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nnées\1.UPRT\0-UPRT.fait\1-UPRT.FR-SITE-WEB\ff-fiches-fabrications\ff.fiches.fabrication.2026\ffr-restaurant-2026\"/>
    </mc:Choice>
  </mc:AlternateContent>
  <xr:revisionPtr revIDLastSave="0" documentId="13_ncr:1_{5057D72B-1056-4736-9438-351268D276DF}" xr6:coauthVersionLast="47" xr6:coauthVersionMax="47" xr10:uidLastSave="{00000000-0000-0000-0000-000000000000}"/>
  <bookViews>
    <workbookView xWindow="28680" yWindow="-120" windowWidth="29040" windowHeight="15720" xr2:uid="{3EC58387-EDCE-4CA7-ACBC-C5E24DCF18DD}"/>
  </bookViews>
  <sheets>
    <sheet name="MODE EMPLOI CFA" sheetId="22" r:id="rId1"/>
    <sheet name="CADRE.Modèle" sheetId="21" r:id="rId2"/>
    <sheet name="MILLE-FEUILLES" sheetId="24" r:id="rId3"/>
    <sheet name="Cuisine.de.collectivité.PORC" sheetId="25" r:id="rId4"/>
    <sheet name="POSTITS.Modèles" sheetId="19" r:id="rId5"/>
    <sheet name="Identité.FR-EN-ES." sheetId="26" r:id="rId6"/>
  </sheets>
  <externalReferences>
    <externalReference r:id="rId7"/>
  </externalReferences>
  <definedNames>
    <definedName name="Bananes">[1]!tbl_TypeFruit6[Bananes]</definedName>
    <definedName name="Citrons">[1]!tbl_TypeFruit5[Citrons]</definedName>
    <definedName name="date">#REF!</definedName>
    <definedName name="Feries">#REF!</definedName>
    <definedName name="Frais_de_port">1.25</definedName>
    <definedName name="grp_AccoladeVisite">"shp_BraceBottom,txt_WalkMeBrace,shp_BraceLeft"</definedName>
    <definedName name="grp_FlèchesVisite">"shp_ArrowCurved,txt_WalkMeArrows,shp_ArrowStraight"</definedName>
    <definedName name="lst_TypeFruit">[1]!tbl_TypeFruit[Pommes]</definedName>
    <definedName name="matriceFeuilles">"lire.classeur(1)"</definedName>
    <definedName name="mois">#REF!</definedName>
    <definedName name="Oranges">[1]!tbl_TypeFruit4[Oranges]</definedName>
    <definedName name="Pommes">[1]!tbl_TypeFruit[Pommes]</definedName>
    <definedName name="TaxeVente">0.0825</definedName>
    <definedName name="X_Werte">OFFSET(#REF!,1,0,COUNTA(#REF!),1)</definedName>
    <definedName name="Y1_Werte">OFFSET(#REF!,1,0,COUNT(#REF!),1)</definedName>
    <definedName name="Y2_Werte">OFFSET(#REF!,1,0,COUNT(#REF!),1)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L124" i="26" l="1"/>
  <c r="DJ124" i="26"/>
  <c r="DK7" i="26"/>
  <c r="DK6" i="26"/>
  <c r="DF6" i="26"/>
  <c r="R6" i="26"/>
  <c r="DL3" i="26"/>
  <c r="F3" i="26"/>
  <c r="E3" i="26"/>
  <c r="C3" i="26"/>
  <c r="B3" i="26"/>
  <c r="DH2" i="26"/>
  <c r="DF2" i="26"/>
  <c r="DE2" i="26"/>
  <c r="DC2" i="26"/>
  <c r="DB2" i="26"/>
  <c r="CZ2" i="26"/>
  <c r="CY2" i="26"/>
  <c r="CW2" i="26"/>
  <c r="CV2" i="26"/>
  <c r="CT2" i="26"/>
  <c r="CS2" i="26"/>
  <c r="CQ2" i="26"/>
  <c r="CP2" i="26"/>
  <c r="CN2" i="26"/>
  <c r="CM2" i="26"/>
  <c r="CK2" i="26"/>
  <c r="CJ2" i="26"/>
  <c r="CH2" i="26"/>
  <c r="CG2" i="26"/>
  <c r="CE2" i="26"/>
  <c r="CD2" i="26"/>
  <c r="CB2" i="26"/>
  <c r="CA2" i="26"/>
  <c r="BW2" i="26"/>
  <c r="BV2" i="26"/>
  <c r="BT2" i="26"/>
  <c r="BS2" i="26"/>
  <c r="BQ2" i="26"/>
  <c r="BP2" i="26"/>
  <c r="BN2" i="26"/>
  <c r="BM2" i="26"/>
  <c r="BK2" i="26"/>
  <c r="BJ2" i="26"/>
  <c r="BH2" i="26"/>
  <c r="BG2" i="26"/>
  <c r="BE2" i="26"/>
  <c r="BD2" i="26"/>
  <c r="BB2" i="26"/>
  <c r="BA2" i="26"/>
  <c r="AY2" i="26"/>
  <c r="AX2" i="26"/>
  <c r="AV2" i="26"/>
  <c r="AU2" i="26"/>
  <c r="AS2" i="26"/>
  <c r="AR2" i="26"/>
  <c r="AP2" i="26"/>
  <c r="AO2" i="26"/>
  <c r="AM2" i="26"/>
  <c r="AL2" i="26"/>
  <c r="AJ2" i="26"/>
  <c r="AI2" i="26"/>
  <c r="AG2" i="26"/>
  <c r="AF2" i="26"/>
  <c r="AD2" i="26"/>
  <c r="AC2" i="26"/>
  <c r="AA2" i="26"/>
  <c r="Z2" i="26"/>
  <c r="X2" i="26"/>
  <c r="W2" i="26"/>
  <c r="U2" i="26"/>
  <c r="T2" i="26"/>
  <c r="R2" i="26"/>
  <c r="Q2" i="26"/>
  <c r="O2" i="26"/>
  <c r="N2" i="26"/>
  <c r="L2" i="26"/>
  <c r="K2" i="26"/>
  <c r="I2" i="26"/>
  <c r="H2" i="26"/>
  <c r="F2" i="26"/>
  <c r="E2" i="26"/>
  <c r="C2" i="26"/>
  <c r="B2" i="26"/>
  <c r="DL1" i="26"/>
  <c r="DK1" i="26"/>
  <c r="DH1" i="26"/>
  <c r="DF1" i="26"/>
  <c r="DE1" i="26"/>
  <c r="DC1" i="26"/>
  <c r="DB1" i="26"/>
  <c r="CZ1" i="26"/>
  <c r="CY1" i="26"/>
  <c r="CW1" i="26"/>
  <c r="CV1" i="26"/>
  <c r="CT1" i="26"/>
  <c r="CS1" i="26"/>
  <c r="CQ1" i="26"/>
  <c r="CP1" i="26"/>
  <c r="CN1" i="26"/>
  <c r="CM1" i="26"/>
  <c r="CK1" i="26"/>
  <c r="CJ1" i="26"/>
  <c r="CH1" i="26"/>
  <c r="CG1" i="26"/>
  <c r="CE1" i="26"/>
  <c r="CD1" i="26"/>
  <c r="CB1" i="26"/>
  <c r="CA1" i="26"/>
  <c r="BW1" i="26"/>
  <c r="BV1" i="26"/>
  <c r="BT1" i="26"/>
  <c r="BS1" i="26"/>
  <c r="BQ1" i="26"/>
  <c r="BP1" i="26"/>
  <c r="BN1" i="26"/>
  <c r="BM1" i="26"/>
  <c r="BK1" i="26"/>
  <c r="BJ1" i="26"/>
  <c r="BH1" i="26"/>
  <c r="BG1" i="26"/>
  <c r="BE1" i="26"/>
  <c r="BD1" i="26"/>
  <c r="BB1" i="26"/>
  <c r="BA1" i="26"/>
  <c r="AY1" i="26"/>
  <c r="AX1" i="26"/>
  <c r="AV1" i="26"/>
  <c r="AU1" i="26"/>
  <c r="AS1" i="26"/>
  <c r="AR1" i="26"/>
  <c r="AP1" i="26"/>
  <c r="AO1" i="26"/>
  <c r="AM1" i="26"/>
  <c r="AL1" i="26"/>
  <c r="AJ1" i="26"/>
  <c r="AI1" i="26"/>
  <c r="AG1" i="26"/>
  <c r="AF1" i="26"/>
  <c r="AD1" i="26"/>
  <c r="AC1" i="26"/>
  <c r="AA1" i="26"/>
  <c r="Z1" i="26"/>
  <c r="X1" i="26"/>
  <c r="W1" i="26"/>
  <c r="U1" i="26"/>
  <c r="T1" i="26"/>
  <c r="R1" i="26"/>
  <c r="Q1" i="26"/>
  <c r="O1" i="26"/>
  <c r="N1" i="26"/>
  <c r="L1" i="26"/>
  <c r="K1" i="26"/>
  <c r="I1" i="26"/>
  <c r="H1" i="26"/>
  <c r="F1" i="26"/>
  <c r="E1" i="26"/>
  <c r="C1" i="26"/>
  <c r="B1" i="26"/>
  <c r="A1" i="26"/>
  <c r="DK5" i="26" l="1"/>
  <c r="DK3" i="26"/>
  <c r="DK4" i="26"/>
  <c r="R233" i="25" l="1" a="1"/>
  <c r="R233" i="25" s="1"/>
  <c r="R232" i="25" a="1"/>
  <c r="R232" i="25" s="1"/>
  <c r="X232" i="25" s="1"/>
  <c r="R225" i="25" a="1"/>
  <c r="R225" i="25" s="1"/>
  <c r="R224" i="25" a="1"/>
  <c r="R224" i="25" s="1"/>
  <c r="R223" i="25"/>
  <c r="AI223" i="25" s="1"/>
  <c r="R223" i="25" a="1"/>
  <c r="R222" i="25" a="1"/>
  <c r="R222" i="25" s="1"/>
  <c r="AI222" i="25" s="1"/>
  <c r="R212" i="25" a="1"/>
  <c r="R212" i="25" s="1"/>
  <c r="T209" i="25"/>
  <c r="K209" i="25" s="1"/>
  <c r="T208" i="25"/>
  <c r="S208" i="25"/>
  <c r="R203" i="25"/>
  <c r="R203" i="25" a="1"/>
  <c r="R202" i="25" a="1"/>
  <c r="R202" i="25" s="1"/>
  <c r="R198" i="25" a="1"/>
  <c r="R198" i="25" s="1"/>
  <c r="R185" i="25" a="1"/>
  <c r="R185" i="25" s="1"/>
  <c r="T182" i="25"/>
  <c r="T181" i="25"/>
  <c r="S181" i="25"/>
  <c r="AK181" i="25" s="1"/>
  <c r="AK182" i="25" s="1"/>
  <c r="AK183" i="25" s="1"/>
  <c r="AK184" i="25" s="1"/>
  <c r="R176" i="25" a="1"/>
  <c r="R176" i="25" s="1"/>
  <c r="R175" i="25" a="1"/>
  <c r="R175" i="25" s="1"/>
  <c r="R168" i="25" a="1"/>
  <c r="R168" i="25" s="1"/>
  <c r="R167" i="25"/>
  <c r="R167" i="25" a="1"/>
  <c r="R166" i="25"/>
  <c r="R166" i="25" a="1"/>
  <c r="R165" i="25" a="1"/>
  <c r="R165" i="25" s="1"/>
  <c r="R158" i="25" a="1"/>
  <c r="R158" i="25" s="1"/>
  <c r="T155" i="25"/>
  <c r="K155" i="25" s="1"/>
  <c r="T154" i="25"/>
  <c r="AC154" i="25" s="1"/>
  <c r="S154" i="25"/>
  <c r="R149" i="25" a="1"/>
  <c r="R149" i="25" s="1"/>
  <c r="R144" i="25" a="1"/>
  <c r="R144" i="25" s="1"/>
  <c r="R136" i="25" a="1"/>
  <c r="R136" i="25" s="1"/>
  <c r="T133" i="25"/>
  <c r="K133" i="25" s="1"/>
  <c r="T132" i="25"/>
  <c r="AC132" i="25" s="1"/>
  <c r="S132" i="25"/>
  <c r="R127" i="25" a="1"/>
  <c r="R127" i="25" s="1"/>
  <c r="AB127" i="25" s="1"/>
  <c r="R126" i="25" a="1"/>
  <c r="R126" i="25" s="1"/>
  <c r="R119" i="25" a="1"/>
  <c r="R119" i="25" s="1"/>
  <c r="R118" i="25" a="1"/>
  <c r="R118" i="25" s="1"/>
  <c r="R117" i="25"/>
  <c r="AA117" i="25" s="1"/>
  <c r="R117" i="25" a="1"/>
  <c r="R116" i="25" a="1"/>
  <c r="R116" i="25" s="1"/>
  <c r="R106" i="25" a="1"/>
  <c r="R106" i="25" s="1"/>
  <c r="T103" i="25"/>
  <c r="K103" i="25" s="1"/>
  <c r="T102" i="25"/>
  <c r="S102" i="25"/>
  <c r="AK102" i="25" s="1"/>
  <c r="AK103" i="25" s="1"/>
  <c r="AK104" i="25" s="1"/>
  <c r="AK105" i="25" s="1"/>
  <c r="R97" i="25"/>
  <c r="R97" i="25" a="1"/>
  <c r="R91" i="25" a="1"/>
  <c r="R91" i="25" s="1"/>
  <c r="R90" i="25" a="1"/>
  <c r="R90" i="25" s="1"/>
  <c r="R89" i="25"/>
  <c r="R89" i="25" a="1"/>
  <c r="R75" i="25" a="1"/>
  <c r="R75" i="25" s="1"/>
  <c r="T72" i="25"/>
  <c r="K72" i="25" s="1"/>
  <c r="T71" i="25"/>
  <c r="AC71" i="25" s="1"/>
  <c r="S71" i="25"/>
  <c r="R66" i="25" a="1"/>
  <c r="R66" i="25" s="1"/>
  <c r="R60" i="25" a="1"/>
  <c r="R60" i="25" s="1"/>
  <c r="R59" i="25" a="1"/>
  <c r="R59" i="25" s="1"/>
  <c r="AG59" i="25" s="1"/>
  <c r="R58" i="25" a="1"/>
  <c r="R58" i="25" s="1"/>
  <c r="R53" i="25" a="1"/>
  <c r="R53" i="25" s="1"/>
  <c r="R52" i="25" a="1"/>
  <c r="R52" i="25" s="1"/>
  <c r="R41" i="25" a="1"/>
  <c r="R41" i="25" s="1"/>
  <c r="R42" i="25" s="1" a="1"/>
  <c r="R42" i="25" s="1"/>
  <c r="T38" i="25"/>
  <c r="K38" i="25" s="1"/>
  <c r="T37" i="25"/>
  <c r="S37" i="25"/>
  <c r="K37" i="25" s="1"/>
  <c r="R32" i="25" a="1"/>
  <c r="R32" i="25" s="1"/>
  <c r="R27" i="25" a="1"/>
  <c r="R27" i="25" s="1"/>
  <c r="R26" i="25" a="1"/>
  <c r="R26" i="25" s="1"/>
  <c r="AB26" i="25" s="1"/>
  <c r="R25" i="25" a="1"/>
  <c r="R25" i="25" s="1"/>
  <c r="AJ25" i="25" s="1"/>
  <c r="R24" i="25" a="1"/>
  <c r="R24" i="25" s="1"/>
  <c r="R23" i="25" a="1"/>
  <c r="R23" i="25" s="1"/>
  <c r="R14" i="25" a="1"/>
  <c r="R14" i="25" s="1"/>
  <c r="T11" i="25"/>
  <c r="K11" i="25" s="1"/>
  <c r="T10" i="25"/>
  <c r="AC10" i="25" s="1"/>
  <c r="S10" i="25"/>
  <c r="AK10" i="25" s="1"/>
  <c r="AK11" i="25" s="1"/>
  <c r="AK12" i="25" s="1"/>
  <c r="AK13" i="25" s="1"/>
  <c r="S5" i="25" a="1"/>
  <c r="S5" i="25" s="1"/>
  <c r="W3" i="25"/>
  <c r="BJ666" i="25"/>
  <c r="AH665" i="25"/>
  <c r="X665" i="25"/>
  <c r="AH664" i="25"/>
  <c r="X664" i="25"/>
  <c r="AH663" i="25"/>
  <c r="X663" i="25"/>
  <c r="P663" i="25"/>
  <c r="O663" i="25"/>
  <c r="N663" i="25"/>
  <c r="M663" i="25"/>
  <c r="L663" i="25"/>
  <c r="K663" i="25"/>
  <c r="I663" i="25"/>
  <c r="H663" i="25"/>
  <c r="G663" i="25"/>
  <c r="F663" i="25"/>
  <c r="E663" i="25"/>
  <c r="D663" i="25"/>
  <c r="C663" i="25"/>
  <c r="B663" i="25"/>
  <c r="AH662" i="25"/>
  <c r="X662" i="25"/>
  <c r="AJ661" i="25"/>
  <c r="AI661" i="25"/>
  <c r="AH661" i="25"/>
  <c r="AG661" i="25"/>
  <c r="AF661" i="25"/>
  <c r="AD661" i="25"/>
  <c r="AC661" i="25"/>
  <c r="AB661" i="25"/>
  <c r="AA661" i="25"/>
  <c r="Z661" i="25"/>
  <c r="Y661" i="25"/>
  <c r="X661" i="25"/>
  <c r="K661" i="25"/>
  <c r="B661" i="25"/>
  <c r="AJ660" i="25"/>
  <c r="AI660" i="25"/>
  <c r="AH660" i="25"/>
  <c r="AG660" i="25"/>
  <c r="AF660" i="25"/>
  <c r="AD660" i="25"/>
  <c r="AC660" i="25"/>
  <c r="AB660" i="25"/>
  <c r="AA660" i="25"/>
  <c r="Z660" i="25"/>
  <c r="Y660" i="25"/>
  <c r="X660" i="25"/>
  <c r="K660" i="25"/>
  <c r="B660" i="25"/>
  <c r="AJ659" i="25"/>
  <c r="AI659" i="25"/>
  <c r="AH659" i="25"/>
  <c r="AG659" i="25"/>
  <c r="AF659" i="25"/>
  <c r="AD659" i="25"/>
  <c r="AC659" i="25"/>
  <c r="AB659" i="25"/>
  <c r="AA659" i="25"/>
  <c r="Z659" i="25"/>
  <c r="Y659" i="25"/>
  <c r="X659" i="25"/>
  <c r="K659" i="25"/>
  <c r="B659" i="25"/>
  <c r="AJ658" i="25"/>
  <c r="AI658" i="25"/>
  <c r="AH658" i="25"/>
  <c r="AG658" i="25"/>
  <c r="AF658" i="25"/>
  <c r="AD658" i="25"/>
  <c r="AC658" i="25"/>
  <c r="AB658" i="25"/>
  <c r="AA658" i="25"/>
  <c r="Z658" i="25"/>
  <c r="Y658" i="25"/>
  <c r="X658" i="25"/>
  <c r="K658" i="25"/>
  <c r="B658" i="25"/>
  <c r="AJ657" i="25"/>
  <c r="AI657" i="25"/>
  <c r="AH657" i="25"/>
  <c r="AG657" i="25"/>
  <c r="AF657" i="25"/>
  <c r="AD657" i="25"/>
  <c r="AC657" i="25"/>
  <c r="AB657" i="25"/>
  <c r="AA657" i="25"/>
  <c r="Z657" i="25"/>
  <c r="Y657" i="25"/>
  <c r="X657" i="25"/>
  <c r="K657" i="25"/>
  <c r="B657" i="25"/>
  <c r="AJ656" i="25"/>
  <c r="AI656" i="25"/>
  <c r="AH656" i="25"/>
  <c r="AG656" i="25"/>
  <c r="AF656" i="25"/>
  <c r="AD656" i="25"/>
  <c r="AC656" i="25"/>
  <c r="AB656" i="25"/>
  <c r="AA656" i="25"/>
  <c r="Z656" i="25"/>
  <c r="Y656" i="25"/>
  <c r="X656" i="25"/>
  <c r="K656" i="25"/>
  <c r="B656" i="25"/>
  <c r="AJ655" i="25"/>
  <c r="AI655" i="25"/>
  <c r="AH655" i="25"/>
  <c r="AG655" i="25"/>
  <c r="AF655" i="25"/>
  <c r="AD655" i="25"/>
  <c r="AC655" i="25"/>
  <c r="AB655" i="25"/>
  <c r="AA655" i="25"/>
  <c r="Z655" i="25"/>
  <c r="Y655" i="25"/>
  <c r="X655" i="25"/>
  <c r="K655" i="25"/>
  <c r="B655" i="25"/>
  <c r="AJ654" i="25"/>
  <c r="AI654" i="25"/>
  <c r="AH654" i="25"/>
  <c r="AG654" i="25"/>
  <c r="AF654" i="25"/>
  <c r="AD654" i="25"/>
  <c r="AC654" i="25"/>
  <c r="AB654" i="25"/>
  <c r="AA654" i="25"/>
  <c r="Z654" i="25"/>
  <c r="Y654" i="25"/>
  <c r="X654" i="25"/>
  <c r="K654" i="25"/>
  <c r="B654" i="25"/>
  <c r="AJ653" i="25"/>
  <c r="AI653" i="25"/>
  <c r="AH653" i="25"/>
  <c r="AG653" i="25"/>
  <c r="AF653" i="25"/>
  <c r="AD653" i="25"/>
  <c r="AC653" i="25"/>
  <c r="AB653" i="25"/>
  <c r="AA653" i="25"/>
  <c r="Z653" i="25"/>
  <c r="Y653" i="25"/>
  <c r="X653" i="25"/>
  <c r="K653" i="25"/>
  <c r="B653" i="25"/>
  <c r="AJ652" i="25"/>
  <c r="AI652" i="25"/>
  <c r="AH652" i="25"/>
  <c r="AG652" i="25"/>
  <c r="AF652" i="25"/>
  <c r="AD652" i="25"/>
  <c r="AC652" i="25"/>
  <c r="AB652" i="25"/>
  <c r="AA652" i="25"/>
  <c r="Z652" i="25"/>
  <c r="Y652" i="25"/>
  <c r="X652" i="25"/>
  <c r="K652" i="25"/>
  <c r="B652" i="25"/>
  <c r="AJ651" i="25"/>
  <c r="AI651" i="25"/>
  <c r="AH651" i="25"/>
  <c r="AG651" i="25"/>
  <c r="AF651" i="25"/>
  <c r="AD651" i="25"/>
  <c r="AC651" i="25"/>
  <c r="AB651" i="25"/>
  <c r="AA651" i="25"/>
  <c r="Z651" i="25"/>
  <c r="Y651" i="25"/>
  <c r="X651" i="25"/>
  <c r="K651" i="25"/>
  <c r="B651" i="25"/>
  <c r="AJ650" i="25"/>
  <c r="AI650" i="25"/>
  <c r="AH650" i="25"/>
  <c r="AG650" i="25"/>
  <c r="AF650" i="25"/>
  <c r="AD650" i="25"/>
  <c r="AC650" i="25"/>
  <c r="AB650" i="25"/>
  <c r="AA650" i="25"/>
  <c r="Z650" i="25"/>
  <c r="Y650" i="25"/>
  <c r="X650" i="25"/>
  <c r="K650" i="25"/>
  <c r="B650" i="25"/>
  <c r="AJ649" i="25"/>
  <c r="AI649" i="25"/>
  <c r="AH649" i="25"/>
  <c r="AG649" i="25"/>
  <c r="AF649" i="25"/>
  <c r="AD649" i="25"/>
  <c r="AC649" i="25"/>
  <c r="AB649" i="25"/>
  <c r="AA649" i="25"/>
  <c r="Z649" i="25"/>
  <c r="Y649" i="25"/>
  <c r="X649" i="25"/>
  <c r="K649" i="25"/>
  <c r="B649" i="25"/>
  <c r="AJ648" i="25"/>
  <c r="AI648" i="25"/>
  <c r="AH648" i="25"/>
  <c r="AG648" i="25"/>
  <c r="AF648" i="25"/>
  <c r="AD648" i="25"/>
  <c r="AC648" i="25"/>
  <c r="AB648" i="25"/>
  <c r="AA648" i="25"/>
  <c r="Z648" i="25"/>
  <c r="Y648" i="25"/>
  <c r="X648" i="25"/>
  <c r="K648" i="25"/>
  <c r="B648" i="25"/>
  <c r="AJ647" i="25"/>
  <c r="AI647" i="25"/>
  <c r="AH647" i="25"/>
  <c r="AG647" i="25"/>
  <c r="AF647" i="25"/>
  <c r="AD647" i="25"/>
  <c r="AC647" i="25"/>
  <c r="AB647" i="25"/>
  <c r="AA647" i="25"/>
  <c r="Z647" i="25"/>
  <c r="Y647" i="25"/>
  <c r="X647" i="25"/>
  <c r="K647" i="25"/>
  <c r="B647" i="25"/>
  <c r="AJ646" i="25"/>
  <c r="AI646" i="25"/>
  <c r="AH646" i="25"/>
  <c r="AG646" i="25"/>
  <c r="AF646" i="25"/>
  <c r="AD646" i="25"/>
  <c r="AC646" i="25"/>
  <c r="AB646" i="25"/>
  <c r="AA646" i="25"/>
  <c r="Z646" i="25"/>
  <c r="Y646" i="25"/>
  <c r="X646" i="25"/>
  <c r="K646" i="25"/>
  <c r="B646" i="25"/>
  <c r="AJ645" i="25"/>
  <c r="AI645" i="25"/>
  <c r="AH645" i="25"/>
  <c r="AG645" i="25"/>
  <c r="AF645" i="25"/>
  <c r="AD645" i="25"/>
  <c r="AC645" i="25"/>
  <c r="AB645" i="25"/>
  <c r="AA645" i="25"/>
  <c r="Z645" i="25"/>
  <c r="Y645" i="25"/>
  <c r="X645" i="25"/>
  <c r="K645" i="25"/>
  <c r="B645" i="25"/>
  <c r="AJ644" i="25"/>
  <c r="AI644" i="25"/>
  <c r="AH644" i="25"/>
  <c r="AG644" i="25"/>
  <c r="AF644" i="25"/>
  <c r="AD644" i="25"/>
  <c r="AC644" i="25"/>
  <c r="AB644" i="25"/>
  <c r="AA644" i="25"/>
  <c r="Z644" i="25"/>
  <c r="Y644" i="25"/>
  <c r="X644" i="25"/>
  <c r="K644" i="25"/>
  <c r="B644" i="25"/>
  <c r="AJ643" i="25"/>
  <c r="AI643" i="25"/>
  <c r="AH643" i="25"/>
  <c r="AG643" i="25"/>
  <c r="AF643" i="25"/>
  <c r="AD643" i="25"/>
  <c r="AC643" i="25"/>
  <c r="AB643" i="25"/>
  <c r="AA643" i="25"/>
  <c r="Z643" i="25"/>
  <c r="Y643" i="25"/>
  <c r="X643" i="25"/>
  <c r="K643" i="25"/>
  <c r="B643" i="25"/>
  <c r="AJ642" i="25"/>
  <c r="AI642" i="25"/>
  <c r="AH642" i="25"/>
  <c r="AG642" i="25"/>
  <c r="AF642" i="25"/>
  <c r="AD642" i="25"/>
  <c r="AC642" i="25"/>
  <c r="AB642" i="25"/>
  <c r="AA642" i="25"/>
  <c r="Z642" i="25"/>
  <c r="Y642" i="25"/>
  <c r="X642" i="25"/>
  <c r="K642" i="25"/>
  <c r="B642" i="25"/>
  <c r="AJ641" i="25"/>
  <c r="AI641" i="25"/>
  <c r="AH641" i="25"/>
  <c r="AG641" i="25"/>
  <c r="AF641" i="25"/>
  <c r="AD641" i="25"/>
  <c r="AC641" i="25"/>
  <c r="AB641" i="25"/>
  <c r="AA641" i="25"/>
  <c r="Z641" i="25"/>
  <c r="Y641" i="25"/>
  <c r="X641" i="25"/>
  <c r="K641" i="25"/>
  <c r="B641" i="25"/>
  <c r="AJ640" i="25"/>
  <c r="AI640" i="25"/>
  <c r="AH640" i="25"/>
  <c r="AG640" i="25"/>
  <c r="AF640" i="25"/>
  <c r="AD640" i="25"/>
  <c r="AC640" i="25"/>
  <c r="AB640" i="25"/>
  <c r="AA640" i="25"/>
  <c r="Z640" i="25"/>
  <c r="Y640" i="25"/>
  <c r="X640" i="25"/>
  <c r="K640" i="25"/>
  <c r="B640" i="25"/>
  <c r="AJ639" i="25"/>
  <c r="AI639" i="25"/>
  <c r="AH639" i="25"/>
  <c r="AG639" i="25"/>
  <c r="AF639" i="25"/>
  <c r="AD639" i="25"/>
  <c r="AC639" i="25"/>
  <c r="AB639" i="25"/>
  <c r="AA639" i="25"/>
  <c r="Z639" i="25"/>
  <c r="Y639" i="25"/>
  <c r="X639" i="25"/>
  <c r="K639" i="25"/>
  <c r="B639" i="25"/>
  <c r="AJ638" i="25"/>
  <c r="AI638" i="25"/>
  <c r="AH638" i="25"/>
  <c r="AG638" i="25"/>
  <c r="AF638" i="25"/>
  <c r="AD638" i="25"/>
  <c r="AC638" i="25"/>
  <c r="AB638" i="25"/>
  <c r="AA638" i="25"/>
  <c r="Z638" i="25"/>
  <c r="Y638" i="25"/>
  <c r="X638" i="25"/>
  <c r="K638" i="25"/>
  <c r="B638" i="25"/>
  <c r="AJ637" i="25"/>
  <c r="AI637" i="25"/>
  <c r="AH637" i="25"/>
  <c r="AG637" i="25"/>
  <c r="AF637" i="25"/>
  <c r="AD637" i="25"/>
  <c r="AC637" i="25"/>
  <c r="AB637" i="25"/>
  <c r="AA637" i="25"/>
  <c r="Z637" i="25"/>
  <c r="Y637" i="25"/>
  <c r="X637" i="25"/>
  <c r="K637" i="25"/>
  <c r="B637" i="25"/>
  <c r="AJ636" i="25"/>
  <c r="AI636" i="25"/>
  <c r="AH636" i="25"/>
  <c r="AG636" i="25"/>
  <c r="AF636" i="25"/>
  <c r="AD636" i="25"/>
  <c r="AC636" i="25"/>
  <c r="AB636" i="25"/>
  <c r="AA636" i="25"/>
  <c r="Z636" i="25"/>
  <c r="Y636" i="25"/>
  <c r="X636" i="25"/>
  <c r="K636" i="25"/>
  <c r="B636" i="25"/>
  <c r="AJ635" i="25"/>
  <c r="AI635" i="25"/>
  <c r="AH635" i="25"/>
  <c r="AG635" i="25"/>
  <c r="AF635" i="25"/>
  <c r="AD635" i="25"/>
  <c r="AC635" i="25"/>
  <c r="AB635" i="25"/>
  <c r="AA635" i="25"/>
  <c r="Z635" i="25"/>
  <c r="Y635" i="25"/>
  <c r="X635" i="25"/>
  <c r="K635" i="25"/>
  <c r="B635" i="25"/>
  <c r="AJ634" i="25"/>
  <c r="AI634" i="25"/>
  <c r="AH634" i="25"/>
  <c r="AG634" i="25"/>
  <c r="AF634" i="25"/>
  <c r="AD634" i="25"/>
  <c r="AC634" i="25"/>
  <c r="AB634" i="25"/>
  <c r="AA634" i="25"/>
  <c r="Z634" i="25"/>
  <c r="Y634" i="25"/>
  <c r="X634" i="25"/>
  <c r="K634" i="25"/>
  <c r="B634" i="25"/>
  <c r="AJ633" i="25"/>
  <c r="AI633" i="25"/>
  <c r="AH633" i="25"/>
  <c r="AG633" i="25"/>
  <c r="AF633" i="25"/>
  <c r="AD633" i="25"/>
  <c r="AC633" i="25"/>
  <c r="AB633" i="25"/>
  <c r="AA633" i="25"/>
  <c r="Z633" i="25"/>
  <c r="Y633" i="25"/>
  <c r="X633" i="25"/>
  <c r="K633" i="25"/>
  <c r="B633" i="25"/>
  <c r="AJ632" i="25"/>
  <c r="AI632" i="25"/>
  <c r="AH632" i="25"/>
  <c r="AG632" i="25"/>
  <c r="AF632" i="25"/>
  <c r="AD632" i="25"/>
  <c r="AC632" i="25"/>
  <c r="AB632" i="25"/>
  <c r="AA632" i="25"/>
  <c r="Z632" i="25"/>
  <c r="Y632" i="25"/>
  <c r="X632" i="25"/>
  <c r="K632" i="25"/>
  <c r="B632" i="25"/>
  <c r="AJ631" i="25"/>
  <c r="AI631" i="25"/>
  <c r="AH631" i="25"/>
  <c r="AG631" i="25"/>
  <c r="AF631" i="25"/>
  <c r="AD631" i="25"/>
  <c r="AC631" i="25"/>
  <c r="AB631" i="25"/>
  <c r="AA631" i="25"/>
  <c r="Z631" i="25"/>
  <c r="Y631" i="25"/>
  <c r="X631" i="25"/>
  <c r="K631" i="25"/>
  <c r="B631" i="25"/>
  <c r="AJ630" i="25"/>
  <c r="AI630" i="25"/>
  <c r="AH630" i="25"/>
  <c r="AG630" i="25"/>
  <c r="AF630" i="25"/>
  <c r="AD630" i="25"/>
  <c r="AC630" i="25"/>
  <c r="AB630" i="25"/>
  <c r="AA630" i="25"/>
  <c r="Z630" i="25"/>
  <c r="Y630" i="25"/>
  <c r="X630" i="25"/>
  <c r="K630" i="25"/>
  <c r="B630" i="25"/>
  <c r="AJ629" i="25"/>
  <c r="AI629" i="25"/>
  <c r="AH629" i="25"/>
  <c r="AG629" i="25"/>
  <c r="AF629" i="25"/>
  <c r="AD629" i="25"/>
  <c r="AC629" i="25"/>
  <c r="AB629" i="25"/>
  <c r="AA629" i="25"/>
  <c r="Z629" i="25"/>
  <c r="Y629" i="25"/>
  <c r="X629" i="25"/>
  <c r="K629" i="25"/>
  <c r="B629" i="25"/>
  <c r="AJ628" i="25"/>
  <c r="AI628" i="25"/>
  <c r="AH628" i="25"/>
  <c r="AG628" i="25"/>
  <c r="AF628" i="25"/>
  <c r="AD628" i="25"/>
  <c r="AC628" i="25"/>
  <c r="AB628" i="25"/>
  <c r="AA628" i="25"/>
  <c r="Z628" i="25"/>
  <c r="Y628" i="25"/>
  <c r="X628" i="25"/>
  <c r="K628" i="25"/>
  <c r="B628" i="25"/>
  <c r="AJ627" i="25"/>
  <c r="AI627" i="25"/>
  <c r="AH627" i="25"/>
  <c r="AG627" i="25"/>
  <c r="AF627" i="25"/>
  <c r="AD627" i="25"/>
  <c r="AC627" i="25"/>
  <c r="AB627" i="25"/>
  <c r="AA627" i="25"/>
  <c r="Z627" i="25"/>
  <c r="Y627" i="25"/>
  <c r="X627" i="25"/>
  <c r="K627" i="25"/>
  <c r="B627" i="25"/>
  <c r="AJ626" i="25"/>
  <c r="AI626" i="25"/>
  <c r="AH626" i="25"/>
  <c r="AG626" i="25"/>
  <c r="AF626" i="25"/>
  <c r="AD626" i="25"/>
  <c r="AC626" i="25"/>
  <c r="AB626" i="25"/>
  <c r="AA626" i="25"/>
  <c r="Z626" i="25"/>
  <c r="Y626" i="25"/>
  <c r="X626" i="25"/>
  <c r="K626" i="25"/>
  <c r="B626" i="25"/>
  <c r="AJ625" i="25"/>
  <c r="AI625" i="25"/>
  <c r="AH625" i="25"/>
  <c r="AG625" i="25"/>
  <c r="AF625" i="25"/>
  <c r="AD625" i="25"/>
  <c r="AC625" i="25"/>
  <c r="AB625" i="25"/>
  <c r="AA625" i="25"/>
  <c r="Z625" i="25"/>
  <c r="Y625" i="25"/>
  <c r="X625" i="25"/>
  <c r="K625" i="25"/>
  <c r="B625" i="25"/>
  <c r="AJ624" i="25"/>
  <c r="AI624" i="25"/>
  <c r="AH624" i="25"/>
  <c r="AG624" i="25"/>
  <c r="AF624" i="25"/>
  <c r="AD624" i="25"/>
  <c r="AC624" i="25"/>
  <c r="AB624" i="25"/>
  <c r="AA624" i="25"/>
  <c r="Z624" i="25"/>
  <c r="Y624" i="25"/>
  <c r="X624" i="25"/>
  <c r="K624" i="25"/>
  <c r="B624" i="25"/>
  <c r="AJ623" i="25"/>
  <c r="AI623" i="25"/>
  <c r="AH623" i="25"/>
  <c r="AG623" i="25"/>
  <c r="AF623" i="25"/>
  <c r="AD623" i="25"/>
  <c r="AC623" i="25"/>
  <c r="AB623" i="25"/>
  <c r="AA623" i="25"/>
  <c r="Z623" i="25"/>
  <c r="Y623" i="25"/>
  <c r="X623" i="25"/>
  <c r="K623" i="25"/>
  <c r="B623" i="25"/>
  <c r="AJ622" i="25"/>
  <c r="AI622" i="25"/>
  <c r="AH622" i="25"/>
  <c r="AG622" i="25"/>
  <c r="AF622" i="25"/>
  <c r="AD622" i="25"/>
  <c r="AC622" i="25"/>
  <c r="AB622" i="25"/>
  <c r="AA622" i="25"/>
  <c r="Z622" i="25"/>
  <c r="Y622" i="25"/>
  <c r="X622" i="25"/>
  <c r="K622" i="25"/>
  <c r="B622" i="25"/>
  <c r="AJ621" i="25"/>
  <c r="AI621" i="25"/>
  <c r="AH621" i="25"/>
  <c r="AG621" i="25"/>
  <c r="AF621" i="25"/>
  <c r="AD621" i="25"/>
  <c r="AC621" i="25"/>
  <c r="AB621" i="25"/>
  <c r="AA621" i="25"/>
  <c r="Z621" i="25"/>
  <c r="Y621" i="25"/>
  <c r="X621" i="25"/>
  <c r="K621" i="25"/>
  <c r="B621" i="25"/>
  <c r="AJ620" i="25"/>
  <c r="AI620" i="25"/>
  <c r="AH620" i="25"/>
  <c r="AG620" i="25"/>
  <c r="AF620" i="25"/>
  <c r="AD620" i="25"/>
  <c r="AC620" i="25"/>
  <c r="AB620" i="25"/>
  <c r="AA620" i="25"/>
  <c r="Z620" i="25"/>
  <c r="Y620" i="25"/>
  <c r="X620" i="25"/>
  <c r="K620" i="25"/>
  <c r="B620" i="25"/>
  <c r="AJ619" i="25"/>
  <c r="AI619" i="25"/>
  <c r="AH619" i="25"/>
  <c r="AG619" i="25"/>
  <c r="AF619" i="25"/>
  <c r="AD619" i="25"/>
  <c r="AC619" i="25"/>
  <c r="AB619" i="25"/>
  <c r="AA619" i="25"/>
  <c r="Z619" i="25"/>
  <c r="Y619" i="25"/>
  <c r="X619" i="25"/>
  <c r="K619" i="25"/>
  <c r="B619" i="25"/>
  <c r="AJ618" i="25"/>
  <c r="AI618" i="25"/>
  <c r="AH618" i="25"/>
  <c r="AG618" i="25"/>
  <c r="AF618" i="25"/>
  <c r="AD618" i="25"/>
  <c r="AC618" i="25"/>
  <c r="AB618" i="25"/>
  <c r="AA618" i="25"/>
  <c r="Z618" i="25"/>
  <c r="Y618" i="25"/>
  <c r="X618" i="25"/>
  <c r="K618" i="25"/>
  <c r="B618" i="25"/>
  <c r="AJ617" i="25"/>
  <c r="AI617" i="25"/>
  <c r="AH617" i="25"/>
  <c r="AG617" i="25"/>
  <c r="AF617" i="25"/>
  <c r="AD617" i="25"/>
  <c r="AC617" i="25"/>
  <c r="AB617" i="25"/>
  <c r="AA617" i="25"/>
  <c r="Z617" i="25"/>
  <c r="Y617" i="25"/>
  <c r="X617" i="25"/>
  <c r="K617" i="25"/>
  <c r="B617" i="25"/>
  <c r="AJ616" i="25"/>
  <c r="AI616" i="25"/>
  <c r="AH616" i="25"/>
  <c r="AG616" i="25"/>
  <c r="AF616" i="25"/>
  <c r="AD616" i="25"/>
  <c r="AC616" i="25"/>
  <c r="AB616" i="25"/>
  <c r="AA616" i="25"/>
  <c r="Z616" i="25"/>
  <c r="Y616" i="25"/>
  <c r="X616" i="25"/>
  <c r="K616" i="25"/>
  <c r="B616" i="25"/>
  <c r="AJ615" i="25"/>
  <c r="AI615" i="25"/>
  <c r="AH615" i="25"/>
  <c r="AG615" i="25"/>
  <c r="AF615" i="25"/>
  <c r="AD615" i="25"/>
  <c r="AC615" i="25"/>
  <c r="AB615" i="25"/>
  <c r="AA615" i="25"/>
  <c r="Z615" i="25"/>
  <c r="Y615" i="25"/>
  <c r="X615" i="25"/>
  <c r="K615" i="25"/>
  <c r="B615" i="25"/>
  <c r="AJ614" i="25"/>
  <c r="AI614" i="25"/>
  <c r="AH614" i="25"/>
  <c r="AG614" i="25"/>
  <c r="AF614" i="25"/>
  <c r="AD614" i="25"/>
  <c r="AC614" i="25"/>
  <c r="AB614" i="25"/>
  <c r="AA614" i="25"/>
  <c r="Z614" i="25"/>
  <c r="Y614" i="25"/>
  <c r="X614" i="25"/>
  <c r="K614" i="25"/>
  <c r="B614" i="25"/>
  <c r="AJ613" i="25"/>
  <c r="AI613" i="25"/>
  <c r="AH613" i="25"/>
  <c r="AG613" i="25"/>
  <c r="AF613" i="25"/>
  <c r="AD613" i="25"/>
  <c r="AC613" i="25"/>
  <c r="AB613" i="25"/>
  <c r="AA613" i="25"/>
  <c r="Z613" i="25"/>
  <c r="Y613" i="25"/>
  <c r="X613" i="25"/>
  <c r="K613" i="25"/>
  <c r="B613" i="25"/>
  <c r="AJ612" i="25"/>
  <c r="AI612" i="25"/>
  <c r="AH612" i="25"/>
  <c r="AG612" i="25"/>
  <c r="AF612" i="25"/>
  <c r="AD612" i="25"/>
  <c r="AC612" i="25"/>
  <c r="AB612" i="25"/>
  <c r="AA612" i="25"/>
  <c r="Z612" i="25"/>
  <c r="Y612" i="25"/>
  <c r="X612" i="25"/>
  <c r="K612" i="25"/>
  <c r="B612" i="25"/>
  <c r="AJ611" i="25"/>
  <c r="AI611" i="25"/>
  <c r="AH611" i="25"/>
  <c r="AG611" i="25"/>
  <c r="AF611" i="25"/>
  <c r="AD611" i="25"/>
  <c r="AC611" i="25"/>
  <c r="AB611" i="25"/>
  <c r="AA611" i="25"/>
  <c r="Z611" i="25"/>
  <c r="Y611" i="25"/>
  <c r="X611" i="25"/>
  <c r="K611" i="25"/>
  <c r="B611" i="25"/>
  <c r="AJ610" i="25"/>
  <c r="AI610" i="25"/>
  <c r="AH610" i="25"/>
  <c r="AG610" i="25"/>
  <c r="AF610" i="25"/>
  <c r="AD610" i="25"/>
  <c r="AC610" i="25"/>
  <c r="AB610" i="25"/>
  <c r="AA610" i="25"/>
  <c r="Z610" i="25"/>
  <c r="Y610" i="25"/>
  <c r="X610" i="25"/>
  <c r="K610" i="25"/>
  <c r="B610" i="25"/>
  <c r="AJ609" i="25"/>
  <c r="AI609" i="25"/>
  <c r="AH609" i="25"/>
  <c r="AG609" i="25"/>
  <c r="AF609" i="25"/>
  <c r="AD609" i="25"/>
  <c r="AC609" i="25"/>
  <c r="AB609" i="25"/>
  <c r="AA609" i="25"/>
  <c r="Z609" i="25"/>
  <c r="Y609" i="25"/>
  <c r="X609" i="25"/>
  <c r="K609" i="25"/>
  <c r="B609" i="25"/>
  <c r="AJ608" i="25"/>
  <c r="AI608" i="25"/>
  <c r="AH608" i="25"/>
  <c r="AG608" i="25"/>
  <c r="AF608" i="25"/>
  <c r="AD608" i="25"/>
  <c r="AC608" i="25"/>
  <c r="AB608" i="25"/>
  <c r="AA608" i="25"/>
  <c r="Z608" i="25"/>
  <c r="Y608" i="25"/>
  <c r="X608" i="25"/>
  <c r="K608" i="25"/>
  <c r="B608" i="25"/>
  <c r="AJ607" i="25"/>
  <c r="AI607" i="25"/>
  <c r="AH607" i="25"/>
  <c r="AG607" i="25"/>
  <c r="AF607" i="25"/>
  <c r="AD607" i="25"/>
  <c r="AC607" i="25"/>
  <c r="AB607" i="25"/>
  <c r="AA607" i="25"/>
  <c r="Z607" i="25"/>
  <c r="Y607" i="25"/>
  <c r="X607" i="25"/>
  <c r="K607" i="25"/>
  <c r="B607" i="25"/>
  <c r="AJ606" i="25"/>
  <c r="AI606" i="25"/>
  <c r="AH606" i="25"/>
  <c r="AG606" i="25"/>
  <c r="AF606" i="25"/>
  <c r="AD606" i="25"/>
  <c r="AC606" i="25"/>
  <c r="AB606" i="25"/>
  <c r="AA606" i="25"/>
  <c r="Z606" i="25"/>
  <c r="Y606" i="25"/>
  <c r="X606" i="25"/>
  <c r="K606" i="25"/>
  <c r="B606" i="25"/>
  <c r="AJ605" i="25"/>
  <c r="AI605" i="25"/>
  <c r="AH605" i="25"/>
  <c r="AG605" i="25"/>
  <c r="AF605" i="25"/>
  <c r="AD605" i="25"/>
  <c r="AC605" i="25"/>
  <c r="AB605" i="25"/>
  <c r="AA605" i="25"/>
  <c r="Z605" i="25"/>
  <c r="Y605" i="25"/>
  <c r="X605" i="25"/>
  <c r="K605" i="25"/>
  <c r="B605" i="25"/>
  <c r="AJ604" i="25"/>
  <c r="AI604" i="25"/>
  <c r="AH604" i="25"/>
  <c r="AG604" i="25"/>
  <c r="AF604" i="25"/>
  <c r="AD604" i="25"/>
  <c r="AC604" i="25"/>
  <c r="AB604" i="25"/>
  <c r="AA604" i="25"/>
  <c r="Z604" i="25"/>
  <c r="Y604" i="25"/>
  <c r="X604" i="25"/>
  <c r="K604" i="25"/>
  <c r="B604" i="25"/>
  <c r="AJ603" i="25"/>
  <c r="AI603" i="25"/>
  <c r="AH603" i="25"/>
  <c r="AG603" i="25"/>
  <c r="AF603" i="25"/>
  <c r="AD603" i="25"/>
  <c r="AC603" i="25"/>
  <c r="AB603" i="25"/>
  <c r="AA603" i="25"/>
  <c r="Z603" i="25"/>
  <c r="Y603" i="25"/>
  <c r="X603" i="25"/>
  <c r="K603" i="25"/>
  <c r="B603" i="25"/>
  <c r="AJ602" i="25"/>
  <c r="AI602" i="25"/>
  <c r="AH602" i="25"/>
  <c r="AG602" i="25"/>
  <c r="AF602" i="25"/>
  <c r="AD602" i="25"/>
  <c r="AC602" i="25"/>
  <c r="AB602" i="25"/>
  <c r="AA602" i="25"/>
  <c r="Z602" i="25"/>
  <c r="Y602" i="25"/>
  <c r="X602" i="25"/>
  <c r="K602" i="25"/>
  <c r="B602" i="25"/>
  <c r="AJ601" i="25"/>
  <c r="AI601" i="25"/>
  <c r="AH601" i="25"/>
  <c r="AG601" i="25"/>
  <c r="AF601" i="25"/>
  <c r="AD601" i="25"/>
  <c r="AC601" i="25"/>
  <c r="AB601" i="25"/>
  <c r="AA601" i="25"/>
  <c r="Z601" i="25"/>
  <c r="Y601" i="25"/>
  <c r="X601" i="25"/>
  <c r="K601" i="25"/>
  <c r="B601" i="25"/>
  <c r="AJ600" i="25"/>
  <c r="AI600" i="25"/>
  <c r="AH600" i="25"/>
  <c r="AG600" i="25"/>
  <c r="AF600" i="25"/>
  <c r="AD600" i="25"/>
  <c r="AC600" i="25"/>
  <c r="AB600" i="25"/>
  <c r="AA600" i="25"/>
  <c r="Z600" i="25"/>
  <c r="Y600" i="25"/>
  <c r="X600" i="25"/>
  <c r="K600" i="25"/>
  <c r="B600" i="25"/>
  <c r="AJ599" i="25"/>
  <c r="AI599" i="25"/>
  <c r="AH599" i="25"/>
  <c r="AG599" i="25"/>
  <c r="AF599" i="25"/>
  <c r="AD599" i="25"/>
  <c r="AC599" i="25"/>
  <c r="AB599" i="25"/>
  <c r="AA599" i="25"/>
  <c r="Z599" i="25"/>
  <c r="Y599" i="25"/>
  <c r="X599" i="25"/>
  <c r="K599" i="25"/>
  <c r="B599" i="25"/>
  <c r="AJ598" i="25"/>
  <c r="AI598" i="25"/>
  <c r="AH598" i="25"/>
  <c r="AG598" i="25"/>
  <c r="AF598" i="25"/>
  <c r="AD598" i="25"/>
  <c r="AC598" i="25"/>
  <c r="AB598" i="25"/>
  <c r="AA598" i="25"/>
  <c r="Z598" i="25"/>
  <c r="Y598" i="25"/>
  <c r="X598" i="25"/>
  <c r="K598" i="25"/>
  <c r="B598" i="25"/>
  <c r="AJ597" i="25"/>
  <c r="AI597" i="25"/>
  <c r="AH597" i="25"/>
  <c r="AG597" i="25"/>
  <c r="AF597" i="25"/>
  <c r="AD597" i="25"/>
  <c r="AC597" i="25"/>
  <c r="AB597" i="25"/>
  <c r="AA597" i="25"/>
  <c r="Z597" i="25"/>
  <c r="Y597" i="25"/>
  <c r="X597" i="25"/>
  <c r="K597" i="25"/>
  <c r="B597" i="25"/>
  <c r="AJ596" i="25"/>
  <c r="AI596" i="25"/>
  <c r="AH596" i="25"/>
  <c r="AG596" i="25"/>
  <c r="AF596" i="25"/>
  <c r="AD596" i="25"/>
  <c r="AC596" i="25"/>
  <c r="AB596" i="25"/>
  <c r="AA596" i="25"/>
  <c r="Z596" i="25"/>
  <c r="Y596" i="25"/>
  <c r="X596" i="25"/>
  <c r="K596" i="25"/>
  <c r="B596" i="25"/>
  <c r="AJ595" i="25"/>
  <c r="AI595" i="25"/>
  <c r="AH595" i="25"/>
  <c r="AG595" i="25"/>
  <c r="AF595" i="25"/>
  <c r="AD595" i="25"/>
  <c r="AC595" i="25"/>
  <c r="AB595" i="25"/>
  <c r="AA595" i="25"/>
  <c r="Z595" i="25"/>
  <c r="Y595" i="25"/>
  <c r="X595" i="25"/>
  <c r="K595" i="25"/>
  <c r="B595" i="25"/>
  <c r="AJ594" i="25"/>
  <c r="AI594" i="25"/>
  <c r="AH594" i="25"/>
  <c r="AG594" i="25"/>
  <c r="AF594" i="25"/>
  <c r="AD594" i="25"/>
  <c r="AC594" i="25"/>
  <c r="AB594" i="25"/>
  <c r="AA594" i="25"/>
  <c r="Z594" i="25"/>
  <c r="Y594" i="25"/>
  <c r="X594" i="25"/>
  <c r="K594" i="25"/>
  <c r="B594" i="25"/>
  <c r="AJ593" i="25"/>
  <c r="AI593" i="25"/>
  <c r="AH593" i="25"/>
  <c r="AG593" i="25"/>
  <c r="AF593" i="25"/>
  <c r="AD593" i="25"/>
  <c r="AC593" i="25"/>
  <c r="AB593" i="25"/>
  <c r="AA593" i="25"/>
  <c r="Z593" i="25"/>
  <c r="Y593" i="25"/>
  <c r="X593" i="25"/>
  <c r="K593" i="25"/>
  <c r="B593" i="25"/>
  <c r="AJ592" i="25"/>
  <c r="AI592" i="25"/>
  <c r="AH592" i="25"/>
  <c r="AG592" i="25"/>
  <c r="AF592" i="25"/>
  <c r="AD592" i="25"/>
  <c r="AC592" i="25"/>
  <c r="AB592" i="25"/>
  <c r="AA592" i="25"/>
  <c r="Z592" i="25"/>
  <c r="Y592" i="25"/>
  <c r="X592" i="25"/>
  <c r="K592" i="25"/>
  <c r="B592" i="25"/>
  <c r="AJ591" i="25"/>
  <c r="AI591" i="25"/>
  <c r="AH591" i="25"/>
  <c r="AG591" i="25"/>
  <c r="AF591" i="25"/>
  <c r="AD591" i="25"/>
  <c r="AC591" i="25"/>
  <c r="AB591" i="25"/>
  <c r="AA591" i="25"/>
  <c r="Z591" i="25"/>
  <c r="Y591" i="25"/>
  <c r="X591" i="25"/>
  <c r="K591" i="25"/>
  <c r="B591" i="25"/>
  <c r="AJ590" i="25"/>
  <c r="AI590" i="25"/>
  <c r="AH590" i="25"/>
  <c r="AG590" i="25"/>
  <c r="AF590" i="25"/>
  <c r="AD590" i="25"/>
  <c r="AC590" i="25"/>
  <c r="AB590" i="25"/>
  <c r="AA590" i="25"/>
  <c r="Z590" i="25"/>
  <c r="Y590" i="25"/>
  <c r="X590" i="25"/>
  <c r="K590" i="25"/>
  <c r="B590" i="25"/>
  <c r="AJ589" i="25"/>
  <c r="AI589" i="25"/>
  <c r="AH589" i="25"/>
  <c r="AG589" i="25"/>
  <c r="AF589" i="25"/>
  <c r="AD589" i="25"/>
  <c r="AC589" i="25"/>
  <c r="AB589" i="25"/>
  <c r="AA589" i="25"/>
  <c r="Z589" i="25"/>
  <c r="Y589" i="25"/>
  <c r="X589" i="25"/>
  <c r="K589" i="25"/>
  <c r="B589" i="25"/>
  <c r="AJ588" i="25"/>
  <c r="AI588" i="25"/>
  <c r="AH588" i="25"/>
  <c r="AG588" i="25"/>
  <c r="AF588" i="25"/>
  <c r="AD588" i="25"/>
  <c r="AC588" i="25"/>
  <c r="AB588" i="25"/>
  <c r="AA588" i="25"/>
  <c r="Z588" i="25"/>
  <c r="Y588" i="25"/>
  <c r="X588" i="25"/>
  <c r="K588" i="25"/>
  <c r="B588" i="25"/>
  <c r="AJ587" i="25"/>
  <c r="AI587" i="25"/>
  <c r="AH587" i="25"/>
  <c r="AG587" i="25"/>
  <c r="AF587" i="25"/>
  <c r="AD587" i="25"/>
  <c r="AC587" i="25"/>
  <c r="AB587" i="25"/>
  <c r="AA587" i="25"/>
  <c r="Z587" i="25"/>
  <c r="Y587" i="25"/>
  <c r="X587" i="25"/>
  <c r="K587" i="25"/>
  <c r="B587" i="25"/>
  <c r="AJ586" i="25"/>
  <c r="AI586" i="25"/>
  <c r="AH586" i="25"/>
  <c r="AG586" i="25"/>
  <c r="AF586" i="25"/>
  <c r="AD586" i="25"/>
  <c r="AC586" i="25"/>
  <c r="AB586" i="25"/>
  <c r="AA586" i="25"/>
  <c r="Z586" i="25"/>
  <c r="Y586" i="25"/>
  <c r="X586" i="25"/>
  <c r="K586" i="25"/>
  <c r="B586" i="25"/>
  <c r="AJ585" i="25"/>
  <c r="AI585" i="25"/>
  <c r="AH585" i="25"/>
  <c r="AG585" i="25"/>
  <c r="AF585" i="25"/>
  <c r="AD585" i="25"/>
  <c r="AC585" i="25"/>
  <c r="AB585" i="25"/>
  <c r="AA585" i="25"/>
  <c r="Z585" i="25"/>
  <c r="Y585" i="25"/>
  <c r="X585" i="25"/>
  <c r="K585" i="25"/>
  <c r="B585" i="25"/>
  <c r="AJ584" i="25"/>
  <c r="AI584" i="25"/>
  <c r="AH584" i="25"/>
  <c r="AG584" i="25"/>
  <c r="AF584" i="25"/>
  <c r="AD584" i="25"/>
  <c r="AC584" i="25"/>
  <c r="AB584" i="25"/>
  <c r="AA584" i="25"/>
  <c r="Z584" i="25"/>
  <c r="Y584" i="25"/>
  <c r="X584" i="25"/>
  <c r="K584" i="25"/>
  <c r="B584" i="25"/>
  <c r="AJ583" i="25"/>
  <c r="AI583" i="25"/>
  <c r="AH583" i="25"/>
  <c r="AG583" i="25"/>
  <c r="AF583" i="25"/>
  <c r="AD583" i="25"/>
  <c r="AC583" i="25"/>
  <c r="AB583" i="25"/>
  <c r="AA583" i="25"/>
  <c r="Z583" i="25"/>
  <c r="Y583" i="25"/>
  <c r="X583" i="25"/>
  <c r="K583" i="25"/>
  <c r="B583" i="25"/>
  <c r="AJ582" i="25"/>
  <c r="AI582" i="25"/>
  <c r="AH582" i="25"/>
  <c r="AG582" i="25"/>
  <c r="AF582" i="25"/>
  <c r="AD582" i="25"/>
  <c r="AC582" i="25"/>
  <c r="AB582" i="25"/>
  <c r="AA582" i="25"/>
  <c r="Z582" i="25"/>
  <c r="Y582" i="25"/>
  <c r="X582" i="25"/>
  <c r="K582" i="25"/>
  <c r="B582" i="25"/>
  <c r="AJ581" i="25"/>
  <c r="AI581" i="25"/>
  <c r="AH581" i="25"/>
  <c r="AG581" i="25"/>
  <c r="AF581" i="25"/>
  <c r="AD581" i="25"/>
  <c r="AC581" i="25"/>
  <c r="AB581" i="25"/>
  <c r="AA581" i="25"/>
  <c r="Z581" i="25"/>
  <c r="Y581" i="25"/>
  <c r="X581" i="25"/>
  <c r="K581" i="25"/>
  <c r="B581" i="25"/>
  <c r="AJ580" i="25"/>
  <c r="AI580" i="25"/>
  <c r="AH580" i="25"/>
  <c r="AG580" i="25"/>
  <c r="AF580" i="25"/>
  <c r="AD580" i="25"/>
  <c r="AC580" i="25"/>
  <c r="AB580" i="25"/>
  <c r="AA580" i="25"/>
  <c r="Z580" i="25"/>
  <c r="Y580" i="25"/>
  <c r="X580" i="25"/>
  <c r="K580" i="25"/>
  <c r="B580" i="25"/>
  <c r="AJ579" i="25"/>
  <c r="AI579" i="25"/>
  <c r="AH579" i="25"/>
  <c r="AG579" i="25"/>
  <c r="AF579" i="25"/>
  <c r="AD579" i="25"/>
  <c r="AC579" i="25"/>
  <c r="AB579" i="25"/>
  <c r="AA579" i="25"/>
  <c r="Z579" i="25"/>
  <c r="Y579" i="25"/>
  <c r="X579" i="25"/>
  <c r="K579" i="25"/>
  <c r="B579" i="25"/>
  <c r="AJ578" i="25"/>
  <c r="AI578" i="25"/>
  <c r="AH578" i="25"/>
  <c r="AG578" i="25"/>
  <c r="AF578" i="25"/>
  <c r="AD578" i="25"/>
  <c r="AC578" i="25"/>
  <c r="AB578" i="25"/>
  <c r="AA578" i="25"/>
  <c r="Z578" i="25"/>
  <c r="Y578" i="25"/>
  <c r="X578" i="25"/>
  <c r="K578" i="25"/>
  <c r="B578" i="25"/>
  <c r="AJ577" i="25"/>
  <c r="AI577" i="25"/>
  <c r="AH577" i="25"/>
  <c r="AG577" i="25"/>
  <c r="AF577" i="25"/>
  <c r="AD577" i="25"/>
  <c r="AC577" i="25"/>
  <c r="AB577" i="25"/>
  <c r="AA577" i="25"/>
  <c r="Z577" i="25"/>
  <c r="Y577" i="25"/>
  <c r="X577" i="25"/>
  <c r="K577" i="25"/>
  <c r="B577" i="25"/>
  <c r="AJ576" i="25"/>
  <c r="AI576" i="25"/>
  <c r="AH576" i="25"/>
  <c r="AG576" i="25"/>
  <c r="AF576" i="25"/>
  <c r="AD576" i="25"/>
  <c r="AC576" i="25"/>
  <c r="AB576" i="25"/>
  <c r="AA576" i="25"/>
  <c r="Z576" i="25"/>
  <c r="Y576" i="25"/>
  <c r="X576" i="25"/>
  <c r="K576" i="25"/>
  <c r="B576" i="25"/>
  <c r="AJ575" i="25"/>
  <c r="AI575" i="25"/>
  <c r="AH575" i="25"/>
  <c r="AG575" i="25"/>
  <c r="AF575" i="25"/>
  <c r="AD575" i="25"/>
  <c r="AC575" i="25"/>
  <c r="AB575" i="25"/>
  <c r="AA575" i="25"/>
  <c r="Z575" i="25"/>
  <c r="Y575" i="25"/>
  <c r="X575" i="25"/>
  <c r="K575" i="25"/>
  <c r="B575" i="25"/>
  <c r="AJ574" i="25"/>
  <c r="AI574" i="25"/>
  <c r="AH574" i="25"/>
  <c r="AG574" i="25"/>
  <c r="AF574" i="25"/>
  <c r="AD574" i="25"/>
  <c r="AC574" i="25"/>
  <c r="AB574" i="25"/>
  <c r="AA574" i="25"/>
  <c r="Z574" i="25"/>
  <c r="Y574" i="25"/>
  <c r="X574" i="25"/>
  <c r="K574" i="25"/>
  <c r="B574" i="25"/>
  <c r="AJ573" i="25"/>
  <c r="AI573" i="25"/>
  <c r="AH573" i="25"/>
  <c r="AG573" i="25"/>
  <c r="AF573" i="25"/>
  <c r="AD573" i="25"/>
  <c r="AC573" i="25"/>
  <c r="AB573" i="25"/>
  <c r="AA573" i="25"/>
  <c r="Z573" i="25"/>
  <c r="Y573" i="25"/>
  <c r="X573" i="25"/>
  <c r="K573" i="25"/>
  <c r="B573" i="25"/>
  <c r="AJ572" i="25"/>
  <c r="AI572" i="25"/>
  <c r="AH572" i="25"/>
  <c r="AG572" i="25"/>
  <c r="AF572" i="25"/>
  <c r="AD572" i="25"/>
  <c r="AC572" i="25"/>
  <c r="AB572" i="25"/>
  <c r="AA572" i="25"/>
  <c r="Z572" i="25"/>
  <c r="Y572" i="25"/>
  <c r="X572" i="25"/>
  <c r="K572" i="25"/>
  <c r="B572" i="25"/>
  <c r="AJ571" i="25"/>
  <c r="AI571" i="25"/>
  <c r="AH571" i="25"/>
  <c r="AG571" i="25"/>
  <c r="AF571" i="25"/>
  <c r="AD571" i="25"/>
  <c r="AC571" i="25"/>
  <c r="AB571" i="25"/>
  <c r="AA571" i="25"/>
  <c r="Z571" i="25"/>
  <c r="Y571" i="25"/>
  <c r="X571" i="25"/>
  <c r="K571" i="25"/>
  <c r="B571" i="25"/>
  <c r="AJ570" i="25"/>
  <c r="AI570" i="25"/>
  <c r="AH570" i="25"/>
  <c r="AG570" i="25"/>
  <c r="AF570" i="25"/>
  <c r="AD570" i="25"/>
  <c r="AC570" i="25"/>
  <c r="AB570" i="25"/>
  <c r="AA570" i="25"/>
  <c r="Z570" i="25"/>
  <c r="Y570" i="25"/>
  <c r="X570" i="25"/>
  <c r="K570" i="25"/>
  <c r="B570" i="25"/>
  <c r="AJ569" i="25"/>
  <c r="AI569" i="25"/>
  <c r="AH569" i="25"/>
  <c r="AG569" i="25"/>
  <c r="AF569" i="25"/>
  <c r="AD569" i="25"/>
  <c r="AC569" i="25"/>
  <c r="AB569" i="25"/>
  <c r="AA569" i="25"/>
  <c r="Z569" i="25"/>
  <c r="Y569" i="25"/>
  <c r="X569" i="25"/>
  <c r="K569" i="25"/>
  <c r="B569" i="25"/>
  <c r="AJ568" i="25"/>
  <c r="AI568" i="25"/>
  <c r="AH568" i="25"/>
  <c r="AG568" i="25"/>
  <c r="AF568" i="25"/>
  <c r="AD568" i="25"/>
  <c r="AC568" i="25"/>
  <c r="AB568" i="25"/>
  <c r="AA568" i="25"/>
  <c r="Z568" i="25"/>
  <c r="Y568" i="25"/>
  <c r="X568" i="25"/>
  <c r="K568" i="25"/>
  <c r="B568" i="25"/>
  <c r="AJ567" i="25"/>
  <c r="AI567" i="25"/>
  <c r="AH567" i="25"/>
  <c r="AG567" i="25"/>
  <c r="AF567" i="25"/>
  <c r="AD567" i="25"/>
  <c r="AC567" i="25"/>
  <c r="AB567" i="25"/>
  <c r="AA567" i="25"/>
  <c r="Z567" i="25"/>
  <c r="Y567" i="25"/>
  <c r="X567" i="25"/>
  <c r="K567" i="25"/>
  <c r="B567" i="25"/>
  <c r="AJ566" i="25"/>
  <c r="AI566" i="25"/>
  <c r="AH566" i="25"/>
  <c r="AG566" i="25"/>
  <c r="AF566" i="25"/>
  <c r="AD566" i="25"/>
  <c r="AC566" i="25"/>
  <c r="AB566" i="25"/>
  <c r="AA566" i="25"/>
  <c r="Z566" i="25"/>
  <c r="Y566" i="25"/>
  <c r="X566" i="25"/>
  <c r="K566" i="25"/>
  <c r="B566" i="25"/>
  <c r="AJ565" i="25"/>
  <c r="AI565" i="25"/>
  <c r="AH565" i="25"/>
  <c r="AG565" i="25"/>
  <c r="AF565" i="25"/>
  <c r="AD565" i="25"/>
  <c r="AC565" i="25"/>
  <c r="AB565" i="25"/>
  <c r="AA565" i="25"/>
  <c r="Z565" i="25"/>
  <c r="Y565" i="25"/>
  <c r="X565" i="25"/>
  <c r="K565" i="25"/>
  <c r="B565" i="25"/>
  <c r="AJ564" i="25"/>
  <c r="AI564" i="25"/>
  <c r="AH564" i="25"/>
  <c r="AG564" i="25"/>
  <c r="AF564" i="25"/>
  <c r="AD564" i="25"/>
  <c r="AC564" i="25"/>
  <c r="AB564" i="25"/>
  <c r="AA564" i="25"/>
  <c r="Z564" i="25"/>
  <c r="Y564" i="25"/>
  <c r="X564" i="25"/>
  <c r="K564" i="25"/>
  <c r="B564" i="25"/>
  <c r="AJ563" i="25"/>
  <c r="AI563" i="25"/>
  <c r="AH563" i="25"/>
  <c r="AG563" i="25"/>
  <c r="AF563" i="25"/>
  <c r="AD563" i="25"/>
  <c r="AC563" i="25"/>
  <c r="AB563" i="25"/>
  <c r="AA563" i="25"/>
  <c r="Z563" i="25"/>
  <c r="Y563" i="25"/>
  <c r="X563" i="25"/>
  <c r="K563" i="25"/>
  <c r="B563" i="25"/>
  <c r="AJ562" i="25"/>
  <c r="AI562" i="25"/>
  <c r="AH562" i="25"/>
  <c r="AG562" i="25"/>
  <c r="AF562" i="25"/>
  <c r="AD562" i="25"/>
  <c r="AC562" i="25"/>
  <c r="AB562" i="25"/>
  <c r="AA562" i="25"/>
  <c r="Z562" i="25"/>
  <c r="Y562" i="25"/>
  <c r="X562" i="25"/>
  <c r="K562" i="25"/>
  <c r="B562" i="25"/>
  <c r="AJ561" i="25"/>
  <c r="AI561" i="25"/>
  <c r="AH561" i="25"/>
  <c r="AG561" i="25"/>
  <c r="AF561" i="25"/>
  <c r="AD561" i="25"/>
  <c r="AC561" i="25"/>
  <c r="AB561" i="25"/>
  <c r="AA561" i="25"/>
  <c r="Z561" i="25"/>
  <c r="Y561" i="25"/>
  <c r="X561" i="25"/>
  <c r="K561" i="25"/>
  <c r="B561" i="25"/>
  <c r="AJ560" i="25"/>
  <c r="AI560" i="25"/>
  <c r="AH560" i="25"/>
  <c r="AG560" i="25"/>
  <c r="AF560" i="25"/>
  <c r="AD560" i="25"/>
  <c r="AC560" i="25"/>
  <c r="AB560" i="25"/>
  <c r="AA560" i="25"/>
  <c r="Z560" i="25"/>
  <c r="Y560" i="25"/>
  <c r="X560" i="25"/>
  <c r="K560" i="25"/>
  <c r="B560" i="25"/>
  <c r="AJ559" i="25"/>
  <c r="AI559" i="25"/>
  <c r="AH559" i="25"/>
  <c r="AG559" i="25"/>
  <c r="AF559" i="25"/>
  <c r="AD559" i="25"/>
  <c r="AC559" i="25"/>
  <c r="AB559" i="25"/>
  <c r="AA559" i="25"/>
  <c r="Z559" i="25"/>
  <c r="Y559" i="25"/>
  <c r="X559" i="25"/>
  <c r="K559" i="25"/>
  <c r="B559" i="25"/>
  <c r="AJ558" i="25"/>
  <c r="AI558" i="25"/>
  <c r="AH558" i="25"/>
  <c r="AG558" i="25"/>
  <c r="AF558" i="25"/>
  <c r="AD558" i="25"/>
  <c r="AC558" i="25"/>
  <c r="AB558" i="25"/>
  <c r="AA558" i="25"/>
  <c r="Z558" i="25"/>
  <c r="Y558" i="25"/>
  <c r="X558" i="25"/>
  <c r="K558" i="25"/>
  <c r="B558" i="25"/>
  <c r="AJ557" i="25"/>
  <c r="AI557" i="25"/>
  <c r="AH557" i="25"/>
  <c r="AG557" i="25"/>
  <c r="AF557" i="25"/>
  <c r="AD557" i="25"/>
  <c r="AC557" i="25"/>
  <c r="AB557" i="25"/>
  <c r="AA557" i="25"/>
  <c r="Z557" i="25"/>
  <c r="Y557" i="25"/>
  <c r="X557" i="25"/>
  <c r="K557" i="25"/>
  <c r="B557" i="25"/>
  <c r="AJ556" i="25"/>
  <c r="AI556" i="25"/>
  <c r="AH556" i="25"/>
  <c r="AG556" i="25"/>
  <c r="AF556" i="25"/>
  <c r="AD556" i="25"/>
  <c r="AC556" i="25"/>
  <c r="AB556" i="25"/>
  <c r="AA556" i="25"/>
  <c r="Z556" i="25"/>
  <c r="Y556" i="25"/>
  <c r="X556" i="25"/>
  <c r="K556" i="25"/>
  <c r="B556" i="25"/>
  <c r="AJ555" i="25"/>
  <c r="AI555" i="25"/>
  <c r="AH555" i="25"/>
  <c r="AG555" i="25"/>
  <c r="AF555" i="25"/>
  <c r="AD555" i="25"/>
  <c r="AC555" i="25"/>
  <c r="AB555" i="25"/>
  <c r="AA555" i="25"/>
  <c r="Z555" i="25"/>
  <c r="Y555" i="25"/>
  <c r="X555" i="25"/>
  <c r="K555" i="25"/>
  <c r="B555" i="25"/>
  <c r="AJ554" i="25"/>
  <c r="AI554" i="25"/>
  <c r="AH554" i="25"/>
  <c r="AG554" i="25"/>
  <c r="AF554" i="25"/>
  <c r="AD554" i="25"/>
  <c r="AC554" i="25"/>
  <c r="AB554" i="25"/>
  <c r="AA554" i="25"/>
  <c r="Z554" i="25"/>
  <c r="Y554" i="25"/>
  <c r="X554" i="25"/>
  <c r="K554" i="25"/>
  <c r="B554" i="25"/>
  <c r="AJ553" i="25"/>
  <c r="AI553" i="25"/>
  <c r="AH553" i="25"/>
  <c r="AG553" i="25"/>
  <c r="AF553" i="25"/>
  <c r="AD553" i="25"/>
  <c r="AC553" i="25"/>
  <c r="AB553" i="25"/>
  <c r="AA553" i="25"/>
  <c r="Z553" i="25"/>
  <c r="Y553" i="25"/>
  <c r="X553" i="25"/>
  <c r="K553" i="25"/>
  <c r="B553" i="25"/>
  <c r="AJ552" i="25"/>
  <c r="AI552" i="25"/>
  <c r="AH552" i="25"/>
  <c r="AG552" i="25"/>
  <c r="AF552" i="25"/>
  <c r="AD552" i="25"/>
  <c r="AC552" i="25"/>
  <c r="AB552" i="25"/>
  <c r="AA552" i="25"/>
  <c r="Z552" i="25"/>
  <c r="Y552" i="25"/>
  <c r="X552" i="25"/>
  <c r="K552" i="25"/>
  <c r="B552" i="25"/>
  <c r="AJ551" i="25"/>
  <c r="AI551" i="25"/>
  <c r="AH551" i="25"/>
  <c r="AG551" i="25"/>
  <c r="AF551" i="25"/>
  <c r="AD551" i="25"/>
  <c r="AC551" i="25"/>
  <c r="AB551" i="25"/>
  <c r="AA551" i="25"/>
  <c r="Z551" i="25"/>
  <c r="Y551" i="25"/>
  <c r="X551" i="25"/>
  <c r="K551" i="25"/>
  <c r="B551" i="25"/>
  <c r="AJ550" i="25"/>
  <c r="AI550" i="25"/>
  <c r="AH550" i="25"/>
  <c r="AG550" i="25"/>
  <c r="AF550" i="25"/>
  <c r="AD550" i="25"/>
  <c r="AC550" i="25"/>
  <c r="AB550" i="25"/>
  <c r="AA550" i="25"/>
  <c r="Z550" i="25"/>
  <c r="Y550" i="25"/>
  <c r="X550" i="25"/>
  <c r="K550" i="25"/>
  <c r="B550" i="25"/>
  <c r="AJ549" i="25"/>
  <c r="AI549" i="25"/>
  <c r="AH549" i="25"/>
  <c r="AG549" i="25"/>
  <c r="AF549" i="25"/>
  <c r="AD549" i="25"/>
  <c r="AC549" i="25"/>
  <c r="AB549" i="25"/>
  <c r="AA549" i="25"/>
  <c r="Z549" i="25"/>
  <c r="Y549" i="25"/>
  <c r="X549" i="25"/>
  <c r="K549" i="25"/>
  <c r="B549" i="25"/>
  <c r="AJ548" i="25"/>
  <c r="AI548" i="25"/>
  <c r="AH548" i="25"/>
  <c r="AG548" i="25"/>
  <c r="AF548" i="25"/>
  <c r="AD548" i="25"/>
  <c r="AC548" i="25"/>
  <c r="AB548" i="25"/>
  <c r="AA548" i="25"/>
  <c r="Z548" i="25"/>
  <c r="Y548" i="25"/>
  <c r="X548" i="25"/>
  <c r="K548" i="25"/>
  <c r="B548" i="25"/>
  <c r="AJ547" i="25"/>
  <c r="AI547" i="25"/>
  <c r="AH547" i="25"/>
  <c r="AG547" i="25"/>
  <c r="AF547" i="25"/>
  <c r="AD547" i="25"/>
  <c r="AC547" i="25"/>
  <c r="AB547" i="25"/>
  <c r="AA547" i="25"/>
  <c r="Z547" i="25"/>
  <c r="Y547" i="25"/>
  <c r="X547" i="25"/>
  <c r="K547" i="25"/>
  <c r="B547" i="25"/>
  <c r="AJ546" i="25"/>
  <c r="AI546" i="25"/>
  <c r="AH546" i="25"/>
  <c r="AG546" i="25"/>
  <c r="AF546" i="25"/>
  <c r="AD546" i="25"/>
  <c r="AC546" i="25"/>
  <c r="AB546" i="25"/>
  <c r="AA546" i="25"/>
  <c r="Z546" i="25"/>
  <c r="Y546" i="25"/>
  <c r="X546" i="25"/>
  <c r="K546" i="25"/>
  <c r="B546" i="25"/>
  <c r="AJ545" i="25"/>
  <c r="AI545" i="25"/>
  <c r="AH545" i="25"/>
  <c r="AG545" i="25"/>
  <c r="AF545" i="25"/>
  <c r="AD545" i="25"/>
  <c r="AC545" i="25"/>
  <c r="AB545" i="25"/>
  <c r="AA545" i="25"/>
  <c r="Z545" i="25"/>
  <c r="Y545" i="25"/>
  <c r="X545" i="25"/>
  <c r="K545" i="25"/>
  <c r="B545" i="25"/>
  <c r="AJ544" i="25"/>
  <c r="AI544" i="25"/>
  <c r="AH544" i="25"/>
  <c r="AG544" i="25"/>
  <c r="AF544" i="25"/>
  <c r="AD544" i="25"/>
  <c r="AC544" i="25"/>
  <c r="AB544" i="25"/>
  <c r="AA544" i="25"/>
  <c r="Z544" i="25"/>
  <c r="Y544" i="25"/>
  <c r="X544" i="25"/>
  <c r="K544" i="25"/>
  <c r="B544" i="25"/>
  <c r="AJ543" i="25"/>
  <c r="AI543" i="25"/>
  <c r="AH543" i="25"/>
  <c r="AG543" i="25"/>
  <c r="AF543" i="25"/>
  <c r="AD543" i="25"/>
  <c r="AC543" i="25"/>
  <c r="AB543" i="25"/>
  <c r="AA543" i="25"/>
  <c r="Z543" i="25"/>
  <c r="Y543" i="25"/>
  <c r="X543" i="25"/>
  <c r="K543" i="25"/>
  <c r="B543" i="25"/>
  <c r="AJ542" i="25"/>
  <c r="AI542" i="25"/>
  <c r="AH542" i="25"/>
  <c r="AG542" i="25"/>
  <c r="AF542" i="25"/>
  <c r="AD542" i="25"/>
  <c r="AC542" i="25"/>
  <c r="AB542" i="25"/>
  <c r="AA542" i="25"/>
  <c r="Z542" i="25"/>
  <c r="Y542" i="25"/>
  <c r="X542" i="25"/>
  <c r="K542" i="25"/>
  <c r="B542" i="25"/>
  <c r="AJ541" i="25"/>
  <c r="AI541" i="25"/>
  <c r="AH541" i="25"/>
  <c r="AG541" i="25"/>
  <c r="AF541" i="25"/>
  <c r="AD541" i="25"/>
  <c r="AC541" i="25"/>
  <c r="AB541" i="25"/>
  <c r="AA541" i="25"/>
  <c r="Z541" i="25"/>
  <c r="Y541" i="25"/>
  <c r="X541" i="25"/>
  <c r="K541" i="25"/>
  <c r="B541" i="25"/>
  <c r="AJ540" i="25"/>
  <c r="AI540" i="25"/>
  <c r="AH540" i="25"/>
  <c r="AG540" i="25"/>
  <c r="AF540" i="25"/>
  <c r="AD540" i="25"/>
  <c r="AC540" i="25"/>
  <c r="AB540" i="25"/>
  <c r="AA540" i="25"/>
  <c r="Z540" i="25"/>
  <c r="Y540" i="25"/>
  <c r="X540" i="25"/>
  <c r="K540" i="25"/>
  <c r="B540" i="25"/>
  <c r="AJ539" i="25"/>
  <c r="AI539" i="25"/>
  <c r="AH539" i="25"/>
  <c r="AG539" i="25"/>
  <c r="AF539" i="25"/>
  <c r="AD539" i="25"/>
  <c r="AC539" i="25"/>
  <c r="AB539" i="25"/>
  <c r="AA539" i="25"/>
  <c r="Z539" i="25"/>
  <c r="Y539" i="25"/>
  <c r="X539" i="25"/>
  <c r="K539" i="25"/>
  <c r="B539" i="25"/>
  <c r="AJ538" i="25"/>
  <c r="AI538" i="25"/>
  <c r="AH538" i="25"/>
  <c r="AG538" i="25"/>
  <c r="AF538" i="25"/>
  <c r="AD538" i="25"/>
  <c r="AC538" i="25"/>
  <c r="AB538" i="25"/>
  <c r="AA538" i="25"/>
  <c r="Z538" i="25"/>
  <c r="Y538" i="25"/>
  <c r="X538" i="25"/>
  <c r="K538" i="25"/>
  <c r="B538" i="25"/>
  <c r="AJ537" i="25"/>
  <c r="AI537" i="25"/>
  <c r="AH537" i="25"/>
  <c r="AG537" i="25"/>
  <c r="AF537" i="25"/>
  <c r="AD537" i="25"/>
  <c r="AC537" i="25"/>
  <c r="AB537" i="25"/>
  <c r="AA537" i="25"/>
  <c r="Z537" i="25"/>
  <c r="Y537" i="25"/>
  <c r="X537" i="25"/>
  <c r="K537" i="25"/>
  <c r="B537" i="25"/>
  <c r="AJ536" i="25"/>
  <c r="AI536" i="25"/>
  <c r="AH536" i="25"/>
  <c r="AG536" i="25"/>
  <c r="AF536" i="25"/>
  <c r="AD536" i="25"/>
  <c r="AC536" i="25"/>
  <c r="AB536" i="25"/>
  <c r="AA536" i="25"/>
  <c r="Z536" i="25"/>
  <c r="Y536" i="25"/>
  <c r="X536" i="25"/>
  <c r="K536" i="25"/>
  <c r="B536" i="25"/>
  <c r="AJ535" i="25"/>
  <c r="AI535" i="25"/>
  <c r="AH535" i="25"/>
  <c r="AG535" i="25"/>
  <c r="AF535" i="25"/>
  <c r="AD535" i="25"/>
  <c r="AC535" i="25"/>
  <c r="AB535" i="25"/>
  <c r="AA535" i="25"/>
  <c r="Z535" i="25"/>
  <c r="Y535" i="25"/>
  <c r="X535" i="25"/>
  <c r="K535" i="25"/>
  <c r="B535" i="25"/>
  <c r="AJ534" i="25"/>
  <c r="AI534" i="25"/>
  <c r="AH534" i="25"/>
  <c r="AG534" i="25"/>
  <c r="AF534" i="25"/>
  <c r="AD534" i="25"/>
  <c r="AC534" i="25"/>
  <c r="AB534" i="25"/>
  <c r="AA534" i="25"/>
  <c r="Z534" i="25"/>
  <c r="Y534" i="25"/>
  <c r="X534" i="25"/>
  <c r="K534" i="25"/>
  <c r="B534" i="25"/>
  <c r="AJ533" i="25"/>
  <c r="AI533" i="25"/>
  <c r="AH533" i="25"/>
  <c r="AG533" i="25"/>
  <c r="AF533" i="25"/>
  <c r="AD533" i="25"/>
  <c r="AC533" i="25"/>
  <c r="AB533" i="25"/>
  <c r="AA533" i="25"/>
  <c r="Z533" i="25"/>
  <c r="Y533" i="25"/>
  <c r="X533" i="25"/>
  <c r="K533" i="25"/>
  <c r="B533" i="25"/>
  <c r="AJ532" i="25"/>
  <c r="AI532" i="25"/>
  <c r="AH532" i="25"/>
  <c r="AG532" i="25"/>
  <c r="AF532" i="25"/>
  <c r="AD532" i="25"/>
  <c r="AC532" i="25"/>
  <c r="AB532" i="25"/>
  <c r="AA532" i="25"/>
  <c r="Z532" i="25"/>
  <c r="Y532" i="25"/>
  <c r="X532" i="25"/>
  <c r="K532" i="25"/>
  <c r="B532" i="25"/>
  <c r="AJ531" i="25"/>
  <c r="AI531" i="25"/>
  <c r="AH531" i="25"/>
  <c r="AG531" i="25"/>
  <c r="AF531" i="25"/>
  <c r="AD531" i="25"/>
  <c r="AC531" i="25"/>
  <c r="AB531" i="25"/>
  <c r="AA531" i="25"/>
  <c r="Z531" i="25"/>
  <c r="Y531" i="25"/>
  <c r="X531" i="25"/>
  <c r="K531" i="25"/>
  <c r="B531" i="25"/>
  <c r="AJ530" i="25"/>
  <c r="AI530" i="25"/>
  <c r="AH530" i="25"/>
  <c r="AG530" i="25"/>
  <c r="AF530" i="25"/>
  <c r="AD530" i="25"/>
  <c r="AC530" i="25"/>
  <c r="AB530" i="25"/>
  <c r="AA530" i="25"/>
  <c r="Z530" i="25"/>
  <c r="Y530" i="25"/>
  <c r="X530" i="25"/>
  <c r="K530" i="25"/>
  <c r="B530" i="25"/>
  <c r="AJ529" i="25"/>
  <c r="AI529" i="25"/>
  <c r="AH529" i="25"/>
  <c r="AG529" i="25"/>
  <c r="AF529" i="25"/>
  <c r="AD529" i="25"/>
  <c r="AC529" i="25"/>
  <c r="AB529" i="25"/>
  <c r="AA529" i="25"/>
  <c r="Z529" i="25"/>
  <c r="Y529" i="25"/>
  <c r="X529" i="25"/>
  <c r="K529" i="25"/>
  <c r="B529" i="25"/>
  <c r="AJ528" i="25"/>
  <c r="AI528" i="25"/>
  <c r="AH528" i="25"/>
  <c r="AG528" i="25"/>
  <c r="AF528" i="25"/>
  <c r="AD528" i="25"/>
  <c r="AC528" i="25"/>
  <c r="AB528" i="25"/>
  <c r="AA528" i="25"/>
  <c r="Z528" i="25"/>
  <c r="Y528" i="25"/>
  <c r="X528" i="25"/>
  <c r="K528" i="25"/>
  <c r="B528" i="25"/>
  <c r="AJ527" i="25"/>
  <c r="AI527" i="25"/>
  <c r="AH527" i="25"/>
  <c r="AG527" i="25"/>
  <c r="AF527" i="25"/>
  <c r="AD527" i="25"/>
  <c r="AC527" i="25"/>
  <c r="AB527" i="25"/>
  <c r="AA527" i="25"/>
  <c r="Z527" i="25"/>
  <c r="Y527" i="25"/>
  <c r="X527" i="25"/>
  <c r="K527" i="25"/>
  <c r="B527" i="25"/>
  <c r="AJ526" i="25"/>
  <c r="AI526" i="25"/>
  <c r="AH526" i="25"/>
  <c r="AG526" i="25"/>
  <c r="AF526" i="25"/>
  <c r="AD526" i="25"/>
  <c r="AC526" i="25"/>
  <c r="AB526" i="25"/>
  <c r="AA526" i="25"/>
  <c r="Z526" i="25"/>
  <c r="Y526" i="25"/>
  <c r="X526" i="25"/>
  <c r="K526" i="25"/>
  <c r="B526" i="25"/>
  <c r="AJ525" i="25"/>
  <c r="AI525" i="25"/>
  <c r="AH525" i="25"/>
  <c r="AG525" i="25"/>
  <c r="AF525" i="25"/>
  <c r="AD525" i="25"/>
  <c r="AC525" i="25"/>
  <c r="AB525" i="25"/>
  <c r="AA525" i="25"/>
  <c r="Z525" i="25"/>
  <c r="Y525" i="25"/>
  <c r="X525" i="25"/>
  <c r="K525" i="25"/>
  <c r="B525" i="25"/>
  <c r="AJ524" i="25"/>
  <c r="AI524" i="25"/>
  <c r="AH524" i="25"/>
  <c r="AG524" i="25"/>
  <c r="AF524" i="25"/>
  <c r="AD524" i="25"/>
  <c r="AC524" i="25"/>
  <c r="AB524" i="25"/>
  <c r="AA524" i="25"/>
  <c r="Z524" i="25"/>
  <c r="Y524" i="25"/>
  <c r="X524" i="25"/>
  <c r="K524" i="25"/>
  <c r="B524" i="25"/>
  <c r="AJ523" i="25"/>
  <c r="AI523" i="25"/>
  <c r="AH523" i="25"/>
  <c r="AG523" i="25"/>
  <c r="AF523" i="25"/>
  <c r="AD523" i="25"/>
  <c r="AC523" i="25"/>
  <c r="AB523" i="25"/>
  <c r="AA523" i="25"/>
  <c r="Z523" i="25"/>
  <c r="Y523" i="25"/>
  <c r="X523" i="25"/>
  <c r="K523" i="25"/>
  <c r="B523" i="25"/>
  <c r="AJ522" i="25"/>
  <c r="AI522" i="25"/>
  <c r="AH522" i="25"/>
  <c r="AG522" i="25"/>
  <c r="AF522" i="25"/>
  <c r="AD522" i="25"/>
  <c r="AC522" i="25"/>
  <c r="AB522" i="25"/>
  <c r="AA522" i="25"/>
  <c r="Z522" i="25"/>
  <c r="Y522" i="25"/>
  <c r="X522" i="25"/>
  <c r="K522" i="25"/>
  <c r="B522" i="25"/>
  <c r="AJ521" i="25"/>
  <c r="AI521" i="25"/>
  <c r="AH521" i="25"/>
  <c r="AG521" i="25"/>
  <c r="AF521" i="25"/>
  <c r="AD521" i="25"/>
  <c r="AC521" i="25"/>
  <c r="AB521" i="25"/>
  <c r="AA521" i="25"/>
  <c r="Z521" i="25"/>
  <c r="Y521" i="25"/>
  <c r="X521" i="25"/>
  <c r="K521" i="25"/>
  <c r="B521" i="25"/>
  <c r="AJ520" i="25"/>
  <c r="AI520" i="25"/>
  <c r="AH520" i="25"/>
  <c r="AG520" i="25"/>
  <c r="AF520" i="25"/>
  <c r="AD520" i="25"/>
  <c r="AC520" i="25"/>
  <c r="AB520" i="25"/>
  <c r="AA520" i="25"/>
  <c r="Z520" i="25"/>
  <c r="Y520" i="25"/>
  <c r="X520" i="25"/>
  <c r="K520" i="25"/>
  <c r="B520" i="25"/>
  <c r="AJ519" i="25"/>
  <c r="AI519" i="25"/>
  <c r="AH519" i="25"/>
  <c r="AG519" i="25"/>
  <c r="AF519" i="25"/>
  <c r="AD519" i="25"/>
  <c r="AC519" i="25"/>
  <c r="AB519" i="25"/>
  <c r="AA519" i="25"/>
  <c r="Z519" i="25"/>
  <c r="Y519" i="25"/>
  <c r="X519" i="25"/>
  <c r="K519" i="25"/>
  <c r="B519" i="25"/>
  <c r="AJ518" i="25"/>
  <c r="AI518" i="25"/>
  <c r="AH518" i="25"/>
  <c r="AG518" i="25"/>
  <c r="AF518" i="25"/>
  <c r="AD518" i="25"/>
  <c r="AC518" i="25"/>
  <c r="AB518" i="25"/>
  <c r="AA518" i="25"/>
  <c r="Z518" i="25"/>
  <c r="Y518" i="25"/>
  <c r="X518" i="25"/>
  <c r="K518" i="25"/>
  <c r="B518" i="25"/>
  <c r="AJ517" i="25"/>
  <c r="AI517" i="25"/>
  <c r="AH517" i="25"/>
  <c r="AG517" i="25"/>
  <c r="AF517" i="25"/>
  <c r="AD517" i="25"/>
  <c r="AC517" i="25"/>
  <c r="AB517" i="25"/>
  <c r="AA517" i="25"/>
  <c r="Z517" i="25"/>
  <c r="Y517" i="25"/>
  <c r="X517" i="25"/>
  <c r="K517" i="25"/>
  <c r="B517" i="25"/>
  <c r="AJ516" i="25"/>
  <c r="AI516" i="25"/>
  <c r="AH516" i="25"/>
  <c r="AG516" i="25"/>
  <c r="AF516" i="25"/>
  <c r="AD516" i="25"/>
  <c r="AC516" i="25"/>
  <c r="AB516" i="25"/>
  <c r="AA516" i="25"/>
  <c r="Z516" i="25"/>
  <c r="Y516" i="25"/>
  <c r="X516" i="25"/>
  <c r="K516" i="25"/>
  <c r="B516" i="25"/>
  <c r="AJ515" i="25"/>
  <c r="AI515" i="25"/>
  <c r="AH515" i="25"/>
  <c r="AG515" i="25"/>
  <c r="AF515" i="25"/>
  <c r="AD515" i="25"/>
  <c r="AC515" i="25"/>
  <c r="AB515" i="25"/>
  <c r="AA515" i="25"/>
  <c r="Z515" i="25"/>
  <c r="Y515" i="25"/>
  <c r="X515" i="25"/>
  <c r="K515" i="25"/>
  <c r="B515" i="25"/>
  <c r="AJ514" i="25"/>
  <c r="AI514" i="25"/>
  <c r="AH514" i="25"/>
  <c r="AG514" i="25"/>
  <c r="AF514" i="25"/>
  <c r="AD514" i="25"/>
  <c r="AC514" i="25"/>
  <c r="AB514" i="25"/>
  <c r="AA514" i="25"/>
  <c r="Z514" i="25"/>
  <c r="Y514" i="25"/>
  <c r="X514" i="25"/>
  <c r="K514" i="25"/>
  <c r="B514" i="25"/>
  <c r="AJ513" i="25"/>
  <c r="AI513" i="25"/>
  <c r="AH513" i="25"/>
  <c r="AG513" i="25"/>
  <c r="AF513" i="25"/>
  <c r="AD513" i="25"/>
  <c r="AC513" i="25"/>
  <c r="AB513" i="25"/>
  <c r="AA513" i="25"/>
  <c r="Z513" i="25"/>
  <c r="Y513" i="25"/>
  <c r="X513" i="25"/>
  <c r="K513" i="25"/>
  <c r="B513" i="25"/>
  <c r="AJ512" i="25"/>
  <c r="AI512" i="25"/>
  <c r="AH512" i="25"/>
  <c r="AG512" i="25"/>
  <c r="AF512" i="25"/>
  <c r="AD512" i="25"/>
  <c r="AC512" i="25"/>
  <c r="AB512" i="25"/>
  <c r="AA512" i="25"/>
  <c r="Z512" i="25"/>
  <c r="Y512" i="25"/>
  <c r="X512" i="25"/>
  <c r="K512" i="25"/>
  <c r="B512" i="25"/>
  <c r="AJ511" i="25"/>
  <c r="AI511" i="25"/>
  <c r="AH511" i="25"/>
  <c r="AG511" i="25"/>
  <c r="AF511" i="25"/>
  <c r="AD511" i="25"/>
  <c r="AC511" i="25"/>
  <c r="AB511" i="25"/>
  <c r="AA511" i="25"/>
  <c r="Z511" i="25"/>
  <c r="Y511" i="25"/>
  <c r="X511" i="25"/>
  <c r="K511" i="25"/>
  <c r="B511" i="25"/>
  <c r="AJ510" i="25"/>
  <c r="AI510" i="25"/>
  <c r="AH510" i="25"/>
  <c r="AG510" i="25"/>
  <c r="AF510" i="25"/>
  <c r="AD510" i="25"/>
  <c r="AC510" i="25"/>
  <c r="AB510" i="25"/>
  <c r="AA510" i="25"/>
  <c r="Z510" i="25"/>
  <c r="Y510" i="25"/>
  <c r="X510" i="25"/>
  <c r="K510" i="25"/>
  <c r="B510" i="25"/>
  <c r="AJ509" i="25"/>
  <c r="AI509" i="25"/>
  <c r="AH509" i="25"/>
  <c r="AG509" i="25"/>
  <c r="AF509" i="25"/>
  <c r="AD509" i="25"/>
  <c r="AC509" i="25"/>
  <c r="AB509" i="25"/>
  <c r="AA509" i="25"/>
  <c r="Z509" i="25"/>
  <c r="Y509" i="25"/>
  <c r="X509" i="25"/>
  <c r="K509" i="25"/>
  <c r="B509" i="25"/>
  <c r="AJ508" i="25"/>
  <c r="AI508" i="25"/>
  <c r="AH508" i="25"/>
  <c r="AG508" i="25"/>
  <c r="AF508" i="25"/>
  <c r="AD508" i="25"/>
  <c r="AC508" i="25"/>
  <c r="AB508" i="25"/>
  <c r="AA508" i="25"/>
  <c r="Z508" i="25"/>
  <c r="Y508" i="25"/>
  <c r="X508" i="25"/>
  <c r="K508" i="25"/>
  <c r="B508" i="25"/>
  <c r="AJ507" i="25"/>
  <c r="AI507" i="25"/>
  <c r="AH507" i="25"/>
  <c r="AG507" i="25"/>
  <c r="AF507" i="25"/>
  <c r="AD507" i="25"/>
  <c r="AC507" i="25"/>
  <c r="AB507" i="25"/>
  <c r="AA507" i="25"/>
  <c r="Z507" i="25"/>
  <c r="Y507" i="25"/>
  <c r="X507" i="25"/>
  <c r="K507" i="25"/>
  <c r="B507" i="25"/>
  <c r="AJ506" i="25"/>
  <c r="AI506" i="25"/>
  <c r="AH506" i="25"/>
  <c r="AG506" i="25"/>
  <c r="AF506" i="25"/>
  <c r="AD506" i="25"/>
  <c r="AC506" i="25"/>
  <c r="AB506" i="25"/>
  <c r="AA506" i="25"/>
  <c r="Z506" i="25"/>
  <c r="Y506" i="25"/>
  <c r="X506" i="25"/>
  <c r="K506" i="25"/>
  <c r="B506" i="25"/>
  <c r="AJ505" i="25"/>
  <c r="AI505" i="25"/>
  <c r="AH505" i="25"/>
  <c r="AG505" i="25"/>
  <c r="AF505" i="25"/>
  <c r="AD505" i="25"/>
  <c r="AC505" i="25"/>
  <c r="AB505" i="25"/>
  <c r="AA505" i="25"/>
  <c r="Z505" i="25"/>
  <c r="Y505" i="25"/>
  <c r="X505" i="25"/>
  <c r="K505" i="25"/>
  <c r="B505" i="25"/>
  <c r="AJ504" i="25"/>
  <c r="AI504" i="25"/>
  <c r="AH504" i="25"/>
  <c r="AG504" i="25"/>
  <c r="AF504" i="25"/>
  <c r="AD504" i="25"/>
  <c r="AC504" i="25"/>
  <c r="AB504" i="25"/>
  <c r="AA504" i="25"/>
  <c r="Z504" i="25"/>
  <c r="Y504" i="25"/>
  <c r="X504" i="25"/>
  <c r="K504" i="25"/>
  <c r="B504" i="25"/>
  <c r="AJ503" i="25"/>
  <c r="AI503" i="25"/>
  <c r="AH503" i="25"/>
  <c r="AG503" i="25"/>
  <c r="AF503" i="25"/>
  <c r="AD503" i="25"/>
  <c r="AC503" i="25"/>
  <c r="AB503" i="25"/>
  <c r="AA503" i="25"/>
  <c r="Z503" i="25"/>
  <c r="Y503" i="25"/>
  <c r="X503" i="25"/>
  <c r="K503" i="25"/>
  <c r="B503" i="25"/>
  <c r="AJ502" i="25"/>
  <c r="AI502" i="25"/>
  <c r="AH502" i="25"/>
  <c r="AG502" i="25"/>
  <c r="AF502" i="25"/>
  <c r="AD502" i="25"/>
  <c r="AC502" i="25"/>
  <c r="AB502" i="25"/>
  <c r="AA502" i="25"/>
  <c r="Z502" i="25"/>
  <c r="Y502" i="25"/>
  <c r="X502" i="25"/>
  <c r="K502" i="25"/>
  <c r="B502" i="25"/>
  <c r="AJ501" i="25"/>
  <c r="AI501" i="25"/>
  <c r="AH501" i="25"/>
  <c r="AG501" i="25"/>
  <c r="AF501" i="25"/>
  <c r="AD501" i="25"/>
  <c r="AC501" i="25"/>
  <c r="AB501" i="25"/>
  <c r="AA501" i="25"/>
  <c r="Z501" i="25"/>
  <c r="Y501" i="25"/>
  <c r="X501" i="25"/>
  <c r="K501" i="25"/>
  <c r="B501" i="25"/>
  <c r="AJ500" i="25"/>
  <c r="AI500" i="25"/>
  <c r="AH500" i="25"/>
  <c r="AG500" i="25"/>
  <c r="AF500" i="25"/>
  <c r="AD500" i="25"/>
  <c r="AC500" i="25"/>
  <c r="AB500" i="25"/>
  <c r="AA500" i="25"/>
  <c r="Z500" i="25"/>
  <c r="Y500" i="25"/>
  <c r="X500" i="25"/>
  <c r="K500" i="25"/>
  <c r="B500" i="25"/>
  <c r="AJ499" i="25"/>
  <c r="AI499" i="25"/>
  <c r="AH499" i="25"/>
  <c r="AG499" i="25"/>
  <c r="AF499" i="25"/>
  <c r="AD499" i="25"/>
  <c r="AC499" i="25"/>
  <c r="AB499" i="25"/>
  <c r="AA499" i="25"/>
  <c r="Z499" i="25"/>
  <c r="Y499" i="25"/>
  <c r="X499" i="25"/>
  <c r="K499" i="25"/>
  <c r="B499" i="25"/>
  <c r="AJ498" i="25"/>
  <c r="AI498" i="25"/>
  <c r="AH498" i="25"/>
  <c r="AG498" i="25"/>
  <c r="AF498" i="25"/>
  <c r="AD498" i="25"/>
  <c r="AC498" i="25"/>
  <c r="AB498" i="25"/>
  <c r="AA498" i="25"/>
  <c r="Z498" i="25"/>
  <c r="Y498" i="25"/>
  <c r="X498" i="25"/>
  <c r="K498" i="25"/>
  <c r="B498" i="25"/>
  <c r="AJ497" i="25"/>
  <c r="AI497" i="25"/>
  <c r="AH497" i="25"/>
  <c r="AG497" i="25"/>
  <c r="AF497" i="25"/>
  <c r="AD497" i="25"/>
  <c r="AC497" i="25"/>
  <c r="AB497" i="25"/>
  <c r="AA497" i="25"/>
  <c r="Z497" i="25"/>
  <c r="Y497" i="25"/>
  <c r="X497" i="25"/>
  <c r="K497" i="25"/>
  <c r="B497" i="25"/>
  <c r="AJ496" i="25"/>
  <c r="AI496" i="25"/>
  <c r="AH496" i="25"/>
  <c r="AG496" i="25"/>
  <c r="AF496" i="25"/>
  <c r="AD496" i="25"/>
  <c r="AC496" i="25"/>
  <c r="AB496" i="25"/>
  <c r="AA496" i="25"/>
  <c r="Z496" i="25"/>
  <c r="Y496" i="25"/>
  <c r="X496" i="25"/>
  <c r="K496" i="25"/>
  <c r="B496" i="25"/>
  <c r="AJ495" i="25"/>
  <c r="AI495" i="25"/>
  <c r="AH495" i="25"/>
  <c r="AG495" i="25"/>
  <c r="AF495" i="25"/>
  <c r="AD495" i="25"/>
  <c r="AC495" i="25"/>
  <c r="AB495" i="25"/>
  <c r="AA495" i="25"/>
  <c r="Z495" i="25"/>
  <c r="Y495" i="25"/>
  <c r="X495" i="25"/>
  <c r="K495" i="25"/>
  <c r="B495" i="25"/>
  <c r="AJ494" i="25"/>
  <c r="AI494" i="25"/>
  <c r="AH494" i="25"/>
  <c r="AG494" i="25"/>
  <c r="AF494" i="25"/>
  <c r="AD494" i="25"/>
  <c r="AC494" i="25"/>
  <c r="AB494" i="25"/>
  <c r="AA494" i="25"/>
  <c r="Z494" i="25"/>
  <c r="Y494" i="25"/>
  <c r="X494" i="25"/>
  <c r="K494" i="25"/>
  <c r="B494" i="25"/>
  <c r="AJ493" i="25"/>
  <c r="AI493" i="25"/>
  <c r="AH493" i="25"/>
  <c r="AG493" i="25"/>
  <c r="AF493" i="25"/>
  <c r="AD493" i="25"/>
  <c r="AC493" i="25"/>
  <c r="AB493" i="25"/>
  <c r="AA493" i="25"/>
  <c r="Z493" i="25"/>
  <c r="Y493" i="25"/>
  <c r="X493" i="25"/>
  <c r="K493" i="25"/>
  <c r="B493" i="25"/>
  <c r="AJ492" i="25"/>
  <c r="AI492" i="25"/>
  <c r="AH492" i="25"/>
  <c r="AG492" i="25"/>
  <c r="AF492" i="25"/>
  <c r="AD492" i="25"/>
  <c r="AC492" i="25"/>
  <c r="AB492" i="25"/>
  <c r="AA492" i="25"/>
  <c r="Z492" i="25"/>
  <c r="Y492" i="25"/>
  <c r="X492" i="25"/>
  <c r="K492" i="25"/>
  <c r="B492" i="25"/>
  <c r="AJ491" i="25"/>
  <c r="AI491" i="25"/>
  <c r="AH491" i="25"/>
  <c r="AG491" i="25"/>
  <c r="AF491" i="25"/>
  <c r="AD491" i="25"/>
  <c r="AC491" i="25"/>
  <c r="AB491" i="25"/>
  <c r="AA491" i="25"/>
  <c r="Z491" i="25"/>
  <c r="Y491" i="25"/>
  <c r="X491" i="25"/>
  <c r="K491" i="25"/>
  <c r="B491" i="25"/>
  <c r="AJ490" i="25"/>
  <c r="AI490" i="25"/>
  <c r="AH490" i="25"/>
  <c r="AG490" i="25"/>
  <c r="AF490" i="25"/>
  <c r="AD490" i="25"/>
  <c r="AC490" i="25"/>
  <c r="AB490" i="25"/>
  <c r="AA490" i="25"/>
  <c r="Z490" i="25"/>
  <c r="Y490" i="25"/>
  <c r="X490" i="25"/>
  <c r="K490" i="25"/>
  <c r="B490" i="25"/>
  <c r="AJ489" i="25"/>
  <c r="AI489" i="25"/>
  <c r="AH489" i="25"/>
  <c r="AG489" i="25"/>
  <c r="AF489" i="25"/>
  <c r="AD489" i="25"/>
  <c r="AC489" i="25"/>
  <c r="AB489" i="25"/>
  <c r="AA489" i="25"/>
  <c r="Z489" i="25"/>
  <c r="Y489" i="25"/>
  <c r="X489" i="25"/>
  <c r="K489" i="25"/>
  <c r="B489" i="25"/>
  <c r="AJ488" i="25"/>
  <c r="AI488" i="25"/>
  <c r="AH488" i="25"/>
  <c r="AG488" i="25"/>
  <c r="AF488" i="25"/>
  <c r="AD488" i="25"/>
  <c r="AC488" i="25"/>
  <c r="AB488" i="25"/>
  <c r="AA488" i="25"/>
  <c r="Z488" i="25"/>
  <c r="Y488" i="25"/>
  <c r="X488" i="25"/>
  <c r="K488" i="25"/>
  <c r="B488" i="25"/>
  <c r="AJ487" i="25"/>
  <c r="AI487" i="25"/>
  <c r="AH487" i="25"/>
  <c r="AG487" i="25"/>
  <c r="AF487" i="25"/>
  <c r="AD487" i="25"/>
  <c r="AC487" i="25"/>
  <c r="AB487" i="25"/>
  <c r="AA487" i="25"/>
  <c r="Z487" i="25"/>
  <c r="Y487" i="25"/>
  <c r="X487" i="25"/>
  <c r="K487" i="25"/>
  <c r="B487" i="25"/>
  <c r="AJ486" i="25"/>
  <c r="AI486" i="25"/>
  <c r="AH486" i="25"/>
  <c r="AG486" i="25"/>
  <c r="AF486" i="25"/>
  <c r="AD486" i="25"/>
  <c r="AC486" i="25"/>
  <c r="AB486" i="25"/>
  <c r="AA486" i="25"/>
  <c r="Z486" i="25"/>
  <c r="Y486" i="25"/>
  <c r="X486" i="25"/>
  <c r="K486" i="25"/>
  <c r="B486" i="25"/>
  <c r="AJ485" i="25"/>
  <c r="AI485" i="25"/>
  <c r="AH485" i="25"/>
  <c r="AG485" i="25"/>
  <c r="AF485" i="25"/>
  <c r="AD485" i="25"/>
  <c r="AC485" i="25"/>
  <c r="AB485" i="25"/>
  <c r="AA485" i="25"/>
  <c r="Z485" i="25"/>
  <c r="Y485" i="25"/>
  <c r="X485" i="25"/>
  <c r="K485" i="25"/>
  <c r="B485" i="25"/>
  <c r="AJ484" i="25"/>
  <c r="AI484" i="25"/>
  <c r="AH484" i="25"/>
  <c r="AG484" i="25"/>
  <c r="AF484" i="25"/>
  <c r="AD484" i="25"/>
  <c r="AC484" i="25"/>
  <c r="AB484" i="25"/>
  <c r="AA484" i="25"/>
  <c r="Z484" i="25"/>
  <c r="Y484" i="25"/>
  <c r="X484" i="25"/>
  <c r="K484" i="25"/>
  <c r="B484" i="25"/>
  <c r="AJ483" i="25"/>
  <c r="AI483" i="25"/>
  <c r="AH483" i="25"/>
  <c r="AG483" i="25"/>
  <c r="AF483" i="25"/>
  <c r="AD483" i="25"/>
  <c r="AC483" i="25"/>
  <c r="AB483" i="25"/>
  <c r="AA483" i="25"/>
  <c r="Z483" i="25"/>
  <c r="Y483" i="25"/>
  <c r="X483" i="25"/>
  <c r="K483" i="25"/>
  <c r="B483" i="25"/>
  <c r="AJ482" i="25"/>
  <c r="AI482" i="25"/>
  <c r="AH482" i="25"/>
  <c r="AG482" i="25"/>
  <c r="AF482" i="25"/>
  <c r="AD482" i="25"/>
  <c r="AC482" i="25"/>
  <c r="AB482" i="25"/>
  <c r="AA482" i="25"/>
  <c r="Z482" i="25"/>
  <c r="Y482" i="25"/>
  <c r="X482" i="25"/>
  <c r="K482" i="25"/>
  <c r="B482" i="25"/>
  <c r="AJ481" i="25"/>
  <c r="AI481" i="25"/>
  <c r="AH481" i="25"/>
  <c r="AG481" i="25"/>
  <c r="AF481" i="25"/>
  <c r="AD481" i="25"/>
  <c r="AC481" i="25"/>
  <c r="AB481" i="25"/>
  <c r="AA481" i="25"/>
  <c r="Z481" i="25"/>
  <c r="Y481" i="25"/>
  <c r="X481" i="25"/>
  <c r="K481" i="25"/>
  <c r="B481" i="25"/>
  <c r="AJ480" i="25"/>
  <c r="AI480" i="25"/>
  <c r="AH480" i="25"/>
  <c r="AG480" i="25"/>
  <c r="AF480" i="25"/>
  <c r="AD480" i="25"/>
  <c r="AC480" i="25"/>
  <c r="AB480" i="25"/>
  <c r="AA480" i="25"/>
  <c r="Z480" i="25"/>
  <c r="Y480" i="25"/>
  <c r="X480" i="25"/>
  <c r="K480" i="25"/>
  <c r="B480" i="25"/>
  <c r="AJ479" i="25"/>
  <c r="AI479" i="25"/>
  <c r="AH479" i="25"/>
  <c r="AG479" i="25"/>
  <c r="AF479" i="25"/>
  <c r="AD479" i="25"/>
  <c r="AC479" i="25"/>
  <c r="AB479" i="25"/>
  <c r="AA479" i="25"/>
  <c r="Z479" i="25"/>
  <c r="Y479" i="25"/>
  <c r="X479" i="25"/>
  <c r="K479" i="25"/>
  <c r="B479" i="25"/>
  <c r="AJ478" i="25"/>
  <c r="AI478" i="25"/>
  <c r="AH478" i="25"/>
  <c r="AG478" i="25"/>
  <c r="AF478" i="25"/>
  <c r="AD478" i="25"/>
  <c r="AC478" i="25"/>
  <c r="AB478" i="25"/>
  <c r="AA478" i="25"/>
  <c r="Z478" i="25"/>
  <c r="Y478" i="25"/>
  <c r="X478" i="25"/>
  <c r="K478" i="25"/>
  <c r="B478" i="25"/>
  <c r="AJ477" i="25"/>
  <c r="AI477" i="25"/>
  <c r="AH477" i="25"/>
  <c r="AG477" i="25"/>
  <c r="AF477" i="25"/>
  <c r="AD477" i="25"/>
  <c r="AC477" i="25"/>
  <c r="AB477" i="25"/>
  <c r="AA477" i="25"/>
  <c r="Z477" i="25"/>
  <c r="Y477" i="25"/>
  <c r="X477" i="25"/>
  <c r="K477" i="25"/>
  <c r="B477" i="25"/>
  <c r="AJ476" i="25"/>
  <c r="AI476" i="25"/>
  <c r="AH476" i="25"/>
  <c r="AG476" i="25"/>
  <c r="AF476" i="25"/>
  <c r="AD476" i="25"/>
  <c r="AC476" i="25"/>
  <c r="AB476" i="25"/>
  <c r="AA476" i="25"/>
  <c r="Z476" i="25"/>
  <c r="Y476" i="25"/>
  <c r="X476" i="25"/>
  <c r="K476" i="25"/>
  <c r="B476" i="25"/>
  <c r="AJ475" i="25"/>
  <c r="AI475" i="25"/>
  <c r="AH475" i="25"/>
  <c r="AG475" i="25"/>
  <c r="AF475" i="25"/>
  <c r="AD475" i="25"/>
  <c r="AC475" i="25"/>
  <c r="AB475" i="25"/>
  <c r="AA475" i="25"/>
  <c r="Z475" i="25"/>
  <c r="Y475" i="25"/>
  <c r="X475" i="25"/>
  <c r="K475" i="25"/>
  <c r="B475" i="25"/>
  <c r="AJ474" i="25"/>
  <c r="AI474" i="25"/>
  <c r="AH474" i="25"/>
  <c r="AG474" i="25"/>
  <c r="AF474" i="25"/>
  <c r="AD474" i="25"/>
  <c r="AC474" i="25"/>
  <c r="AB474" i="25"/>
  <c r="AA474" i="25"/>
  <c r="Z474" i="25"/>
  <c r="Y474" i="25"/>
  <c r="X474" i="25"/>
  <c r="K474" i="25"/>
  <c r="B474" i="25"/>
  <c r="AJ473" i="25"/>
  <c r="AI473" i="25"/>
  <c r="AH473" i="25"/>
  <c r="AG473" i="25"/>
  <c r="AF473" i="25"/>
  <c r="AD473" i="25"/>
  <c r="AC473" i="25"/>
  <c r="AB473" i="25"/>
  <c r="AA473" i="25"/>
  <c r="Z473" i="25"/>
  <c r="Y473" i="25"/>
  <c r="X473" i="25"/>
  <c r="K473" i="25"/>
  <c r="B473" i="25"/>
  <c r="AJ472" i="25"/>
  <c r="AI472" i="25"/>
  <c r="AH472" i="25"/>
  <c r="AG472" i="25"/>
  <c r="AF472" i="25"/>
  <c r="AD472" i="25"/>
  <c r="AC472" i="25"/>
  <c r="AB472" i="25"/>
  <c r="AA472" i="25"/>
  <c r="Z472" i="25"/>
  <c r="Y472" i="25"/>
  <c r="X472" i="25"/>
  <c r="K472" i="25"/>
  <c r="B472" i="25"/>
  <c r="AJ471" i="25"/>
  <c r="AI471" i="25"/>
  <c r="AH471" i="25"/>
  <c r="AG471" i="25"/>
  <c r="AF471" i="25"/>
  <c r="AD471" i="25"/>
  <c r="AC471" i="25"/>
  <c r="AB471" i="25"/>
  <c r="AA471" i="25"/>
  <c r="Z471" i="25"/>
  <c r="Y471" i="25"/>
  <c r="X471" i="25"/>
  <c r="K471" i="25"/>
  <c r="B471" i="25"/>
  <c r="AJ470" i="25"/>
  <c r="AI470" i="25"/>
  <c r="AH470" i="25"/>
  <c r="AG470" i="25"/>
  <c r="AF470" i="25"/>
  <c r="AD470" i="25"/>
  <c r="AC470" i="25"/>
  <c r="AB470" i="25"/>
  <c r="AA470" i="25"/>
  <c r="Z470" i="25"/>
  <c r="Y470" i="25"/>
  <c r="X470" i="25"/>
  <c r="K470" i="25"/>
  <c r="B470" i="25"/>
  <c r="AJ469" i="25"/>
  <c r="AI469" i="25"/>
  <c r="AH469" i="25"/>
  <c r="AG469" i="25"/>
  <c r="AF469" i="25"/>
  <c r="AD469" i="25"/>
  <c r="AC469" i="25"/>
  <c r="AB469" i="25"/>
  <c r="AA469" i="25"/>
  <c r="Z469" i="25"/>
  <c r="Y469" i="25"/>
  <c r="X469" i="25"/>
  <c r="K469" i="25"/>
  <c r="B469" i="25"/>
  <c r="AJ468" i="25"/>
  <c r="AI468" i="25"/>
  <c r="AH468" i="25"/>
  <c r="AG468" i="25"/>
  <c r="AF468" i="25"/>
  <c r="AD468" i="25"/>
  <c r="AC468" i="25"/>
  <c r="AB468" i="25"/>
  <c r="AA468" i="25"/>
  <c r="Z468" i="25"/>
  <c r="Y468" i="25"/>
  <c r="X468" i="25"/>
  <c r="K468" i="25"/>
  <c r="B468" i="25"/>
  <c r="AJ467" i="25"/>
  <c r="AI467" i="25"/>
  <c r="AH467" i="25"/>
  <c r="AG467" i="25"/>
  <c r="AF467" i="25"/>
  <c r="AD467" i="25"/>
  <c r="AC467" i="25"/>
  <c r="AB467" i="25"/>
  <c r="AA467" i="25"/>
  <c r="Z467" i="25"/>
  <c r="Y467" i="25"/>
  <c r="X467" i="25"/>
  <c r="K467" i="25"/>
  <c r="B467" i="25"/>
  <c r="AJ466" i="25"/>
  <c r="AI466" i="25"/>
  <c r="AH466" i="25"/>
  <c r="AG466" i="25"/>
  <c r="AF466" i="25"/>
  <c r="AD466" i="25"/>
  <c r="AC466" i="25"/>
  <c r="AB466" i="25"/>
  <c r="AA466" i="25"/>
  <c r="Z466" i="25"/>
  <c r="Y466" i="25"/>
  <c r="X466" i="25"/>
  <c r="K466" i="25"/>
  <c r="B466" i="25"/>
  <c r="AJ465" i="25"/>
  <c r="AI465" i="25"/>
  <c r="AH465" i="25"/>
  <c r="AG465" i="25"/>
  <c r="AF465" i="25"/>
  <c r="AD465" i="25"/>
  <c r="AC465" i="25"/>
  <c r="AB465" i="25"/>
  <c r="AA465" i="25"/>
  <c r="Z465" i="25"/>
  <c r="Y465" i="25"/>
  <c r="X465" i="25"/>
  <c r="K465" i="25"/>
  <c r="B465" i="25"/>
  <c r="AJ464" i="25"/>
  <c r="AI464" i="25"/>
  <c r="AH464" i="25"/>
  <c r="AG464" i="25"/>
  <c r="AF464" i="25"/>
  <c r="AD464" i="25"/>
  <c r="AC464" i="25"/>
  <c r="AB464" i="25"/>
  <c r="AA464" i="25"/>
  <c r="Z464" i="25"/>
  <c r="Y464" i="25"/>
  <c r="X464" i="25"/>
  <c r="K464" i="25"/>
  <c r="B464" i="25"/>
  <c r="AJ463" i="25"/>
  <c r="AI463" i="25"/>
  <c r="AH463" i="25"/>
  <c r="AG463" i="25"/>
  <c r="AF463" i="25"/>
  <c r="AD463" i="25"/>
  <c r="AC463" i="25"/>
  <c r="AB463" i="25"/>
  <c r="AA463" i="25"/>
  <c r="Z463" i="25"/>
  <c r="Y463" i="25"/>
  <c r="X463" i="25"/>
  <c r="K463" i="25"/>
  <c r="B463" i="25"/>
  <c r="AJ462" i="25"/>
  <c r="AI462" i="25"/>
  <c r="AH462" i="25"/>
  <c r="AG462" i="25"/>
  <c r="AF462" i="25"/>
  <c r="AD462" i="25"/>
  <c r="AC462" i="25"/>
  <c r="AB462" i="25"/>
  <c r="AA462" i="25"/>
  <c r="Z462" i="25"/>
  <c r="Y462" i="25"/>
  <c r="X462" i="25"/>
  <c r="K462" i="25"/>
  <c r="B462" i="25"/>
  <c r="AJ461" i="25"/>
  <c r="AI461" i="25"/>
  <c r="AH461" i="25"/>
  <c r="AG461" i="25"/>
  <c r="AF461" i="25"/>
  <c r="AD461" i="25"/>
  <c r="AC461" i="25"/>
  <c r="AB461" i="25"/>
  <c r="AA461" i="25"/>
  <c r="Z461" i="25"/>
  <c r="Y461" i="25"/>
  <c r="X461" i="25"/>
  <c r="K461" i="25"/>
  <c r="B461" i="25"/>
  <c r="AJ460" i="25"/>
  <c r="AI460" i="25"/>
  <c r="AH460" i="25"/>
  <c r="AG460" i="25"/>
  <c r="AF460" i="25"/>
  <c r="AD460" i="25"/>
  <c r="AC460" i="25"/>
  <c r="AB460" i="25"/>
  <c r="AA460" i="25"/>
  <c r="Z460" i="25"/>
  <c r="Y460" i="25"/>
  <c r="X460" i="25"/>
  <c r="K460" i="25"/>
  <c r="B460" i="25"/>
  <c r="AJ459" i="25"/>
  <c r="AI459" i="25"/>
  <c r="AH459" i="25"/>
  <c r="AG459" i="25"/>
  <c r="AF459" i="25"/>
  <c r="AD459" i="25"/>
  <c r="AC459" i="25"/>
  <c r="AB459" i="25"/>
  <c r="AA459" i="25"/>
  <c r="Z459" i="25"/>
  <c r="Y459" i="25"/>
  <c r="X459" i="25"/>
  <c r="K459" i="25"/>
  <c r="B459" i="25"/>
  <c r="AJ458" i="25"/>
  <c r="AI458" i="25"/>
  <c r="AH458" i="25"/>
  <c r="AG458" i="25"/>
  <c r="AF458" i="25"/>
  <c r="AD458" i="25"/>
  <c r="AC458" i="25"/>
  <c r="AB458" i="25"/>
  <c r="AA458" i="25"/>
  <c r="Z458" i="25"/>
  <c r="Y458" i="25"/>
  <c r="X458" i="25"/>
  <c r="K458" i="25"/>
  <c r="B458" i="25"/>
  <c r="AJ457" i="25"/>
  <c r="AI457" i="25"/>
  <c r="AH457" i="25"/>
  <c r="AG457" i="25"/>
  <c r="AF457" i="25"/>
  <c r="AD457" i="25"/>
  <c r="AC457" i="25"/>
  <c r="AB457" i="25"/>
  <c r="AA457" i="25"/>
  <c r="Z457" i="25"/>
  <c r="Y457" i="25"/>
  <c r="X457" i="25"/>
  <c r="K457" i="25"/>
  <c r="B457" i="25"/>
  <c r="AJ456" i="25"/>
  <c r="AI456" i="25"/>
  <c r="AH456" i="25"/>
  <c r="AG456" i="25"/>
  <c r="AF456" i="25"/>
  <c r="AD456" i="25"/>
  <c r="AC456" i="25"/>
  <c r="AB456" i="25"/>
  <c r="AA456" i="25"/>
  <c r="Z456" i="25"/>
  <c r="Y456" i="25"/>
  <c r="X456" i="25"/>
  <c r="K456" i="25"/>
  <c r="B456" i="25"/>
  <c r="AJ455" i="25"/>
  <c r="AI455" i="25"/>
  <c r="AH455" i="25"/>
  <c r="AG455" i="25"/>
  <c r="AF455" i="25"/>
  <c r="AD455" i="25"/>
  <c r="AC455" i="25"/>
  <c r="AB455" i="25"/>
  <c r="AA455" i="25"/>
  <c r="Z455" i="25"/>
  <c r="Y455" i="25"/>
  <c r="X455" i="25"/>
  <c r="K455" i="25"/>
  <c r="B455" i="25"/>
  <c r="AJ454" i="25"/>
  <c r="AI454" i="25"/>
  <c r="AH454" i="25"/>
  <c r="AG454" i="25"/>
  <c r="AF454" i="25"/>
  <c r="AD454" i="25"/>
  <c r="AC454" i="25"/>
  <c r="AB454" i="25"/>
  <c r="AA454" i="25"/>
  <c r="Z454" i="25"/>
  <c r="Y454" i="25"/>
  <c r="X454" i="25"/>
  <c r="K454" i="25"/>
  <c r="B454" i="25"/>
  <c r="AJ453" i="25"/>
  <c r="AI453" i="25"/>
  <c r="AH453" i="25"/>
  <c r="AG453" i="25"/>
  <c r="AF453" i="25"/>
  <c r="AD453" i="25"/>
  <c r="AC453" i="25"/>
  <c r="AB453" i="25"/>
  <c r="AA453" i="25"/>
  <c r="Z453" i="25"/>
  <c r="Y453" i="25"/>
  <c r="X453" i="25"/>
  <c r="K453" i="25"/>
  <c r="B453" i="25"/>
  <c r="AJ452" i="25"/>
  <c r="AI452" i="25"/>
  <c r="AH452" i="25"/>
  <c r="AG452" i="25"/>
  <c r="AF452" i="25"/>
  <c r="AD452" i="25"/>
  <c r="AC452" i="25"/>
  <c r="AB452" i="25"/>
  <c r="AA452" i="25"/>
  <c r="Z452" i="25"/>
  <c r="Y452" i="25"/>
  <c r="X452" i="25"/>
  <c r="K452" i="25"/>
  <c r="B452" i="25"/>
  <c r="AJ451" i="25"/>
  <c r="AI451" i="25"/>
  <c r="AH451" i="25"/>
  <c r="AG451" i="25"/>
  <c r="AF451" i="25"/>
  <c r="AD451" i="25"/>
  <c r="AC451" i="25"/>
  <c r="AB451" i="25"/>
  <c r="AA451" i="25"/>
  <c r="Z451" i="25"/>
  <c r="Y451" i="25"/>
  <c r="X451" i="25"/>
  <c r="K451" i="25"/>
  <c r="B451" i="25"/>
  <c r="AJ450" i="25"/>
  <c r="AI450" i="25"/>
  <c r="AH450" i="25"/>
  <c r="AG450" i="25"/>
  <c r="AF450" i="25"/>
  <c r="AD450" i="25"/>
  <c r="AC450" i="25"/>
  <c r="AB450" i="25"/>
  <c r="AA450" i="25"/>
  <c r="Z450" i="25"/>
  <c r="Y450" i="25"/>
  <c r="X450" i="25"/>
  <c r="K450" i="25"/>
  <c r="B450" i="25"/>
  <c r="AJ449" i="25"/>
  <c r="AI449" i="25"/>
  <c r="AH449" i="25"/>
  <c r="AG449" i="25"/>
  <c r="AF449" i="25"/>
  <c r="AD449" i="25"/>
  <c r="AC449" i="25"/>
  <c r="AB449" i="25"/>
  <c r="AA449" i="25"/>
  <c r="Z449" i="25"/>
  <c r="Y449" i="25"/>
  <c r="X449" i="25"/>
  <c r="K449" i="25"/>
  <c r="B449" i="25"/>
  <c r="AJ448" i="25"/>
  <c r="AI448" i="25"/>
  <c r="AH448" i="25"/>
  <c r="AG448" i="25"/>
  <c r="AF448" i="25"/>
  <c r="AD448" i="25"/>
  <c r="AC448" i="25"/>
  <c r="AB448" i="25"/>
  <c r="AA448" i="25"/>
  <c r="Z448" i="25"/>
  <c r="Y448" i="25"/>
  <c r="X448" i="25"/>
  <c r="K448" i="25"/>
  <c r="B448" i="25"/>
  <c r="AJ447" i="25"/>
  <c r="AI447" i="25"/>
  <c r="AH447" i="25"/>
  <c r="AG447" i="25"/>
  <c r="AF447" i="25"/>
  <c r="AD447" i="25"/>
  <c r="AC447" i="25"/>
  <c r="AB447" i="25"/>
  <c r="AA447" i="25"/>
  <c r="Z447" i="25"/>
  <c r="Y447" i="25"/>
  <c r="X447" i="25"/>
  <c r="K447" i="25"/>
  <c r="B447" i="25"/>
  <c r="AJ446" i="25"/>
  <c r="AI446" i="25"/>
  <c r="AH446" i="25"/>
  <c r="AG446" i="25"/>
  <c r="AF446" i="25"/>
  <c r="AD446" i="25"/>
  <c r="AC446" i="25"/>
  <c r="AB446" i="25"/>
  <c r="AA446" i="25"/>
  <c r="Z446" i="25"/>
  <c r="Y446" i="25"/>
  <c r="X446" i="25"/>
  <c r="K446" i="25"/>
  <c r="B446" i="25"/>
  <c r="AJ445" i="25"/>
  <c r="AI445" i="25"/>
  <c r="AH445" i="25"/>
  <c r="AG445" i="25"/>
  <c r="AF445" i="25"/>
  <c r="AD445" i="25"/>
  <c r="AC445" i="25"/>
  <c r="AB445" i="25"/>
  <c r="AA445" i="25"/>
  <c r="Z445" i="25"/>
  <c r="Y445" i="25"/>
  <c r="X445" i="25"/>
  <c r="K445" i="25"/>
  <c r="B445" i="25"/>
  <c r="AJ444" i="25"/>
  <c r="AI444" i="25"/>
  <c r="AH444" i="25"/>
  <c r="AG444" i="25"/>
  <c r="AF444" i="25"/>
  <c r="AD444" i="25"/>
  <c r="AC444" i="25"/>
  <c r="AB444" i="25"/>
  <c r="AA444" i="25"/>
  <c r="Z444" i="25"/>
  <c r="Y444" i="25"/>
  <c r="X444" i="25"/>
  <c r="K444" i="25"/>
  <c r="B444" i="25"/>
  <c r="AJ443" i="25"/>
  <c r="AI443" i="25"/>
  <c r="AH443" i="25"/>
  <c r="AG443" i="25"/>
  <c r="AF443" i="25"/>
  <c r="AD443" i="25"/>
  <c r="AC443" i="25"/>
  <c r="AB443" i="25"/>
  <c r="AA443" i="25"/>
  <c r="Z443" i="25"/>
  <c r="Y443" i="25"/>
  <c r="X443" i="25"/>
  <c r="K443" i="25"/>
  <c r="B443" i="25"/>
  <c r="AJ442" i="25"/>
  <c r="AI442" i="25"/>
  <c r="AH442" i="25"/>
  <c r="AG442" i="25"/>
  <c r="AF442" i="25"/>
  <c r="AD442" i="25"/>
  <c r="AC442" i="25"/>
  <c r="AB442" i="25"/>
  <c r="AA442" i="25"/>
  <c r="Z442" i="25"/>
  <c r="Y442" i="25"/>
  <c r="X442" i="25"/>
  <c r="K442" i="25"/>
  <c r="B442" i="25"/>
  <c r="AJ441" i="25"/>
  <c r="AI441" i="25"/>
  <c r="AH441" i="25"/>
  <c r="AG441" i="25"/>
  <c r="AF441" i="25"/>
  <c r="AD441" i="25"/>
  <c r="AC441" i="25"/>
  <c r="AB441" i="25"/>
  <c r="AA441" i="25"/>
  <c r="Z441" i="25"/>
  <c r="Y441" i="25"/>
  <c r="X441" i="25"/>
  <c r="K441" i="25"/>
  <c r="B441" i="25"/>
  <c r="AJ440" i="25"/>
  <c r="AI440" i="25"/>
  <c r="AH440" i="25"/>
  <c r="AG440" i="25"/>
  <c r="AF440" i="25"/>
  <c r="AD440" i="25"/>
  <c r="AC440" i="25"/>
  <c r="AB440" i="25"/>
  <c r="AA440" i="25"/>
  <c r="Z440" i="25"/>
  <c r="Y440" i="25"/>
  <c r="X440" i="25"/>
  <c r="K440" i="25"/>
  <c r="B440" i="25"/>
  <c r="AJ439" i="25"/>
  <c r="AI439" i="25"/>
  <c r="AH439" i="25"/>
  <c r="AG439" i="25"/>
  <c r="AF439" i="25"/>
  <c r="AD439" i="25"/>
  <c r="AC439" i="25"/>
  <c r="AB439" i="25"/>
  <c r="AA439" i="25"/>
  <c r="Z439" i="25"/>
  <c r="Y439" i="25"/>
  <c r="X439" i="25"/>
  <c r="K439" i="25"/>
  <c r="B439" i="25"/>
  <c r="AJ438" i="25"/>
  <c r="AI438" i="25"/>
  <c r="AH438" i="25"/>
  <c r="AG438" i="25"/>
  <c r="AF438" i="25"/>
  <c r="AD438" i="25"/>
  <c r="AC438" i="25"/>
  <c r="AB438" i="25"/>
  <c r="AA438" i="25"/>
  <c r="Z438" i="25"/>
  <c r="Y438" i="25"/>
  <c r="X438" i="25"/>
  <c r="K438" i="25"/>
  <c r="B438" i="25"/>
  <c r="AJ437" i="25"/>
  <c r="AI437" i="25"/>
  <c r="AH437" i="25"/>
  <c r="AG437" i="25"/>
  <c r="AF437" i="25"/>
  <c r="AD437" i="25"/>
  <c r="AC437" i="25"/>
  <c r="AB437" i="25"/>
  <c r="AA437" i="25"/>
  <c r="Z437" i="25"/>
  <c r="Y437" i="25"/>
  <c r="X437" i="25"/>
  <c r="K437" i="25"/>
  <c r="B437" i="25"/>
  <c r="AJ436" i="25"/>
  <c r="AI436" i="25"/>
  <c r="AH436" i="25"/>
  <c r="AG436" i="25"/>
  <c r="AF436" i="25"/>
  <c r="AD436" i="25"/>
  <c r="AC436" i="25"/>
  <c r="AB436" i="25"/>
  <c r="AA436" i="25"/>
  <c r="Z436" i="25"/>
  <c r="Y436" i="25"/>
  <c r="X436" i="25"/>
  <c r="K436" i="25"/>
  <c r="B436" i="25"/>
  <c r="AJ435" i="25"/>
  <c r="AI435" i="25"/>
  <c r="AH435" i="25"/>
  <c r="AG435" i="25"/>
  <c r="AF435" i="25"/>
  <c r="AD435" i="25"/>
  <c r="AC435" i="25"/>
  <c r="AB435" i="25"/>
  <c r="AA435" i="25"/>
  <c r="Z435" i="25"/>
  <c r="Y435" i="25"/>
  <c r="X435" i="25"/>
  <c r="K435" i="25"/>
  <c r="B435" i="25"/>
  <c r="AJ434" i="25"/>
  <c r="AI434" i="25"/>
  <c r="AH434" i="25"/>
  <c r="AG434" i="25"/>
  <c r="AF434" i="25"/>
  <c r="AD434" i="25"/>
  <c r="AC434" i="25"/>
  <c r="AB434" i="25"/>
  <c r="AA434" i="25"/>
  <c r="Z434" i="25"/>
  <c r="Y434" i="25"/>
  <c r="X434" i="25"/>
  <c r="K434" i="25"/>
  <c r="B434" i="25"/>
  <c r="AJ433" i="25"/>
  <c r="AI433" i="25"/>
  <c r="AH433" i="25"/>
  <c r="AG433" i="25"/>
  <c r="AF433" i="25"/>
  <c r="AD433" i="25"/>
  <c r="AC433" i="25"/>
  <c r="AB433" i="25"/>
  <c r="AA433" i="25"/>
  <c r="Z433" i="25"/>
  <c r="Y433" i="25"/>
  <c r="X433" i="25"/>
  <c r="K433" i="25"/>
  <c r="B433" i="25"/>
  <c r="AJ432" i="25"/>
  <c r="AI432" i="25"/>
  <c r="AH432" i="25"/>
  <c r="AG432" i="25"/>
  <c r="AF432" i="25"/>
  <c r="AD432" i="25"/>
  <c r="AC432" i="25"/>
  <c r="AB432" i="25"/>
  <c r="AA432" i="25"/>
  <c r="Z432" i="25"/>
  <c r="Y432" i="25"/>
  <c r="X432" i="25"/>
  <c r="K432" i="25"/>
  <c r="B432" i="25"/>
  <c r="AJ431" i="25"/>
  <c r="AI431" i="25"/>
  <c r="AH431" i="25"/>
  <c r="AG431" i="25"/>
  <c r="AF431" i="25"/>
  <c r="AD431" i="25"/>
  <c r="AC431" i="25"/>
  <c r="AB431" i="25"/>
  <c r="AA431" i="25"/>
  <c r="Z431" i="25"/>
  <c r="Y431" i="25"/>
  <c r="X431" i="25"/>
  <c r="K431" i="25"/>
  <c r="B431" i="25"/>
  <c r="AJ430" i="25"/>
  <c r="AI430" i="25"/>
  <c r="AH430" i="25"/>
  <c r="AG430" i="25"/>
  <c r="AF430" i="25"/>
  <c r="AD430" i="25"/>
  <c r="AC430" i="25"/>
  <c r="AB430" i="25"/>
  <c r="AA430" i="25"/>
  <c r="Z430" i="25"/>
  <c r="Y430" i="25"/>
  <c r="X430" i="25"/>
  <c r="K430" i="25"/>
  <c r="B430" i="25"/>
  <c r="AJ429" i="25"/>
  <c r="AI429" i="25"/>
  <c r="AH429" i="25"/>
  <c r="AG429" i="25"/>
  <c r="AF429" i="25"/>
  <c r="AD429" i="25"/>
  <c r="AC429" i="25"/>
  <c r="AB429" i="25"/>
  <c r="AA429" i="25"/>
  <c r="Z429" i="25"/>
  <c r="Y429" i="25"/>
  <c r="X429" i="25"/>
  <c r="K429" i="25"/>
  <c r="B429" i="25"/>
  <c r="AJ428" i="25"/>
  <c r="AI428" i="25"/>
  <c r="AH428" i="25"/>
  <c r="AG428" i="25"/>
  <c r="AF428" i="25"/>
  <c r="AD428" i="25"/>
  <c r="AC428" i="25"/>
  <c r="AB428" i="25"/>
  <c r="AA428" i="25"/>
  <c r="Z428" i="25"/>
  <c r="Y428" i="25"/>
  <c r="X428" i="25"/>
  <c r="K428" i="25"/>
  <c r="B428" i="25"/>
  <c r="AJ427" i="25"/>
  <c r="AI427" i="25"/>
  <c r="AH427" i="25"/>
  <c r="AG427" i="25"/>
  <c r="AF427" i="25"/>
  <c r="AD427" i="25"/>
  <c r="AC427" i="25"/>
  <c r="AB427" i="25"/>
  <c r="AA427" i="25"/>
  <c r="Z427" i="25"/>
  <c r="Y427" i="25"/>
  <c r="X427" i="25"/>
  <c r="K427" i="25"/>
  <c r="B427" i="25"/>
  <c r="AJ426" i="25"/>
  <c r="AI426" i="25"/>
  <c r="AH426" i="25"/>
  <c r="AG426" i="25"/>
  <c r="AF426" i="25"/>
  <c r="AD426" i="25"/>
  <c r="AC426" i="25"/>
  <c r="AB426" i="25"/>
  <c r="AA426" i="25"/>
  <c r="Z426" i="25"/>
  <c r="Y426" i="25"/>
  <c r="X426" i="25"/>
  <c r="K426" i="25"/>
  <c r="B426" i="25"/>
  <c r="AJ425" i="25"/>
  <c r="AI425" i="25"/>
  <c r="AH425" i="25"/>
  <c r="AG425" i="25"/>
  <c r="AF425" i="25"/>
  <c r="AD425" i="25"/>
  <c r="AC425" i="25"/>
  <c r="AB425" i="25"/>
  <c r="AA425" i="25"/>
  <c r="Z425" i="25"/>
  <c r="Y425" i="25"/>
  <c r="X425" i="25"/>
  <c r="K425" i="25"/>
  <c r="B425" i="25"/>
  <c r="AJ424" i="25"/>
  <c r="AI424" i="25"/>
  <c r="AH424" i="25"/>
  <c r="AG424" i="25"/>
  <c r="AF424" i="25"/>
  <c r="AD424" i="25"/>
  <c r="AC424" i="25"/>
  <c r="AB424" i="25"/>
  <c r="AA424" i="25"/>
  <c r="Z424" i="25"/>
  <c r="Y424" i="25"/>
  <c r="X424" i="25"/>
  <c r="K424" i="25"/>
  <c r="B424" i="25"/>
  <c r="AJ423" i="25"/>
  <c r="AI423" i="25"/>
  <c r="AH423" i="25"/>
  <c r="AG423" i="25"/>
  <c r="AF423" i="25"/>
  <c r="AD423" i="25"/>
  <c r="AC423" i="25"/>
  <c r="AB423" i="25"/>
  <c r="AA423" i="25"/>
  <c r="Z423" i="25"/>
  <c r="Y423" i="25"/>
  <c r="X423" i="25"/>
  <c r="K423" i="25"/>
  <c r="B423" i="25"/>
  <c r="AJ422" i="25"/>
  <c r="AI422" i="25"/>
  <c r="AH422" i="25"/>
  <c r="AG422" i="25"/>
  <c r="AF422" i="25"/>
  <c r="AD422" i="25"/>
  <c r="AC422" i="25"/>
  <c r="AB422" i="25"/>
  <c r="AA422" i="25"/>
  <c r="Z422" i="25"/>
  <c r="Y422" i="25"/>
  <c r="X422" i="25"/>
  <c r="K422" i="25"/>
  <c r="B422" i="25"/>
  <c r="AJ421" i="25"/>
  <c r="AI421" i="25"/>
  <c r="AH421" i="25"/>
  <c r="AG421" i="25"/>
  <c r="AF421" i="25"/>
  <c r="AD421" i="25"/>
  <c r="AC421" i="25"/>
  <c r="AB421" i="25"/>
  <c r="AA421" i="25"/>
  <c r="Z421" i="25"/>
  <c r="Y421" i="25"/>
  <c r="X421" i="25"/>
  <c r="K421" i="25"/>
  <c r="B421" i="25"/>
  <c r="AJ420" i="25"/>
  <c r="AI420" i="25"/>
  <c r="AH420" i="25"/>
  <c r="AG420" i="25"/>
  <c r="AF420" i="25"/>
  <c r="AD420" i="25"/>
  <c r="AC420" i="25"/>
  <c r="AB420" i="25"/>
  <c r="AA420" i="25"/>
  <c r="Z420" i="25"/>
  <c r="Y420" i="25"/>
  <c r="X420" i="25"/>
  <c r="K420" i="25"/>
  <c r="B420" i="25"/>
  <c r="AJ419" i="25"/>
  <c r="AI419" i="25"/>
  <c r="AH419" i="25"/>
  <c r="AG419" i="25"/>
  <c r="AF419" i="25"/>
  <c r="AD419" i="25"/>
  <c r="AC419" i="25"/>
  <c r="AB419" i="25"/>
  <c r="AA419" i="25"/>
  <c r="Z419" i="25"/>
  <c r="Y419" i="25"/>
  <c r="X419" i="25"/>
  <c r="K419" i="25"/>
  <c r="B419" i="25"/>
  <c r="AJ418" i="25"/>
  <c r="AI418" i="25"/>
  <c r="AH418" i="25"/>
  <c r="AG418" i="25"/>
  <c r="AF418" i="25"/>
  <c r="AD418" i="25"/>
  <c r="AC418" i="25"/>
  <c r="AB418" i="25"/>
  <c r="AA418" i="25"/>
  <c r="Z418" i="25"/>
  <c r="Y418" i="25"/>
  <c r="X418" i="25"/>
  <c r="K418" i="25"/>
  <c r="B418" i="25"/>
  <c r="AJ417" i="25"/>
  <c r="AI417" i="25"/>
  <c r="AH417" i="25"/>
  <c r="AG417" i="25"/>
  <c r="AF417" i="25"/>
  <c r="AD417" i="25"/>
  <c r="AC417" i="25"/>
  <c r="AB417" i="25"/>
  <c r="AA417" i="25"/>
  <c r="Z417" i="25"/>
  <c r="Y417" i="25"/>
  <c r="X417" i="25"/>
  <c r="K417" i="25"/>
  <c r="B417" i="25"/>
  <c r="AJ416" i="25"/>
  <c r="AI416" i="25"/>
  <c r="AH416" i="25"/>
  <c r="AG416" i="25"/>
  <c r="AF416" i="25"/>
  <c r="AD416" i="25"/>
  <c r="AC416" i="25"/>
  <c r="AB416" i="25"/>
  <c r="AA416" i="25"/>
  <c r="Z416" i="25"/>
  <c r="Y416" i="25"/>
  <c r="X416" i="25"/>
  <c r="K416" i="25"/>
  <c r="B416" i="25"/>
  <c r="AJ415" i="25"/>
  <c r="AI415" i="25"/>
  <c r="AH415" i="25"/>
  <c r="AG415" i="25"/>
  <c r="AF415" i="25"/>
  <c r="AD415" i="25"/>
  <c r="AC415" i="25"/>
  <c r="AB415" i="25"/>
  <c r="AA415" i="25"/>
  <c r="Z415" i="25"/>
  <c r="Y415" i="25"/>
  <c r="X415" i="25"/>
  <c r="K415" i="25"/>
  <c r="B415" i="25"/>
  <c r="AJ414" i="25"/>
  <c r="AI414" i="25"/>
  <c r="AH414" i="25"/>
  <c r="AG414" i="25"/>
  <c r="AF414" i="25"/>
  <c r="AD414" i="25"/>
  <c r="AC414" i="25"/>
  <c r="AB414" i="25"/>
  <c r="AA414" i="25"/>
  <c r="Z414" i="25"/>
  <c r="Y414" i="25"/>
  <c r="X414" i="25"/>
  <c r="K414" i="25"/>
  <c r="B414" i="25"/>
  <c r="AJ413" i="25"/>
  <c r="AI413" i="25"/>
  <c r="AH413" i="25"/>
  <c r="AG413" i="25"/>
  <c r="AF413" i="25"/>
  <c r="AD413" i="25"/>
  <c r="AC413" i="25"/>
  <c r="AB413" i="25"/>
  <c r="AA413" i="25"/>
  <c r="Z413" i="25"/>
  <c r="Y413" i="25"/>
  <c r="X413" i="25"/>
  <c r="K413" i="25"/>
  <c r="B413" i="25"/>
  <c r="AJ412" i="25"/>
  <c r="AI412" i="25"/>
  <c r="AH412" i="25"/>
  <c r="AG412" i="25"/>
  <c r="AF412" i="25"/>
  <c r="AD412" i="25"/>
  <c r="AC412" i="25"/>
  <c r="AB412" i="25"/>
  <c r="AA412" i="25"/>
  <c r="Z412" i="25"/>
  <c r="Y412" i="25"/>
  <c r="X412" i="25"/>
  <c r="K412" i="25"/>
  <c r="B412" i="25"/>
  <c r="AJ411" i="25"/>
  <c r="AI411" i="25"/>
  <c r="AH411" i="25"/>
  <c r="AG411" i="25"/>
  <c r="AF411" i="25"/>
  <c r="AD411" i="25"/>
  <c r="AC411" i="25"/>
  <c r="AB411" i="25"/>
  <c r="AA411" i="25"/>
  <c r="Z411" i="25"/>
  <c r="Y411" i="25"/>
  <c r="X411" i="25"/>
  <c r="K411" i="25"/>
  <c r="B411" i="25"/>
  <c r="AJ410" i="25"/>
  <c r="AI410" i="25"/>
  <c r="AH410" i="25"/>
  <c r="AG410" i="25"/>
  <c r="AF410" i="25"/>
  <c r="AD410" i="25"/>
  <c r="AC410" i="25"/>
  <c r="AB410" i="25"/>
  <c r="AA410" i="25"/>
  <c r="Z410" i="25"/>
  <c r="Y410" i="25"/>
  <c r="X410" i="25"/>
  <c r="K410" i="25"/>
  <c r="B410" i="25"/>
  <c r="AJ409" i="25"/>
  <c r="AI409" i="25"/>
  <c r="AH409" i="25"/>
  <c r="AG409" i="25"/>
  <c r="AF409" i="25"/>
  <c r="AD409" i="25"/>
  <c r="AC409" i="25"/>
  <c r="AB409" i="25"/>
  <c r="AA409" i="25"/>
  <c r="Z409" i="25"/>
  <c r="Y409" i="25"/>
  <c r="X409" i="25"/>
  <c r="K409" i="25"/>
  <c r="B409" i="25"/>
  <c r="AJ408" i="25"/>
  <c r="AI408" i="25"/>
  <c r="AH408" i="25"/>
  <c r="AG408" i="25"/>
  <c r="AF408" i="25"/>
  <c r="AD408" i="25"/>
  <c r="AC408" i="25"/>
  <c r="AB408" i="25"/>
  <c r="AA408" i="25"/>
  <c r="Z408" i="25"/>
  <c r="Y408" i="25"/>
  <c r="X408" i="25"/>
  <c r="K408" i="25"/>
  <c r="B408" i="25"/>
  <c r="AJ407" i="25"/>
  <c r="AI407" i="25"/>
  <c r="AH407" i="25"/>
  <c r="AG407" i="25"/>
  <c r="AF407" i="25"/>
  <c r="AD407" i="25"/>
  <c r="AC407" i="25"/>
  <c r="AB407" i="25"/>
  <c r="AA407" i="25"/>
  <c r="Z407" i="25"/>
  <c r="Y407" i="25"/>
  <c r="X407" i="25"/>
  <c r="K407" i="25"/>
  <c r="B407" i="25"/>
  <c r="AJ406" i="25"/>
  <c r="AI406" i="25"/>
  <c r="AH406" i="25"/>
  <c r="AG406" i="25"/>
  <c r="AF406" i="25"/>
  <c r="AD406" i="25"/>
  <c r="AC406" i="25"/>
  <c r="AB406" i="25"/>
  <c r="AA406" i="25"/>
  <c r="Z406" i="25"/>
  <c r="Y406" i="25"/>
  <c r="X406" i="25"/>
  <c r="K406" i="25"/>
  <c r="B406" i="25"/>
  <c r="AJ405" i="25"/>
  <c r="AI405" i="25"/>
  <c r="AH405" i="25"/>
  <c r="AG405" i="25"/>
  <c r="AF405" i="25"/>
  <c r="AD405" i="25"/>
  <c r="AC405" i="25"/>
  <c r="AB405" i="25"/>
  <c r="AA405" i="25"/>
  <c r="Z405" i="25"/>
  <c r="Y405" i="25"/>
  <c r="X405" i="25"/>
  <c r="K405" i="25"/>
  <c r="B405" i="25"/>
  <c r="AJ404" i="25"/>
  <c r="AI404" i="25"/>
  <c r="AH404" i="25"/>
  <c r="AG404" i="25"/>
  <c r="AF404" i="25"/>
  <c r="AD404" i="25"/>
  <c r="AC404" i="25"/>
  <c r="AB404" i="25"/>
  <c r="AA404" i="25"/>
  <c r="Z404" i="25"/>
  <c r="Y404" i="25"/>
  <c r="X404" i="25"/>
  <c r="K404" i="25"/>
  <c r="B404" i="25"/>
  <c r="AJ403" i="25"/>
  <c r="AI403" i="25"/>
  <c r="AH403" i="25"/>
  <c r="AG403" i="25"/>
  <c r="AF403" i="25"/>
  <c r="AD403" i="25"/>
  <c r="AC403" i="25"/>
  <c r="AB403" i="25"/>
  <c r="AA403" i="25"/>
  <c r="Z403" i="25"/>
  <c r="Y403" i="25"/>
  <c r="X403" i="25"/>
  <c r="K403" i="25"/>
  <c r="B403" i="25"/>
  <c r="AJ402" i="25"/>
  <c r="AI402" i="25"/>
  <c r="AH402" i="25"/>
  <c r="AG402" i="25"/>
  <c r="AF402" i="25"/>
  <c r="AD402" i="25"/>
  <c r="AC402" i="25"/>
  <c r="AB402" i="25"/>
  <c r="AA402" i="25"/>
  <c r="Z402" i="25"/>
  <c r="Y402" i="25"/>
  <c r="X402" i="25"/>
  <c r="K402" i="25"/>
  <c r="B402" i="25"/>
  <c r="AJ401" i="25"/>
  <c r="AI401" i="25"/>
  <c r="AH401" i="25"/>
  <c r="AG401" i="25"/>
  <c r="AF401" i="25"/>
  <c r="AD401" i="25"/>
  <c r="AC401" i="25"/>
  <c r="AB401" i="25"/>
  <c r="AA401" i="25"/>
  <c r="Z401" i="25"/>
  <c r="Y401" i="25"/>
  <c r="X401" i="25"/>
  <c r="K401" i="25"/>
  <c r="B401" i="25"/>
  <c r="AJ400" i="25"/>
  <c r="AI400" i="25"/>
  <c r="AH400" i="25"/>
  <c r="AG400" i="25"/>
  <c r="AF400" i="25"/>
  <c r="AD400" i="25"/>
  <c r="AC400" i="25"/>
  <c r="AB400" i="25"/>
  <c r="AA400" i="25"/>
  <c r="Z400" i="25"/>
  <c r="Y400" i="25"/>
  <c r="X400" i="25"/>
  <c r="K400" i="25"/>
  <c r="B400" i="25"/>
  <c r="AJ399" i="25"/>
  <c r="AI399" i="25"/>
  <c r="AH399" i="25"/>
  <c r="AG399" i="25"/>
  <c r="AF399" i="25"/>
  <c r="AD399" i="25"/>
  <c r="AC399" i="25"/>
  <c r="AB399" i="25"/>
  <c r="AA399" i="25"/>
  <c r="Z399" i="25"/>
  <c r="Y399" i="25"/>
  <c r="X399" i="25"/>
  <c r="K399" i="25"/>
  <c r="B399" i="25"/>
  <c r="AJ398" i="25"/>
  <c r="AI398" i="25"/>
  <c r="AH398" i="25"/>
  <c r="AG398" i="25"/>
  <c r="AF398" i="25"/>
  <c r="AD398" i="25"/>
  <c r="AC398" i="25"/>
  <c r="AB398" i="25"/>
  <c r="AA398" i="25"/>
  <c r="Z398" i="25"/>
  <c r="Y398" i="25"/>
  <c r="X398" i="25"/>
  <c r="K398" i="25"/>
  <c r="B398" i="25"/>
  <c r="AJ397" i="25"/>
  <c r="AI397" i="25"/>
  <c r="AH397" i="25"/>
  <c r="AG397" i="25"/>
  <c r="AF397" i="25"/>
  <c r="AD397" i="25"/>
  <c r="AC397" i="25"/>
  <c r="AB397" i="25"/>
  <c r="AA397" i="25"/>
  <c r="Z397" i="25"/>
  <c r="Y397" i="25"/>
  <c r="X397" i="25"/>
  <c r="K397" i="25"/>
  <c r="B397" i="25"/>
  <c r="AJ396" i="25"/>
  <c r="AI396" i="25"/>
  <c r="AH396" i="25"/>
  <c r="AG396" i="25"/>
  <c r="AF396" i="25"/>
  <c r="AD396" i="25"/>
  <c r="AC396" i="25"/>
  <c r="AB396" i="25"/>
  <c r="AA396" i="25"/>
  <c r="Z396" i="25"/>
  <c r="Y396" i="25"/>
  <c r="X396" i="25"/>
  <c r="K396" i="25"/>
  <c r="B396" i="25"/>
  <c r="AJ395" i="25"/>
  <c r="AI395" i="25"/>
  <c r="AH395" i="25"/>
  <c r="AG395" i="25"/>
  <c r="AF395" i="25"/>
  <c r="AD395" i="25"/>
  <c r="AC395" i="25"/>
  <c r="AB395" i="25"/>
  <c r="AA395" i="25"/>
  <c r="Z395" i="25"/>
  <c r="Y395" i="25"/>
  <c r="X395" i="25"/>
  <c r="K395" i="25"/>
  <c r="B395" i="25"/>
  <c r="AJ394" i="25"/>
  <c r="AI394" i="25"/>
  <c r="AH394" i="25"/>
  <c r="AG394" i="25"/>
  <c r="AF394" i="25"/>
  <c r="AD394" i="25"/>
  <c r="AC394" i="25"/>
  <c r="AB394" i="25"/>
  <c r="AA394" i="25"/>
  <c r="Z394" i="25"/>
  <c r="Y394" i="25"/>
  <c r="X394" i="25"/>
  <c r="K394" i="25"/>
  <c r="B394" i="25"/>
  <c r="AJ393" i="25"/>
  <c r="AI393" i="25"/>
  <c r="AH393" i="25"/>
  <c r="AG393" i="25"/>
  <c r="AF393" i="25"/>
  <c r="AD393" i="25"/>
  <c r="AC393" i="25"/>
  <c r="AB393" i="25"/>
  <c r="AA393" i="25"/>
  <c r="Z393" i="25"/>
  <c r="Y393" i="25"/>
  <c r="X393" i="25"/>
  <c r="K393" i="25"/>
  <c r="B393" i="25"/>
  <c r="AJ392" i="25"/>
  <c r="AI392" i="25"/>
  <c r="AH392" i="25"/>
  <c r="AG392" i="25"/>
  <c r="AF392" i="25"/>
  <c r="AD392" i="25"/>
  <c r="AC392" i="25"/>
  <c r="AB392" i="25"/>
  <c r="AA392" i="25"/>
  <c r="Z392" i="25"/>
  <c r="Y392" i="25"/>
  <c r="X392" i="25"/>
  <c r="K392" i="25"/>
  <c r="B392" i="25"/>
  <c r="AJ391" i="25"/>
  <c r="AI391" i="25"/>
  <c r="AH391" i="25"/>
  <c r="AG391" i="25"/>
  <c r="AF391" i="25"/>
  <c r="AD391" i="25"/>
  <c r="AC391" i="25"/>
  <c r="AB391" i="25"/>
  <c r="AA391" i="25"/>
  <c r="Z391" i="25"/>
  <c r="Y391" i="25"/>
  <c r="X391" i="25"/>
  <c r="K391" i="25"/>
  <c r="B391" i="25"/>
  <c r="AJ390" i="25"/>
  <c r="AI390" i="25"/>
  <c r="AH390" i="25"/>
  <c r="AG390" i="25"/>
  <c r="AF390" i="25"/>
  <c r="AD390" i="25"/>
  <c r="AC390" i="25"/>
  <c r="AB390" i="25"/>
  <c r="AA390" i="25"/>
  <c r="Z390" i="25"/>
  <c r="Y390" i="25"/>
  <c r="X390" i="25"/>
  <c r="K390" i="25"/>
  <c r="B390" i="25"/>
  <c r="AJ389" i="25"/>
  <c r="AI389" i="25"/>
  <c r="AH389" i="25"/>
  <c r="AG389" i="25"/>
  <c r="AF389" i="25"/>
  <c r="AD389" i="25"/>
  <c r="AC389" i="25"/>
  <c r="AB389" i="25"/>
  <c r="AA389" i="25"/>
  <c r="Z389" i="25"/>
  <c r="Y389" i="25"/>
  <c r="X389" i="25"/>
  <c r="K389" i="25"/>
  <c r="B389" i="25"/>
  <c r="AJ388" i="25"/>
  <c r="AI388" i="25"/>
  <c r="AH388" i="25"/>
  <c r="AG388" i="25"/>
  <c r="AF388" i="25"/>
  <c r="AD388" i="25"/>
  <c r="AC388" i="25"/>
  <c r="AB388" i="25"/>
  <c r="AA388" i="25"/>
  <c r="Z388" i="25"/>
  <c r="Y388" i="25"/>
  <c r="X388" i="25"/>
  <c r="K388" i="25"/>
  <c r="B388" i="25"/>
  <c r="AJ387" i="25"/>
  <c r="AI387" i="25"/>
  <c r="AH387" i="25"/>
  <c r="AG387" i="25"/>
  <c r="AF387" i="25"/>
  <c r="AD387" i="25"/>
  <c r="AC387" i="25"/>
  <c r="AB387" i="25"/>
  <c r="AA387" i="25"/>
  <c r="Z387" i="25"/>
  <c r="Y387" i="25"/>
  <c r="X387" i="25"/>
  <c r="K387" i="25"/>
  <c r="B387" i="25"/>
  <c r="AJ386" i="25"/>
  <c r="AI386" i="25"/>
  <c r="AH386" i="25"/>
  <c r="AG386" i="25"/>
  <c r="AF386" i="25"/>
  <c r="AD386" i="25"/>
  <c r="AC386" i="25"/>
  <c r="AB386" i="25"/>
  <c r="AA386" i="25"/>
  <c r="Z386" i="25"/>
  <c r="Y386" i="25"/>
  <c r="X386" i="25"/>
  <c r="K386" i="25"/>
  <c r="B386" i="25"/>
  <c r="AJ385" i="25"/>
  <c r="AI385" i="25"/>
  <c r="AH385" i="25"/>
  <c r="AG385" i="25"/>
  <c r="AF385" i="25"/>
  <c r="AD385" i="25"/>
  <c r="AC385" i="25"/>
  <c r="AB385" i="25"/>
  <c r="AA385" i="25"/>
  <c r="Z385" i="25"/>
  <c r="Y385" i="25"/>
  <c r="X385" i="25"/>
  <c r="K385" i="25"/>
  <c r="B385" i="25"/>
  <c r="AJ384" i="25"/>
  <c r="AI384" i="25"/>
  <c r="AH384" i="25"/>
  <c r="AG384" i="25"/>
  <c r="AF384" i="25"/>
  <c r="AD384" i="25"/>
  <c r="AC384" i="25"/>
  <c r="AB384" i="25"/>
  <c r="AA384" i="25"/>
  <c r="Z384" i="25"/>
  <c r="Y384" i="25"/>
  <c r="X384" i="25"/>
  <c r="K384" i="25"/>
  <c r="B384" i="25"/>
  <c r="AJ383" i="25"/>
  <c r="AI383" i="25"/>
  <c r="AH383" i="25"/>
  <c r="AG383" i="25"/>
  <c r="AF383" i="25"/>
  <c r="AD383" i="25"/>
  <c r="AC383" i="25"/>
  <c r="AB383" i="25"/>
  <c r="AA383" i="25"/>
  <c r="Z383" i="25"/>
  <c r="Y383" i="25"/>
  <c r="X383" i="25"/>
  <c r="K383" i="25"/>
  <c r="B383" i="25"/>
  <c r="AJ382" i="25"/>
  <c r="AI382" i="25"/>
  <c r="AH382" i="25"/>
  <c r="AG382" i="25"/>
  <c r="AF382" i="25"/>
  <c r="AD382" i="25"/>
  <c r="AC382" i="25"/>
  <c r="AB382" i="25"/>
  <c r="AA382" i="25"/>
  <c r="Z382" i="25"/>
  <c r="Y382" i="25"/>
  <c r="X382" i="25"/>
  <c r="K382" i="25"/>
  <c r="B382" i="25"/>
  <c r="AJ381" i="25"/>
  <c r="AI381" i="25"/>
  <c r="AH381" i="25"/>
  <c r="AG381" i="25"/>
  <c r="AF381" i="25"/>
  <c r="AD381" i="25"/>
  <c r="AC381" i="25"/>
  <c r="AB381" i="25"/>
  <c r="AA381" i="25"/>
  <c r="Z381" i="25"/>
  <c r="Y381" i="25"/>
  <c r="X381" i="25"/>
  <c r="K381" i="25"/>
  <c r="B381" i="25"/>
  <c r="AJ380" i="25"/>
  <c r="AI380" i="25"/>
  <c r="AH380" i="25"/>
  <c r="AG380" i="25"/>
  <c r="AF380" i="25"/>
  <c r="AD380" i="25"/>
  <c r="AC380" i="25"/>
  <c r="AB380" i="25"/>
  <c r="AA380" i="25"/>
  <c r="Z380" i="25"/>
  <c r="Y380" i="25"/>
  <c r="X380" i="25"/>
  <c r="K380" i="25"/>
  <c r="B380" i="25"/>
  <c r="AJ379" i="25"/>
  <c r="AI379" i="25"/>
  <c r="AH379" i="25"/>
  <c r="AG379" i="25"/>
  <c r="AF379" i="25"/>
  <c r="AD379" i="25"/>
  <c r="AC379" i="25"/>
  <c r="AB379" i="25"/>
  <c r="AA379" i="25"/>
  <c r="Z379" i="25"/>
  <c r="Y379" i="25"/>
  <c r="X379" i="25"/>
  <c r="K379" i="25"/>
  <c r="B379" i="25"/>
  <c r="AJ378" i="25"/>
  <c r="AI378" i="25"/>
  <c r="AH378" i="25"/>
  <c r="AG378" i="25"/>
  <c r="AF378" i="25"/>
  <c r="AD378" i="25"/>
  <c r="AC378" i="25"/>
  <c r="AB378" i="25"/>
  <c r="AA378" i="25"/>
  <c r="Z378" i="25"/>
  <c r="Y378" i="25"/>
  <c r="X378" i="25"/>
  <c r="K378" i="25"/>
  <c r="B378" i="25"/>
  <c r="AJ377" i="25"/>
  <c r="AI377" i="25"/>
  <c r="AH377" i="25"/>
  <c r="AG377" i="25"/>
  <c r="AF377" i="25"/>
  <c r="AD377" i="25"/>
  <c r="AC377" i="25"/>
  <c r="AB377" i="25"/>
  <c r="AA377" i="25"/>
  <c r="Z377" i="25"/>
  <c r="Y377" i="25"/>
  <c r="X377" i="25"/>
  <c r="K377" i="25"/>
  <c r="B377" i="25"/>
  <c r="AJ376" i="25"/>
  <c r="AI376" i="25"/>
  <c r="AH376" i="25"/>
  <c r="AG376" i="25"/>
  <c r="AF376" i="25"/>
  <c r="AD376" i="25"/>
  <c r="AC376" i="25"/>
  <c r="AB376" i="25"/>
  <c r="AA376" i="25"/>
  <c r="Z376" i="25"/>
  <c r="Y376" i="25"/>
  <c r="X376" i="25"/>
  <c r="K376" i="25"/>
  <c r="B376" i="25"/>
  <c r="AJ375" i="25"/>
  <c r="AI375" i="25"/>
  <c r="AH375" i="25"/>
  <c r="AG375" i="25"/>
  <c r="AF375" i="25"/>
  <c r="AD375" i="25"/>
  <c r="AC375" i="25"/>
  <c r="AB375" i="25"/>
  <c r="AA375" i="25"/>
  <c r="Z375" i="25"/>
  <c r="Y375" i="25"/>
  <c r="X375" i="25"/>
  <c r="K375" i="25"/>
  <c r="B375" i="25"/>
  <c r="AJ374" i="25"/>
  <c r="AI374" i="25"/>
  <c r="AH374" i="25"/>
  <c r="AG374" i="25"/>
  <c r="AF374" i="25"/>
  <c r="AD374" i="25"/>
  <c r="AC374" i="25"/>
  <c r="AB374" i="25"/>
  <c r="AA374" i="25"/>
  <c r="Z374" i="25"/>
  <c r="Y374" i="25"/>
  <c r="X374" i="25"/>
  <c r="K374" i="25"/>
  <c r="B374" i="25"/>
  <c r="AJ373" i="25"/>
  <c r="AI373" i="25"/>
  <c r="AH373" i="25"/>
  <c r="AG373" i="25"/>
  <c r="AF373" i="25"/>
  <c r="AD373" i="25"/>
  <c r="AC373" i="25"/>
  <c r="AB373" i="25"/>
  <c r="AA373" i="25"/>
  <c r="Z373" i="25"/>
  <c r="Y373" i="25"/>
  <c r="X373" i="25"/>
  <c r="K373" i="25"/>
  <c r="B373" i="25"/>
  <c r="AJ372" i="25"/>
  <c r="AI372" i="25"/>
  <c r="AH372" i="25"/>
  <c r="AG372" i="25"/>
  <c r="AF372" i="25"/>
  <c r="AD372" i="25"/>
  <c r="AC372" i="25"/>
  <c r="AB372" i="25"/>
  <c r="AA372" i="25"/>
  <c r="Z372" i="25"/>
  <c r="Y372" i="25"/>
  <c r="X372" i="25"/>
  <c r="K372" i="25"/>
  <c r="B372" i="25"/>
  <c r="AJ371" i="25"/>
  <c r="AI371" i="25"/>
  <c r="AH371" i="25"/>
  <c r="AG371" i="25"/>
  <c r="AF371" i="25"/>
  <c r="AD371" i="25"/>
  <c r="AC371" i="25"/>
  <c r="AB371" i="25"/>
  <c r="AA371" i="25"/>
  <c r="Z371" i="25"/>
  <c r="Y371" i="25"/>
  <c r="X371" i="25"/>
  <c r="K371" i="25"/>
  <c r="B371" i="25"/>
  <c r="AJ370" i="25"/>
  <c r="AI370" i="25"/>
  <c r="AH370" i="25"/>
  <c r="AG370" i="25"/>
  <c r="AF370" i="25"/>
  <c r="AD370" i="25"/>
  <c r="AC370" i="25"/>
  <c r="AB370" i="25"/>
  <c r="AA370" i="25"/>
  <c r="Z370" i="25"/>
  <c r="Y370" i="25"/>
  <c r="X370" i="25"/>
  <c r="K370" i="25"/>
  <c r="B370" i="25"/>
  <c r="AJ369" i="25"/>
  <c r="AI369" i="25"/>
  <c r="AH369" i="25"/>
  <c r="AG369" i="25"/>
  <c r="AF369" i="25"/>
  <c r="AD369" i="25"/>
  <c r="AC369" i="25"/>
  <c r="AB369" i="25"/>
  <c r="AA369" i="25"/>
  <c r="Z369" i="25"/>
  <c r="Y369" i="25"/>
  <c r="X369" i="25"/>
  <c r="K369" i="25"/>
  <c r="B369" i="25"/>
  <c r="AJ368" i="25"/>
  <c r="AI368" i="25"/>
  <c r="AH368" i="25"/>
  <c r="AG368" i="25"/>
  <c r="AF368" i="25"/>
  <c r="AD368" i="25"/>
  <c r="AC368" i="25"/>
  <c r="AB368" i="25"/>
  <c r="AA368" i="25"/>
  <c r="Z368" i="25"/>
  <c r="Y368" i="25"/>
  <c r="X368" i="25"/>
  <c r="K368" i="25"/>
  <c r="B368" i="25"/>
  <c r="AJ367" i="25"/>
  <c r="AI367" i="25"/>
  <c r="AH367" i="25"/>
  <c r="AG367" i="25"/>
  <c r="AF367" i="25"/>
  <c r="AD367" i="25"/>
  <c r="AC367" i="25"/>
  <c r="AB367" i="25"/>
  <c r="AA367" i="25"/>
  <c r="Z367" i="25"/>
  <c r="Y367" i="25"/>
  <c r="X367" i="25"/>
  <c r="K367" i="25"/>
  <c r="B367" i="25"/>
  <c r="AJ366" i="25"/>
  <c r="AI366" i="25"/>
  <c r="AH366" i="25"/>
  <c r="AG366" i="25"/>
  <c r="AF366" i="25"/>
  <c r="AD366" i="25"/>
  <c r="AC366" i="25"/>
  <c r="AB366" i="25"/>
  <c r="AA366" i="25"/>
  <c r="Z366" i="25"/>
  <c r="Y366" i="25"/>
  <c r="X366" i="25"/>
  <c r="K366" i="25"/>
  <c r="B366" i="25"/>
  <c r="AJ365" i="25"/>
  <c r="AI365" i="25"/>
  <c r="AH365" i="25"/>
  <c r="AG365" i="25"/>
  <c r="AF365" i="25"/>
  <c r="AD365" i="25"/>
  <c r="AC365" i="25"/>
  <c r="AB365" i="25"/>
  <c r="AA365" i="25"/>
  <c r="Z365" i="25"/>
  <c r="Y365" i="25"/>
  <c r="X365" i="25"/>
  <c r="K365" i="25"/>
  <c r="B365" i="25"/>
  <c r="AJ364" i="25"/>
  <c r="AI364" i="25"/>
  <c r="AH364" i="25"/>
  <c r="AG364" i="25"/>
  <c r="AF364" i="25"/>
  <c r="AD364" i="25"/>
  <c r="AC364" i="25"/>
  <c r="AB364" i="25"/>
  <c r="AA364" i="25"/>
  <c r="Z364" i="25"/>
  <c r="Y364" i="25"/>
  <c r="X364" i="25"/>
  <c r="K364" i="25"/>
  <c r="B364" i="25"/>
  <c r="AJ363" i="25"/>
  <c r="AI363" i="25"/>
  <c r="AH363" i="25"/>
  <c r="AG363" i="25"/>
  <c r="AF363" i="25"/>
  <c r="AD363" i="25"/>
  <c r="AC363" i="25"/>
  <c r="AB363" i="25"/>
  <c r="AA363" i="25"/>
  <c r="Z363" i="25"/>
  <c r="Y363" i="25"/>
  <c r="X363" i="25"/>
  <c r="K363" i="25"/>
  <c r="B363" i="25"/>
  <c r="AJ362" i="25"/>
  <c r="AI362" i="25"/>
  <c r="AH362" i="25"/>
  <c r="AG362" i="25"/>
  <c r="AF362" i="25"/>
  <c r="AD362" i="25"/>
  <c r="AC362" i="25"/>
  <c r="AB362" i="25"/>
  <c r="AA362" i="25"/>
  <c r="Z362" i="25"/>
  <c r="Y362" i="25"/>
  <c r="X362" i="25"/>
  <c r="K362" i="25"/>
  <c r="B362" i="25"/>
  <c r="AJ361" i="25"/>
  <c r="AI361" i="25"/>
  <c r="AH361" i="25"/>
  <c r="AG361" i="25"/>
  <c r="AF361" i="25"/>
  <c r="AD361" i="25"/>
  <c r="AC361" i="25"/>
  <c r="AB361" i="25"/>
  <c r="AA361" i="25"/>
  <c r="Z361" i="25"/>
  <c r="Y361" i="25"/>
  <c r="X361" i="25"/>
  <c r="K361" i="25"/>
  <c r="B361" i="25"/>
  <c r="AJ360" i="25"/>
  <c r="AI360" i="25"/>
  <c r="AH360" i="25"/>
  <c r="AG360" i="25"/>
  <c r="AF360" i="25"/>
  <c r="AD360" i="25"/>
  <c r="AC360" i="25"/>
  <c r="AB360" i="25"/>
  <c r="AA360" i="25"/>
  <c r="Z360" i="25"/>
  <c r="Y360" i="25"/>
  <c r="X360" i="25"/>
  <c r="K360" i="25"/>
  <c r="B360" i="25"/>
  <c r="AJ359" i="25"/>
  <c r="AI359" i="25"/>
  <c r="AH359" i="25"/>
  <c r="AG359" i="25"/>
  <c r="AF359" i="25"/>
  <c r="AD359" i="25"/>
  <c r="AC359" i="25"/>
  <c r="AB359" i="25"/>
  <c r="AA359" i="25"/>
  <c r="Z359" i="25"/>
  <c r="Y359" i="25"/>
  <c r="X359" i="25"/>
  <c r="K359" i="25"/>
  <c r="B359" i="25"/>
  <c r="AJ358" i="25"/>
  <c r="AI358" i="25"/>
  <c r="AH358" i="25"/>
  <c r="AG358" i="25"/>
  <c r="AF358" i="25"/>
  <c r="AD358" i="25"/>
  <c r="AC358" i="25"/>
  <c r="AB358" i="25"/>
  <c r="AA358" i="25"/>
  <c r="Z358" i="25"/>
  <c r="Y358" i="25"/>
  <c r="X358" i="25"/>
  <c r="K358" i="25"/>
  <c r="B358" i="25"/>
  <c r="AJ357" i="25"/>
  <c r="AI357" i="25"/>
  <c r="AH357" i="25"/>
  <c r="AG357" i="25"/>
  <c r="AF357" i="25"/>
  <c r="AD357" i="25"/>
  <c r="AC357" i="25"/>
  <c r="AB357" i="25"/>
  <c r="AA357" i="25"/>
  <c r="Z357" i="25"/>
  <c r="Y357" i="25"/>
  <c r="X357" i="25"/>
  <c r="K357" i="25"/>
  <c r="B357" i="25"/>
  <c r="AJ356" i="25"/>
  <c r="AI356" i="25"/>
  <c r="AH356" i="25"/>
  <c r="AG356" i="25"/>
  <c r="AF356" i="25"/>
  <c r="AD356" i="25"/>
  <c r="AC356" i="25"/>
  <c r="AB356" i="25"/>
  <c r="AA356" i="25"/>
  <c r="Z356" i="25"/>
  <c r="Y356" i="25"/>
  <c r="X356" i="25"/>
  <c r="K356" i="25"/>
  <c r="B356" i="25"/>
  <c r="AJ355" i="25"/>
  <c r="AI355" i="25"/>
  <c r="AH355" i="25"/>
  <c r="AG355" i="25"/>
  <c r="AF355" i="25"/>
  <c r="AD355" i="25"/>
  <c r="AC355" i="25"/>
  <c r="AB355" i="25"/>
  <c r="AA355" i="25"/>
  <c r="Z355" i="25"/>
  <c r="Y355" i="25"/>
  <c r="X355" i="25"/>
  <c r="K355" i="25"/>
  <c r="B355" i="25"/>
  <c r="AJ354" i="25"/>
  <c r="AI354" i="25"/>
  <c r="AH354" i="25"/>
  <c r="AG354" i="25"/>
  <c r="AF354" i="25"/>
  <c r="AD354" i="25"/>
  <c r="AC354" i="25"/>
  <c r="AB354" i="25"/>
  <c r="AA354" i="25"/>
  <c r="Z354" i="25"/>
  <c r="Y354" i="25"/>
  <c r="X354" i="25"/>
  <c r="K354" i="25"/>
  <c r="B354" i="25"/>
  <c r="AJ353" i="25"/>
  <c r="AI353" i="25"/>
  <c r="AH353" i="25"/>
  <c r="AG353" i="25"/>
  <c r="AF353" i="25"/>
  <c r="AD353" i="25"/>
  <c r="AC353" i="25"/>
  <c r="AB353" i="25"/>
  <c r="AA353" i="25"/>
  <c r="Z353" i="25"/>
  <c r="Y353" i="25"/>
  <c r="X353" i="25"/>
  <c r="K353" i="25"/>
  <c r="B353" i="25"/>
  <c r="AJ352" i="25"/>
  <c r="AI352" i="25"/>
  <c r="AH352" i="25"/>
  <c r="AG352" i="25"/>
  <c r="AF352" i="25"/>
  <c r="AD352" i="25"/>
  <c r="AC352" i="25"/>
  <c r="AB352" i="25"/>
  <c r="AA352" i="25"/>
  <c r="Z352" i="25"/>
  <c r="Y352" i="25"/>
  <c r="X352" i="25"/>
  <c r="K352" i="25"/>
  <c r="B352" i="25"/>
  <c r="AJ351" i="25"/>
  <c r="AI351" i="25"/>
  <c r="AH351" i="25"/>
  <c r="AG351" i="25"/>
  <c r="AF351" i="25"/>
  <c r="AD351" i="25"/>
  <c r="AC351" i="25"/>
  <c r="AB351" i="25"/>
  <c r="AA351" i="25"/>
  <c r="Z351" i="25"/>
  <c r="Y351" i="25"/>
  <c r="X351" i="25"/>
  <c r="K351" i="25"/>
  <c r="B351" i="25"/>
  <c r="AJ350" i="25"/>
  <c r="AI350" i="25"/>
  <c r="AH350" i="25"/>
  <c r="AG350" i="25"/>
  <c r="AF350" i="25"/>
  <c r="AD350" i="25"/>
  <c r="AC350" i="25"/>
  <c r="AB350" i="25"/>
  <c r="AA350" i="25"/>
  <c r="Z350" i="25"/>
  <c r="Y350" i="25"/>
  <c r="X350" i="25"/>
  <c r="K350" i="25"/>
  <c r="B350" i="25"/>
  <c r="AJ349" i="25"/>
  <c r="AI349" i="25"/>
  <c r="AH349" i="25"/>
  <c r="AG349" i="25"/>
  <c r="AF349" i="25"/>
  <c r="AD349" i="25"/>
  <c r="AC349" i="25"/>
  <c r="AB349" i="25"/>
  <c r="AA349" i="25"/>
  <c r="Z349" i="25"/>
  <c r="Y349" i="25"/>
  <c r="X349" i="25"/>
  <c r="K349" i="25"/>
  <c r="B349" i="25"/>
  <c r="AJ348" i="25"/>
  <c r="AI348" i="25"/>
  <c r="AH348" i="25"/>
  <c r="AG348" i="25"/>
  <c r="AF348" i="25"/>
  <c r="AD348" i="25"/>
  <c r="AC348" i="25"/>
  <c r="AB348" i="25"/>
  <c r="AA348" i="25"/>
  <c r="Z348" i="25"/>
  <c r="Y348" i="25"/>
  <c r="X348" i="25"/>
  <c r="K348" i="25"/>
  <c r="B348" i="25"/>
  <c r="AJ347" i="25"/>
  <c r="AI347" i="25"/>
  <c r="AH347" i="25"/>
  <c r="AG347" i="25"/>
  <c r="AF347" i="25"/>
  <c r="AD347" i="25"/>
  <c r="AC347" i="25"/>
  <c r="AB347" i="25"/>
  <c r="AA347" i="25"/>
  <c r="Z347" i="25"/>
  <c r="Y347" i="25"/>
  <c r="X347" i="25"/>
  <c r="K347" i="25"/>
  <c r="B347" i="25"/>
  <c r="AJ346" i="25"/>
  <c r="AI346" i="25"/>
  <c r="AH346" i="25"/>
  <c r="AG346" i="25"/>
  <c r="AF346" i="25"/>
  <c r="AD346" i="25"/>
  <c r="AC346" i="25"/>
  <c r="AB346" i="25"/>
  <c r="AA346" i="25"/>
  <c r="Z346" i="25"/>
  <c r="Y346" i="25"/>
  <c r="X346" i="25"/>
  <c r="K346" i="25"/>
  <c r="B346" i="25"/>
  <c r="AJ345" i="25"/>
  <c r="AI345" i="25"/>
  <c r="AH345" i="25"/>
  <c r="AG345" i="25"/>
  <c r="AF345" i="25"/>
  <c r="AD345" i="25"/>
  <c r="AC345" i="25"/>
  <c r="AB345" i="25"/>
  <c r="AA345" i="25"/>
  <c r="Z345" i="25"/>
  <c r="Y345" i="25"/>
  <c r="X345" i="25"/>
  <c r="K345" i="25"/>
  <c r="B345" i="25"/>
  <c r="AJ344" i="25"/>
  <c r="AI344" i="25"/>
  <c r="AH344" i="25"/>
  <c r="AG344" i="25"/>
  <c r="AF344" i="25"/>
  <c r="AD344" i="25"/>
  <c r="AC344" i="25"/>
  <c r="AB344" i="25"/>
  <c r="AA344" i="25"/>
  <c r="Z344" i="25"/>
  <c r="Y344" i="25"/>
  <c r="X344" i="25"/>
  <c r="K344" i="25"/>
  <c r="B344" i="25"/>
  <c r="AJ343" i="25"/>
  <c r="AI343" i="25"/>
  <c r="AH343" i="25"/>
  <c r="AG343" i="25"/>
  <c r="AF343" i="25"/>
  <c r="AD343" i="25"/>
  <c r="AC343" i="25"/>
  <c r="AB343" i="25"/>
  <c r="AA343" i="25"/>
  <c r="Z343" i="25"/>
  <c r="Y343" i="25"/>
  <c r="X343" i="25"/>
  <c r="K343" i="25"/>
  <c r="B343" i="25"/>
  <c r="AJ342" i="25"/>
  <c r="AI342" i="25"/>
  <c r="AH342" i="25"/>
  <c r="AG342" i="25"/>
  <c r="AF342" i="25"/>
  <c r="AD342" i="25"/>
  <c r="AC342" i="25"/>
  <c r="AB342" i="25"/>
  <c r="AA342" i="25"/>
  <c r="Z342" i="25"/>
  <c r="Y342" i="25"/>
  <c r="X342" i="25"/>
  <c r="K342" i="25"/>
  <c r="B342" i="25"/>
  <c r="AJ341" i="25"/>
  <c r="AI341" i="25"/>
  <c r="AH341" i="25"/>
  <c r="AG341" i="25"/>
  <c r="AF341" i="25"/>
  <c r="AD341" i="25"/>
  <c r="AC341" i="25"/>
  <c r="AB341" i="25"/>
  <c r="AA341" i="25"/>
  <c r="Z341" i="25"/>
  <c r="Y341" i="25"/>
  <c r="X341" i="25"/>
  <c r="K341" i="25"/>
  <c r="B341" i="25"/>
  <c r="AJ340" i="25"/>
  <c r="AI340" i="25"/>
  <c r="AH340" i="25"/>
  <c r="AG340" i="25"/>
  <c r="AF340" i="25"/>
  <c r="AD340" i="25"/>
  <c r="AC340" i="25"/>
  <c r="AB340" i="25"/>
  <c r="AA340" i="25"/>
  <c r="Z340" i="25"/>
  <c r="Y340" i="25"/>
  <c r="X340" i="25"/>
  <c r="K340" i="25"/>
  <c r="B340" i="25"/>
  <c r="AJ339" i="25"/>
  <c r="AI339" i="25"/>
  <c r="AH339" i="25"/>
  <c r="AG339" i="25"/>
  <c r="AF339" i="25"/>
  <c r="AD339" i="25"/>
  <c r="AC339" i="25"/>
  <c r="AB339" i="25"/>
  <c r="AA339" i="25"/>
  <c r="Z339" i="25"/>
  <c r="Y339" i="25"/>
  <c r="X339" i="25"/>
  <c r="K339" i="25"/>
  <c r="B339" i="25"/>
  <c r="AJ338" i="25"/>
  <c r="AI338" i="25"/>
  <c r="AH338" i="25"/>
  <c r="AG338" i="25"/>
  <c r="AF338" i="25"/>
  <c r="AD338" i="25"/>
  <c r="AC338" i="25"/>
  <c r="AB338" i="25"/>
  <c r="AA338" i="25"/>
  <c r="Z338" i="25"/>
  <c r="Y338" i="25"/>
  <c r="X338" i="25"/>
  <c r="K338" i="25"/>
  <c r="B338" i="25"/>
  <c r="AJ337" i="25"/>
  <c r="AI337" i="25"/>
  <c r="AH337" i="25"/>
  <c r="AG337" i="25"/>
  <c r="AF337" i="25"/>
  <c r="AD337" i="25"/>
  <c r="AC337" i="25"/>
  <c r="AB337" i="25"/>
  <c r="AA337" i="25"/>
  <c r="Z337" i="25"/>
  <c r="Y337" i="25"/>
  <c r="X337" i="25"/>
  <c r="K337" i="25"/>
  <c r="B337" i="25"/>
  <c r="AJ336" i="25"/>
  <c r="AI336" i="25"/>
  <c r="AH336" i="25"/>
  <c r="AG336" i="25"/>
  <c r="AF336" i="25"/>
  <c r="AD336" i="25"/>
  <c r="AC336" i="25"/>
  <c r="AB336" i="25"/>
  <c r="AA336" i="25"/>
  <c r="Z336" i="25"/>
  <c r="Y336" i="25"/>
  <c r="X336" i="25"/>
  <c r="K336" i="25"/>
  <c r="B336" i="25"/>
  <c r="AJ335" i="25"/>
  <c r="AI335" i="25"/>
  <c r="AH335" i="25"/>
  <c r="AG335" i="25"/>
  <c r="AF335" i="25"/>
  <c r="AD335" i="25"/>
  <c r="AC335" i="25"/>
  <c r="AB335" i="25"/>
  <c r="AA335" i="25"/>
  <c r="Z335" i="25"/>
  <c r="Y335" i="25"/>
  <c r="X335" i="25"/>
  <c r="K335" i="25"/>
  <c r="B335" i="25"/>
  <c r="AJ334" i="25"/>
  <c r="AI334" i="25"/>
  <c r="AH334" i="25"/>
  <c r="AG334" i="25"/>
  <c r="AF334" i="25"/>
  <c r="AD334" i="25"/>
  <c r="AC334" i="25"/>
  <c r="AB334" i="25"/>
  <c r="AA334" i="25"/>
  <c r="Z334" i="25"/>
  <c r="Y334" i="25"/>
  <c r="X334" i="25"/>
  <c r="K334" i="25"/>
  <c r="B334" i="25"/>
  <c r="AJ333" i="25"/>
  <c r="AI333" i="25"/>
  <c r="AH333" i="25"/>
  <c r="AG333" i="25"/>
  <c r="AF333" i="25"/>
  <c r="AD333" i="25"/>
  <c r="AC333" i="25"/>
  <c r="AB333" i="25"/>
  <c r="AA333" i="25"/>
  <c r="Z333" i="25"/>
  <c r="Y333" i="25"/>
  <c r="X333" i="25"/>
  <c r="K333" i="25"/>
  <c r="B333" i="25"/>
  <c r="AJ332" i="25"/>
  <c r="AI332" i="25"/>
  <c r="AH332" i="25"/>
  <c r="AG332" i="25"/>
  <c r="AF332" i="25"/>
  <c r="AD332" i="25"/>
  <c r="AC332" i="25"/>
  <c r="AB332" i="25"/>
  <c r="AA332" i="25"/>
  <c r="Z332" i="25"/>
  <c r="Y332" i="25"/>
  <c r="X332" i="25"/>
  <c r="K332" i="25"/>
  <c r="B332" i="25"/>
  <c r="AJ331" i="25"/>
  <c r="AI331" i="25"/>
  <c r="AH331" i="25"/>
  <c r="AG331" i="25"/>
  <c r="AF331" i="25"/>
  <c r="AD331" i="25"/>
  <c r="AC331" i="25"/>
  <c r="AB331" i="25"/>
  <c r="AA331" i="25"/>
  <c r="Z331" i="25"/>
  <c r="Y331" i="25"/>
  <c r="X331" i="25"/>
  <c r="K331" i="25"/>
  <c r="B331" i="25"/>
  <c r="AJ330" i="25"/>
  <c r="AI330" i="25"/>
  <c r="AH330" i="25"/>
  <c r="AG330" i="25"/>
  <c r="AF330" i="25"/>
  <c r="AD330" i="25"/>
  <c r="AC330" i="25"/>
  <c r="AB330" i="25"/>
  <c r="AA330" i="25"/>
  <c r="Z330" i="25"/>
  <c r="Y330" i="25"/>
  <c r="X330" i="25"/>
  <c r="K330" i="25"/>
  <c r="B330" i="25"/>
  <c r="AJ329" i="25"/>
  <c r="AI329" i="25"/>
  <c r="AH329" i="25"/>
  <c r="AG329" i="25"/>
  <c r="AF329" i="25"/>
  <c r="AD329" i="25"/>
  <c r="AC329" i="25"/>
  <c r="AB329" i="25"/>
  <c r="AA329" i="25"/>
  <c r="Z329" i="25"/>
  <c r="Y329" i="25"/>
  <c r="X329" i="25"/>
  <c r="K329" i="25"/>
  <c r="B329" i="25"/>
  <c r="AJ328" i="25"/>
  <c r="AI328" i="25"/>
  <c r="AH328" i="25"/>
  <c r="AG328" i="25"/>
  <c r="AF328" i="25"/>
  <c r="AD328" i="25"/>
  <c r="AC328" i="25"/>
  <c r="AB328" i="25"/>
  <c r="AA328" i="25"/>
  <c r="Z328" i="25"/>
  <c r="Y328" i="25"/>
  <c r="X328" i="25"/>
  <c r="K328" i="25"/>
  <c r="B328" i="25"/>
  <c r="AJ327" i="25"/>
  <c r="AI327" i="25"/>
  <c r="AH327" i="25"/>
  <c r="AG327" i="25"/>
  <c r="AF327" i="25"/>
  <c r="AD327" i="25"/>
  <c r="AC327" i="25"/>
  <c r="AB327" i="25"/>
  <c r="AA327" i="25"/>
  <c r="Z327" i="25"/>
  <c r="Y327" i="25"/>
  <c r="X327" i="25"/>
  <c r="K327" i="25"/>
  <c r="B327" i="25"/>
  <c r="AJ326" i="25"/>
  <c r="AI326" i="25"/>
  <c r="AH326" i="25"/>
  <c r="AG326" i="25"/>
  <c r="AF326" i="25"/>
  <c r="AD326" i="25"/>
  <c r="AC326" i="25"/>
  <c r="AB326" i="25"/>
  <c r="AA326" i="25"/>
  <c r="Z326" i="25"/>
  <c r="Y326" i="25"/>
  <c r="X326" i="25"/>
  <c r="K326" i="25"/>
  <c r="B326" i="25"/>
  <c r="AJ325" i="25"/>
  <c r="AI325" i="25"/>
  <c r="AH325" i="25"/>
  <c r="AG325" i="25"/>
  <c r="AF325" i="25"/>
  <c r="AD325" i="25"/>
  <c r="AC325" i="25"/>
  <c r="AB325" i="25"/>
  <c r="AA325" i="25"/>
  <c r="Z325" i="25"/>
  <c r="Y325" i="25"/>
  <c r="X325" i="25"/>
  <c r="K325" i="25"/>
  <c r="B325" i="25"/>
  <c r="AJ324" i="25"/>
  <c r="AI324" i="25"/>
  <c r="AH324" i="25"/>
  <c r="AG324" i="25"/>
  <c r="AF324" i="25"/>
  <c r="AD324" i="25"/>
  <c r="AC324" i="25"/>
  <c r="AB324" i="25"/>
  <c r="AA324" i="25"/>
  <c r="Z324" i="25"/>
  <c r="Y324" i="25"/>
  <c r="X324" i="25"/>
  <c r="K324" i="25"/>
  <c r="B324" i="25"/>
  <c r="AJ323" i="25"/>
  <c r="AI323" i="25"/>
  <c r="AH323" i="25"/>
  <c r="AG323" i="25"/>
  <c r="AF323" i="25"/>
  <c r="AD323" i="25"/>
  <c r="AC323" i="25"/>
  <c r="AB323" i="25"/>
  <c r="AA323" i="25"/>
  <c r="Z323" i="25"/>
  <c r="Y323" i="25"/>
  <c r="X323" i="25"/>
  <c r="K323" i="25"/>
  <c r="B323" i="25"/>
  <c r="AJ322" i="25"/>
  <c r="AI322" i="25"/>
  <c r="AH322" i="25"/>
  <c r="AG322" i="25"/>
  <c r="AF322" i="25"/>
  <c r="AD322" i="25"/>
  <c r="AC322" i="25"/>
  <c r="AB322" i="25"/>
  <c r="AA322" i="25"/>
  <c r="Z322" i="25"/>
  <c r="Y322" i="25"/>
  <c r="X322" i="25"/>
  <c r="K322" i="25"/>
  <c r="B322" i="25"/>
  <c r="AJ321" i="25"/>
  <c r="AI321" i="25"/>
  <c r="AH321" i="25"/>
  <c r="AG321" i="25"/>
  <c r="AF321" i="25"/>
  <c r="AD321" i="25"/>
  <c r="AC321" i="25"/>
  <c r="AB321" i="25"/>
  <c r="AA321" i="25"/>
  <c r="Z321" i="25"/>
  <c r="Y321" i="25"/>
  <c r="X321" i="25"/>
  <c r="K321" i="25"/>
  <c r="B321" i="25"/>
  <c r="AJ320" i="25"/>
  <c r="AI320" i="25"/>
  <c r="AH320" i="25"/>
  <c r="AG320" i="25"/>
  <c r="AF320" i="25"/>
  <c r="AD320" i="25"/>
  <c r="AC320" i="25"/>
  <c r="AB320" i="25"/>
  <c r="AA320" i="25"/>
  <c r="Z320" i="25"/>
  <c r="Y320" i="25"/>
  <c r="X320" i="25"/>
  <c r="K320" i="25"/>
  <c r="B320" i="25"/>
  <c r="AJ319" i="25"/>
  <c r="AI319" i="25"/>
  <c r="AH319" i="25"/>
  <c r="AG319" i="25"/>
  <c r="AF319" i="25"/>
  <c r="AD319" i="25"/>
  <c r="AC319" i="25"/>
  <c r="AB319" i="25"/>
  <c r="AA319" i="25"/>
  <c r="Z319" i="25"/>
  <c r="Y319" i="25"/>
  <c r="X319" i="25"/>
  <c r="K319" i="25"/>
  <c r="B319" i="25"/>
  <c r="AJ318" i="25"/>
  <c r="AI318" i="25"/>
  <c r="AH318" i="25"/>
  <c r="AG318" i="25"/>
  <c r="AF318" i="25"/>
  <c r="AD318" i="25"/>
  <c r="AC318" i="25"/>
  <c r="AB318" i="25"/>
  <c r="AA318" i="25"/>
  <c r="Z318" i="25"/>
  <c r="Y318" i="25"/>
  <c r="X318" i="25"/>
  <c r="K318" i="25"/>
  <c r="B318" i="25"/>
  <c r="AJ317" i="25"/>
  <c r="AI317" i="25"/>
  <c r="AH317" i="25"/>
  <c r="AG317" i="25"/>
  <c r="AF317" i="25"/>
  <c r="AD317" i="25"/>
  <c r="AC317" i="25"/>
  <c r="AB317" i="25"/>
  <c r="AA317" i="25"/>
  <c r="Z317" i="25"/>
  <c r="Y317" i="25"/>
  <c r="X317" i="25"/>
  <c r="K317" i="25"/>
  <c r="B317" i="25"/>
  <c r="AJ316" i="25"/>
  <c r="AI316" i="25"/>
  <c r="AH316" i="25"/>
  <c r="AG316" i="25"/>
  <c r="AF316" i="25"/>
  <c r="AD316" i="25"/>
  <c r="AC316" i="25"/>
  <c r="AB316" i="25"/>
  <c r="AA316" i="25"/>
  <c r="Z316" i="25"/>
  <c r="Y316" i="25"/>
  <c r="X316" i="25"/>
  <c r="K316" i="25"/>
  <c r="B316" i="25"/>
  <c r="AJ315" i="25"/>
  <c r="AI315" i="25"/>
  <c r="AH315" i="25"/>
  <c r="AG315" i="25"/>
  <c r="AF315" i="25"/>
  <c r="AD315" i="25"/>
  <c r="AC315" i="25"/>
  <c r="AB315" i="25"/>
  <c r="AA315" i="25"/>
  <c r="Z315" i="25"/>
  <c r="Y315" i="25"/>
  <c r="X315" i="25"/>
  <c r="K315" i="25"/>
  <c r="B315" i="25"/>
  <c r="AJ314" i="25"/>
  <c r="AI314" i="25"/>
  <c r="AH314" i="25"/>
  <c r="AG314" i="25"/>
  <c r="AF314" i="25"/>
  <c r="AD314" i="25"/>
  <c r="AC314" i="25"/>
  <c r="AB314" i="25"/>
  <c r="AA314" i="25"/>
  <c r="Z314" i="25"/>
  <c r="Y314" i="25"/>
  <c r="X314" i="25"/>
  <c r="K314" i="25"/>
  <c r="B314" i="25"/>
  <c r="AJ313" i="25"/>
  <c r="AI313" i="25"/>
  <c r="AH313" i="25"/>
  <c r="AG313" i="25"/>
  <c r="AF313" i="25"/>
  <c r="AD313" i="25"/>
  <c r="AC313" i="25"/>
  <c r="AB313" i="25"/>
  <c r="AA313" i="25"/>
  <c r="Z313" i="25"/>
  <c r="Y313" i="25"/>
  <c r="X313" i="25"/>
  <c r="K313" i="25"/>
  <c r="B313" i="25"/>
  <c r="AJ312" i="25"/>
  <c r="AI312" i="25"/>
  <c r="AH312" i="25"/>
  <c r="AG312" i="25"/>
  <c r="AF312" i="25"/>
  <c r="AD312" i="25"/>
  <c r="AC312" i="25"/>
  <c r="AB312" i="25"/>
  <c r="AA312" i="25"/>
  <c r="Z312" i="25"/>
  <c r="Y312" i="25"/>
  <c r="X312" i="25"/>
  <c r="K312" i="25"/>
  <c r="B312" i="25"/>
  <c r="AJ311" i="25"/>
  <c r="AI311" i="25"/>
  <c r="AH311" i="25"/>
  <c r="AG311" i="25"/>
  <c r="AF311" i="25"/>
  <c r="AD311" i="25"/>
  <c r="AC311" i="25"/>
  <c r="AB311" i="25"/>
  <c r="AA311" i="25"/>
  <c r="Z311" i="25"/>
  <c r="Y311" i="25"/>
  <c r="X311" i="25"/>
  <c r="K311" i="25"/>
  <c r="B311" i="25"/>
  <c r="AJ310" i="25"/>
  <c r="AI310" i="25"/>
  <c r="AH310" i="25"/>
  <c r="AG310" i="25"/>
  <c r="AF310" i="25"/>
  <c r="AD310" i="25"/>
  <c r="AC310" i="25"/>
  <c r="AB310" i="25"/>
  <c r="AA310" i="25"/>
  <c r="Z310" i="25"/>
  <c r="Y310" i="25"/>
  <c r="X310" i="25"/>
  <c r="K310" i="25"/>
  <c r="B310" i="25"/>
  <c r="AJ309" i="25"/>
  <c r="AI309" i="25"/>
  <c r="AH309" i="25"/>
  <c r="AG309" i="25"/>
  <c r="AF309" i="25"/>
  <c r="AD309" i="25"/>
  <c r="AC309" i="25"/>
  <c r="AB309" i="25"/>
  <c r="AA309" i="25"/>
  <c r="Z309" i="25"/>
  <c r="Y309" i="25"/>
  <c r="X309" i="25"/>
  <c r="K309" i="25"/>
  <c r="B309" i="25"/>
  <c r="AJ308" i="25"/>
  <c r="AI308" i="25"/>
  <c r="AH308" i="25"/>
  <c r="AG308" i="25"/>
  <c r="AF308" i="25"/>
  <c r="AD308" i="25"/>
  <c r="AC308" i="25"/>
  <c r="AB308" i="25"/>
  <c r="AA308" i="25"/>
  <c r="Z308" i="25"/>
  <c r="Y308" i="25"/>
  <c r="X308" i="25"/>
  <c r="K308" i="25"/>
  <c r="B308" i="25"/>
  <c r="AJ307" i="25"/>
  <c r="AI307" i="25"/>
  <c r="AH307" i="25"/>
  <c r="AG307" i="25"/>
  <c r="AF307" i="25"/>
  <c r="AD307" i="25"/>
  <c r="AC307" i="25"/>
  <c r="AB307" i="25"/>
  <c r="AA307" i="25"/>
  <c r="Z307" i="25"/>
  <c r="Y307" i="25"/>
  <c r="X307" i="25"/>
  <c r="K307" i="25"/>
  <c r="B307" i="25"/>
  <c r="AJ306" i="25"/>
  <c r="AI306" i="25"/>
  <c r="AH306" i="25"/>
  <c r="AG306" i="25"/>
  <c r="AF306" i="25"/>
  <c r="AD306" i="25"/>
  <c r="AC306" i="25"/>
  <c r="AB306" i="25"/>
  <c r="AA306" i="25"/>
  <c r="Z306" i="25"/>
  <c r="Y306" i="25"/>
  <c r="X306" i="25"/>
  <c r="K306" i="25"/>
  <c r="B306" i="25"/>
  <c r="AJ305" i="25"/>
  <c r="AI305" i="25"/>
  <c r="AH305" i="25"/>
  <c r="AG305" i="25"/>
  <c r="AF305" i="25"/>
  <c r="AD305" i="25"/>
  <c r="AC305" i="25"/>
  <c r="AB305" i="25"/>
  <c r="AA305" i="25"/>
  <c r="Z305" i="25"/>
  <c r="Y305" i="25"/>
  <c r="X305" i="25"/>
  <c r="K305" i="25"/>
  <c r="B305" i="25"/>
  <c r="AJ304" i="25"/>
  <c r="AI304" i="25"/>
  <c r="AH304" i="25"/>
  <c r="AG304" i="25"/>
  <c r="AF304" i="25"/>
  <c r="AD304" i="25"/>
  <c r="AC304" i="25"/>
  <c r="AB304" i="25"/>
  <c r="AA304" i="25"/>
  <c r="Z304" i="25"/>
  <c r="Y304" i="25"/>
  <c r="X304" i="25"/>
  <c r="K304" i="25"/>
  <c r="B304" i="25"/>
  <c r="AJ303" i="25"/>
  <c r="AI303" i="25"/>
  <c r="AH303" i="25"/>
  <c r="AG303" i="25"/>
  <c r="AF303" i="25"/>
  <c r="AD303" i="25"/>
  <c r="AC303" i="25"/>
  <c r="AB303" i="25"/>
  <c r="AA303" i="25"/>
  <c r="Z303" i="25"/>
  <c r="Y303" i="25"/>
  <c r="X303" i="25"/>
  <c r="K303" i="25"/>
  <c r="B303" i="25"/>
  <c r="AJ302" i="25"/>
  <c r="AI302" i="25"/>
  <c r="AH302" i="25"/>
  <c r="AG302" i="25"/>
  <c r="AF302" i="25"/>
  <c r="AD302" i="25"/>
  <c r="AC302" i="25"/>
  <c r="AB302" i="25"/>
  <c r="AA302" i="25"/>
  <c r="Z302" i="25"/>
  <c r="Y302" i="25"/>
  <c r="X302" i="25"/>
  <c r="K302" i="25"/>
  <c r="B302" i="25"/>
  <c r="AJ301" i="25"/>
  <c r="AI301" i="25"/>
  <c r="AH301" i="25"/>
  <c r="AG301" i="25"/>
  <c r="AF301" i="25"/>
  <c r="AD301" i="25"/>
  <c r="AC301" i="25"/>
  <c r="AB301" i="25"/>
  <c r="AA301" i="25"/>
  <c r="Z301" i="25"/>
  <c r="Y301" i="25"/>
  <c r="X301" i="25"/>
  <c r="K301" i="25"/>
  <c r="B301" i="25"/>
  <c r="AJ300" i="25"/>
  <c r="AI300" i="25"/>
  <c r="AH300" i="25"/>
  <c r="AG300" i="25"/>
  <c r="AF300" i="25"/>
  <c r="AD300" i="25"/>
  <c r="AC300" i="25"/>
  <c r="AB300" i="25"/>
  <c r="AA300" i="25"/>
  <c r="Z300" i="25"/>
  <c r="Y300" i="25"/>
  <c r="X300" i="25"/>
  <c r="K300" i="25"/>
  <c r="B300" i="25"/>
  <c r="AJ299" i="25"/>
  <c r="AI299" i="25"/>
  <c r="AH299" i="25"/>
  <c r="AG299" i="25"/>
  <c r="AF299" i="25"/>
  <c r="AD299" i="25"/>
  <c r="AC299" i="25"/>
  <c r="AB299" i="25"/>
  <c r="AA299" i="25"/>
  <c r="Z299" i="25"/>
  <c r="Y299" i="25"/>
  <c r="X299" i="25"/>
  <c r="K299" i="25"/>
  <c r="B299" i="25"/>
  <c r="AJ298" i="25"/>
  <c r="AI298" i="25"/>
  <c r="AH298" i="25"/>
  <c r="AG298" i="25"/>
  <c r="AF298" i="25"/>
  <c r="AD298" i="25"/>
  <c r="AC298" i="25"/>
  <c r="AB298" i="25"/>
  <c r="AA298" i="25"/>
  <c r="Z298" i="25"/>
  <c r="Y298" i="25"/>
  <c r="X298" i="25"/>
  <c r="K298" i="25"/>
  <c r="B298" i="25"/>
  <c r="AJ297" i="25"/>
  <c r="AI297" i="25"/>
  <c r="AH297" i="25"/>
  <c r="AG297" i="25"/>
  <c r="AF297" i="25"/>
  <c r="AD297" i="25"/>
  <c r="AC297" i="25"/>
  <c r="AB297" i="25"/>
  <c r="AA297" i="25"/>
  <c r="Z297" i="25"/>
  <c r="Y297" i="25"/>
  <c r="X297" i="25"/>
  <c r="K297" i="25"/>
  <c r="B297" i="25"/>
  <c r="AJ296" i="25"/>
  <c r="AI296" i="25"/>
  <c r="AH296" i="25"/>
  <c r="AG296" i="25"/>
  <c r="AF296" i="25"/>
  <c r="AD296" i="25"/>
  <c r="AC296" i="25"/>
  <c r="AB296" i="25"/>
  <c r="AA296" i="25"/>
  <c r="Z296" i="25"/>
  <c r="Y296" i="25"/>
  <c r="X296" i="25"/>
  <c r="K296" i="25"/>
  <c r="B296" i="25"/>
  <c r="AJ295" i="25"/>
  <c r="AI295" i="25"/>
  <c r="AH295" i="25"/>
  <c r="AG295" i="25"/>
  <c r="AF295" i="25"/>
  <c r="AD295" i="25"/>
  <c r="AC295" i="25"/>
  <c r="AB295" i="25"/>
  <c r="AA295" i="25"/>
  <c r="Z295" i="25"/>
  <c r="Y295" i="25"/>
  <c r="X295" i="25"/>
  <c r="K295" i="25"/>
  <c r="B295" i="25"/>
  <c r="AJ294" i="25"/>
  <c r="AI294" i="25"/>
  <c r="AH294" i="25"/>
  <c r="AG294" i="25"/>
  <c r="AF294" i="25"/>
  <c r="AD294" i="25"/>
  <c r="AC294" i="25"/>
  <c r="AB294" i="25"/>
  <c r="AA294" i="25"/>
  <c r="Z294" i="25"/>
  <c r="Y294" i="25"/>
  <c r="X294" i="25"/>
  <c r="K294" i="25"/>
  <c r="B294" i="25"/>
  <c r="AJ293" i="25"/>
  <c r="AI293" i="25"/>
  <c r="AH293" i="25"/>
  <c r="AG293" i="25"/>
  <c r="AF293" i="25"/>
  <c r="AD293" i="25"/>
  <c r="AC293" i="25"/>
  <c r="AB293" i="25"/>
  <c r="AA293" i="25"/>
  <c r="Z293" i="25"/>
  <c r="Y293" i="25"/>
  <c r="X293" i="25"/>
  <c r="K293" i="25"/>
  <c r="B293" i="25"/>
  <c r="AJ292" i="25"/>
  <c r="AI292" i="25"/>
  <c r="AH292" i="25"/>
  <c r="AG292" i="25"/>
  <c r="AF292" i="25"/>
  <c r="AD292" i="25"/>
  <c r="AC292" i="25"/>
  <c r="AB292" i="25"/>
  <c r="AA292" i="25"/>
  <c r="Z292" i="25"/>
  <c r="Y292" i="25"/>
  <c r="X292" i="25"/>
  <c r="K292" i="25"/>
  <c r="B292" i="25"/>
  <c r="AJ291" i="25"/>
  <c r="AI291" i="25"/>
  <c r="AH291" i="25"/>
  <c r="AG291" i="25"/>
  <c r="AF291" i="25"/>
  <c r="AD291" i="25"/>
  <c r="AC291" i="25"/>
  <c r="AB291" i="25"/>
  <c r="AA291" i="25"/>
  <c r="Z291" i="25"/>
  <c r="Y291" i="25"/>
  <c r="X291" i="25"/>
  <c r="K291" i="25"/>
  <c r="B291" i="25"/>
  <c r="AJ290" i="25"/>
  <c r="AI290" i="25"/>
  <c r="AH290" i="25"/>
  <c r="AG290" i="25"/>
  <c r="AF290" i="25"/>
  <c r="AD290" i="25"/>
  <c r="AC290" i="25"/>
  <c r="AB290" i="25"/>
  <c r="AA290" i="25"/>
  <c r="Z290" i="25"/>
  <c r="Y290" i="25"/>
  <c r="X290" i="25"/>
  <c r="K290" i="25"/>
  <c r="B290" i="25"/>
  <c r="AJ289" i="25"/>
  <c r="AI289" i="25"/>
  <c r="AH289" i="25"/>
  <c r="AG289" i="25"/>
  <c r="AF289" i="25"/>
  <c r="AD289" i="25"/>
  <c r="AC289" i="25"/>
  <c r="AB289" i="25"/>
  <c r="AA289" i="25"/>
  <c r="Z289" i="25"/>
  <c r="Y289" i="25"/>
  <c r="X289" i="25"/>
  <c r="K289" i="25"/>
  <c r="B289" i="25"/>
  <c r="AJ288" i="25"/>
  <c r="AI288" i="25"/>
  <c r="AH288" i="25"/>
  <c r="AG288" i="25"/>
  <c r="AF288" i="25"/>
  <c r="AD288" i="25"/>
  <c r="AC288" i="25"/>
  <c r="AB288" i="25"/>
  <c r="AA288" i="25"/>
  <c r="Z288" i="25"/>
  <c r="Y288" i="25"/>
  <c r="X288" i="25"/>
  <c r="K288" i="25"/>
  <c r="B288" i="25"/>
  <c r="AJ287" i="25"/>
  <c r="AI287" i="25"/>
  <c r="AH287" i="25"/>
  <c r="AG287" i="25"/>
  <c r="AF287" i="25"/>
  <c r="AD287" i="25"/>
  <c r="AC287" i="25"/>
  <c r="AB287" i="25"/>
  <c r="AA287" i="25"/>
  <c r="Z287" i="25"/>
  <c r="Y287" i="25"/>
  <c r="X287" i="25"/>
  <c r="K287" i="25"/>
  <c r="B287" i="25"/>
  <c r="AJ286" i="25"/>
  <c r="AI286" i="25"/>
  <c r="AH286" i="25"/>
  <c r="AG286" i="25"/>
  <c r="AF286" i="25"/>
  <c r="AD286" i="25"/>
  <c r="AC286" i="25"/>
  <c r="AB286" i="25"/>
  <c r="AA286" i="25"/>
  <c r="Z286" i="25"/>
  <c r="Y286" i="25"/>
  <c r="X286" i="25"/>
  <c r="K286" i="25"/>
  <c r="B286" i="25"/>
  <c r="AJ285" i="25"/>
  <c r="AI285" i="25"/>
  <c r="AH285" i="25"/>
  <c r="AG285" i="25"/>
  <c r="AF285" i="25"/>
  <c r="AD285" i="25"/>
  <c r="AC285" i="25"/>
  <c r="AB285" i="25"/>
  <c r="AA285" i="25"/>
  <c r="Z285" i="25"/>
  <c r="Y285" i="25"/>
  <c r="X285" i="25"/>
  <c r="K285" i="25"/>
  <c r="B285" i="25"/>
  <c r="AJ284" i="25"/>
  <c r="AI284" i="25"/>
  <c r="AH284" i="25"/>
  <c r="AG284" i="25"/>
  <c r="AF284" i="25"/>
  <c r="AD284" i="25"/>
  <c r="AC284" i="25"/>
  <c r="AB284" i="25"/>
  <c r="AA284" i="25"/>
  <c r="Z284" i="25"/>
  <c r="Y284" i="25"/>
  <c r="X284" i="25"/>
  <c r="K284" i="25"/>
  <c r="B284" i="25"/>
  <c r="AJ283" i="25"/>
  <c r="AI283" i="25"/>
  <c r="AH283" i="25"/>
  <c r="AG283" i="25"/>
  <c r="AF283" i="25"/>
  <c r="AD283" i="25"/>
  <c r="AC283" i="25"/>
  <c r="AB283" i="25"/>
  <c r="AA283" i="25"/>
  <c r="Z283" i="25"/>
  <c r="Y283" i="25"/>
  <c r="X283" i="25"/>
  <c r="K283" i="25"/>
  <c r="B283" i="25"/>
  <c r="AJ282" i="25"/>
  <c r="AI282" i="25"/>
  <c r="AH282" i="25"/>
  <c r="AG282" i="25"/>
  <c r="AF282" i="25"/>
  <c r="AD282" i="25"/>
  <c r="AC282" i="25"/>
  <c r="AB282" i="25"/>
  <c r="AA282" i="25"/>
  <c r="Z282" i="25"/>
  <c r="Y282" i="25"/>
  <c r="X282" i="25"/>
  <c r="K282" i="25"/>
  <c r="B282" i="25"/>
  <c r="AJ281" i="25"/>
  <c r="AI281" i="25"/>
  <c r="AH281" i="25"/>
  <c r="AG281" i="25"/>
  <c r="AF281" i="25"/>
  <c r="AD281" i="25"/>
  <c r="AC281" i="25"/>
  <c r="AB281" i="25"/>
  <c r="AA281" i="25"/>
  <c r="Z281" i="25"/>
  <c r="Y281" i="25"/>
  <c r="X281" i="25"/>
  <c r="K281" i="25"/>
  <c r="B281" i="25"/>
  <c r="AJ280" i="25"/>
  <c r="AI280" i="25"/>
  <c r="AH280" i="25"/>
  <c r="AG280" i="25"/>
  <c r="AF280" i="25"/>
  <c r="AD280" i="25"/>
  <c r="AC280" i="25"/>
  <c r="AB280" i="25"/>
  <c r="AA280" i="25"/>
  <c r="Z280" i="25"/>
  <c r="Y280" i="25"/>
  <c r="X280" i="25"/>
  <c r="K280" i="25"/>
  <c r="B280" i="25"/>
  <c r="AJ279" i="25"/>
  <c r="AI279" i="25"/>
  <c r="AH279" i="25"/>
  <c r="AG279" i="25"/>
  <c r="AF279" i="25"/>
  <c r="AD279" i="25"/>
  <c r="AC279" i="25"/>
  <c r="AB279" i="25"/>
  <c r="AA279" i="25"/>
  <c r="Z279" i="25"/>
  <c r="Y279" i="25"/>
  <c r="X279" i="25"/>
  <c r="K279" i="25"/>
  <c r="B279" i="25"/>
  <c r="AJ278" i="25"/>
  <c r="AI278" i="25"/>
  <c r="AH278" i="25"/>
  <c r="AG278" i="25"/>
  <c r="AF278" i="25"/>
  <c r="AD278" i="25"/>
  <c r="AC278" i="25"/>
  <c r="AB278" i="25"/>
  <c r="AA278" i="25"/>
  <c r="Z278" i="25"/>
  <c r="Y278" i="25"/>
  <c r="X278" i="25"/>
  <c r="K278" i="25"/>
  <c r="B278" i="25"/>
  <c r="AJ277" i="25"/>
  <c r="AI277" i="25"/>
  <c r="AH277" i="25"/>
  <c r="AG277" i="25"/>
  <c r="AF277" i="25"/>
  <c r="AD277" i="25"/>
  <c r="AC277" i="25"/>
  <c r="AB277" i="25"/>
  <c r="AA277" i="25"/>
  <c r="Z277" i="25"/>
  <c r="Y277" i="25"/>
  <c r="X277" i="25"/>
  <c r="K277" i="25"/>
  <c r="B277" i="25"/>
  <c r="AJ276" i="25"/>
  <c r="AI276" i="25"/>
  <c r="AH276" i="25"/>
  <c r="AG276" i="25"/>
  <c r="AF276" i="25"/>
  <c r="AD276" i="25"/>
  <c r="AC276" i="25"/>
  <c r="AB276" i="25"/>
  <c r="AA276" i="25"/>
  <c r="Z276" i="25"/>
  <c r="Y276" i="25"/>
  <c r="X276" i="25"/>
  <c r="K276" i="25"/>
  <c r="B276" i="25"/>
  <c r="AJ275" i="25"/>
  <c r="AI275" i="25"/>
  <c r="AH275" i="25"/>
  <c r="AG275" i="25"/>
  <c r="AF275" i="25"/>
  <c r="AD275" i="25"/>
  <c r="AC275" i="25"/>
  <c r="AB275" i="25"/>
  <c r="AA275" i="25"/>
  <c r="Z275" i="25"/>
  <c r="Y275" i="25"/>
  <c r="X275" i="25"/>
  <c r="K275" i="25"/>
  <c r="B275" i="25"/>
  <c r="AJ274" i="25"/>
  <c r="AI274" i="25"/>
  <c r="AH274" i="25"/>
  <c r="AG274" i="25"/>
  <c r="AF274" i="25"/>
  <c r="AD274" i="25"/>
  <c r="AC274" i="25"/>
  <c r="AB274" i="25"/>
  <c r="AA274" i="25"/>
  <c r="Z274" i="25"/>
  <c r="Y274" i="25"/>
  <c r="X274" i="25"/>
  <c r="K274" i="25"/>
  <c r="B274" i="25"/>
  <c r="AJ273" i="25"/>
  <c r="AI273" i="25"/>
  <c r="AH273" i="25"/>
  <c r="AG273" i="25"/>
  <c r="AF273" i="25"/>
  <c r="AD273" i="25"/>
  <c r="AC273" i="25"/>
  <c r="AB273" i="25"/>
  <c r="AA273" i="25"/>
  <c r="Z273" i="25"/>
  <c r="Y273" i="25"/>
  <c r="X273" i="25"/>
  <c r="K273" i="25"/>
  <c r="B273" i="25"/>
  <c r="AJ272" i="25"/>
  <c r="AI272" i="25"/>
  <c r="AH272" i="25"/>
  <c r="AG272" i="25"/>
  <c r="AF272" i="25"/>
  <c r="AD272" i="25"/>
  <c r="AC272" i="25"/>
  <c r="AB272" i="25"/>
  <c r="AA272" i="25"/>
  <c r="Z272" i="25"/>
  <c r="Y272" i="25"/>
  <c r="X272" i="25"/>
  <c r="K272" i="25"/>
  <c r="B272" i="25"/>
  <c r="AJ271" i="25"/>
  <c r="AI271" i="25"/>
  <c r="AH271" i="25"/>
  <c r="AG271" i="25"/>
  <c r="AF271" i="25"/>
  <c r="AD271" i="25"/>
  <c r="AC271" i="25"/>
  <c r="AB271" i="25"/>
  <c r="AA271" i="25"/>
  <c r="Z271" i="25"/>
  <c r="Y271" i="25"/>
  <c r="X271" i="25"/>
  <c r="K271" i="25"/>
  <c r="B271" i="25"/>
  <c r="AJ270" i="25"/>
  <c r="AI270" i="25"/>
  <c r="AH270" i="25"/>
  <c r="AG270" i="25"/>
  <c r="AF270" i="25"/>
  <c r="AD270" i="25"/>
  <c r="AC270" i="25"/>
  <c r="AB270" i="25"/>
  <c r="AA270" i="25"/>
  <c r="Z270" i="25"/>
  <c r="Y270" i="25"/>
  <c r="X270" i="25"/>
  <c r="K270" i="25"/>
  <c r="B270" i="25"/>
  <c r="AJ269" i="25"/>
  <c r="AI269" i="25"/>
  <c r="AH269" i="25"/>
  <c r="AG269" i="25"/>
  <c r="AF269" i="25"/>
  <c r="AD269" i="25"/>
  <c r="AC269" i="25"/>
  <c r="AB269" i="25"/>
  <c r="AA269" i="25"/>
  <c r="Z269" i="25"/>
  <c r="Y269" i="25"/>
  <c r="X269" i="25"/>
  <c r="K269" i="25"/>
  <c r="B269" i="25"/>
  <c r="AJ268" i="25"/>
  <c r="AI268" i="25"/>
  <c r="AH268" i="25"/>
  <c r="AG268" i="25"/>
  <c r="AF268" i="25"/>
  <c r="AD268" i="25"/>
  <c r="AC268" i="25"/>
  <c r="AB268" i="25"/>
  <c r="AA268" i="25"/>
  <c r="Z268" i="25"/>
  <c r="Y268" i="25"/>
  <c r="X268" i="25"/>
  <c r="K268" i="25"/>
  <c r="B268" i="25"/>
  <c r="AJ267" i="25"/>
  <c r="AI267" i="25"/>
  <c r="AH267" i="25"/>
  <c r="AG267" i="25"/>
  <c r="AF267" i="25"/>
  <c r="AD267" i="25"/>
  <c r="AC267" i="25"/>
  <c r="AB267" i="25"/>
  <c r="AA267" i="25"/>
  <c r="Z267" i="25"/>
  <c r="Y267" i="25"/>
  <c r="X267" i="25"/>
  <c r="K267" i="25"/>
  <c r="B267" i="25"/>
  <c r="AJ266" i="25"/>
  <c r="AI266" i="25"/>
  <c r="AH266" i="25"/>
  <c r="AG266" i="25"/>
  <c r="AF266" i="25"/>
  <c r="AD266" i="25"/>
  <c r="AC266" i="25"/>
  <c r="AB266" i="25"/>
  <c r="AA266" i="25"/>
  <c r="Z266" i="25"/>
  <c r="Y266" i="25"/>
  <c r="X266" i="25"/>
  <c r="K266" i="25"/>
  <c r="B266" i="25"/>
  <c r="AJ265" i="25"/>
  <c r="AI265" i="25"/>
  <c r="AH265" i="25"/>
  <c r="AG265" i="25"/>
  <c r="AF265" i="25"/>
  <c r="AD265" i="25"/>
  <c r="AC265" i="25"/>
  <c r="AB265" i="25"/>
  <c r="AA265" i="25"/>
  <c r="Z265" i="25"/>
  <c r="Y265" i="25"/>
  <c r="X265" i="25"/>
  <c r="K265" i="25"/>
  <c r="B265" i="25"/>
  <c r="AJ264" i="25"/>
  <c r="AI264" i="25"/>
  <c r="AH264" i="25"/>
  <c r="AG264" i="25"/>
  <c r="AF264" i="25"/>
  <c r="AD264" i="25"/>
  <c r="AC264" i="25"/>
  <c r="AB264" i="25"/>
  <c r="AA264" i="25"/>
  <c r="Z264" i="25"/>
  <c r="Y264" i="25"/>
  <c r="X264" i="25"/>
  <c r="K264" i="25"/>
  <c r="B264" i="25"/>
  <c r="AJ263" i="25"/>
  <c r="AI263" i="25"/>
  <c r="AH263" i="25"/>
  <c r="AG263" i="25"/>
  <c r="AF263" i="25"/>
  <c r="AD263" i="25"/>
  <c r="AC263" i="25"/>
  <c r="AB263" i="25"/>
  <c r="AA263" i="25"/>
  <c r="Z263" i="25"/>
  <c r="Y263" i="25"/>
  <c r="X263" i="25"/>
  <c r="K263" i="25"/>
  <c r="B263" i="25"/>
  <c r="AJ262" i="25"/>
  <c r="AI262" i="25"/>
  <c r="AH262" i="25"/>
  <c r="AG262" i="25"/>
  <c r="AF262" i="25"/>
  <c r="AD262" i="25"/>
  <c r="AC262" i="25"/>
  <c r="AB262" i="25"/>
  <c r="AA262" i="25"/>
  <c r="Z262" i="25"/>
  <c r="Y262" i="25"/>
  <c r="X262" i="25"/>
  <c r="K262" i="25"/>
  <c r="B262" i="25"/>
  <c r="AJ261" i="25"/>
  <c r="AI261" i="25"/>
  <c r="AH261" i="25"/>
  <c r="AG261" i="25"/>
  <c r="AF261" i="25"/>
  <c r="AD261" i="25"/>
  <c r="AC261" i="25"/>
  <c r="AB261" i="25"/>
  <c r="AA261" i="25"/>
  <c r="Z261" i="25"/>
  <c r="Y261" i="25"/>
  <c r="X261" i="25"/>
  <c r="K261" i="25"/>
  <c r="B261" i="25"/>
  <c r="AJ260" i="25"/>
  <c r="AI260" i="25"/>
  <c r="AH260" i="25"/>
  <c r="AG260" i="25"/>
  <c r="AF260" i="25"/>
  <c r="AD260" i="25"/>
  <c r="AC260" i="25"/>
  <c r="AB260" i="25"/>
  <c r="AA260" i="25"/>
  <c r="Z260" i="25"/>
  <c r="Y260" i="25"/>
  <c r="X260" i="25"/>
  <c r="K260" i="25"/>
  <c r="B260" i="25"/>
  <c r="AK259" i="25"/>
  <c r="AK260" i="25" s="1"/>
  <c r="AK261" i="25" s="1"/>
  <c r="AK262" i="25" s="1"/>
  <c r="AK263" i="25" s="1"/>
  <c r="AK264" i="25" s="1"/>
  <c r="AK265" i="25" s="1"/>
  <c r="AK266" i="25" s="1"/>
  <c r="AK267" i="25" s="1"/>
  <c r="AK268" i="25" s="1"/>
  <c r="AK269" i="25" s="1"/>
  <c r="AK270" i="25" s="1"/>
  <c r="AK271" i="25" s="1"/>
  <c r="AK272" i="25" s="1"/>
  <c r="AK273" i="25" s="1"/>
  <c r="AK274" i="25" s="1"/>
  <c r="AK275" i="25" s="1"/>
  <c r="AK276" i="25" s="1"/>
  <c r="AK277" i="25" s="1"/>
  <c r="AK278" i="25" s="1"/>
  <c r="AK279" i="25" s="1"/>
  <c r="AK280" i="25" s="1"/>
  <c r="AK281" i="25" s="1"/>
  <c r="AK282" i="25" s="1"/>
  <c r="AK283" i="25" s="1"/>
  <c r="AK284" i="25" s="1"/>
  <c r="AK285" i="25" s="1"/>
  <c r="AK286" i="25" s="1"/>
  <c r="AK287" i="25" s="1"/>
  <c r="AK288" i="25" s="1"/>
  <c r="AK289" i="25" s="1"/>
  <c r="AK290" i="25" s="1"/>
  <c r="AK291" i="25" s="1"/>
  <c r="AK292" i="25" s="1"/>
  <c r="AK293" i="25" s="1"/>
  <c r="AK294" i="25" s="1"/>
  <c r="AK295" i="25" s="1"/>
  <c r="AK296" i="25" s="1"/>
  <c r="AK297" i="25" s="1"/>
  <c r="AK298" i="25" s="1"/>
  <c r="AK299" i="25" s="1"/>
  <c r="AK300" i="25" s="1"/>
  <c r="AK301" i="25" s="1"/>
  <c r="AK302" i="25" s="1"/>
  <c r="AK303" i="25" s="1"/>
  <c r="AK304" i="25" s="1"/>
  <c r="AK305" i="25" s="1"/>
  <c r="AK306" i="25" s="1"/>
  <c r="AK307" i="25" s="1"/>
  <c r="AK308" i="25" s="1"/>
  <c r="AK309" i="25" s="1"/>
  <c r="AK310" i="25" s="1"/>
  <c r="AK311" i="25" s="1"/>
  <c r="AK312" i="25" s="1"/>
  <c r="AK313" i="25" s="1"/>
  <c r="AK314" i="25" s="1"/>
  <c r="AK315" i="25" s="1"/>
  <c r="AK316" i="25" s="1"/>
  <c r="AK317" i="25" s="1"/>
  <c r="AK318" i="25" s="1"/>
  <c r="AK319" i="25" s="1"/>
  <c r="AK320" i="25" s="1"/>
  <c r="AK321" i="25" s="1"/>
  <c r="AK322" i="25" s="1"/>
  <c r="AK323" i="25" s="1"/>
  <c r="AK324" i="25" s="1"/>
  <c r="AK325" i="25" s="1"/>
  <c r="AK326" i="25" s="1"/>
  <c r="AK327" i="25" s="1"/>
  <c r="AK328" i="25" s="1"/>
  <c r="AK329" i="25" s="1"/>
  <c r="AK330" i="25" s="1"/>
  <c r="AK331" i="25" s="1"/>
  <c r="AK332" i="25" s="1"/>
  <c r="AK333" i="25" s="1"/>
  <c r="AK334" i="25" s="1"/>
  <c r="AK335" i="25" s="1"/>
  <c r="AK336" i="25" s="1"/>
  <c r="AK337" i="25" s="1"/>
  <c r="AK338" i="25" s="1"/>
  <c r="AK339" i="25" s="1"/>
  <c r="AK340" i="25" s="1"/>
  <c r="AK341" i="25" s="1"/>
  <c r="AK342" i="25" s="1"/>
  <c r="AK343" i="25" s="1"/>
  <c r="AK344" i="25" s="1"/>
  <c r="AK345" i="25" s="1"/>
  <c r="AK346" i="25" s="1"/>
  <c r="AK347" i="25" s="1"/>
  <c r="AK348" i="25" s="1"/>
  <c r="AK349" i="25" s="1"/>
  <c r="AK350" i="25" s="1"/>
  <c r="AK351" i="25" s="1"/>
  <c r="AK352" i="25" s="1"/>
  <c r="AK353" i="25" s="1"/>
  <c r="AK354" i="25" s="1"/>
  <c r="AK355" i="25" s="1"/>
  <c r="AK356" i="25" s="1"/>
  <c r="AK357" i="25" s="1"/>
  <c r="AK358" i="25" s="1"/>
  <c r="AK359" i="25" s="1"/>
  <c r="AK360" i="25" s="1"/>
  <c r="AK361" i="25" s="1"/>
  <c r="AK362" i="25" s="1"/>
  <c r="AK363" i="25" s="1"/>
  <c r="AK364" i="25" s="1"/>
  <c r="AK365" i="25" s="1"/>
  <c r="AK366" i="25" s="1"/>
  <c r="AK367" i="25" s="1"/>
  <c r="AK368" i="25" s="1"/>
  <c r="AK369" i="25" s="1"/>
  <c r="AK370" i="25" s="1"/>
  <c r="AK371" i="25" s="1"/>
  <c r="AK372" i="25" s="1"/>
  <c r="AK373" i="25" s="1"/>
  <c r="AK374" i="25" s="1"/>
  <c r="AK375" i="25" s="1"/>
  <c r="AK376" i="25" s="1"/>
  <c r="AK377" i="25" s="1"/>
  <c r="AK378" i="25" s="1"/>
  <c r="AK379" i="25" s="1"/>
  <c r="AK380" i="25" s="1"/>
  <c r="AK381" i="25" s="1"/>
  <c r="AK382" i="25" s="1"/>
  <c r="AK383" i="25" s="1"/>
  <c r="AK384" i="25" s="1"/>
  <c r="AK385" i="25" s="1"/>
  <c r="AK386" i="25" s="1"/>
  <c r="AK387" i="25" s="1"/>
  <c r="AK388" i="25" s="1"/>
  <c r="AK389" i="25" s="1"/>
  <c r="AK390" i="25" s="1"/>
  <c r="AK391" i="25" s="1"/>
  <c r="AK392" i="25" s="1"/>
  <c r="AK393" i="25" s="1"/>
  <c r="AK394" i="25" s="1"/>
  <c r="AK395" i="25" s="1"/>
  <c r="AK396" i="25" s="1"/>
  <c r="AK397" i="25" s="1"/>
  <c r="AK398" i="25" s="1"/>
  <c r="AK399" i="25" s="1"/>
  <c r="AK400" i="25" s="1"/>
  <c r="AK401" i="25" s="1"/>
  <c r="AK402" i="25" s="1"/>
  <c r="AK403" i="25" s="1"/>
  <c r="AK404" i="25" s="1"/>
  <c r="AK405" i="25" s="1"/>
  <c r="AK406" i="25" s="1"/>
  <c r="AK407" i="25" s="1"/>
  <c r="AK408" i="25" s="1"/>
  <c r="AK409" i="25" s="1"/>
  <c r="AK410" i="25" s="1"/>
  <c r="AK411" i="25" s="1"/>
  <c r="AK412" i="25" s="1"/>
  <c r="AK413" i="25" s="1"/>
  <c r="AK414" i="25" s="1"/>
  <c r="AK415" i="25" s="1"/>
  <c r="AK416" i="25" s="1"/>
  <c r="AK417" i="25" s="1"/>
  <c r="AK418" i="25" s="1"/>
  <c r="AK419" i="25" s="1"/>
  <c r="AK420" i="25" s="1"/>
  <c r="AK421" i="25" s="1"/>
  <c r="AK422" i="25" s="1"/>
  <c r="AK423" i="25" s="1"/>
  <c r="AK424" i="25" s="1"/>
  <c r="AK425" i="25" s="1"/>
  <c r="AK426" i="25" s="1"/>
  <c r="AK427" i="25" s="1"/>
  <c r="AK428" i="25" s="1"/>
  <c r="AK429" i="25" s="1"/>
  <c r="AK430" i="25" s="1"/>
  <c r="AK431" i="25" s="1"/>
  <c r="AK432" i="25" s="1"/>
  <c r="AK433" i="25" s="1"/>
  <c r="AK434" i="25" s="1"/>
  <c r="AK435" i="25" s="1"/>
  <c r="AK436" i="25" s="1"/>
  <c r="AK437" i="25" s="1"/>
  <c r="AK438" i="25" s="1"/>
  <c r="AK439" i="25" s="1"/>
  <c r="AK440" i="25" s="1"/>
  <c r="AK441" i="25" s="1"/>
  <c r="AK442" i="25" s="1"/>
  <c r="AK443" i="25" s="1"/>
  <c r="AK444" i="25" s="1"/>
  <c r="AK445" i="25" s="1"/>
  <c r="AK446" i="25" s="1"/>
  <c r="AK447" i="25" s="1"/>
  <c r="AK448" i="25" s="1"/>
  <c r="AK449" i="25" s="1"/>
  <c r="AK450" i="25" s="1"/>
  <c r="AK451" i="25" s="1"/>
  <c r="AK452" i="25" s="1"/>
  <c r="AK453" i="25" s="1"/>
  <c r="AK454" i="25" s="1"/>
  <c r="AK455" i="25" s="1"/>
  <c r="AK456" i="25" s="1"/>
  <c r="AK457" i="25" s="1"/>
  <c r="AK458" i="25" s="1"/>
  <c r="AK459" i="25" s="1"/>
  <c r="AK460" i="25" s="1"/>
  <c r="AK461" i="25" s="1"/>
  <c r="AK462" i="25" s="1"/>
  <c r="AK463" i="25" s="1"/>
  <c r="AK464" i="25" s="1"/>
  <c r="AK465" i="25" s="1"/>
  <c r="AK466" i="25" s="1"/>
  <c r="AK467" i="25" s="1"/>
  <c r="AK468" i="25" s="1"/>
  <c r="AK469" i="25" s="1"/>
  <c r="AK470" i="25" s="1"/>
  <c r="AK471" i="25" s="1"/>
  <c r="AK472" i="25" s="1"/>
  <c r="AK473" i="25" s="1"/>
  <c r="AK474" i="25" s="1"/>
  <c r="AK475" i="25" s="1"/>
  <c r="AK476" i="25" s="1"/>
  <c r="AK477" i="25" s="1"/>
  <c r="AK478" i="25" s="1"/>
  <c r="AK479" i="25" s="1"/>
  <c r="AK480" i="25" s="1"/>
  <c r="AK481" i="25" s="1"/>
  <c r="AK482" i="25" s="1"/>
  <c r="AK483" i="25" s="1"/>
  <c r="AK484" i="25" s="1"/>
  <c r="AK485" i="25" s="1"/>
  <c r="AK486" i="25" s="1"/>
  <c r="AK487" i="25" s="1"/>
  <c r="AK488" i="25" s="1"/>
  <c r="AK489" i="25" s="1"/>
  <c r="AK490" i="25" s="1"/>
  <c r="AK491" i="25" s="1"/>
  <c r="AK492" i="25" s="1"/>
  <c r="AK493" i="25" s="1"/>
  <c r="AK494" i="25" s="1"/>
  <c r="AK495" i="25" s="1"/>
  <c r="AK496" i="25" s="1"/>
  <c r="AK497" i="25" s="1"/>
  <c r="AK498" i="25" s="1"/>
  <c r="AK499" i="25" s="1"/>
  <c r="AK500" i="25" s="1"/>
  <c r="AK501" i="25" s="1"/>
  <c r="AK502" i="25" s="1"/>
  <c r="AK503" i="25" s="1"/>
  <c r="AK504" i="25" s="1"/>
  <c r="AK505" i="25" s="1"/>
  <c r="AK506" i="25" s="1"/>
  <c r="AK507" i="25" s="1"/>
  <c r="AK508" i="25" s="1"/>
  <c r="AK509" i="25" s="1"/>
  <c r="AK510" i="25" s="1"/>
  <c r="AK511" i="25" s="1"/>
  <c r="AK512" i="25" s="1"/>
  <c r="AK513" i="25" s="1"/>
  <c r="AK514" i="25" s="1"/>
  <c r="AK515" i="25" s="1"/>
  <c r="AK516" i="25" s="1"/>
  <c r="AK517" i="25" s="1"/>
  <c r="AK518" i="25" s="1"/>
  <c r="AK519" i="25" s="1"/>
  <c r="AK520" i="25" s="1"/>
  <c r="AK521" i="25" s="1"/>
  <c r="AK522" i="25" s="1"/>
  <c r="AK523" i="25" s="1"/>
  <c r="AK524" i="25" s="1"/>
  <c r="AK525" i="25" s="1"/>
  <c r="AK526" i="25" s="1"/>
  <c r="AK527" i="25" s="1"/>
  <c r="AK528" i="25" s="1"/>
  <c r="AK529" i="25" s="1"/>
  <c r="AK530" i="25" s="1"/>
  <c r="AK531" i="25" s="1"/>
  <c r="AK532" i="25" s="1"/>
  <c r="AK533" i="25" s="1"/>
  <c r="AK534" i="25" s="1"/>
  <c r="AK535" i="25" s="1"/>
  <c r="AK536" i="25" s="1"/>
  <c r="AK537" i="25" s="1"/>
  <c r="AK538" i="25" s="1"/>
  <c r="AK539" i="25" s="1"/>
  <c r="AK540" i="25" s="1"/>
  <c r="AK541" i="25" s="1"/>
  <c r="AK542" i="25" s="1"/>
  <c r="AK543" i="25" s="1"/>
  <c r="AK544" i="25" s="1"/>
  <c r="AK545" i="25" s="1"/>
  <c r="AK546" i="25" s="1"/>
  <c r="AK547" i="25" s="1"/>
  <c r="AK548" i="25" s="1"/>
  <c r="AK549" i="25" s="1"/>
  <c r="AK550" i="25" s="1"/>
  <c r="AK551" i="25" s="1"/>
  <c r="AK552" i="25" s="1"/>
  <c r="AK553" i="25" s="1"/>
  <c r="AK554" i="25" s="1"/>
  <c r="AK555" i="25" s="1"/>
  <c r="AK556" i="25" s="1"/>
  <c r="AK557" i="25" s="1"/>
  <c r="AK558" i="25" s="1"/>
  <c r="AK559" i="25" s="1"/>
  <c r="AK560" i="25" s="1"/>
  <c r="AK561" i="25" s="1"/>
  <c r="AK562" i="25" s="1"/>
  <c r="AK563" i="25" s="1"/>
  <c r="AK564" i="25" s="1"/>
  <c r="AK565" i="25" s="1"/>
  <c r="AK566" i="25" s="1"/>
  <c r="AK567" i="25" s="1"/>
  <c r="AK568" i="25" s="1"/>
  <c r="AK569" i="25" s="1"/>
  <c r="AK570" i="25" s="1"/>
  <c r="AK571" i="25" s="1"/>
  <c r="AK572" i="25" s="1"/>
  <c r="AK573" i="25" s="1"/>
  <c r="AK574" i="25" s="1"/>
  <c r="AK575" i="25" s="1"/>
  <c r="AK576" i="25" s="1"/>
  <c r="AK577" i="25" s="1"/>
  <c r="AK578" i="25" s="1"/>
  <c r="AK579" i="25" s="1"/>
  <c r="AK580" i="25" s="1"/>
  <c r="AK581" i="25" s="1"/>
  <c r="AK582" i="25" s="1"/>
  <c r="AK583" i="25" s="1"/>
  <c r="AK584" i="25" s="1"/>
  <c r="AK585" i="25" s="1"/>
  <c r="AK586" i="25" s="1"/>
  <c r="AK587" i="25" s="1"/>
  <c r="AK588" i="25" s="1"/>
  <c r="AK589" i="25" s="1"/>
  <c r="AK590" i="25" s="1"/>
  <c r="AK591" i="25" s="1"/>
  <c r="AK592" i="25" s="1"/>
  <c r="AK593" i="25" s="1"/>
  <c r="AK594" i="25" s="1"/>
  <c r="AK595" i="25" s="1"/>
  <c r="AK596" i="25" s="1"/>
  <c r="AK597" i="25" s="1"/>
  <c r="AK598" i="25" s="1"/>
  <c r="AK599" i="25" s="1"/>
  <c r="AK600" i="25" s="1"/>
  <c r="AK601" i="25" s="1"/>
  <c r="AK602" i="25" s="1"/>
  <c r="AK603" i="25" s="1"/>
  <c r="AK604" i="25" s="1"/>
  <c r="AK605" i="25" s="1"/>
  <c r="AK606" i="25" s="1"/>
  <c r="AK607" i="25" s="1"/>
  <c r="AK608" i="25" s="1"/>
  <c r="AK609" i="25" s="1"/>
  <c r="AK610" i="25" s="1"/>
  <c r="AK611" i="25" s="1"/>
  <c r="AK612" i="25" s="1"/>
  <c r="AK613" i="25" s="1"/>
  <c r="AK614" i="25" s="1"/>
  <c r="AK615" i="25" s="1"/>
  <c r="AK616" i="25" s="1"/>
  <c r="AK617" i="25" s="1"/>
  <c r="AK618" i="25" s="1"/>
  <c r="AK619" i="25" s="1"/>
  <c r="AK620" i="25" s="1"/>
  <c r="AK621" i="25" s="1"/>
  <c r="AK622" i="25" s="1"/>
  <c r="AK623" i="25" s="1"/>
  <c r="AK624" i="25" s="1"/>
  <c r="AK625" i="25" s="1"/>
  <c r="AK626" i="25" s="1"/>
  <c r="AK627" i="25" s="1"/>
  <c r="AK628" i="25" s="1"/>
  <c r="AK629" i="25" s="1"/>
  <c r="AK630" i="25" s="1"/>
  <c r="AK631" i="25" s="1"/>
  <c r="AK632" i="25" s="1"/>
  <c r="AK633" i="25" s="1"/>
  <c r="AK634" i="25" s="1"/>
  <c r="AK635" i="25" s="1"/>
  <c r="AK636" i="25" s="1"/>
  <c r="AK637" i="25" s="1"/>
  <c r="AK638" i="25" s="1"/>
  <c r="AK639" i="25" s="1"/>
  <c r="AK640" i="25" s="1"/>
  <c r="AK641" i="25" s="1"/>
  <c r="AK642" i="25" s="1"/>
  <c r="AK643" i="25" s="1"/>
  <c r="AK644" i="25" s="1"/>
  <c r="AK645" i="25" s="1"/>
  <c r="AK646" i="25" s="1"/>
  <c r="AK647" i="25" s="1"/>
  <c r="AK648" i="25" s="1"/>
  <c r="AK649" i="25" s="1"/>
  <c r="AK650" i="25" s="1"/>
  <c r="AK651" i="25" s="1"/>
  <c r="AK652" i="25" s="1"/>
  <c r="AK653" i="25" s="1"/>
  <c r="AK654" i="25" s="1"/>
  <c r="AK655" i="25" s="1"/>
  <c r="AK656" i="25" s="1"/>
  <c r="AK657" i="25" s="1"/>
  <c r="AK658" i="25" s="1"/>
  <c r="AK659" i="25" s="1"/>
  <c r="AK660" i="25" s="1"/>
  <c r="AK661" i="25" s="1"/>
  <c r="AJ259" i="25"/>
  <c r="AI259" i="25"/>
  <c r="AH259" i="25"/>
  <c r="AG259" i="25"/>
  <c r="AF259" i="25"/>
  <c r="AD259" i="25"/>
  <c r="AC259" i="25"/>
  <c r="AB259" i="25"/>
  <c r="AA259" i="25"/>
  <c r="Z259" i="25"/>
  <c r="Y259" i="25"/>
  <c r="X259" i="25"/>
  <c r="K259" i="25"/>
  <c r="B259" i="25"/>
  <c r="AJ258" i="25"/>
  <c r="AI258" i="25"/>
  <c r="AH258" i="25"/>
  <c r="AG258" i="25"/>
  <c r="AF258" i="25"/>
  <c r="AD258" i="25"/>
  <c r="AC258" i="25"/>
  <c r="AB258" i="25"/>
  <c r="AA258" i="25"/>
  <c r="Z258" i="25"/>
  <c r="Y258" i="25"/>
  <c r="X258" i="25"/>
  <c r="K258" i="25"/>
  <c r="B258" i="25"/>
  <c r="AL257" i="25"/>
  <c r="AL258" i="25" s="1"/>
  <c r="AL259" i="25" s="1"/>
  <c r="AL260" i="25" s="1"/>
  <c r="AL261" i="25" s="1"/>
  <c r="AL262" i="25" s="1"/>
  <c r="AL263" i="25" s="1"/>
  <c r="AL264" i="25" s="1"/>
  <c r="AL265" i="25" s="1"/>
  <c r="AL266" i="25" s="1"/>
  <c r="AL267" i="25" s="1"/>
  <c r="AL268" i="25" s="1"/>
  <c r="AL269" i="25" s="1"/>
  <c r="AL270" i="25" s="1"/>
  <c r="AL271" i="25" s="1"/>
  <c r="AL272" i="25" s="1"/>
  <c r="AL273" i="25" s="1"/>
  <c r="AL274" i="25" s="1"/>
  <c r="AL275" i="25" s="1"/>
  <c r="AL276" i="25" s="1"/>
  <c r="AL277" i="25" s="1"/>
  <c r="AL278" i="25" s="1"/>
  <c r="AL279" i="25" s="1"/>
  <c r="AL280" i="25" s="1"/>
  <c r="AL281" i="25" s="1"/>
  <c r="AL282" i="25" s="1"/>
  <c r="AL283" i="25" s="1"/>
  <c r="AL284" i="25" s="1"/>
  <c r="AL285" i="25" s="1"/>
  <c r="AL286" i="25" s="1"/>
  <c r="AL287" i="25" s="1"/>
  <c r="AL288" i="25" s="1"/>
  <c r="AL289" i="25" s="1"/>
  <c r="AL290" i="25" s="1"/>
  <c r="AL291" i="25" s="1"/>
  <c r="AL292" i="25" s="1"/>
  <c r="AL293" i="25" s="1"/>
  <c r="AL294" i="25" s="1"/>
  <c r="AL295" i="25" s="1"/>
  <c r="AL296" i="25" s="1"/>
  <c r="AL297" i="25" s="1"/>
  <c r="AL298" i="25" s="1"/>
  <c r="AL299" i="25" s="1"/>
  <c r="AL300" i="25" s="1"/>
  <c r="AL301" i="25" s="1"/>
  <c r="AL302" i="25" s="1"/>
  <c r="AL303" i="25" s="1"/>
  <c r="AL304" i="25" s="1"/>
  <c r="AL305" i="25" s="1"/>
  <c r="AL306" i="25" s="1"/>
  <c r="AL307" i="25" s="1"/>
  <c r="AL308" i="25" s="1"/>
  <c r="AL309" i="25" s="1"/>
  <c r="AL310" i="25" s="1"/>
  <c r="AL311" i="25" s="1"/>
  <c r="AL312" i="25" s="1"/>
  <c r="AL313" i="25" s="1"/>
  <c r="AL314" i="25" s="1"/>
  <c r="AL315" i="25" s="1"/>
  <c r="AL316" i="25" s="1"/>
  <c r="AL317" i="25" s="1"/>
  <c r="AL318" i="25" s="1"/>
  <c r="AL319" i="25" s="1"/>
  <c r="AL320" i="25" s="1"/>
  <c r="AL321" i="25" s="1"/>
  <c r="AL322" i="25" s="1"/>
  <c r="AL323" i="25" s="1"/>
  <c r="AL324" i="25" s="1"/>
  <c r="AL325" i="25" s="1"/>
  <c r="AL326" i="25" s="1"/>
  <c r="AL327" i="25" s="1"/>
  <c r="AL328" i="25" s="1"/>
  <c r="AL329" i="25" s="1"/>
  <c r="AL330" i="25" s="1"/>
  <c r="AL331" i="25" s="1"/>
  <c r="AL332" i="25" s="1"/>
  <c r="AL333" i="25" s="1"/>
  <c r="AL334" i="25" s="1"/>
  <c r="AL335" i="25" s="1"/>
  <c r="AL336" i="25" s="1"/>
  <c r="AL337" i="25" s="1"/>
  <c r="AL338" i="25" s="1"/>
  <c r="AL339" i="25" s="1"/>
  <c r="AL340" i="25" s="1"/>
  <c r="AL341" i="25" s="1"/>
  <c r="AL342" i="25" s="1"/>
  <c r="AL343" i="25" s="1"/>
  <c r="AL344" i="25" s="1"/>
  <c r="AL345" i="25" s="1"/>
  <c r="AL346" i="25" s="1"/>
  <c r="AL347" i="25" s="1"/>
  <c r="AL348" i="25" s="1"/>
  <c r="AL349" i="25" s="1"/>
  <c r="AL350" i="25" s="1"/>
  <c r="AL351" i="25" s="1"/>
  <c r="AL352" i="25" s="1"/>
  <c r="AL353" i="25" s="1"/>
  <c r="AL354" i="25" s="1"/>
  <c r="AL355" i="25" s="1"/>
  <c r="AL356" i="25" s="1"/>
  <c r="AL357" i="25" s="1"/>
  <c r="AL358" i="25" s="1"/>
  <c r="AL359" i="25" s="1"/>
  <c r="AL360" i="25" s="1"/>
  <c r="AL361" i="25" s="1"/>
  <c r="AL362" i="25" s="1"/>
  <c r="AL363" i="25" s="1"/>
  <c r="AL364" i="25" s="1"/>
  <c r="AL365" i="25" s="1"/>
  <c r="AL366" i="25" s="1"/>
  <c r="AL367" i="25" s="1"/>
  <c r="AL368" i="25" s="1"/>
  <c r="AL369" i="25" s="1"/>
  <c r="AL370" i="25" s="1"/>
  <c r="AL371" i="25" s="1"/>
  <c r="AL372" i="25" s="1"/>
  <c r="AL373" i="25" s="1"/>
  <c r="AL374" i="25" s="1"/>
  <c r="AL375" i="25" s="1"/>
  <c r="AL376" i="25" s="1"/>
  <c r="AL377" i="25" s="1"/>
  <c r="AL378" i="25" s="1"/>
  <c r="AL379" i="25" s="1"/>
  <c r="AL380" i="25" s="1"/>
  <c r="AL381" i="25" s="1"/>
  <c r="AL382" i="25" s="1"/>
  <c r="AL383" i="25" s="1"/>
  <c r="AL384" i="25" s="1"/>
  <c r="AL385" i="25" s="1"/>
  <c r="AL386" i="25" s="1"/>
  <c r="AL387" i="25" s="1"/>
  <c r="AL388" i="25" s="1"/>
  <c r="AL389" i="25" s="1"/>
  <c r="AL390" i="25" s="1"/>
  <c r="AL391" i="25" s="1"/>
  <c r="AL392" i="25" s="1"/>
  <c r="AL393" i="25" s="1"/>
  <c r="AL394" i="25" s="1"/>
  <c r="AL395" i="25" s="1"/>
  <c r="AL396" i="25" s="1"/>
  <c r="AL397" i="25" s="1"/>
  <c r="AL398" i="25" s="1"/>
  <c r="AL399" i="25" s="1"/>
  <c r="AL400" i="25" s="1"/>
  <c r="AL401" i="25" s="1"/>
  <c r="AL402" i="25" s="1"/>
  <c r="AL403" i="25" s="1"/>
  <c r="AL404" i="25" s="1"/>
  <c r="AL405" i="25" s="1"/>
  <c r="AL406" i="25" s="1"/>
  <c r="AL407" i="25" s="1"/>
  <c r="AL408" i="25" s="1"/>
  <c r="AL409" i="25" s="1"/>
  <c r="AL410" i="25" s="1"/>
  <c r="AL411" i="25" s="1"/>
  <c r="AL412" i="25" s="1"/>
  <c r="AL413" i="25" s="1"/>
  <c r="AL414" i="25" s="1"/>
  <c r="AL415" i="25" s="1"/>
  <c r="AL416" i="25" s="1"/>
  <c r="AL417" i="25" s="1"/>
  <c r="AL418" i="25" s="1"/>
  <c r="AL419" i="25" s="1"/>
  <c r="AL420" i="25" s="1"/>
  <c r="AL421" i="25" s="1"/>
  <c r="AL422" i="25" s="1"/>
  <c r="AL423" i="25" s="1"/>
  <c r="AL424" i="25" s="1"/>
  <c r="AL425" i="25" s="1"/>
  <c r="AL426" i="25" s="1"/>
  <c r="AL427" i="25" s="1"/>
  <c r="AL428" i="25" s="1"/>
  <c r="AL429" i="25" s="1"/>
  <c r="AL430" i="25" s="1"/>
  <c r="AL431" i="25" s="1"/>
  <c r="AL432" i="25" s="1"/>
  <c r="AL433" i="25" s="1"/>
  <c r="AL434" i="25" s="1"/>
  <c r="AL435" i="25" s="1"/>
  <c r="AL436" i="25" s="1"/>
  <c r="AL437" i="25" s="1"/>
  <c r="AL438" i="25" s="1"/>
  <c r="AL439" i="25" s="1"/>
  <c r="AL440" i="25" s="1"/>
  <c r="AL441" i="25" s="1"/>
  <c r="AL442" i="25" s="1"/>
  <c r="AL443" i="25" s="1"/>
  <c r="AL444" i="25" s="1"/>
  <c r="AL445" i="25" s="1"/>
  <c r="AL446" i="25" s="1"/>
  <c r="AL447" i="25" s="1"/>
  <c r="AL448" i="25" s="1"/>
  <c r="AL449" i="25" s="1"/>
  <c r="AL450" i="25" s="1"/>
  <c r="AL451" i="25" s="1"/>
  <c r="AL452" i="25" s="1"/>
  <c r="AL453" i="25" s="1"/>
  <c r="AL454" i="25" s="1"/>
  <c r="AL455" i="25" s="1"/>
  <c r="AL456" i="25" s="1"/>
  <c r="AL457" i="25" s="1"/>
  <c r="AL458" i="25" s="1"/>
  <c r="AL459" i="25" s="1"/>
  <c r="AL460" i="25" s="1"/>
  <c r="AL461" i="25" s="1"/>
  <c r="AL462" i="25" s="1"/>
  <c r="AL463" i="25" s="1"/>
  <c r="AL464" i="25" s="1"/>
  <c r="AL465" i="25" s="1"/>
  <c r="AL466" i="25" s="1"/>
  <c r="AL467" i="25" s="1"/>
  <c r="AL468" i="25" s="1"/>
  <c r="AL469" i="25" s="1"/>
  <c r="AL470" i="25" s="1"/>
  <c r="AL471" i="25" s="1"/>
  <c r="AL472" i="25" s="1"/>
  <c r="AL473" i="25" s="1"/>
  <c r="AL474" i="25" s="1"/>
  <c r="AL475" i="25" s="1"/>
  <c r="AL476" i="25" s="1"/>
  <c r="AL477" i="25" s="1"/>
  <c r="AL478" i="25" s="1"/>
  <c r="AL479" i="25" s="1"/>
  <c r="AL480" i="25" s="1"/>
  <c r="AL481" i="25" s="1"/>
  <c r="AL482" i="25" s="1"/>
  <c r="AL483" i="25" s="1"/>
  <c r="AL484" i="25" s="1"/>
  <c r="AL485" i="25" s="1"/>
  <c r="AL486" i="25" s="1"/>
  <c r="AL487" i="25" s="1"/>
  <c r="AL488" i="25" s="1"/>
  <c r="AL489" i="25" s="1"/>
  <c r="AL490" i="25" s="1"/>
  <c r="AL491" i="25" s="1"/>
  <c r="AL492" i="25" s="1"/>
  <c r="AL493" i="25" s="1"/>
  <c r="AL494" i="25" s="1"/>
  <c r="AL495" i="25" s="1"/>
  <c r="AL496" i="25" s="1"/>
  <c r="AL497" i="25" s="1"/>
  <c r="AL498" i="25" s="1"/>
  <c r="AL499" i="25" s="1"/>
  <c r="AL500" i="25" s="1"/>
  <c r="AL501" i="25" s="1"/>
  <c r="AL502" i="25" s="1"/>
  <c r="AL503" i="25" s="1"/>
  <c r="AL504" i="25" s="1"/>
  <c r="AL505" i="25" s="1"/>
  <c r="AL506" i="25" s="1"/>
  <c r="AL507" i="25" s="1"/>
  <c r="AL508" i="25" s="1"/>
  <c r="AL509" i="25" s="1"/>
  <c r="AL510" i="25" s="1"/>
  <c r="AL511" i="25" s="1"/>
  <c r="AL512" i="25" s="1"/>
  <c r="AL513" i="25" s="1"/>
  <c r="AL514" i="25" s="1"/>
  <c r="AL515" i="25" s="1"/>
  <c r="AL516" i="25" s="1"/>
  <c r="AL517" i="25" s="1"/>
  <c r="AL518" i="25" s="1"/>
  <c r="AL519" i="25" s="1"/>
  <c r="AL520" i="25" s="1"/>
  <c r="AL521" i="25" s="1"/>
  <c r="AL522" i="25" s="1"/>
  <c r="AL523" i="25" s="1"/>
  <c r="AL524" i="25" s="1"/>
  <c r="AL525" i="25" s="1"/>
  <c r="AL526" i="25" s="1"/>
  <c r="AL527" i="25" s="1"/>
  <c r="AL528" i="25" s="1"/>
  <c r="AL529" i="25" s="1"/>
  <c r="AL530" i="25" s="1"/>
  <c r="AL531" i="25" s="1"/>
  <c r="AL532" i="25" s="1"/>
  <c r="AL533" i="25" s="1"/>
  <c r="AL534" i="25" s="1"/>
  <c r="AL535" i="25" s="1"/>
  <c r="AL536" i="25" s="1"/>
  <c r="AL537" i="25" s="1"/>
  <c r="AL538" i="25" s="1"/>
  <c r="AL539" i="25" s="1"/>
  <c r="AL540" i="25" s="1"/>
  <c r="AL541" i="25" s="1"/>
  <c r="AL542" i="25" s="1"/>
  <c r="AL543" i="25" s="1"/>
  <c r="AL544" i="25" s="1"/>
  <c r="AL545" i="25" s="1"/>
  <c r="AL546" i="25" s="1"/>
  <c r="AL547" i="25" s="1"/>
  <c r="AL548" i="25" s="1"/>
  <c r="AL549" i="25" s="1"/>
  <c r="AL550" i="25" s="1"/>
  <c r="AL551" i="25" s="1"/>
  <c r="AL552" i="25" s="1"/>
  <c r="AL553" i="25" s="1"/>
  <c r="AL554" i="25" s="1"/>
  <c r="AL555" i="25" s="1"/>
  <c r="AL556" i="25" s="1"/>
  <c r="AL557" i="25" s="1"/>
  <c r="AL558" i="25" s="1"/>
  <c r="AL559" i="25" s="1"/>
  <c r="AL560" i="25" s="1"/>
  <c r="AL561" i="25" s="1"/>
  <c r="AL562" i="25" s="1"/>
  <c r="AL563" i="25" s="1"/>
  <c r="AL564" i="25" s="1"/>
  <c r="AL565" i="25" s="1"/>
  <c r="AL566" i="25" s="1"/>
  <c r="AL567" i="25" s="1"/>
  <c r="AL568" i="25" s="1"/>
  <c r="AL569" i="25" s="1"/>
  <c r="AL570" i="25" s="1"/>
  <c r="AL571" i="25" s="1"/>
  <c r="AL572" i="25" s="1"/>
  <c r="AL573" i="25" s="1"/>
  <c r="AL574" i="25" s="1"/>
  <c r="AL575" i="25" s="1"/>
  <c r="AL576" i="25" s="1"/>
  <c r="AL577" i="25" s="1"/>
  <c r="AL578" i="25" s="1"/>
  <c r="AL579" i="25" s="1"/>
  <c r="AL580" i="25" s="1"/>
  <c r="AL581" i="25" s="1"/>
  <c r="AL582" i="25" s="1"/>
  <c r="AL583" i="25" s="1"/>
  <c r="AL584" i="25" s="1"/>
  <c r="AL585" i="25" s="1"/>
  <c r="AL586" i="25" s="1"/>
  <c r="AL587" i="25" s="1"/>
  <c r="AL588" i="25" s="1"/>
  <c r="AL589" i="25" s="1"/>
  <c r="AL590" i="25" s="1"/>
  <c r="AL591" i="25" s="1"/>
  <c r="AL592" i="25" s="1"/>
  <c r="AL593" i="25" s="1"/>
  <c r="AL594" i="25" s="1"/>
  <c r="AL595" i="25" s="1"/>
  <c r="AL596" i="25" s="1"/>
  <c r="AL597" i="25" s="1"/>
  <c r="AL598" i="25" s="1"/>
  <c r="AL599" i="25" s="1"/>
  <c r="AL600" i="25" s="1"/>
  <c r="AL601" i="25" s="1"/>
  <c r="AL602" i="25" s="1"/>
  <c r="AL603" i="25" s="1"/>
  <c r="AL604" i="25" s="1"/>
  <c r="AL605" i="25" s="1"/>
  <c r="AL606" i="25" s="1"/>
  <c r="AL607" i="25" s="1"/>
  <c r="AL608" i="25" s="1"/>
  <c r="AL609" i="25" s="1"/>
  <c r="AL610" i="25" s="1"/>
  <c r="AL611" i="25" s="1"/>
  <c r="AL612" i="25" s="1"/>
  <c r="AL613" i="25" s="1"/>
  <c r="AL614" i="25" s="1"/>
  <c r="AL615" i="25" s="1"/>
  <c r="AL616" i="25" s="1"/>
  <c r="AL617" i="25" s="1"/>
  <c r="AL618" i="25" s="1"/>
  <c r="AL619" i="25" s="1"/>
  <c r="AL620" i="25" s="1"/>
  <c r="AL621" i="25" s="1"/>
  <c r="AL622" i="25" s="1"/>
  <c r="AL623" i="25" s="1"/>
  <c r="AL624" i="25" s="1"/>
  <c r="AL625" i="25" s="1"/>
  <c r="AL626" i="25" s="1"/>
  <c r="AL627" i="25" s="1"/>
  <c r="AL628" i="25" s="1"/>
  <c r="AL629" i="25" s="1"/>
  <c r="AL630" i="25" s="1"/>
  <c r="AL631" i="25" s="1"/>
  <c r="AL632" i="25" s="1"/>
  <c r="AL633" i="25" s="1"/>
  <c r="AL634" i="25" s="1"/>
  <c r="AL635" i="25" s="1"/>
  <c r="AL636" i="25" s="1"/>
  <c r="AL637" i="25" s="1"/>
  <c r="AL638" i="25" s="1"/>
  <c r="AL639" i="25" s="1"/>
  <c r="AL640" i="25" s="1"/>
  <c r="AL641" i="25" s="1"/>
  <c r="AL642" i="25" s="1"/>
  <c r="AL643" i="25" s="1"/>
  <c r="AL644" i="25" s="1"/>
  <c r="AL645" i="25" s="1"/>
  <c r="AL646" i="25" s="1"/>
  <c r="AL647" i="25" s="1"/>
  <c r="AL648" i="25" s="1"/>
  <c r="AL649" i="25" s="1"/>
  <c r="AL650" i="25" s="1"/>
  <c r="AL651" i="25" s="1"/>
  <c r="AL652" i="25" s="1"/>
  <c r="AL653" i="25" s="1"/>
  <c r="AL654" i="25" s="1"/>
  <c r="AL655" i="25" s="1"/>
  <c r="AL656" i="25" s="1"/>
  <c r="AL657" i="25" s="1"/>
  <c r="AL658" i="25" s="1"/>
  <c r="AL659" i="25" s="1"/>
  <c r="AL660" i="25" s="1"/>
  <c r="AL661" i="25" s="1"/>
  <c r="AJ257" i="25"/>
  <c r="AI257" i="25"/>
  <c r="AH257" i="25"/>
  <c r="AG257" i="25"/>
  <c r="AF257" i="25"/>
  <c r="AD257" i="25"/>
  <c r="AC257" i="25"/>
  <c r="AB257" i="25"/>
  <c r="AA257" i="25"/>
  <c r="Z257" i="25"/>
  <c r="Y257" i="25"/>
  <c r="X257" i="25"/>
  <c r="K257" i="25"/>
  <c r="B257" i="25"/>
  <c r="AM256" i="25"/>
  <c r="AM257" i="25" s="1"/>
  <c r="AM258" i="25" s="1"/>
  <c r="AM259" i="25" s="1"/>
  <c r="AM260" i="25" s="1"/>
  <c r="AM261" i="25" s="1"/>
  <c r="AM262" i="25" s="1"/>
  <c r="AM263" i="25" s="1"/>
  <c r="AM264" i="25" s="1"/>
  <c r="AM265" i="25" s="1"/>
  <c r="AM266" i="25" s="1"/>
  <c r="AM267" i="25" s="1"/>
  <c r="AM268" i="25" s="1"/>
  <c r="AM269" i="25" s="1"/>
  <c r="AM270" i="25" s="1"/>
  <c r="AM271" i="25" s="1"/>
  <c r="AM272" i="25" s="1"/>
  <c r="AM273" i="25" s="1"/>
  <c r="AM274" i="25" s="1"/>
  <c r="AM275" i="25" s="1"/>
  <c r="AM276" i="25" s="1"/>
  <c r="AM277" i="25" s="1"/>
  <c r="AM278" i="25" s="1"/>
  <c r="AM279" i="25" s="1"/>
  <c r="AM280" i="25" s="1"/>
  <c r="AM281" i="25" s="1"/>
  <c r="AM282" i="25" s="1"/>
  <c r="AM283" i="25" s="1"/>
  <c r="AM284" i="25" s="1"/>
  <c r="AM285" i="25" s="1"/>
  <c r="AM286" i="25" s="1"/>
  <c r="AM287" i="25" s="1"/>
  <c r="AM288" i="25" s="1"/>
  <c r="AM289" i="25" s="1"/>
  <c r="AM290" i="25" s="1"/>
  <c r="AM291" i="25" s="1"/>
  <c r="AM292" i="25" s="1"/>
  <c r="AM293" i="25" s="1"/>
  <c r="AM294" i="25" s="1"/>
  <c r="AM295" i="25" s="1"/>
  <c r="AM296" i="25" s="1"/>
  <c r="AM297" i="25" s="1"/>
  <c r="AM298" i="25" s="1"/>
  <c r="AM299" i="25" s="1"/>
  <c r="AM300" i="25" s="1"/>
  <c r="AM301" i="25" s="1"/>
  <c r="AM302" i="25" s="1"/>
  <c r="AM303" i="25" s="1"/>
  <c r="AM304" i="25" s="1"/>
  <c r="AM305" i="25" s="1"/>
  <c r="AM306" i="25" s="1"/>
  <c r="AM307" i="25" s="1"/>
  <c r="AM308" i="25" s="1"/>
  <c r="AM309" i="25" s="1"/>
  <c r="AM310" i="25" s="1"/>
  <c r="AM311" i="25" s="1"/>
  <c r="AM312" i="25" s="1"/>
  <c r="AM313" i="25" s="1"/>
  <c r="AM314" i="25" s="1"/>
  <c r="AM315" i="25" s="1"/>
  <c r="AM316" i="25" s="1"/>
  <c r="AM317" i="25" s="1"/>
  <c r="AM318" i="25" s="1"/>
  <c r="AM319" i="25" s="1"/>
  <c r="AM320" i="25" s="1"/>
  <c r="AM321" i="25" s="1"/>
  <c r="AM322" i="25" s="1"/>
  <c r="AM323" i="25" s="1"/>
  <c r="AM324" i="25" s="1"/>
  <c r="AM325" i="25" s="1"/>
  <c r="AM326" i="25" s="1"/>
  <c r="AM327" i="25" s="1"/>
  <c r="AM328" i="25" s="1"/>
  <c r="AM329" i="25" s="1"/>
  <c r="AM330" i="25" s="1"/>
  <c r="AM331" i="25" s="1"/>
  <c r="AM332" i="25" s="1"/>
  <c r="AM333" i="25" s="1"/>
  <c r="AM334" i="25" s="1"/>
  <c r="AM335" i="25" s="1"/>
  <c r="AM336" i="25" s="1"/>
  <c r="AM337" i="25" s="1"/>
  <c r="AM338" i="25" s="1"/>
  <c r="AM339" i="25" s="1"/>
  <c r="AM340" i="25" s="1"/>
  <c r="AM341" i="25" s="1"/>
  <c r="AM342" i="25" s="1"/>
  <c r="AM343" i="25" s="1"/>
  <c r="AM344" i="25" s="1"/>
  <c r="AM345" i="25" s="1"/>
  <c r="AM346" i="25" s="1"/>
  <c r="AM347" i="25" s="1"/>
  <c r="AM348" i="25" s="1"/>
  <c r="AM349" i="25" s="1"/>
  <c r="AM350" i="25" s="1"/>
  <c r="AM351" i="25" s="1"/>
  <c r="AM352" i="25" s="1"/>
  <c r="AM353" i="25" s="1"/>
  <c r="AM354" i="25" s="1"/>
  <c r="AM355" i="25" s="1"/>
  <c r="AM356" i="25" s="1"/>
  <c r="AM357" i="25" s="1"/>
  <c r="AM358" i="25" s="1"/>
  <c r="AM359" i="25" s="1"/>
  <c r="AM360" i="25" s="1"/>
  <c r="AM361" i="25" s="1"/>
  <c r="AM362" i="25" s="1"/>
  <c r="AM363" i="25" s="1"/>
  <c r="AM364" i="25" s="1"/>
  <c r="AM365" i="25" s="1"/>
  <c r="AM366" i="25" s="1"/>
  <c r="AM367" i="25" s="1"/>
  <c r="AM368" i="25" s="1"/>
  <c r="AM369" i="25" s="1"/>
  <c r="AM370" i="25" s="1"/>
  <c r="AM371" i="25" s="1"/>
  <c r="AM372" i="25" s="1"/>
  <c r="AM373" i="25" s="1"/>
  <c r="AM374" i="25" s="1"/>
  <c r="AM375" i="25" s="1"/>
  <c r="AM376" i="25" s="1"/>
  <c r="AM377" i="25" s="1"/>
  <c r="AM378" i="25" s="1"/>
  <c r="AM379" i="25" s="1"/>
  <c r="AM380" i="25" s="1"/>
  <c r="AM381" i="25" s="1"/>
  <c r="AM382" i="25" s="1"/>
  <c r="AM383" i="25" s="1"/>
  <c r="AM384" i="25" s="1"/>
  <c r="AM385" i="25" s="1"/>
  <c r="AM386" i="25" s="1"/>
  <c r="AM387" i="25" s="1"/>
  <c r="AM388" i="25" s="1"/>
  <c r="AM389" i="25" s="1"/>
  <c r="AM390" i="25" s="1"/>
  <c r="AM391" i="25" s="1"/>
  <c r="AM392" i="25" s="1"/>
  <c r="AM393" i="25" s="1"/>
  <c r="AM394" i="25" s="1"/>
  <c r="AM395" i="25" s="1"/>
  <c r="AM396" i="25" s="1"/>
  <c r="AM397" i="25" s="1"/>
  <c r="AM398" i="25" s="1"/>
  <c r="AM399" i="25" s="1"/>
  <c r="AM400" i="25" s="1"/>
  <c r="AM401" i="25" s="1"/>
  <c r="AM402" i="25" s="1"/>
  <c r="AM403" i="25" s="1"/>
  <c r="AM404" i="25" s="1"/>
  <c r="AM405" i="25" s="1"/>
  <c r="AM406" i="25" s="1"/>
  <c r="AM407" i="25" s="1"/>
  <c r="AM408" i="25" s="1"/>
  <c r="AM409" i="25" s="1"/>
  <c r="AM410" i="25" s="1"/>
  <c r="AM411" i="25" s="1"/>
  <c r="AM412" i="25" s="1"/>
  <c r="AM413" i="25" s="1"/>
  <c r="AM414" i="25" s="1"/>
  <c r="AM415" i="25" s="1"/>
  <c r="AM416" i="25" s="1"/>
  <c r="AM417" i="25" s="1"/>
  <c r="AM418" i="25" s="1"/>
  <c r="AM419" i="25" s="1"/>
  <c r="AM420" i="25" s="1"/>
  <c r="AM421" i="25" s="1"/>
  <c r="AM422" i="25" s="1"/>
  <c r="AM423" i="25" s="1"/>
  <c r="AM424" i="25" s="1"/>
  <c r="AM425" i="25" s="1"/>
  <c r="AM426" i="25" s="1"/>
  <c r="AM427" i="25" s="1"/>
  <c r="AM428" i="25" s="1"/>
  <c r="AM429" i="25" s="1"/>
  <c r="AM430" i="25" s="1"/>
  <c r="AM431" i="25" s="1"/>
  <c r="AM432" i="25" s="1"/>
  <c r="AM433" i="25" s="1"/>
  <c r="AM434" i="25" s="1"/>
  <c r="AM435" i="25" s="1"/>
  <c r="AM436" i="25" s="1"/>
  <c r="AM437" i="25" s="1"/>
  <c r="AM438" i="25" s="1"/>
  <c r="AM439" i="25" s="1"/>
  <c r="AM440" i="25" s="1"/>
  <c r="AM441" i="25" s="1"/>
  <c r="AM442" i="25" s="1"/>
  <c r="AM443" i="25" s="1"/>
  <c r="AM444" i="25" s="1"/>
  <c r="AM445" i="25" s="1"/>
  <c r="AM446" i="25" s="1"/>
  <c r="AM447" i="25" s="1"/>
  <c r="AM448" i="25" s="1"/>
  <c r="AM449" i="25" s="1"/>
  <c r="AM450" i="25" s="1"/>
  <c r="AM451" i="25" s="1"/>
  <c r="AM452" i="25" s="1"/>
  <c r="AM453" i="25" s="1"/>
  <c r="AM454" i="25" s="1"/>
  <c r="AM455" i="25" s="1"/>
  <c r="AM456" i="25" s="1"/>
  <c r="AM457" i="25" s="1"/>
  <c r="AM458" i="25" s="1"/>
  <c r="AM459" i="25" s="1"/>
  <c r="AM460" i="25" s="1"/>
  <c r="AM461" i="25" s="1"/>
  <c r="AM462" i="25" s="1"/>
  <c r="AM463" i="25" s="1"/>
  <c r="AM464" i="25" s="1"/>
  <c r="AM465" i="25" s="1"/>
  <c r="AM466" i="25" s="1"/>
  <c r="AM467" i="25" s="1"/>
  <c r="AM468" i="25" s="1"/>
  <c r="AM469" i="25" s="1"/>
  <c r="AM470" i="25" s="1"/>
  <c r="AM471" i="25" s="1"/>
  <c r="AM472" i="25" s="1"/>
  <c r="AM473" i="25" s="1"/>
  <c r="AM474" i="25" s="1"/>
  <c r="AM475" i="25" s="1"/>
  <c r="AM476" i="25" s="1"/>
  <c r="AM477" i="25" s="1"/>
  <c r="AM478" i="25" s="1"/>
  <c r="AM479" i="25" s="1"/>
  <c r="AM480" i="25" s="1"/>
  <c r="AM481" i="25" s="1"/>
  <c r="AM482" i="25" s="1"/>
  <c r="AM483" i="25" s="1"/>
  <c r="AM484" i="25" s="1"/>
  <c r="AM485" i="25" s="1"/>
  <c r="AM486" i="25" s="1"/>
  <c r="AM487" i="25" s="1"/>
  <c r="AM488" i="25" s="1"/>
  <c r="AM489" i="25" s="1"/>
  <c r="AM490" i="25" s="1"/>
  <c r="AM491" i="25" s="1"/>
  <c r="AM492" i="25" s="1"/>
  <c r="AM493" i="25" s="1"/>
  <c r="AM494" i="25" s="1"/>
  <c r="AM495" i="25" s="1"/>
  <c r="AM496" i="25" s="1"/>
  <c r="AM497" i="25" s="1"/>
  <c r="AM498" i="25" s="1"/>
  <c r="AM499" i="25" s="1"/>
  <c r="AM500" i="25" s="1"/>
  <c r="AM501" i="25" s="1"/>
  <c r="AM502" i="25" s="1"/>
  <c r="AM503" i="25" s="1"/>
  <c r="AM504" i="25" s="1"/>
  <c r="AM505" i="25" s="1"/>
  <c r="AM506" i="25" s="1"/>
  <c r="AM507" i="25" s="1"/>
  <c r="AM508" i="25" s="1"/>
  <c r="AM509" i="25" s="1"/>
  <c r="AM510" i="25" s="1"/>
  <c r="AM511" i="25" s="1"/>
  <c r="AM512" i="25" s="1"/>
  <c r="AM513" i="25" s="1"/>
  <c r="AM514" i="25" s="1"/>
  <c r="AM515" i="25" s="1"/>
  <c r="AM516" i="25" s="1"/>
  <c r="AM517" i="25" s="1"/>
  <c r="AM518" i="25" s="1"/>
  <c r="AM519" i="25" s="1"/>
  <c r="AM520" i="25" s="1"/>
  <c r="AM521" i="25" s="1"/>
  <c r="AM522" i="25" s="1"/>
  <c r="AM523" i="25" s="1"/>
  <c r="AM524" i="25" s="1"/>
  <c r="AM525" i="25" s="1"/>
  <c r="AM526" i="25" s="1"/>
  <c r="AM527" i="25" s="1"/>
  <c r="AM528" i="25" s="1"/>
  <c r="AM529" i="25" s="1"/>
  <c r="AM530" i="25" s="1"/>
  <c r="AM531" i="25" s="1"/>
  <c r="AM532" i="25" s="1"/>
  <c r="AM533" i="25" s="1"/>
  <c r="AM534" i="25" s="1"/>
  <c r="AM535" i="25" s="1"/>
  <c r="AM536" i="25" s="1"/>
  <c r="AM537" i="25" s="1"/>
  <c r="AM538" i="25" s="1"/>
  <c r="AM539" i="25" s="1"/>
  <c r="AM540" i="25" s="1"/>
  <c r="AM541" i="25" s="1"/>
  <c r="AM542" i="25" s="1"/>
  <c r="AM543" i="25" s="1"/>
  <c r="AM544" i="25" s="1"/>
  <c r="AM545" i="25" s="1"/>
  <c r="AM546" i="25" s="1"/>
  <c r="AM547" i="25" s="1"/>
  <c r="AM548" i="25" s="1"/>
  <c r="AM549" i="25" s="1"/>
  <c r="AM550" i="25" s="1"/>
  <c r="AM551" i="25" s="1"/>
  <c r="AM552" i="25" s="1"/>
  <c r="AM553" i="25" s="1"/>
  <c r="AM554" i="25" s="1"/>
  <c r="AM555" i="25" s="1"/>
  <c r="AM556" i="25" s="1"/>
  <c r="AM557" i="25" s="1"/>
  <c r="AM558" i="25" s="1"/>
  <c r="AM559" i="25" s="1"/>
  <c r="AM560" i="25" s="1"/>
  <c r="AM561" i="25" s="1"/>
  <c r="AM562" i="25" s="1"/>
  <c r="AM563" i="25" s="1"/>
  <c r="AM564" i="25" s="1"/>
  <c r="AM565" i="25" s="1"/>
  <c r="AM566" i="25" s="1"/>
  <c r="AM567" i="25" s="1"/>
  <c r="AM568" i="25" s="1"/>
  <c r="AM569" i="25" s="1"/>
  <c r="AM570" i="25" s="1"/>
  <c r="AM571" i="25" s="1"/>
  <c r="AM572" i="25" s="1"/>
  <c r="AM573" i="25" s="1"/>
  <c r="AM574" i="25" s="1"/>
  <c r="AM575" i="25" s="1"/>
  <c r="AM576" i="25" s="1"/>
  <c r="AM577" i="25" s="1"/>
  <c r="AM578" i="25" s="1"/>
  <c r="AM579" i="25" s="1"/>
  <c r="AM580" i="25" s="1"/>
  <c r="AM581" i="25" s="1"/>
  <c r="AM582" i="25" s="1"/>
  <c r="AM583" i="25" s="1"/>
  <c r="AM584" i="25" s="1"/>
  <c r="AM585" i="25" s="1"/>
  <c r="AM586" i="25" s="1"/>
  <c r="AM587" i="25" s="1"/>
  <c r="AM588" i="25" s="1"/>
  <c r="AM589" i="25" s="1"/>
  <c r="AM590" i="25" s="1"/>
  <c r="AM591" i="25" s="1"/>
  <c r="AM592" i="25" s="1"/>
  <c r="AM593" i="25" s="1"/>
  <c r="AM594" i="25" s="1"/>
  <c r="AM595" i="25" s="1"/>
  <c r="AM596" i="25" s="1"/>
  <c r="AM597" i="25" s="1"/>
  <c r="AM598" i="25" s="1"/>
  <c r="AM599" i="25" s="1"/>
  <c r="AM600" i="25" s="1"/>
  <c r="AM601" i="25" s="1"/>
  <c r="AM602" i="25" s="1"/>
  <c r="AM603" i="25" s="1"/>
  <c r="AM604" i="25" s="1"/>
  <c r="AM605" i="25" s="1"/>
  <c r="AM606" i="25" s="1"/>
  <c r="AM607" i="25" s="1"/>
  <c r="AM608" i="25" s="1"/>
  <c r="AM609" i="25" s="1"/>
  <c r="AM610" i="25" s="1"/>
  <c r="AM611" i="25" s="1"/>
  <c r="AM612" i="25" s="1"/>
  <c r="AM613" i="25" s="1"/>
  <c r="AM614" i="25" s="1"/>
  <c r="AM615" i="25" s="1"/>
  <c r="AM616" i="25" s="1"/>
  <c r="AM617" i="25" s="1"/>
  <c r="AM618" i="25" s="1"/>
  <c r="AM619" i="25" s="1"/>
  <c r="AM620" i="25" s="1"/>
  <c r="AM621" i="25" s="1"/>
  <c r="AM622" i="25" s="1"/>
  <c r="AM623" i="25" s="1"/>
  <c r="AM624" i="25" s="1"/>
  <c r="AM625" i="25" s="1"/>
  <c r="AM626" i="25" s="1"/>
  <c r="AM627" i="25" s="1"/>
  <c r="AM628" i="25" s="1"/>
  <c r="AM629" i="25" s="1"/>
  <c r="AM630" i="25" s="1"/>
  <c r="AM631" i="25" s="1"/>
  <c r="AM632" i="25" s="1"/>
  <c r="AM633" i="25" s="1"/>
  <c r="AM634" i="25" s="1"/>
  <c r="AM635" i="25" s="1"/>
  <c r="AM636" i="25" s="1"/>
  <c r="AM637" i="25" s="1"/>
  <c r="AM638" i="25" s="1"/>
  <c r="AM639" i="25" s="1"/>
  <c r="AM640" i="25" s="1"/>
  <c r="AM641" i="25" s="1"/>
  <c r="AM642" i="25" s="1"/>
  <c r="AM643" i="25" s="1"/>
  <c r="AM644" i="25" s="1"/>
  <c r="AM645" i="25" s="1"/>
  <c r="AM646" i="25" s="1"/>
  <c r="AM647" i="25" s="1"/>
  <c r="AM648" i="25" s="1"/>
  <c r="AM649" i="25" s="1"/>
  <c r="AM650" i="25" s="1"/>
  <c r="AM651" i="25" s="1"/>
  <c r="AM652" i="25" s="1"/>
  <c r="AM653" i="25" s="1"/>
  <c r="AM654" i="25" s="1"/>
  <c r="AM655" i="25" s="1"/>
  <c r="AM656" i="25" s="1"/>
  <c r="AM657" i="25" s="1"/>
  <c r="AM658" i="25" s="1"/>
  <c r="AM659" i="25" s="1"/>
  <c r="AM660" i="25" s="1"/>
  <c r="AM661" i="25" s="1"/>
  <c r="AJ256" i="25"/>
  <c r="AI256" i="25"/>
  <c r="AH256" i="25"/>
  <c r="AG256" i="25"/>
  <c r="AF256" i="25"/>
  <c r="AD256" i="25"/>
  <c r="AC256" i="25"/>
  <c r="AB256" i="25"/>
  <c r="AA256" i="25"/>
  <c r="Z256" i="25"/>
  <c r="Y256" i="25"/>
  <c r="X256" i="25"/>
  <c r="K256" i="25"/>
  <c r="B256" i="25"/>
  <c r="AJ255" i="25"/>
  <c r="AI255" i="25"/>
  <c r="AH255" i="25"/>
  <c r="AG255" i="25"/>
  <c r="AF255" i="25"/>
  <c r="AD255" i="25"/>
  <c r="AC255" i="25"/>
  <c r="AB255" i="25"/>
  <c r="AA255" i="25"/>
  <c r="Z255" i="25"/>
  <c r="Y255" i="25"/>
  <c r="X255" i="25"/>
  <c r="K255" i="25"/>
  <c r="B255" i="25"/>
  <c r="AJ254" i="25"/>
  <c r="AI254" i="25"/>
  <c r="AH254" i="25"/>
  <c r="AG254" i="25"/>
  <c r="AF254" i="25"/>
  <c r="AD254" i="25"/>
  <c r="AC254" i="25"/>
  <c r="AB254" i="25"/>
  <c r="AA254" i="25"/>
  <c r="Z254" i="25"/>
  <c r="Y254" i="25"/>
  <c r="X254" i="25"/>
  <c r="K254" i="25"/>
  <c r="B254" i="25"/>
  <c r="AJ253" i="25"/>
  <c r="AI253" i="25"/>
  <c r="AH253" i="25"/>
  <c r="AG253" i="25"/>
  <c r="AF253" i="25"/>
  <c r="AD253" i="25"/>
  <c r="AC253" i="25"/>
  <c r="AB253" i="25"/>
  <c r="AA253" i="25"/>
  <c r="Z253" i="25"/>
  <c r="Y253" i="25"/>
  <c r="X253" i="25"/>
  <c r="K253" i="25"/>
  <c r="B253" i="25"/>
  <c r="AJ252" i="25"/>
  <c r="AI252" i="25"/>
  <c r="AH252" i="25"/>
  <c r="AG252" i="25"/>
  <c r="AF252" i="25"/>
  <c r="AD252" i="25"/>
  <c r="AC252" i="25"/>
  <c r="AB252" i="25"/>
  <c r="AA252" i="25"/>
  <c r="Z252" i="25"/>
  <c r="Y252" i="25"/>
  <c r="X252" i="25"/>
  <c r="K252" i="25"/>
  <c r="B252" i="25"/>
  <c r="AJ251" i="25"/>
  <c r="AI251" i="25"/>
  <c r="AH251" i="25"/>
  <c r="AG251" i="25"/>
  <c r="AF251" i="25"/>
  <c r="AD251" i="25"/>
  <c r="AC251" i="25"/>
  <c r="AB251" i="25"/>
  <c r="AA251" i="25"/>
  <c r="Z251" i="25"/>
  <c r="Y251" i="25"/>
  <c r="X251" i="25"/>
  <c r="K251" i="25"/>
  <c r="B251" i="25"/>
  <c r="AJ250" i="25"/>
  <c r="AI250" i="25"/>
  <c r="AH250" i="25"/>
  <c r="AG250" i="25"/>
  <c r="AF250" i="25"/>
  <c r="AD250" i="25"/>
  <c r="AC250" i="25"/>
  <c r="AB250" i="25"/>
  <c r="AA250" i="25"/>
  <c r="Z250" i="25"/>
  <c r="Y250" i="25"/>
  <c r="X250" i="25"/>
  <c r="K250" i="25"/>
  <c r="B250" i="25"/>
  <c r="AJ249" i="25"/>
  <c r="AI249" i="25"/>
  <c r="AH249" i="25"/>
  <c r="AG249" i="25"/>
  <c r="AF249" i="25"/>
  <c r="AD249" i="25"/>
  <c r="AC249" i="25"/>
  <c r="AB249" i="25"/>
  <c r="AA249" i="25"/>
  <c r="Z249" i="25"/>
  <c r="Y249" i="25"/>
  <c r="X249" i="25"/>
  <c r="K249" i="25"/>
  <c r="B249" i="25"/>
  <c r="AJ248" i="25"/>
  <c r="AI248" i="25"/>
  <c r="AH248" i="25"/>
  <c r="AG248" i="25"/>
  <c r="AF248" i="25"/>
  <c r="AD248" i="25"/>
  <c r="AC248" i="25"/>
  <c r="AB248" i="25"/>
  <c r="AA248" i="25"/>
  <c r="Z248" i="25"/>
  <c r="Y248" i="25"/>
  <c r="X248" i="25"/>
  <c r="K248" i="25"/>
  <c r="B248" i="25"/>
  <c r="AJ247" i="25"/>
  <c r="AI247" i="25"/>
  <c r="AH247" i="25"/>
  <c r="AG247" i="25"/>
  <c r="AF247" i="25"/>
  <c r="AD247" i="25"/>
  <c r="AC247" i="25"/>
  <c r="AB247" i="25"/>
  <c r="AA247" i="25"/>
  <c r="Z247" i="25"/>
  <c r="Y247" i="25"/>
  <c r="X247" i="25"/>
  <c r="K247" i="25"/>
  <c r="B247" i="25"/>
  <c r="AJ246" i="25"/>
  <c r="AI246" i="25"/>
  <c r="AH246" i="25"/>
  <c r="AG246" i="25"/>
  <c r="AF246" i="25"/>
  <c r="AD246" i="25"/>
  <c r="AC246" i="25"/>
  <c r="AB246" i="25"/>
  <c r="AA246" i="25"/>
  <c r="Z246" i="25"/>
  <c r="Y246" i="25"/>
  <c r="X246" i="25"/>
  <c r="K246" i="25"/>
  <c r="B246" i="25"/>
  <c r="AJ245" i="25"/>
  <c r="AI245" i="25"/>
  <c r="AH245" i="25"/>
  <c r="AG245" i="25"/>
  <c r="AF245" i="25"/>
  <c r="AD245" i="25"/>
  <c r="AC245" i="25"/>
  <c r="AB245" i="25"/>
  <c r="AA245" i="25"/>
  <c r="Z245" i="25"/>
  <c r="Y245" i="25"/>
  <c r="X245" i="25"/>
  <c r="K245" i="25"/>
  <c r="B245" i="25"/>
  <c r="AJ244" i="25"/>
  <c r="AI244" i="25"/>
  <c r="AH244" i="25"/>
  <c r="AG244" i="25"/>
  <c r="AF244" i="25"/>
  <c r="AD244" i="25"/>
  <c r="AC244" i="25"/>
  <c r="AB244" i="25"/>
  <c r="AA244" i="25"/>
  <c r="Z244" i="25"/>
  <c r="Y244" i="25"/>
  <c r="X244" i="25"/>
  <c r="K244" i="25"/>
  <c r="B244" i="25"/>
  <c r="AJ243" i="25"/>
  <c r="AI243" i="25"/>
  <c r="AH243" i="25"/>
  <c r="AG243" i="25"/>
  <c r="AF243" i="25"/>
  <c r="AD243" i="25"/>
  <c r="AC243" i="25"/>
  <c r="AB243" i="25"/>
  <c r="AA243" i="25"/>
  <c r="Z243" i="25"/>
  <c r="Y243" i="25"/>
  <c r="X243" i="25"/>
  <c r="K243" i="25"/>
  <c r="B243" i="25"/>
  <c r="AJ242" i="25"/>
  <c r="AI242" i="25"/>
  <c r="AH242" i="25"/>
  <c r="AG242" i="25"/>
  <c r="AF242" i="25"/>
  <c r="AD242" i="25"/>
  <c r="AC242" i="25"/>
  <c r="AB242" i="25"/>
  <c r="AA242" i="25"/>
  <c r="Z242" i="25"/>
  <c r="Y242" i="25"/>
  <c r="X242" i="25"/>
  <c r="K242" i="25"/>
  <c r="B242" i="25"/>
  <c r="AJ241" i="25"/>
  <c r="AI241" i="25"/>
  <c r="AH241" i="25"/>
  <c r="AG241" i="25"/>
  <c r="AF241" i="25"/>
  <c r="AD241" i="25"/>
  <c r="AC241" i="25"/>
  <c r="AB241" i="25"/>
  <c r="AA241" i="25"/>
  <c r="Z241" i="25"/>
  <c r="Y241" i="25"/>
  <c r="X241" i="25"/>
  <c r="K241" i="25"/>
  <c r="B241" i="25"/>
  <c r="AJ240" i="25"/>
  <c r="AI240" i="25"/>
  <c r="AH240" i="25"/>
  <c r="AG240" i="25"/>
  <c r="AF240" i="25"/>
  <c r="AD240" i="25"/>
  <c r="AC240" i="25"/>
  <c r="AB240" i="25"/>
  <c r="AA240" i="25"/>
  <c r="Z240" i="25"/>
  <c r="Y240" i="25"/>
  <c r="X240" i="25"/>
  <c r="K240" i="25"/>
  <c r="B240" i="25"/>
  <c r="AJ239" i="25"/>
  <c r="AI239" i="25"/>
  <c r="AH239" i="25"/>
  <c r="AG239" i="25"/>
  <c r="AF239" i="25"/>
  <c r="AD239" i="25"/>
  <c r="AC239" i="25"/>
  <c r="AB239" i="25"/>
  <c r="AA239" i="25"/>
  <c r="Z239" i="25"/>
  <c r="Y239" i="25"/>
  <c r="X239" i="25"/>
  <c r="K239" i="25"/>
  <c r="B239" i="25"/>
  <c r="AJ238" i="25"/>
  <c r="AI238" i="25"/>
  <c r="AH238" i="25"/>
  <c r="AG238" i="25"/>
  <c r="AF238" i="25"/>
  <c r="AD238" i="25"/>
  <c r="AC238" i="25"/>
  <c r="AB238" i="25"/>
  <c r="AA238" i="25"/>
  <c r="Z238" i="25"/>
  <c r="Y238" i="25"/>
  <c r="X238" i="25"/>
  <c r="K238" i="25"/>
  <c r="B238" i="25"/>
  <c r="AJ237" i="25"/>
  <c r="AI237" i="25"/>
  <c r="AH237" i="25"/>
  <c r="AG237" i="25"/>
  <c r="AF237" i="25"/>
  <c r="AD237" i="25"/>
  <c r="AC237" i="25"/>
  <c r="AB237" i="25"/>
  <c r="AA237" i="25"/>
  <c r="Z237" i="25"/>
  <c r="Y237" i="25"/>
  <c r="X237" i="25"/>
  <c r="K237" i="25"/>
  <c r="B237" i="25"/>
  <c r="AJ236" i="25"/>
  <c r="AI236" i="25"/>
  <c r="AH236" i="25"/>
  <c r="AG236" i="25"/>
  <c r="AF236" i="25"/>
  <c r="AD236" i="25"/>
  <c r="AC236" i="25"/>
  <c r="AB236" i="25"/>
  <c r="AA236" i="25"/>
  <c r="Z236" i="25"/>
  <c r="Y236" i="25"/>
  <c r="X236" i="25"/>
  <c r="K236" i="25"/>
  <c r="B236" i="25"/>
  <c r="AM235" i="25"/>
  <c r="AM236" i="25" s="1"/>
  <c r="AM237" i="25" s="1"/>
  <c r="AM238" i="25" s="1"/>
  <c r="AM239" i="25" s="1"/>
  <c r="AM240" i="25" s="1"/>
  <c r="AM241" i="25" s="1"/>
  <c r="AM242" i="25" s="1"/>
  <c r="AM243" i="25" s="1"/>
  <c r="AM244" i="25" s="1"/>
  <c r="AM245" i="25" s="1"/>
  <c r="AM246" i="25" s="1"/>
  <c r="AM247" i="25" s="1"/>
  <c r="AM248" i="25" s="1"/>
  <c r="AM249" i="25" s="1"/>
  <c r="AM250" i="25" s="1"/>
  <c r="AM251" i="25" s="1"/>
  <c r="AM252" i="25" s="1"/>
  <c r="AM253" i="25" s="1"/>
  <c r="AM254" i="25" s="1"/>
  <c r="AM255" i="25" s="1"/>
  <c r="AL235" i="25"/>
  <c r="AL236" i="25" s="1"/>
  <c r="AL237" i="25" s="1"/>
  <c r="AL238" i="25" s="1"/>
  <c r="AL239" i="25" s="1"/>
  <c r="AL240" i="25" s="1"/>
  <c r="AL241" i="25" s="1"/>
  <c r="AL242" i="25" s="1"/>
  <c r="AL243" i="25" s="1"/>
  <c r="AL244" i="25" s="1"/>
  <c r="AL245" i="25" s="1"/>
  <c r="AL246" i="25" s="1"/>
  <c r="AL247" i="25" s="1"/>
  <c r="AL248" i="25" s="1"/>
  <c r="AL249" i="25" s="1"/>
  <c r="AL250" i="25" s="1"/>
  <c r="AL251" i="25" s="1"/>
  <c r="AL252" i="25" s="1"/>
  <c r="AL253" i="25" s="1"/>
  <c r="AL254" i="25" s="1"/>
  <c r="AL255" i="25" s="1"/>
  <c r="AL256" i="25" s="1"/>
  <c r="AK235" i="25"/>
  <c r="AK236" i="25" s="1"/>
  <c r="AK237" i="25" s="1"/>
  <c r="AK238" i="25" s="1"/>
  <c r="AK239" i="25" s="1"/>
  <c r="AK240" i="25" s="1"/>
  <c r="AK241" i="25" s="1"/>
  <c r="AK242" i="25" s="1"/>
  <c r="AK243" i="25" s="1"/>
  <c r="AK244" i="25" s="1"/>
  <c r="AK245" i="25" s="1"/>
  <c r="AK246" i="25" s="1"/>
  <c r="AK247" i="25" s="1"/>
  <c r="AK248" i="25" s="1"/>
  <c r="AK249" i="25" s="1"/>
  <c r="AK250" i="25" s="1"/>
  <c r="AK251" i="25" s="1"/>
  <c r="AK252" i="25" s="1"/>
  <c r="AK253" i="25" s="1"/>
  <c r="AK254" i="25" s="1"/>
  <c r="AK255" i="25" s="1"/>
  <c r="AK256" i="25" s="1"/>
  <c r="AK257" i="25" s="1"/>
  <c r="AK258" i="25" s="1"/>
  <c r="AJ235" i="25"/>
  <c r="AI235" i="25"/>
  <c r="AH235" i="25"/>
  <c r="AG235" i="25"/>
  <c r="AF235" i="25"/>
  <c r="AD235" i="25"/>
  <c r="AC235" i="25"/>
  <c r="AB235" i="25"/>
  <c r="AA235" i="25"/>
  <c r="Z235" i="25"/>
  <c r="Y235" i="25"/>
  <c r="X235" i="25"/>
  <c r="K235" i="25"/>
  <c r="B235" i="25"/>
  <c r="AJ234" i="25"/>
  <c r="AI234" i="25"/>
  <c r="AH234" i="25"/>
  <c r="AG234" i="25"/>
  <c r="AF234" i="25"/>
  <c r="AD234" i="25"/>
  <c r="AC234" i="25"/>
  <c r="AB234" i="25"/>
  <c r="AA234" i="25"/>
  <c r="Z234" i="25"/>
  <c r="Y234" i="25"/>
  <c r="X234" i="25"/>
  <c r="K234" i="25"/>
  <c r="B234" i="25"/>
  <c r="AJ233" i="25"/>
  <c r="AI233" i="25"/>
  <c r="AH233" i="25"/>
  <c r="K233" i="25"/>
  <c r="B233" i="25"/>
  <c r="AJ232" i="25"/>
  <c r="AI232" i="25"/>
  <c r="AH232" i="25"/>
  <c r="AG232" i="25"/>
  <c r="AF232" i="25"/>
  <c r="AC232" i="25"/>
  <c r="AB232" i="25"/>
  <c r="Z232" i="25"/>
  <c r="K232" i="25"/>
  <c r="B232" i="25"/>
  <c r="K231" i="25"/>
  <c r="B231" i="25"/>
  <c r="K230" i="25"/>
  <c r="B230" i="25"/>
  <c r="K229" i="25"/>
  <c r="B229" i="25"/>
  <c r="K228" i="25"/>
  <c r="B228" i="25"/>
  <c r="K227" i="25"/>
  <c r="B227" i="25"/>
  <c r="K226" i="25"/>
  <c r="B226" i="25"/>
  <c r="K225" i="25"/>
  <c r="B225" i="25"/>
  <c r="K224" i="25"/>
  <c r="B224" i="25"/>
  <c r="AJ223" i="25"/>
  <c r="AD223" i="25"/>
  <c r="AB223" i="25"/>
  <c r="AA223" i="25"/>
  <c r="Z223" i="25"/>
  <c r="X223" i="25"/>
  <c r="K223" i="25"/>
  <c r="B223" i="25"/>
  <c r="K222" i="25"/>
  <c r="B222" i="25"/>
  <c r="K221" i="25"/>
  <c r="B221" i="25"/>
  <c r="K220" i="25"/>
  <c r="B220" i="25"/>
  <c r="K219" i="25"/>
  <c r="B219" i="25"/>
  <c r="K218" i="25"/>
  <c r="B218" i="25"/>
  <c r="K217" i="25"/>
  <c r="B217" i="25"/>
  <c r="K216" i="25"/>
  <c r="B216" i="25"/>
  <c r="K215" i="25"/>
  <c r="B215" i="25"/>
  <c r="K214" i="25"/>
  <c r="B214" i="25"/>
  <c r="K213" i="25"/>
  <c r="B213" i="25"/>
  <c r="K212" i="25"/>
  <c r="B212" i="25"/>
  <c r="AG211" i="25"/>
  <c r="AH211" i="25" s="1"/>
  <c r="AF211" i="25"/>
  <c r="AD211" i="25"/>
  <c r="AC211" i="25"/>
  <c r="AB211" i="25"/>
  <c r="K211" i="25"/>
  <c r="B211" i="25"/>
  <c r="AJ210" i="25"/>
  <c r="AI210" i="25"/>
  <c r="AH210" i="25"/>
  <c r="AG210" i="25"/>
  <c r="AF210" i="25"/>
  <c r="AD210" i="25"/>
  <c r="AC210" i="25"/>
  <c r="AB210" i="25"/>
  <c r="AA210" i="25"/>
  <c r="Z210" i="25"/>
  <c r="Y210" i="25"/>
  <c r="X210" i="25"/>
  <c r="K210" i="25"/>
  <c r="B210" i="25"/>
  <c r="AJ209" i="25"/>
  <c r="AI209" i="25"/>
  <c r="AH209" i="25"/>
  <c r="AG209" i="25"/>
  <c r="AF209" i="25"/>
  <c r="AD209" i="25"/>
  <c r="AC209" i="25"/>
  <c r="AB209" i="25"/>
  <c r="AA209" i="25"/>
  <c r="Z209" i="25"/>
  <c r="Y209" i="25"/>
  <c r="X209" i="25"/>
  <c r="B209" i="25"/>
  <c r="AL208" i="25"/>
  <c r="AL209" i="25" s="1"/>
  <c r="AL210" i="25" s="1"/>
  <c r="AL211" i="25" s="1"/>
  <c r="AJ208" i="25"/>
  <c r="AI208" i="25"/>
  <c r="AH208" i="25"/>
  <c r="AG208" i="25"/>
  <c r="AF208" i="25"/>
  <c r="AD208" i="25"/>
  <c r="AA208" i="25"/>
  <c r="Z208" i="25"/>
  <c r="Y208" i="25"/>
  <c r="X208" i="25"/>
  <c r="B208" i="25"/>
  <c r="AL207" i="25"/>
  <c r="AJ207" i="25"/>
  <c r="AI207" i="25"/>
  <c r="AH207" i="25"/>
  <c r="AG207" i="25"/>
  <c r="AF207" i="25"/>
  <c r="AD207" i="25"/>
  <c r="AC207" i="25"/>
  <c r="AB207" i="25"/>
  <c r="AA207" i="25"/>
  <c r="Z207" i="25"/>
  <c r="Y207" i="25"/>
  <c r="X207" i="25"/>
  <c r="K207" i="25"/>
  <c r="B207" i="25"/>
  <c r="AM206" i="25"/>
  <c r="AM207" i="25" s="1"/>
  <c r="AM208" i="25" s="1"/>
  <c r="AM209" i="25" s="1"/>
  <c r="AM210" i="25" s="1"/>
  <c r="AM211" i="25" s="1"/>
  <c r="AL206" i="25"/>
  <c r="AK206" i="25"/>
  <c r="AK207" i="25" s="1"/>
  <c r="AJ206" i="25"/>
  <c r="AI206" i="25"/>
  <c r="AH206" i="25"/>
  <c r="AG206" i="25"/>
  <c r="AF206" i="25"/>
  <c r="AD206" i="25"/>
  <c r="AC206" i="25"/>
  <c r="AB206" i="25"/>
  <c r="AA206" i="25"/>
  <c r="Z206" i="25"/>
  <c r="Y206" i="25"/>
  <c r="X206" i="25"/>
  <c r="K206" i="25"/>
  <c r="B206" i="25"/>
  <c r="AJ205" i="25"/>
  <c r="AI205" i="25"/>
  <c r="AH205" i="25"/>
  <c r="AG205" i="25"/>
  <c r="AF205" i="25"/>
  <c r="AD205" i="25"/>
  <c r="AC205" i="25"/>
  <c r="AB205" i="25"/>
  <c r="AA205" i="25"/>
  <c r="Z205" i="25"/>
  <c r="Y205" i="25"/>
  <c r="X205" i="25"/>
  <c r="K205" i="25"/>
  <c r="B205" i="25"/>
  <c r="AJ204" i="25"/>
  <c r="AI204" i="25"/>
  <c r="AH204" i="25"/>
  <c r="AG204" i="25"/>
  <c r="AF204" i="25"/>
  <c r="AD204" i="25"/>
  <c r="AC204" i="25"/>
  <c r="AB204" i="25"/>
  <c r="AA204" i="25"/>
  <c r="Z204" i="25"/>
  <c r="Y204" i="25"/>
  <c r="X204" i="25"/>
  <c r="K204" i="25"/>
  <c r="B204" i="25"/>
  <c r="K203" i="25"/>
  <c r="B203" i="25"/>
  <c r="Z202" i="25"/>
  <c r="K202" i="25"/>
  <c r="B202" i="25"/>
  <c r="K201" i="25"/>
  <c r="B201" i="25"/>
  <c r="K200" i="25"/>
  <c r="B200" i="25"/>
  <c r="K199" i="25"/>
  <c r="B199" i="25"/>
  <c r="K198" i="25"/>
  <c r="B198" i="25"/>
  <c r="K197" i="25"/>
  <c r="B197" i="25"/>
  <c r="K196" i="25"/>
  <c r="B196" i="25"/>
  <c r="K195" i="25"/>
  <c r="B195" i="25"/>
  <c r="K194" i="25"/>
  <c r="B194" i="25"/>
  <c r="K193" i="25"/>
  <c r="B193" i="25"/>
  <c r="K192" i="25"/>
  <c r="B192" i="25"/>
  <c r="K191" i="25"/>
  <c r="B191" i="25"/>
  <c r="K190" i="25"/>
  <c r="B190" i="25"/>
  <c r="K189" i="25"/>
  <c r="B189" i="25"/>
  <c r="K188" i="25"/>
  <c r="B188" i="25"/>
  <c r="K187" i="25"/>
  <c r="B187" i="25"/>
  <c r="K186" i="25"/>
  <c r="B186" i="25"/>
  <c r="K185" i="25"/>
  <c r="B185" i="25"/>
  <c r="AG184" i="25"/>
  <c r="AH184" i="25" s="1"/>
  <c r="AI184" i="25" s="1"/>
  <c r="AF184" i="25"/>
  <c r="AD184" i="25"/>
  <c r="AC184" i="25"/>
  <c r="AB184" i="25"/>
  <c r="K184" i="25"/>
  <c r="B184" i="25"/>
  <c r="AJ183" i="25"/>
  <c r="AI183" i="25"/>
  <c r="AH183" i="25"/>
  <c r="AG183" i="25"/>
  <c r="AF183" i="25"/>
  <c r="AD183" i="25"/>
  <c r="AC183" i="25"/>
  <c r="AB183" i="25"/>
  <c r="AA183" i="25"/>
  <c r="Z183" i="25"/>
  <c r="Y183" i="25"/>
  <c r="X183" i="25"/>
  <c r="K183" i="25"/>
  <c r="B183" i="25"/>
  <c r="AJ182" i="25"/>
  <c r="AI182" i="25"/>
  <c r="AH182" i="25"/>
  <c r="AG182" i="25"/>
  <c r="AF182" i="25"/>
  <c r="AD182" i="25"/>
  <c r="AC182" i="25"/>
  <c r="AB182" i="25"/>
  <c r="AA182" i="25"/>
  <c r="Z182" i="25"/>
  <c r="Y182" i="25"/>
  <c r="X182" i="25"/>
  <c r="K182" i="25"/>
  <c r="B182" i="25"/>
  <c r="AL181" i="25"/>
  <c r="AL182" i="25" s="1"/>
  <c r="AL183" i="25" s="1"/>
  <c r="AL184" i="25" s="1"/>
  <c r="AJ181" i="25"/>
  <c r="AI181" i="25"/>
  <c r="AH181" i="25"/>
  <c r="AG181" i="25"/>
  <c r="AF181" i="25"/>
  <c r="AD181" i="25"/>
  <c r="AC181" i="25"/>
  <c r="AB181" i="25" s="1"/>
  <c r="AA181" i="25"/>
  <c r="Z181" i="25"/>
  <c r="Y181" i="25"/>
  <c r="X181" i="25"/>
  <c r="K181" i="25"/>
  <c r="B181" i="25"/>
  <c r="AL180" i="25"/>
  <c r="AK180" i="25"/>
  <c r="AJ180" i="25"/>
  <c r="AI180" i="25"/>
  <c r="AH180" i="25"/>
  <c r="AG180" i="25"/>
  <c r="AF180" i="25"/>
  <c r="AD180" i="25"/>
  <c r="AC180" i="25"/>
  <c r="AB180" i="25"/>
  <c r="AA180" i="25"/>
  <c r="Z180" i="25"/>
  <c r="Y180" i="25"/>
  <c r="X180" i="25"/>
  <c r="K180" i="25"/>
  <c r="B180" i="25"/>
  <c r="AM179" i="25"/>
  <c r="AM180" i="25" s="1"/>
  <c r="AM181" i="25" s="1"/>
  <c r="AM182" i="25" s="1"/>
  <c r="AM183" i="25" s="1"/>
  <c r="AM184" i="25" s="1"/>
  <c r="AL179" i="25"/>
  <c r="AK179" i="25"/>
  <c r="AJ179" i="25"/>
  <c r="AI179" i="25"/>
  <c r="AH179" i="25"/>
  <c r="AG179" i="25"/>
  <c r="AF179" i="25"/>
  <c r="AD179" i="25"/>
  <c r="AC179" i="25"/>
  <c r="AB179" i="25"/>
  <c r="AA179" i="25"/>
  <c r="Z179" i="25"/>
  <c r="Y179" i="25"/>
  <c r="X179" i="25"/>
  <c r="K179" i="25"/>
  <c r="B179" i="25"/>
  <c r="AJ178" i="25"/>
  <c r="AI178" i="25"/>
  <c r="AH178" i="25"/>
  <c r="AG178" i="25"/>
  <c r="AF178" i="25"/>
  <c r="AD178" i="25"/>
  <c r="AC178" i="25"/>
  <c r="AB178" i="25"/>
  <c r="AA178" i="25"/>
  <c r="Z178" i="25"/>
  <c r="Y178" i="25"/>
  <c r="X178" i="25"/>
  <c r="K178" i="25"/>
  <c r="B178" i="25"/>
  <c r="AJ177" i="25"/>
  <c r="AI177" i="25"/>
  <c r="AH177" i="25"/>
  <c r="AG177" i="25"/>
  <c r="AF177" i="25"/>
  <c r="AD177" i="25"/>
  <c r="AC177" i="25"/>
  <c r="AB177" i="25"/>
  <c r="AA177" i="25"/>
  <c r="Z177" i="25"/>
  <c r="Y177" i="25"/>
  <c r="X177" i="25"/>
  <c r="K177" i="25"/>
  <c r="B177" i="25"/>
  <c r="K176" i="25"/>
  <c r="B176" i="25"/>
  <c r="K175" i="25"/>
  <c r="B175" i="25"/>
  <c r="K174" i="25"/>
  <c r="B174" i="25"/>
  <c r="K173" i="25"/>
  <c r="B173" i="25"/>
  <c r="K172" i="25"/>
  <c r="B172" i="25"/>
  <c r="K171" i="25"/>
  <c r="B171" i="25"/>
  <c r="K170" i="25"/>
  <c r="B170" i="25"/>
  <c r="K169" i="25"/>
  <c r="B169" i="25"/>
  <c r="K168" i="25"/>
  <c r="B168" i="25"/>
  <c r="K167" i="25"/>
  <c r="B167" i="25"/>
  <c r="K166" i="25"/>
  <c r="B166" i="25"/>
  <c r="K165" i="25"/>
  <c r="B165" i="25"/>
  <c r="K164" i="25"/>
  <c r="B164" i="25"/>
  <c r="K163" i="25"/>
  <c r="B163" i="25"/>
  <c r="K162" i="25"/>
  <c r="B162" i="25"/>
  <c r="K161" i="25"/>
  <c r="B161" i="25"/>
  <c r="K160" i="25"/>
  <c r="B160" i="25"/>
  <c r="K159" i="25"/>
  <c r="B159" i="25"/>
  <c r="K158" i="25"/>
  <c r="B158" i="25"/>
  <c r="AG157" i="25"/>
  <c r="AH157" i="25" s="1"/>
  <c r="AF157" i="25"/>
  <c r="AD157" i="25"/>
  <c r="AC157" i="25"/>
  <c r="AB157" i="25"/>
  <c r="K157" i="25"/>
  <c r="B157" i="25"/>
  <c r="AJ156" i="25"/>
  <c r="AI156" i="25"/>
  <c r="AH156" i="25"/>
  <c r="AG156" i="25"/>
  <c r="AF156" i="25"/>
  <c r="AD156" i="25"/>
  <c r="AC156" i="25"/>
  <c r="AB156" i="25"/>
  <c r="AA156" i="25"/>
  <c r="Z156" i="25"/>
  <c r="Y156" i="25"/>
  <c r="X156" i="25"/>
  <c r="K156" i="25"/>
  <c r="B156" i="25"/>
  <c r="AJ155" i="25"/>
  <c r="AI155" i="25"/>
  <c r="AH155" i="25"/>
  <c r="AG155" i="25"/>
  <c r="AF155" i="25"/>
  <c r="AD155" i="25"/>
  <c r="AC155" i="25"/>
  <c r="AB155" i="25"/>
  <c r="AA155" i="25"/>
  <c r="Z155" i="25"/>
  <c r="Y155" i="25"/>
  <c r="X155" i="25"/>
  <c r="B155" i="25"/>
  <c r="AJ154" i="25"/>
  <c r="AI154" i="25"/>
  <c r="AH154" i="25"/>
  <c r="AG154" i="25"/>
  <c r="AF154" i="25"/>
  <c r="AD154" i="25"/>
  <c r="AA154" i="25"/>
  <c r="Z154" i="25"/>
  <c r="Y154" i="25"/>
  <c r="X154" i="25"/>
  <c r="B154" i="25"/>
  <c r="AL153" i="25"/>
  <c r="AL154" i="25" s="1"/>
  <c r="AL155" i="25" s="1"/>
  <c r="AL156" i="25" s="1"/>
  <c r="AL157" i="25" s="1"/>
  <c r="AJ153" i="25"/>
  <c r="AI153" i="25"/>
  <c r="AH153" i="25"/>
  <c r="AG153" i="25"/>
  <c r="AF153" i="25"/>
  <c r="AD153" i="25"/>
  <c r="AC153" i="25"/>
  <c r="AB153" i="25"/>
  <c r="AA153" i="25"/>
  <c r="Z153" i="25"/>
  <c r="Y153" i="25"/>
  <c r="X153" i="25"/>
  <c r="K153" i="25"/>
  <c r="B153" i="25"/>
  <c r="AM152" i="25"/>
  <c r="AM153" i="25" s="1"/>
  <c r="AM154" i="25" s="1"/>
  <c r="AM155" i="25" s="1"/>
  <c r="AM156" i="25" s="1"/>
  <c r="AM157" i="25" s="1"/>
  <c r="AL152" i="25"/>
  <c r="AK152" i="25"/>
  <c r="AK153" i="25" s="1"/>
  <c r="AJ152" i="25"/>
  <c r="AI152" i="25"/>
  <c r="AH152" i="25"/>
  <c r="AG152" i="25"/>
  <c r="AF152" i="25"/>
  <c r="AD152" i="25"/>
  <c r="AC152" i="25"/>
  <c r="AB152" i="25"/>
  <c r="AA152" i="25"/>
  <c r="Z152" i="25"/>
  <c r="Y152" i="25"/>
  <c r="X152" i="25"/>
  <c r="K152" i="25"/>
  <c r="B152" i="25"/>
  <c r="AJ151" i="25"/>
  <c r="AI151" i="25"/>
  <c r="AH151" i="25"/>
  <c r="AG151" i="25"/>
  <c r="AF151" i="25"/>
  <c r="AD151" i="25"/>
  <c r="AC151" i="25"/>
  <c r="AB151" i="25"/>
  <c r="AA151" i="25"/>
  <c r="Z151" i="25"/>
  <c r="Y151" i="25"/>
  <c r="X151" i="25"/>
  <c r="K151" i="25"/>
  <c r="B151" i="25"/>
  <c r="AJ150" i="25"/>
  <c r="AI150" i="25"/>
  <c r="AH150" i="25"/>
  <c r="AG150" i="25"/>
  <c r="AF150" i="25"/>
  <c r="AD150" i="25"/>
  <c r="AC150" i="25"/>
  <c r="AB150" i="25"/>
  <c r="AA150" i="25"/>
  <c r="Z150" i="25"/>
  <c r="Y150" i="25"/>
  <c r="X150" i="25"/>
  <c r="K150" i="25"/>
  <c r="B150" i="25"/>
  <c r="K149" i="25"/>
  <c r="B149" i="25"/>
  <c r="K148" i="25"/>
  <c r="B148" i="25"/>
  <c r="K147" i="25"/>
  <c r="B147" i="25"/>
  <c r="K146" i="25"/>
  <c r="B146" i="25"/>
  <c r="K145" i="25"/>
  <c r="B145" i="25"/>
  <c r="K144" i="25"/>
  <c r="B144" i="25"/>
  <c r="K143" i="25"/>
  <c r="B143" i="25"/>
  <c r="K142" i="25"/>
  <c r="B142" i="25"/>
  <c r="K141" i="25"/>
  <c r="B141" i="25"/>
  <c r="K140" i="25"/>
  <c r="B140" i="25"/>
  <c r="K139" i="25"/>
  <c r="B139" i="25"/>
  <c r="K138" i="25"/>
  <c r="B138" i="25"/>
  <c r="K137" i="25"/>
  <c r="B137" i="25"/>
  <c r="K136" i="25"/>
  <c r="B136" i="25"/>
  <c r="AG135" i="25"/>
  <c r="AH135" i="25" s="1"/>
  <c r="AF135" i="25"/>
  <c r="AD135" i="25"/>
  <c r="AC135" i="25"/>
  <c r="AB135" i="25"/>
  <c r="K135" i="25"/>
  <c r="B135" i="25"/>
  <c r="BH134" i="25"/>
  <c r="BG134" i="25"/>
  <c r="BF134" i="25"/>
  <c r="BE134" i="25"/>
  <c r="BD134" i="25"/>
  <c r="BC134" i="25"/>
  <c r="BB134" i="25"/>
  <c r="AJ134" i="25"/>
  <c r="AI134" i="25"/>
  <c r="AH134" i="25"/>
  <c r="AG134" i="25"/>
  <c r="AF134" i="25"/>
  <c r="AD134" i="25"/>
  <c r="AC134" i="25"/>
  <c r="AB134" i="25"/>
  <c r="AA134" i="25"/>
  <c r="Z134" i="25"/>
  <c r="Y134" i="25"/>
  <c r="X134" i="25"/>
  <c r="K134" i="25"/>
  <c r="B134" i="25"/>
  <c r="AS133" i="25"/>
  <c r="AL133" i="25"/>
  <c r="AL134" i="25" s="1"/>
  <c r="AL135" i="25" s="1"/>
  <c r="AJ133" i="25"/>
  <c r="AI133" i="25"/>
  <c r="AH133" i="25"/>
  <c r="AG133" i="25"/>
  <c r="AF133" i="25"/>
  <c r="AD133" i="25"/>
  <c r="AC133" i="25"/>
  <c r="AB133" i="25"/>
  <c r="AA133" i="25"/>
  <c r="Z133" i="25"/>
  <c r="Y133" i="25"/>
  <c r="X133" i="25"/>
  <c r="B133" i="25"/>
  <c r="AS132" i="25"/>
  <c r="AJ132" i="25"/>
  <c r="AI132" i="25"/>
  <c r="AH132" i="25"/>
  <c r="AG132" i="25"/>
  <c r="AF132" i="25"/>
  <c r="AD132" i="25"/>
  <c r="AA132" i="25"/>
  <c r="Z132" i="25"/>
  <c r="Y132" i="25"/>
  <c r="X132" i="25"/>
  <c r="B132" i="25"/>
  <c r="AS131" i="25"/>
  <c r="AM131" i="25"/>
  <c r="AM132" i="25" s="1"/>
  <c r="AM133" i="25" s="1"/>
  <c r="AM134" i="25" s="1"/>
  <c r="AM135" i="25" s="1"/>
  <c r="AL131" i="25"/>
  <c r="AL132" i="25" s="1"/>
  <c r="AJ131" i="25"/>
  <c r="AI131" i="25"/>
  <c r="AH131" i="25"/>
  <c r="AG131" i="25"/>
  <c r="AF131" i="25"/>
  <c r="AD131" i="25"/>
  <c r="AC131" i="25"/>
  <c r="AB131" i="25"/>
  <c r="AA131" i="25"/>
  <c r="Z131" i="25"/>
  <c r="Y131" i="25"/>
  <c r="X131" i="25"/>
  <c r="K131" i="25"/>
  <c r="B131" i="25"/>
  <c r="AS130" i="25"/>
  <c r="AM130" i="25"/>
  <c r="AL130" i="25"/>
  <c r="AK130" i="25"/>
  <c r="AK131" i="25" s="1"/>
  <c r="AJ130" i="25"/>
  <c r="AI130" i="25"/>
  <c r="AH130" i="25"/>
  <c r="AG130" i="25"/>
  <c r="AF130" i="25"/>
  <c r="AD130" i="25"/>
  <c r="AC130" i="25"/>
  <c r="AB130" i="25"/>
  <c r="AA130" i="25"/>
  <c r="Z130" i="25"/>
  <c r="Y130" i="25"/>
  <c r="X130" i="25"/>
  <c r="K130" i="25"/>
  <c r="B130" i="25"/>
  <c r="AS129" i="25"/>
  <c r="AJ129" i="25"/>
  <c r="AI129" i="25"/>
  <c r="AH129" i="25"/>
  <c r="AG129" i="25"/>
  <c r="AF129" i="25"/>
  <c r="AD129" i="25"/>
  <c r="AC129" i="25"/>
  <c r="AB129" i="25"/>
  <c r="AA129" i="25"/>
  <c r="Z129" i="25"/>
  <c r="Y129" i="25"/>
  <c r="X129" i="25"/>
  <c r="K129" i="25"/>
  <c r="B129" i="25"/>
  <c r="AS128" i="25"/>
  <c r="AJ128" i="25"/>
  <c r="AI128" i="25"/>
  <c r="AH128" i="25"/>
  <c r="AG128" i="25"/>
  <c r="AF128" i="25"/>
  <c r="AD128" i="25"/>
  <c r="AC128" i="25"/>
  <c r="AB128" i="25"/>
  <c r="AA128" i="25"/>
  <c r="Z128" i="25"/>
  <c r="Y128" i="25"/>
  <c r="X128" i="25"/>
  <c r="K128" i="25"/>
  <c r="B128" i="25"/>
  <c r="AS127" i="25"/>
  <c r="K127" i="25"/>
  <c r="B127" i="25"/>
  <c r="AS126" i="25"/>
  <c r="AJ126" i="25"/>
  <c r="AI126" i="25"/>
  <c r="Y126" i="25"/>
  <c r="X126" i="25"/>
  <c r="AA126" i="25"/>
  <c r="K126" i="25"/>
  <c r="B126" i="25"/>
  <c r="AS125" i="25"/>
  <c r="K125" i="25"/>
  <c r="B125" i="25"/>
  <c r="AS124" i="25"/>
  <c r="K124" i="25"/>
  <c r="B124" i="25"/>
  <c r="AS123" i="25"/>
  <c r="K123" i="25"/>
  <c r="B123" i="25"/>
  <c r="AS122" i="25"/>
  <c r="K122" i="25"/>
  <c r="B122" i="25"/>
  <c r="AS121" i="25"/>
  <c r="K121" i="25"/>
  <c r="B121" i="25"/>
  <c r="AS120" i="25"/>
  <c r="K120" i="25"/>
  <c r="B120" i="25"/>
  <c r="AS119" i="25"/>
  <c r="K119" i="25"/>
  <c r="B119" i="25"/>
  <c r="BB118" i="25"/>
  <c r="AS118" i="25"/>
  <c r="AJ118" i="25"/>
  <c r="AI118" i="25"/>
  <c r="AH118" i="25"/>
  <c r="K118" i="25"/>
  <c r="B118" i="25"/>
  <c r="AS117" i="25"/>
  <c r="AJ117" i="25"/>
  <c r="AI117" i="25"/>
  <c r="AH117" i="25"/>
  <c r="AG117" i="25"/>
  <c r="AF117" i="25"/>
  <c r="AD117" i="25"/>
  <c r="AC117" i="25"/>
  <c r="AB117" i="25"/>
  <c r="K117" i="25"/>
  <c r="B117" i="25"/>
  <c r="AS116" i="25"/>
  <c r="AH116" i="25"/>
  <c r="K116" i="25"/>
  <c r="B116" i="25"/>
  <c r="AS115" i="25"/>
  <c r="K115" i="25"/>
  <c r="B115" i="25"/>
  <c r="AS114" i="25"/>
  <c r="K114" i="25"/>
  <c r="B114" i="25"/>
  <c r="AS113" i="25"/>
  <c r="K113" i="25"/>
  <c r="B113" i="25"/>
  <c r="AS112" i="25"/>
  <c r="K112" i="25"/>
  <c r="B112" i="25"/>
  <c r="AS111" i="25"/>
  <c r="K111" i="25"/>
  <c r="B111" i="25"/>
  <c r="AS110" i="25"/>
  <c r="K110" i="25"/>
  <c r="B110" i="25"/>
  <c r="AS109" i="25"/>
  <c r="K109" i="25"/>
  <c r="B109" i="25"/>
  <c r="AS108" i="25"/>
  <c r="K108" i="25"/>
  <c r="B108" i="25"/>
  <c r="AS107" i="25"/>
  <c r="K107" i="25"/>
  <c r="B107" i="25"/>
  <c r="AS106" i="25"/>
  <c r="K106" i="25"/>
  <c r="B106" i="25"/>
  <c r="AS105" i="25"/>
  <c r="AG105" i="25"/>
  <c r="AH105" i="25" s="1"/>
  <c r="AF105" i="25"/>
  <c r="AD105" i="25"/>
  <c r="AC105" i="25"/>
  <c r="AB105" i="25"/>
  <c r="K105" i="25"/>
  <c r="B105" i="25"/>
  <c r="AS104" i="25"/>
  <c r="AJ104" i="25"/>
  <c r="AI104" i="25"/>
  <c r="AH104" i="25"/>
  <c r="AG104" i="25"/>
  <c r="AF104" i="25"/>
  <c r="AD104" i="25"/>
  <c r="AC104" i="25"/>
  <c r="AB104" i="25"/>
  <c r="AA104" i="25"/>
  <c r="Z104" i="25"/>
  <c r="Y104" i="25"/>
  <c r="X104" i="25"/>
  <c r="K104" i="25"/>
  <c r="B104" i="25"/>
  <c r="AS103" i="25"/>
  <c r="AJ103" i="25"/>
  <c r="AI103" i="25"/>
  <c r="AH103" i="25"/>
  <c r="AG103" i="25"/>
  <c r="AF103" i="25"/>
  <c r="AD103" i="25"/>
  <c r="AC103" i="25"/>
  <c r="AB103" i="25"/>
  <c r="AA103" i="25"/>
  <c r="Z103" i="25"/>
  <c r="Y103" i="25"/>
  <c r="X103" i="25"/>
  <c r="B103" i="25"/>
  <c r="AS102" i="25"/>
  <c r="AJ102" i="25"/>
  <c r="AI102" i="25"/>
  <c r="AH102" i="25"/>
  <c r="AG102" i="25"/>
  <c r="AF102" i="25"/>
  <c r="AD102" i="25"/>
  <c r="AC102" i="25"/>
  <c r="AB102" i="25"/>
  <c r="AA102" i="25"/>
  <c r="Z102" i="25"/>
  <c r="Y102" i="25"/>
  <c r="X102" i="25"/>
  <c r="B102" i="25"/>
  <c r="AS101" i="25"/>
  <c r="AL101" i="25"/>
  <c r="AL102" i="25" s="1"/>
  <c r="AL103" i="25" s="1"/>
  <c r="AL104" i="25" s="1"/>
  <c r="AL105" i="25" s="1"/>
  <c r="AJ101" i="25"/>
  <c r="AI101" i="25"/>
  <c r="AH101" i="25"/>
  <c r="AG101" i="25"/>
  <c r="AF101" i="25"/>
  <c r="AD101" i="25"/>
  <c r="AC101" i="25"/>
  <c r="AB101" i="25"/>
  <c r="AA101" i="25"/>
  <c r="Z101" i="25"/>
  <c r="Y101" i="25"/>
  <c r="X101" i="25"/>
  <c r="K101" i="25"/>
  <c r="B101" i="25"/>
  <c r="AS100" i="25"/>
  <c r="AM100" i="25"/>
  <c r="AM101" i="25" s="1"/>
  <c r="AM102" i="25" s="1"/>
  <c r="AM103" i="25" s="1"/>
  <c r="AM104" i="25" s="1"/>
  <c r="AM105" i="25" s="1"/>
  <c r="AL100" i="25"/>
  <c r="AK100" i="25"/>
  <c r="AK101" i="25" s="1"/>
  <c r="AJ100" i="25"/>
  <c r="AI100" i="25"/>
  <c r="AH100" i="25"/>
  <c r="AG100" i="25"/>
  <c r="AF100" i="25"/>
  <c r="AD100" i="25"/>
  <c r="AC100" i="25"/>
  <c r="AB100" i="25"/>
  <c r="AA100" i="25"/>
  <c r="Z100" i="25"/>
  <c r="Y100" i="25"/>
  <c r="X100" i="25"/>
  <c r="K100" i="25"/>
  <c r="B100" i="25"/>
  <c r="AS99" i="25"/>
  <c r="AJ99" i="25"/>
  <c r="AI99" i="25"/>
  <c r="AH99" i="25"/>
  <c r="AG99" i="25"/>
  <c r="AF99" i="25"/>
  <c r="AD99" i="25"/>
  <c r="AC99" i="25"/>
  <c r="AB99" i="25"/>
  <c r="AA99" i="25"/>
  <c r="Z99" i="25"/>
  <c r="Y99" i="25"/>
  <c r="X99" i="25"/>
  <c r="K99" i="25"/>
  <c r="B99" i="25"/>
  <c r="AS98" i="25"/>
  <c r="AJ98" i="25"/>
  <c r="AI98" i="25"/>
  <c r="AH98" i="25"/>
  <c r="AG98" i="25"/>
  <c r="AF98" i="25"/>
  <c r="AD98" i="25"/>
  <c r="AC98" i="25"/>
  <c r="AB98" i="25"/>
  <c r="AA98" i="25"/>
  <c r="Z98" i="25"/>
  <c r="Y98" i="25"/>
  <c r="X98" i="25"/>
  <c r="K98" i="25"/>
  <c r="B98" i="25"/>
  <c r="AS97" i="25"/>
  <c r="K97" i="25"/>
  <c r="B97" i="25"/>
  <c r="AS96" i="25"/>
  <c r="K96" i="25"/>
  <c r="B96" i="25"/>
  <c r="AS95" i="25"/>
  <c r="K95" i="25"/>
  <c r="B95" i="25"/>
  <c r="AS94" i="25"/>
  <c r="K94" i="25"/>
  <c r="B94" i="25"/>
  <c r="BC93" i="25"/>
  <c r="AS93" i="25"/>
  <c r="K93" i="25"/>
  <c r="B93" i="25"/>
  <c r="AS92" i="25"/>
  <c r="K92" i="25"/>
  <c r="B92" i="25"/>
  <c r="AS91" i="25"/>
  <c r="K91" i="25"/>
  <c r="B91" i="25"/>
  <c r="AS90" i="25"/>
  <c r="K90" i="25"/>
  <c r="B90" i="25"/>
  <c r="AS89" i="25"/>
  <c r="K89" i="25"/>
  <c r="B89" i="25"/>
  <c r="AS88" i="25"/>
  <c r="K88" i="25"/>
  <c r="B88" i="25"/>
  <c r="AS87" i="25"/>
  <c r="K87" i="25"/>
  <c r="B87" i="25"/>
  <c r="AS86" i="25"/>
  <c r="K86" i="25"/>
  <c r="B86" i="25"/>
  <c r="AS85" i="25"/>
  <c r="K85" i="25"/>
  <c r="B85" i="25"/>
  <c r="AS84" i="25"/>
  <c r="K84" i="25"/>
  <c r="B84" i="25"/>
  <c r="AS83" i="25"/>
  <c r="K83" i="25"/>
  <c r="B83" i="25"/>
  <c r="AS82" i="25"/>
  <c r="K82" i="25"/>
  <c r="B82" i="25"/>
  <c r="AS81" i="25"/>
  <c r="K81" i="25"/>
  <c r="B81" i="25"/>
  <c r="AS80" i="25"/>
  <c r="K80" i="25"/>
  <c r="B80" i="25"/>
  <c r="AS79" i="25"/>
  <c r="K79" i="25"/>
  <c r="B79" i="25"/>
  <c r="AS78" i="25"/>
  <c r="K78" i="25"/>
  <c r="B78" i="25"/>
  <c r="AS77" i="25"/>
  <c r="K77" i="25"/>
  <c r="B77" i="25"/>
  <c r="AS76" i="25"/>
  <c r="K76" i="25"/>
  <c r="B76" i="25"/>
  <c r="AS75" i="25"/>
  <c r="K75" i="25"/>
  <c r="B75" i="25"/>
  <c r="AS74" i="25"/>
  <c r="AL74" i="25"/>
  <c r="AG74" i="25"/>
  <c r="AH74" i="25" s="1"/>
  <c r="AF74" i="25"/>
  <c r="AD74" i="25"/>
  <c r="AC74" i="25"/>
  <c r="AB74" i="25"/>
  <c r="K74" i="25"/>
  <c r="B74" i="25"/>
  <c r="AS73" i="25"/>
  <c r="AJ73" i="25"/>
  <c r="AI73" i="25"/>
  <c r="AH73" i="25"/>
  <c r="AG73" i="25"/>
  <c r="AF73" i="25"/>
  <c r="AD73" i="25"/>
  <c r="AC73" i="25"/>
  <c r="AB73" i="25"/>
  <c r="AA73" i="25"/>
  <c r="Z73" i="25"/>
  <c r="Y73" i="25"/>
  <c r="X73" i="25"/>
  <c r="K73" i="25"/>
  <c r="B73" i="25"/>
  <c r="AS72" i="25"/>
  <c r="AL72" i="25"/>
  <c r="AL73" i="25" s="1"/>
  <c r="AJ72" i="25"/>
  <c r="AI72" i="25"/>
  <c r="AH72" i="25"/>
  <c r="AG72" i="25"/>
  <c r="AF72" i="25"/>
  <c r="AD72" i="25"/>
  <c r="AC72" i="25"/>
  <c r="AB72" i="25"/>
  <c r="AA72" i="25"/>
  <c r="Z72" i="25"/>
  <c r="Y72" i="25"/>
  <c r="X72" i="25"/>
  <c r="B72" i="25"/>
  <c r="AS71" i="25"/>
  <c r="AJ71" i="25"/>
  <c r="AI71" i="25"/>
  <c r="AH71" i="25"/>
  <c r="AG71" i="25"/>
  <c r="AF71" i="25"/>
  <c r="AD71" i="25"/>
  <c r="AB71" i="25"/>
  <c r="AA71" i="25"/>
  <c r="Z71" i="25"/>
  <c r="Y71" i="25"/>
  <c r="X71" i="25"/>
  <c r="B71" i="25"/>
  <c r="AS70" i="25"/>
  <c r="AL70" i="25"/>
  <c r="AL71" i="25" s="1"/>
  <c r="AJ70" i="25"/>
  <c r="AI70" i="25"/>
  <c r="AH70" i="25"/>
  <c r="AG70" i="25"/>
  <c r="AF70" i="25"/>
  <c r="AD70" i="25"/>
  <c r="AC70" i="25"/>
  <c r="AB70" i="25"/>
  <c r="AA70" i="25"/>
  <c r="Z70" i="25"/>
  <c r="Y70" i="25"/>
  <c r="X70" i="25"/>
  <c r="K70" i="25"/>
  <c r="B70" i="25"/>
  <c r="AS69" i="25"/>
  <c r="AM69" i="25"/>
  <c r="AM70" i="25" s="1"/>
  <c r="AM71" i="25" s="1"/>
  <c r="AM72" i="25" s="1"/>
  <c r="AM73" i="25" s="1"/>
  <c r="AM74" i="25" s="1"/>
  <c r="AL69" i="25"/>
  <c r="AK69" i="25"/>
  <c r="AK70" i="25" s="1"/>
  <c r="AJ69" i="25"/>
  <c r="AI69" i="25"/>
  <c r="AH69" i="25"/>
  <c r="AG69" i="25"/>
  <c r="AF69" i="25"/>
  <c r="AD69" i="25"/>
  <c r="AC69" i="25"/>
  <c r="AB69" i="25"/>
  <c r="AA69" i="25"/>
  <c r="Z69" i="25"/>
  <c r="Y69" i="25"/>
  <c r="X69" i="25"/>
  <c r="K69" i="25"/>
  <c r="B69" i="25"/>
  <c r="AS68" i="25"/>
  <c r="AJ68" i="25"/>
  <c r="AI68" i="25"/>
  <c r="AH68" i="25"/>
  <c r="AG68" i="25"/>
  <c r="AF68" i="25"/>
  <c r="AD68" i="25"/>
  <c r="AC68" i="25"/>
  <c r="AB68" i="25"/>
  <c r="AA68" i="25"/>
  <c r="Z68" i="25"/>
  <c r="Y68" i="25"/>
  <c r="X68" i="25"/>
  <c r="K68" i="25"/>
  <c r="B68" i="25"/>
  <c r="AS67" i="25"/>
  <c r="AJ67" i="25"/>
  <c r="AI67" i="25"/>
  <c r="AH67" i="25"/>
  <c r="AG67" i="25"/>
  <c r="AF67" i="25"/>
  <c r="AD67" i="25"/>
  <c r="AC67" i="25"/>
  <c r="AB67" i="25"/>
  <c r="AA67" i="25"/>
  <c r="Z67" i="25"/>
  <c r="Y67" i="25"/>
  <c r="X67" i="25"/>
  <c r="K67" i="25"/>
  <c r="B67" i="25"/>
  <c r="K66" i="25"/>
  <c r="B66" i="25"/>
  <c r="K65" i="25"/>
  <c r="B65" i="25"/>
  <c r="BG64" i="25"/>
  <c r="K64" i="25"/>
  <c r="B64" i="25"/>
  <c r="AR63" i="25"/>
  <c r="K63" i="25"/>
  <c r="B63" i="25"/>
  <c r="K62" i="25"/>
  <c r="B62" i="25"/>
  <c r="K61" i="25"/>
  <c r="B61" i="25"/>
  <c r="K60" i="25"/>
  <c r="B60" i="25"/>
  <c r="K59" i="25"/>
  <c r="B59" i="25"/>
  <c r="AJ58" i="25"/>
  <c r="AI58" i="25"/>
  <c r="K58" i="25"/>
  <c r="B58" i="25"/>
  <c r="K57" i="25"/>
  <c r="B57" i="25"/>
  <c r="K56" i="25"/>
  <c r="B56" i="25"/>
  <c r="K55" i="25"/>
  <c r="B55" i="25"/>
  <c r="K54" i="25"/>
  <c r="B54" i="25"/>
  <c r="K53" i="25"/>
  <c r="B53" i="25"/>
  <c r="K52" i="25"/>
  <c r="B52" i="25"/>
  <c r="K51" i="25"/>
  <c r="B51" i="25"/>
  <c r="K50" i="25"/>
  <c r="B50" i="25"/>
  <c r="K49" i="25"/>
  <c r="B49" i="25"/>
  <c r="K48" i="25"/>
  <c r="B48" i="25"/>
  <c r="K47" i="25"/>
  <c r="B47" i="25"/>
  <c r="K46" i="25"/>
  <c r="B46" i="25"/>
  <c r="K45" i="25"/>
  <c r="B45" i="25"/>
  <c r="K44" i="25"/>
  <c r="B44" i="25"/>
  <c r="K43" i="25"/>
  <c r="B43" i="25"/>
  <c r="AD42" i="25"/>
  <c r="K42" i="25"/>
  <c r="B42" i="25"/>
  <c r="K41" i="25"/>
  <c r="B41" i="25"/>
  <c r="AG40" i="25"/>
  <c r="AH40" i="25" s="1"/>
  <c r="AF40" i="25"/>
  <c r="AD40" i="25"/>
  <c r="AC40" i="25"/>
  <c r="AB40" i="25"/>
  <c r="K40" i="25"/>
  <c r="B40" i="25"/>
  <c r="AK39" i="25"/>
  <c r="AK40" i="25" s="1"/>
  <c r="AJ39" i="25"/>
  <c r="AI39" i="25"/>
  <c r="AH39" i="25"/>
  <c r="AG39" i="25"/>
  <c r="AF39" i="25"/>
  <c r="AD39" i="25"/>
  <c r="AC39" i="25"/>
  <c r="AB39" i="25"/>
  <c r="AA39" i="25"/>
  <c r="Z39" i="25"/>
  <c r="Y39" i="25"/>
  <c r="X39" i="25"/>
  <c r="K39" i="25"/>
  <c r="B39" i="25"/>
  <c r="AJ38" i="25"/>
  <c r="AI38" i="25"/>
  <c r="AH38" i="25"/>
  <c r="AG38" i="25"/>
  <c r="AF38" i="25"/>
  <c r="AD38" i="25"/>
  <c r="AC38" i="25"/>
  <c r="AB38" i="25"/>
  <c r="AA38" i="25"/>
  <c r="Z38" i="25"/>
  <c r="Y38" i="25"/>
  <c r="X38" i="25"/>
  <c r="AK37" i="25"/>
  <c r="AK38" i="25" s="1"/>
  <c r="AJ37" i="25"/>
  <c r="AI37" i="25"/>
  <c r="AH37" i="25"/>
  <c r="AG37" i="25"/>
  <c r="AF37" i="25"/>
  <c r="AD37" i="25"/>
  <c r="AC37" i="25"/>
  <c r="AB37" i="25" s="1"/>
  <c r="AA37" i="25"/>
  <c r="Z37" i="25"/>
  <c r="Y37" i="25"/>
  <c r="X37" i="25"/>
  <c r="AL36" i="25"/>
  <c r="AL37" i="25" s="1"/>
  <c r="AL38" i="25" s="1"/>
  <c r="AL39" i="25" s="1"/>
  <c r="AL40" i="25" s="1"/>
  <c r="AJ36" i="25"/>
  <c r="AI36" i="25"/>
  <c r="AH36" i="25"/>
  <c r="AG36" i="25"/>
  <c r="AF36" i="25"/>
  <c r="AD36" i="25"/>
  <c r="AC36" i="25"/>
  <c r="AB36" i="25"/>
  <c r="AA36" i="25"/>
  <c r="Z36" i="25"/>
  <c r="Y36" i="25"/>
  <c r="X36" i="25"/>
  <c r="K36" i="25"/>
  <c r="AM35" i="25"/>
  <c r="AM36" i="25" s="1"/>
  <c r="AM37" i="25" s="1"/>
  <c r="AM38" i="25" s="1"/>
  <c r="AM39" i="25" s="1"/>
  <c r="AM40" i="25" s="1"/>
  <c r="AL35" i="25"/>
  <c r="AK35" i="25"/>
  <c r="AK36" i="25" s="1"/>
  <c r="AJ35" i="25"/>
  <c r="AI35" i="25"/>
  <c r="AH35" i="25"/>
  <c r="AG35" i="25"/>
  <c r="AF35" i="25"/>
  <c r="AD35" i="25"/>
  <c r="AC35" i="25"/>
  <c r="AB35" i="25"/>
  <c r="AA35" i="25"/>
  <c r="Z35" i="25"/>
  <c r="Y35" i="25"/>
  <c r="X35" i="25"/>
  <c r="K35" i="25"/>
  <c r="I35" i="25"/>
  <c r="H35" i="25"/>
  <c r="G35" i="25"/>
  <c r="F35" i="25"/>
  <c r="E35" i="25"/>
  <c r="D35" i="25"/>
  <c r="C35" i="25"/>
  <c r="B35" i="25"/>
  <c r="AJ34" i="25"/>
  <c r="AI34" i="25"/>
  <c r="AH34" i="25"/>
  <c r="AG34" i="25"/>
  <c r="AF34" i="25"/>
  <c r="AD34" i="25"/>
  <c r="AC34" i="25"/>
  <c r="AB34" i="25"/>
  <c r="AA34" i="25"/>
  <c r="Z34" i="25"/>
  <c r="Y34" i="25"/>
  <c r="X34" i="25"/>
  <c r="K34" i="25"/>
  <c r="AJ33" i="25"/>
  <c r="AI33" i="25"/>
  <c r="AH33" i="25"/>
  <c r="AG33" i="25"/>
  <c r="AF33" i="25"/>
  <c r="AD33" i="25"/>
  <c r="AC33" i="25"/>
  <c r="AB33" i="25"/>
  <c r="AA33" i="25"/>
  <c r="Z33" i="25"/>
  <c r="Y33" i="25"/>
  <c r="X33" i="25"/>
  <c r="K33" i="25"/>
  <c r="K32" i="25"/>
  <c r="K31" i="25"/>
  <c r="K30" i="25"/>
  <c r="K29" i="25"/>
  <c r="K28" i="25"/>
  <c r="AC27" i="25"/>
  <c r="AB27" i="25"/>
  <c r="AA27" i="25"/>
  <c r="Z27" i="25"/>
  <c r="Y27" i="25"/>
  <c r="X27" i="25"/>
  <c r="K27" i="25"/>
  <c r="AJ26" i="25"/>
  <c r="AI26" i="25"/>
  <c r="K26" i="25"/>
  <c r="K25" i="25"/>
  <c r="K24" i="25"/>
  <c r="K23" i="25"/>
  <c r="K22" i="25"/>
  <c r="K21" i="25"/>
  <c r="K20" i="25"/>
  <c r="K19" i="25"/>
  <c r="K18" i="25"/>
  <c r="K17" i="25"/>
  <c r="K16" i="25"/>
  <c r="K15" i="25"/>
  <c r="K14" i="25"/>
  <c r="AG13" i="25"/>
  <c r="AH13" i="25" s="1"/>
  <c r="AF13" i="25"/>
  <c r="AD13" i="25"/>
  <c r="AC13" i="25"/>
  <c r="AB13" i="25"/>
  <c r="K13" i="25"/>
  <c r="AJ12" i="25"/>
  <c r="AI12" i="25"/>
  <c r="AH12" i="25"/>
  <c r="AG12" i="25"/>
  <c r="AF12" i="25"/>
  <c r="AD12" i="25"/>
  <c r="AC12" i="25"/>
  <c r="AB12" i="25"/>
  <c r="AA12" i="25"/>
  <c r="Z12" i="25"/>
  <c r="Y12" i="25"/>
  <c r="X12" i="25"/>
  <c r="K12" i="25"/>
  <c r="AJ11" i="25"/>
  <c r="AI11" i="25"/>
  <c r="AH11" i="25"/>
  <c r="AG11" i="25"/>
  <c r="AF11" i="25"/>
  <c r="AD11" i="25"/>
  <c r="AC11" i="25"/>
  <c r="AB11" i="25"/>
  <c r="AA11" i="25"/>
  <c r="Z11" i="25"/>
  <c r="Y11" i="25"/>
  <c r="X11" i="25"/>
  <c r="AJ10" i="25"/>
  <c r="AI10" i="25"/>
  <c r="AH10" i="25"/>
  <c r="AG10" i="25"/>
  <c r="AF10" i="25"/>
  <c r="AD10" i="25"/>
  <c r="AA10" i="25"/>
  <c r="Z10" i="25"/>
  <c r="Y10" i="25"/>
  <c r="X10" i="25"/>
  <c r="K10" i="25"/>
  <c r="AL9" i="25"/>
  <c r="AL10" i="25" s="1"/>
  <c r="AL11" i="25" s="1"/>
  <c r="AL12" i="25" s="1"/>
  <c r="AL13" i="25" s="1"/>
  <c r="AJ9" i="25"/>
  <c r="AI9" i="25"/>
  <c r="AH9" i="25"/>
  <c r="AG9" i="25"/>
  <c r="AF9" i="25"/>
  <c r="AD9" i="25"/>
  <c r="AC9" i="25"/>
  <c r="AB9" i="25"/>
  <c r="AA9" i="25"/>
  <c r="Z9" i="25"/>
  <c r="Y9" i="25"/>
  <c r="X9" i="25"/>
  <c r="K9" i="25"/>
  <c r="AM8" i="25"/>
  <c r="AM9" i="25" s="1"/>
  <c r="AM10" i="25" s="1"/>
  <c r="AM11" i="25" s="1"/>
  <c r="AM12" i="25" s="1"/>
  <c r="AM13" i="25" s="1"/>
  <c r="AL8" i="25"/>
  <c r="AK8" i="25"/>
  <c r="AK9" i="25" s="1"/>
  <c r="AJ8" i="25"/>
  <c r="AI8" i="25"/>
  <c r="AH8" i="25"/>
  <c r="AG8" i="25"/>
  <c r="AF8" i="25"/>
  <c r="AD8" i="25"/>
  <c r="AC8" i="25"/>
  <c r="AB8" i="25"/>
  <c r="AA8" i="25"/>
  <c r="Z8" i="25"/>
  <c r="Y8" i="25"/>
  <c r="X8" i="25"/>
  <c r="K8" i="25"/>
  <c r="BH3" i="25"/>
  <c r="BF3" i="25"/>
  <c r="AM3" i="25"/>
  <c r="AL3" i="25"/>
  <c r="AK3" i="25"/>
  <c r="AJ3" i="25"/>
  <c r="AI3" i="25"/>
  <c r="AH3" i="25"/>
  <c r="AG3" i="25"/>
  <c r="AF3" i="25"/>
  <c r="AE3" i="25"/>
  <c r="AD3" i="25"/>
  <c r="AC3" i="25"/>
  <c r="AB3" i="25"/>
  <c r="AA3" i="25"/>
  <c r="Z3" i="25"/>
  <c r="Y3" i="25"/>
  <c r="X3" i="25"/>
  <c r="BH2" i="25"/>
  <c r="BG2" i="25"/>
  <c r="BF2" i="25"/>
  <c r="BE2" i="25"/>
  <c r="BD2" i="25"/>
  <c r="BC2" i="25"/>
  <c r="BB2" i="25"/>
  <c r="AM2" i="25"/>
  <c r="AL2" i="25"/>
  <c r="AK2" i="25"/>
  <c r="AJ2" i="25"/>
  <c r="AI2" i="25"/>
  <c r="AH2" i="25"/>
  <c r="AG2" i="25"/>
  <c r="AF2" i="25"/>
  <c r="AE2" i="25"/>
  <c r="AD2" i="25"/>
  <c r="AC2" i="25"/>
  <c r="AB2" i="25"/>
  <c r="AA2" i="25"/>
  <c r="Z2" i="25"/>
  <c r="Y2" i="25"/>
  <c r="X2" i="25"/>
  <c r="P2" i="25"/>
  <c r="O2" i="25"/>
  <c r="N2" i="25"/>
  <c r="M2" i="25"/>
  <c r="L2" i="25"/>
  <c r="K2" i="25"/>
  <c r="J2" i="25"/>
  <c r="I2" i="25"/>
  <c r="H2" i="25"/>
  <c r="G2" i="25"/>
  <c r="F2" i="25"/>
  <c r="E2" i="25"/>
  <c r="D2" i="25"/>
  <c r="C2" i="25"/>
  <c r="B2" i="25"/>
  <c r="BH1" i="25"/>
  <c r="BG1" i="25"/>
  <c r="BF1" i="25"/>
  <c r="BE1" i="25"/>
  <c r="BD1" i="25"/>
  <c r="BC1" i="25"/>
  <c r="BB1" i="25"/>
  <c r="P1" i="25"/>
  <c r="O1" i="25"/>
  <c r="N1" i="25"/>
  <c r="M1" i="25"/>
  <c r="L1" i="25"/>
  <c r="K1" i="25"/>
  <c r="J1" i="25"/>
  <c r="I1" i="25"/>
  <c r="H1" i="25"/>
  <c r="G1" i="25"/>
  <c r="F1" i="25"/>
  <c r="E1" i="25"/>
  <c r="D1" i="25"/>
  <c r="C1" i="25"/>
  <c r="B1" i="25"/>
  <c r="W3" i="24"/>
  <c r="R95" i="24"/>
  <c r="R94" i="24"/>
  <c r="R93" i="24"/>
  <c r="R92" i="24"/>
  <c r="R91" i="24"/>
  <c r="AF91" i="24" s="1"/>
  <c r="R90" i="24"/>
  <c r="Z90" i="24" s="1"/>
  <c r="R89" i="24"/>
  <c r="X89" i="24" s="1"/>
  <c r="R88" i="24"/>
  <c r="R87" i="24"/>
  <c r="R86" i="24"/>
  <c r="R85" i="24"/>
  <c r="R84" i="24"/>
  <c r="R82" i="24"/>
  <c r="R83" i="24" s="1"/>
  <c r="T79" i="24"/>
  <c r="T78" i="24"/>
  <c r="K78" i="24" s="1"/>
  <c r="S78" i="24"/>
  <c r="W76" i="24"/>
  <c r="R73" i="24"/>
  <c r="AD73" i="24" s="1"/>
  <c r="R72" i="24"/>
  <c r="R71" i="24"/>
  <c r="AC71" i="24" s="1"/>
  <c r="R70" i="24"/>
  <c r="AC70" i="24" s="1"/>
  <c r="R69" i="24"/>
  <c r="AF69" i="24" s="1"/>
  <c r="R68" i="24"/>
  <c r="AD68" i="24" s="1"/>
  <c r="R67" i="24"/>
  <c r="AC67" i="24" s="1"/>
  <c r="R66" i="24"/>
  <c r="AJ66" i="24" s="1"/>
  <c r="R64" i="24"/>
  <c r="R65" i="24" s="1"/>
  <c r="T61" i="24"/>
  <c r="K61" i="24" s="1"/>
  <c r="T60" i="24"/>
  <c r="S60" i="24"/>
  <c r="K60" i="24" s="1"/>
  <c r="W58" i="24"/>
  <c r="R55" i="24"/>
  <c r="R54" i="24"/>
  <c r="R53" i="24"/>
  <c r="AF53" i="24" s="1"/>
  <c r="R52" i="24"/>
  <c r="R51" i="24"/>
  <c r="R50" i="24"/>
  <c r="R49" i="24"/>
  <c r="R48" i="24"/>
  <c r="R47" i="24"/>
  <c r="R46" i="24"/>
  <c r="R45" i="24"/>
  <c r="R44" i="24"/>
  <c r="R43" i="24"/>
  <c r="R40" i="24"/>
  <c r="AF40" i="24" s="1"/>
  <c r="T37" i="24"/>
  <c r="T36" i="24"/>
  <c r="S36" i="24"/>
  <c r="W34" i="24"/>
  <c r="R31" i="24"/>
  <c r="R30" i="24"/>
  <c r="R29" i="24"/>
  <c r="R28" i="24"/>
  <c r="R27" i="24"/>
  <c r="R26" i="24"/>
  <c r="R25" i="24"/>
  <c r="R24" i="24"/>
  <c r="AJ24" i="24" s="1"/>
  <c r="R23" i="24"/>
  <c r="AI23" i="24" s="1"/>
  <c r="R22" i="24"/>
  <c r="R21" i="24"/>
  <c r="R14" i="24"/>
  <c r="T11" i="24"/>
  <c r="K11" i="24" s="1"/>
  <c r="T10" i="24"/>
  <c r="AC10" i="24" s="1"/>
  <c r="S10" i="24"/>
  <c r="AK10" i="24" s="1"/>
  <c r="AK11" i="24" s="1"/>
  <c r="AK12" i="24" s="1"/>
  <c r="AK13" i="24" s="1"/>
  <c r="W8" i="24"/>
  <c r="BJ666" i="24"/>
  <c r="AH665" i="24"/>
  <c r="X665" i="24"/>
  <c r="AH664" i="24"/>
  <c r="X664" i="24"/>
  <c r="AH663" i="24"/>
  <c r="X663" i="24"/>
  <c r="P663" i="24"/>
  <c r="O663" i="24"/>
  <c r="N663" i="24"/>
  <c r="M663" i="24"/>
  <c r="L663" i="24"/>
  <c r="K663" i="24"/>
  <c r="I663" i="24"/>
  <c r="H663" i="24"/>
  <c r="G663" i="24"/>
  <c r="F663" i="24"/>
  <c r="E663" i="24"/>
  <c r="D663" i="24"/>
  <c r="C663" i="24"/>
  <c r="B663" i="24"/>
  <c r="AH662" i="24"/>
  <c r="X662" i="24"/>
  <c r="AJ661" i="24"/>
  <c r="AI661" i="24"/>
  <c r="AH661" i="24"/>
  <c r="AG661" i="24"/>
  <c r="AF661" i="24"/>
  <c r="AD661" i="24"/>
  <c r="AC661" i="24"/>
  <c r="AB661" i="24"/>
  <c r="AA661" i="24"/>
  <c r="Z661" i="24"/>
  <c r="Y661" i="24"/>
  <c r="X661" i="24"/>
  <c r="K661" i="24"/>
  <c r="B661" i="24"/>
  <c r="AJ660" i="24"/>
  <c r="AI660" i="24"/>
  <c r="AH660" i="24"/>
  <c r="AG660" i="24"/>
  <c r="AF660" i="24"/>
  <c r="AD660" i="24"/>
  <c r="AC660" i="24"/>
  <c r="AB660" i="24"/>
  <c r="AA660" i="24"/>
  <c r="Z660" i="24"/>
  <c r="Y660" i="24"/>
  <c r="X660" i="24"/>
  <c r="K660" i="24"/>
  <c r="B660" i="24"/>
  <c r="AJ659" i="24"/>
  <c r="AI659" i="24"/>
  <c r="AH659" i="24"/>
  <c r="AG659" i="24"/>
  <c r="AF659" i="24"/>
  <c r="AD659" i="24"/>
  <c r="AC659" i="24"/>
  <c r="AB659" i="24"/>
  <c r="AA659" i="24"/>
  <c r="Z659" i="24"/>
  <c r="Y659" i="24"/>
  <c r="X659" i="24"/>
  <c r="K659" i="24"/>
  <c r="B659" i="24"/>
  <c r="AJ658" i="24"/>
  <c r="AI658" i="24"/>
  <c r="AH658" i="24"/>
  <c r="AG658" i="24"/>
  <c r="AF658" i="24"/>
  <c r="AD658" i="24"/>
  <c r="AC658" i="24"/>
  <c r="AB658" i="24"/>
  <c r="AA658" i="24"/>
  <c r="Z658" i="24"/>
  <c r="Y658" i="24"/>
  <c r="X658" i="24"/>
  <c r="K658" i="24"/>
  <c r="B658" i="24"/>
  <c r="AJ657" i="24"/>
  <c r="AI657" i="24"/>
  <c r="AH657" i="24"/>
  <c r="AG657" i="24"/>
  <c r="AF657" i="24"/>
  <c r="AD657" i="24"/>
  <c r="AC657" i="24"/>
  <c r="AB657" i="24"/>
  <c r="AA657" i="24"/>
  <c r="Z657" i="24"/>
  <c r="Y657" i="24"/>
  <c r="X657" i="24"/>
  <c r="K657" i="24"/>
  <c r="B657" i="24"/>
  <c r="AJ656" i="24"/>
  <c r="AI656" i="24"/>
  <c r="AH656" i="24"/>
  <c r="AG656" i="24"/>
  <c r="AF656" i="24"/>
  <c r="AD656" i="24"/>
  <c r="AC656" i="24"/>
  <c r="AB656" i="24"/>
  <c r="AA656" i="24"/>
  <c r="Z656" i="24"/>
  <c r="Y656" i="24"/>
  <c r="X656" i="24"/>
  <c r="K656" i="24"/>
  <c r="B656" i="24"/>
  <c r="AJ655" i="24"/>
  <c r="AI655" i="24"/>
  <c r="AH655" i="24"/>
  <c r="AG655" i="24"/>
  <c r="AF655" i="24"/>
  <c r="AD655" i="24"/>
  <c r="AC655" i="24"/>
  <c r="AB655" i="24"/>
  <c r="AA655" i="24"/>
  <c r="Z655" i="24"/>
  <c r="Y655" i="24"/>
  <c r="X655" i="24"/>
  <c r="K655" i="24"/>
  <c r="B655" i="24"/>
  <c r="AJ654" i="24"/>
  <c r="AI654" i="24"/>
  <c r="AH654" i="24"/>
  <c r="AG654" i="24"/>
  <c r="AF654" i="24"/>
  <c r="AD654" i="24"/>
  <c r="AC654" i="24"/>
  <c r="AB654" i="24"/>
  <c r="AA654" i="24"/>
  <c r="Z654" i="24"/>
  <c r="Y654" i="24"/>
  <c r="X654" i="24"/>
  <c r="K654" i="24"/>
  <c r="B654" i="24"/>
  <c r="AJ653" i="24"/>
  <c r="AI653" i="24"/>
  <c r="AH653" i="24"/>
  <c r="AG653" i="24"/>
  <c r="AF653" i="24"/>
  <c r="AD653" i="24"/>
  <c r="AC653" i="24"/>
  <c r="AB653" i="24"/>
  <c r="AA653" i="24"/>
  <c r="Z653" i="24"/>
  <c r="Y653" i="24"/>
  <c r="X653" i="24"/>
  <c r="K653" i="24"/>
  <c r="B653" i="24"/>
  <c r="AJ652" i="24"/>
  <c r="AI652" i="24"/>
  <c r="AH652" i="24"/>
  <c r="AG652" i="24"/>
  <c r="AF652" i="24"/>
  <c r="AD652" i="24"/>
  <c r="AC652" i="24"/>
  <c r="AB652" i="24"/>
  <c r="AA652" i="24"/>
  <c r="Z652" i="24"/>
  <c r="Y652" i="24"/>
  <c r="X652" i="24"/>
  <c r="K652" i="24"/>
  <c r="B652" i="24"/>
  <c r="AJ651" i="24"/>
  <c r="AI651" i="24"/>
  <c r="AH651" i="24"/>
  <c r="AG651" i="24"/>
  <c r="AF651" i="24"/>
  <c r="AD651" i="24"/>
  <c r="AC651" i="24"/>
  <c r="AB651" i="24"/>
  <c r="AA651" i="24"/>
  <c r="Z651" i="24"/>
  <c r="Y651" i="24"/>
  <c r="X651" i="24"/>
  <c r="K651" i="24"/>
  <c r="B651" i="24"/>
  <c r="AJ650" i="24"/>
  <c r="AI650" i="24"/>
  <c r="AH650" i="24"/>
  <c r="AG650" i="24"/>
  <c r="AF650" i="24"/>
  <c r="AD650" i="24"/>
  <c r="AC650" i="24"/>
  <c r="AB650" i="24"/>
  <c r="AA650" i="24"/>
  <c r="Z650" i="24"/>
  <c r="Y650" i="24"/>
  <c r="X650" i="24"/>
  <c r="K650" i="24"/>
  <c r="B650" i="24"/>
  <c r="AJ649" i="24"/>
  <c r="AI649" i="24"/>
  <c r="AH649" i="24"/>
  <c r="AG649" i="24"/>
  <c r="AF649" i="24"/>
  <c r="AD649" i="24"/>
  <c r="AC649" i="24"/>
  <c r="AB649" i="24"/>
  <c r="AA649" i="24"/>
  <c r="Z649" i="24"/>
  <c r="Y649" i="24"/>
  <c r="X649" i="24"/>
  <c r="K649" i="24"/>
  <c r="B649" i="24"/>
  <c r="AJ648" i="24"/>
  <c r="AI648" i="24"/>
  <c r="AH648" i="24"/>
  <c r="AG648" i="24"/>
  <c r="AF648" i="24"/>
  <c r="AD648" i="24"/>
  <c r="AC648" i="24"/>
  <c r="AB648" i="24"/>
  <c r="AA648" i="24"/>
  <c r="Z648" i="24"/>
  <c r="Y648" i="24"/>
  <c r="X648" i="24"/>
  <c r="K648" i="24"/>
  <c r="B648" i="24"/>
  <c r="AJ647" i="24"/>
  <c r="AI647" i="24"/>
  <c r="AH647" i="24"/>
  <c r="AG647" i="24"/>
  <c r="AF647" i="24"/>
  <c r="AD647" i="24"/>
  <c r="AC647" i="24"/>
  <c r="AB647" i="24"/>
  <c r="AA647" i="24"/>
  <c r="Z647" i="24"/>
  <c r="Y647" i="24"/>
  <c r="X647" i="24"/>
  <c r="K647" i="24"/>
  <c r="B647" i="24"/>
  <c r="AJ646" i="24"/>
  <c r="AI646" i="24"/>
  <c r="AH646" i="24"/>
  <c r="AG646" i="24"/>
  <c r="AF646" i="24"/>
  <c r="AD646" i="24"/>
  <c r="AC646" i="24"/>
  <c r="AB646" i="24"/>
  <c r="AA646" i="24"/>
  <c r="Z646" i="24"/>
  <c r="Y646" i="24"/>
  <c r="X646" i="24"/>
  <c r="K646" i="24"/>
  <c r="B646" i="24"/>
  <c r="AJ645" i="24"/>
  <c r="AI645" i="24"/>
  <c r="AH645" i="24"/>
  <c r="AG645" i="24"/>
  <c r="AF645" i="24"/>
  <c r="AD645" i="24"/>
  <c r="AC645" i="24"/>
  <c r="AB645" i="24"/>
  <c r="AA645" i="24"/>
  <c r="Z645" i="24"/>
  <c r="Y645" i="24"/>
  <c r="X645" i="24"/>
  <c r="K645" i="24"/>
  <c r="B645" i="24"/>
  <c r="AJ644" i="24"/>
  <c r="AI644" i="24"/>
  <c r="AH644" i="24"/>
  <c r="AG644" i="24"/>
  <c r="AF644" i="24"/>
  <c r="AD644" i="24"/>
  <c r="AC644" i="24"/>
  <c r="AB644" i="24"/>
  <c r="AA644" i="24"/>
  <c r="Z644" i="24"/>
  <c r="Y644" i="24"/>
  <c r="X644" i="24"/>
  <c r="K644" i="24"/>
  <c r="B644" i="24"/>
  <c r="AJ643" i="24"/>
  <c r="AI643" i="24"/>
  <c r="AH643" i="24"/>
  <c r="AG643" i="24"/>
  <c r="AF643" i="24"/>
  <c r="AD643" i="24"/>
  <c r="AC643" i="24"/>
  <c r="AB643" i="24"/>
  <c r="AA643" i="24"/>
  <c r="Z643" i="24"/>
  <c r="Y643" i="24"/>
  <c r="X643" i="24"/>
  <c r="K643" i="24"/>
  <c r="B643" i="24"/>
  <c r="AJ642" i="24"/>
  <c r="AI642" i="24"/>
  <c r="AH642" i="24"/>
  <c r="AG642" i="24"/>
  <c r="AF642" i="24"/>
  <c r="AD642" i="24"/>
  <c r="AC642" i="24"/>
  <c r="AB642" i="24"/>
  <c r="AA642" i="24"/>
  <c r="Z642" i="24"/>
  <c r="Y642" i="24"/>
  <c r="X642" i="24"/>
  <c r="K642" i="24"/>
  <c r="B642" i="24"/>
  <c r="AJ641" i="24"/>
  <c r="AI641" i="24"/>
  <c r="AH641" i="24"/>
  <c r="AG641" i="24"/>
  <c r="AF641" i="24"/>
  <c r="AD641" i="24"/>
  <c r="AC641" i="24"/>
  <c r="AB641" i="24"/>
  <c r="AA641" i="24"/>
  <c r="Z641" i="24"/>
  <c r="Y641" i="24"/>
  <c r="X641" i="24"/>
  <c r="K641" i="24"/>
  <c r="B641" i="24"/>
  <c r="AJ640" i="24"/>
  <c r="AI640" i="24"/>
  <c r="AH640" i="24"/>
  <c r="AG640" i="24"/>
  <c r="AF640" i="24"/>
  <c r="AD640" i="24"/>
  <c r="AC640" i="24"/>
  <c r="AB640" i="24"/>
  <c r="AA640" i="24"/>
  <c r="Z640" i="24"/>
  <c r="Y640" i="24"/>
  <c r="X640" i="24"/>
  <c r="K640" i="24"/>
  <c r="B640" i="24"/>
  <c r="AJ639" i="24"/>
  <c r="AI639" i="24"/>
  <c r="AH639" i="24"/>
  <c r="AG639" i="24"/>
  <c r="AF639" i="24"/>
  <c r="AD639" i="24"/>
  <c r="AC639" i="24"/>
  <c r="AB639" i="24"/>
  <c r="AA639" i="24"/>
  <c r="Z639" i="24"/>
  <c r="Y639" i="24"/>
  <c r="X639" i="24"/>
  <c r="K639" i="24"/>
  <c r="B639" i="24"/>
  <c r="AJ638" i="24"/>
  <c r="AI638" i="24"/>
  <c r="AH638" i="24"/>
  <c r="AG638" i="24"/>
  <c r="AF638" i="24"/>
  <c r="AD638" i="24"/>
  <c r="AC638" i="24"/>
  <c r="AB638" i="24"/>
  <c r="AA638" i="24"/>
  <c r="Z638" i="24"/>
  <c r="Y638" i="24"/>
  <c r="X638" i="24"/>
  <c r="K638" i="24"/>
  <c r="B638" i="24"/>
  <c r="AJ637" i="24"/>
  <c r="AI637" i="24"/>
  <c r="AH637" i="24"/>
  <c r="AG637" i="24"/>
  <c r="AF637" i="24"/>
  <c r="AD637" i="24"/>
  <c r="AC637" i="24"/>
  <c r="AB637" i="24"/>
  <c r="AA637" i="24"/>
  <c r="Z637" i="24"/>
  <c r="Y637" i="24"/>
  <c r="X637" i="24"/>
  <c r="K637" i="24"/>
  <c r="B637" i="24"/>
  <c r="AJ636" i="24"/>
  <c r="AI636" i="24"/>
  <c r="AH636" i="24"/>
  <c r="AG636" i="24"/>
  <c r="AF636" i="24"/>
  <c r="AD636" i="24"/>
  <c r="AC636" i="24"/>
  <c r="AB636" i="24"/>
  <c r="AA636" i="24"/>
  <c r="Z636" i="24"/>
  <c r="Y636" i="24"/>
  <c r="X636" i="24"/>
  <c r="K636" i="24"/>
  <c r="B636" i="24"/>
  <c r="AJ635" i="24"/>
  <c r="AI635" i="24"/>
  <c r="AH635" i="24"/>
  <c r="AG635" i="24"/>
  <c r="AF635" i="24"/>
  <c r="AD635" i="24"/>
  <c r="AC635" i="24"/>
  <c r="AB635" i="24"/>
  <c r="AA635" i="24"/>
  <c r="Z635" i="24"/>
  <c r="Y635" i="24"/>
  <c r="X635" i="24"/>
  <c r="K635" i="24"/>
  <c r="B635" i="24"/>
  <c r="AJ634" i="24"/>
  <c r="AI634" i="24"/>
  <c r="AH634" i="24"/>
  <c r="AG634" i="24"/>
  <c r="AF634" i="24"/>
  <c r="AD634" i="24"/>
  <c r="AC634" i="24"/>
  <c r="AB634" i="24"/>
  <c r="AA634" i="24"/>
  <c r="Z634" i="24"/>
  <c r="Y634" i="24"/>
  <c r="X634" i="24"/>
  <c r="K634" i="24"/>
  <c r="B634" i="24"/>
  <c r="AJ633" i="24"/>
  <c r="AI633" i="24"/>
  <c r="AH633" i="24"/>
  <c r="AG633" i="24"/>
  <c r="AF633" i="24"/>
  <c r="AD633" i="24"/>
  <c r="AC633" i="24"/>
  <c r="AB633" i="24"/>
  <c r="AA633" i="24"/>
  <c r="Z633" i="24"/>
  <c r="Y633" i="24"/>
  <c r="X633" i="24"/>
  <c r="K633" i="24"/>
  <c r="B633" i="24"/>
  <c r="AJ632" i="24"/>
  <c r="AI632" i="24"/>
  <c r="AH632" i="24"/>
  <c r="AG632" i="24"/>
  <c r="AF632" i="24"/>
  <c r="AD632" i="24"/>
  <c r="AC632" i="24"/>
  <c r="AB632" i="24"/>
  <c r="AA632" i="24"/>
  <c r="Z632" i="24"/>
  <c r="Y632" i="24"/>
  <c r="X632" i="24"/>
  <c r="K632" i="24"/>
  <c r="B632" i="24"/>
  <c r="AJ631" i="24"/>
  <c r="AI631" i="24"/>
  <c r="AH631" i="24"/>
  <c r="AG631" i="24"/>
  <c r="AF631" i="24"/>
  <c r="AD631" i="24"/>
  <c r="AC631" i="24"/>
  <c r="AB631" i="24"/>
  <c r="AA631" i="24"/>
  <c r="Z631" i="24"/>
  <c r="Y631" i="24"/>
  <c r="X631" i="24"/>
  <c r="K631" i="24"/>
  <c r="B631" i="24"/>
  <c r="AJ630" i="24"/>
  <c r="AI630" i="24"/>
  <c r="AH630" i="24"/>
  <c r="AG630" i="24"/>
  <c r="AF630" i="24"/>
  <c r="AD630" i="24"/>
  <c r="AC630" i="24"/>
  <c r="AB630" i="24"/>
  <c r="AA630" i="24"/>
  <c r="Z630" i="24"/>
  <c r="Y630" i="24"/>
  <c r="X630" i="24"/>
  <c r="K630" i="24"/>
  <c r="B630" i="24"/>
  <c r="AJ629" i="24"/>
  <c r="AI629" i="24"/>
  <c r="AH629" i="24"/>
  <c r="AG629" i="24"/>
  <c r="AF629" i="24"/>
  <c r="AD629" i="24"/>
  <c r="AC629" i="24"/>
  <c r="AB629" i="24"/>
  <c r="AA629" i="24"/>
  <c r="Z629" i="24"/>
  <c r="Y629" i="24"/>
  <c r="X629" i="24"/>
  <c r="K629" i="24"/>
  <c r="B629" i="24"/>
  <c r="AJ628" i="24"/>
  <c r="AI628" i="24"/>
  <c r="AH628" i="24"/>
  <c r="AG628" i="24"/>
  <c r="AF628" i="24"/>
  <c r="AD628" i="24"/>
  <c r="AC628" i="24"/>
  <c r="AB628" i="24"/>
  <c r="AA628" i="24"/>
  <c r="Z628" i="24"/>
  <c r="Y628" i="24"/>
  <c r="X628" i="24"/>
  <c r="K628" i="24"/>
  <c r="B628" i="24"/>
  <c r="AJ627" i="24"/>
  <c r="AI627" i="24"/>
  <c r="AH627" i="24"/>
  <c r="AG627" i="24"/>
  <c r="AF627" i="24"/>
  <c r="AD627" i="24"/>
  <c r="AC627" i="24"/>
  <c r="AB627" i="24"/>
  <c r="AA627" i="24"/>
  <c r="Z627" i="24"/>
  <c r="Y627" i="24"/>
  <c r="X627" i="24"/>
  <c r="K627" i="24"/>
  <c r="B627" i="24"/>
  <c r="AJ626" i="24"/>
  <c r="AI626" i="24"/>
  <c r="AH626" i="24"/>
  <c r="AG626" i="24"/>
  <c r="AF626" i="24"/>
  <c r="AD626" i="24"/>
  <c r="AC626" i="24"/>
  <c r="AB626" i="24"/>
  <c r="AA626" i="24"/>
  <c r="Z626" i="24"/>
  <c r="Y626" i="24"/>
  <c r="X626" i="24"/>
  <c r="K626" i="24"/>
  <c r="B626" i="24"/>
  <c r="AJ625" i="24"/>
  <c r="AI625" i="24"/>
  <c r="AH625" i="24"/>
  <c r="AG625" i="24"/>
  <c r="AF625" i="24"/>
  <c r="AD625" i="24"/>
  <c r="AC625" i="24"/>
  <c r="AB625" i="24"/>
  <c r="AA625" i="24"/>
  <c r="Z625" i="24"/>
  <c r="Y625" i="24"/>
  <c r="X625" i="24"/>
  <c r="K625" i="24"/>
  <c r="B625" i="24"/>
  <c r="AJ624" i="24"/>
  <c r="AI624" i="24"/>
  <c r="AH624" i="24"/>
  <c r="AG624" i="24"/>
  <c r="AF624" i="24"/>
  <c r="AD624" i="24"/>
  <c r="AC624" i="24"/>
  <c r="AB624" i="24"/>
  <c r="AA624" i="24"/>
  <c r="Z624" i="24"/>
  <c r="Y624" i="24"/>
  <c r="X624" i="24"/>
  <c r="K624" i="24"/>
  <c r="B624" i="24"/>
  <c r="AJ623" i="24"/>
  <c r="AI623" i="24"/>
  <c r="AH623" i="24"/>
  <c r="AG623" i="24"/>
  <c r="AF623" i="24"/>
  <c r="AD623" i="24"/>
  <c r="AC623" i="24"/>
  <c r="AB623" i="24"/>
  <c r="AA623" i="24"/>
  <c r="Z623" i="24"/>
  <c r="Y623" i="24"/>
  <c r="X623" i="24"/>
  <c r="K623" i="24"/>
  <c r="B623" i="24"/>
  <c r="AJ622" i="24"/>
  <c r="AI622" i="24"/>
  <c r="AH622" i="24"/>
  <c r="AG622" i="24"/>
  <c r="AF622" i="24"/>
  <c r="AD622" i="24"/>
  <c r="AC622" i="24"/>
  <c r="AB622" i="24"/>
  <c r="AA622" i="24"/>
  <c r="Z622" i="24"/>
  <c r="Y622" i="24"/>
  <c r="X622" i="24"/>
  <c r="K622" i="24"/>
  <c r="B622" i="24"/>
  <c r="AJ621" i="24"/>
  <c r="AI621" i="24"/>
  <c r="AH621" i="24"/>
  <c r="AG621" i="24"/>
  <c r="AF621" i="24"/>
  <c r="AD621" i="24"/>
  <c r="AC621" i="24"/>
  <c r="AB621" i="24"/>
  <c r="AA621" i="24"/>
  <c r="Z621" i="24"/>
  <c r="Y621" i="24"/>
  <c r="X621" i="24"/>
  <c r="K621" i="24"/>
  <c r="B621" i="24"/>
  <c r="AJ620" i="24"/>
  <c r="AI620" i="24"/>
  <c r="AH620" i="24"/>
  <c r="AG620" i="24"/>
  <c r="AF620" i="24"/>
  <c r="AD620" i="24"/>
  <c r="AC620" i="24"/>
  <c r="AB620" i="24"/>
  <c r="AA620" i="24"/>
  <c r="Z620" i="24"/>
  <c r="Y620" i="24"/>
  <c r="X620" i="24"/>
  <c r="K620" i="24"/>
  <c r="B620" i="24"/>
  <c r="AJ619" i="24"/>
  <c r="AI619" i="24"/>
  <c r="AH619" i="24"/>
  <c r="AG619" i="24"/>
  <c r="AF619" i="24"/>
  <c r="AD619" i="24"/>
  <c r="AC619" i="24"/>
  <c r="AB619" i="24"/>
  <c r="AA619" i="24"/>
  <c r="Z619" i="24"/>
  <c r="Y619" i="24"/>
  <c r="X619" i="24"/>
  <c r="K619" i="24"/>
  <c r="B619" i="24"/>
  <c r="AJ618" i="24"/>
  <c r="AI618" i="24"/>
  <c r="AH618" i="24"/>
  <c r="AG618" i="24"/>
  <c r="AF618" i="24"/>
  <c r="AD618" i="24"/>
  <c r="AC618" i="24"/>
  <c r="AB618" i="24"/>
  <c r="AA618" i="24"/>
  <c r="Z618" i="24"/>
  <c r="Y618" i="24"/>
  <c r="X618" i="24"/>
  <c r="K618" i="24"/>
  <c r="B618" i="24"/>
  <c r="AJ617" i="24"/>
  <c r="AI617" i="24"/>
  <c r="AH617" i="24"/>
  <c r="AG617" i="24"/>
  <c r="AF617" i="24"/>
  <c r="AD617" i="24"/>
  <c r="AC617" i="24"/>
  <c r="AB617" i="24"/>
  <c r="AA617" i="24"/>
  <c r="Z617" i="24"/>
  <c r="Y617" i="24"/>
  <c r="X617" i="24"/>
  <c r="K617" i="24"/>
  <c r="B617" i="24"/>
  <c r="AJ616" i="24"/>
  <c r="AI616" i="24"/>
  <c r="AH616" i="24"/>
  <c r="AG616" i="24"/>
  <c r="AF616" i="24"/>
  <c r="AD616" i="24"/>
  <c r="AC616" i="24"/>
  <c r="AB616" i="24"/>
  <c r="AA616" i="24"/>
  <c r="Z616" i="24"/>
  <c r="Y616" i="24"/>
  <c r="X616" i="24"/>
  <c r="K616" i="24"/>
  <c r="B616" i="24"/>
  <c r="AJ615" i="24"/>
  <c r="AI615" i="24"/>
  <c r="AH615" i="24"/>
  <c r="AG615" i="24"/>
  <c r="AF615" i="24"/>
  <c r="AD615" i="24"/>
  <c r="AC615" i="24"/>
  <c r="AB615" i="24"/>
  <c r="AA615" i="24"/>
  <c r="Z615" i="24"/>
  <c r="Y615" i="24"/>
  <c r="X615" i="24"/>
  <c r="K615" i="24"/>
  <c r="B615" i="24"/>
  <c r="AJ614" i="24"/>
  <c r="AI614" i="24"/>
  <c r="AH614" i="24"/>
  <c r="AG614" i="24"/>
  <c r="AF614" i="24"/>
  <c r="AD614" i="24"/>
  <c r="AC614" i="24"/>
  <c r="AB614" i="24"/>
  <c r="AA614" i="24"/>
  <c r="Z614" i="24"/>
  <c r="Y614" i="24"/>
  <c r="X614" i="24"/>
  <c r="K614" i="24"/>
  <c r="B614" i="24"/>
  <c r="AJ613" i="24"/>
  <c r="AI613" i="24"/>
  <c r="AH613" i="24"/>
  <c r="AG613" i="24"/>
  <c r="AF613" i="24"/>
  <c r="AD613" i="24"/>
  <c r="AC613" i="24"/>
  <c r="AB613" i="24"/>
  <c r="AA613" i="24"/>
  <c r="Z613" i="24"/>
  <c r="Y613" i="24"/>
  <c r="X613" i="24"/>
  <c r="K613" i="24"/>
  <c r="B613" i="24"/>
  <c r="AJ612" i="24"/>
  <c r="AI612" i="24"/>
  <c r="AH612" i="24"/>
  <c r="AG612" i="24"/>
  <c r="AF612" i="24"/>
  <c r="AD612" i="24"/>
  <c r="AC612" i="24"/>
  <c r="AB612" i="24"/>
  <c r="AA612" i="24"/>
  <c r="Z612" i="24"/>
  <c r="Y612" i="24"/>
  <c r="X612" i="24"/>
  <c r="K612" i="24"/>
  <c r="B612" i="24"/>
  <c r="AJ611" i="24"/>
  <c r="AI611" i="24"/>
  <c r="AH611" i="24"/>
  <c r="AG611" i="24"/>
  <c r="AF611" i="24"/>
  <c r="AD611" i="24"/>
  <c r="AC611" i="24"/>
  <c r="AB611" i="24"/>
  <c r="AA611" i="24"/>
  <c r="Z611" i="24"/>
  <c r="Y611" i="24"/>
  <c r="X611" i="24"/>
  <c r="K611" i="24"/>
  <c r="B611" i="24"/>
  <c r="AJ610" i="24"/>
  <c r="AI610" i="24"/>
  <c r="AH610" i="24"/>
  <c r="AG610" i="24"/>
  <c r="AF610" i="24"/>
  <c r="AD610" i="24"/>
  <c r="AC610" i="24"/>
  <c r="AB610" i="24"/>
  <c r="AA610" i="24"/>
  <c r="Z610" i="24"/>
  <c r="Y610" i="24"/>
  <c r="X610" i="24"/>
  <c r="K610" i="24"/>
  <c r="B610" i="24"/>
  <c r="AJ609" i="24"/>
  <c r="AI609" i="24"/>
  <c r="AH609" i="24"/>
  <c r="AG609" i="24"/>
  <c r="AF609" i="24"/>
  <c r="AD609" i="24"/>
  <c r="AC609" i="24"/>
  <c r="AB609" i="24"/>
  <c r="AA609" i="24"/>
  <c r="Z609" i="24"/>
  <c r="Y609" i="24"/>
  <c r="X609" i="24"/>
  <c r="K609" i="24"/>
  <c r="B609" i="24"/>
  <c r="AJ608" i="24"/>
  <c r="AI608" i="24"/>
  <c r="AH608" i="24"/>
  <c r="AG608" i="24"/>
  <c r="AF608" i="24"/>
  <c r="AD608" i="24"/>
  <c r="AC608" i="24"/>
  <c r="AB608" i="24"/>
  <c r="AA608" i="24"/>
  <c r="Z608" i="24"/>
  <c r="Y608" i="24"/>
  <c r="X608" i="24"/>
  <c r="K608" i="24"/>
  <c r="B608" i="24"/>
  <c r="AJ607" i="24"/>
  <c r="AI607" i="24"/>
  <c r="AH607" i="24"/>
  <c r="AG607" i="24"/>
  <c r="AF607" i="24"/>
  <c r="AD607" i="24"/>
  <c r="AC607" i="24"/>
  <c r="AB607" i="24"/>
  <c r="AA607" i="24"/>
  <c r="Z607" i="24"/>
  <c r="Y607" i="24"/>
  <c r="X607" i="24"/>
  <c r="K607" i="24"/>
  <c r="B607" i="24"/>
  <c r="AJ606" i="24"/>
  <c r="AI606" i="24"/>
  <c r="AH606" i="24"/>
  <c r="AG606" i="24"/>
  <c r="AF606" i="24"/>
  <c r="AD606" i="24"/>
  <c r="AC606" i="24"/>
  <c r="AB606" i="24"/>
  <c r="AA606" i="24"/>
  <c r="Z606" i="24"/>
  <c r="Y606" i="24"/>
  <c r="X606" i="24"/>
  <c r="K606" i="24"/>
  <c r="B606" i="24"/>
  <c r="AJ605" i="24"/>
  <c r="AI605" i="24"/>
  <c r="AH605" i="24"/>
  <c r="AG605" i="24"/>
  <c r="AF605" i="24"/>
  <c r="AD605" i="24"/>
  <c r="AC605" i="24"/>
  <c r="AB605" i="24"/>
  <c r="AA605" i="24"/>
  <c r="Z605" i="24"/>
  <c r="Y605" i="24"/>
  <c r="X605" i="24"/>
  <c r="K605" i="24"/>
  <c r="B605" i="24"/>
  <c r="AJ604" i="24"/>
  <c r="AI604" i="24"/>
  <c r="AH604" i="24"/>
  <c r="AG604" i="24"/>
  <c r="AF604" i="24"/>
  <c r="AD604" i="24"/>
  <c r="AC604" i="24"/>
  <c r="AB604" i="24"/>
  <c r="AA604" i="24"/>
  <c r="Z604" i="24"/>
  <c r="Y604" i="24"/>
  <c r="X604" i="24"/>
  <c r="K604" i="24"/>
  <c r="B604" i="24"/>
  <c r="AJ603" i="24"/>
  <c r="AI603" i="24"/>
  <c r="AH603" i="24"/>
  <c r="AG603" i="24"/>
  <c r="AF603" i="24"/>
  <c r="AD603" i="24"/>
  <c r="AC603" i="24"/>
  <c r="AB603" i="24"/>
  <c r="AA603" i="24"/>
  <c r="Z603" i="24"/>
  <c r="Y603" i="24"/>
  <c r="X603" i="24"/>
  <c r="K603" i="24"/>
  <c r="B603" i="24"/>
  <c r="AJ602" i="24"/>
  <c r="AI602" i="24"/>
  <c r="AH602" i="24"/>
  <c r="AG602" i="24"/>
  <c r="AF602" i="24"/>
  <c r="AD602" i="24"/>
  <c r="AC602" i="24"/>
  <c r="AB602" i="24"/>
  <c r="AA602" i="24"/>
  <c r="Z602" i="24"/>
  <c r="Y602" i="24"/>
  <c r="X602" i="24"/>
  <c r="K602" i="24"/>
  <c r="B602" i="24"/>
  <c r="AJ601" i="24"/>
  <c r="AI601" i="24"/>
  <c r="AH601" i="24"/>
  <c r="AG601" i="24"/>
  <c r="AF601" i="24"/>
  <c r="AD601" i="24"/>
  <c r="AC601" i="24"/>
  <c r="AB601" i="24"/>
  <c r="AA601" i="24"/>
  <c r="Z601" i="24"/>
  <c r="Y601" i="24"/>
  <c r="X601" i="24"/>
  <c r="K601" i="24"/>
  <c r="B601" i="24"/>
  <c r="AJ600" i="24"/>
  <c r="AI600" i="24"/>
  <c r="AH600" i="24"/>
  <c r="AG600" i="24"/>
  <c r="AF600" i="24"/>
  <c r="AD600" i="24"/>
  <c r="AC600" i="24"/>
  <c r="AB600" i="24"/>
  <c r="AA600" i="24"/>
  <c r="Z600" i="24"/>
  <c r="Y600" i="24"/>
  <c r="X600" i="24"/>
  <c r="K600" i="24"/>
  <c r="B600" i="24"/>
  <c r="AJ599" i="24"/>
  <c r="AI599" i="24"/>
  <c r="AH599" i="24"/>
  <c r="AG599" i="24"/>
  <c r="AF599" i="24"/>
  <c r="AD599" i="24"/>
  <c r="AC599" i="24"/>
  <c r="AB599" i="24"/>
  <c r="AA599" i="24"/>
  <c r="Z599" i="24"/>
  <c r="Y599" i="24"/>
  <c r="X599" i="24"/>
  <c r="K599" i="24"/>
  <c r="B599" i="24"/>
  <c r="AJ598" i="24"/>
  <c r="AI598" i="24"/>
  <c r="AH598" i="24"/>
  <c r="AG598" i="24"/>
  <c r="AF598" i="24"/>
  <c r="AD598" i="24"/>
  <c r="AC598" i="24"/>
  <c r="AB598" i="24"/>
  <c r="AA598" i="24"/>
  <c r="Z598" i="24"/>
  <c r="Y598" i="24"/>
  <c r="X598" i="24"/>
  <c r="K598" i="24"/>
  <c r="B598" i="24"/>
  <c r="AJ597" i="24"/>
  <c r="AI597" i="24"/>
  <c r="AH597" i="24"/>
  <c r="AG597" i="24"/>
  <c r="AF597" i="24"/>
  <c r="AD597" i="24"/>
  <c r="AC597" i="24"/>
  <c r="AB597" i="24"/>
  <c r="AA597" i="24"/>
  <c r="Z597" i="24"/>
  <c r="Y597" i="24"/>
  <c r="X597" i="24"/>
  <c r="K597" i="24"/>
  <c r="B597" i="24"/>
  <c r="AJ596" i="24"/>
  <c r="AI596" i="24"/>
  <c r="AH596" i="24"/>
  <c r="AG596" i="24"/>
  <c r="AF596" i="24"/>
  <c r="AD596" i="24"/>
  <c r="AC596" i="24"/>
  <c r="AB596" i="24"/>
  <c r="AA596" i="24"/>
  <c r="Z596" i="24"/>
  <c r="Y596" i="24"/>
  <c r="X596" i="24"/>
  <c r="K596" i="24"/>
  <c r="B596" i="24"/>
  <c r="AJ595" i="24"/>
  <c r="AI595" i="24"/>
  <c r="AH595" i="24"/>
  <c r="AG595" i="24"/>
  <c r="AF595" i="24"/>
  <c r="AD595" i="24"/>
  <c r="AC595" i="24"/>
  <c r="AB595" i="24"/>
  <c r="AA595" i="24"/>
  <c r="Z595" i="24"/>
  <c r="Y595" i="24"/>
  <c r="X595" i="24"/>
  <c r="K595" i="24"/>
  <c r="B595" i="24"/>
  <c r="AJ594" i="24"/>
  <c r="AI594" i="24"/>
  <c r="AH594" i="24"/>
  <c r="AG594" i="24"/>
  <c r="AF594" i="24"/>
  <c r="AD594" i="24"/>
  <c r="AC594" i="24"/>
  <c r="AB594" i="24"/>
  <c r="AA594" i="24"/>
  <c r="Z594" i="24"/>
  <c r="Y594" i="24"/>
  <c r="X594" i="24"/>
  <c r="K594" i="24"/>
  <c r="B594" i="24"/>
  <c r="AJ593" i="24"/>
  <c r="AI593" i="24"/>
  <c r="AH593" i="24"/>
  <c r="AG593" i="24"/>
  <c r="AF593" i="24"/>
  <c r="AD593" i="24"/>
  <c r="AC593" i="24"/>
  <c r="AB593" i="24"/>
  <c r="AA593" i="24"/>
  <c r="Z593" i="24"/>
  <c r="Y593" i="24"/>
  <c r="X593" i="24"/>
  <c r="K593" i="24"/>
  <c r="B593" i="24"/>
  <c r="AJ592" i="24"/>
  <c r="AI592" i="24"/>
  <c r="AH592" i="24"/>
  <c r="AG592" i="24"/>
  <c r="AF592" i="24"/>
  <c r="AD592" i="24"/>
  <c r="AC592" i="24"/>
  <c r="AB592" i="24"/>
  <c r="AA592" i="24"/>
  <c r="Z592" i="24"/>
  <c r="Y592" i="24"/>
  <c r="X592" i="24"/>
  <c r="K592" i="24"/>
  <c r="B592" i="24"/>
  <c r="AJ591" i="24"/>
  <c r="AI591" i="24"/>
  <c r="AH591" i="24"/>
  <c r="AG591" i="24"/>
  <c r="AF591" i="24"/>
  <c r="AD591" i="24"/>
  <c r="AC591" i="24"/>
  <c r="AB591" i="24"/>
  <c r="AA591" i="24"/>
  <c r="Z591" i="24"/>
  <c r="Y591" i="24"/>
  <c r="X591" i="24"/>
  <c r="K591" i="24"/>
  <c r="B591" i="24"/>
  <c r="AJ590" i="24"/>
  <c r="AI590" i="24"/>
  <c r="AH590" i="24"/>
  <c r="AG590" i="24"/>
  <c r="AF590" i="24"/>
  <c r="AD590" i="24"/>
  <c r="AC590" i="24"/>
  <c r="AB590" i="24"/>
  <c r="AA590" i="24"/>
  <c r="Z590" i="24"/>
  <c r="Y590" i="24"/>
  <c r="X590" i="24"/>
  <c r="K590" i="24"/>
  <c r="B590" i="24"/>
  <c r="AJ589" i="24"/>
  <c r="AI589" i="24"/>
  <c r="AH589" i="24"/>
  <c r="AG589" i="24"/>
  <c r="AF589" i="24"/>
  <c r="AD589" i="24"/>
  <c r="AC589" i="24"/>
  <c r="AB589" i="24"/>
  <c r="AA589" i="24"/>
  <c r="Z589" i="24"/>
  <c r="Y589" i="24"/>
  <c r="X589" i="24"/>
  <c r="K589" i="24"/>
  <c r="B589" i="24"/>
  <c r="AJ588" i="24"/>
  <c r="AI588" i="24"/>
  <c r="AH588" i="24"/>
  <c r="AG588" i="24"/>
  <c r="AF588" i="24"/>
  <c r="AD588" i="24"/>
  <c r="AC588" i="24"/>
  <c r="AB588" i="24"/>
  <c r="AA588" i="24"/>
  <c r="Z588" i="24"/>
  <c r="Y588" i="24"/>
  <c r="X588" i="24"/>
  <c r="K588" i="24"/>
  <c r="B588" i="24"/>
  <c r="AJ587" i="24"/>
  <c r="AI587" i="24"/>
  <c r="AH587" i="24"/>
  <c r="AG587" i="24"/>
  <c r="AF587" i="24"/>
  <c r="AD587" i="24"/>
  <c r="AC587" i="24"/>
  <c r="AB587" i="24"/>
  <c r="AA587" i="24"/>
  <c r="Z587" i="24"/>
  <c r="Y587" i="24"/>
  <c r="X587" i="24"/>
  <c r="K587" i="24"/>
  <c r="B587" i="24"/>
  <c r="AJ586" i="24"/>
  <c r="AI586" i="24"/>
  <c r="AH586" i="24"/>
  <c r="AG586" i="24"/>
  <c r="AF586" i="24"/>
  <c r="AD586" i="24"/>
  <c r="AC586" i="24"/>
  <c r="AB586" i="24"/>
  <c r="AA586" i="24"/>
  <c r="Z586" i="24"/>
  <c r="Y586" i="24"/>
  <c r="X586" i="24"/>
  <c r="K586" i="24"/>
  <c r="B586" i="24"/>
  <c r="AJ585" i="24"/>
  <c r="AI585" i="24"/>
  <c r="AH585" i="24"/>
  <c r="AG585" i="24"/>
  <c r="AF585" i="24"/>
  <c r="AD585" i="24"/>
  <c r="AC585" i="24"/>
  <c r="AB585" i="24"/>
  <c r="AA585" i="24"/>
  <c r="Z585" i="24"/>
  <c r="Y585" i="24"/>
  <c r="X585" i="24"/>
  <c r="K585" i="24"/>
  <c r="B585" i="24"/>
  <c r="AJ584" i="24"/>
  <c r="AI584" i="24"/>
  <c r="AH584" i="24"/>
  <c r="AG584" i="24"/>
  <c r="AF584" i="24"/>
  <c r="AD584" i="24"/>
  <c r="AC584" i="24"/>
  <c r="AB584" i="24"/>
  <c r="AA584" i="24"/>
  <c r="Z584" i="24"/>
  <c r="Y584" i="24"/>
  <c r="X584" i="24"/>
  <c r="K584" i="24"/>
  <c r="B584" i="24"/>
  <c r="AJ583" i="24"/>
  <c r="AI583" i="24"/>
  <c r="AH583" i="24"/>
  <c r="AG583" i="24"/>
  <c r="AF583" i="24"/>
  <c r="AD583" i="24"/>
  <c r="AC583" i="24"/>
  <c r="AB583" i="24"/>
  <c r="AA583" i="24"/>
  <c r="Z583" i="24"/>
  <c r="Y583" i="24"/>
  <c r="X583" i="24"/>
  <c r="K583" i="24"/>
  <c r="B583" i="24"/>
  <c r="AJ582" i="24"/>
  <c r="AI582" i="24"/>
  <c r="AH582" i="24"/>
  <c r="AG582" i="24"/>
  <c r="AF582" i="24"/>
  <c r="AD582" i="24"/>
  <c r="AC582" i="24"/>
  <c r="AB582" i="24"/>
  <c r="AA582" i="24"/>
  <c r="Z582" i="24"/>
  <c r="Y582" i="24"/>
  <c r="X582" i="24"/>
  <c r="K582" i="24"/>
  <c r="B582" i="24"/>
  <c r="AJ581" i="24"/>
  <c r="AI581" i="24"/>
  <c r="AH581" i="24"/>
  <c r="AG581" i="24"/>
  <c r="AF581" i="24"/>
  <c r="AD581" i="24"/>
  <c r="AC581" i="24"/>
  <c r="AB581" i="24"/>
  <c r="AA581" i="24"/>
  <c r="Z581" i="24"/>
  <c r="Y581" i="24"/>
  <c r="X581" i="24"/>
  <c r="K581" i="24"/>
  <c r="B581" i="24"/>
  <c r="AJ580" i="24"/>
  <c r="AI580" i="24"/>
  <c r="AH580" i="24"/>
  <c r="AG580" i="24"/>
  <c r="AF580" i="24"/>
  <c r="AD580" i="24"/>
  <c r="AC580" i="24"/>
  <c r="AB580" i="24"/>
  <c r="AA580" i="24"/>
  <c r="Z580" i="24"/>
  <c r="Y580" i="24"/>
  <c r="X580" i="24"/>
  <c r="K580" i="24"/>
  <c r="B580" i="24"/>
  <c r="AJ579" i="24"/>
  <c r="AI579" i="24"/>
  <c r="AH579" i="24"/>
  <c r="AG579" i="24"/>
  <c r="AF579" i="24"/>
  <c r="AD579" i="24"/>
  <c r="AC579" i="24"/>
  <c r="AB579" i="24"/>
  <c r="AA579" i="24"/>
  <c r="Z579" i="24"/>
  <c r="Y579" i="24"/>
  <c r="X579" i="24"/>
  <c r="K579" i="24"/>
  <c r="B579" i="24"/>
  <c r="AJ578" i="24"/>
  <c r="AI578" i="24"/>
  <c r="AH578" i="24"/>
  <c r="AG578" i="24"/>
  <c r="AF578" i="24"/>
  <c r="AD578" i="24"/>
  <c r="AC578" i="24"/>
  <c r="AB578" i="24"/>
  <c r="AA578" i="24"/>
  <c r="Z578" i="24"/>
  <c r="Y578" i="24"/>
  <c r="X578" i="24"/>
  <c r="K578" i="24"/>
  <c r="B578" i="24"/>
  <c r="AJ577" i="24"/>
  <c r="AI577" i="24"/>
  <c r="AH577" i="24"/>
  <c r="AG577" i="24"/>
  <c r="AF577" i="24"/>
  <c r="AD577" i="24"/>
  <c r="AC577" i="24"/>
  <c r="AB577" i="24"/>
  <c r="AA577" i="24"/>
  <c r="Z577" i="24"/>
  <c r="Y577" i="24"/>
  <c r="X577" i="24"/>
  <c r="K577" i="24"/>
  <c r="B577" i="24"/>
  <c r="AJ576" i="24"/>
  <c r="AI576" i="24"/>
  <c r="AH576" i="24"/>
  <c r="AG576" i="24"/>
  <c r="AF576" i="24"/>
  <c r="AD576" i="24"/>
  <c r="AC576" i="24"/>
  <c r="AB576" i="24"/>
  <c r="AA576" i="24"/>
  <c r="Z576" i="24"/>
  <c r="Y576" i="24"/>
  <c r="X576" i="24"/>
  <c r="K576" i="24"/>
  <c r="B576" i="24"/>
  <c r="AJ575" i="24"/>
  <c r="AI575" i="24"/>
  <c r="AH575" i="24"/>
  <c r="AG575" i="24"/>
  <c r="AF575" i="24"/>
  <c r="AD575" i="24"/>
  <c r="AC575" i="24"/>
  <c r="AB575" i="24"/>
  <c r="AA575" i="24"/>
  <c r="Z575" i="24"/>
  <c r="Y575" i="24"/>
  <c r="X575" i="24"/>
  <c r="K575" i="24"/>
  <c r="B575" i="24"/>
  <c r="AJ574" i="24"/>
  <c r="AI574" i="24"/>
  <c r="AH574" i="24"/>
  <c r="AG574" i="24"/>
  <c r="AF574" i="24"/>
  <c r="AD574" i="24"/>
  <c r="AC574" i="24"/>
  <c r="AB574" i="24"/>
  <c r="AA574" i="24"/>
  <c r="Z574" i="24"/>
  <c r="Y574" i="24"/>
  <c r="X574" i="24"/>
  <c r="K574" i="24"/>
  <c r="B574" i="24"/>
  <c r="AJ573" i="24"/>
  <c r="AI573" i="24"/>
  <c r="AH573" i="24"/>
  <c r="AG573" i="24"/>
  <c r="AF573" i="24"/>
  <c r="AD573" i="24"/>
  <c r="AC573" i="24"/>
  <c r="AB573" i="24"/>
  <c r="AA573" i="24"/>
  <c r="Z573" i="24"/>
  <c r="Y573" i="24"/>
  <c r="X573" i="24"/>
  <c r="K573" i="24"/>
  <c r="B573" i="24"/>
  <c r="AJ572" i="24"/>
  <c r="AI572" i="24"/>
  <c r="AH572" i="24"/>
  <c r="AG572" i="24"/>
  <c r="AF572" i="24"/>
  <c r="AD572" i="24"/>
  <c r="AC572" i="24"/>
  <c r="AB572" i="24"/>
  <c r="AA572" i="24"/>
  <c r="Z572" i="24"/>
  <c r="Y572" i="24"/>
  <c r="X572" i="24"/>
  <c r="K572" i="24"/>
  <c r="B572" i="24"/>
  <c r="AJ571" i="24"/>
  <c r="AI571" i="24"/>
  <c r="AH571" i="24"/>
  <c r="AG571" i="24"/>
  <c r="AF571" i="24"/>
  <c r="AD571" i="24"/>
  <c r="AC571" i="24"/>
  <c r="AB571" i="24"/>
  <c r="AA571" i="24"/>
  <c r="Z571" i="24"/>
  <c r="Y571" i="24"/>
  <c r="X571" i="24"/>
  <c r="K571" i="24"/>
  <c r="B571" i="24"/>
  <c r="AJ570" i="24"/>
  <c r="AI570" i="24"/>
  <c r="AH570" i="24"/>
  <c r="AG570" i="24"/>
  <c r="AF570" i="24"/>
  <c r="AD570" i="24"/>
  <c r="AC570" i="24"/>
  <c r="AB570" i="24"/>
  <c r="AA570" i="24"/>
  <c r="Z570" i="24"/>
  <c r="Y570" i="24"/>
  <c r="X570" i="24"/>
  <c r="K570" i="24"/>
  <c r="B570" i="24"/>
  <c r="AJ569" i="24"/>
  <c r="AI569" i="24"/>
  <c r="AH569" i="24"/>
  <c r="AG569" i="24"/>
  <c r="AF569" i="24"/>
  <c r="AD569" i="24"/>
  <c r="AC569" i="24"/>
  <c r="AB569" i="24"/>
  <c r="AA569" i="24"/>
  <c r="Z569" i="24"/>
  <c r="Y569" i="24"/>
  <c r="X569" i="24"/>
  <c r="K569" i="24"/>
  <c r="B569" i="24"/>
  <c r="AJ568" i="24"/>
  <c r="AI568" i="24"/>
  <c r="AH568" i="24"/>
  <c r="AG568" i="24"/>
  <c r="AF568" i="24"/>
  <c r="AD568" i="24"/>
  <c r="AC568" i="24"/>
  <c r="AB568" i="24"/>
  <c r="AA568" i="24"/>
  <c r="Z568" i="24"/>
  <c r="Y568" i="24"/>
  <c r="X568" i="24"/>
  <c r="K568" i="24"/>
  <c r="B568" i="24"/>
  <c r="AJ567" i="24"/>
  <c r="AI567" i="24"/>
  <c r="AH567" i="24"/>
  <c r="AG567" i="24"/>
  <c r="AF567" i="24"/>
  <c r="AD567" i="24"/>
  <c r="AC567" i="24"/>
  <c r="AB567" i="24"/>
  <c r="AA567" i="24"/>
  <c r="Z567" i="24"/>
  <c r="Y567" i="24"/>
  <c r="X567" i="24"/>
  <c r="K567" i="24"/>
  <c r="B567" i="24"/>
  <c r="AJ566" i="24"/>
  <c r="AI566" i="24"/>
  <c r="AH566" i="24"/>
  <c r="AG566" i="24"/>
  <c r="AF566" i="24"/>
  <c r="AD566" i="24"/>
  <c r="AC566" i="24"/>
  <c r="AB566" i="24"/>
  <c r="AA566" i="24"/>
  <c r="Z566" i="24"/>
  <c r="Y566" i="24"/>
  <c r="X566" i="24"/>
  <c r="K566" i="24"/>
  <c r="B566" i="24"/>
  <c r="AJ565" i="24"/>
  <c r="AI565" i="24"/>
  <c r="AH565" i="24"/>
  <c r="AG565" i="24"/>
  <c r="AF565" i="24"/>
  <c r="AD565" i="24"/>
  <c r="AC565" i="24"/>
  <c r="AB565" i="24"/>
  <c r="AA565" i="24"/>
  <c r="Z565" i="24"/>
  <c r="Y565" i="24"/>
  <c r="X565" i="24"/>
  <c r="K565" i="24"/>
  <c r="B565" i="24"/>
  <c r="AJ564" i="24"/>
  <c r="AI564" i="24"/>
  <c r="AH564" i="24"/>
  <c r="AG564" i="24"/>
  <c r="AF564" i="24"/>
  <c r="AD564" i="24"/>
  <c r="AC564" i="24"/>
  <c r="AB564" i="24"/>
  <c r="AA564" i="24"/>
  <c r="Z564" i="24"/>
  <c r="Y564" i="24"/>
  <c r="X564" i="24"/>
  <c r="K564" i="24"/>
  <c r="B564" i="24"/>
  <c r="AJ563" i="24"/>
  <c r="AI563" i="24"/>
  <c r="AH563" i="24"/>
  <c r="AG563" i="24"/>
  <c r="AF563" i="24"/>
  <c r="AD563" i="24"/>
  <c r="AC563" i="24"/>
  <c r="AB563" i="24"/>
  <c r="AA563" i="24"/>
  <c r="Z563" i="24"/>
  <c r="Y563" i="24"/>
  <c r="X563" i="24"/>
  <c r="K563" i="24"/>
  <c r="B563" i="24"/>
  <c r="AJ562" i="24"/>
  <c r="AI562" i="24"/>
  <c r="AH562" i="24"/>
  <c r="AG562" i="24"/>
  <c r="AF562" i="24"/>
  <c r="AD562" i="24"/>
  <c r="AC562" i="24"/>
  <c r="AB562" i="24"/>
  <c r="AA562" i="24"/>
  <c r="Z562" i="24"/>
  <c r="Y562" i="24"/>
  <c r="X562" i="24"/>
  <c r="K562" i="24"/>
  <c r="B562" i="24"/>
  <c r="AJ561" i="24"/>
  <c r="AI561" i="24"/>
  <c r="AH561" i="24"/>
  <c r="AG561" i="24"/>
  <c r="AF561" i="24"/>
  <c r="AD561" i="24"/>
  <c r="AC561" i="24"/>
  <c r="AB561" i="24"/>
  <c r="AA561" i="24"/>
  <c r="Z561" i="24"/>
  <c r="Y561" i="24"/>
  <c r="X561" i="24"/>
  <c r="K561" i="24"/>
  <c r="B561" i="24"/>
  <c r="AJ560" i="24"/>
  <c r="AI560" i="24"/>
  <c r="AH560" i="24"/>
  <c r="AG560" i="24"/>
  <c r="AF560" i="24"/>
  <c r="AD560" i="24"/>
  <c r="AC560" i="24"/>
  <c r="AB560" i="24"/>
  <c r="AA560" i="24"/>
  <c r="Z560" i="24"/>
  <c r="Y560" i="24"/>
  <c r="X560" i="24"/>
  <c r="K560" i="24"/>
  <c r="B560" i="24"/>
  <c r="AJ559" i="24"/>
  <c r="AI559" i="24"/>
  <c r="AH559" i="24"/>
  <c r="AG559" i="24"/>
  <c r="AF559" i="24"/>
  <c r="AD559" i="24"/>
  <c r="AC559" i="24"/>
  <c r="AB559" i="24"/>
  <c r="AA559" i="24"/>
  <c r="Z559" i="24"/>
  <c r="Y559" i="24"/>
  <c r="X559" i="24"/>
  <c r="K559" i="24"/>
  <c r="B559" i="24"/>
  <c r="AJ558" i="24"/>
  <c r="AI558" i="24"/>
  <c r="AH558" i="24"/>
  <c r="AG558" i="24"/>
  <c r="AF558" i="24"/>
  <c r="AD558" i="24"/>
  <c r="AC558" i="24"/>
  <c r="AB558" i="24"/>
  <c r="AA558" i="24"/>
  <c r="Z558" i="24"/>
  <c r="Y558" i="24"/>
  <c r="X558" i="24"/>
  <c r="K558" i="24"/>
  <c r="B558" i="24"/>
  <c r="AJ557" i="24"/>
  <c r="AI557" i="24"/>
  <c r="AH557" i="24"/>
  <c r="AG557" i="24"/>
  <c r="AF557" i="24"/>
  <c r="AD557" i="24"/>
  <c r="AC557" i="24"/>
  <c r="AB557" i="24"/>
  <c r="AA557" i="24"/>
  <c r="Z557" i="24"/>
  <c r="Y557" i="24"/>
  <c r="X557" i="24"/>
  <c r="K557" i="24"/>
  <c r="B557" i="24"/>
  <c r="AJ556" i="24"/>
  <c r="AI556" i="24"/>
  <c r="AH556" i="24"/>
  <c r="AG556" i="24"/>
  <c r="AF556" i="24"/>
  <c r="AD556" i="24"/>
  <c r="AC556" i="24"/>
  <c r="AB556" i="24"/>
  <c r="AA556" i="24"/>
  <c r="Z556" i="24"/>
  <c r="Y556" i="24"/>
  <c r="X556" i="24"/>
  <c r="K556" i="24"/>
  <c r="B556" i="24"/>
  <c r="AJ555" i="24"/>
  <c r="AI555" i="24"/>
  <c r="AH555" i="24"/>
  <c r="AG555" i="24"/>
  <c r="AF555" i="24"/>
  <c r="AD555" i="24"/>
  <c r="AC555" i="24"/>
  <c r="AB555" i="24"/>
  <c r="AA555" i="24"/>
  <c r="Z555" i="24"/>
  <c r="Y555" i="24"/>
  <c r="X555" i="24"/>
  <c r="K555" i="24"/>
  <c r="B555" i="24"/>
  <c r="AJ554" i="24"/>
  <c r="AI554" i="24"/>
  <c r="AH554" i="24"/>
  <c r="AG554" i="24"/>
  <c r="AF554" i="24"/>
  <c r="AD554" i="24"/>
  <c r="AC554" i="24"/>
  <c r="AB554" i="24"/>
  <c r="AA554" i="24"/>
  <c r="Z554" i="24"/>
  <c r="Y554" i="24"/>
  <c r="X554" i="24"/>
  <c r="K554" i="24"/>
  <c r="B554" i="24"/>
  <c r="AJ553" i="24"/>
  <c r="AI553" i="24"/>
  <c r="AH553" i="24"/>
  <c r="AG553" i="24"/>
  <c r="AF553" i="24"/>
  <c r="AD553" i="24"/>
  <c r="AC553" i="24"/>
  <c r="AB553" i="24"/>
  <c r="AA553" i="24"/>
  <c r="Z553" i="24"/>
  <c r="Y553" i="24"/>
  <c r="X553" i="24"/>
  <c r="K553" i="24"/>
  <c r="B553" i="24"/>
  <c r="AJ552" i="24"/>
  <c r="AI552" i="24"/>
  <c r="AH552" i="24"/>
  <c r="AG552" i="24"/>
  <c r="AF552" i="24"/>
  <c r="AD552" i="24"/>
  <c r="AC552" i="24"/>
  <c r="AB552" i="24"/>
  <c r="AA552" i="24"/>
  <c r="Z552" i="24"/>
  <c r="Y552" i="24"/>
  <c r="X552" i="24"/>
  <c r="K552" i="24"/>
  <c r="B552" i="24"/>
  <c r="AJ551" i="24"/>
  <c r="AI551" i="24"/>
  <c r="AH551" i="24"/>
  <c r="AG551" i="24"/>
  <c r="AF551" i="24"/>
  <c r="AD551" i="24"/>
  <c r="AC551" i="24"/>
  <c r="AB551" i="24"/>
  <c r="AA551" i="24"/>
  <c r="Z551" i="24"/>
  <c r="Y551" i="24"/>
  <c r="X551" i="24"/>
  <c r="K551" i="24"/>
  <c r="B551" i="24"/>
  <c r="AJ550" i="24"/>
  <c r="AI550" i="24"/>
  <c r="AH550" i="24"/>
  <c r="AG550" i="24"/>
  <c r="AF550" i="24"/>
  <c r="AD550" i="24"/>
  <c r="AC550" i="24"/>
  <c r="AB550" i="24"/>
  <c r="AA550" i="24"/>
  <c r="Z550" i="24"/>
  <c r="Y550" i="24"/>
  <c r="X550" i="24"/>
  <c r="K550" i="24"/>
  <c r="B550" i="24"/>
  <c r="AJ549" i="24"/>
  <c r="AI549" i="24"/>
  <c r="AH549" i="24"/>
  <c r="AG549" i="24"/>
  <c r="AF549" i="24"/>
  <c r="AD549" i="24"/>
  <c r="AC549" i="24"/>
  <c r="AB549" i="24"/>
  <c r="AA549" i="24"/>
  <c r="Z549" i="24"/>
  <c r="Y549" i="24"/>
  <c r="X549" i="24"/>
  <c r="K549" i="24"/>
  <c r="B549" i="24"/>
  <c r="AJ548" i="24"/>
  <c r="AI548" i="24"/>
  <c r="AH548" i="24"/>
  <c r="AG548" i="24"/>
  <c r="AF548" i="24"/>
  <c r="AD548" i="24"/>
  <c r="AC548" i="24"/>
  <c r="AB548" i="24"/>
  <c r="AA548" i="24"/>
  <c r="Z548" i="24"/>
  <c r="Y548" i="24"/>
  <c r="X548" i="24"/>
  <c r="K548" i="24"/>
  <c r="B548" i="24"/>
  <c r="AJ547" i="24"/>
  <c r="AI547" i="24"/>
  <c r="AH547" i="24"/>
  <c r="AG547" i="24"/>
  <c r="AF547" i="24"/>
  <c r="AD547" i="24"/>
  <c r="AC547" i="24"/>
  <c r="AB547" i="24"/>
  <c r="AA547" i="24"/>
  <c r="Z547" i="24"/>
  <c r="Y547" i="24"/>
  <c r="X547" i="24"/>
  <c r="K547" i="24"/>
  <c r="B547" i="24"/>
  <c r="AJ546" i="24"/>
  <c r="AI546" i="24"/>
  <c r="AH546" i="24"/>
  <c r="AG546" i="24"/>
  <c r="AF546" i="24"/>
  <c r="AD546" i="24"/>
  <c r="AC546" i="24"/>
  <c r="AB546" i="24"/>
  <c r="AA546" i="24"/>
  <c r="Z546" i="24"/>
  <c r="Y546" i="24"/>
  <c r="X546" i="24"/>
  <c r="K546" i="24"/>
  <c r="B546" i="24"/>
  <c r="AJ545" i="24"/>
  <c r="AI545" i="24"/>
  <c r="AH545" i="24"/>
  <c r="AG545" i="24"/>
  <c r="AF545" i="24"/>
  <c r="AD545" i="24"/>
  <c r="AC545" i="24"/>
  <c r="AB545" i="24"/>
  <c r="AA545" i="24"/>
  <c r="Z545" i="24"/>
  <c r="Y545" i="24"/>
  <c r="X545" i="24"/>
  <c r="K545" i="24"/>
  <c r="B545" i="24"/>
  <c r="AJ544" i="24"/>
  <c r="AI544" i="24"/>
  <c r="AH544" i="24"/>
  <c r="AG544" i="24"/>
  <c r="AF544" i="24"/>
  <c r="AD544" i="24"/>
  <c r="AC544" i="24"/>
  <c r="AB544" i="24"/>
  <c r="AA544" i="24"/>
  <c r="Z544" i="24"/>
  <c r="Y544" i="24"/>
  <c r="X544" i="24"/>
  <c r="K544" i="24"/>
  <c r="B544" i="24"/>
  <c r="AJ543" i="24"/>
  <c r="AI543" i="24"/>
  <c r="AH543" i="24"/>
  <c r="AG543" i="24"/>
  <c r="AF543" i="24"/>
  <c r="AD543" i="24"/>
  <c r="AC543" i="24"/>
  <c r="AB543" i="24"/>
  <c r="AA543" i="24"/>
  <c r="Z543" i="24"/>
  <c r="Y543" i="24"/>
  <c r="X543" i="24"/>
  <c r="K543" i="24"/>
  <c r="B543" i="24"/>
  <c r="AJ542" i="24"/>
  <c r="AI542" i="24"/>
  <c r="AH542" i="24"/>
  <c r="AG542" i="24"/>
  <c r="AF542" i="24"/>
  <c r="AD542" i="24"/>
  <c r="AC542" i="24"/>
  <c r="AB542" i="24"/>
  <c r="AA542" i="24"/>
  <c r="Z542" i="24"/>
  <c r="Y542" i="24"/>
  <c r="X542" i="24"/>
  <c r="K542" i="24"/>
  <c r="B542" i="24"/>
  <c r="AJ541" i="24"/>
  <c r="AI541" i="24"/>
  <c r="AH541" i="24"/>
  <c r="AG541" i="24"/>
  <c r="AF541" i="24"/>
  <c r="AD541" i="24"/>
  <c r="AC541" i="24"/>
  <c r="AB541" i="24"/>
  <c r="AA541" i="24"/>
  <c r="Z541" i="24"/>
  <c r="Y541" i="24"/>
  <c r="X541" i="24"/>
  <c r="K541" i="24"/>
  <c r="B541" i="24"/>
  <c r="AJ540" i="24"/>
  <c r="AI540" i="24"/>
  <c r="AH540" i="24"/>
  <c r="AG540" i="24"/>
  <c r="AF540" i="24"/>
  <c r="AD540" i="24"/>
  <c r="AC540" i="24"/>
  <c r="AB540" i="24"/>
  <c r="AA540" i="24"/>
  <c r="Z540" i="24"/>
  <c r="Y540" i="24"/>
  <c r="X540" i="24"/>
  <c r="K540" i="24"/>
  <c r="B540" i="24"/>
  <c r="AJ539" i="24"/>
  <c r="AI539" i="24"/>
  <c r="AH539" i="24"/>
  <c r="AG539" i="24"/>
  <c r="AF539" i="24"/>
  <c r="AD539" i="24"/>
  <c r="AC539" i="24"/>
  <c r="AB539" i="24"/>
  <c r="AA539" i="24"/>
  <c r="Z539" i="24"/>
  <c r="Y539" i="24"/>
  <c r="X539" i="24"/>
  <c r="K539" i="24"/>
  <c r="B539" i="24"/>
  <c r="AJ538" i="24"/>
  <c r="AI538" i="24"/>
  <c r="AH538" i="24"/>
  <c r="AG538" i="24"/>
  <c r="AF538" i="24"/>
  <c r="AD538" i="24"/>
  <c r="AC538" i="24"/>
  <c r="AB538" i="24"/>
  <c r="AA538" i="24"/>
  <c r="Z538" i="24"/>
  <c r="Y538" i="24"/>
  <c r="X538" i="24"/>
  <c r="K538" i="24"/>
  <c r="B538" i="24"/>
  <c r="AJ537" i="24"/>
  <c r="AI537" i="24"/>
  <c r="AH537" i="24"/>
  <c r="AG537" i="24"/>
  <c r="AF537" i="24"/>
  <c r="AD537" i="24"/>
  <c r="AC537" i="24"/>
  <c r="AB537" i="24"/>
  <c r="AA537" i="24"/>
  <c r="Z537" i="24"/>
  <c r="Y537" i="24"/>
  <c r="X537" i="24"/>
  <c r="K537" i="24"/>
  <c r="B537" i="24"/>
  <c r="AJ536" i="24"/>
  <c r="AI536" i="24"/>
  <c r="AH536" i="24"/>
  <c r="AG536" i="24"/>
  <c r="AF536" i="24"/>
  <c r="AD536" i="24"/>
  <c r="AC536" i="24"/>
  <c r="AB536" i="24"/>
  <c r="AA536" i="24"/>
  <c r="Z536" i="24"/>
  <c r="Y536" i="24"/>
  <c r="X536" i="24"/>
  <c r="K536" i="24"/>
  <c r="B536" i="24"/>
  <c r="AJ535" i="24"/>
  <c r="AI535" i="24"/>
  <c r="AH535" i="24"/>
  <c r="AG535" i="24"/>
  <c r="AF535" i="24"/>
  <c r="AD535" i="24"/>
  <c r="AC535" i="24"/>
  <c r="AB535" i="24"/>
  <c r="AA535" i="24"/>
  <c r="Z535" i="24"/>
  <c r="Y535" i="24"/>
  <c r="X535" i="24"/>
  <c r="K535" i="24"/>
  <c r="B535" i="24"/>
  <c r="AJ534" i="24"/>
  <c r="AI534" i="24"/>
  <c r="AH534" i="24"/>
  <c r="AG534" i="24"/>
  <c r="AF534" i="24"/>
  <c r="AD534" i="24"/>
  <c r="AC534" i="24"/>
  <c r="AB534" i="24"/>
  <c r="AA534" i="24"/>
  <c r="Z534" i="24"/>
  <c r="Y534" i="24"/>
  <c r="X534" i="24"/>
  <c r="K534" i="24"/>
  <c r="B534" i="24"/>
  <c r="AJ533" i="24"/>
  <c r="AI533" i="24"/>
  <c r="AH533" i="24"/>
  <c r="AG533" i="24"/>
  <c r="AF533" i="24"/>
  <c r="AD533" i="24"/>
  <c r="AC533" i="24"/>
  <c r="AB533" i="24"/>
  <c r="AA533" i="24"/>
  <c r="Z533" i="24"/>
  <c r="Y533" i="24"/>
  <c r="X533" i="24"/>
  <c r="K533" i="24"/>
  <c r="B533" i="24"/>
  <c r="AJ532" i="24"/>
  <c r="AI532" i="24"/>
  <c r="AH532" i="24"/>
  <c r="AG532" i="24"/>
  <c r="AF532" i="24"/>
  <c r="AD532" i="24"/>
  <c r="AC532" i="24"/>
  <c r="AB532" i="24"/>
  <c r="AA532" i="24"/>
  <c r="Z532" i="24"/>
  <c r="Y532" i="24"/>
  <c r="X532" i="24"/>
  <c r="K532" i="24"/>
  <c r="B532" i="24"/>
  <c r="AJ531" i="24"/>
  <c r="AI531" i="24"/>
  <c r="AH531" i="24"/>
  <c r="AG531" i="24"/>
  <c r="AF531" i="24"/>
  <c r="AD531" i="24"/>
  <c r="AC531" i="24"/>
  <c r="AB531" i="24"/>
  <c r="AA531" i="24"/>
  <c r="Z531" i="24"/>
  <c r="Y531" i="24"/>
  <c r="X531" i="24"/>
  <c r="K531" i="24"/>
  <c r="B531" i="24"/>
  <c r="AJ530" i="24"/>
  <c r="AI530" i="24"/>
  <c r="AH530" i="24"/>
  <c r="AG530" i="24"/>
  <c r="AF530" i="24"/>
  <c r="AD530" i="24"/>
  <c r="AC530" i="24"/>
  <c r="AB530" i="24"/>
  <c r="AA530" i="24"/>
  <c r="Z530" i="24"/>
  <c r="Y530" i="24"/>
  <c r="X530" i="24"/>
  <c r="K530" i="24"/>
  <c r="B530" i="24"/>
  <c r="AJ529" i="24"/>
  <c r="AI529" i="24"/>
  <c r="AH529" i="24"/>
  <c r="AG529" i="24"/>
  <c r="AF529" i="24"/>
  <c r="AD529" i="24"/>
  <c r="AC529" i="24"/>
  <c r="AB529" i="24"/>
  <c r="AA529" i="24"/>
  <c r="Z529" i="24"/>
  <c r="Y529" i="24"/>
  <c r="X529" i="24"/>
  <c r="K529" i="24"/>
  <c r="B529" i="24"/>
  <c r="AJ528" i="24"/>
  <c r="AI528" i="24"/>
  <c r="AH528" i="24"/>
  <c r="AG528" i="24"/>
  <c r="AF528" i="24"/>
  <c r="AD528" i="24"/>
  <c r="AC528" i="24"/>
  <c r="AB528" i="24"/>
  <c r="AA528" i="24"/>
  <c r="Z528" i="24"/>
  <c r="Y528" i="24"/>
  <c r="X528" i="24"/>
  <c r="K528" i="24"/>
  <c r="B528" i="24"/>
  <c r="AJ527" i="24"/>
  <c r="AI527" i="24"/>
  <c r="AH527" i="24"/>
  <c r="AG527" i="24"/>
  <c r="AF527" i="24"/>
  <c r="AD527" i="24"/>
  <c r="AC527" i="24"/>
  <c r="AB527" i="24"/>
  <c r="AA527" i="24"/>
  <c r="Z527" i="24"/>
  <c r="Y527" i="24"/>
  <c r="X527" i="24"/>
  <c r="K527" i="24"/>
  <c r="B527" i="24"/>
  <c r="AJ526" i="24"/>
  <c r="AI526" i="24"/>
  <c r="AH526" i="24"/>
  <c r="AG526" i="24"/>
  <c r="AF526" i="24"/>
  <c r="AD526" i="24"/>
  <c r="AC526" i="24"/>
  <c r="AB526" i="24"/>
  <c r="AA526" i="24"/>
  <c r="Z526" i="24"/>
  <c r="Y526" i="24"/>
  <c r="X526" i="24"/>
  <c r="K526" i="24"/>
  <c r="B526" i="24"/>
  <c r="AJ525" i="24"/>
  <c r="AI525" i="24"/>
  <c r="AH525" i="24"/>
  <c r="AG525" i="24"/>
  <c r="AF525" i="24"/>
  <c r="AD525" i="24"/>
  <c r="AC525" i="24"/>
  <c r="AB525" i="24"/>
  <c r="AA525" i="24"/>
  <c r="Z525" i="24"/>
  <c r="Y525" i="24"/>
  <c r="X525" i="24"/>
  <c r="K525" i="24"/>
  <c r="B525" i="24"/>
  <c r="AJ524" i="24"/>
  <c r="AI524" i="24"/>
  <c r="AH524" i="24"/>
  <c r="AG524" i="24"/>
  <c r="AF524" i="24"/>
  <c r="AD524" i="24"/>
  <c r="AC524" i="24"/>
  <c r="AB524" i="24"/>
  <c r="AA524" i="24"/>
  <c r="Z524" i="24"/>
  <c r="Y524" i="24"/>
  <c r="X524" i="24"/>
  <c r="K524" i="24"/>
  <c r="B524" i="24"/>
  <c r="AJ523" i="24"/>
  <c r="AI523" i="24"/>
  <c r="AH523" i="24"/>
  <c r="AG523" i="24"/>
  <c r="AF523" i="24"/>
  <c r="AD523" i="24"/>
  <c r="AC523" i="24"/>
  <c r="AB523" i="24"/>
  <c r="AA523" i="24"/>
  <c r="Z523" i="24"/>
  <c r="Y523" i="24"/>
  <c r="X523" i="24"/>
  <c r="K523" i="24"/>
  <c r="B523" i="24"/>
  <c r="AJ522" i="24"/>
  <c r="AI522" i="24"/>
  <c r="AH522" i="24"/>
  <c r="AG522" i="24"/>
  <c r="AF522" i="24"/>
  <c r="AD522" i="24"/>
  <c r="AC522" i="24"/>
  <c r="AB522" i="24"/>
  <c r="AA522" i="24"/>
  <c r="Z522" i="24"/>
  <c r="Y522" i="24"/>
  <c r="X522" i="24"/>
  <c r="K522" i="24"/>
  <c r="B522" i="24"/>
  <c r="AJ521" i="24"/>
  <c r="AI521" i="24"/>
  <c r="AH521" i="24"/>
  <c r="AG521" i="24"/>
  <c r="AF521" i="24"/>
  <c r="AD521" i="24"/>
  <c r="AC521" i="24"/>
  <c r="AB521" i="24"/>
  <c r="AA521" i="24"/>
  <c r="Z521" i="24"/>
  <c r="Y521" i="24"/>
  <c r="X521" i="24"/>
  <c r="K521" i="24"/>
  <c r="B521" i="24"/>
  <c r="AJ520" i="24"/>
  <c r="AI520" i="24"/>
  <c r="AH520" i="24"/>
  <c r="AG520" i="24"/>
  <c r="AF520" i="24"/>
  <c r="AD520" i="24"/>
  <c r="AC520" i="24"/>
  <c r="AB520" i="24"/>
  <c r="AA520" i="24"/>
  <c r="Z520" i="24"/>
  <c r="Y520" i="24"/>
  <c r="X520" i="24"/>
  <c r="K520" i="24"/>
  <c r="B520" i="24"/>
  <c r="AJ519" i="24"/>
  <c r="AI519" i="24"/>
  <c r="AH519" i="24"/>
  <c r="AG519" i="24"/>
  <c r="AF519" i="24"/>
  <c r="AD519" i="24"/>
  <c r="AC519" i="24"/>
  <c r="AB519" i="24"/>
  <c r="AA519" i="24"/>
  <c r="Z519" i="24"/>
  <c r="Y519" i="24"/>
  <c r="X519" i="24"/>
  <c r="K519" i="24"/>
  <c r="B519" i="24"/>
  <c r="AJ518" i="24"/>
  <c r="AI518" i="24"/>
  <c r="AH518" i="24"/>
  <c r="AG518" i="24"/>
  <c r="AF518" i="24"/>
  <c r="AD518" i="24"/>
  <c r="AC518" i="24"/>
  <c r="AB518" i="24"/>
  <c r="AA518" i="24"/>
  <c r="Z518" i="24"/>
  <c r="Y518" i="24"/>
  <c r="X518" i="24"/>
  <c r="K518" i="24"/>
  <c r="B518" i="24"/>
  <c r="AJ517" i="24"/>
  <c r="AI517" i="24"/>
  <c r="AH517" i="24"/>
  <c r="AG517" i="24"/>
  <c r="AF517" i="24"/>
  <c r="AD517" i="24"/>
  <c r="AC517" i="24"/>
  <c r="AB517" i="24"/>
  <c r="AA517" i="24"/>
  <c r="Z517" i="24"/>
  <c r="Y517" i="24"/>
  <c r="X517" i="24"/>
  <c r="K517" i="24"/>
  <c r="B517" i="24"/>
  <c r="AJ516" i="24"/>
  <c r="AI516" i="24"/>
  <c r="AH516" i="24"/>
  <c r="AG516" i="24"/>
  <c r="AF516" i="24"/>
  <c r="AD516" i="24"/>
  <c r="AC516" i="24"/>
  <c r="AB516" i="24"/>
  <c r="AA516" i="24"/>
  <c r="Z516" i="24"/>
  <c r="Y516" i="24"/>
  <c r="X516" i="24"/>
  <c r="K516" i="24"/>
  <c r="B516" i="24"/>
  <c r="AJ515" i="24"/>
  <c r="AI515" i="24"/>
  <c r="AH515" i="24"/>
  <c r="AG515" i="24"/>
  <c r="AF515" i="24"/>
  <c r="AD515" i="24"/>
  <c r="AC515" i="24"/>
  <c r="AB515" i="24"/>
  <c r="AA515" i="24"/>
  <c r="Z515" i="24"/>
  <c r="Y515" i="24"/>
  <c r="X515" i="24"/>
  <c r="K515" i="24"/>
  <c r="B515" i="24"/>
  <c r="AJ514" i="24"/>
  <c r="AI514" i="24"/>
  <c r="AH514" i="24"/>
  <c r="AG514" i="24"/>
  <c r="AF514" i="24"/>
  <c r="AD514" i="24"/>
  <c r="AC514" i="24"/>
  <c r="AB514" i="24"/>
  <c r="AA514" i="24"/>
  <c r="Z514" i="24"/>
  <c r="Y514" i="24"/>
  <c r="X514" i="24"/>
  <c r="K514" i="24"/>
  <c r="B514" i="24"/>
  <c r="AJ513" i="24"/>
  <c r="AI513" i="24"/>
  <c r="AH513" i="24"/>
  <c r="AG513" i="24"/>
  <c r="AF513" i="24"/>
  <c r="AD513" i="24"/>
  <c r="AC513" i="24"/>
  <c r="AB513" i="24"/>
  <c r="AA513" i="24"/>
  <c r="Z513" i="24"/>
  <c r="Y513" i="24"/>
  <c r="X513" i="24"/>
  <c r="K513" i="24"/>
  <c r="B513" i="24"/>
  <c r="AJ512" i="24"/>
  <c r="AI512" i="24"/>
  <c r="AH512" i="24"/>
  <c r="AG512" i="24"/>
  <c r="AF512" i="24"/>
  <c r="AD512" i="24"/>
  <c r="AC512" i="24"/>
  <c r="AB512" i="24"/>
  <c r="AA512" i="24"/>
  <c r="Z512" i="24"/>
  <c r="Y512" i="24"/>
  <c r="X512" i="24"/>
  <c r="K512" i="24"/>
  <c r="B512" i="24"/>
  <c r="AJ511" i="24"/>
  <c r="AI511" i="24"/>
  <c r="AH511" i="24"/>
  <c r="AG511" i="24"/>
  <c r="AF511" i="24"/>
  <c r="AD511" i="24"/>
  <c r="AC511" i="24"/>
  <c r="AB511" i="24"/>
  <c r="AA511" i="24"/>
  <c r="Z511" i="24"/>
  <c r="Y511" i="24"/>
  <c r="X511" i="24"/>
  <c r="K511" i="24"/>
  <c r="B511" i="24"/>
  <c r="AJ510" i="24"/>
  <c r="AI510" i="24"/>
  <c r="AH510" i="24"/>
  <c r="AG510" i="24"/>
  <c r="AF510" i="24"/>
  <c r="AD510" i="24"/>
  <c r="AC510" i="24"/>
  <c r="AB510" i="24"/>
  <c r="AA510" i="24"/>
  <c r="Z510" i="24"/>
  <c r="Y510" i="24"/>
  <c r="X510" i="24"/>
  <c r="K510" i="24"/>
  <c r="B510" i="24"/>
  <c r="AJ509" i="24"/>
  <c r="AI509" i="24"/>
  <c r="AH509" i="24"/>
  <c r="AG509" i="24"/>
  <c r="AF509" i="24"/>
  <c r="AD509" i="24"/>
  <c r="AC509" i="24"/>
  <c r="AB509" i="24"/>
  <c r="AA509" i="24"/>
  <c r="Z509" i="24"/>
  <c r="Y509" i="24"/>
  <c r="X509" i="24"/>
  <c r="K509" i="24"/>
  <c r="B509" i="24"/>
  <c r="AJ508" i="24"/>
  <c r="AI508" i="24"/>
  <c r="AH508" i="24"/>
  <c r="AG508" i="24"/>
  <c r="AF508" i="24"/>
  <c r="AD508" i="24"/>
  <c r="AC508" i="24"/>
  <c r="AB508" i="24"/>
  <c r="AA508" i="24"/>
  <c r="Z508" i="24"/>
  <c r="Y508" i="24"/>
  <c r="X508" i="24"/>
  <c r="K508" i="24"/>
  <c r="B508" i="24"/>
  <c r="AJ507" i="24"/>
  <c r="AI507" i="24"/>
  <c r="AH507" i="24"/>
  <c r="AG507" i="24"/>
  <c r="AF507" i="24"/>
  <c r="AD507" i="24"/>
  <c r="AC507" i="24"/>
  <c r="AB507" i="24"/>
  <c r="AA507" i="24"/>
  <c r="Z507" i="24"/>
  <c r="Y507" i="24"/>
  <c r="X507" i="24"/>
  <c r="K507" i="24"/>
  <c r="B507" i="24"/>
  <c r="AJ506" i="24"/>
  <c r="AI506" i="24"/>
  <c r="AH506" i="24"/>
  <c r="AG506" i="24"/>
  <c r="AF506" i="24"/>
  <c r="AD506" i="24"/>
  <c r="AC506" i="24"/>
  <c r="AB506" i="24"/>
  <c r="AA506" i="24"/>
  <c r="Z506" i="24"/>
  <c r="Y506" i="24"/>
  <c r="X506" i="24"/>
  <c r="K506" i="24"/>
  <c r="B506" i="24"/>
  <c r="AJ505" i="24"/>
  <c r="AI505" i="24"/>
  <c r="AH505" i="24"/>
  <c r="AG505" i="24"/>
  <c r="AF505" i="24"/>
  <c r="AD505" i="24"/>
  <c r="AC505" i="24"/>
  <c r="AB505" i="24"/>
  <c r="AA505" i="24"/>
  <c r="Z505" i="24"/>
  <c r="Y505" i="24"/>
  <c r="X505" i="24"/>
  <c r="K505" i="24"/>
  <c r="B505" i="24"/>
  <c r="AJ504" i="24"/>
  <c r="AI504" i="24"/>
  <c r="AH504" i="24"/>
  <c r="AG504" i="24"/>
  <c r="AF504" i="24"/>
  <c r="AD504" i="24"/>
  <c r="AC504" i="24"/>
  <c r="AB504" i="24"/>
  <c r="AA504" i="24"/>
  <c r="Z504" i="24"/>
  <c r="Y504" i="24"/>
  <c r="X504" i="24"/>
  <c r="K504" i="24"/>
  <c r="B504" i="24"/>
  <c r="AJ503" i="24"/>
  <c r="AI503" i="24"/>
  <c r="AH503" i="24"/>
  <c r="AG503" i="24"/>
  <c r="AF503" i="24"/>
  <c r="AD503" i="24"/>
  <c r="AC503" i="24"/>
  <c r="AB503" i="24"/>
  <c r="AA503" i="24"/>
  <c r="Z503" i="24"/>
  <c r="Y503" i="24"/>
  <c r="X503" i="24"/>
  <c r="K503" i="24"/>
  <c r="B503" i="24"/>
  <c r="AJ502" i="24"/>
  <c r="AI502" i="24"/>
  <c r="AH502" i="24"/>
  <c r="AG502" i="24"/>
  <c r="AF502" i="24"/>
  <c r="AD502" i="24"/>
  <c r="AC502" i="24"/>
  <c r="AB502" i="24"/>
  <c r="AA502" i="24"/>
  <c r="Z502" i="24"/>
  <c r="Y502" i="24"/>
  <c r="X502" i="24"/>
  <c r="K502" i="24"/>
  <c r="B502" i="24"/>
  <c r="AJ501" i="24"/>
  <c r="AI501" i="24"/>
  <c r="AH501" i="24"/>
  <c r="AG501" i="24"/>
  <c r="AF501" i="24"/>
  <c r="AD501" i="24"/>
  <c r="AC501" i="24"/>
  <c r="AB501" i="24"/>
  <c r="AA501" i="24"/>
  <c r="Z501" i="24"/>
  <c r="Y501" i="24"/>
  <c r="X501" i="24"/>
  <c r="K501" i="24"/>
  <c r="B501" i="24"/>
  <c r="AJ500" i="24"/>
  <c r="AI500" i="24"/>
  <c r="AH500" i="24"/>
  <c r="AG500" i="24"/>
  <c r="AF500" i="24"/>
  <c r="AD500" i="24"/>
  <c r="AC500" i="24"/>
  <c r="AB500" i="24"/>
  <c r="AA500" i="24"/>
  <c r="Z500" i="24"/>
  <c r="Y500" i="24"/>
  <c r="X500" i="24"/>
  <c r="K500" i="24"/>
  <c r="B500" i="24"/>
  <c r="AJ499" i="24"/>
  <c r="AI499" i="24"/>
  <c r="AH499" i="24"/>
  <c r="AG499" i="24"/>
  <c r="AF499" i="24"/>
  <c r="AD499" i="24"/>
  <c r="AC499" i="24"/>
  <c r="AB499" i="24"/>
  <c r="AA499" i="24"/>
  <c r="Z499" i="24"/>
  <c r="Y499" i="24"/>
  <c r="X499" i="24"/>
  <c r="K499" i="24"/>
  <c r="B499" i="24"/>
  <c r="AJ498" i="24"/>
  <c r="AI498" i="24"/>
  <c r="AH498" i="24"/>
  <c r="AG498" i="24"/>
  <c r="AF498" i="24"/>
  <c r="AD498" i="24"/>
  <c r="AC498" i="24"/>
  <c r="AB498" i="24"/>
  <c r="AA498" i="24"/>
  <c r="Z498" i="24"/>
  <c r="Y498" i="24"/>
  <c r="X498" i="24"/>
  <c r="K498" i="24"/>
  <c r="B498" i="24"/>
  <c r="AJ497" i="24"/>
  <c r="AI497" i="24"/>
  <c r="AH497" i="24"/>
  <c r="AG497" i="24"/>
  <c r="AF497" i="24"/>
  <c r="AD497" i="24"/>
  <c r="AC497" i="24"/>
  <c r="AB497" i="24"/>
  <c r="AA497" i="24"/>
  <c r="Z497" i="24"/>
  <c r="Y497" i="24"/>
  <c r="X497" i="24"/>
  <c r="K497" i="24"/>
  <c r="B497" i="24"/>
  <c r="AJ496" i="24"/>
  <c r="AI496" i="24"/>
  <c r="AH496" i="24"/>
  <c r="AG496" i="24"/>
  <c r="AF496" i="24"/>
  <c r="AD496" i="24"/>
  <c r="AC496" i="24"/>
  <c r="AB496" i="24"/>
  <c r="AA496" i="24"/>
  <c r="Z496" i="24"/>
  <c r="Y496" i="24"/>
  <c r="X496" i="24"/>
  <c r="K496" i="24"/>
  <c r="B496" i="24"/>
  <c r="AJ495" i="24"/>
  <c r="AI495" i="24"/>
  <c r="AH495" i="24"/>
  <c r="AG495" i="24"/>
  <c r="AF495" i="24"/>
  <c r="AD495" i="24"/>
  <c r="AC495" i="24"/>
  <c r="AB495" i="24"/>
  <c r="AA495" i="24"/>
  <c r="Z495" i="24"/>
  <c r="Y495" i="24"/>
  <c r="X495" i="24"/>
  <c r="K495" i="24"/>
  <c r="B495" i="24"/>
  <c r="AJ494" i="24"/>
  <c r="AI494" i="24"/>
  <c r="AH494" i="24"/>
  <c r="AG494" i="24"/>
  <c r="AF494" i="24"/>
  <c r="AD494" i="24"/>
  <c r="AC494" i="24"/>
  <c r="AB494" i="24"/>
  <c r="AA494" i="24"/>
  <c r="Z494" i="24"/>
  <c r="Y494" i="24"/>
  <c r="X494" i="24"/>
  <c r="K494" i="24"/>
  <c r="B494" i="24"/>
  <c r="AJ493" i="24"/>
  <c r="AI493" i="24"/>
  <c r="AH493" i="24"/>
  <c r="AG493" i="24"/>
  <c r="AF493" i="24"/>
  <c r="AD493" i="24"/>
  <c r="AC493" i="24"/>
  <c r="AB493" i="24"/>
  <c r="AA493" i="24"/>
  <c r="Z493" i="24"/>
  <c r="Y493" i="24"/>
  <c r="X493" i="24"/>
  <c r="K493" i="24"/>
  <c r="B493" i="24"/>
  <c r="AJ492" i="24"/>
  <c r="AI492" i="24"/>
  <c r="AH492" i="24"/>
  <c r="AG492" i="24"/>
  <c r="AF492" i="24"/>
  <c r="AD492" i="24"/>
  <c r="AC492" i="24"/>
  <c r="AB492" i="24"/>
  <c r="AA492" i="24"/>
  <c r="Z492" i="24"/>
  <c r="Y492" i="24"/>
  <c r="X492" i="24"/>
  <c r="K492" i="24"/>
  <c r="B492" i="24"/>
  <c r="AJ491" i="24"/>
  <c r="AI491" i="24"/>
  <c r="AH491" i="24"/>
  <c r="AG491" i="24"/>
  <c r="AF491" i="24"/>
  <c r="AD491" i="24"/>
  <c r="AC491" i="24"/>
  <c r="AB491" i="24"/>
  <c r="AA491" i="24"/>
  <c r="Z491" i="24"/>
  <c r="Y491" i="24"/>
  <c r="X491" i="24"/>
  <c r="K491" i="24"/>
  <c r="B491" i="24"/>
  <c r="AJ490" i="24"/>
  <c r="AI490" i="24"/>
  <c r="AH490" i="24"/>
  <c r="AG490" i="24"/>
  <c r="AF490" i="24"/>
  <c r="AD490" i="24"/>
  <c r="AC490" i="24"/>
  <c r="AB490" i="24"/>
  <c r="AA490" i="24"/>
  <c r="Z490" i="24"/>
  <c r="Y490" i="24"/>
  <c r="X490" i="24"/>
  <c r="K490" i="24"/>
  <c r="B490" i="24"/>
  <c r="AJ489" i="24"/>
  <c r="AI489" i="24"/>
  <c r="AH489" i="24"/>
  <c r="AG489" i="24"/>
  <c r="AF489" i="24"/>
  <c r="AD489" i="24"/>
  <c r="AC489" i="24"/>
  <c r="AB489" i="24"/>
  <c r="AA489" i="24"/>
  <c r="Z489" i="24"/>
  <c r="Y489" i="24"/>
  <c r="X489" i="24"/>
  <c r="K489" i="24"/>
  <c r="B489" i="24"/>
  <c r="AJ488" i="24"/>
  <c r="AI488" i="24"/>
  <c r="AH488" i="24"/>
  <c r="AG488" i="24"/>
  <c r="AF488" i="24"/>
  <c r="AD488" i="24"/>
  <c r="AC488" i="24"/>
  <c r="AB488" i="24"/>
  <c r="AA488" i="24"/>
  <c r="Z488" i="24"/>
  <c r="Y488" i="24"/>
  <c r="X488" i="24"/>
  <c r="K488" i="24"/>
  <c r="B488" i="24"/>
  <c r="AJ487" i="24"/>
  <c r="AI487" i="24"/>
  <c r="AH487" i="24"/>
  <c r="AG487" i="24"/>
  <c r="AF487" i="24"/>
  <c r="AD487" i="24"/>
  <c r="AC487" i="24"/>
  <c r="AB487" i="24"/>
  <c r="AA487" i="24"/>
  <c r="Z487" i="24"/>
  <c r="Y487" i="24"/>
  <c r="X487" i="24"/>
  <c r="K487" i="24"/>
  <c r="B487" i="24"/>
  <c r="AJ486" i="24"/>
  <c r="AI486" i="24"/>
  <c r="AH486" i="24"/>
  <c r="AG486" i="24"/>
  <c r="AF486" i="24"/>
  <c r="AD486" i="24"/>
  <c r="AC486" i="24"/>
  <c r="AB486" i="24"/>
  <c r="AA486" i="24"/>
  <c r="Z486" i="24"/>
  <c r="Y486" i="24"/>
  <c r="X486" i="24"/>
  <c r="K486" i="24"/>
  <c r="B486" i="24"/>
  <c r="AJ485" i="24"/>
  <c r="AI485" i="24"/>
  <c r="AH485" i="24"/>
  <c r="AG485" i="24"/>
  <c r="AF485" i="24"/>
  <c r="AD485" i="24"/>
  <c r="AC485" i="24"/>
  <c r="AB485" i="24"/>
  <c r="AA485" i="24"/>
  <c r="Z485" i="24"/>
  <c r="Y485" i="24"/>
  <c r="X485" i="24"/>
  <c r="K485" i="24"/>
  <c r="B485" i="24"/>
  <c r="AJ484" i="24"/>
  <c r="AI484" i="24"/>
  <c r="AH484" i="24"/>
  <c r="AG484" i="24"/>
  <c r="AF484" i="24"/>
  <c r="AD484" i="24"/>
  <c r="AC484" i="24"/>
  <c r="AB484" i="24"/>
  <c r="AA484" i="24"/>
  <c r="Z484" i="24"/>
  <c r="Y484" i="24"/>
  <c r="X484" i="24"/>
  <c r="K484" i="24"/>
  <c r="B484" i="24"/>
  <c r="AJ483" i="24"/>
  <c r="AI483" i="24"/>
  <c r="AH483" i="24"/>
  <c r="AG483" i="24"/>
  <c r="AF483" i="24"/>
  <c r="AD483" i="24"/>
  <c r="AC483" i="24"/>
  <c r="AB483" i="24"/>
  <c r="AA483" i="24"/>
  <c r="Z483" i="24"/>
  <c r="Y483" i="24"/>
  <c r="X483" i="24"/>
  <c r="K483" i="24"/>
  <c r="B483" i="24"/>
  <c r="AJ482" i="24"/>
  <c r="AI482" i="24"/>
  <c r="AH482" i="24"/>
  <c r="AG482" i="24"/>
  <c r="AF482" i="24"/>
  <c r="AD482" i="24"/>
  <c r="AC482" i="24"/>
  <c r="AB482" i="24"/>
  <c r="AA482" i="24"/>
  <c r="Z482" i="24"/>
  <c r="Y482" i="24"/>
  <c r="X482" i="24"/>
  <c r="K482" i="24"/>
  <c r="B482" i="24"/>
  <c r="AJ481" i="24"/>
  <c r="AI481" i="24"/>
  <c r="AH481" i="24"/>
  <c r="AG481" i="24"/>
  <c r="AF481" i="24"/>
  <c r="AD481" i="24"/>
  <c r="AC481" i="24"/>
  <c r="AB481" i="24"/>
  <c r="AA481" i="24"/>
  <c r="Z481" i="24"/>
  <c r="Y481" i="24"/>
  <c r="X481" i="24"/>
  <c r="K481" i="24"/>
  <c r="B481" i="24"/>
  <c r="AJ480" i="24"/>
  <c r="AI480" i="24"/>
  <c r="AH480" i="24"/>
  <c r="AG480" i="24"/>
  <c r="AF480" i="24"/>
  <c r="AD480" i="24"/>
  <c r="AC480" i="24"/>
  <c r="AB480" i="24"/>
  <c r="AA480" i="24"/>
  <c r="Z480" i="24"/>
  <c r="Y480" i="24"/>
  <c r="X480" i="24"/>
  <c r="K480" i="24"/>
  <c r="B480" i="24"/>
  <c r="AJ479" i="24"/>
  <c r="AI479" i="24"/>
  <c r="AH479" i="24"/>
  <c r="AG479" i="24"/>
  <c r="AF479" i="24"/>
  <c r="AD479" i="24"/>
  <c r="AC479" i="24"/>
  <c r="AB479" i="24"/>
  <c r="AA479" i="24"/>
  <c r="Z479" i="24"/>
  <c r="Y479" i="24"/>
  <c r="X479" i="24"/>
  <c r="K479" i="24"/>
  <c r="B479" i="24"/>
  <c r="AJ478" i="24"/>
  <c r="AI478" i="24"/>
  <c r="AH478" i="24"/>
  <c r="AG478" i="24"/>
  <c r="AF478" i="24"/>
  <c r="AD478" i="24"/>
  <c r="AC478" i="24"/>
  <c r="AB478" i="24"/>
  <c r="AA478" i="24"/>
  <c r="Z478" i="24"/>
  <c r="Y478" i="24"/>
  <c r="X478" i="24"/>
  <c r="K478" i="24"/>
  <c r="B478" i="24"/>
  <c r="AJ477" i="24"/>
  <c r="AI477" i="24"/>
  <c r="AH477" i="24"/>
  <c r="AG477" i="24"/>
  <c r="AF477" i="24"/>
  <c r="AD477" i="24"/>
  <c r="AC477" i="24"/>
  <c r="AB477" i="24"/>
  <c r="AA477" i="24"/>
  <c r="Z477" i="24"/>
  <c r="Y477" i="24"/>
  <c r="X477" i="24"/>
  <c r="K477" i="24"/>
  <c r="B477" i="24"/>
  <c r="AJ476" i="24"/>
  <c r="AI476" i="24"/>
  <c r="AH476" i="24"/>
  <c r="AG476" i="24"/>
  <c r="AF476" i="24"/>
  <c r="AD476" i="24"/>
  <c r="AC476" i="24"/>
  <c r="AB476" i="24"/>
  <c r="AA476" i="24"/>
  <c r="Z476" i="24"/>
  <c r="Y476" i="24"/>
  <c r="X476" i="24"/>
  <c r="K476" i="24"/>
  <c r="B476" i="24"/>
  <c r="AJ475" i="24"/>
  <c r="AI475" i="24"/>
  <c r="AH475" i="24"/>
  <c r="AG475" i="24"/>
  <c r="AF475" i="24"/>
  <c r="AD475" i="24"/>
  <c r="AC475" i="24"/>
  <c r="AB475" i="24"/>
  <c r="AA475" i="24"/>
  <c r="Z475" i="24"/>
  <c r="Y475" i="24"/>
  <c r="X475" i="24"/>
  <c r="K475" i="24"/>
  <c r="B475" i="24"/>
  <c r="AJ474" i="24"/>
  <c r="AI474" i="24"/>
  <c r="AH474" i="24"/>
  <c r="AG474" i="24"/>
  <c r="AF474" i="24"/>
  <c r="AD474" i="24"/>
  <c r="AC474" i="24"/>
  <c r="AB474" i="24"/>
  <c r="AA474" i="24"/>
  <c r="Z474" i="24"/>
  <c r="Y474" i="24"/>
  <c r="X474" i="24"/>
  <c r="K474" i="24"/>
  <c r="B474" i="24"/>
  <c r="AJ473" i="24"/>
  <c r="AI473" i="24"/>
  <c r="AH473" i="24"/>
  <c r="AG473" i="24"/>
  <c r="AF473" i="24"/>
  <c r="AD473" i="24"/>
  <c r="AC473" i="24"/>
  <c r="AB473" i="24"/>
  <c r="AA473" i="24"/>
  <c r="Z473" i="24"/>
  <c r="Y473" i="24"/>
  <c r="X473" i="24"/>
  <c r="K473" i="24"/>
  <c r="B473" i="24"/>
  <c r="AJ472" i="24"/>
  <c r="AI472" i="24"/>
  <c r="AH472" i="24"/>
  <c r="AG472" i="24"/>
  <c r="AF472" i="24"/>
  <c r="AD472" i="24"/>
  <c r="AC472" i="24"/>
  <c r="AB472" i="24"/>
  <c r="AA472" i="24"/>
  <c r="Z472" i="24"/>
  <c r="Y472" i="24"/>
  <c r="X472" i="24"/>
  <c r="K472" i="24"/>
  <c r="B472" i="24"/>
  <c r="AJ471" i="24"/>
  <c r="AI471" i="24"/>
  <c r="AH471" i="24"/>
  <c r="AG471" i="24"/>
  <c r="AF471" i="24"/>
  <c r="AD471" i="24"/>
  <c r="AC471" i="24"/>
  <c r="AB471" i="24"/>
  <c r="AA471" i="24"/>
  <c r="Z471" i="24"/>
  <c r="Y471" i="24"/>
  <c r="X471" i="24"/>
  <c r="K471" i="24"/>
  <c r="B471" i="24"/>
  <c r="AJ470" i="24"/>
  <c r="AI470" i="24"/>
  <c r="AH470" i="24"/>
  <c r="AG470" i="24"/>
  <c r="AF470" i="24"/>
  <c r="AD470" i="24"/>
  <c r="AC470" i="24"/>
  <c r="AB470" i="24"/>
  <c r="AA470" i="24"/>
  <c r="Z470" i="24"/>
  <c r="Y470" i="24"/>
  <c r="X470" i="24"/>
  <c r="K470" i="24"/>
  <c r="B470" i="24"/>
  <c r="AJ469" i="24"/>
  <c r="AI469" i="24"/>
  <c r="AH469" i="24"/>
  <c r="AG469" i="24"/>
  <c r="AF469" i="24"/>
  <c r="AD469" i="24"/>
  <c r="AC469" i="24"/>
  <c r="AB469" i="24"/>
  <c r="AA469" i="24"/>
  <c r="Z469" i="24"/>
  <c r="Y469" i="24"/>
  <c r="X469" i="24"/>
  <c r="K469" i="24"/>
  <c r="B469" i="24"/>
  <c r="AJ468" i="24"/>
  <c r="AI468" i="24"/>
  <c r="AH468" i="24"/>
  <c r="AG468" i="24"/>
  <c r="AF468" i="24"/>
  <c r="AD468" i="24"/>
  <c r="AC468" i="24"/>
  <c r="AB468" i="24"/>
  <c r="AA468" i="24"/>
  <c r="Z468" i="24"/>
  <c r="Y468" i="24"/>
  <c r="X468" i="24"/>
  <c r="K468" i="24"/>
  <c r="B468" i="24"/>
  <c r="AJ467" i="24"/>
  <c r="AI467" i="24"/>
  <c r="AH467" i="24"/>
  <c r="AG467" i="24"/>
  <c r="AF467" i="24"/>
  <c r="AD467" i="24"/>
  <c r="AC467" i="24"/>
  <c r="AB467" i="24"/>
  <c r="AA467" i="24"/>
  <c r="Z467" i="24"/>
  <c r="Y467" i="24"/>
  <c r="X467" i="24"/>
  <c r="K467" i="24"/>
  <c r="B467" i="24"/>
  <c r="AJ466" i="24"/>
  <c r="AI466" i="24"/>
  <c r="AH466" i="24"/>
  <c r="AG466" i="24"/>
  <c r="AF466" i="24"/>
  <c r="AD466" i="24"/>
  <c r="AC466" i="24"/>
  <c r="AB466" i="24"/>
  <c r="AA466" i="24"/>
  <c r="Z466" i="24"/>
  <c r="Y466" i="24"/>
  <c r="X466" i="24"/>
  <c r="K466" i="24"/>
  <c r="B466" i="24"/>
  <c r="AJ465" i="24"/>
  <c r="AI465" i="24"/>
  <c r="AH465" i="24"/>
  <c r="AG465" i="24"/>
  <c r="AF465" i="24"/>
  <c r="AD465" i="24"/>
  <c r="AC465" i="24"/>
  <c r="AB465" i="24"/>
  <c r="AA465" i="24"/>
  <c r="Z465" i="24"/>
  <c r="Y465" i="24"/>
  <c r="X465" i="24"/>
  <c r="K465" i="24"/>
  <c r="B465" i="24"/>
  <c r="AJ464" i="24"/>
  <c r="AI464" i="24"/>
  <c r="AH464" i="24"/>
  <c r="AG464" i="24"/>
  <c r="AF464" i="24"/>
  <c r="AD464" i="24"/>
  <c r="AC464" i="24"/>
  <c r="AB464" i="24"/>
  <c r="AA464" i="24"/>
  <c r="Z464" i="24"/>
  <c r="Y464" i="24"/>
  <c r="X464" i="24"/>
  <c r="K464" i="24"/>
  <c r="B464" i="24"/>
  <c r="AJ463" i="24"/>
  <c r="AI463" i="24"/>
  <c r="AH463" i="24"/>
  <c r="AG463" i="24"/>
  <c r="AF463" i="24"/>
  <c r="AD463" i="24"/>
  <c r="AC463" i="24"/>
  <c r="AB463" i="24"/>
  <c r="AA463" i="24"/>
  <c r="Z463" i="24"/>
  <c r="Y463" i="24"/>
  <c r="X463" i="24"/>
  <c r="K463" i="24"/>
  <c r="B463" i="24"/>
  <c r="AJ462" i="24"/>
  <c r="AI462" i="24"/>
  <c r="AH462" i="24"/>
  <c r="AG462" i="24"/>
  <c r="AF462" i="24"/>
  <c r="AD462" i="24"/>
  <c r="AC462" i="24"/>
  <c r="AB462" i="24"/>
  <c r="AA462" i="24"/>
  <c r="Z462" i="24"/>
  <c r="Y462" i="24"/>
  <c r="X462" i="24"/>
  <c r="K462" i="24"/>
  <c r="B462" i="24"/>
  <c r="AJ461" i="24"/>
  <c r="AI461" i="24"/>
  <c r="AH461" i="24"/>
  <c r="AG461" i="24"/>
  <c r="AF461" i="24"/>
  <c r="AD461" i="24"/>
  <c r="AC461" i="24"/>
  <c r="AB461" i="24"/>
  <c r="AA461" i="24"/>
  <c r="Z461" i="24"/>
  <c r="Y461" i="24"/>
  <c r="X461" i="24"/>
  <c r="K461" i="24"/>
  <c r="B461" i="24"/>
  <c r="AJ460" i="24"/>
  <c r="AI460" i="24"/>
  <c r="AH460" i="24"/>
  <c r="AG460" i="24"/>
  <c r="AF460" i="24"/>
  <c r="AD460" i="24"/>
  <c r="AC460" i="24"/>
  <c r="AB460" i="24"/>
  <c r="AA460" i="24"/>
  <c r="Z460" i="24"/>
  <c r="Y460" i="24"/>
  <c r="X460" i="24"/>
  <c r="K460" i="24"/>
  <c r="B460" i="24"/>
  <c r="AJ459" i="24"/>
  <c r="AI459" i="24"/>
  <c r="AH459" i="24"/>
  <c r="AG459" i="24"/>
  <c r="AF459" i="24"/>
  <c r="AD459" i="24"/>
  <c r="AC459" i="24"/>
  <c r="AB459" i="24"/>
  <c r="AA459" i="24"/>
  <c r="Z459" i="24"/>
  <c r="Y459" i="24"/>
  <c r="X459" i="24"/>
  <c r="K459" i="24"/>
  <c r="B459" i="24"/>
  <c r="AJ458" i="24"/>
  <c r="AI458" i="24"/>
  <c r="AH458" i="24"/>
  <c r="AG458" i="24"/>
  <c r="AF458" i="24"/>
  <c r="AD458" i="24"/>
  <c r="AC458" i="24"/>
  <c r="AB458" i="24"/>
  <c r="AA458" i="24"/>
  <c r="Z458" i="24"/>
  <c r="Y458" i="24"/>
  <c r="X458" i="24"/>
  <c r="K458" i="24"/>
  <c r="B458" i="24"/>
  <c r="AJ457" i="24"/>
  <c r="AI457" i="24"/>
  <c r="AH457" i="24"/>
  <c r="AG457" i="24"/>
  <c r="AF457" i="24"/>
  <c r="AD457" i="24"/>
  <c r="AC457" i="24"/>
  <c r="AB457" i="24"/>
  <c r="AA457" i="24"/>
  <c r="Z457" i="24"/>
  <c r="Y457" i="24"/>
  <c r="X457" i="24"/>
  <c r="K457" i="24"/>
  <c r="B457" i="24"/>
  <c r="AJ456" i="24"/>
  <c r="AI456" i="24"/>
  <c r="AH456" i="24"/>
  <c r="AG456" i="24"/>
  <c r="AF456" i="24"/>
  <c r="AD456" i="24"/>
  <c r="AC456" i="24"/>
  <c r="AB456" i="24"/>
  <c r="AA456" i="24"/>
  <c r="Z456" i="24"/>
  <c r="Y456" i="24"/>
  <c r="X456" i="24"/>
  <c r="K456" i="24"/>
  <c r="B456" i="24"/>
  <c r="AJ455" i="24"/>
  <c r="AI455" i="24"/>
  <c r="AH455" i="24"/>
  <c r="AG455" i="24"/>
  <c r="AF455" i="24"/>
  <c r="AD455" i="24"/>
  <c r="AC455" i="24"/>
  <c r="AB455" i="24"/>
  <c r="AA455" i="24"/>
  <c r="Z455" i="24"/>
  <c r="Y455" i="24"/>
  <c r="X455" i="24"/>
  <c r="K455" i="24"/>
  <c r="B455" i="24"/>
  <c r="AJ454" i="24"/>
  <c r="AI454" i="24"/>
  <c r="AH454" i="24"/>
  <c r="AG454" i="24"/>
  <c r="AF454" i="24"/>
  <c r="AD454" i="24"/>
  <c r="AC454" i="24"/>
  <c r="AB454" i="24"/>
  <c r="AA454" i="24"/>
  <c r="Z454" i="24"/>
  <c r="Y454" i="24"/>
  <c r="X454" i="24"/>
  <c r="K454" i="24"/>
  <c r="B454" i="24"/>
  <c r="AJ453" i="24"/>
  <c r="AI453" i="24"/>
  <c r="AH453" i="24"/>
  <c r="AG453" i="24"/>
  <c r="AF453" i="24"/>
  <c r="AD453" i="24"/>
  <c r="AC453" i="24"/>
  <c r="AB453" i="24"/>
  <c r="AA453" i="24"/>
  <c r="Z453" i="24"/>
  <c r="Y453" i="24"/>
  <c r="X453" i="24"/>
  <c r="K453" i="24"/>
  <c r="B453" i="24"/>
  <c r="AJ452" i="24"/>
  <c r="AI452" i="24"/>
  <c r="AH452" i="24"/>
  <c r="AG452" i="24"/>
  <c r="AF452" i="24"/>
  <c r="AD452" i="24"/>
  <c r="AC452" i="24"/>
  <c r="AB452" i="24"/>
  <c r="AA452" i="24"/>
  <c r="Z452" i="24"/>
  <c r="Y452" i="24"/>
  <c r="X452" i="24"/>
  <c r="K452" i="24"/>
  <c r="B452" i="24"/>
  <c r="AJ451" i="24"/>
  <c r="AI451" i="24"/>
  <c r="AH451" i="24"/>
  <c r="AG451" i="24"/>
  <c r="AF451" i="24"/>
  <c r="AD451" i="24"/>
  <c r="AC451" i="24"/>
  <c r="AB451" i="24"/>
  <c r="AA451" i="24"/>
  <c r="Z451" i="24"/>
  <c r="Y451" i="24"/>
  <c r="X451" i="24"/>
  <c r="K451" i="24"/>
  <c r="B451" i="24"/>
  <c r="AJ450" i="24"/>
  <c r="AI450" i="24"/>
  <c r="AH450" i="24"/>
  <c r="AG450" i="24"/>
  <c r="AF450" i="24"/>
  <c r="AD450" i="24"/>
  <c r="AC450" i="24"/>
  <c r="AB450" i="24"/>
  <c r="AA450" i="24"/>
  <c r="Z450" i="24"/>
  <c r="Y450" i="24"/>
  <c r="X450" i="24"/>
  <c r="K450" i="24"/>
  <c r="B450" i="24"/>
  <c r="AJ449" i="24"/>
  <c r="AI449" i="24"/>
  <c r="AH449" i="24"/>
  <c r="AG449" i="24"/>
  <c r="AF449" i="24"/>
  <c r="AD449" i="24"/>
  <c r="AC449" i="24"/>
  <c r="AB449" i="24"/>
  <c r="AA449" i="24"/>
  <c r="Z449" i="24"/>
  <c r="Y449" i="24"/>
  <c r="X449" i="24"/>
  <c r="K449" i="24"/>
  <c r="B449" i="24"/>
  <c r="AJ448" i="24"/>
  <c r="AI448" i="24"/>
  <c r="AH448" i="24"/>
  <c r="AG448" i="24"/>
  <c r="AF448" i="24"/>
  <c r="AD448" i="24"/>
  <c r="AC448" i="24"/>
  <c r="AB448" i="24"/>
  <c r="AA448" i="24"/>
  <c r="Z448" i="24"/>
  <c r="Y448" i="24"/>
  <c r="X448" i="24"/>
  <c r="K448" i="24"/>
  <c r="B448" i="24"/>
  <c r="AJ447" i="24"/>
  <c r="AI447" i="24"/>
  <c r="AH447" i="24"/>
  <c r="AG447" i="24"/>
  <c r="AF447" i="24"/>
  <c r="AD447" i="24"/>
  <c r="AC447" i="24"/>
  <c r="AB447" i="24"/>
  <c r="AA447" i="24"/>
  <c r="Z447" i="24"/>
  <c r="Y447" i="24"/>
  <c r="X447" i="24"/>
  <c r="K447" i="24"/>
  <c r="B447" i="24"/>
  <c r="AJ446" i="24"/>
  <c r="AI446" i="24"/>
  <c r="AH446" i="24"/>
  <c r="AG446" i="24"/>
  <c r="AF446" i="24"/>
  <c r="AD446" i="24"/>
  <c r="AC446" i="24"/>
  <c r="AB446" i="24"/>
  <c r="AA446" i="24"/>
  <c r="Z446" i="24"/>
  <c r="Y446" i="24"/>
  <c r="X446" i="24"/>
  <c r="K446" i="24"/>
  <c r="B446" i="24"/>
  <c r="AJ445" i="24"/>
  <c r="AI445" i="24"/>
  <c r="AH445" i="24"/>
  <c r="AG445" i="24"/>
  <c r="AF445" i="24"/>
  <c r="AD445" i="24"/>
  <c r="AC445" i="24"/>
  <c r="AB445" i="24"/>
  <c r="AA445" i="24"/>
  <c r="Z445" i="24"/>
  <c r="Y445" i="24"/>
  <c r="X445" i="24"/>
  <c r="K445" i="24"/>
  <c r="B445" i="24"/>
  <c r="AJ444" i="24"/>
  <c r="AI444" i="24"/>
  <c r="AH444" i="24"/>
  <c r="AG444" i="24"/>
  <c r="AF444" i="24"/>
  <c r="AD444" i="24"/>
  <c r="AC444" i="24"/>
  <c r="AB444" i="24"/>
  <c r="AA444" i="24"/>
  <c r="Z444" i="24"/>
  <c r="Y444" i="24"/>
  <c r="X444" i="24"/>
  <c r="K444" i="24"/>
  <c r="B444" i="24"/>
  <c r="AJ443" i="24"/>
  <c r="AI443" i="24"/>
  <c r="AH443" i="24"/>
  <c r="AG443" i="24"/>
  <c r="AF443" i="24"/>
  <c r="AD443" i="24"/>
  <c r="AC443" i="24"/>
  <c r="AB443" i="24"/>
  <c r="AA443" i="24"/>
  <c r="Z443" i="24"/>
  <c r="Y443" i="24"/>
  <c r="X443" i="24"/>
  <c r="K443" i="24"/>
  <c r="B443" i="24"/>
  <c r="AJ442" i="24"/>
  <c r="AI442" i="24"/>
  <c r="AH442" i="24"/>
  <c r="AG442" i="24"/>
  <c r="AF442" i="24"/>
  <c r="AD442" i="24"/>
  <c r="AC442" i="24"/>
  <c r="AB442" i="24"/>
  <c r="AA442" i="24"/>
  <c r="Z442" i="24"/>
  <c r="Y442" i="24"/>
  <c r="X442" i="24"/>
  <c r="K442" i="24"/>
  <c r="B442" i="24"/>
  <c r="AJ441" i="24"/>
  <c r="AI441" i="24"/>
  <c r="AH441" i="24"/>
  <c r="AG441" i="24"/>
  <c r="AF441" i="24"/>
  <c r="AD441" i="24"/>
  <c r="AC441" i="24"/>
  <c r="AB441" i="24"/>
  <c r="AA441" i="24"/>
  <c r="Z441" i="24"/>
  <c r="Y441" i="24"/>
  <c r="X441" i="24"/>
  <c r="K441" i="24"/>
  <c r="B441" i="24"/>
  <c r="AJ440" i="24"/>
  <c r="AI440" i="24"/>
  <c r="AH440" i="24"/>
  <c r="AG440" i="24"/>
  <c r="AF440" i="24"/>
  <c r="AD440" i="24"/>
  <c r="AC440" i="24"/>
  <c r="AB440" i="24"/>
  <c r="AA440" i="24"/>
  <c r="Z440" i="24"/>
  <c r="Y440" i="24"/>
  <c r="X440" i="24"/>
  <c r="K440" i="24"/>
  <c r="B440" i="24"/>
  <c r="AJ439" i="24"/>
  <c r="AI439" i="24"/>
  <c r="AH439" i="24"/>
  <c r="AG439" i="24"/>
  <c r="AF439" i="24"/>
  <c r="AD439" i="24"/>
  <c r="AC439" i="24"/>
  <c r="AB439" i="24"/>
  <c r="AA439" i="24"/>
  <c r="Z439" i="24"/>
  <c r="Y439" i="24"/>
  <c r="X439" i="24"/>
  <c r="K439" i="24"/>
  <c r="B439" i="24"/>
  <c r="AJ438" i="24"/>
  <c r="AI438" i="24"/>
  <c r="AH438" i="24"/>
  <c r="AG438" i="24"/>
  <c r="AF438" i="24"/>
  <c r="AD438" i="24"/>
  <c r="AC438" i="24"/>
  <c r="AB438" i="24"/>
  <c r="AA438" i="24"/>
  <c r="Z438" i="24"/>
  <c r="Y438" i="24"/>
  <c r="X438" i="24"/>
  <c r="K438" i="24"/>
  <c r="B438" i="24"/>
  <c r="AJ437" i="24"/>
  <c r="AI437" i="24"/>
  <c r="AH437" i="24"/>
  <c r="AG437" i="24"/>
  <c r="AF437" i="24"/>
  <c r="AD437" i="24"/>
  <c r="AC437" i="24"/>
  <c r="AB437" i="24"/>
  <c r="AA437" i="24"/>
  <c r="Z437" i="24"/>
  <c r="Y437" i="24"/>
  <c r="X437" i="24"/>
  <c r="K437" i="24"/>
  <c r="B437" i="24"/>
  <c r="AJ436" i="24"/>
  <c r="AI436" i="24"/>
  <c r="AH436" i="24"/>
  <c r="AG436" i="24"/>
  <c r="AF436" i="24"/>
  <c r="AD436" i="24"/>
  <c r="AC436" i="24"/>
  <c r="AB436" i="24"/>
  <c r="AA436" i="24"/>
  <c r="Z436" i="24"/>
  <c r="Y436" i="24"/>
  <c r="X436" i="24"/>
  <c r="K436" i="24"/>
  <c r="B436" i="24"/>
  <c r="AJ435" i="24"/>
  <c r="AI435" i="24"/>
  <c r="AH435" i="24"/>
  <c r="AG435" i="24"/>
  <c r="AF435" i="24"/>
  <c r="AD435" i="24"/>
  <c r="AC435" i="24"/>
  <c r="AB435" i="24"/>
  <c r="AA435" i="24"/>
  <c r="Z435" i="24"/>
  <c r="Y435" i="24"/>
  <c r="X435" i="24"/>
  <c r="K435" i="24"/>
  <c r="B435" i="24"/>
  <c r="AJ434" i="24"/>
  <c r="AI434" i="24"/>
  <c r="AH434" i="24"/>
  <c r="AG434" i="24"/>
  <c r="AF434" i="24"/>
  <c r="AD434" i="24"/>
  <c r="AC434" i="24"/>
  <c r="AB434" i="24"/>
  <c r="AA434" i="24"/>
  <c r="Z434" i="24"/>
  <c r="Y434" i="24"/>
  <c r="X434" i="24"/>
  <c r="K434" i="24"/>
  <c r="B434" i="24"/>
  <c r="AJ433" i="24"/>
  <c r="AI433" i="24"/>
  <c r="AH433" i="24"/>
  <c r="AG433" i="24"/>
  <c r="AF433" i="24"/>
  <c r="AD433" i="24"/>
  <c r="AC433" i="24"/>
  <c r="AB433" i="24"/>
  <c r="AA433" i="24"/>
  <c r="Z433" i="24"/>
  <c r="Y433" i="24"/>
  <c r="X433" i="24"/>
  <c r="K433" i="24"/>
  <c r="B433" i="24"/>
  <c r="AJ432" i="24"/>
  <c r="AI432" i="24"/>
  <c r="AH432" i="24"/>
  <c r="AG432" i="24"/>
  <c r="AF432" i="24"/>
  <c r="AD432" i="24"/>
  <c r="AC432" i="24"/>
  <c r="AB432" i="24"/>
  <c r="AA432" i="24"/>
  <c r="Z432" i="24"/>
  <c r="Y432" i="24"/>
  <c r="X432" i="24"/>
  <c r="K432" i="24"/>
  <c r="B432" i="24"/>
  <c r="AJ431" i="24"/>
  <c r="AI431" i="24"/>
  <c r="AH431" i="24"/>
  <c r="AG431" i="24"/>
  <c r="AF431" i="24"/>
  <c r="AD431" i="24"/>
  <c r="AC431" i="24"/>
  <c r="AB431" i="24"/>
  <c r="AA431" i="24"/>
  <c r="Z431" i="24"/>
  <c r="Y431" i="24"/>
  <c r="X431" i="24"/>
  <c r="K431" i="24"/>
  <c r="B431" i="24"/>
  <c r="AJ430" i="24"/>
  <c r="AI430" i="24"/>
  <c r="AH430" i="24"/>
  <c r="AG430" i="24"/>
  <c r="AF430" i="24"/>
  <c r="AD430" i="24"/>
  <c r="AC430" i="24"/>
  <c r="AB430" i="24"/>
  <c r="AA430" i="24"/>
  <c r="Z430" i="24"/>
  <c r="Y430" i="24"/>
  <c r="X430" i="24"/>
  <c r="K430" i="24"/>
  <c r="B430" i="24"/>
  <c r="AJ429" i="24"/>
  <c r="AI429" i="24"/>
  <c r="AH429" i="24"/>
  <c r="AG429" i="24"/>
  <c r="AF429" i="24"/>
  <c r="AD429" i="24"/>
  <c r="AC429" i="24"/>
  <c r="AB429" i="24"/>
  <c r="AA429" i="24"/>
  <c r="Z429" i="24"/>
  <c r="Y429" i="24"/>
  <c r="X429" i="24"/>
  <c r="K429" i="24"/>
  <c r="B429" i="24"/>
  <c r="AJ428" i="24"/>
  <c r="AI428" i="24"/>
  <c r="AH428" i="24"/>
  <c r="AG428" i="24"/>
  <c r="AF428" i="24"/>
  <c r="AD428" i="24"/>
  <c r="AC428" i="24"/>
  <c r="AB428" i="24"/>
  <c r="AA428" i="24"/>
  <c r="Z428" i="24"/>
  <c r="Y428" i="24"/>
  <c r="X428" i="24"/>
  <c r="K428" i="24"/>
  <c r="B428" i="24"/>
  <c r="AJ427" i="24"/>
  <c r="AI427" i="24"/>
  <c r="AH427" i="24"/>
  <c r="AG427" i="24"/>
  <c r="AF427" i="24"/>
  <c r="AD427" i="24"/>
  <c r="AC427" i="24"/>
  <c r="AB427" i="24"/>
  <c r="AA427" i="24"/>
  <c r="Z427" i="24"/>
  <c r="Y427" i="24"/>
  <c r="X427" i="24"/>
  <c r="K427" i="24"/>
  <c r="B427" i="24"/>
  <c r="AJ426" i="24"/>
  <c r="AI426" i="24"/>
  <c r="AH426" i="24"/>
  <c r="AG426" i="24"/>
  <c r="AF426" i="24"/>
  <c r="AD426" i="24"/>
  <c r="AC426" i="24"/>
  <c r="AB426" i="24"/>
  <c r="AA426" i="24"/>
  <c r="Z426" i="24"/>
  <c r="Y426" i="24"/>
  <c r="X426" i="24"/>
  <c r="K426" i="24"/>
  <c r="B426" i="24"/>
  <c r="AJ425" i="24"/>
  <c r="AI425" i="24"/>
  <c r="AH425" i="24"/>
  <c r="AG425" i="24"/>
  <c r="AF425" i="24"/>
  <c r="AD425" i="24"/>
  <c r="AC425" i="24"/>
  <c r="AB425" i="24"/>
  <c r="AA425" i="24"/>
  <c r="Z425" i="24"/>
  <c r="Y425" i="24"/>
  <c r="X425" i="24"/>
  <c r="K425" i="24"/>
  <c r="B425" i="24"/>
  <c r="AJ424" i="24"/>
  <c r="AI424" i="24"/>
  <c r="AH424" i="24"/>
  <c r="AG424" i="24"/>
  <c r="AF424" i="24"/>
  <c r="AD424" i="24"/>
  <c r="AC424" i="24"/>
  <c r="AB424" i="24"/>
  <c r="AA424" i="24"/>
  <c r="Z424" i="24"/>
  <c r="Y424" i="24"/>
  <c r="X424" i="24"/>
  <c r="K424" i="24"/>
  <c r="B424" i="24"/>
  <c r="AJ423" i="24"/>
  <c r="AI423" i="24"/>
  <c r="AH423" i="24"/>
  <c r="AG423" i="24"/>
  <c r="AF423" i="24"/>
  <c r="AD423" i="24"/>
  <c r="AC423" i="24"/>
  <c r="AB423" i="24"/>
  <c r="AA423" i="24"/>
  <c r="Z423" i="24"/>
  <c r="Y423" i="24"/>
  <c r="X423" i="24"/>
  <c r="K423" i="24"/>
  <c r="B423" i="24"/>
  <c r="AJ422" i="24"/>
  <c r="AI422" i="24"/>
  <c r="AH422" i="24"/>
  <c r="AG422" i="24"/>
  <c r="AF422" i="24"/>
  <c r="AD422" i="24"/>
  <c r="AC422" i="24"/>
  <c r="AB422" i="24"/>
  <c r="AA422" i="24"/>
  <c r="Z422" i="24"/>
  <c r="Y422" i="24"/>
  <c r="X422" i="24"/>
  <c r="K422" i="24"/>
  <c r="B422" i="24"/>
  <c r="AJ421" i="24"/>
  <c r="AI421" i="24"/>
  <c r="AH421" i="24"/>
  <c r="AG421" i="24"/>
  <c r="AF421" i="24"/>
  <c r="AD421" i="24"/>
  <c r="AC421" i="24"/>
  <c r="AB421" i="24"/>
  <c r="AA421" i="24"/>
  <c r="Z421" i="24"/>
  <c r="Y421" i="24"/>
  <c r="X421" i="24"/>
  <c r="K421" i="24"/>
  <c r="B421" i="24"/>
  <c r="AJ420" i="24"/>
  <c r="AI420" i="24"/>
  <c r="AH420" i="24"/>
  <c r="AG420" i="24"/>
  <c r="AF420" i="24"/>
  <c r="AD420" i="24"/>
  <c r="AC420" i="24"/>
  <c r="AB420" i="24"/>
  <c r="AA420" i="24"/>
  <c r="Z420" i="24"/>
  <c r="Y420" i="24"/>
  <c r="X420" i="24"/>
  <c r="K420" i="24"/>
  <c r="B420" i="24"/>
  <c r="AJ419" i="24"/>
  <c r="AI419" i="24"/>
  <c r="AH419" i="24"/>
  <c r="AG419" i="24"/>
  <c r="AF419" i="24"/>
  <c r="AD419" i="24"/>
  <c r="AC419" i="24"/>
  <c r="AB419" i="24"/>
  <c r="AA419" i="24"/>
  <c r="Z419" i="24"/>
  <c r="Y419" i="24"/>
  <c r="X419" i="24"/>
  <c r="K419" i="24"/>
  <c r="B419" i="24"/>
  <c r="AJ418" i="24"/>
  <c r="AI418" i="24"/>
  <c r="AH418" i="24"/>
  <c r="AG418" i="24"/>
  <c r="AF418" i="24"/>
  <c r="AD418" i="24"/>
  <c r="AC418" i="24"/>
  <c r="AB418" i="24"/>
  <c r="AA418" i="24"/>
  <c r="Z418" i="24"/>
  <c r="Y418" i="24"/>
  <c r="X418" i="24"/>
  <c r="K418" i="24"/>
  <c r="B418" i="24"/>
  <c r="AJ417" i="24"/>
  <c r="AI417" i="24"/>
  <c r="AH417" i="24"/>
  <c r="AG417" i="24"/>
  <c r="AF417" i="24"/>
  <c r="AD417" i="24"/>
  <c r="AC417" i="24"/>
  <c r="AB417" i="24"/>
  <c r="AA417" i="24"/>
  <c r="Z417" i="24"/>
  <c r="Y417" i="24"/>
  <c r="X417" i="24"/>
  <c r="K417" i="24"/>
  <c r="B417" i="24"/>
  <c r="AJ416" i="24"/>
  <c r="AI416" i="24"/>
  <c r="AH416" i="24"/>
  <c r="AG416" i="24"/>
  <c r="AF416" i="24"/>
  <c r="AD416" i="24"/>
  <c r="AC416" i="24"/>
  <c r="AB416" i="24"/>
  <c r="AA416" i="24"/>
  <c r="Z416" i="24"/>
  <c r="Y416" i="24"/>
  <c r="X416" i="24"/>
  <c r="K416" i="24"/>
  <c r="B416" i="24"/>
  <c r="AJ415" i="24"/>
  <c r="AI415" i="24"/>
  <c r="AH415" i="24"/>
  <c r="AG415" i="24"/>
  <c r="AF415" i="24"/>
  <c r="AD415" i="24"/>
  <c r="AC415" i="24"/>
  <c r="AB415" i="24"/>
  <c r="AA415" i="24"/>
  <c r="Z415" i="24"/>
  <c r="Y415" i="24"/>
  <c r="X415" i="24"/>
  <c r="K415" i="24"/>
  <c r="B415" i="24"/>
  <c r="AJ414" i="24"/>
  <c r="AI414" i="24"/>
  <c r="AH414" i="24"/>
  <c r="AG414" i="24"/>
  <c r="AF414" i="24"/>
  <c r="AD414" i="24"/>
  <c r="AC414" i="24"/>
  <c r="AB414" i="24"/>
  <c r="AA414" i="24"/>
  <c r="Z414" i="24"/>
  <c r="Y414" i="24"/>
  <c r="X414" i="24"/>
  <c r="K414" i="24"/>
  <c r="B414" i="24"/>
  <c r="AJ413" i="24"/>
  <c r="AI413" i="24"/>
  <c r="AH413" i="24"/>
  <c r="AG413" i="24"/>
  <c r="AF413" i="24"/>
  <c r="AD413" i="24"/>
  <c r="AC413" i="24"/>
  <c r="AB413" i="24"/>
  <c r="AA413" i="24"/>
  <c r="Z413" i="24"/>
  <c r="Y413" i="24"/>
  <c r="X413" i="24"/>
  <c r="K413" i="24"/>
  <c r="B413" i="24"/>
  <c r="AJ412" i="24"/>
  <c r="AI412" i="24"/>
  <c r="AH412" i="24"/>
  <c r="AG412" i="24"/>
  <c r="AF412" i="24"/>
  <c r="AD412" i="24"/>
  <c r="AC412" i="24"/>
  <c r="AB412" i="24"/>
  <c r="AA412" i="24"/>
  <c r="Z412" i="24"/>
  <c r="Y412" i="24"/>
  <c r="X412" i="24"/>
  <c r="K412" i="24"/>
  <c r="B412" i="24"/>
  <c r="AJ411" i="24"/>
  <c r="AI411" i="24"/>
  <c r="AH411" i="24"/>
  <c r="AG411" i="24"/>
  <c r="AF411" i="24"/>
  <c r="AD411" i="24"/>
  <c r="AC411" i="24"/>
  <c r="AB411" i="24"/>
  <c r="AA411" i="24"/>
  <c r="Z411" i="24"/>
  <c r="Y411" i="24"/>
  <c r="X411" i="24"/>
  <c r="K411" i="24"/>
  <c r="B411" i="24"/>
  <c r="AJ410" i="24"/>
  <c r="AI410" i="24"/>
  <c r="AH410" i="24"/>
  <c r="AG410" i="24"/>
  <c r="AF410" i="24"/>
  <c r="AD410" i="24"/>
  <c r="AC410" i="24"/>
  <c r="AB410" i="24"/>
  <c r="AA410" i="24"/>
  <c r="Z410" i="24"/>
  <c r="Y410" i="24"/>
  <c r="X410" i="24"/>
  <c r="K410" i="24"/>
  <c r="B410" i="24"/>
  <c r="AJ409" i="24"/>
  <c r="AI409" i="24"/>
  <c r="AH409" i="24"/>
  <c r="AG409" i="24"/>
  <c r="AF409" i="24"/>
  <c r="AD409" i="24"/>
  <c r="AC409" i="24"/>
  <c r="AB409" i="24"/>
  <c r="AA409" i="24"/>
  <c r="Z409" i="24"/>
  <c r="Y409" i="24"/>
  <c r="X409" i="24"/>
  <c r="K409" i="24"/>
  <c r="B409" i="24"/>
  <c r="AJ408" i="24"/>
  <c r="AI408" i="24"/>
  <c r="AH408" i="24"/>
  <c r="AG408" i="24"/>
  <c r="AF408" i="24"/>
  <c r="AD408" i="24"/>
  <c r="AC408" i="24"/>
  <c r="AB408" i="24"/>
  <c r="AA408" i="24"/>
  <c r="Z408" i="24"/>
  <c r="Y408" i="24"/>
  <c r="X408" i="24"/>
  <c r="K408" i="24"/>
  <c r="B408" i="24"/>
  <c r="AJ407" i="24"/>
  <c r="AI407" i="24"/>
  <c r="AH407" i="24"/>
  <c r="AG407" i="24"/>
  <c r="AF407" i="24"/>
  <c r="AD407" i="24"/>
  <c r="AC407" i="24"/>
  <c r="AB407" i="24"/>
  <c r="AA407" i="24"/>
  <c r="Z407" i="24"/>
  <c r="Y407" i="24"/>
  <c r="X407" i="24"/>
  <c r="K407" i="24"/>
  <c r="B407" i="24"/>
  <c r="AJ406" i="24"/>
  <c r="AI406" i="24"/>
  <c r="AH406" i="24"/>
  <c r="AG406" i="24"/>
  <c r="AF406" i="24"/>
  <c r="AD406" i="24"/>
  <c r="AC406" i="24"/>
  <c r="AB406" i="24"/>
  <c r="AA406" i="24"/>
  <c r="Z406" i="24"/>
  <c r="Y406" i="24"/>
  <c r="X406" i="24"/>
  <c r="K406" i="24"/>
  <c r="B406" i="24"/>
  <c r="AJ405" i="24"/>
  <c r="AI405" i="24"/>
  <c r="AH405" i="24"/>
  <c r="AG405" i="24"/>
  <c r="AF405" i="24"/>
  <c r="AD405" i="24"/>
  <c r="AC405" i="24"/>
  <c r="AB405" i="24"/>
  <c r="AA405" i="24"/>
  <c r="Z405" i="24"/>
  <c r="Y405" i="24"/>
  <c r="X405" i="24"/>
  <c r="K405" i="24"/>
  <c r="B405" i="24"/>
  <c r="AJ404" i="24"/>
  <c r="AI404" i="24"/>
  <c r="AH404" i="24"/>
  <c r="AG404" i="24"/>
  <c r="AF404" i="24"/>
  <c r="AD404" i="24"/>
  <c r="AC404" i="24"/>
  <c r="AB404" i="24"/>
  <c r="AA404" i="24"/>
  <c r="Z404" i="24"/>
  <c r="Y404" i="24"/>
  <c r="X404" i="24"/>
  <c r="K404" i="24"/>
  <c r="B404" i="24"/>
  <c r="AJ403" i="24"/>
  <c r="AI403" i="24"/>
  <c r="AH403" i="24"/>
  <c r="AG403" i="24"/>
  <c r="AF403" i="24"/>
  <c r="AD403" i="24"/>
  <c r="AC403" i="24"/>
  <c r="AB403" i="24"/>
  <c r="AA403" i="24"/>
  <c r="Z403" i="24"/>
  <c r="Y403" i="24"/>
  <c r="X403" i="24"/>
  <c r="K403" i="24"/>
  <c r="B403" i="24"/>
  <c r="AJ402" i="24"/>
  <c r="AI402" i="24"/>
  <c r="AH402" i="24"/>
  <c r="AG402" i="24"/>
  <c r="AF402" i="24"/>
  <c r="AD402" i="24"/>
  <c r="AC402" i="24"/>
  <c r="AB402" i="24"/>
  <c r="AA402" i="24"/>
  <c r="Z402" i="24"/>
  <c r="Y402" i="24"/>
  <c r="X402" i="24"/>
  <c r="K402" i="24"/>
  <c r="B402" i="24"/>
  <c r="AJ401" i="24"/>
  <c r="AI401" i="24"/>
  <c r="AH401" i="24"/>
  <c r="AG401" i="24"/>
  <c r="AF401" i="24"/>
  <c r="AD401" i="24"/>
  <c r="AC401" i="24"/>
  <c r="AB401" i="24"/>
  <c r="AA401" i="24"/>
  <c r="Z401" i="24"/>
  <c r="Y401" i="24"/>
  <c r="X401" i="24"/>
  <c r="K401" i="24"/>
  <c r="B401" i="24"/>
  <c r="AJ400" i="24"/>
  <c r="AI400" i="24"/>
  <c r="AH400" i="24"/>
  <c r="AG400" i="24"/>
  <c r="AF400" i="24"/>
  <c r="AD400" i="24"/>
  <c r="AC400" i="24"/>
  <c r="AB400" i="24"/>
  <c r="AA400" i="24"/>
  <c r="Z400" i="24"/>
  <c r="Y400" i="24"/>
  <c r="X400" i="24"/>
  <c r="K400" i="24"/>
  <c r="B400" i="24"/>
  <c r="AJ399" i="24"/>
  <c r="AI399" i="24"/>
  <c r="AH399" i="24"/>
  <c r="AG399" i="24"/>
  <c r="AF399" i="24"/>
  <c r="AD399" i="24"/>
  <c r="AC399" i="24"/>
  <c r="AB399" i="24"/>
  <c r="AA399" i="24"/>
  <c r="Z399" i="24"/>
  <c r="Y399" i="24"/>
  <c r="X399" i="24"/>
  <c r="K399" i="24"/>
  <c r="B399" i="24"/>
  <c r="AJ398" i="24"/>
  <c r="AI398" i="24"/>
  <c r="AH398" i="24"/>
  <c r="AG398" i="24"/>
  <c r="AF398" i="24"/>
  <c r="AD398" i="24"/>
  <c r="AC398" i="24"/>
  <c r="AB398" i="24"/>
  <c r="AA398" i="24"/>
  <c r="Z398" i="24"/>
  <c r="Y398" i="24"/>
  <c r="X398" i="24"/>
  <c r="K398" i="24"/>
  <c r="B398" i="24"/>
  <c r="AJ397" i="24"/>
  <c r="AI397" i="24"/>
  <c r="AH397" i="24"/>
  <c r="AG397" i="24"/>
  <c r="AF397" i="24"/>
  <c r="AD397" i="24"/>
  <c r="AC397" i="24"/>
  <c r="AB397" i="24"/>
  <c r="AA397" i="24"/>
  <c r="Z397" i="24"/>
  <c r="Y397" i="24"/>
  <c r="X397" i="24"/>
  <c r="K397" i="24"/>
  <c r="B397" i="24"/>
  <c r="AJ396" i="24"/>
  <c r="AI396" i="24"/>
  <c r="AH396" i="24"/>
  <c r="AG396" i="24"/>
  <c r="AF396" i="24"/>
  <c r="AD396" i="24"/>
  <c r="AC396" i="24"/>
  <c r="AB396" i="24"/>
  <c r="AA396" i="24"/>
  <c r="Z396" i="24"/>
  <c r="Y396" i="24"/>
  <c r="X396" i="24"/>
  <c r="K396" i="24"/>
  <c r="B396" i="24"/>
  <c r="AJ395" i="24"/>
  <c r="AI395" i="24"/>
  <c r="AH395" i="24"/>
  <c r="AG395" i="24"/>
  <c r="AF395" i="24"/>
  <c r="AD395" i="24"/>
  <c r="AC395" i="24"/>
  <c r="AB395" i="24"/>
  <c r="AA395" i="24"/>
  <c r="Z395" i="24"/>
  <c r="Y395" i="24"/>
  <c r="X395" i="24"/>
  <c r="K395" i="24"/>
  <c r="B395" i="24"/>
  <c r="AJ394" i="24"/>
  <c r="AI394" i="24"/>
  <c r="AH394" i="24"/>
  <c r="AG394" i="24"/>
  <c r="AF394" i="24"/>
  <c r="AD394" i="24"/>
  <c r="AC394" i="24"/>
  <c r="AB394" i="24"/>
  <c r="AA394" i="24"/>
  <c r="Z394" i="24"/>
  <c r="Y394" i="24"/>
  <c r="X394" i="24"/>
  <c r="K394" i="24"/>
  <c r="B394" i="24"/>
  <c r="AJ393" i="24"/>
  <c r="AI393" i="24"/>
  <c r="AH393" i="24"/>
  <c r="AG393" i="24"/>
  <c r="AF393" i="24"/>
  <c r="AD393" i="24"/>
  <c r="AC393" i="24"/>
  <c r="AB393" i="24"/>
  <c r="AA393" i="24"/>
  <c r="Z393" i="24"/>
  <c r="Y393" i="24"/>
  <c r="X393" i="24"/>
  <c r="K393" i="24"/>
  <c r="B393" i="24"/>
  <c r="AJ392" i="24"/>
  <c r="AI392" i="24"/>
  <c r="AH392" i="24"/>
  <c r="AG392" i="24"/>
  <c r="AF392" i="24"/>
  <c r="AD392" i="24"/>
  <c r="AC392" i="24"/>
  <c r="AB392" i="24"/>
  <c r="AA392" i="24"/>
  <c r="Z392" i="24"/>
  <c r="Y392" i="24"/>
  <c r="X392" i="24"/>
  <c r="K392" i="24"/>
  <c r="B392" i="24"/>
  <c r="AJ391" i="24"/>
  <c r="AI391" i="24"/>
  <c r="AH391" i="24"/>
  <c r="AG391" i="24"/>
  <c r="AF391" i="24"/>
  <c r="AD391" i="24"/>
  <c r="AC391" i="24"/>
  <c r="AB391" i="24"/>
  <c r="AA391" i="24"/>
  <c r="Z391" i="24"/>
  <c r="Y391" i="24"/>
  <c r="X391" i="24"/>
  <c r="K391" i="24"/>
  <c r="B391" i="24"/>
  <c r="AJ390" i="24"/>
  <c r="AI390" i="24"/>
  <c r="AH390" i="24"/>
  <c r="AG390" i="24"/>
  <c r="AF390" i="24"/>
  <c r="AD390" i="24"/>
  <c r="AC390" i="24"/>
  <c r="AB390" i="24"/>
  <c r="AA390" i="24"/>
  <c r="Z390" i="24"/>
  <c r="Y390" i="24"/>
  <c r="X390" i="24"/>
  <c r="K390" i="24"/>
  <c r="B390" i="24"/>
  <c r="AJ389" i="24"/>
  <c r="AI389" i="24"/>
  <c r="AH389" i="24"/>
  <c r="AG389" i="24"/>
  <c r="AF389" i="24"/>
  <c r="AD389" i="24"/>
  <c r="AC389" i="24"/>
  <c r="AB389" i="24"/>
  <c r="AA389" i="24"/>
  <c r="Z389" i="24"/>
  <c r="Y389" i="24"/>
  <c r="X389" i="24"/>
  <c r="K389" i="24"/>
  <c r="B389" i="24"/>
  <c r="AJ388" i="24"/>
  <c r="AI388" i="24"/>
  <c r="AH388" i="24"/>
  <c r="AG388" i="24"/>
  <c r="AF388" i="24"/>
  <c r="AD388" i="24"/>
  <c r="AC388" i="24"/>
  <c r="AB388" i="24"/>
  <c r="AA388" i="24"/>
  <c r="Z388" i="24"/>
  <c r="Y388" i="24"/>
  <c r="X388" i="24"/>
  <c r="K388" i="24"/>
  <c r="B388" i="24"/>
  <c r="AJ387" i="24"/>
  <c r="AI387" i="24"/>
  <c r="AH387" i="24"/>
  <c r="AG387" i="24"/>
  <c r="AF387" i="24"/>
  <c r="AD387" i="24"/>
  <c r="AC387" i="24"/>
  <c r="AB387" i="24"/>
  <c r="AA387" i="24"/>
  <c r="Z387" i="24"/>
  <c r="Y387" i="24"/>
  <c r="X387" i="24"/>
  <c r="K387" i="24"/>
  <c r="B387" i="24"/>
  <c r="AJ386" i="24"/>
  <c r="AI386" i="24"/>
  <c r="AH386" i="24"/>
  <c r="AG386" i="24"/>
  <c r="AF386" i="24"/>
  <c r="AD386" i="24"/>
  <c r="AC386" i="24"/>
  <c r="AB386" i="24"/>
  <c r="AA386" i="24"/>
  <c r="Z386" i="24"/>
  <c r="Y386" i="24"/>
  <c r="X386" i="24"/>
  <c r="K386" i="24"/>
  <c r="B386" i="24"/>
  <c r="AJ385" i="24"/>
  <c r="AI385" i="24"/>
  <c r="AH385" i="24"/>
  <c r="AG385" i="24"/>
  <c r="AF385" i="24"/>
  <c r="AD385" i="24"/>
  <c r="AC385" i="24"/>
  <c r="AB385" i="24"/>
  <c r="AA385" i="24"/>
  <c r="Z385" i="24"/>
  <c r="Y385" i="24"/>
  <c r="X385" i="24"/>
  <c r="K385" i="24"/>
  <c r="B385" i="24"/>
  <c r="AJ384" i="24"/>
  <c r="AI384" i="24"/>
  <c r="AH384" i="24"/>
  <c r="AG384" i="24"/>
  <c r="AF384" i="24"/>
  <c r="AD384" i="24"/>
  <c r="AC384" i="24"/>
  <c r="AB384" i="24"/>
  <c r="AA384" i="24"/>
  <c r="Z384" i="24"/>
  <c r="Y384" i="24"/>
  <c r="X384" i="24"/>
  <c r="K384" i="24"/>
  <c r="B384" i="24"/>
  <c r="AJ383" i="24"/>
  <c r="AI383" i="24"/>
  <c r="AH383" i="24"/>
  <c r="AG383" i="24"/>
  <c r="AF383" i="24"/>
  <c r="AD383" i="24"/>
  <c r="AC383" i="24"/>
  <c r="AB383" i="24"/>
  <c r="AA383" i="24"/>
  <c r="Z383" i="24"/>
  <c r="Y383" i="24"/>
  <c r="X383" i="24"/>
  <c r="K383" i="24"/>
  <c r="B383" i="24"/>
  <c r="AJ382" i="24"/>
  <c r="AI382" i="24"/>
  <c r="AH382" i="24"/>
  <c r="AG382" i="24"/>
  <c r="AF382" i="24"/>
  <c r="AD382" i="24"/>
  <c r="AC382" i="24"/>
  <c r="AB382" i="24"/>
  <c r="AA382" i="24"/>
  <c r="Z382" i="24"/>
  <c r="Y382" i="24"/>
  <c r="X382" i="24"/>
  <c r="K382" i="24"/>
  <c r="B382" i="24"/>
  <c r="AJ381" i="24"/>
  <c r="AI381" i="24"/>
  <c r="AH381" i="24"/>
  <c r="AG381" i="24"/>
  <c r="AF381" i="24"/>
  <c r="AD381" i="24"/>
  <c r="AC381" i="24"/>
  <c r="AB381" i="24"/>
  <c r="AA381" i="24"/>
  <c r="Z381" i="24"/>
  <c r="Y381" i="24"/>
  <c r="X381" i="24"/>
  <c r="K381" i="24"/>
  <c r="B381" i="24"/>
  <c r="AJ380" i="24"/>
  <c r="AI380" i="24"/>
  <c r="AH380" i="24"/>
  <c r="AG380" i="24"/>
  <c r="AF380" i="24"/>
  <c r="AD380" i="24"/>
  <c r="AC380" i="24"/>
  <c r="AB380" i="24"/>
  <c r="AA380" i="24"/>
  <c r="Z380" i="24"/>
  <c r="Y380" i="24"/>
  <c r="X380" i="24"/>
  <c r="K380" i="24"/>
  <c r="B380" i="24"/>
  <c r="AJ379" i="24"/>
  <c r="AI379" i="24"/>
  <c r="AH379" i="24"/>
  <c r="AG379" i="24"/>
  <c r="AF379" i="24"/>
  <c r="AD379" i="24"/>
  <c r="AC379" i="24"/>
  <c r="AB379" i="24"/>
  <c r="AA379" i="24"/>
  <c r="Z379" i="24"/>
  <c r="Y379" i="24"/>
  <c r="X379" i="24"/>
  <c r="K379" i="24"/>
  <c r="B379" i="24"/>
  <c r="AJ378" i="24"/>
  <c r="AI378" i="24"/>
  <c r="AH378" i="24"/>
  <c r="AG378" i="24"/>
  <c r="AF378" i="24"/>
  <c r="AD378" i="24"/>
  <c r="AC378" i="24"/>
  <c r="AB378" i="24"/>
  <c r="AA378" i="24"/>
  <c r="Z378" i="24"/>
  <c r="Y378" i="24"/>
  <c r="X378" i="24"/>
  <c r="K378" i="24"/>
  <c r="B378" i="24"/>
  <c r="AJ377" i="24"/>
  <c r="AI377" i="24"/>
  <c r="AH377" i="24"/>
  <c r="AG377" i="24"/>
  <c r="AF377" i="24"/>
  <c r="AD377" i="24"/>
  <c r="AC377" i="24"/>
  <c r="AB377" i="24"/>
  <c r="AA377" i="24"/>
  <c r="Z377" i="24"/>
  <c r="Y377" i="24"/>
  <c r="X377" i="24"/>
  <c r="K377" i="24"/>
  <c r="B377" i="24"/>
  <c r="AJ376" i="24"/>
  <c r="AI376" i="24"/>
  <c r="AH376" i="24"/>
  <c r="AG376" i="24"/>
  <c r="AF376" i="24"/>
  <c r="AD376" i="24"/>
  <c r="AC376" i="24"/>
  <c r="AB376" i="24"/>
  <c r="AA376" i="24"/>
  <c r="Z376" i="24"/>
  <c r="Y376" i="24"/>
  <c r="X376" i="24"/>
  <c r="K376" i="24"/>
  <c r="B376" i="24"/>
  <c r="AJ375" i="24"/>
  <c r="AI375" i="24"/>
  <c r="AH375" i="24"/>
  <c r="AG375" i="24"/>
  <c r="AF375" i="24"/>
  <c r="AD375" i="24"/>
  <c r="AC375" i="24"/>
  <c r="AB375" i="24"/>
  <c r="AA375" i="24"/>
  <c r="Z375" i="24"/>
  <c r="Y375" i="24"/>
  <c r="X375" i="24"/>
  <c r="K375" i="24"/>
  <c r="B375" i="24"/>
  <c r="AJ374" i="24"/>
  <c r="AI374" i="24"/>
  <c r="AH374" i="24"/>
  <c r="AG374" i="24"/>
  <c r="AF374" i="24"/>
  <c r="AD374" i="24"/>
  <c r="AC374" i="24"/>
  <c r="AB374" i="24"/>
  <c r="AA374" i="24"/>
  <c r="Z374" i="24"/>
  <c r="Y374" i="24"/>
  <c r="X374" i="24"/>
  <c r="K374" i="24"/>
  <c r="B374" i="24"/>
  <c r="AJ373" i="24"/>
  <c r="AI373" i="24"/>
  <c r="AH373" i="24"/>
  <c r="AG373" i="24"/>
  <c r="AF373" i="24"/>
  <c r="AD373" i="24"/>
  <c r="AC373" i="24"/>
  <c r="AB373" i="24"/>
  <c r="AA373" i="24"/>
  <c r="Z373" i="24"/>
  <c r="Y373" i="24"/>
  <c r="X373" i="24"/>
  <c r="K373" i="24"/>
  <c r="B373" i="24"/>
  <c r="AJ372" i="24"/>
  <c r="AI372" i="24"/>
  <c r="AH372" i="24"/>
  <c r="AG372" i="24"/>
  <c r="AF372" i="24"/>
  <c r="AD372" i="24"/>
  <c r="AC372" i="24"/>
  <c r="AB372" i="24"/>
  <c r="AA372" i="24"/>
  <c r="Z372" i="24"/>
  <c r="Y372" i="24"/>
  <c r="X372" i="24"/>
  <c r="K372" i="24"/>
  <c r="B372" i="24"/>
  <c r="AJ371" i="24"/>
  <c r="AI371" i="24"/>
  <c r="AH371" i="24"/>
  <c r="AG371" i="24"/>
  <c r="AF371" i="24"/>
  <c r="AD371" i="24"/>
  <c r="AC371" i="24"/>
  <c r="AB371" i="24"/>
  <c r="AA371" i="24"/>
  <c r="Z371" i="24"/>
  <c r="Y371" i="24"/>
  <c r="X371" i="24"/>
  <c r="K371" i="24"/>
  <c r="B371" i="24"/>
  <c r="AJ370" i="24"/>
  <c r="AI370" i="24"/>
  <c r="AH370" i="24"/>
  <c r="AG370" i="24"/>
  <c r="AF370" i="24"/>
  <c r="AD370" i="24"/>
  <c r="AC370" i="24"/>
  <c r="AB370" i="24"/>
  <c r="AA370" i="24"/>
  <c r="Z370" i="24"/>
  <c r="Y370" i="24"/>
  <c r="X370" i="24"/>
  <c r="K370" i="24"/>
  <c r="B370" i="24"/>
  <c r="AJ369" i="24"/>
  <c r="AI369" i="24"/>
  <c r="AH369" i="24"/>
  <c r="AG369" i="24"/>
  <c r="AF369" i="24"/>
  <c r="AD369" i="24"/>
  <c r="AC369" i="24"/>
  <c r="AB369" i="24"/>
  <c r="AA369" i="24"/>
  <c r="Z369" i="24"/>
  <c r="Y369" i="24"/>
  <c r="X369" i="24"/>
  <c r="K369" i="24"/>
  <c r="B369" i="24"/>
  <c r="AJ368" i="24"/>
  <c r="AI368" i="24"/>
  <c r="AH368" i="24"/>
  <c r="AG368" i="24"/>
  <c r="AF368" i="24"/>
  <c r="AD368" i="24"/>
  <c r="AC368" i="24"/>
  <c r="AB368" i="24"/>
  <c r="AA368" i="24"/>
  <c r="Z368" i="24"/>
  <c r="Y368" i="24"/>
  <c r="X368" i="24"/>
  <c r="K368" i="24"/>
  <c r="B368" i="24"/>
  <c r="AJ367" i="24"/>
  <c r="AI367" i="24"/>
  <c r="AH367" i="24"/>
  <c r="AG367" i="24"/>
  <c r="AF367" i="24"/>
  <c r="AD367" i="24"/>
  <c r="AC367" i="24"/>
  <c r="AB367" i="24"/>
  <c r="AA367" i="24"/>
  <c r="Z367" i="24"/>
  <c r="Y367" i="24"/>
  <c r="X367" i="24"/>
  <c r="K367" i="24"/>
  <c r="B367" i="24"/>
  <c r="AJ366" i="24"/>
  <c r="AI366" i="24"/>
  <c r="AH366" i="24"/>
  <c r="AG366" i="24"/>
  <c r="AF366" i="24"/>
  <c r="AD366" i="24"/>
  <c r="AC366" i="24"/>
  <c r="AB366" i="24"/>
  <c r="AA366" i="24"/>
  <c r="Z366" i="24"/>
  <c r="Y366" i="24"/>
  <c r="X366" i="24"/>
  <c r="K366" i="24"/>
  <c r="B366" i="24"/>
  <c r="AJ365" i="24"/>
  <c r="AI365" i="24"/>
  <c r="AH365" i="24"/>
  <c r="AG365" i="24"/>
  <c r="AF365" i="24"/>
  <c r="AD365" i="24"/>
  <c r="AC365" i="24"/>
  <c r="AB365" i="24"/>
  <c r="AA365" i="24"/>
  <c r="Z365" i="24"/>
  <c r="Y365" i="24"/>
  <c r="X365" i="24"/>
  <c r="K365" i="24"/>
  <c r="B365" i="24"/>
  <c r="AJ364" i="24"/>
  <c r="AI364" i="24"/>
  <c r="AH364" i="24"/>
  <c r="AG364" i="24"/>
  <c r="AF364" i="24"/>
  <c r="AD364" i="24"/>
  <c r="AC364" i="24"/>
  <c r="AB364" i="24"/>
  <c r="AA364" i="24"/>
  <c r="Z364" i="24"/>
  <c r="Y364" i="24"/>
  <c r="X364" i="24"/>
  <c r="K364" i="24"/>
  <c r="B364" i="24"/>
  <c r="AJ363" i="24"/>
  <c r="AI363" i="24"/>
  <c r="AH363" i="24"/>
  <c r="AG363" i="24"/>
  <c r="AF363" i="24"/>
  <c r="AD363" i="24"/>
  <c r="AC363" i="24"/>
  <c r="AB363" i="24"/>
  <c r="AA363" i="24"/>
  <c r="Z363" i="24"/>
  <c r="Y363" i="24"/>
  <c r="X363" i="24"/>
  <c r="K363" i="24"/>
  <c r="B363" i="24"/>
  <c r="AJ362" i="24"/>
  <c r="AI362" i="24"/>
  <c r="AH362" i="24"/>
  <c r="AG362" i="24"/>
  <c r="AF362" i="24"/>
  <c r="AD362" i="24"/>
  <c r="AC362" i="24"/>
  <c r="AB362" i="24"/>
  <c r="AA362" i="24"/>
  <c r="Z362" i="24"/>
  <c r="Y362" i="24"/>
  <c r="X362" i="24"/>
  <c r="K362" i="24"/>
  <c r="B362" i="24"/>
  <c r="AJ361" i="24"/>
  <c r="AI361" i="24"/>
  <c r="AH361" i="24"/>
  <c r="AG361" i="24"/>
  <c r="AF361" i="24"/>
  <c r="AD361" i="24"/>
  <c r="AC361" i="24"/>
  <c r="AB361" i="24"/>
  <c r="AA361" i="24"/>
  <c r="Z361" i="24"/>
  <c r="Y361" i="24"/>
  <c r="X361" i="24"/>
  <c r="K361" i="24"/>
  <c r="B361" i="24"/>
  <c r="AJ360" i="24"/>
  <c r="AI360" i="24"/>
  <c r="AH360" i="24"/>
  <c r="AG360" i="24"/>
  <c r="AF360" i="24"/>
  <c r="AD360" i="24"/>
  <c r="AC360" i="24"/>
  <c r="AB360" i="24"/>
  <c r="AA360" i="24"/>
  <c r="Z360" i="24"/>
  <c r="Y360" i="24"/>
  <c r="X360" i="24"/>
  <c r="K360" i="24"/>
  <c r="B360" i="24"/>
  <c r="AJ359" i="24"/>
  <c r="AI359" i="24"/>
  <c r="AH359" i="24"/>
  <c r="AG359" i="24"/>
  <c r="AF359" i="24"/>
  <c r="AD359" i="24"/>
  <c r="AC359" i="24"/>
  <c r="AB359" i="24"/>
  <c r="AA359" i="24"/>
  <c r="Z359" i="24"/>
  <c r="Y359" i="24"/>
  <c r="X359" i="24"/>
  <c r="K359" i="24"/>
  <c r="B359" i="24"/>
  <c r="AJ358" i="24"/>
  <c r="AI358" i="24"/>
  <c r="AH358" i="24"/>
  <c r="AG358" i="24"/>
  <c r="AF358" i="24"/>
  <c r="AD358" i="24"/>
  <c r="AC358" i="24"/>
  <c r="AB358" i="24"/>
  <c r="AA358" i="24"/>
  <c r="Z358" i="24"/>
  <c r="Y358" i="24"/>
  <c r="X358" i="24"/>
  <c r="K358" i="24"/>
  <c r="B358" i="24"/>
  <c r="AJ357" i="24"/>
  <c r="AI357" i="24"/>
  <c r="AH357" i="24"/>
  <c r="AG357" i="24"/>
  <c r="AF357" i="24"/>
  <c r="AD357" i="24"/>
  <c r="AC357" i="24"/>
  <c r="AB357" i="24"/>
  <c r="AA357" i="24"/>
  <c r="Z357" i="24"/>
  <c r="Y357" i="24"/>
  <c r="X357" i="24"/>
  <c r="K357" i="24"/>
  <c r="B357" i="24"/>
  <c r="AJ356" i="24"/>
  <c r="AI356" i="24"/>
  <c r="AH356" i="24"/>
  <c r="AG356" i="24"/>
  <c r="AF356" i="24"/>
  <c r="AD356" i="24"/>
  <c r="AC356" i="24"/>
  <c r="AB356" i="24"/>
  <c r="AA356" i="24"/>
  <c r="Z356" i="24"/>
  <c r="Y356" i="24"/>
  <c r="X356" i="24"/>
  <c r="K356" i="24"/>
  <c r="B356" i="24"/>
  <c r="AJ355" i="24"/>
  <c r="AI355" i="24"/>
  <c r="AH355" i="24"/>
  <c r="AG355" i="24"/>
  <c r="AF355" i="24"/>
  <c r="AD355" i="24"/>
  <c r="AC355" i="24"/>
  <c r="AB355" i="24"/>
  <c r="AA355" i="24"/>
  <c r="Z355" i="24"/>
  <c r="Y355" i="24"/>
  <c r="X355" i="24"/>
  <c r="K355" i="24"/>
  <c r="B355" i="24"/>
  <c r="AJ354" i="24"/>
  <c r="AI354" i="24"/>
  <c r="AH354" i="24"/>
  <c r="AG354" i="24"/>
  <c r="AF354" i="24"/>
  <c r="AD354" i="24"/>
  <c r="AC354" i="24"/>
  <c r="AB354" i="24"/>
  <c r="AA354" i="24"/>
  <c r="Z354" i="24"/>
  <c r="Y354" i="24"/>
  <c r="X354" i="24"/>
  <c r="K354" i="24"/>
  <c r="B354" i="24"/>
  <c r="AJ353" i="24"/>
  <c r="AI353" i="24"/>
  <c r="AH353" i="24"/>
  <c r="AG353" i="24"/>
  <c r="AF353" i="24"/>
  <c r="AD353" i="24"/>
  <c r="AC353" i="24"/>
  <c r="AB353" i="24"/>
  <c r="AA353" i="24"/>
  <c r="Z353" i="24"/>
  <c r="Y353" i="24"/>
  <c r="X353" i="24"/>
  <c r="K353" i="24"/>
  <c r="B353" i="24"/>
  <c r="AJ352" i="24"/>
  <c r="AI352" i="24"/>
  <c r="AH352" i="24"/>
  <c r="AG352" i="24"/>
  <c r="AF352" i="24"/>
  <c r="AD352" i="24"/>
  <c r="AC352" i="24"/>
  <c r="AB352" i="24"/>
  <c r="AA352" i="24"/>
  <c r="Z352" i="24"/>
  <c r="Y352" i="24"/>
  <c r="X352" i="24"/>
  <c r="K352" i="24"/>
  <c r="B352" i="24"/>
  <c r="AJ351" i="24"/>
  <c r="AI351" i="24"/>
  <c r="AH351" i="24"/>
  <c r="AG351" i="24"/>
  <c r="AF351" i="24"/>
  <c r="AD351" i="24"/>
  <c r="AC351" i="24"/>
  <c r="AB351" i="24"/>
  <c r="AA351" i="24"/>
  <c r="Z351" i="24"/>
  <c r="Y351" i="24"/>
  <c r="X351" i="24"/>
  <c r="K351" i="24"/>
  <c r="B351" i="24"/>
  <c r="AJ350" i="24"/>
  <c r="AI350" i="24"/>
  <c r="AH350" i="24"/>
  <c r="AG350" i="24"/>
  <c r="AF350" i="24"/>
  <c r="AD350" i="24"/>
  <c r="AC350" i="24"/>
  <c r="AB350" i="24"/>
  <c r="AA350" i="24"/>
  <c r="Z350" i="24"/>
  <c r="Y350" i="24"/>
  <c r="X350" i="24"/>
  <c r="K350" i="24"/>
  <c r="B350" i="24"/>
  <c r="AJ349" i="24"/>
  <c r="AI349" i="24"/>
  <c r="AH349" i="24"/>
  <c r="AG349" i="24"/>
  <c r="AF349" i="24"/>
  <c r="AD349" i="24"/>
  <c r="AC349" i="24"/>
  <c r="AB349" i="24"/>
  <c r="AA349" i="24"/>
  <c r="Z349" i="24"/>
  <c r="Y349" i="24"/>
  <c r="X349" i="24"/>
  <c r="K349" i="24"/>
  <c r="B349" i="24"/>
  <c r="AJ348" i="24"/>
  <c r="AI348" i="24"/>
  <c r="AH348" i="24"/>
  <c r="AG348" i="24"/>
  <c r="AF348" i="24"/>
  <c r="AD348" i="24"/>
  <c r="AC348" i="24"/>
  <c r="AB348" i="24"/>
  <c r="AA348" i="24"/>
  <c r="Z348" i="24"/>
  <c r="Y348" i="24"/>
  <c r="X348" i="24"/>
  <c r="K348" i="24"/>
  <c r="B348" i="24"/>
  <c r="AJ347" i="24"/>
  <c r="AI347" i="24"/>
  <c r="AH347" i="24"/>
  <c r="AG347" i="24"/>
  <c r="AF347" i="24"/>
  <c r="AD347" i="24"/>
  <c r="AC347" i="24"/>
  <c r="AB347" i="24"/>
  <c r="AA347" i="24"/>
  <c r="Z347" i="24"/>
  <c r="Y347" i="24"/>
  <c r="X347" i="24"/>
  <c r="K347" i="24"/>
  <c r="B347" i="24"/>
  <c r="AJ346" i="24"/>
  <c r="AI346" i="24"/>
  <c r="AH346" i="24"/>
  <c r="AG346" i="24"/>
  <c r="AF346" i="24"/>
  <c r="AD346" i="24"/>
  <c r="AC346" i="24"/>
  <c r="AB346" i="24"/>
  <c r="AA346" i="24"/>
  <c r="Z346" i="24"/>
  <c r="Y346" i="24"/>
  <c r="X346" i="24"/>
  <c r="K346" i="24"/>
  <c r="B346" i="24"/>
  <c r="AJ345" i="24"/>
  <c r="AI345" i="24"/>
  <c r="AH345" i="24"/>
  <c r="AG345" i="24"/>
  <c r="AF345" i="24"/>
  <c r="AD345" i="24"/>
  <c r="AC345" i="24"/>
  <c r="AB345" i="24"/>
  <c r="AA345" i="24"/>
  <c r="Z345" i="24"/>
  <c r="Y345" i="24"/>
  <c r="X345" i="24"/>
  <c r="K345" i="24"/>
  <c r="B345" i="24"/>
  <c r="AJ344" i="24"/>
  <c r="AI344" i="24"/>
  <c r="AH344" i="24"/>
  <c r="AG344" i="24"/>
  <c r="AF344" i="24"/>
  <c r="AD344" i="24"/>
  <c r="AC344" i="24"/>
  <c r="AB344" i="24"/>
  <c r="AA344" i="24"/>
  <c r="Z344" i="24"/>
  <c r="Y344" i="24"/>
  <c r="X344" i="24"/>
  <c r="K344" i="24"/>
  <c r="B344" i="24"/>
  <c r="AJ343" i="24"/>
  <c r="AI343" i="24"/>
  <c r="AH343" i="24"/>
  <c r="AG343" i="24"/>
  <c r="AF343" i="24"/>
  <c r="AD343" i="24"/>
  <c r="AC343" i="24"/>
  <c r="AB343" i="24"/>
  <c r="AA343" i="24"/>
  <c r="Z343" i="24"/>
  <c r="Y343" i="24"/>
  <c r="X343" i="24"/>
  <c r="K343" i="24"/>
  <c r="B343" i="24"/>
  <c r="AJ342" i="24"/>
  <c r="AI342" i="24"/>
  <c r="AH342" i="24"/>
  <c r="AG342" i="24"/>
  <c r="AF342" i="24"/>
  <c r="AD342" i="24"/>
  <c r="AC342" i="24"/>
  <c r="AB342" i="24"/>
  <c r="AA342" i="24"/>
  <c r="Z342" i="24"/>
  <c r="Y342" i="24"/>
  <c r="X342" i="24"/>
  <c r="K342" i="24"/>
  <c r="B342" i="24"/>
  <c r="AJ341" i="24"/>
  <c r="AI341" i="24"/>
  <c r="AH341" i="24"/>
  <c r="AG341" i="24"/>
  <c r="AF341" i="24"/>
  <c r="AD341" i="24"/>
  <c r="AC341" i="24"/>
  <c r="AB341" i="24"/>
  <c r="AA341" i="24"/>
  <c r="Z341" i="24"/>
  <c r="Y341" i="24"/>
  <c r="X341" i="24"/>
  <c r="K341" i="24"/>
  <c r="B341" i="24"/>
  <c r="AJ340" i="24"/>
  <c r="AI340" i="24"/>
  <c r="AH340" i="24"/>
  <c r="AG340" i="24"/>
  <c r="AF340" i="24"/>
  <c r="AD340" i="24"/>
  <c r="AC340" i="24"/>
  <c r="AB340" i="24"/>
  <c r="AA340" i="24"/>
  <c r="Z340" i="24"/>
  <c r="Y340" i="24"/>
  <c r="X340" i="24"/>
  <c r="K340" i="24"/>
  <c r="B340" i="24"/>
  <c r="AJ339" i="24"/>
  <c r="AI339" i="24"/>
  <c r="AH339" i="24"/>
  <c r="AG339" i="24"/>
  <c r="AF339" i="24"/>
  <c r="AD339" i="24"/>
  <c r="AC339" i="24"/>
  <c r="AB339" i="24"/>
  <c r="AA339" i="24"/>
  <c r="Z339" i="24"/>
  <c r="Y339" i="24"/>
  <c r="X339" i="24"/>
  <c r="K339" i="24"/>
  <c r="B339" i="24"/>
  <c r="AJ338" i="24"/>
  <c r="AI338" i="24"/>
  <c r="AH338" i="24"/>
  <c r="AG338" i="24"/>
  <c r="AF338" i="24"/>
  <c r="AD338" i="24"/>
  <c r="AC338" i="24"/>
  <c r="AB338" i="24"/>
  <c r="AA338" i="24"/>
  <c r="Z338" i="24"/>
  <c r="Y338" i="24"/>
  <c r="X338" i="24"/>
  <c r="K338" i="24"/>
  <c r="B338" i="24"/>
  <c r="AJ337" i="24"/>
  <c r="AI337" i="24"/>
  <c r="AH337" i="24"/>
  <c r="AG337" i="24"/>
  <c r="AF337" i="24"/>
  <c r="AD337" i="24"/>
  <c r="AC337" i="24"/>
  <c r="AB337" i="24"/>
  <c r="AA337" i="24"/>
  <c r="Z337" i="24"/>
  <c r="Y337" i="24"/>
  <c r="X337" i="24"/>
  <c r="K337" i="24"/>
  <c r="B337" i="24"/>
  <c r="AJ336" i="24"/>
  <c r="AI336" i="24"/>
  <c r="AH336" i="24"/>
  <c r="AG336" i="24"/>
  <c r="AF336" i="24"/>
  <c r="AD336" i="24"/>
  <c r="AC336" i="24"/>
  <c r="AB336" i="24"/>
  <c r="AA336" i="24"/>
  <c r="Z336" i="24"/>
  <c r="Y336" i="24"/>
  <c r="X336" i="24"/>
  <c r="K336" i="24"/>
  <c r="B336" i="24"/>
  <c r="AJ335" i="24"/>
  <c r="AI335" i="24"/>
  <c r="AH335" i="24"/>
  <c r="AG335" i="24"/>
  <c r="AF335" i="24"/>
  <c r="AD335" i="24"/>
  <c r="AC335" i="24"/>
  <c r="AB335" i="24"/>
  <c r="AA335" i="24"/>
  <c r="Z335" i="24"/>
  <c r="Y335" i="24"/>
  <c r="X335" i="24"/>
  <c r="K335" i="24"/>
  <c r="B335" i="24"/>
  <c r="AJ334" i="24"/>
  <c r="AI334" i="24"/>
  <c r="AH334" i="24"/>
  <c r="AG334" i="24"/>
  <c r="AF334" i="24"/>
  <c r="AD334" i="24"/>
  <c r="AC334" i="24"/>
  <c r="AB334" i="24"/>
  <c r="AA334" i="24"/>
  <c r="Z334" i="24"/>
  <c r="Y334" i="24"/>
  <c r="X334" i="24"/>
  <c r="K334" i="24"/>
  <c r="B334" i="24"/>
  <c r="AJ333" i="24"/>
  <c r="AI333" i="24"/>
  <c r="AH333" i="24"/>
  <c r="AG333" i="24"/>
  <c r="AF333" i="24"/>
  <c r="AD333" i="24"/>
  <c r="AC333" i="24"/>
  <c r="AB333" i="24"/>
  <c r="AA333" i="24"/>
  <c r="Z333" i="24"/>
  <c r="Y333" i="24"/>
  <c r="X333" i="24"/>
  <c r="K333" i="24"/>
  <c r="B333" i="24"/>
  <c r="AJ332" i="24"/>
  <c r="AI332" i="24"/>
  <c r="AH332" i="24"/>
  <c r="AG332" i="24"/>
  <c r="AF332" i="24"/>
  <c r="AD332" i="24"/>
  <c r="AC332" i="24"/>
  <c r="AB332" i="24"/>
  <c r="AA332" i="24"/>
  <c r="Z332" i="24"/>
  <c r="Y332" i="24"/>
  <c r="X332" i="24"/>
  <c r="K332" i="24"/>
  <c r="B332" i="24"/>
  <c r="AJ331" i="24"/>
  <c r="AI331" i="24"/>
  <c r="AH331" i="24"/>
  <c r="AG331" i="24"/>
  <c r="AF331" i="24"/>
  <c r="AD331" i="24"/>
  <c r="AC331" i="24"/>
  <c r="AB331" i="24"/>
  <c r="AA331" i="24"/>
  <c r="Z331" i="24"/>
  <c r="Y331" i="24"/>
  <c r="X331" i="24"/>
  <c r="K331" i="24"/>
  <c r="B331" i="24"/>
  <c r="AJ330" i="24"/>
  <c r="AI330" i="24"/>
  <c r="AH330" i="24"/>
  <c r="AG330" i="24"/>
  <c r="AF330" i="24"/>
  <c r="AD330" i="24"/>
  <c r="AC330" i="24"/>
  <c r="AB330" i="24"/>
  <c r="AA330" i="24"/>
  <c r="Z330" i="24"/>
  <c r="Y330" i="24"/>
  <c r="X330" i="24"/>
  <c r="K330" i="24"/>
  <c r="B330" i="24"/>
  <c r="AJ329" i="24"/>
  <c r="AI329" i="24"/>
  <c r="AH329" i="24"/>
  <c r="AG329" i="24"/>
  <c r="AF329" i="24"/>
  <c r="AD329" i="24"/>
  <c r="AC329" i="24"/>
  <c r="AB329" i="24"/>
  <c r="AA329" i="24"/>
  <c r="Z329" i="24"/>
  <c r="Y329" i="24"/>
  <c r="X329" i="24"/>
  <c r="K329" i="24"/>
  <c r="B329" i="24"/>
  <c r="AJ328" i="24"/>
  <c r="AI328" i="24"/>
  <c r="AH328" i="24"/>
  <c r="AG328" i="24"/>
  <c r="AF328" i="24"/>
  <c r="AD328" i="24"/>
  <c r="AC328" i="24"/>
  <c r="AB328" i="24"/>
  <c r="AA328" i="24"/>
  <c r="Z328" i="24"/>
  <c r="Y328" i="24"/>
  <c r="X328" i="24"/>
  <c r="K328" i="24"/>
  <c r="B328" i="24"/>
  <c r="AJ327" i="24"/>
  <c r="AI327" i="24"/>
  <c r="AH327" i="24"/>
  <c r="AG327" i="24"/>
  <c r="AF327" i="24"/>
  <c r="AD327" i="24"/>
  <c r="AC327" i="24"/>
  <c r="AB327" i="24"/>
  <c r="AA327" i="24"/>
  <c r="Z327" i="24"/>
  <c r="Y327" i="24"/>
  <c r="X327" i="24"/>
  <c r="K327" i="24"/>
  <c r="B327" i="24"/>
  <c r="AJ326" i="24"/>
  <c r="AI326" i="24"/>
  <c r="AH326" i="24"/>
  <c r="AG326" i="24"/>
  <c r="AF326" i="24"/>
  <c r="AD326" i="24"/>
  <c r="AC326" i="24"/>
  <c r="AB326" i="24"/>
  <c r="AA326" i="24"/>
  <c r="Z326" i="24"/>
  <c r="Y326" i="24"/>
  <c r="X326" i="24"/>
  <c r="K326" i="24"/>
  <c r="B326" i="24"/>
  <c r="AJ325" i="24"/>
  <c r="AI325" i="24"/>
  <c r="AH325" i="24"/>
  <c r="AG325" i="24"/>
  <c r="AF325" i="24"/>
  <c r="AD325" i="24"/>
  <c r="AC325" i="24"/>
  <c r="AB325" i="24"/>
  <c r="AA325" i="24"/>
  <c r="Z325" i="24"/>
  <c r="Y325" i="24"/>
  <c r="X325" i="24"/>
  <c r="K325" i="24"/>
  <c r="B325" i="24"/>
  <c r="AJ324" i="24"/>
  <c r="AI324" i="24"/>
  <c r="AH324" i="24"/>
  <c r="AG324" i="24"/>
  <c r="AF324" i="24"/>
  <c r="AD324" i="24"/>
  <c r="AC324" i="24"/>
  <c r="AB324" i="24"/>
  <c r="AA324" i="24"/>
  <c r="Z324" i="24"/>
  <c r="Y324" i="24"/>
  <c r="X324" i="24"/>
  <c r="K324" i="24"/>
  <c r="B324" i="24"/>
  <c r="AJ323" i="24"/>
  <c r="AI323" i="24"/>
  <c r="AH323" i="24"/>
  <c r="AG323" i="24"/>
  <c r="AF323" i="24"/>
  <c r="AD323" i="24"/>
  <c r="AC323" i="24"/>
  <c r="AB323" i="24"/>
  <c r="AA323" i="24"/>
  <c r="Z323" i="24"/>
  <c r="Y323" i="24"/>
  <c r="X323" i="24"/>
  <c r="K323" i="24"/>
  <c r="B323" i="24"/>
  <c r="AJ322" i="24"/>
  <c r="AI322" i="24"/>
  <c r="AH322" i="24"/>
  <c r="AG322" i="24"/>
  <c r="AF322" i="24"/>
  <c r="AD322" i="24"/>
  <c r="AC322" i="24"/>
  <c r="AB322" i="24"/>
  <c r="AA322" i="24"/>
  <c r="Z322" i="24"/>
  <c r="Y322" i="24"/>
  <c r="X322" i="24"/>
  <c r="K322" i="24"/>
  <c r="B322" i="24"/>
  <c r="AJ321" i="24"/>
  <c r="AI321" i="24"/>
  <c r="AH321" i="24"/>
  <c r="AG321" i="24"/>
  <c r="AF321" i="24"/>
  <c r="AD321" i="24"/>
  <c r="AC321" i="24"/>
  <c r="AB321" i="24"/>
  <c r="AA321" i="24"/>
  <c r="Z321" i="24"/>
  <c r="Y321" i="24"/>
  <c r="X321" i="24"/>
  <c r="K321" i="24"/>
  <c r="B321" i="24"/>
  <c r="AJ320" i="24"/>
  <c r="AI320" i="24"/>
  <c r="AH320" i="24"/>
  <c r="AG320" i="24"/>
  <c r="AF320" i="24"/>
  <c r="AD320" i="24"/>
  <c r="AC320" i="24"/>
  <c r="AB320" i="24"/>
  <c r="AA320" i="24"/>
  <c r="Z320" i="24"/>
  <c r="Y320" i="24"/>
  <c r="X320" i="24"/>
  <c r="K320" i="24"/>
  <c r="B320" i="24"/>
  <c r="AJ319" i="24"/>
  <c r="AI319" i="24"/>
  <c r="AH319" i="24"/>
  <c r="AG319" i="24"/>
  <c r="AF319" i="24"/>
  <c r="AD319" i="24"/>
  <c r="AC319" i="24"/>
  <c r="AB319" i="24"/>
  <c r="AA319" i="24"/>
  <c r="Z319" i="24"/>
  <c r="Y319" i="24"/>
  <c r="X319" i="24"/>
  <c r="K319" i="24"/>
  <c r="B319" i="24"/>
  <c r="AJ318" i="24"/>
  <c r="AI318" i="24"/>
  <c r="AH318" i="24"/>
  <c r="AG318" i="24"/>
  <c r="AF318" i="24"/>
  <c r="AD318" i="24"/>
  <c r="AC318" i="24"/>
  <c r="AB318" i="24"/>
  <c r="AA318" i="24"/>
  <c r="Z318" i="24"/>
  <c r="Y318" i="24"/>
  <c r="X318" i="24"/>
  <c r="K318" i="24"/>
  <c r="B318" i="24"/>
  <c r="AJ317" i="24"/>
  <c r="AI317" i="24"/>
  <c r="AH317" i="24"/>
  <c r="AG317" i="24"/>
  <c r="AF317" i="24"/>
  <c r="AD317" i="24"/>
  <c r="AC317" i="24"/>
  <c r="AB317" i="24"/>
  <c r="AA317" i="24"/>
  <c r="Z317" i="24"/>
  <c r="Y317" i="24"/>
  <c r="X317" i="24"/>
  <c r="K317" i="24"/>
  <c r="B317" i="24"/>
  <c r="AJ316" i="24"/>
  <c r="AI316" i="24"/>
  <c r="AH316" i="24"/>
  <c r="AG316" i="24"/>
  <c r="AF316" i="24"/>
  <c r="AD316" i="24"/>
  <c r="AC316" i="24"/>
  <c r="AB316" i="24"/>
  <c r="AA316" i="24"/>
  <c r="Z316" i="24"/>
  <c r="Y316" i="24"/>
  <c r="X316" i="24"/>
  <c r="K316" i="24"/>
  <c r="B316" i="24"/>
  <c r="AJ315" i="24"/>
  <c r="AI315" i="24"/>
  <c r="AH315" i="24"/>
  <c r="AG315" i="24"/>
  <c r="AF315" i="24"/>
  <c r="AD315" i="24"/>
  <c r="AC315" i="24"/>
  <c r="AB315" i="24"/>
  <c r="AA315" i="24"/>
  <c r="Z315" i="24"/>
  <c r="Y315" i="24"/>
  <c r="X315" i="24"/>
  <c r="K315" i="24"/>
  <c r="B315" i="24"/>
  <c r="AJ314" i="24"/>
  <c r="AI314" i="24"/>
  <c r="AH314" i="24"/>
  <c r="AG314" i="24"/>
  <c r="AF314" i="24"/>
  <c r="AD314" i="24"/>
  <c r="AC314" i="24"/>
  <c r="AB314" i="24"/>
  <c r="AA314" i="24"/>
  <c r="Z314" i="24"/>
  <c r="Y314" i="24"/>
  <c r="X314" i="24"/>
  <c r="K314" i="24"/>
  <c r="B314" i="24"/>
  <c r="AJ313" i="24"/>
  <c r="AI313" i="24"/>
  <c r="AH313" i="24"/>
  <c r="AG313" i="24"/>
  <c r="AF313" i="24"/>
  <c r="AD313" i="24"/>
  <c r="AC313" i="24"/>
  <c r="AB313" i="24"/>
  <c r="AA313" i="24"/>
  <c r="Z313" i="24"/>
  <c r="Y313" i="24"/>
  <c r="X313" i="24"/>
  <c r="K313" i="24"/>
  <c r="B313" i="24"/>
  <c r="AJ312" i="24"/>
  <c r="AI312" i="24"/>
  <c r="AH312" i="24"/>
  <c r="AG312" i="24"/>
  <c r="AF312" i="24"/>
  <c r="AD312" i="24"/>
  <c r="AC312" i="24"/>
  <c r="AB312" i="24"/>
  <c r="AA312" i="24"/>
  <c r="Z312" i="24"/>
  <c r="Y312" i="24"/>
  <c r="X312" i="24"/>
  <c r="K312" i="24"/>
  <c r="B312" i="24"/>
  <c r="AJ311" i="24"/>
  <c r="AI311" i="24"/>
  <c r="AH311" i="24"/>
  <c r="AG311" i="24"/>
  <c r="AF311" i="24"/>
  <c r="AD311" i="24"/>
  <c r="AC311" i="24"/>
  <c r="AB311" i="24"/>
  <c r="AA311" i="24"/>
  <c r="Z311" i="24"/>
  <c r="Y311" i="24"/>
  <c r="X311" i="24"/>
  <c r="K311" i="24"/>
  <c r="B311" i="24"/>
  <c r="AJ310" i="24"/>
  <c r="AI310" i="24"/>
  <c r="AH310" i="24"/>
  <c r="AG310" i="24"/>
  <c r="AF310" i="24"/>
  <c r="AD310" i="24"/>
  <c r="AC310" i="24"/>
  <c r="AB310" i="24"/>
  <c r="AA310" i="24"/>
  <c r="Z310" i="24"/>
  <c r="Y310" i="24"/>
  <c r="X310" i="24"/>
  <c r="K310" i="24"/>
  <c r="B310" i="24"/>
  <c r="AJ309" i="24"/>
  <c r="AI309" i="24"/>
  <c r="AH309" i="24"/>
  <c r="AG309" i="24"/>
  <c r="AF309" i="24"/>
  <c r="AD309" i="24"/>
  <c r="AC309" i="24"/>
  <c r="AB309" i="24"/>
  <c r="AA309" i="24"/>
  <c r="Z309" i="24"/>
  <c r="Y309" i="24"/>
  <c r="X309" i="24"/>
  <c r="K309" i="24"/>
  <c r="B309" i="24"/>
  <c r="AJ308" i="24"/>
  <c r="AI308" i="24"/>
  <c r="AH308" i="24"/>
  <c r="AG308" i="24"/>
  <c r="AF308" i="24"/>
  <c r="AD308" i="24"/>
  <c r="AC308" i="24"/>
  <c r="AB308" i="24"/>
  <c r="AA308" i="24"/>
  <c r="Z308" i="24"/>
  <c r="Y308" i="24"/>
  <c r="X308" i="24"/>
  <c r="K308" i="24"/>
  <c r="B308" i="24"/>
  <c r="AJ307" i="24"/>
  <c r="AI307" i="24"/>
  <c r="AH307" i="24"/>
  <c r="AG307" i="24"/>
  <c r="AF307" i="24"/>
  <c r="AD307" i="24"/>
  <c r="AC307" i="24"/>
  <c r="AB307" i="24"/>
  <c r="AA307" i="24"/>
  <c r="Z307" i="24"/>
  <c r="Y307" i="24"/>
  <c r="X307" i="24"/>
  <c r="K307" i="24"/>
  <c r="B307" i="24"/>
  <c r="AJ306" i="24"/>
  <c r="AI306" i="24"/>
  <c r="AH306" i="24"/>
  <c r="AG306" i="24"/>
  <c r="AF306" i="24"/>
  <c r="AD306" i="24"/>
  <c r="AC306" i="24"/>
  <c r="AB306" i="24"/>
  <c r="AA306" i="24"/>
  <c r="Z306" i="24"/>
  <c r="Y306" i="24"/>
  <c r="X306" i="24"/>
  <c r="K306" i="24"/>
  <c r="B306" i="24"/>
  <c r="AJ305" i="24"/>
  <c r="AI305" i="24"/>
  <c r="AH305" i="24"/>
  <c r="AG305" i="24"/>
  <c r="AF305" i="24"/>
  <c r="AD305" i="24"/>
  <c r="AC305" i="24"/>
  <c r="AB305" i="24"/>
  <c r="AA305" i="24"/>
  <c r="Z305" i="24"/>
  <c r="Y305" i="24"/>
  <c r="X305" i="24"/>
  <c r="K305" i="24"/>
  <c r="B305" i="24"/>
  <c r="AJ304" i="24"/>
  <c r="AI304" i="24"/>
  <c r="AH304" i="24"/>
  <c r="AG304" i="24"/>
  <c r="AF304" i="24"/>
  <c r="AD304" i="24"/>
  <c r="AC304" i="24"/>
  <c r="AB304" i="24"/>
  <c r="AA304" i="24"/>
  <c r="Z304" i="24"/>
  <c r="Y304" i="24"/>
  <c r="X304" i="24"/>
  <c r="K304" i="24"/>
  <c r="B304" i="24"/>
  <c r="AJ303" i="24"/>
  <c r="AI303" i="24"/>
  <c r="AH303" i="24"/>
  <c r="AG303" i="24"/>
  <c r="AF303" i="24"/>
  <c r="AD303" i="24"/>
  <c r="AC303" i="24"/>
  <c r="AB303" i="24"/>
  <c r="AA303" i="24"/>
  <c r="Z303" i="24"/>
  <c r="Y303" i="24"/>
  <c r="X303" i="24"/>
  <c r="K303" i="24"/>
  <c r="B303" i="24"/>
  <c r="AJ302" i="24"/>
  <c r="AI302" i="24"/>
  <c r="AH302" i="24"/>
  <c r="AG302" i="24"/>
  <c r="AF302" i="24"/>
  <c r="AD302" i="24"/>
  <c r="AC302" i="24"/>
  <c r="AB302" i="24"/>
  <c r="AA302" i="24"/>
  <c r="Z302" i="24"/>
  <c r="Y302" i="24"/>
  <c r="X302" i="24"/>
  <c r="K302" i="24"/>
  <c r="B302" i="24"/>
  <c r="AJ301" i="24"/>
  <c r="AI301" i="24"/>
  <c r="AH301" i="24"/>
  <c r="AG301" i="24"/>
  <c r="AF301" i="24"/>
  <c r="AD301" i="24"/>
  <c r="AC301" i="24"/>
  <c r="AB301" i="24"/>
  <c r="AA301" i="24"/>
  <c r="Z301" i="24"/>
  <c r="Y301" i="24"/>
  <c r="X301" i="24"/>
  <c r="K301" i="24"/>
  <c r="B301" i="24"/>
  <c r="AJ300" i="24"/>
  <c r="AI300" i="24"/>
  <c r="AH300" i="24"/>
  <c r="AG300" i="24"/>
  <c r="AF300" i="24"/>
  <c r="AD300" i="24"/>
  <c r="AC300" i="24"/>
  <c r="AB300" i="24"/>
  <c r="AA300" i="24"/>
  <c r="Z300" i="24"/>
  <c r="Y300" i="24"/>
  <c r="X300" i="24"/>
  <c r="K300" i="24"/>
  <c r="B300" i="24"/>
  <c r="AJ299" i="24"/>
  <c r="AI299" i="24"/>
  <c r="AH299" i="24"/>
  <c r="AG299" i="24"/>
  <c r="AF299" i="24"/>
  <c r="AD299" i="24"/>
  <c r="AC299" i="24"/>
  <c r="AB299" i="24"/>
  <c r="AA299" i="24"/>
  <c r="Z299" i="24"/>
  <c r="Y299" i="24"/>
  <c r="X299" i="24"/>
  <c r="K299" i="24"/>
  <c r="B299" i="24"/>
  <c r="AJ298" i="24"/>
  <c r="AI298" i="24"/>
  <c r="AH298" i="24"/>
  <c r="AG298" i="24"/>
  <c r="AF298" i="24"/>
  <c r="AD298" i="24"/>
  <c r="AC298" i="24"/>
  <c r="AB298" i="24"/>
  <c r="AA298" i="24"/>
  <c r="Z298" i="24"/>
  <c r="Y298" i="24"/>
  <c r="X298" i="24"/>
  <c r="K298" i="24"/>
  <c r="B298" i="24"/>
  <c r="AJ297" i="24"/>
  <c r="AI297" i="24"/>
  <c r="AH297" i="24"/>
  <c r="AG297" i="24"/>
  <c r="AF297" i="24"/>
  <c r="AD297" i="24"/>
  <c r="AC297" i="24"/>
  <c r="AB297" i="24"/>
  <c r="AA297" i="24"/>
  <c r="Z297" i="24"/>
  <c r="Y297" i="24"/>
  <c r="X297" i="24"/>
  <c r="K297" i="24"/>
  <c r="B297" i="24"/>
  <c r="AJ296" i="24"/>
  <c r="AI296" i="24"/>
  <c r="AH296" i="24"/>
  <c r="AG296" i="24"/>
  <c r="AF296" i="24"/>
  <c r="AD296" i="24"/>
  <c r="AC296" i="24"/>
  <c r="AB296" i="24"/>
  <c r="AA296" i="24"/>
  <c r="Z296" i="24"/>
  <c r="Y296" i="24"/>
  <c r="X296" i="24"/>
  <c r="K296" i="24"/>
  <c r="B296" i="24"/>
  <c r="AJ295" i="24"/>
  <c r="AI295" i="24"/>
  <c r="AH295" i="24"/>
  <c r="AG295" i="24"/>
  <c r="AF295" i="24"/>
  <c r="AD295" i="24"/>
  <c r="AC295" i="24"/>
  <c r="AB295" i="24"/>
  <c r="AA295" i="24"/>
  <c r="Z295" i="24"/>
  <c r="Y295" i="24"/>
  <c r="X295" i="24"/>
  <c r="K295" i="24"/>
  <c r="B295" i="24"/>
  <c r="AJ294" i="24"/>
  <c r="AI294" i="24"/>
  <c r="AH294" i="24"/>
  <c r="AG294" i="24"/>
  <c r="AF294" i="24"/>
  <c r="AD294" i="24"/>
  <c r="AC294" i="24"/>
  <c r="AB294" i="24"/>
  <c r="AA294" i="24"/>
  <c r="Z294" i="24"/>
  <c r="Y294" i="24"/>
  <c r="X294" i="24"/>
  <c r="K294" i="24"/>
  <c r="B294" i="24"/>
  <c r="AJ293" i="24"/>
  <c r="AI293" i="24"/>
  <c r="AH293" i="24"/>
  <c r="AG293" i="24"/>
  <c r="AF293" i="24"/>
  <c r="AD293" i="24"/>
  <c r="AC293" i="24"/>
  <c r="AB293" i="24"/>
  <c r="AA293" i="24"/>
  <c r="Z293" i="24"/>
  <c r="Y293" i="24"/>
  <c r="X293" i="24"/>
  <c r="K293" i="24"/>
  <c r="B293" i="24"/>
  <c r="AJ292" i="24"/>
  <c r="AI292" i="24"/>
  <c r="AH292" i="24"/>
  <c r="AG292" i="24"/>
  <c r="AF292" i="24"/>
  <c r="AD292" i="24"/>
  <c r="AC292" i="24"/>
  <c r="AB292" i="24"/>
  <c r="AA292" i="24"/>
  <c r="Z292" i="24"/>
  <c r="Y292" i="24"/>
  <c r="X292" i="24"/>
  <c r="K292" i="24"/>
  <c r="B292" i="24"/>
  <c r="AJ291" i="24"/>
  <c r="AI291" i="24"/>
  <c r="AH291" i="24"/>
  <c r="AG291" i="24"/>
  <c r="AF291" i="24"/>
  <c r="AD291" i="24"/>
  <c r="AC291" i="24"/>
  <c r="AB291" i="24"/>
  <c r="AA291" i="24"/>
  <c r="Z291" i="24"/>
  <c r="Y291" i="24"/>
  <c r="X291" i="24"/>
  <c r="K291" i="24"/>
  <c r="B291" i="24"/>
  <c r="AJ290" i="24"/>
  <c r="AI290" i="24"/>
  <c r="AH290" i="24"/>
  <c r="AG290" i="24"/>
  <c r="AF290" i="24"/>
  <c r="AD290" i="24"/>
  <c r="AC290" i="24"/>
  <c r="AB290" i="24"/>
  <c r="AA290" i="24"/>
  <c r="Z290" i="24"/>
  <c r="Y290" i="24"/>
  <c r="X290" i="24"/>
  <c r="K290" i="24"/>
  <c r="B290" i="24"/>
  <c r="AJ289" i="24"/>
  <c r="AI289" i="24"/>
  <c r="AH289" i="24"/>
  <c r="AG289" i="24"/>
  <c r="AF289" i="24"/>
  <c r="AD289" i="24"/>
  <c r="AC289" i="24"/>
  <c r="AB289" i="24"/>
  <c r="AA289" i="24"/>
  <c r="Z289" i="24"/>
  <c r="Y289" i="24"/>
  <c r="X289" i="24"/>
  <c r="K289" i="24"/>
  <c r="B289" i="24"/>
  <c r="AJ288" i="24"/>
  <c r="AI288" i="24"/>
  <c r="AH288" i="24"/>
  <c r="AG288" i="24"/>
  <c r="AF288" i="24"/>
  <c r="AD288" i="24"/>
  <c r="AC288" i="24"/>
  <c r="AB288" i="24"/>
  <c r="AA288" i="24"/>
  <c r="Z288" i="24"/>
  <c r="Y288" i="24"/>
  <c r="X288" i="24"/>
  <c r="K288" i="24"/>
  <c r="B288" i="24"/>
  <c r="AJ287" i="24"/>
  <c r="AI287" i="24"/>
  <c r="AH287" i="24"/>
  <c r="AG287" i="24"/>
  <c r="AF287" i="24"/>
  <c r="AD287" i="24"/>
  <c r="AC287" i="24"/>
  <c r="AB287" i="24"/>
  <c r="AA287" i="24"/>
  <c r="Z287" i="24"/>
  <c r="Y287" i="24"/>
  <c r="X287" i="24"/>
  <c r="K287" i="24"/>
  <c r="B287" i="24"/>
  <c r="AJ286" i="24"/>
  <c r="AI286" i="24"/>
  <c r="AH286" i="24"/>
  <c r="AG286" i="24"/>
  <c r="AF286" i="24"/>
  <c r="AD286" i="24"/>
  <c r="AC286" i="24"/>
  <c r="AB286" i="24"/>
  <c r="AA286" i="24"/>
  <c r="Z286" i="24"/>
  <c r="Y286" i="24"/>
  <c r="X286" i="24"/>
  <c r="K286" i="24"/>
  <c r="B286" i="24"/>
  <c r="AJ285" i="24"/>
  <c r="AI285" i="24"/>
  <c r="AH285" i="24"/>
  <c r="AG285" i="24"/>
  <c r="AF285" i="24"/>
  <c r="AD285" i="24"/>
  <c r="AC285" i="24"/>
  <c r="AB285" i="24"/>
  <c r="AA285" i="24"/>
  <c r="Z285" i="24"/>
  <c r="Y285" i="24"/>
  <c r="X285" i="24"/>
  <c r="K285" i="24"/>
  <c r="B285" i="24"/>
  <c r="AJ284" i="24"/>
  <c r="AI284" i="24"/>
  <c r="AH284" i="24"/>
  <c r="AG284" i="24"/>
  <c r="AF284" i="24"/>
  <c r="AD284" i="24"/>
  <c r="AC284" i="24"/>
  <c r="AB284" i="24"/>
  <c r="AA284" i="24"/>
  <c r="Z284" i="24"/>
  <c r="Y284" i="24"/>
  <c r="X284" i="24"/>
  <c r="K284" i="24"/>
  <c r="B284" i="24"/>
  <c r="AJ283" i="24"/>
  <c r="AI283" i="24"/>
  <c r="AH283" i="24"/>
  <c r="AG283" i="24"/>
  <c r="AF283" i="24"/>
  <c r="AD283" i="24"/>
  <c r="AC283" i="24"/>
  <c r="AB283" i="24"/>
  <c r="AA283" i="24"/>
  <c r="Z283" i="24"/>
  <c r="Y283" i="24"/>
  <c r="X283" i="24"/>
  <c r="K283" i="24"/>
  <c r="B283" i="24"/>
  <c r="AJ282" i="24"/>
  <c r="AI282" i="24"/>
  <c r="AH282" i="24"/>
  <c r="AG282" i="24"/>
  <c r="AF282" i="24"/>
  <c r="AD282" i="24"/>
  <c r="AC282" i="24"/>
  <c r="AB282" i="24"/>
  <c r="AA282" i="24"/>
  <c r="Z282" i="24"/>
  <c r="Y282" i="24"/>
  <c r="X282" i="24"/>
  <c r="K282" i="24"/>
  <c r="B282" i="24"/>
  <c r="AJ281" i="24"/>
  <c r="AI281" i="24"/>
  <c r="AH281" i="24"/>
  <c r="AG281" i="24"/>
  <c r="AF281" i="24"/>
  <c r="AD281" i="24"/>
  <c r="AC281" i="24"/>
  <c r="AB281" i="24"/>
  <c r="AA281" i="24"/>
  <c r="Z281" i="24"/>
  <c r="Y281" i="24"/>
  <c r="X281" i="24"/>
  <c r="K281" i="24"/>
  <c r="B281" i="24"/>
  <c r="AJ280" i="24"/>
  <c r="AI280" i="24"/>
  <c r="AH280" i="24"/>
  <c r="AG280" i="24"/>
  <c r="AF280" i="24"/>
  <c r="AD280" i="24"/>
  <c r="AC280" i="24"/>
  <c r="AB280" i="24"/>
  <c r="AA280" i="24"/>
  <c r="Z280" i="24"/>
  <c r="Y280" i="24"/>
  <c r="X280" i="24"/>
  <c r="K280" i="24"/>
  <c r="B280" i="24"/>
  <c r="AJ279" i="24"/>
  <c r="AI279" i="24"/>
  <c r="AH279" i="24"/>
  <c r="AG279" i="24"/>
  <c r="AF279" i="24"/>
  <c r="AD279" i="24"/>
  <c r="AC279" i="24"/>
  <c r="AB279" i="24"/>
  <c r="AA279" i="24"/>
  <c r="Z279" i="24"/>
  <c r="Y279" i="24"/>
  <c r="X279" i="24"/>
  <c r="K279" i="24"/>
  <c r="B279" i="24"/>
  <c r="AJ278" i="24"/>
  <c r="AI278" i="24"/>
  <c r="AH278" i="24"/>
  <c r="AG278" i="24"/>
  <c r="AF278" i="24"/>
  <c r="AD278" i="24"/>
  <c r="AC278" i="24"/>
  <c r="AB278" i="24"/>
  <c r="AA278" i="24"/>
  <c r="Z278" i="24"/>
  <c r="Y278" i="24"/>
  <c r="X278" i="24"/>
  <c r="K278" i="24"/>
  <c r="B278" i="24"/>
  <c r="AJ277" i="24"/>
  <c r="AI277" i="24"/>
  <c r="AH277" i="24"/>
  <c r="AG277" i="24"/>
  <c r="AF277" i="24"/>
  <c r="AD277" i="24"/>
  <c r="AC277" i="24"/>
  <c r="AB277" i="24"/>
  <c r="AA277" i="24"/>
  <c r="Z277" i="24"/>
  <c r="Y277" i="24"/>
  <c r="X277" i="24"/>
  <c r="K277" i="24"/>
  <c r="B277" i="24"/>
  <c r="AJ276" i="24"/>
  <c r="AI276" i="24"/>
  <c r="AH276" i="24"/>
  <c r="AG276" i="24"/>
  <c r="AF276" i="24"/>
  <c r="AD276" i="24"/>
  <c r="AC276" i="24"/>
  <c r="AB276" i="24"/>
  <c r="AA276" i="24"/>
  <c r="Z276" i="24"/>
  <c r="Y276" i="24"/>
  <c r="X276" i="24"/>
  <c r="K276" i="24"/>
  <c r="B276" i="24"/>
  <c r="AJ275" i="24"/>
  <c r="AI275" i="24"/>
  <c r="AH275" i="24"/>
  <c r="AG275" i="24"/>
  <c r="AF275" i="24"/>
  <c r="AD275" i="24"/>
  <c r="AC275" i="24"/>
  <c r="AB275" i="24"/>
  <c r="AA275" i="24"/>
  <c r="Z275" i="24"/>
  <c r="Y275" i="24"/>
  <c r="X275" i="24"/>
  <c r="K275" i="24"/>
  <c r="B275" i="24"/>
  <c r="AJ274" i="24"/>
  <c r="AI274" i="24"/>
  <c r="AH274" i="24"/>
  <c r="AG274" i="24"/>
  <c r="AF274" i="24"/>
  <c r="AD274" i="24"/>
  <c r="AC274" i="24"/>
  <c r="AB274" i="24"/>
  <c r="AA274" i="24"/>
  <c r="Z274" i="24"/>
  <c r="Y274" i="24"/>
  <c r="X274" i="24"/>
  <c r="K274" i="24"/>
  <c r="B274" i="24"/>
  <c r="AJ273" i="24"/>
  <c r="AI273" i="24"/>
  <c r="AH273" i="24"/>
  <c r="AG273" i="24"/>
  <c r="AF273" i="24"/>
  <c r="AD273" i="24"/>
  <c r="AC273" i="24"/>
  <c r="AB273" i="24"/>
  <c r="AA273" i="24"/>
  <c r="Z273" i="24"/>
  <c r="Y273" i="24"/>
  <c r="X273" i="24"/>
  <c r="K273" i="24"/>
  <c r="B273" i="24"/>
  <c r="AJ272" i="24"/>
  <c r="AI272" i="24"/>
  <c r="AH272" i="24"/>
  <c r="AG272" i="24"/>
  <c r="AF272" i="24"/>
  <c r="AD272" i="24"/>
  <c r="AC272" i="24"/>
  <c r="AB272" i="24"/>
  <c r="AA272" i="24"/>
  <c r="Z272" i="24"/>
  <c r="Y272" i="24"/>
  <c r="X272" i="24"/>
  <c r="K272" i="24"/>
  <c r="B272" i="24"/>
  <c r="AJ271" i="24"/>
  <c r="AI271" i="24"/>
  <c r="AH271" i="24"/>
  <c r="AG271" i="24"/>
  <c r="AF271" i="24"/>
  <c r="AD271" i="24"/>
  <c r="AC271" i="24"/>
  <c r="AB271" i="24"/>
  <c r="AA271" i="24"/>
  <c r="Z271" i="24"/>
  <c r="Y271" i="24"/>
  <c r="X271" i="24"/>
  <c r="K271" i="24"/>
  <c r="B271" i="24"/>
  <c r="AJ270" i="24"/>
  <c r="AI270" i="24"/>
  <c r="AH270" i="24"/>
  <c r="AG270" i="24"/>
  <c r="AF270" i="24"/>
  <c r="AD270" i="24"/>
  <c r="AC270" i="24"/>
  <c r="AB270" i="24"/>
  <c r="AA270" i="24"/>
  <c r="Z270" i="24"/>
  <c r="Y270" i="24"/>
  <c r="X270" i="24"/>
  <c r="K270" i="24"/>
  <c r="B270" i="24"/>
  <c r="AJ269" i="24"/>
  <c r="AI269" i="24"/>
  <c r="AH269" i="24"/>
  <c r="AG269" i="24"/>
  <c r="AF269" i="24"/>
  <c r="AD269" i="24"/>
  <c r="AC269" i="24"/>
  <c r="AB269" i="24"/>
  <c r="AA269" i="24"/>
  <c r="Z269" i="24"/>
  <c r="Y269" i="24"/>
  <c r="X269" i="24"/>
  <c r="K269" i="24"/>
  <c r="B269" i="24"/>
  <c r="AJ268" i="24"/>
  <c r="AI268" i="24"/>
  <c r="AH268" i="24"/>
  <c r="AG268" i="24"/>
  <c r="AF268" i="24"/>
  <c r="AD268" i="24"/>
  <c r="AC268" i="24"/>
  <c r="AB268" i="24"/>
  <c r="AA268" i="24"/>
  <c r="Z268" i="24"/>
  <c r="Y268" i="24"/>
  <c r="X268" i="24"/>
  <c r="K268" i="24"/>
  <c r="B268" i="24"/>
  <c r="AJ267" i="24"/>
  <c r="AI267" i="24"/>
  <c r="AH267" i="24"/>
  <c r="AG267" i="24"/>
  <c r="AF267" i="24"/>
  <c r="AD267" i="24"/>
  <c r="AC267" i="24"/>
  <c r="AB267" i="24"/>
  <c r="AA267" i="24"/>
  <c r="Z267" i="24"/>
  <c r="Y267" i="24"/>
  <c r="X267" i="24"/>
  <c r="K267" i="24"/>
  <c r="B267" i="24"/>
  <c r="AJ266" i="24"/>
  <c r="AI266" i="24"/>
  <c r="AH266" i="24"/>
  <c r="AG266" i="24"/>
  <c r="AF266" i="24"/>
  <c r="AD266" i="24"/>
  <c r="AC266" i="24"/>
  <c r="AB266" i="24"/>
  <c r="AA266" i="24"/>
  <c r="Z266" i="24"/>
  <c r="Y266" i="24"/>
  <c r="X266" i="24"/>
  <c r="K266" i="24"/>
  <c r="B266" i="24"/>
  <c r="AJ265" i="24"/>
  <c r="AI265" i="24"/>
  <c r="AH265" i="24"/>
  <c r="AG265" i="24"/>
  <c r="AF265" i="24"/>
  <c r="AD265" i="24"/>
  <c r="AC265" i="24"/>
  <c r="AB265" i="24"/>
  <c r="AA265" i="24"/>
  <c r="Z265" i="24"/>
  <c r="Y265" i="24"/>
  <c r="X265" i="24"/>
  <c r="K265" i="24"/>
  <c r="B265" i="24"/>
  <c r="AJ264" i="24"/>
  <c r="AI264" i="24"/>
  <c r="AH264" i="24"/>
  <c r="AG264" i="24"/>
  <c r="AF264" i="24"/>
  <c r="AD264" i="24"/>
  <c r="AC264" i="24"/>
  <c r="AB264" i="24"/>
  <c r="AA264" i="24"/>
  <c r="Z264" i="24"/>
  <c r="Y264" i="24"/>
  <c r="X264" i="24"/>
  <c r="K264" i="24"/>
  <c r="B264" i="24"/>
  <c r="AJ263" i="24"/>
  <c r="AI263" i="24"/>
  <c r="AH263" i="24"/>
  <c r="AG263" i="24"/>
  <c r="AF263" i="24"/>
  <c r="AD263" i="24"/>
  <c r="AC263" i="24"/>
  <c r="AB263" i="24"/>
  <c r="AA263" i="24"/>
  <c r="Z263" i="24"/>
  <c r="Y263" i="24"/>
  <c r="X263" i="24"/>
  <c r="K263" i="24"/>
  <c r="B263" i="24"/>
  <c r="AJ262" i="24"/>
  <c r="AI262" i="24"/>
  <c r="AH262" i="24"/>
  <c r="AG262" i="24"/>
  <c r="AF262" i="24"/>
  <c r="AD262" i="24"/>
  <c r="AC262" i="24"/>
  <c r="AB262" i="24"/>
  <c r="AA262" i="24"/>
  <c r="Z262" i="24"/>
  <c r="Y262" i="24"/>
  <c r="X262" i="24"/>
  <c r="K262" i="24"/>
  <c r="B262" i="24"/>
  <c r="AJ261" i="24"/>
  <c r="AI261" i="24"/>
  <c r="AH261" i="24"/>
  <c r="AG261" i="24"/>
  <c r="AF261" i="24"/>
  <c r="AD261" i="24"/>
  <c r="AC261" i="24"/>
  <c r="AB261" i="24"/>
  <c r="AA261" i="24"/>
  <c r="Z261" i="24"/>
  <c r="Y261" i="24"/>
  <c r="X261" i="24"/>
  <c r="K261" i="24"/>
  <c r="B261" i="24"/>
  <c r="AJ260" i="24"/>
  <c r="AI260" i="24"/>
  <c r="AH260" i="24"/>
  <c r="AG260" i="24"/>
  <c r="AF260" i="24"/>
  <c r="AD260" i="24"/>
  <c r="AC260" i="24"/>
  <c r="AB260" i="24"/>
  <c r="AA260" i="24"/>
  <c r="Z260" i="24"/>
  <c r="Y260" i="24"/>
  <c r="X260" i="24"/>
  <c r="K260" i="24"/>
  <c r="B260" i="24"/>
  <c r="AJ259" i="24"/>
  <c r="AI259" i="24"/>
  <c r="AH259" i="24"/>
  <c r="AG259" i="24"/>
  <c r="AF259" i="24"/>
  <c r="AD259" i="24"/>
  <c r="AC259" i="24"/>
  <c r="AB259" i="24"/>
  <c r="AA259" i="24"/>
  <c r="Z259" i="24"/>
  <c r="Y259" i="24"/>
  <c r="X259" i="24"/>
  <c r="K259" i="24"/>
  <c r="B259" i="24"/>
  <c r="AJ258" i="24"/>
  <c r="AI258" i="24"/>
  <c r="AH258" i="24"/>
  <c r="AG258" i="24"/>
  <c r="AF258" i="24"/>
  <c r="AD258" i="24"/>
  <c r="AC258" i="24"/>
  <c r="AB258" i="24"/>
  <c r="AA258" i="24"/>
  <c r="Z258" i="24"/>
  <c r="Y258" i="24"/>
  <c r="X258" i="24"/>
  <c r="K258" i="24"/>
  <c r="B258" i="24"/>
  <c r="AJ257" i="24"/>
  <c r="AI257" i="24"/>
  <c r="AH257" i="24"/>
  <c r="AG257" i="24"/>
  <c r="AF257" i="24"/>
  <c r="AD257" i="24"/>
  <c r="AC257" i="24"/>
  <c r="AB257" i="24"/>
  <c r="AA257" i="24"/>
  <c r="Z257" i="24"/>
  <c r="Y257" i="24"/>
  <c r="X257" i="24"/>
  <c r="K257" i="24"/>
  <c r="B257" i="24"/>
  <c r="AJ256" i="24"/>
  <c r="AI256" i="24"/>
  <c r="AH256" i="24"/>
  <c r="AG256" i="24"/>
  <c r="AF256" i="24"/>
  <c r="AD256" i="24"/>
  <c r="AC256" i="24"/>
  <c r="AB256" i="24"/>
  <c r="AA256" i="24"/>
  <c r="Z256" i="24"/>
  <c r="Y256" i="24"/>
  <c r="X256" i="24"/>
  <c r="K256" i="24"/>
  <c r="B256" i="24"/>
  <c r="AJ255" i="24"/>
  <c r="AI255" i="24"/>
  <c r="AH255" i="24"/>
  <c r="AG255" i="24"/>
  <c r="AF255" i="24"/>
  <c r="AD255" i="24"/>
  <c r="AC255" i="24"/>
  <c r="AB255" i="24"/>
  <c r="AA255" i="24"/>
  <c r="Z255" i="24"/>
  <c r="Y255" i="24"/>
  <c r="X255" i="24"/>
  <c r="K255" i="24"/>
  <c r="B255" i="24"/>
  <c r="AJ254" i="24"/>
  <c r="AI254" i="24"/>
  <c r="AH254" i="24"/>
  <c r="AG254" i="24"/>
  <c r="AF254" i="24"/>
  <c r="AD254" i="24"/>
  <c r="AC254" i="24"/>
  <c r="AB254" i="24"/>
  <c r="AA254" i="24"/>
  <c r="Z254" i="24"/>
  <c r="Y254" i="24"/>
  <c r="X254" i="24"/>
  <c r="K254" i="24"/>
  <c r="B254" i="24"/>
  <c r="AJ253" i="24"/>
  <c r="AI253" i="24"/>
  <c r="AH253" i="24"/>
  <c r="AG253" i="24"/>
  <c r="AF253" i="24"/>
  <c r="AD253" i="24"/>
  <c r="AC253" i="24"/>
  <c r="AB253" i="24"/>
  <c r="AA253" i="24"/>
  <c r="Z253" i="24"/>
  <c r="Y253" i="24"/>
  <c r="X253" i="24"/>
  <c r="K253" i="24"/>
  <c r="B253" i="24"/>
  <c r="AJ252" i="24"/>
  <c r="AI252" i="24"/>
  <c r="AH252" i="24"/>
  <c r="AG252" i="24"/>
  <c r="AF252" i="24"/>
  <c r="AD252" i="24"/>
  <c r="AC252" i="24"/>
  <c r="AB252" i="24"/>
  <c r="AA252" i="24"/>
  <c r="Z252" i="24"/>
  <c r="Y252" i="24"/>
  <c r="X252" i="24"/>
  <c r="K252" i="24"/>
  <c r="B252" i="24"/>
  <c r="AJ251" i="24"/>
  <c r="AI251" i="24"/>
  <c r="AH251" i="24"/>
  <c r="AG251" i="24"/>
  <c r="AF251" i="24"/>
  <c r="AD251" i="24"/>
  <c r="AC251" i="24"/>
  <c r="AB251" i="24"/>
  <c r="AA251" i="24"/>
  <c r="Z251" i="24"/>
  <c r="Y251" i="24"/>
  <c r="X251" i="24"/>
  <c r="K251" i="24"/>
  <c r="B251" i="24"/>
  <c r="AJ250" i="24"/>
  <c r="AI250" i="24"/>
  <c r="AH250" i="24"/>
  <c r="AG250" i="24"/>
  <c r="AF250" i="24"/>
  <c r="AD250" i="24"/>
  <c r="AC250" i="24"/>
  <c r="AB250" i="24"/>
  <c r="AA250" i="24"/>
  <c r="Z250" i="24"/>
  <c r="Y250" i="24"/>
  <c r="X250" i="24"/>
  <c r="K250" i="24"/>
  <c r="B250" i="24"/>
  <c r="AJ249" i="24"/>
  <c r="AI249" i="24"/>
  <c r="AH249" i="24"/>
  <c r="AG249" i="24"/>
  <c r="AF249" i="24"/>
  <c r="AD249" i="24"/>
  <c r="AC249" i="24"/>
  <c r="AB249" i="24"/>
  <c r="AA249" i="24"/>
  <c r="Z249" i="24"/>
  <c r="Y249" i="24"/>
  <c r="X249" i="24"/>
  <c r="K249" i="24"/>
  <c r="B249" i="24"/>
  <c r="AJ248" i="24"/>
  <c r="AI248" i="24"/>
  <c r="AH248" i="24"/>
  <c r="AG248" i="24"/>
  <c r="AF248" i="24"/>
  <c r="AD248" i="24"/>
  <c r="AC248" i="24"/>
  <c r="AB248" i="24"/>
  <c r="AA248" i="24"/>
  <c r="Z248" i="24"/>
  <c r="Y248" i="24"/>
  <c r="X248" i="24"/>
  <c r="K248" i="24"/>
  <c r="B248" i="24"/>
  <c r="AJ247" i="24"/>
  <c r="AI247" i="24"/>
  <c r="AH247" i="24"/>
  <c r="AG247" i="24"/>
  <c r="AF247" i="24"/>
  <c r="AD247" i="24"/>
  <c r="AC247" i="24"/>
  <c r="AB247" i="24"/>
  <c r="AA247" i="24"/>
  <c r="Z247" i="24"/>
  <c r="Y247" i="24"/>
  <c r="X247" i="24"/>
  <c r="K247" i="24"/>
  <c r="B247" i="24"/>
  <c r="AJ246" i="24"/>
  <c r="AI246" i="24"/>
  <c r="AH246" i="24"/>
  <c r="AG246" i="24"/>
  <c r="AF246" i="24"/>
  <c r="AD246" i="24"/>
  <c r="AC246" i="24"/>
  <c r="AB246" i="24"/>
  <c r="AA246" i="24"/>
  <c r="Z246" i="24"/>
  <c r="Y246" i="24"/>
  <c r="X246" i="24"/>
  <c r="K246" i="24"/>
  <c r="B246" i="24"/>
  <c r="AJ245" i="24"/>
  <c r="AI245" i="24"/>
  <c r="AH245" i="24"/>
  <c r="AG245" i="24"/>
  <c r="AF245" i="24"/>
  <c r="AD245" i="24"/>
  <c r="AC245" i="24"/>
  <c r="AB245" i="24"/>
  <c r="AA245" i="24"/>
  <c r="Z245" i="24"/>
  <c r="Y245" i="24"/>
  <c r="X245" i="24"/>
  <c r="K245" i="24"/>
  <c r="B245" i="24"/>
  <c r="AJ244" i="24"/>
  <c r="AI244" i="24"/>
  <c r="AH244" i="24"/>
  <c r="AG244" i="24"/>
  <c r="AF244" i="24"/>
  <c r="AD244" i="24"/>
  <c r="AC244" i="24"/>
  <c r="AB244" i="24"/>
  <c r="AA244" i="24"/>
  <c r="Z244" i="24"/>
  <c r="Y244" i="24"/>
  <c r="X244" i="24"/>
  <c r="K244" i="24"/>
  <c r="B244" i="24"/>
  <c r="AJ243" i="24"/>
  <c r="AI243" i="24"/>
  <c r="AH243" i="24"/>
  <c r="AG243" i="24"/>
  <c r="AF243" i="24"/>
  <c r="AD243" i="24"/>
  <c r="AC243" i="24"/>
  <c r="AB243" i="24"/>
  <c r="AA243" i="24"/>
  <c r="Z243" i="24"/>
  <c r="Y243" i="24"/>
  <c r="X243" i="24"/>
  <c r="K243" i="24"/>
  <c r="B243" i="24"/>
  <c r="AJ242" i="24"/>
  <c r="AI242" i="24"/>
  <c r="AH242" i="24"/>
  <c r="AG242" i="24"/>
  <c r="AF242" i="24"/>
  <c r="AD242" i="24"/>
  <c r="AC242" i="24"/>
  <c r="AB242" i="24"/>
  <c r="AA242" i="24"/>
  <c r="Z242" i="24"/>
  <c r="Y242" i="24"/>
  <c r="X242" i="24"/>
  <c r="K242" i="24"/>
  <c r="B242" i="24"/>
  <c r="AJ241" i="24"/>
  <c r="AI241" i="24"/>
  <c r="AH241" i="24"/>
  <c r="AG241" i="24"/>
  <c r="AF241" i="24"/>
  <c r="AD241" i="24"/>
  <c r="AC241" i="24"/>
  <c r="AB241" i="24"/>
  <c r="AA241" i="24"/>
  <c r="Z241" i="24"/>
  <c r="Y241" i="24"/>
  <c r="X241" i="24"/>
  <c r="K241" i="24"/>
  <c r="B241" i="24"/>
  <c r="AJ240" i="24"/>
  <c r="AI240" i="24"/>
  <c r="AH240" i="24"/>
  <c r="AG240" i="24"/>
  <c r="AF240" i="24"/>
  <c r="AD240" i="24"/>
  <c r="AC240" i="24"/>
  <c r="AB240" i="24"/>
  <c r="AA240" i="24"/>
  <c r="Z240" i="24"/>
  <c r="Y240" i="24"/>
  <c r="X240" i="24"/>
  <c r="K240" i="24"/>
  <c r="B240" i="24"/>
  <c r="AJ239" i="24"/>
  <c r="AI239" i="24"/>
  <c r="AH239" i="24"/>
  <c r="AG239" i="24"/>
  <c r="AF239" i="24"/>
  <c r="AD239" i="24"/>
  <c r="AC239" i="24"/>
  <c r="AB239" i="24"/>
  <c r="AA239" i="24"/>
  <c r="Z239" i="24"/>
  <c r="Y239" i="24"/>
  <c r="X239" i="24"/>
  <c r="K239" i="24"/>
  <c r="B239" i="24"/>
  <c r="AJ238" i="24"/>
  <c r="AI238" i="24"/>
  <c r="AH238" i="24"/>
  <c r="AG238" i="24"/>
  <c r="AF238" i="24"/>
  <c r="AD238" i="24"/>
  <c r="AC238" i="24"/>
  <c r="AB238" i="24"/>
  <c r="AA238" i="24"/>
  <c r="Z238" i="24"/>
  <c r="Y238" i="24"/>
  <c r="X238" i="24"/>
  <c r="K238" i="24"/>
  <c r="B238" i="24"/>
  <c r="AJ237" i="24"/>
  <c r="AI237" i="24"/>
  <c r="AH237" i="24"/>
  <c r="AG237" i="24"/>
  <c r="AF237" i="24"/>
  <c r="AD237" i="24"/>
  <c r="AC237" i="24"/>
  <c r="AB237" i="24"/>
  <c r="AA237" i="24"/>
  <c r="Z237" i="24"/>
  <c r="Y237" i="24"/>
  <c r="X237" i="24"/>
  <c r="K237" i="24"/>
  <c r="B237" i="24"/>
  <c r="AJ236" i="24"/>
  <c r="AI236" i="24"/>
  <c r="AH236" i="24"/>
  <c r="AG236" i="24"/>
  <c r="AF236" i="24"/>
  <c r="AD236" i="24"/>
  <c r="AC236" i="24"/>
  <c r="AB236" i="24"/>
  <c r="AA236" i="24"/>
  <c r="Z236" i="24"/>
  <c r="Y236" i="24"/>
  <c r="X236" i="24"/>
  <c r="K236" i="24"/>
  <c r="B236" i="24"/>
  <c r="AJ235" i="24"/>
  <c r="AI235" i="24"/>
  <c r="AH235" i="24"/>
  <c r="AG235" i="24"/>
  <c r="AF235" i="24"/>
  <c r="AD235" i="24"/>
  <c r="AC235" i="24"/>
  <c r="AB235" i="24"/>
  <c r="AA235" i="24"/>
  <c r="Z235" i="24"/>
  <c r="Y235" i="24"/>
  <c r="X235" i="24"/>
  <c r="K235" i="24"/>
  <c r="B235" i="24"/>
  <c r="AJ234" i="24"/>
  <c r="AI234" i="24"/>
  <c r="AH234" i="24"/>
  <c r="AG234" i="24"/>
  <c r="AF234" i="24"/>
  <c r="AD234" i="24"/>
  <c r="AC234" i="24"/>
  <c r="AB234" i="24"/>
  <c r="AA234" i="24"/>
  <c r="Z234" i="24"/>
  <c r="Y234" i="24"/>
  <c r="X234" i="24"/>
  <c r="K234" i="24"/>
  <c r="B234" i="24"/>
  <c r="K233" i="24"/>
  <c r="B233" i="24"/>
  <c r="AJ232" i="24"/>
  <c r="AI232" i="24"/>
  <c r="AH232" i="24"/>
  <c r="AG232" i="24"/>
  <c r="AF232" i="24"/>
  <c r="AD232" i="24"/>
  <c r="AC232" i="24"/>
  <c r="AB232" i="24"/>
  <c r="AA232" i="24"/>
  <c r="Y232" i="24"/>
  <c r="X232" i="24"/>
  <c r="Z232" i="24"/>
  <c r="K232" i="24"/>
  <c r="B232" i="24"/>
  <c r="K231" i="24"/>
  <c r="B231" i="24"/>
  <c r="K230" i="24"/>
  <c r="B230" i="24"/>
  <c r="K229" i="24"/>
  <c r="B229" i="24"/>
  <c r="K228" i="24"/>
  <c r="B228" i="24"/>
  <c r="K227" i="24"/>
  <c r="B227" i="24"/>
  <c r="K226" i="24"/>
  <c r="B226" i="24"/>
  <c r="AJ225" i="24"/>
  <c r="AG225" i="24"/>
  <c r="AF225" i="24"/>
  <c r="AD225" i="24"/>
  <c r="AC225" i="24"/>
  <c r="AB225" i="24"/>
  <c r="AA225" i="24"/>
  <c r="Z225" i="24"/>
  <c r="Y225" i="24"/>
  <c r="X225" i="24"/>
  <c r="K225" i="24"/>
  <c r="B225" i="24"/>
  <c r="AI224" i="24"/>
  <c r="AH224" i="24"/>
  <c r="AG224" i="24"/>
  <c r="AF224" i="24"/>
  <c r="AD224" i="24"/>
  <c r="AC224" i="24"/>
  <c r="AB224" i="24"/>
  <c r="AA224" i="24"/>
  <c r="Z224" i="24"/>
  <c r="Y224" i="24"/>
  <c r="X224" i="24"/>
  <c r="K224" i="24"/>
  <c r="B224" i="24"/>
  <c r="AJ223" i="24"/>
  <c r="AI223" i="24"/>
  <c r="AH223" i="24"/>
  <c r="AG223" i="24"/>
  <c r="AF223" i="24"/>
  <c r="AD223" i="24"/>
  <c r="AC223" i="24"/>
  <c r="AB223" i="24"/>
  <c r="AA223" i="24"/>
  <c r="Z223" i="24"/>
  <c r="Y223" i="24"/>
  <c r="X223" i="24"/>
  <c r="K223" i="24"/>
  <c r="B223" i="24"/>
  <c r="AJ222" i="24"/>
  <c r="AI222" i="24"/>
  <c r="AH222" i="24"/>
  <c r="AG222" i="24"/>
  <c r="AF222" i="24"/>
  <c r="AD222" i="24"/>
  <c r="AC222" i="24"/>
  <c r="AB222" i="24"/>
  <c r="AA222" i="24"/>
  <c r="Z222" i="24"/>
  <c r="Y222" i="24"/>
  <c r="X222" i="24"/>
  <c r="K222" i="24"/>
  <c r="B222" i="24"/>
  <c r="K221" i="24"/>
  <c r="B221" i="24"/>
  <c r="K220" i="24"/>
  <c r="B220" i="24"/>
  <c r="K219" i="24"/>
  <c r="B219" i="24"/>
  <c r="K218" i="24"/>
  <c r="B218" i="24"/>
  <c r="K217" i="24"/>
  <c r="B217" i="24"/>
  <c r="K216" i="24"/>
  <c r="B216" i="24"/>
  <c r="K215" i="24"/>
  <c r="B215" i="24"/>
  <c r="K214" i="24"/>
  <c r="B214" i="24"/>
  <c r="K213" i="24"/>
  <c r="B213" i="24"/>
  <c r="K212" i="24"/>
  <c r="B212" i="24"/>
  <c r="AG211" i="24"/>
  <c r="AH211" i="24" s="1"/>
  <c r="AF211" i="24"/>
  <c r="AD211" i="24"/>
  <c r="AC211" i="24"/>
  <c r="AB211" i="24"/>
  <c r="K211" i="24"/>
  <c r="B211" i="24"/>
  <c r="AJ210" i="24"/>
  <c r="AI210" i="24"/>
  <c r="AH210" i="24"/>
  <c r="AG210" i="24"/>
  <c r="AF210" i="24"/>
  <c r="AD210" i="24"/>
  <c r="AC210" i="24"/>
  <c r="AB210" i="24"/>
  <c r="AA210" i="24"/>
  <c r="Z210" i="24"/>
  <c r="Y210" i="24"/>
  <c r="X210" i="24"/>
  <c r="K210" i="24"/>
  <c r="B210" i="24"/>
  <c r="AJ209" i="24"/>
  <c r="AI209" i="24"/>
  <c r="AH209" i="24"/>
  <c r="AG209" i="24"/>
  <c r="AF209" i="24"/>
  <c r="AD209" i="24"/>
  <c r="AC209" i="24"/>
  <c r="AB209" i="24"/>
  <c r="AA209" i="24"/>
  <c r="Z209" i="24"/>
  <c r="Y209" i="24"/>
  <c r="X209" i="24"/>
  <c r="K209" i="24"/>
  <c r="B209" i="24"/>
  <c r="AJ208" i="24"/>
  <c r="AI208" i="24"/>
  <c r="AH208" i="24"/>
  <c r="AG208" i="24"/>
  <c r="AF208" i="24"/>
  <c r="AD208" i="24"/>
  <c r="AC208" i="24"/>
  <c r="AB208" i="24"/>
  <c r="AA208" i="24"/>
  <c r="Z208" i="24"/>
  <c r="Y208" i="24"/>
  <c r="X208" i="24"/>
  <c r="K208" i="24"/>
  <c r="B208" i="24"/>
  <c r="AJ207" i="24"/>
  <c r="AI207" i="24"/>
  <c r="AH207" i="24"/>
  <c r="AG207" i="24"/>
  <c r="AF207" i="24"/>
  <c r="AD207" i="24"/>
  <c r="AC207" i="24"/>
  <c r="AB207" i="24"/>
  <c r="AA207" i="24"/>
  <c r="Z207" i="24"/>
  <c r="Y207" i="24"/>
  <c r="X207" i="24"/>
  <c r="K207" i="24"/>
  <c r="B207" i="24"/>
  <c r="AJ206" i="24"/>
  <c r="AI206" i="24"/>
  <c r="AH206" i="24"/>
  <c r="AG206" i="24"/>
  <c r="AF206" i="24"/>
  <c r="AD206" i="24"/>
  <c r="AC206" i="24"/>
  <c r="AB206" i="24"/>
  <c r="AA206" i="24"/>
  <c r="Z206" i="24"/>
  <c r="Y206" i="24"/>
  <c r="X206" i="24"/>
  <c r="K206" i="24"/>
  <c r="B206" i="24"/>
  <c r="AJ205" i="24"/>
  <c r="AI205" i="24"/>
  <c r="AH205" i="24"/>
  <c r="AG205" i="24"/>
  <c r="AF205" i="24"/>
  <c r="AD205" i="24"/>
  <c r="AC205" i="24"/>
  <c r="AB205" i="24"/>
  <c r="AA205" i="24"/>
  <c r="Z205" i="24"/>
  <c r="Y205" i="24"/>
  <c r="X205" i="24"/>
  <c r="K205" i="24"/>
  <c r="B205" i="24"/>
  <c r="AJ204" i="24"/>
  <c r="AI204" i="24"/>
  <c r="AH204" i="24"/>
  <c r="AG204" i="24"/>
  <c r="AF204" i="24"/>
  <c r="AD204" i="24"/>
  <c r="AC204" i="24"/>
  <c r="AB204" i="24"/>
  <c r="AA204" i="24"/>
  <c r="Z204" i="24"/>
  <c r="Y204" i="24"/>
  <c r="X204" i="24"/>
  <c r="K204" i="24"/>
  <c r="B204" i="24"/>
  <c r="AJ203" i="24"/>
  <c r="AI203" i="24"/>
  <c r="AH203" i="24"/>
  <c r="AG203" i="24"/>
  <c r="AF203" i="24"/>
  <c r="AD203" i="24"/>
  <c r="AC203" i="24"/>
  <c r="AB203" i="24"/>
  <c r="AA203" i="24"/>
  <c r="X203" i="24"/>
  <c r="K203" i="24"/>
  <c r="B203" i="24"/>
  <c r="AJ202" i="24"/>
  <c r="AI202" i="24"/>
  <c r="AH202" i="24"/>
  <c r="AG202" i="24"/>
  <c r="AF202" i="24"/>
  <c r="AD202" i="24"/>
  <c r="AC202" i="24"/>
  <c r="Z202" i="24"/>
  <c r="Y202" i="24"/>
  <c r="X202" i="24"/>
  <c r="K202" i="24"/>
  <c r="B202" i="24"/>
  <c r="K201" i="24"/>
  <c r="B201" i="24"/>
  <c r="K200" i="24"/>
  <c r="B200" i="24"/>
  <c r="K199" i="24"/>
  <c r="B199" i="24"/>
  <c r="AI198" i="24"/>
  <c r="AH198" i="24"/>
  <c r="AG198" i="24"/>
  <c r="AF198" i="24"/>
  <c r="AD198" i="24"/>
  <c r="AC198" i="24"/>
  <c r="AB198" i="24"/>
  <c r="AA198" i="24"/>
  <c r="Z198" i="24"/>
  <c r="Y198" i="24"/>
  <c r="X198" i="24"/>
  <c r="K198" i="24"/>
  <c r="B198" i="24"/>
  <c r="K197" i="24"/>
  <c r="B197" i="24"/>
  <c r="K196" i="24"/>
  <c r="B196" i="24"/>
  <c r="K195" i="24"/>
  <c r="B195" i="24"/>
  <c r="K194" i="24"/>
  <c r="B194" i="24"/>
  <c r="K193" i="24"/>
  <c r="B193" i="24"/>
  <c r="K192" i="24"/>
  <c r="B192" i="24"/>
  <c r="K191" i="24"/>
  <c r="B191" i="24"/>
  <c r="K190" i="24"/>
  <c r="B190" i="24"/>
  <c r="K189" i="24"/>
  <c r="B189" i="24"/>
  <c r="K188" i="24"/>
  <c r="B188" i="24"/>
  <c r="K187" i="24"/>
  <c r="B187" i="24"/>
  <c r="K186" i="24"/>
  <c r="B186" i="24"/>
  <c r="AH185" i="24"/>
  <c r="AG185" i="24"/>
  <c r="AF185" i="24"/>
  <c r="AB185" i="24"/>
  <c r="K185" i="24"/>
  <c r="B185" i="24"/>
  <c r="AH184" i="24"/>
  <c r="AG184" i="24"/>
  <c r="AF184" i="24"/>
  <c r="AD184" i="24"/>
  <c r="AC184" i="24"/>
  <c r="AB184" i="24"/>
  <c r="K184" i="24"/>
  <c r="B184" i="24"/>
  <c r="AJ183" i="24"/>
  <c r="AI183" i="24"/>
  <c r="AH183" i="24"/>
  <c r="AG183" i="24"/>
  <c r="AF183" i="24"/>
  <c r="AD183" i="24"/>
  <c r="AC183" i="24"/>
  <c r="AB183" i="24"/>
  <c r="AA183" i="24"/>
  <c r="Z183" i="24"/>
  <c r="Y183" i="24"/>
  <c r="X183" i="24"/>
  <c r="K183" i="24"/>
  <c r="B183" i="24"/>
  <c r="AJ182" i="24"/>
  <c r="AI182" i="24"/>
  <c r="AH182" i="24"/>
  <c r="AG182" i="24"/>
  <c r="AF182" i="24"/>
  <c r="AD182" i="24"/>
  <c r="AC182" i="24"/>
  <c r="AB182" i="24"/>
  <c r="AA182" i="24"/>
  <c r="Z182" i="24"/>
  <c r="Y182" i="24"/>
  <c r="X182" i="24"/>
  <c r="K182" i="24"/>
  <c r="B182" i="24"/>
  <c r="AJ181" i="24"/>
  <c r="AI181" i="24"/>
  <c r="AH181" i="24"/>
  <c r="AG181" i="24"/>
  <c r="AF181" i="24"/>
  <c r="AD181" i="24"/>
  <c r="AC181" i="24"/>
  <c r="AA181" i="24"/>
  <c r="Z181" i="24"/>
  <c r="Y181" i="24"/>
  <c r="X181" i="24"/>
  <c r="K181" i="24"/>
  <c r="B181" i="24"/>
  <c r="AJ180" i="24"/>
  <c r="AI180" i="24"/>
  <c r="AH180" i="24"/>
  <c r="AG180" i="24"/>
  <c r="AF180" i="24"/>
  <c r="AD180" i="24"/>
  <c r="AC180" i="24"/>
  <c r="AB180" i="24"/>
  <c r="AA180" i="24"/>
  <c r="Z180" i="24"/>
  <c r="Y180" i="24"/>
  <c r="X180" i="24"/>
  <c r="K180" i="24"/>
  <c r="B180" i="24"/>
  <c r="AJ179" i="24"/>
  <c r="AI179" i="24"/>
  <c r="AH179" i="24"/>
  <c r="AG179" i="24"/>
  <c r="AF179" i="24"/>
  <c r="AD179" i="24"/>
  <c r="AC179" i="24"/>
  <c r="AB179" i="24"/>
  <c r="AA179" i="24"/>
  <c r="Z179" i="24"/>
  <c r="Y179" i="24"/>
  <c r="X179" i="24"/>
  <c r="K179" i="24"/>
  <c r="B179" i="24"/>
  <c r="AJ178" i="24"/>
  <c r="AI178" i="24"/>
  <c r="AH178" i="24"/>
  <c r="AG178" i="24"/>
  <c r="AF178" i="24"/>
  <c r="AD178" i="24"/>
  <c r="AC178" i="24"/>
  <c r="AB178" i="24"/>
  <c r="AA178" i="24"/>
  <c r="Z178" i="24"/>
  <c r="Y178" i="24"/>
  <c r="X178" i="24"/>
  <c r="K178" i="24"/>
  <c r="B178" i="24"/>
  <c r="AJ177" i="24"/>
  <c r="AI177" i="24"/>
  <c r="AH177" i="24"/>
  <c r="AG177" i="24"/>
  <c r="AF177" i="24"/>
  <c r="AD177" i="24"/>
  <c r="AC177" i="24"/>
  <c r="AB177" i="24"/>
  <c r="AA177" i="24"/>
  <c r="Z177" i="24"/>
  <c r="Y177" i="24"/>
  <c r="X177" i="24"/>
  <c r="K177" i="24"/>
  <c r="B177" i="24"/>
  <c r="K176" i="24"/>
  <c r="B176" i="24"/>
  <c r="K175" i="24"/>
  <c r="B175" i="24"/>
  <c r="K174" i="24"/>
  <c r="B174" i="24"/>
  <c r="K173" i="24"/>
  <c r="B173" i="24"/>
  <c r="K172" i="24"/>
  <c r="B172" i="24"/>
  <c r="K171" i="24"/>
  <c r="B171" i="24"/>
  <c r="K170" i="24"/>
  <c r="B170" i="24"/>
  <c r="K169" i="24"/>
  <c r="B169" i="24"/>
  <c r="AJ168" i="24"/>
  <c r="AH168" i="24"/>
  <c r="AG168" i="24"/>
  <c r="AB168" i="24"/>
  <c r="Y168" i="24"/>
  <c r="X168" i="24"/>
  <c r="K168" i="24"/>
  <c r="B168" i="24"/>
  <c r="AF167" i="24"/>
  <c r="K167" i="24"/>
  <c r="B167" i="24"/>
  <c r="AG166" i="24"/>
  <c r="K166" i="24"/>
  <c r="B166" i="24"/>
  <c r="AD165" i="24"/>
  <c r="K165" i="24"/>
  <c r="B165" i="24"/>
  <c r="K164" i="24"/>
  <c r="B164" i="24"/>
  <c r="K163" i="24"/>
  <c r="B163" i="24"/>
  <c r="K162" i="24"/>
  <c r="B162" i="24"/>
  <c r="K161" i="24"/>
  <c r="B161" i="24"/>
  <c r="K160" i="24"/>
  <c r="B160" i="24"/>
  <c r="AH159" i="24"/>
  <c r="AG159" i="24"/>
  <c r="AF159" i="24"/>
  <c r="AD159" i="24"/>
  <c r="K159" i="24"/>
  <c r="B159" i="24"/>
  <c r="AG158" i="24"/>
  <c r="AH158" i="24" s="1"/>
  <c r="AC158" i="24"/>
  <c r="AB158" i="24"/>
  <c r="K158" i="24"/>
  <c r="B158" i="24"/>
  <c r="AH157" i="24"/>
  <c r="AG157" i="24"/>
  <c r="AF157" i="24"/>
  <c r="AD157" i="24"/>
  <c r="AC157" i="24"/>
  <c r="AB157" i="24"/>
  <c r="Y157" i="24"/>
  <c r="X157" i="24"/>
  <c r="K157" i="24"/>
  <c r="B157" i="24"/>
  <c r="AJ156" i="24"/>
  <c r="AI156" i="24"/>
  <c r="AH156" i="24"/>
  <c r="AG156" i="24"/>
  <c r="AF156" i="24"/>
  <c r="AD156" i="24"/>
  <c r="AC156" i="24"/>
  <c r="AB156" i="24"/>
  <c r="AA156" i="24"/>
  <c r="Z156" i="24"/>
  <c r="Y156" i="24"/>
  <c r="X156" i="24"/>
  <c r="K156" i="24"/>
  <c r="B156" i="24"/>
  <c r="AJ155" i="24"/>
  <c r="AI155" i="24"/>
  <c r="AH155" i="24"/>
  <c r="AG155" i="24"/>
  <c r="AF155" i="24"/>
  <c r="AD155" i="24"/>
  <c r="AC155" i="24"/>
  <c r="AB155" i="24"/>
  <c r="AA155" i="24"/>
  <c r="Z155" i="24"/>
  <c r="Y155" i="24"/>
  <c r="X155" i="24"/>
  <c r="K155" i="24"/>
  <c r="B155" i="24"/>
  <c r="AJ154" i="24"/>
  <c r="AI154" i="24"/>
  <c r="AH154" i="24"/>
  <c r="AG154" i="24"/>
  <c r="AF154" i="24"/>
  <c r="AD154" i="24"/>
  <c r="AA154" i="24"/>
  <c r="Z154" i="24"/>
  <c r="Y154" i="24"/>
  <c r="X154" i="24"/>
  <c r="AC154" i="24"/>
  <c r="B154" i="24"/>
  <c r="AJ153" i="24"/>
  <c r="AI153" i="24"/>
  <c r="AH153" i="24"/>
  <c r="AG153" i="24"/>
  <c r="AF153" i="24"/>
  <c r="AD153" i="24"/>
  <c r="AC153" i="24"/>
  <c r="AB153" i="24"/>
  <c r="AA153" i="24"/>
  <c r="Z153" i="24"/>
  <c r="Y153" i="24"/>
  <c r="X153" i="24"/>
  <c r="K153" i="24"/>
  <c r="B153" i="24"/>
  <c r="AJ152" i="24"/>
  <c r="AI152" i="24"/>
  <c r="AH152" i="24"/>
  <c r="AG152" i="24"/>
  <c r="AF152" i="24"/>
  <c r="AD152" i="24"/>
  <c r="AC152" i="24"/>
  <c r="AB152" i="24"/>
  <c r="AA152" i="24"/>
  <c r="Z152" i="24"/>
  <c r="Y152" i="24"/>
  <c r="X152" i="24"/>
  <c r="K152" i="24"/>
  <c r="B152" i="24"/>
  <c r="AJ151" i="24"/>
  <c r="AI151" i="24"/>
  <c r="AH151" i="24"/>
  <c r="AG151" i="24"/>
  <c r="AF151" i="24"/>
  <c r="AD151" i="24"/>
  <c r="AC151" i="24"/>
  <c r="AB151" i="24"/>
  <c r="AA151" i="24"/>
  <c r="Z151" i="24"/>
  <c r="Y151" i="24"/>
  <c r="X151" i="24"/>
  <c r="K151" i="24"/>
  <c r="B151" i="24"/>
  <c r="AJ150" i="24"/>
  <c r="AI150" i="24"/>
  <c r="AH150" i="24"/>
  <c r="AG150" i="24"/>
  <c r="AF150" i="24"/>
  <c r="AD150" i="24"/>
  <c r="AC150" i="24"/>
  <c r="AB150" i="24"/>
  <c r="AA150" i="24"/>
  <c r="Z150" i="24"/>
  <c r="Y150" i="24"/>
  <c r="X150" i="24"/>
  <c r="K150" i="24"/>
  <c r="B150" i="24"/>
  <c r="AJ149" i="24"/>
  <c r="AF149" i="24"/>
  <c r="AD149" i="24"/>
  <c r="AC149" i="24"/>
  <c r="Z149" i="24"/>
  <c r="Y149" i="24"/>
  <c r="K149" i="24"/>
  <c r="B149" i="24"/>
  <c r="K148" i="24"/>
  <c r="B148" i="24"/>
  <c r="K147" i="24"/>
  <c r="B147" i="24"/>
  <c r="K146" i="24"/>
  <c r="B146" i="24"/>
  <c r="K145" i="24"/>
  <c r="B145" i="24"/>
  <c r="K144" i="24"/>
  <c r="B144" i="24"/>
  <c r="K143" i="24"/>
  <c r="B143" i="24"/>
  <c r="K142" i="24"/>
  <c r="B142" i="24"/>
  <c r="K141" i="24"/>
  <c r="B141" i="24"/>
  <c r="K140" i="24"/>
  <c r="B140" i="24"/>
  <c r="K139" i="24"/>
  <c r="B139" i="24"/>
  <c r="K138" i="24"/>
  <c r="B138" i="24"/>
  <c r="K137" i="24"/>
  <c r="B137" i="24"/>
  <c r="AG136" i="24"/>
  <c r="AH136" i="24" s="1"/>
  <c r="AF136" i="24"/>
  <c r="AD136" i="24"/>
  <c r="AC136" i="24"/>
  <c r="AB136" i="24"/>
  <c r="K136" i="24"/>
  <c r="B136" i="24"/>
  <c r="AG135" i="24"/>
  <c r="AH135" i="24" s="1"/>
  <c r="AF135" i="24"/>
  <c r="AD135" i="24"/>
  <c r="AC135" i="24"/>
  <c r="AB135" i="24"/>
  <c r="K135" i="24"/>
  <c r="B135" i="24"/>
  <c r="BH134" i="24"/>
  <c r="BG134" i="24"/>
  <c r="BF134" i="24"/>
  <c r="BE134" i="24"/>
  <c r="BD134" i="24"/>
  <c r="BC134" i="24"/>
  <c r="BB134" i="24"/>
  <c r="AJ134" i="24"/>
  <c r="AI134" i="24"/>
  <c r="AH134" i="24"/>
  <c r="AG134" i="24"/>
  <c r="AF134" i="24"/>
  <c r="AD134" i="24"/>
  <c r="AC134" i="24"/>
  <c r="AB134" i="24"/>
  <c r="AA134" i="24"/>
  <c r="Z134" i="24"/>
  <c r="Y134" i="24"/>
  <c r="X134" i="24"/>
  <c r="K134" i="24"/>
  <c r="B134" i="24"/>
  <c r="AS133" i="24"/>
  <c r="AJ133" i="24"/>
  <c r="AI133" i="24"/>
  <c r="AH133" i="24"/>
  <c r="AG133" i="24"/>
  <c r="AF133" i="24"/>
  <c r="AD133" i="24"/>
  <c r="AC133" i="24"/>
  <c r="AB133" i="24"/>
  <c r="AA133" i="24"/>
  <c r="Z133" i="24"/>
  <c r="Y133" i="24"/>
  <c r="X133" i="24"/>
  <c r="K133" i="24"/>
  <c r="B133" i="24"/>
  <c r="AS132" i="24"/>
  <c r="AJ132" i="24"/>
  <c r="AI132" i="24"/>
  <c r="AH132" i="24"/>
  <c r="AG132" i="24"/>
  <c r="AF132" i="24"/>
  <c r="AD132" i="24"/>
  <c r="AC132" i="24"/>
  <c r="AB132" i="24" s="1"/>
  <c r="AA132" i="24"/>
  <c r="Z132" i="24"/>
  <c r="Y132" i="24"/>
  <c r="X132" i="24"/>
  <c r="B132" i="24"/>
  <c r="AS131" i="24"/>
  <c r="AJ131" i="24"/>
  <c r="AI131" i="24"/>
  <c r="AH131" i="24"/>
  <c r="AG131" i="24"/>
  <c r="AF131" i="24"/>
  <c r="AD131" i="24"/>
  <c r="AC131" i="24"/>
  <c r="AB131" i="24"/>
  <c r="AA131" i="24"/>
  <c r="Z131" i="24"/>
  <c r="Y131" i="24"/>
  <c r="X131" i="24"/>
  <c r="K131" i="24"/>
  <c r="B131" i="24"/>
  <c r="AS130" i="24"/>
  <c r="AJ130" i="24"/>
  <c r="AI130" i="24"/>
  <c r="AH130" i="24"/>
  <c r="AG130" i="24"/>
  <c r="AF130" i="24"/>
  <c r="AD130" i="24"/>
  <c r="AC130" i="24"/>
  <c r="AB130" i="24"/>
  <c r="AA130" i="24"/>
  <c r="Z130" i="24"/>
  <c r="Y130" i="24"/>
  <c r="X130" i="24"/>
  <c r="K130" i="24"/>
  <c r="B130" i="24"/>
  <c r="AS129" i="24"/>
  <c r="AJ129" i="24"/>
  <c r="AI129" i="24"/>
  <c r="AH129" i="24"/>
  <c r="AG129" i="24"/>
  <c r="AF129" i="24"/>
  <c r="AD129" i="24"/>
  <c r="AC129" i="24"/>
  <c r="AB129" i="24"/>
  <c r="AA129" i="24"/>
  <c r="Z129" i="24"/>
  <c r="Y129" i="24"/>
  <c r="X129" i="24"/>
  <c r="K129" i="24"/>
  <c r="B129" i="24"/>
  <c r="AS128" i="24"/>
  <c r="AJ128" i="24"/>
  <c r="AI128" i="24"/>
  <c r="AH128" i="24"/>
  <c r="AG128" i="24"/>
  <c r="AF128" i="24"/>
  <c r="AD128" i="24"/>
  <c r="AC128" i="24"/>
  <c r="AB128" i="24"/>
  <c r="AA128" i="24"/>
  <c r="Z128" i="24"/>
  <c r="Y128" i="24"/>
  <c r="X128" i="24"/>
  <c r="K128" i="24"/>
  <c r="B128" i="24"/>
  <c r="AS127" i="24"/>
  <c r="AJ127" i="24"/>
  <c r="AI127" i="24"/>
  <c r="AF127" i="24"/>
  <c r="K127" i="24"/>
  <c r="B127" i="24"/>
  <c r="AS126" i="24"/>
  <c r="AI126" i="24"/>
  <c r="AH126" i="24"/>
  <c r="AG126" i="24"/>
  <c r="AF126" i="24"/>
  <c r="AC126" i="24"/>
  <c r="AB126" i="24"/>
  <c r="X126" i="24"/>
  <c r="K126" i="24"/>
  <c r="B126" i="24"/>
  <c r="AS125" i="24"/>
  <c r="K125" i="24"/>
  <c r="B125" i="24"/>
  <c r="AS124" i="24"/>
  <c r="K124" i="24"/>
  <c r="B124" i="24"/>
  <c r="AS123" i="24"/>
  <c r="K123" i="24"/>
  <c r="B123" i="24"/>
  <c r="AS122" i="24"/>
  <c r="K122" i="24"/>
  <c r="B122" i="24"/>
  <c r="AS121" i="24"/>
  <c r="K121" i="24"/>
  <c r="B121" i="24"/>
  <c r="AS120" i="24"/>
  <c r="K120" i="24"/>
  <c r="B120" i="24"/>
  <c r="AS119" i="24"/>
  <c r="AG119" i="24"/>
  <c r="K119" i="24"/>
  <c r="B119" i="24"/>
  <c r="BB118" i="24"/>
  <c r="AS118" i="24"/>
  <c r="AJ118" i="24"/>
  <c r="AI118" i="24"/>
  <c r="AH118" i="24"/>
  <c r="AG118" i="24"/>
  <c r="AF118" i="24"/>
  <c r="AD118" i="24"/>
  <c r="AA118" i="24"/>
  <c r="Z118" i="24"/>
  <c r="Y118" i="24"/>
  <c r="X118" i="24"/>
  <c r="K118" i="24"/>
  <c r="B118" i="24"/>
  <c r="AS117" i="24"/>
  <c r="K117" i="24"/>
  <c r="B117" i="24"/>
  <c r="AS116" i="24"/>
  <c r="AH116" i="24"/>
  <c r="AG116" i="24"/>
  <c r="AC116" i="24"/>
  <c r="AB116" i="24"/>
  <c r="K116" i="24"/>
  <c r="B116" i="24"/>
  <c r="AS115" i="24"/>
  <c r="K115" i="24"/>
  <c r="B115" i="24"/>
  <c r="AS114" i="24"/>
  <c r="K114" i="24"/>
  <c r="B114" i="24"/>
  <c r="AS113" i="24"/>
  <c r="K113" i="24"/>
  <c r="B113" i="24"/>
  <c r="AS112" i="24"/>
  <c r="K112" i="24"/>
  <c r="B112" i="24"/>
  <c r="AS111" i="24"/>
  <c r="K111" i="24"/>
  <c r="B111" i="24"/>
  <c r="AS110" i="24"/>
  <c r="K110" i="24"/>
  <c r="B110" i="24"/>
  <c r="AS109" i="24"/>
  <c r="K109" i="24"/>
  <c r="B109" i="24"/>
  <c r="AS108" i="24"/>
  <c r="K108" i="24"/>
  <c r="B108" i="24"/>
  <c r="AS107" i="24"/>
  <c r="AB107" i="24"/>
  <c r="K107" i="24"/>
  <c r="B107" i="24"/>
  <c r="AS106" i="24"/>
  <c r="AF106" i="24"/>
  <c r="K106" i="24"/>
  <c r="B106" i="24"/>
  <c r="AS105" i="24"/>
  <c r="AG105" i="24"/>
  <c r="AH105" i="24" s="1"/>
  <c r="AF105" i="24"/>
  <c r="AD105" i="24"/>
  <c r="AC105" i="24"/>
  <c r="AB105" i="24"/>
  <c r="K105" i="24"/>
  <c r="B105" i="24"/>
  <c r="AS104" i="24"/>
  <c r="AJ104" i="24"/>
  <c r="AI104" i="24"/>
  <c r="AH104" i="24"/>
  <c r="AG104" i="24"/>
  <c r="AF104" i="24"/>
  <c r="AD104" i="24"/>
  <c r="AC104" i="24"/>
  <c r="AB104" i="24"/>
  <c r="AA104" i="24"/>
  <c r="Z104" i="24"/>
  <c r="Y104" i="24"/>
  <c r="X104" i="24"/>
  <c r="K104" i="24"/>
  <c r="B104" i="24"/>
  <c r="AS103" i="24"/>
  <c r="AJ103" i="24"/>
  <c r="AI103" i="24"/>
  <c r="AH103" i="24"/>
  <c r="AG103" i="24"/>
  <c r="AF103" i="24"/>
  <c r="AD103" i="24"/>
  <c r="AC103" i="24"/>
  <c r="AB103" i="24"/>
  <c r="AA103" i="24"/>
  <c r="Z103" i="24"/>
  <c r="Y103" i="24"/>
  <c r="X103" i="24"/>
  <c r="K103" i="24"/>
  <c r="B103" i="24"/>
  <c r="AS102" i="24"/>
  <c r="AJ102" i="24"/>
  <c r="AI102" i="24"/>
  <c r="AH102" i="24"/>
  <c r="AG102" i="24"/>
  <c r="AF102" i="24"/>
  <c r="AD102" i="24"/>
  <c r="AC102" i="24"/>
  <c r="AB102" i="24"/>
  <c r="AA102" i="24"/>
  <c r="Z102" i="24"/>
  <c r="Y102" i="24"/>
  <c r="X102" i="24"/>
  <c r="K102" i="24"/>
  <c r="B102" i="24"/>
  <c r="AS101" i="24"/>
  <c r="AJ101" i="24"/>
  <c r="AI101" i="24"/>
  <c r="AH101" i="24"/>
  <c r="AG101" i="24"/>
  <c r="AF101" i="24"/>
  <c r="AD101" i="24"/>
  <c r="AC101" i="24"/>
  <c r="AB101" i="24"/>
  <c r="AA101" i="24"/>
  <c r="Z101" i="24"/>
  <c r="Y101" i="24"/>
  <c r="X101" i="24"/>
  <c r="K101" i="24"/>
  <c r="B101" i="24"/>
  <c r="AS100" i="24"/>
  <c r="AJ100" i="24"/>
  <c r="AI100" i="24"/>
  <c r="AH100" i="24"/>
  <c r="AG100" i="24"/>
  <c r="AF100" i="24"/>
  <c r="AD100" i="24"/>
  <c r="AC100" i="24"/>
  <c r="AB100" i="24"/>
  <c r="AA100" i="24"/>
  <c r="Z100" i="24"/>
  <c r="Y100" i="24"/>
  <c r="X100" i="24"/>
  <c r="K100" i="24"/>
  <c r="B100" i="24"/>
  <c r="AS99" i="24"/>
  <c r="AJ99" i="24"/>
  <c r="AI99" i="24"/>
  <c r="AH99" i="24"/>
  <c r="AG99" i="24"/>
  <c r="AF99" i="24"/>
  <c r="AD99" i="24"/>
  <c r="AC99" i="24"/>
  <c r="AB99" i="24"/>
  <c r="AA99" i="24"/>
  <c r="Z99" i="24"/>
  <c r="Y99" i="24"/>
  <c r="X99" i="24"/>
  <c r="K99" i="24"/>
  <c r="B99" i="24"/>
  <c r="AS98" i="24"/>
  <c r="AJ98" i="24"/>
  <c r="AI98" i="24"/>
  <c r="AH98" i="24"/>
  <c r="AG98" i="24"/>
  <c r="AF98" i="24"/>
  <c r="AD98" i="24"/>
  <c r="AC98" i="24"/>
  <c r="AB98" i="24"/>
  <c r="AA98" i="24"/>
  <c r="Z98" i="24"/>
  <c r="Y98" i="24"/>
  <c r="X98" i="24"/>
  <c r="K98" i="24"/>
  <c r="B98" i="24"/>
  <c r="AS97" i="24"/>
  <c r="AJ97" i="24"/>
  <c r="AI97" i="24"/>
  <c r="AH97" i="24"/>
  <c r="AG97" i="24"/>
  <c r="AF97" i="24"/>
  <c r="AD97" i="24"/>
  <c r="AC97" i="24"/>
  <c r="AB97" i="24"/>
  <c r="AA97" i="24"/>
  <c r="Z97" i="24"/>
  <c r="Y97" i="24"/>
  <c r="X97" i="24"/>
  <c r="K97" i="24"/>
  <c r="B97" i="24"/>
  <c r="AS96" i="24"/>
  <c r="K96" i="24"/>
  <c r="B96" i="24"/>
  <c r="AS95" i="24"/>
  <c r="K95" i="24"/>
  <c r="B95" i="24"/>
  <c r="AS94" i="24"/>
  <c r="K94" i="24"/>
  <c r="B94" i="24"/>
  <c r="BC93" i="24"/>
  <c r="AS93" i="24"/>
  <c r="K93" i="24"/>
  <c r="B93" i="24"/>
  <c r="AS92" i="24"/>
  <c r="K92" i="24"/>
  <c r="B92" i="24"/>
  <c r="AS91" i="24"/>
  <c r="AJ91" i="24"/>
  <c r="AH91" i="24"/>
  <c r="AG91" i="24"/>
  <c r="AC91" i="24"/>
  <c r="AA91" i="24"/>
  <c r="K91" i="24"/>
  <c r="B91" i="24"/>
  <c r="AS90" i="24"/>
  <c r="AI90" i="24"/>
  <c r="AH90" i="24"/>
  <c r="AG90" i="24"/>
  <c r="AF90" i="24"/>
  <c r="AD90" i="24"/>
  <c r="AC90" i="24"/>
  <c r="AB90" i="24"/>
  <c r="AA90" i="24"/>
  <c r="K90" i="24"/>
  <c r="B90" i="24"/>
  <c r="AS89" i="24"/>
  <c r="AI89" i="24"/>
  <c r="AH89" i="24"/>
  <c r="AG89" i="24"/>
  <c r="AF89" i="24"/>
  <c r="AD89" i="24"/>
  <c r="AC89" i="24"/>
  <c r="AB89" i="24"/>
  <c r="AA89" i="24"/>
  <c r="Z89" i="24"/>
  <c r="Y89" i="24"/>
  <c r="K89" i="24"/>
  <c r="B89" i="24"/>
  <c r="AS88" i="24"/>
  <c r="K88" i="24"/>
  <c r="B88" i="24"/>
  <c r="AS87" i="24"/>
  <c r="K87" i="24"/>
  <c r="B87" i="24"/>
  <c r="AS86" i="24"/>
  <c r="K86" i="24"/>
  <c r="B86" i="24"/>
  <c r="AS85" i="24"/>
  <c r="K85" i="24"/>
  <c r="B85" i="24"/>
  <c r="AS84" i="24"/>
  <c r="K84" i="24"/>
  <c r="B84" i="24"/>
  <c r="AS83" i="24"/>
  <c r="K83" i="24"/>
  <c r="B83" i="24"/>
  <c r="AS82" i="24"/>
  <c r="K82" i="24"/>
  <c r="B82" i="24"/>
  <c r="AS81" i="24"/>
  <c r="K81" i="24"/>
  <c r="B81" i="24"/>
  <c r="AS80" i="24"/>
  <c r="K80" i="24"/>
  <c r="B80" i="24"/>
  <c r="AS79" i="24"/>
  <c r="K79" i="24"/>
  <c r="B79" i="24"/>
  <c r="AS78" i="24"/>
  <c r="B78" i="24"/>
  <c r="AS77" i="24"/>
  <c r="K77" i="24"/>
  <c r="B77" i="24"/>
  <c r="AS76" i="24"/>
  <c r="K76" i="24"/>
  <c r="B76" i="24"/>
  <c r="AS75" i="24"/>
  <c r="AG75" i="24"/>
  <c r="AF75" i="24"/>
  <c r="AD75" i="24"/>
  <c r="AC75" i="24"/>
  <c r="AB75" i="24"/>
  <c r="K75" i="24"/>
  <c r="B75" i="24"/>
  <c r="AS74" i="24"/>
  <c r="AG74" i="24"/>
  <c r="AH74" i="24" s="1"/>
  <c r="AF74" i="24"/>
  <c r="AD74" i="24"/>
  <c r="AC74" i="24"/>
  <c r="AB74" i="24"/>
  <c r="K74" i="24"/>
  <c r="B74" i="24"/>
  <c r="AS73" i="24"/>
  <c r="AJ73" i="24"/>
  <c r="AI73" i="24"/>
  <c r="AH73" i="24"/>
  <c r="AG73" i="24"/>
  <c r="AF73" i="24"/>
  <c r="AB73" i="24"/>
  <c r="Z73" i="24"/>
  <c r="Y73" i="24"/>
  <c r="X73" i="24"/>
  <c r="K73" i="24"/>
  <c r="B73" i="24"/>
  <c r="AS72" i="24"/>
  <c r="AJ72" i="24"/>
  <c r="AI72" i="24"/>
  <c r="AH72" i="24"/>
  <c r="AG72" i="24"/>
  <c r="AF72" i="24"/>
  <c r="AD72" i="24"/>
  <c r="AC72" i="24"/>
  <c r="AB72" i="24"/>
  <c r="AA72" i="24"/>
  <c r="Z72" i="24"/>
  <c r="Y72" i="24"/>
  <c r="X72" i="24"/>
  <c r="K72" i="24"/>
  <c r="B72" i="24"/>
  <c r="AS71" i="24"/>
  <c r="AJ71" i="24"/>
  <c r="AI71" i="24"/>
  <c r="AH71" i="24"/>
  <c r="AG71" i="24"/>
  <c r="AF71" i="24"/>
  <c r="AD71" i="24"/>
  <c r="Z71" i="24"/>
  <c r="X71" i="24"/>
  <c r="K71" i="24"/>
  <c r="B71" i="24"/>
  <c r="AS70" i="24"/>
  <c r="AJ70" i="24"/>
  <c r="AI70" i="24"/>
  <c r="AH70" i="24"/>
  <c r="AG70" i="24"/>
  <c r="AF70" i="24"/>
  <c r="AD70" i="24"/>
  <c r="X70" i="24"/>
  <c r="K70" i="24"/>
  <c r="B70" i="24"/>
  <c r="AS69" i="24"/>
  <c r="AJ69" i="24"/>
  <c r="AI69" i="24"/>
  <c r="AH69" i="24"/>
  <c r="AG69" i="24"/>
  <c r="Y69" i="24"/>
  <c r="X69" i="24"/>
  <c r="K69" i="24"/>
  <c r="B69" i="24"/>
  <c r="AS68" i="24"/>
  <c r="AJ68" i="24"/>
  <c r="AI68" i="24"/>
  <c r="AH68" i="24"/>
  <c r="AG68" i="24"/>
  <c r="AF68" i="24"/>
  <c r="K68" i="24"/>
  <c r="B68" i="24"/>
  <c r="AS67" i="24"/>
  <c r="AJ67" i="24"/>
  <c r="AI67" i="24"/>
  <c r="AH67" i="24"/>
  <c r="AG67" i="24"/>
  <c r="AF67" i="24"/>
  <c r="AD67" i="24"/>
  <c r="K67" i="24"/>
  <c r="B67" i="24"/>
  <c r="AG66" i="24"/>
  <c r="AF66" i="24"/>
  <c r="AD66" i="24"/>
  <c r="AC66" i="24"/>
  <c r="AB66" i="24"/>
  <c r="AA66" i="24"/>
  <c r="K66" i="24"/>
  <c r="B66" i="24"/>
  <c r="K65" i="24"/>
  <c r="B65" i="24"/>
  <c r="BG64" i="24"/>
  <c r="K64" i="24"/>
  <c r="B64" i="24"/>
  <c r="AR63" i="24"/>
  <c r="K63" i="24"/>
  <c r="B63" i="24"/>
  <c r="K62" i="24"/>
  <c r="B62" i="24"/>
  <c r="B61" i="24"/>
  <c r="AJ60" i="24"/>
  <c r="AI60" i="24"/>
  <c r="AF60" i="24"/>
  <c r="AD60" i="24"/>
  <c r="B60" i="24"/>
  <c r="AJ59" i="24"/>
  <c r="AI59" i="24"/>
  <c r="AH59" i="24"/>
  <c r="AB59" i="24"/>
  <c r="AA59" i="24"/>
  <c r="Z59" i="24"/>
  <c r="Y59" i="24"/>
  <c r="K59" i="24"/>
  <c r="B59" i="24"/>
  <c r="AJ58" i="24"/>
  <c r="AI58" i="24"/>
  <c r="AH58" i="24"/>
  <c r="AB58" i="24"/>
  <c r="AA58" i="24"/>
  <c r="Z58" i="24"/>
  <c r="K58" i="24"/>
  <c r="B58" i="24"/>
  <c r="K57" i="24"/>
  <c r="B57" i="24"/>
  <c r="K56" i="24"/>
  <c r="B56" i="24"/>
  <c r="K55" i="24"/>
  <c r="B55" i="24"/>
  <c r="K54" i="24"/>
  <c r="B54" i="24"/>
  <c r="AJ53" i="24"/>
  <c r="AI53" i="24"/>
  <c r="AH53" i="24"/>
  <c r="AG53" i="24"/>
  <c r="AC53" i="24"/>
  <c r="AA53" i="24"/>
  <c r="Z53" i="24"/>
  <c r="Y53" i="24"/>
  <c r="X53" i="24"/>
  <c r="K53" i="24"/>
  <c r="B53" i="24"/>
  <c r="AJ52" i="24"/>
  <c r="AI52" i="24"/>
  <c r="AH52" i="24"/>
  <c r="AG52" i="24"/>
  <c r="AF52" i="24"/>
  <c r="K52" i="24"/>
  <c r="B52" i="24"/>
  <c r="K51" i="24"/>
  <c r="B51" i="24"/>
  <c r="K50" i="24"/>
  <c r="B50" i="24"/>
  <c r="K49" i="24"/>
  <c r="B49" i="24"/>
  <c r="K48" i="24"/>
  <c r="B48" i="24"/>
  <c r="K47" i="24"/>
  <c r="B47" i="24"/>
  <c r="K46" i="24"/>
  <c r="B46" i="24"/>
  <c r="K45" i="24"/>
  <c r="B45" i="24"/>
  <c r="K44" i="24"/>
  <c r="B44" i="24"/>
  <c r="K43" i="24"/>
  <c r="B43" i="24"/>
  <c r="K42" i="24"/>
  <c r="B42" i="24"/>
  <c r="K41" i="24"/>
  <c r="B41" i="24"/>
  <c r="K40" i="24"/>
  <c r="B40" i="24"/>
  <c r="AG39" i="24"/>
  <c r="AH39" i="24" s="1"/>
  <c r="AF39" i="24"/>
  <c r="AD39" i="24"/>
  <c r="AC39" i="24"/>
  <c r="AB39" i="24"/>
  <c r="K39" i="24"/>
  <c r="B39" i="24"/>
  <c r="AJ38" i="24"/>
  <c r="AI38" i="24"/>
  <c r="AH38" i="24"/>
  <c r="AG38" i="24"/>
  <c r="AF38" i="24"/>
  <c r="AD38" i="24"/>
  <c r="AC38" i="24"/>
  <c r="AB38" i="24"/>
  <c r="AA38" i="24"/>
  <c r="Z38" i="24"/>
  <c r="Y38" i="24"/>
  <c r="X38" i="24"/>
  <c r="K38" i="24"/>
  <c r="AJ37" i="24"/>
  <c r="AI37" i="24"/>
  <c r="AH37" i="24"/>
  <c r="AG37" i="24"/>
  <c r="AF37" i="24"/>
  <c r="AD37" i="24"/>
  <c r="AC37" i="24"/>
  <c r="AB37" i="24"/>
  <c r="AA37" i="24"/>
  <c r="Z37" i="24"/>
  <c r="Y37" i="24"/>
  <c r="X37" i="24"/>
  <c r="K37" i="24"/>
  <c r="AJ36" i="24"/>
  <c r="AI36" i="24"/>
  <c r="AH36" i="24"/>
  <c r="AG36" i="24"/>
  <c r="AF36" i="24"/>
  <c r="AD36" i="24"/>
  <c r="AC36" i="24"/>
  <c r="AB36" i="24"/>
  <c r="AA36" i="24"/>
  <c r="Z36" i="24"/>
  <c r="Y36" i="24"/>
  <c r="X36" i="24"/>
  <c r="K36" i="24"/>
  <c r="AL35" i="24"/>
  <c r="AL36" i="24" s="1"/>
  <c r="AL37" i="24" s="1"/>
  <c r="AL38" i="24" s="1"/>
  <c r="AL39" i="24" s="1"/>
  <c r="AJ35" i="24"/>
  <c r="AI35" i="24"/>
  <c r="AH35" i="24"/>
  <c r="AG35" i="24"/>
  <c r="AF35" i="24"/>
  <c r="AD35" i="24"/>
  <c r="AC35" i="24"/>
  <c r="AB35" i="24"/>
  <c r="AA35" i="24"/>
  <c r="Z35" i="24"/>
  <c r="Y35" i="24"/>
  <c r="X35" i="24"/>
  <c r="K35" i="24"/>
  <c r="I35" i="24"/>
  <c r="H35" i="24"/>
  <c r="G35" i="24"/>
  <c r="F35" i="24"/>
  <c r="E35" i="24"/>
  <c r="D35" i="24"/>
  <c r="C35" i="24"/>
  <c r="B35" i="24"/>
  <c r="AJ34" i="24"/>
  <c r="AI34" i="24"/>
  <c r="AH34" i="24"/>
  <c r="AG34" i="24"/>
  <c r="AF34" i="24"/>
  <c r="AD34" i="24"/>
  <c r="AC34" i="24"/>
  <c r="AB34" i="24"/>
  <c r="AA34" i="24"/>
  <c r="Z34" i="24"/>
  <c r="Y34" i="24"/>
  <c r="X34" i="24"/>
  <c r="K34" i="24"/>
  <c r="AJ33" i="24"/>
  <c r="AI33" i="24"/>
  <c r="AH33" i="24"/>
  <c r="AG33" i="24"/>
  <c r="AF33" i="24"/>
  <c r="AD33" i="24"/>
  <c r="AC33" i="24"/>
  <c r="AB33" i="24"/>
  <c r="AA33" i="24"/>
  <c r="Z33" i="24"/>
  <c r="Y33" i="24"/>
  <c r="X33" i="24"/>
  <c r="K33" i="24"/>
  <c r="AJ32" i="24"/>
  <c r="AI32" i="24"/>
  <c r="AH32" i="24"/>
  <c r="AG32" i="24"/>
  <c r="AC32" i="24"/>
  <c r="AB32" i="24"/>
  <c r="AA32" i="24"/>
  <c r="Z32" i="24"/>
  <c r="Y32" i="24"/>
  <c r="K32" i="24"/>
  <c r="K31" i="24"/>
  <c r="K30" i="24"/>
  <c r="K29" i="24"/>
  <c r="K28" i="24"/>
  <c r="AD27" i="24"/>
  <c r="K27" i="24"/>
  <c r="AA26" i="24"/>
  <c r="Z26" i="24"/>
  <c r="Y26" i="24"/>
  <c r="X26" i="24"/>
  <c r="K26" i="24"/>
  <c r="K25" i="24"/>
  <c r="Z24" i="24"/>
  <c r="Y24" i="24"/>
  <c r="X24" i="24"/>
  <c r="K24" i="24"/>
  <c r="AJ23" i="24"/>
  <c r="K23" i="24"/>
  <c r="K22" i="24"/>
  <c r="K21" i="24"/>
  <c r="K20" i="24"/>
  <c r="K19" i="24"/>
  <c r="K18" i="24"/>
  <c r="K17" i="24"/>
  <c r="K16" i="24"/>
  <c r="K15" i="24"/>
  <c r="K14" i="24"/>
  <c r="AG13" i="24"/>
  <c r="AH13" i="24" s="1"/>
  <c r="AF13" i="24"/>
  <c r="AD13" i="24"/>
  <c r="AC13" i="24"/>
  <c r="AB13" i="24"/>
  <c r="K13" i="24"/>
  <c r="AJ12" i="24"/>
  <c r="AI12" i="24"/>
  <c r="AH12" i="24"/>
  <c r="AG12" i="24"/>
  <c r="AF12" i="24"/>
  <c r="AD12" i="24"/>
  <c r="AC12" i="24"/>
  <c r="AB12" i="24"/>
  <c r="AA12" i="24"/>
  <c r="Z12" i="24"/>
  <c r="Y12" i="24"/>
  <c r="X12" i="24"/>
  <c r="K12" i="24"/>
  <c r="AJ11" i="24"/>
  <c r="AI11" i="24"/>
  <c r="AH11" i="24"/>
  <c r="AG11" i="24"/>
  <c r="AF11" i="24"/>
  <c r="AD11" i="24"/>
  <c r="AC11" i="24"/>
  <c r="AB11" i="24"/>
  <c r="AA11" i="24"/>
  <c r="Z11" i="24"/>
  <c r="Y11" i="24"/>
  <c r="X11" i="24"/>
  <c r="AM10" i="24"/>
  <c r="AM11" i="24" s="1"/>
  <c r="AM12" i="24" s="1"/>
  <c r="AM13" i="24" s="1"/>
  <c r="AL10" i="24"/>
  <c r="AL11" i="24" s="1"/>
  <c r="AL12" i="24" s="1"/>
  <c r="AL13" i="24" s="1"/>
  <c r="AJ10" i="24"/>
  <c r="AI10" i="24"/>
  <c r="AH10" i="24"/>
  <c r="AG10" i="24"/>
  <c r="AF10" i="24"/>
  <c r="AD10" i="24"/>
  <c r="AA10" i="24"/>
  <c r="Z10" i="24"/>
  <c r="Y10" i="24"/>
  <c r="X10" i="24"/>
  <c r="AL9" i="24"/>
  <c r="AJ9" i="24"/>
  <c r="AI9" i="24"/>
  <c r="AH9" i="24"/>
  <c r="AG9" i="24"/>
  <c r="AF9" i="24"/>
  <c r="AD9" i="24"/>
  <c r="AC9" i="24"/>
  <c r="AB9" i="24"/>
  <c r="AA9" i="24"/>
  <c r="Z9" i="24"/>
  <c r="Y9" i="24"/>
  <c r="X9" i="24"/>
  <c r="K9" i="24"/>
  <c r="AM8" i="24"/>
  <c r="AM9" i="24" s="1"/>
  <c r="AL8" i="24"/>
  <c r="AK8" i="24"/>
  <c r="AK9" i="24" s="1"/>
  <c r="AJ8" i="24"/>
  <c r="AI8" i="24"/>
  <c r="AH8" i="24"/>
  <c r="AG8" i="24"/>
  <c r="AF8" i="24"/>
  <c r="AD8" i="24"/>
  <c r="AC8" i="24"/>
  <c r="AB8" i="24"/>
  <c r="AA8" i="24"/>
  <c r="Z8" i="24"/>
  <c r="Y8" i="24"/>
  <c r="X8" i="24"/>
  <c r="K8" i="24"/>
  <c r="S5" i="24"/>
  <c r="BH3" i="24"/>
  <c r="BF3" i="24"/>
  <c r="AM3" i="24"/>
  <c r="AL3" i="24"/>
  <c r="AK3" i="24"/>
  <c r="AJ3" i="24"/>
  <c r="AI3" i="24"/>
  <c r="AH3" i="24"/>
  <c r="AG3" i="24"/>
  <c r="AF3" i="24"/>
  <c r="AE3" i="24"/>
  <c r="AD3" i="24"/>
  <c r="AC3" i="24"/>
  <c r="AB3" i="24"/>
  <c r="AA3" i="24"/>
  <c r="Z3" i="24"/>
  <c r="Y3" i="24"/>
  <c r="X3" i="24"/>
  <c r="BH2" i="24"/>
  <c r="BG2" i="24"/>
  <c r="BF2" i="24"/>
  <c r="BE2" i="24"/>
  <c r="BD2" i="24"/>
  <c r="BC2" i="24"/>
  <c r="BB2" i="24"/>
  <c r="AM2" i="24"/>
  <c r="AL2" i="24"/>
  <c r="AK2" i="24"/>
  <c r="AJ2" i="24"/>
  <c r="AI2" i="24"/>
  <c r="AH2" i="24"/>
  <c r="AG2" i="24"/>
  <c r="AF2" i="24"/>
  <c r="AE2" i="24"/>
  <c r="AD2" i="24"/>
  <c r="AC2" i="24"/>
  <c r="AB2" i="24"/>
  <c r="AA2" i="24"/>
  <c r="Z2" i="24"/>
  <c r="Y2" i="24"/>
  <c r="X2" i="24"/>
  <c r="P2" i="24"/>
  <c r="O2" i="24"/>
  <c r="N2" i="24"/>
  <c r="M2" i="24"/>
  <c r="L2" i="24"/>
  <c r="K2" i="24"/>
  <c r="J2" i="24"/>
  <c r="I2" i="24"/>
  <c r="H2" i="24"/>
  <c r="G2" i="24"/>
  <c r="F2" i="24"/>
  <c r="E2" i="24"/>
  <c r="D2" i="24"/>
  <c r="C2" i="24"/>
  <c r="B2" i="24"/>
  <c r="BH1" i="24"/>
  <c r="BG1" i="24"/>
  <c r="BF1" i="24"/>
  <c r="BE1" i="24"/>
  <c r="BD1" i="24"/>
  <c r="BC1" i="24"/>
  <c r="BB1" i="24"/>
  <c r="P1" i="24"/>
  <c r="O1" i="24"/>
  <c r="N1" i="24"/>
  <c r="M1" i="24"/>
  <c r="L1" i="24"/>
  <c r="K1" i="24"/>
  <c r="J1" i="24"/>
  <c r="I1" i="24"/>
  <c r="H1" i="24"/>
  <c r="G1" i="24"/>
  <c r="F1" i="24"/>
  <c r="E1" i="24"/>
  <c r="D1" i="24"/>
  <c r="C1" i="24"/>
  <c r="B1" i="24"/>
  <c r="C400" i="19"/>
  <c r="C401" i="19" s="1"/>
  <c r="C397" i="19"/>
  <c r="C398" i="19" s="1"/>
  <c r="C393" i="19"/>
  <c r="C392" i="19"/>
  <c r="C388" i="19"/>
  <c r="C389" i="19" s="1"/>
  <c r="C384" i="19"/>
  <c r="C366" i="19"/>
  <c r="C359" i="19"/>
  <c r="C331" i="19"/>
  <c r="C330" i="19"/>
  <c r="D316" i="19"/>
  <c r="C313" i="19"/>
  <c r="C314" i="19"/>
  <c r="D312" i="19"/>
  <c r="C317" i="19"/>
  <c r="D317" i="19" s="1"/>
  <c r="D313" i="19"/>
  <c r="D300" i="19"/>
  <c r="D296" i="19"/>
  <c r="C301" i="19" s="1"/>
  <c r="D291" i="19"/>
  <c r="D290" i="19"/>
  <c r="D286" i="19"/>
  <c r="C292" i="19" s="1"/>
  <c r="AI198" i="25" l="1"/>
  <c r="AJ198" i="25"/>
  <c r="AH198" i="25"/>
  <c r="AG198" i="25"/>
  <c r="AF198" i="25"/>
  <c r="AB198" i="25"/>
  <c r="Z198" i="25"/>
  <c r="AG158" i="25"/>
  <c r="AH158" i="25" s="1"/>
  <c r="AF158" i="25"/>
  <c r="R159" i="25" a="1"/>
  <c r="R159" i="25" s="1"/>
  <c r="AC158" i="25"/>
  <c r="AD158" i="25"/>
  <c r="AB158" i="25"/>
  <c r="R160" i="25" a="1"/>
  <c r="R160" i="25" s="1"/>
  <c r="AJ23" i="25"/>
  <c r="AH23" i="25"/>
  <c r="X23" i="25"/>
  <c r="AG23" i="25"/>
  <c r="R213" i="25" a="1"/>
  <c r="R213" i="25" s="1"/>
  <c r="AA168" i="25"/>
  <c r="AJ168" i="25"/>
  <c r="AH168" i="25"/>
  <c r="Z168" i="25"/>
  <c r="AD60" i="25"/>
  <c r="AH60" i="25"/>
  <c r="AI60" i="25"/>
  <c r="AB75" i="25"/>
  <c r="R76" i="25" a="1"/>
  <c r="R76" i="25" s="1"/>
  <c r="AC75" i="25"/>
  <c r="AL158" i="25"/>
  <c r="AG32" i="25"/>
  <c r="AF32" i="25"/>
  <c r="AD32" i="25"/>
  <c r="X32" i="25"/>
  <c r="AC32" i="25"/>
  <c r="AB32" i="25"/>
  <c r="AA32" i="25"/>
  <c r="Y32" i="25"/>
  <c r="AJ175" i="25"/>
  <c r="AI175" i="25"/>
  <c r="AH175" i="25"/>
  <c r="AG175" i="25"/>
  <c r="AF175" i="25"/>
  <c r="AA175" i="25"/>
  <c r="Z175" i="25"/>
  <c r="X175" i="25"/>
  <c r="AD175" i="25"/>
  <c r="AC175" i="25"/>
  <c r="Y175" i="25"/>
  <c r="AB175" i="25"/>
  <c r="AF14" i="25"/>
  <c r="AC14" i="25"/>
  <c r="R15" i="25" a="1"/>
  <c r="R15" i="25" s="1"/>
  <c r="AD14" i="25"/>
  <c r="AB14" i="25"/>
  <c r="R16" i="25" a="1"/>
  <c r="R16" i="25" s="1"/>
  <c r="AA184" i="25"/>
  <c r="Z184" i="25"/>
  <c r="AA90" i="25"/>
  <c r="AB90" i="25"/>
  <c r="Y90" i="25"/>
  <c r="AB176" i="25"/>
  <c r="AF176" i="25"/>
  <c r="Z176" i="25"/>
  <c r="Y176" i="25"/>
  <c r="X176" i="25"/>
  <c r="AG52" i="25"/>
  <c r="AI53" i="25"/>
  <c r="AH53" i="25"/>
  <c r="AD136" i="25"/>
  <c r="R137" i="25" a="1"/>
  <c r="R137" i="25" s="1"/>
  <c r="AG137" i="25" s="1"/>
  <c r="R107" i="25" a="1"/>
  <c r="R107" i="25" s="1"/>
  <c r="AJ144" i="25"/>
  <c r="AI144" i="25"/>
  <c r="AH144" i="25"/>
  <c r="AD144" i="25"/>
  <c r="AF144" i="25"/>
  <c r="AB144" i="25"/>
  <c r="Z144" i="25"/>
  <c r="Y144" i="25"/>
  <c r="AG144" i="25"/>
  <c r="AA144" i="25"/>
  <c r="X144" i="25"/>
  <c r="AC144" i="25"/>
  <c r="AI167" i="25"/>
  <c r="AH167" i="25"/>
  <c r="AJ167" i="25"/>
  <c r="AG167" i="25"/>
  <c r="Z167" i="25"/>
  <c r="AD203" i="25"/>
  <c r="AC203" i="25"/>
  <c r="AA203" i="25"/>
  <c r="AB203" i="25"/>
  <c r="Z203" i="25"/>
  <c r="Y203" i="25"/>
  <c r="X203" i="25"/>
  <c r="AJ224" i="25"/>
  <c r="AH224" i="25"/>
  <c r="AI224" i="25"/>
  <c r="AG224" i="25"/>
  <c r="AF224" i="25"/>
  <c r="AD224" i="25"/>
  <c r="AI119" i="25"/>
  <c r="AC119" i="25"/>
  <c r="AH119" i="25"/>
  <c r="AD119" i="25"/>
  <c r="AF119" i="25"/>
  <c r="AB119" i="25"/>
  <c r="AA119" i="25"/>
  <c r="Y167" i="25"/>
  <c r="Y127" i="25"/>
  <c r="R43" i="25" a="1"/>
  <c r="R43" i="25" s="1"/>
  <c r="Z119" i="25"/>
  <c r="Z127" i="25"/>
  <c r="X224" i="25"/>
  <c r="AJ119" i="25"/>
  <c r="AA127" i="25"/>
  <c r="Y224" i="25"/>
  <c r="AG27" i="25"/>
  <c r="AJ27" i="25"/>
  <c r="AH27" i="25"/>
  <c r="AI27" i="25"/>
  <c r="AF27" i="25"/>
  <c r="AD27" i="25"/>
  <c r="AG118" i="25"/>
  <c r="AC118" i="25"/>
  <c r="AF118" i="25"/>
  <c r="AD118" i="25"/>
  <c r="AB118" i="25"/>
  <c r="AG203" i="25"/>
  <c r="AJ203" i="25"/>
  <c r="AG222" i="25"/>
  <c r="AB224" i="25"/>
  <c r="AJ127" i="25"/>
  <c r="AF127" i="25"/>
  <c r="AI127" i="25"/>
  <c r="AG127" i="25"/>
  <c r="AH127" i="25"/>
  <c r="AD127" i="25"/>
  <c r="AC127" i="25"/>
  <c r="AF222" i="25"/>
  <c r="AD222" i="25"/>
  <c r="AC222" i="25"/>
  <c r="AB222" i="25"/>
  <c r="Z222" i="25"/>
  <c r="Y222" i="25"/>
  <c r="X222" i="25"/>
  <c r="AH97" i="25"/>
  <c r="AJ97" i="25"/>
  <c r="AH203" i="25"/>
  <c r="AA224" i="25"/>
  <c r="AJ222" i="25"/>
  <c r="AC224" i="25"/>
  <c r="R186" i="25" a="1"/>
  <c r="R186" i="25" s="1"/>
  <c r="AM185" i="25"/>
  <c r="AK185" i="25"/>
  <c r="AC185" i="25"/>
  <c r="AF203" i="25"/>
  <c r="AI203" i="25"/>
  <c r="Y119" i="25"/>
  <c r="Z224" i="25"/>
  <c r="AH222" i="25"/>
  <c r="K102" i="25"/>
  <c r="AH126" i="25"/>
  <c r="AD126" i="25"/>
  <c r="AC126" i="25"/>
  <c r="AG126" i="25"/>
  <c r="AF126" i="25"/>
  <c r="AB126" i="25"/>
  <c r="Z126" i="25"/>
  <c r="AG233" i="25"/>
  <c r="AA233" i="25"/>
  <c r="AF233" i="25"/>
  <c r="AC233" i="25"/>
  <c r="AB233" i="25"/>
  <c r="Z233" i="25"/>
  <c r="AM14" i="25"/>
  <c r="AC223" i="25"/>
  <c r="X117" i="25"/>
  <c r="Y117" i="25"/>
  <c r="AJ135" i="25"/>
  <c r="AG223" i="25"/>
  <c r="AB10" i="25"/>
  <c r="Z117" i="25"/>
  <c r="AH223" i="25"/>
  <c r="AF223" i="25"/>
  <c r="AJ40" i="25"/>
  <c r="AI40" i="25"/>
  <c r="AH225" i="25"/>
  <c r="AJ225" i="25"/>
  <c r="AI225" i="25"/>
  <c r="AG225" i="25"/>
  <c r="AF225" i="25"/>
  <c r="AD225" i="25"/>
  <c r="AC225" i="25"/>
  <c r="AB225" i="25"/>
  <c r="AA225" i="25"/>
  <c r="Z225" i="25"/>
  <c r="Y225" i="25"/>
  <c r="X225" i="25"/>
  <c r="AO2" i="25"/>
  <c r="AF43" i="25"/>
  <c r="AD43" i="25"/>
  <c r="AG107" i="25"/>
  <c r="AF107" i="25"/>
  <c r="AC107" i="25"/>
  <c r="AB107" i="25"/>
  <c r="AH107" i="25"/>
  <c r="AG76" i="25"/>
  <c r="AH76" i="25"/>
  <c r="AF76" i="25"/>
  <c r="AD76" i="25"/>
  <c r="AL76" i="25"/>
  <c r="AJ76" i="25" s="1"/>
  <c r="AC76" i="25"/>
  <c r="AB76" i="25"/>
  <c r="X165" i="25"/>
  <c r="AI165" i="25"/>
  <c r="AH165" i="25"/>
  <c r="AB165" i="25"/>
  <c r="AA165" i="25"/>
  <c r="Z165" i="25"/>
  <c r="AJ165" i="25"/>
  <c r="AG165" i="25"/>
  <c r="AD165" i="25"/>
  <c r="AF165" i="25"/>
  <c r="AC165" i="25"/>
  <c r="AJ91" i="25"/>
  <c r="AI91" i="25"/>
  <c r="AH91" i="25"/>
  <c r="AG91" i="25"/>
  <c r="AF91" i="25"/>
  <c r="AB91" i="25"/>
  <c r="Z91" i="25"/>
  <c r="AD91" i="25"/>
  <c r="AC91" i="25"/>
  <c r="AA91" i="25"/>
  <c r="Y91" i="25"/>
  <c r="X91" i="25"/>
  <c r="AD107" i="25"/>
  <c r="Y165" i="25"/>
  <c r="AJ211" i="25"/>
  <c r="AG42" i="25"/>
  <c r="AH42" i="25" s="1"/>
  <c r="AL42" i="25"/>
  <c r="AL43" i="25" s="1"/>
  <c r="AF42" i="25"/>
  <c r="AB42" i="25"/>
  <c r="AC52" i="25"/>
  <c r="AB52" i="25"/>
  <c r="AA52" i="25"/>
  <c r="X52" i="25"/>
  <c r="Z52" i="25"/>
  <c r="Y52" i="25"/>
  <c r="AF52" i="25"/>
  <c r="AJ52" i="25"/>
  <c r="AI52" i="25"/>
  <c r="AH52" i="25"/>
  <c r="Y89" i="25"/>
  <c r="AI89" i="25"/>
  <c r="AH89" i="25"/>
  <c r="AG89" i="25"/>
  <c r="AF89" i="25"/>
  <c r="Z89" i="25"/>
  <c r="AD89" i="25"/>
  <c r="AJ89" i="25"/>
  <c r="AC89" i="25"/>
  <c r="AB89" i="25"/>
  <c r="AA89" i="25"/>
  <c r="X89" i="25"/>
  <c r="AC42" i="25"/>
  <c r="AD52" i="25"/>
  <c r="AJ158" i="25"/>
  <c r="AL159" i="25"/>
  <c r="AB154" i="25"/>
  <c r="K154" i="25"/>
  <c r="AK154" i="25"/>
  <c r="AK155" i="25" s="1"/>
  <c r="AK156" i="25" s="1"/>
  <c r="AK157" i="25" s="1"/>
  <c r="AK158" i="25" s="1"/>
  <c r="AI157" i="25"/>
  <c r="AJ149" i="25"/>
  <c r="AI149" i="25"/>
  <c r="AH149" i="25"/>
  <c r="AC149" i="25"/>
  <c r="AB149" i="25"/>
  <c r="AA149" i="25"/>
  <c r="AG149" i="25"/>
  <c r="AF149" i="25"/>
  <c r="Z149" i="25"/>
  <c r="AD149" i="25"/>
  <c r="Y149" i="25"/>
  <c r="X149" i="25"/>
  <c r="AJ157" i="25"/>
  <c r="AI13" i="25"/>
  <c r="AJ13" i="25"/>
  <c r="X66" i="25"/>
  <c r="AJ66" i="25"/>
  <c r="AC66" i="25"/>
  <c r="Z66" i="25"/>
  <c r="AB66" i="25"/>
  <c r="AA66" i="25"/>
  <c r="AI66" i="25"/>
  <c r="AF66" i="25"/>
  <c r="Y66" i="25"/>
  <c r="AC212" i="25"/>
  <c r="AB212" i="25"/>
  <c r="AM212" i="25"/>
  <c r="AF212" i="25"/>
  <c r="AD212" i="25"/>
  <c r="AG212" i="25"/>
  <c r="AH212" i="25" s="1"/>
  <c r="AJ212" i="25" s="1"/>
  <c r="AA24" i="25"/>
  <c r="Z24" i="25"/>
  <c r="AF24" i="25"/>
  <c r="AD24" i="25"/>
  <c r="AC24" i="25"/>
  <c r="AB24" i="25"/>
  <c r="AI24" i="25"/>
  <c r="AJ24" i="25"/>
  <c r="AH24" i="25"/>
  <c r="AG24" i="25"/>
  <c r="Y24" i="25"/>
  <c r="X24" i="25"/>
  <c r="AC59" i="25"/>
  <c r="AD66" i="25"/>
  <c r="AJ105" i="25"/>
  <c r="AI105" i="25"/>
  <c r="AL212" i="25"/>
  <c r="AH59" i="25"/>
  <c r="AG166" i="25"/>
  <c r="AF166" i="25"/>
  <c r="AB166" i="25"/>
  <c r="AA166" i="25"/>
  <c r="Z166" i="25"/>
  <c r="AI166" i="25"/>
  <c r="AJ166" i="25"/>
  <c r="AD166" i="25"/>
  <c r="AC166" i="25"/>
  <c r="X166" i="25"/>
  <c r="AH166" i="25"/>
  <c r="AG41" i="25"/>
  <c r="AH41" i="25" s="1"/>
  <c r="AI59" i="25"/>
  <c r="Y166" i="25"/>
  <c r="Z25" i="25"/>
  <c r="Y25" i="25"/>
  <c r="AG25" i="25"/>
  <c r="AF25" i="25"/>
  <c r="AC25" i="25"/>
  <c r="AD25" i="25"/>
  <c r="AK41" i="25"/>
  <c r="AK42" i="25" s="1"/>
  <c r="AK43" i="25" s="1"/>
  <c r="AJ59" i="25"/>
  <c r="X25" i="25"/>
  <c r="AM41" i="25"/>
  <c r="AM42" i="25" s="1"/>
  <c r="AD106" i="25"/>
  <c r="AC106" i="25"/>
  <c r="AB106" i="25"/>
  <c r="AM106" i="25"/>
  <c r="AM107" i="25" s="1"/>
  <c r="AL106" i="25"/>
  <c r="AL107" i="25" s="1"/>
  <c r="AJ107" i="25" s="1"/>
  <c r="AG106" i="25"/>
  <c r="AH106" i="25" s="1"/>
  <c r="AK106" i="25"/>
  <c r="AK107" i="25" s="1"/>
  <c r="AF106" i="25"/>
  <c r="AA25" i="25"/>
  <c r="AC136" i="25"/>
  <c r="AG136" i="25"/>
  <c r="AH136" i="25" s="1"/>
  <c r="AF136" i="25"/>
  <c r="AM136" i="25"/>
  <c r="AL136" i="25"/>
  <c r="AB136" i="25"/>
  <c r="AJ184" i="25"/>
  <c r="AG66" i="25"/>
  <c r="AH25" i="25"/>
  <c r="AF59" i="25"/>
  <c r="AD59" i="25"/>
  <c r="AA59" i="25"/>
  <c r="X59" i="25"/>
  <c r="Z59" i="25"/>
  <c r="Y59" i="25"/>
  <c r="AB59" i="25"/>
  <c r="AD41" i="25"/>
  <c r="AL41" i="25"/>
  <c r="AF41" i="25"/>
  <c r="AB41" i="25"/>
  <c r="AC41" i="25"/>
  <c r="AH66" i="25"/>
  <c r="AB25" i="25"/>
  <c r="AI25" i="25"/>
  <c r="AB132" i="25"/>
  <c r="K132" i="25"/>
  <c r="AK132" i="25"/>
  <c r="AK133" i="25" s="1"/>
  <c r="AK134" i="25" s="1"/>
  <c r="AK135" i="25" s="1"/>
  <c r="AI135" i="25" s="1"/>
  <c r="AH58" i="25"/>
  <c r="AG58" i="25"/>
  <c r="AA58" i="25"/>
  <c r="Z58" i="25"/>
  <c r="X58" i="25"/>
  <c r="Y58" i="25"/>
  <c r="AB58" i="25"/>
  <c r="AJ90" i="25"/>
  <c r="AI90" i="25"/>
  <c r="AH90" i="25"/>
  <c r="AG90" i="25"/>
  <c r="AF90" i="25"/>
  <c r="AD90" i="25"/>
  <c r="AC90" i="25"/>
  <c r="Z90" i="25"/>
  <c r="X90" i="25"/>
  <c r="AI176" i="25"/>
  <c r="AJ176" i="25"/>
  <c r="AH176" i="25"/>
  <c r="AD176" i="25"/>
  <c r="AA176" i="25"/>
  <c r="AG176" i="25"/>
  <c r="AC176" i="25"/>
  <c r="Y26" i="25"/>
  <c r="X26" i="25"/>
  <c r="AH26" i="25"/>
  <c r="AG26" i="25"/>
  <c r="AF26" i="25"/>
  <c r="AD26" i="25"/>
  <c r="AC26" i="25"/>
  <c r="Z26" i="25"/>
  <c r="AA53" i="25"/>
  <c r="Z53" i="25"/>
  <c r="AC53" i="25"/>
  <c r="X53" i="25"/>
  <c r="AB53" i="25"/>
  <c r="Y53" i="25"/>
  <c r="AJ53" i="25"/>
  <c r="AG53" i="25"/>
  <c r="AF53" i="25"/>
  <c r="AD58" i="25"/>
  <c r="AK75" i="25"/>
  <c r="AK76" i="25" s="1"/>
  <c r="AG75" i="25"/>
  <c r="AH75" i="25" s="1"/>
  <c r="AF75" i="25"/>
  <c r="AD75" i="25"/>
  <c r="AL75" i="25"/>
  <c r="AM75" i="25"/>
  <c r="AM76" i="25" s="1"/>
  <c r="Z116" i="25"/>
  <c r="AF116" i="25"/>
  <c r="AD116" i="25"/>
  <c r="AC116" i="25"/>
  <c r="AB116" i="25"/>
  <c r="AA116" i="25"/>
  <c r="AJ116" i="25"/>
  <c r="AG116" i="25"/>
  <c r="AI116" i="25"/>
  <c r="X116" i="25"/>
  <c r="AF167" i="25"/>
  <c r="AD167" i="25"/>
  <c r="AC167" i="25"/>
  <c r="AB167" i="25"/>
  <c r="AA167" i="25"/>
  <c r="AC58" i="25"/>
  <c r="Y135" i="25"/>
  <c r="X135" i="25"/>
  <c r="AA26" i="25"/>
  <c r="AD53" i="25"/>
  <c r="AF58" i="25"/>
  <c r="K71" i="25"/>
  <c r="AK71" i="25"/>
  <c r="AK72" i="25" s="1"/>
  <c r="AK73" i="25" s="1"/>
  <c r="AK74" i="25" s="1"/>
  <c r="AI74" i="25" s="1"/>
  <c r="Y116" i="25"/>
  <c r="X167" i="25"/>
  <c r="AC208" i="25"/>
  <c r="AB208" i="25" s="1"/>
  <c r="K208" i="25"/>
  <c r="AK208" i="25"/>
  <c r="AK209" i="25" s="1"/>
  <c r="AK210" i="25" s="1"/>
  <c r="AK211" i="25" s="1"/>
  <c r="AI211" i="25" s="1"/>
  <c r="AB23" i="25"/>
  <c r="AA23" i="25"/>
  <c r="AD23" i="25"/>
  <c r="AC23" i="25"/>
  <c r="Z23" i="25"/>
  <c r="Y23" i="25"/>
  <c r="AC60" i="25"/>
  <c r="AB60" i="25"/>
  <c r="AA60" i="25"/>
  <c r="X60" i="25"/>
  <c r="Z60" i="25"/>
  <c r="Y60" i="25"/>
  <c r="AF60" i="25"/>
  <c r="AD97" i="25"/>
  <c r="Z97" i="25"/>
  <c r="Y97" i="25"/>
  <c r="X97" i="25"/>
  <c r="AG97" i="25"/>
  <c r="AF97" i="25"/>
  <c r="AC97" i="25"/>
  <c r="AB97" i="25"/>
  <c r="AA97" i="25"/>
  <c r="AJ202" i="25"/>
  <c r="Y202" i="25"/>
  <c r="X202" i="25"/>
  <c r="AF202" i="25"/>
  <c r="AD202" i="25"/>
  <c r="AC202" i="25"/>
  <c r="AI202" i="25"/>
  <c r="AA202" i="25"/>
  <c r="AH202" i="25"/>
  <c r="AG202" i="25"/>
  <c r="AB202" i="25"/>
  <c r="AF23" i="25"/>
  <c r="AG60" i="25"/>
  <c r="AI97" i="25"/>
  <c r="AL14" i="25"/>
  <c r="AK14" i="25"/>
  <c r="AG14" i="25"/>
  <c r="AH14" i="25" s="1"/>
  <c r="AI23" i="25"/>
  <c r="AJ60" i="25"/>
  <c r="AJ32" i="25"/>
  <c r="AI32" i="25"/>
  <c r="AH32" i="25"/>
  <c r="AL185" i="25"/>
  <c r="AG185" i="25"/>
  <c r="AH185" i="25" s="1"/>
  <c r="AF185" i="25"/>
  <c r="AD185" i="25"/>
  <c r="Z32" i="25"/>
  <c r="AJ74" i="25"/>
  <c r="X127" i="25"/>
  <c r="AB185" i="25"/>
  <c r="AI168" i="25"/>
  <c r="AD168" i="25"/>
  <c r="AC168" i="25"/>
  <c r="AG168" i="25"/>
  <c r="AF168" i="25"/>
  <c r="AB168" i="25"/>
  <c r="X168" i="25"/>
  <c r="Y168" i="25"/>
  <c r="Y118" i="25"/>
  <c r="X118" i="25"/>
  <c r="AA198" i="25"/>
  <c r="AD198" i="25"/>
  <c r="AC198" i="25"/>
  <c r="Z118" i="25"/>
  <c r="AG119" i="25"/>
  <c r="X198" i="25"/>
  <c r="AA118" i="25"/>
  <c r="X119" i="25"/>
  <c r="Y198" i="25"/>
  <c r="AM158" i="25"/>
  <c r="Y233" i="25"/>
  <c r="X233" i="25"/>
  <c r="AD233" i="25"/>
  <c r="AK159" i="25"/>
  <c r="AA222" i="25"/>
  <c r="Y223" i="25"/>
  <c r="AA232" i="25"/>
  <c r="Y232" i="25"/>
  <c r="AD232" i="25"/>
  <c r="AJ39" i="24"/>
  <c r="AL40" i="24"/>
  <c r="AC40" i="24"/>
  <c r="AA24" i="24"/>
  <c r="AG40" i="24"/>
  <c r="AB24" i="24"/>
  <c r="AH40" i="24"/>
  <c r="AA23" i="24"/>
  <c r="AC23" i="24"/>
  <c r="Y68" i="24"/>
  <c r="K10" i="24"/>
  <c r="AD23" i="24"/>
  <c r="AH24" i="24"/>
  <c r="Z68" i="24"/>
  <c r="Y70" i="24"/>
  <c r="R15" i="24"/>
  <c r="AF23" i="24"/>
  <c r="AI24" i="24"/>
  <c r="AB53" i="24"/>
  <c r="Z67" i="24"/>
  <c r="AA68" i="24"/>
  <c r="AB69" i="24"/>
  <c r="Z70" i="24"/>
  <c r="Y71" i="24"/>
  <c r="AA73" i="24"/>
  <c r="AB91" i="24"/>
  <c r="R16" i="24"/>
  <c r="AB40" i="24"/>
  <c r="AD40" i="24"/>
  <c r="Y23" i="24"/>
  <c r="Z23" i="24"/>
  <c r="AC24" i="24"/>
  <c r="AD24" i="24"/>
  <c r="AB23" i="24"/>
  <c r="AF24" i="24"/>
  <c r="X68" i="24"/>
  <c r="X67" i="24"/>
  <c r="Z69" i="24"/>
  <c r="Y67" i="24"/>
  <c r="AB68" i="24"/>
  <c r="AA70" i="24"/>
  <c r="AH23" i="24"/>
  <c r="AD53" i="24"/>
  <c r="AB67" i="24"/>
  <c r="AC68" i="24"/>
  <c r="AD69" i="24"/>
  <c r="AB70" i="24"/>
  <c r="AA71" i="24"/>
  <c r="AC73" i="24"/>
  <c r="Y90" i="24"/>
  <c r="AD91" i="24"/>
  <c r="R41" i="24"/>
  <c r="AF41" i="24" s="1"/>
  <c r="X23" i="24"/>
  <c r="AG24" i="24"/>
  <c r="AJ89" i="24"/>
  <c r="AA69" i="24"/>
  <c r="AG23" i="24"/>
  <c r="AA67" i="24"/>
  <c r="AC69" i="24"/>
  <c r="AJ211" i="24"/>
  <c r="AI211" i="24"/>
  <c r="AG14" i="24"/>
  <c r="AH14" i="24" s="1"/>
  <c r="AM14" i="24"/>
  <c r="AL14" i="24"/>
  <c r="AK14" i="24"/>
  <c r="AF14" i="24"/>
  <c r="AD14" i="24"/>
  <c r="AC14" i="24"/>
  <c r="AB14" i="24"/>
  <c r="Y233" i="24"/>
  <c r="X233" i="24"/>
  <c r="AB233" i="24"/>
  <c r="AA233" i="24"/>
  <c r="AD233" i="24"/>
  <c r="AC233" i="24"/>
  <c r="AJ233" i="24"/>
  <c r="AI233" i="24"/>
  <c r="AG108" i="24"/>
  <c r="AF108" i="24"/>
  <c r="AH108" i="24"/>
  <c r="AJ108" i="24" s="1"/>
  <c r="AD108" i="24"/>
  <c r="AC108" i="24"/>
  <c r="AB108" i="24"/>
  <c r="Z233" i="24"/>
  <c r="Y119" i="24"/>
  <c r="X119" i="24"/>
  <c r="AD119" i="24"/>
  <c r="AC119" i="24"/>
  <c r="AB119" i="24"/>
  <c r="AI119" i="24"/>
  <c r="AJ119" i="24"/>
  <c r="AH119" i="24"/>
  <c r="Z119" i="24"/>
  <c r="AA119" i="24"/>
  <c r="X167" i="24"/>
  <c r="AF119" i="24"/>
  <c r="AH165" i="24"/>
  <c r="AG165" i="24"/>
  <c r="AI165" i="24"/>
  <c r="Z165" i="24"/>
  <c r="Y165" i="24"/>
  <c r="X165" i="24"/>
  <c r="AC165" i="24"/>
  <c r="AA165" i="24"/>
  <c r="AB165" i="24"/>
  <c r="Y167" i="24"/>
  <c r="AF233" i="24"/>
  <c r="AC175" i="24"/>
  <c r="AB175" i="24"/>
  <c r="AI175" i="24"/>
  <c r="AJ175" i="24"/>
  <c r="AH175" i="24"/>
  <c r="AG175" i="24"/>
  <c r="AF175" i="24"/>
  <c r="AD175" i="24"/>
  <c r="AA175" i="24"/>
  <c r="Z175" i="24"/>
  <c r="Y175" i="24"/>
  <c r="X27" i="24"/>
  <c r="AC137" i="24"/>
  <c r="AF165" i="24"/>
  <c r="X175" i="24"/>
  <c r="AH233" i="24"/>
  <c r="Y27" i="24"/>
  <c r="X135" i="24"/>
  <c r="Y135" i="24"/>
  <c r="AD137" i="24"/>
  <c r="AJ165" i="24"/>
  <c r="AH25" i="24"/>
  <c r="AG25" i="24"/>
  <c r="AF25" i="24"/>
  <c r="AD25" i="24"/>
  <c r="AC25" i="24"/>
  <c r="AB25" i="24"/>
  <c r="AA25" i="24"/>
  <c r="Z25" i="24"/>
  <c r="Y25" i="24"/>
  <c r="AA27" i="24"/>
  <c r="AG161" i="24"/>
  <c r="AH161" i="24"/>
  <c r="AF161" i="24"/>
  <c r="AD161" i="24"/>
  <c r="AB10" i="24"/>
  <c r="X58" i="24"/>
  <c r="AG58" i="24"/>
  <c r="AF58" i="24"/>
  <c r="AD58" i="24"/>
  <c r="AC58" i="24"/>
  <c r="AC167" i="24"/>
  <c r="AB167" i="24"/>
  <c r="AI167" i="24"/>
  <c r="AD167" i="24"/>
  <c r="AA167" i="24"/>
  <c r="Z167" i="24"/>
  <c r="AG167" i="24"/>
  <c r="AJ167" i="24"/>
  <c r="AH167" i="24"/>
  <c r="AJ27" i="24"/>
  <c r="AI27" i="24"/>
  <c r="AH27" i="24"/>
  <c r="AG27" i="24"/>
  <c r="AF27" i="24"/>
  <c r="AB137" i="24"/>
  <c r="AG233" i="24"/>
  <c r="Z27" i="24"/>
  <c r="AF137" i="24"/>
  <c r="AD212" i="24"/>
  <c r="AC212" i="24"/>
  <c r="AF212" i="24"/>
  <c r="AG212" i="24"/>
  <c r="AH212" i="24" s="1"/>
  <c r="AB212" i="24"/>
  <c r="AG137" i="24"/>
  <c r="AH137" i="24" s="1"/>
  <c r="AJ158" i="24"/>
  <c r="AA176" i="24"/>
  <c r="Z176" i="24"/>
  <c r="AI176" i="24"/>
  <c r="AG176" i="24"/>
  <c r="AJ176" i="24"/>
  <c r="AH176" i="24"/>
  <c r="X25" i="24"/>
  <c r="AB27" i="24"/>
  <c r="X176" i="24"/>
  <c r="AI25" i="24"/>
  <c r="AC27" i="24"/>
  <c r="Y176" i="24"/>
  <c r="AJ25" i="24"/>
  <c r="AJ105" i="24"/>
  <c r="AI105" i="24"/>
  <c r="AB161" i="24"/>
  <c r="AB176" i="24"/>
  <c r="AJ184" i="24"/>
  <c r="AC161" i="24"/>
  <c r="AC176" i="24"/>
  <c r="AJ74" i="24"/>
  <c r="AI74" i="24"/>
  <c r="AG117" i="24"/>
  <c r="AF117" i="24"/>
  <c r="X117" i="24"/>
  <c r="AH117" i="24"/>
  <c r="AD117" i="24"/>
  <c r="AC117" i="24"/>
  <c r="Z117" i="24"/>
  <c r="AJ117" i="24"/>
  <c r="AI117" i="24"/>
  <c r="AB117" i="24"/>
  <c r="AA117" i="24"/>
  <c r="Y117" i="24"/>
  <c r="AD176" i="24"/>
  <c r="AI26" i="24"/>
  <c r="AH26" i="24"/>
  <c r="AJ26" i="24"/>
  <c r="AG26" i="24"/>
  <c r="AF26" i="24"/>
  <c r="AD26" i="24"/>
  <c r="AC26" i="24"/>
  <c r="AB26" i="24"/>
  <c r="AD41" i="24"/>
  <c r="AB41" i="24"/>
  <c r="AL41" i="24"/>
  <c r="Y58" i="24"/>
  <c r="AH127" i="24"/>
  <c r="AG127" i="24"/>
  <c r="AC127" i="24"/>
  <c r="AA127" i="24"/>
  <c r="Z127" i="24"/>
  <c r="Y127" i="24"/>
  <c r="AD127" i="24"/>
  <c r="AB127" i="24"/>
  <c r="X127" i="24"/>
  <c r="AF176" i="24"/>
  <c r="K154" i="24"/>
  <c r="AG160" i="24"/>
  <c r="AH160" i="24" s="1"/>
  <c r="AD160" i="24"/>
  <c r="AF160" i="24"/>
  <c r="X144" i="24"/>
  <c r="AI144" i="24"/>
  <c r="AH144" i="24"/>
  <c r="AG144" i="24"/>
  <c r="AF144" i="24"/>
  <c r="AC144" i="24"/>
  <c r="AD144" i="24"/>
  <c r="AC60" i="24"/>
  <c r="AB60" i="24"/>
  <c r="AH60" i="24"/>
  <c r="AG60" i="24"/>
  <c r="AB71" i="24"/>
  <c r="AD107" i="24"/>
  <c r="AC107" i="24"/>
  <c r="AG107" i="24"/>
  <c r="AF107" i="24"/>
  <c r="AH107" i="24"/>
  <c r="AJ107" i="24" s="1"/>
  <c r="Y107" i="24" s="1"/>
  <c r="Y144" i="24"/>
  <c r="AI13" i="24"/>
  <c r="Y52" i="24"/>
  <c r="X52" i="24"/>
  <c r="AD52" i="24"/>
  <c r="AC52" i="24"/>
  <c r="X60" i="24"/>
  <c r="AI66" i="24"/>
  <c r="AH66" i="24"/>
  <c r="AJ116" i="24"/>
  <c r="AI116" i="24"/>
  <c r="Y116" i="24"/>
  <c r="AF116" i="24"/>
  <c r="AD116" i="24"/>
  <c r="AI136" i="24"/>
  <c r="AA136" i="24" s="1"/>
  <c r="Z144" i="24"/>
  <c r="AB160" i="24"/>
  <c r="AF166" i="24"/>
  <c r="AD166" i="24"/>
  <c r="AI166" i="24"/>
  <c r="AA166" i="24"/>
  <c r="Z166" i="24"/>
  <c r="Y166" i="24"/>
  <c r="AH166" i="24"/>
  <c r="AJ166" i="24"/>
  <c r="AJ13" i="24"/>
  <c r="Z52" i="24"/>
  <c r="Y60" i="24"/>
  <c r="X66" i="24"/>
  <c r="Z91" i="24"/>
  <c r="AI91" i="24"/>
  <c r="X116" i="24"/>
  <c r="AA144" i="24"/>
  <c r="AC160" i="24"/>
  <c r="X166" i="24"/>
  <c r="AO2" i="24"/>
  <c r="AA52" i="24"/>
  <c r="AD59" i="24"/>
  <c r="AC59" i="24"/>
  <c r="AG59" i="24"/>
  <c r="AF59" i="24"/>
  <c r="Z60" i="24"/>
  <c r="Y66" i="24"/>
  <c r="AJ90" i="24"/>
  <c r="X91" i="24"/>
  <c r="Z116" i="24"/>
  <c r="AB144" i="24"/>
  <c r="AB166" i="24"/>
  <c r="AB52" i="24"/>
  <c r="X59" i="24"/>
  <c r="AA60" i="24"/>
  <c r="Z66" i="24"/>
  <c r="X90" i="24"/>
  <c r="Y91" i="24"/>
  <c r="AG106" i="24"/>
  <c r="AH106" i="24" s="1"/>
  <c r="AD106" i="24"/>
  <c r="AC106" i="24"/>
  <c r="AB106" i="24"/>
  <c r="AA116" i="24"/>
  <c r="AJ144" i="24"/>
  <c r="AB149" i="24"/>
  <c r="AA149" i="24"/>
  <c r="X149" i="24"/>
  <c r="AI149" i="24"/>
  <c r="AG149" i="24"/>
  <c r="AH149" i="24"/>
  <c r="AB154" i="24"/>
  <c r="AC159" i="24"/>
  <c r="AB159" i="24"/>
  <c r="AC166" i="24"/>
  <c r="AA168" i="24"/>
  <c r="Z168" i="24"/>
  <c r="AI168" i="24"/>
  <c r="AF168" i="24"/>
  <c r="AD168" i="24"/>
  <c r="AC168" i="24"/>
  <c r="K132" i="24"/>
  <c r="AB181" i="24"/>
  <c r="AF32" i="24"/>
  <c r="AD32" i="24"/>
  <c r="AH75" i="24"/>
  <c r="X32" i="24"/>
  <c r="AJ126" i="24"/>
  <c r="AD126" i="24"/>
  <c r="AA126" i="24"/>
  <c r="Z126" i="24"/>
  <c r="Y126" i="24"/>
  <c r="AF158" i="24"/>
  <c r="AD158" i="24"/>
  <c r="AC118" i="24"/>
  <c r="AB118" i="24"/>
  <c r="AD185" i="24"/>
  <c r="AC185" i="24"/>
  <c r="AJ198" i="24"/>
  <c r="AB202" i="24"/>
  <c r="AA202" i="24"/>
  <c r="Z203" i="24"/>
  <c r="Y203" i="24"/>
  <c r="AJ224" i="24"/>
  <c r="AI225" i="24"/>
  <c r="AH225" i="24"/>
  <c r="AI14" i="25" l="1"/>
  <c r="Z14" i="25" s="1"/>
  <c r="AJ14" i="25"/>
  <c r="AJ106" i="25"/>
  <c r="AI106" i="25"/>
  <c r="Z106" i="25" s="1"/>
  <c r="AD137" i="25"/>
  <c r="AL160" i="25"/>
  <c r="AI107" i="25"/>
  <c r="AA107" i="25" s="1"/>
  <c r="R188" i="25" a="1"/>
  <c r="R188" i="25" s="1"/>
  <c r="R189" i="25" s="1" a="1"/>
  <c r="R189" i="25" s="1"/>
  <c r="R17" i="25" a="1"/>
  <c r="R17" i="25" s="1"/>
  <c r="N7" i="25"/>
  <c r="L33" i="25" s="1"/>
  <c r="AI158" i="25"/>
  <c r="AB16" i="25"/>
  <c r="R214" i="25" a="1"/>
  <c r="R214" i="25" s="1"/>
  <c r="AM137" i="25"/>
  <c r="AF137" i="25"/>
  <c r="AG16" i="25"/>
  <c r="AH16" i="25" s="1"/>
  <c r="AI16" i="25" s="1"/>
  <c r="AM159" i="25"/>
  <c r="AM160" i="25" s="1"/>
  <c r="AI76" i="25"/>
  <c r="Z76" i="25" s="1"/>
  <c r="AF16" i="25"/>
  <c r="AB137" i="25"/>
  <c r="AD159" i="25"/>
  <c r="AC159" i="25"/>
  <c r="AB159" i="25"/>
  <c r="AF159" i="25"/>
  <c r="AG159" i="25"/>
  <c r="AH159" i="25" s="1"/>
  <c r="AJ159" i="25" s="1"/>
  <c r="R44" i="25" a="1"/>
  <c r="R44" i="25" s="1"/>
  <c r="AM44" i="25" s="1"/>
  <c r="R161" i="25" a="1"/>
  <c r="R161" i="25" s="1"/>
  <c r="R187" i="25" a="1"/>
  <c r="R187" i="25" s="1"/>
  <c r="AM187" i="25" s="1"/>
  <c r="AK15" i="25"/>
  <c r="AK16" i="25" s="1"/>
  <c r="AK17" i="25" s="1"/>
  <c r="AK18" i="25" s="1"/>
  <c r="AK19" i="25" s="1"/>
  <c r="AB15" i="25"/>
  <c r="AD16" i="25"/>
  <c r="AG43" i="25"/>
  <c r="AH43" i="25" s="1"/>
  <c r="AI43" i="25" s="1"/>
  <c r="R45" i="25" a="1"/>
  <c r="R45" i="25" s="1"/>
  <c r="R108" i="25" a="1"/>
  <c r="R108" i="25" s="1"/>
  <c r="R139" i="25" a="1"/>
  <c r="R139" i="25" s="1"/>
  <c r="AM43" i="25"/>
  <c r="AL15" i="25"/>
  <c r="AL16" i="25" s="1"/>
  <c r="AL17" i="25" s="1"/>
  <c r="AC137" i="25"/>
  <c r="AC43" i="25"/>
  <c r="R109" i="25" a="1"/>
  <c r="R109" i="25" s="1"/>
  <c r="AL109" i="25" s="1"/>
  <c r="AL137" i="25"/>
  <c r="AH160" i="25"/>
  <c r="AF160" i="25"/>
  <c r="AC160" i="25"/>
  <c r="AB160" i="25"/>
  <c r="AG160" i="25"/>
  <c r="AD160" i="25"/>
  <c r="R18" i="25" a="1"/>
  <c r="R18" i="25" s="1"/>
  <c r="AC15" i="25"/>
  <c r="AG15" i="25"/>
  <c r="AH15" i="25" s="1"/>
  <c r="R19" i="25" a="1"/>
  <c r="R19" i="25" s="1"/>
  <c r="AG19" i="25" s="1"/>
  <c r="AF15" i="25"/>
  <c r="AD15" i="25"/>
  <c r="AC16" i="25"/>
  <c r="AM15" i="25"/>
  <c r="AM16" i="25" s="1"/>
  <c r="AM17" i="25" s="1"/>
  <c r="AM18" i="25" s="1"/>
  <c r="AM19" i="25" s="1"/>
  <c r="AK212" i="25"/>
  <c r="AI212" i="25" s="1"/>
  <c r="AH137" i="25"/>
  <c r="AJ137" i="25" s="1"/>
  <c r="Y137" i="25" s="1"/>
  <c r="AB43" i="25"/>
  <c r="R138" i="25" a="1"/>
  <c r="R138" i="25" s="1"/>
  <c r="R140" i="25" s="1" a="1"/>
  <c r="R140" i="25" s="1"/>
  <c r="R77" i="25" a="1"/>
  <c r="R77" i="25" s="1"/>
  <c r="X107" i="25"/>
  <c r="Y107" i="25"/>
  <c r="AB19" i="25"/>
  <c r="AL19" i="25"/>
  <c r="AJ136" i="25"/>
  <c r="AI136" i="25"/>
  <c r="Y212" i="25"/>
  <c r="X212" i="25"/>
  <c r="AA211" i="25"/>
  <c r="Z211" i="25"/>
  <c r="X106" i="25"/>
  <c r="Y106" i="25"/>
  <c r="AI75" i="25"/>
  <c r="AJ75" i="25"/>
  <c r="Y76" i="25"/>
  <c r="X76" i="25"/>
  <c r="AA14" i="25"/>
  <c r="AJ42" i="25"/>
  <c r="AI42" i="25"/>
  <c r="AJ41" i="25"/>
  <c r="AI41" i="25"/>
  <c r="AG187" i="25"/>
  <c r="AH187" i="25" s="1"/>
  <c r="AF187" i="25"/>
  <c r="AD187" i="25"/>
  <c r="AC187" i="25"/>
  <c r="Y14" i="25"/>
  <c r="X14" i="25"/>
  <c r="Z135" i="25"/>
  <c r="AA135" i="25"/>
  <c r="X13" i="25"/>
  <c r="Y13" i="25"/>
  <c r="AB214" i="25"/>
  <c r="AD214" i="25"/>
  <c r="AA13" i="25"/>
  <c r="Z13" i="25"/>
  <c r="AK160" i="25"/>
  <c r="AI159" i="25"/>
  <c r="AA158" i="25"/>
  <c r="Z158" i="25"/>
  <c r="AF109" i="25"/>
  <c r="AB109" i="25"/>
  <c r="AB213" i="25"/>
  <c r="AC213" i="25"/>
  <c r="AG213" i="25"/>
  <c r="AH213" i="25" s="1"/>
  <c r="AI213" i="25" s="1"/>
  <c r="AF213" i="25"/>
  <c r="AD213" i="25"/>
  <c r="AL213" i="25"/>
  <c r="AM213" i="25"/>
  <c r="AK213" i="25"/>
  <c r="AK214" i="25" s="1"/>
  <c r="AC77" i="25"/>
  <c r="AF77" i="25"/>
  <c r="AD77" i="25"/>
  <c r="AK77" i="25"/>
  <c r="AM77" i="25"/>
  <c r="AG77" i="25"/>
  <c r="AH77" i="25" s="1"/>
  <c r="AL77" i="25"/>
  <c r="AB77" i="25"/>
  <c r="X74" i="25"/>
  <c r="Y74" i="25"/>
  <c r="AA106" i="25"/>
  <c r="Y211" i="25"/>
  <c r="X211" i="25"/>
  <c r="Y184" i="25"/>
  <c r="X184" i="25"/>
  <c r="AA105" i="25"/>
  <c r="Z105" i="25"/>
  <c r="X157" i="25"/>
  <c r="Y157" i="25"/>
  <c r="AD138" i="25"/>
  <c r="AC138" i="25"/>
  <c r="AM138" i="25"/>
  <c r="AL138" i="25"/>
  <c r="AB138" i="25"/>
  <c r="AG138" i="25"/>
  <c r="AH138" i="25" s="1"/>
  <c r="AF138" i="25"/>
  <c r="X105" i="25"/>
  <c r="Y105" i="25"/>
  <c r="Z157" i="25"/>
  <c r="AA157" i="25"/>
  <c r="AB44" i="25"/>
  <c r="AF44" i="25"/>
  <c r="AG44" i="25"/>
  <c r="AK44" i="25"/>
  <c r="AH44" i="25"/>
  <c r="AI44" i="25"/>
  <c r="AA44" i="25" s="1"/>
  <c r="AD44" i="25"/>
  <c r="X158" i="25"/>
  <c r="Y158" i="25"/>
  <c r="AK136" i="25"/>
  <c r="AK137" i="25" s="1"/>
  <c r="AK138" i="25" s="1"/>
  <c r="AJ185" i="25"/>
  <c r="AI185" i="25"/>
  <c r="AD108" i="25"/>
  <c r="AC108" i="25"/>
  <c r="AF108" i="25"/>
  <c r="AB108" i="25"/>
  <c r="AM108" i="25"/>
  <c r="AM109" i="25" s="1"/>
  <c r="AG108" i="25"/>
  <c r="AH108" i="25" s="1"/>
  <c r="AL108" i="25"/>
  <c r="AK108" i="25"/>
  <c r="AK109" i="25" s="1"/>
  <c r="AA40" i="25"/>
  <c r="Z40" i="25"/>
  <c r="AH186" i="25"/>
  <c r="AI186" i="25" s="1"/>
  <c r="AG186" i="25"/>
  <c r="AF186" i="25"/>
  <c r="AM186" i="25"/>
  <c r="AK186" i="25"/>
  <c r="AL186" i="25"/>
  <c r="AD186" i="25"/>
  <c r="AC186" i="25"/>
  <c r="AB186" i="25"/>
  <c r="AG18" i="25"/>
  <c r="AH18" i="25" s="1"/>
  <c r="AD18" i="25"/>
  <c r="AF18" i="25"/>
  <c r="AC18" i="25"/>
  <c r="AB18" i="25"/>
  <c r="AL18" i="25"/>
  <c r="AC161" i="25"/>
  <c r="AK161" i="25"/>
  <c r="AB161" i="25"/>
  <c r="Z74" i="25"/>
  <c r="AA74" i="25"/>
  <c r="X40" i="25"/>
  <c r="Y40" i="25"/>
  <c r="R42" i="24"/>
  <c r="AJ40" i="24"/>
  <c r="R17" i="24"/>
  <c r="N7" i="24"/>
  <c r="L33" i="24" s="1"/>
  <c r="Y39" i="24"/>
  <c r="X39" i="24"/>
  <c r="AG41" i="24"/>
  <c r="AH41" i="24" s="1"/>
  <c r="AJ41" i="24" s="1"/>
  <c r="AC41" i="24"/>
  <c r="Y108" i="24"/>
  <c r="X108" i="24"/>
  <c r="AJ160" i="24"/>
  <c r="AG77" i="24"/>
  <c r="AH77" i="24" s="1"/>
  <c r="AC77" i="24"/>
  <c r="AB77" i="24"/>
  <c r="AK77" i="24"/>
  <c r="AF77" i="24"/>
  <c r="AD77" i="24"/>
  <c r="Y161" i="24"/>
  <c r="X161" i="24"/>
  <c r="AJ106" i="24"/>
  <c r="AI106" i="24"/>
  <c r="AI14" i="24"/>
  <c r="AJ14" i="24"/>
  <c r="X136" i="24"/>
  <c r="Y136" i="24"/>
  <c r="AI137" i="24"/>
  <c r="AJ137" i="24"/>
  <c r="AJ212" i="24"/>
  <c r="AI212" i="24"/>
  <c r="AC213" i="24"/>
  <c r="AB213" i="24"/>
  <c r="AG213" i="24"/>
  <c r="AH213" i="24" s="1"/>
  <c r="AD213" i="24"/>
  <c r="AF213" i="24"/>
  <c r="AJ75" i="24"/>
  <c r="AI75" i="24"/>
  <c r="Y184" i="24"/>
  <c r="X184" i="24"/>
  <c r="AB187" i="24"/>
  <c r="AF187" i="24"/>
  <c r="AG187" i="24"/>
  <c r="AH187" i="24" s="1"/>
  <c r="AD187" i="24"/>
  <c r="AC187" i="24"/>
  <c r="AJ164" i="24"/>
  <c r="AI164" i="24"/>
  <c r="AG164" i="24"/>
  <c r="Y164" i="24"/>
  <c r="X164" i="24"/>
  <c r="AB164" i="24"/>
  <c r="AH164" i="24"/>
  <c r="AF164" i="24"/>
  <c r="AD164" i="24"/>
  <c r="AC164" i="24"/>
  <c r="AA164" i="24"/>
  <c r="Z164" i="24"/>
  <c r="Y185" i="24"/>
  <c r="X185" i="24"/>
  <c r="AD140" i="24"/>
  <c r="AC140" i="24"/>
  <c r="AG140" i="24"/>
  <c r="AF140" i="24"/>
  <c r="AB140" i="24"/>
  <c r="AH140" i="24"/>
  <c r="AJ140" i="24" s="1"/>
  <c r="AB186" i="24"/>
  <c r="AG186" i="24"/>
  <c r="AH186" i="24" s="1"/>
  <c r="AF186" i="24"/>
  <c r="AD186" i="24"/>
  <c r="AC186" i="24"/>
  <c r="AF16" i="24"/>
  <c r="AD16" i="24"/>
  <c r="AC16" i="24"/>
  <c r="AB16" i="24"/>
  <c r="AL16" i="24"/>
  <c r="AK16" i="24"/>
  <c r="AG16" i="24"/>
  <c r="AH16" i="24" s="1"/>
  <c r="AI184" i="24"/>
  <c r="AA13" i="24"/>
  <c r="Z13" i="24"/>
  <c r="AA105" i="24"/>
  <c r="Z105" i="24"/>
  <c r="AG15" i="24"/>
  <c r="AH15" i="24" s="1"/>
  <c r="AF15" i="24"/>
  <c r="AM15" i="24"/>
  <c r="AM16" i="24" s="1"/>
  <c r="AD15" i="24"/>
  <c r="AB15" i="24"/>
  <c r="AC15" i="24"/>
  <c r="AL15" i="24"/>
  <c r="AK15" i="24"/>
  <c r="X13" i="24"/>
  <c r="Y13" i="24"/>
  <c r="AA157" i="24"/>
  <c r="Z157" i="24"/>
  <c r="AD44" i="24"/>
  <c r="AC44" i="24"/>
  <c r="AF44" i="24"/>
  <c r="AB44" i="24"/>
  <c r="AG44" i="24"/>
  <c r="AH44" i="24"/>
  <c r="Y105" i="24"/>
  <c r="X105" i="24"/>
  <c r="AG163" i="24"/>
  <c r="X163" i="24"/>
  <c r="AD163" i="24"/>
  <c r="AC163" i="24"/>
  <c r="AB163" i="24"/>
  <c r="AA163" i="24"/>
  <c r="Z163" i="24"/>
  <c r="Y163" i="24"/>
  <c r="AJ163" i="24"/>
  <c r="AI163" i="24"/>
  <c r="AH163" i="24"/>
  <c r="AF163" i="24"/>
  <c r="AD43" i="24"/>
  <c r="AC43" i="24"/>
  <c r="AH43" i="24"/>
  <c r="AI43" i="24" s="1"/>
  <c r="AB43" i="24"/>
  <c r="AG43" i="24"/>
  <c r="AF43" i="24"/>
  <c r="Z136" i="24"/>
  <c r="AI107" i="24"/>
  <c r="X107" i="24"/>
  <c r="AC42" i="24"/>
  <c r="AB42" i="24"/>
  <c r="AD42" i="24"/>
  <c r="AL42" i="24"/>
  <c r="AL43" i="24" s="1"/>
  <c r="AF42" i="24"/>
  <c r="AG42" i="24"/>
  <c r="AH42" i="24" s="1"/>
  <c r="AH162" i="24"/>
  <c r="AJ162" i="24"/>
  <c r="Y162" i="24" s="1"/>
  <c r="AD162" i="24"/>
  <c r="AG162" i="24"/>
  <c r="AF162" i="24"/>
  <c r="AC162" i="24"/>
  <c r="AB162" i="24"/>
  <c r="AA74" i="24"/>
  <c r="Z74" i="24"/>
  <c r="Y158" i="24"/>
  <c r="X158" i="24"/>
  <c r="AG139" i="24"/>
  <c r="AH139" i="24" s="1"/>
  <c r="AF139" i="24"/>
  <c r="AC139" i="24"/>
  <c r="AB139" i="24"/>
  <c r="AD139" i="24"/>
  <c r="AJ159" i="24"/>
  <c r="Y74" i="24"/>
  <c r="X74" i="24"/>
  <c r="AI135" i="24"/>
  <c r="AG109" i="24"/>
  <c r="AF109" i="24"/>
  <c r="AH109" i="24"/>
  <c r="AI109" i="24" s="1"/>
  <c r="AJ109" i="24"/>
  <c r="Y109" i="24" s="1"/>
  <c r="AD109" i="24"/>
  <c r="AC109" i="24"/>
  <c r="AB109" i="24"/>
  <c r="AH138" i="24"/>
  <c r="AJ138" i="24" s="1"/>
  <c r="AB138" i="24"/>
  <c r="AF138" i="24"/>
  <c r="AD138" i="24"/>
  <c r="AC138" i="24"/>
  <c r="AG138" i="24"/>
  <c r="AD76" i="24"/>
  <c r="AM76" i="24"/>
  <c r="AM77" i="24" s="1"/>
  <c r="AB76" i="24"/>
  <c r="AL76" i="24"/>
  <c r="AL77" i="24" s="1"/>
  <c r="AK76" i="24"/>
  <c r="AG76" i="24"/>
  <c r="AH76" i="24" s="1"/>
  <c r="AF76" i="24"/>
  <c r="AC76" i="24"/>
  <c r="AA211" i="24"/>
  <c r="Z211" i="24"/>
  <c r="AI108" i="24"/>
  <c r="AF110" i="24"/>
  <c r="AD110" i="24"/>
  <c r="AC110" i="24"/>
  <c r="AB110" i="24"/>
  <c r="AG110" i="24"/>
  <c r="AH110" i="24" s="1"/>
  <c r="Y211" i="24"/>
  <c r="X211" i="24"/>
  <c r="Y159" i="25" l="1"/>
  <c r="X159" i="25"/>
  <c r="AJ15" i="25"/>
  <c r="AI15" i="25"/>
  <c r="AA15" i="25" s="1"/>
  <c r="AJ108" i="25"/>
  <c r="AI108" i="25"/>
  <c r="Z108" i="25" s="1"/>
  <c r="R47" i="25" a="1"/>
  <c r="R47" i="25" s="1"/>
  <c r="AI137" i="25"/>
  <c r="AA137" i="25" s="1"/>
  <c r="AA108" i="25"/>
  <c r="AI160" i="25"/>
  <c r="Z160" i="25" s="1"/>
  <c r="X137" i="25"/>
  <c r="AJ43" i="25"/>
  <c r="AL187" i="25"/>
  <c r="AJ187" i="25" s="1"/>
  <c r="AC44" i="25"/>
  <c r="AF161" i="25"/>
  <c r="AL214" i="25"/>
  <c r="AC19" i="25"/>
  <c r="AM161" i="25"/>
  <c r="AM214" i="25"/>
  <c r="AF19" i="25"/>
  <c r="R215" i="25" a="1"/>
  <c r="R215" i="25" s="1"/>
  <c r="R162" i="25" a="1"/>
  <c r="R162" i="25" s="1"/>
  <c r="AK162" i="25" s="1"/>
  <c r="R216" i="25" a="1"/>
  <c r="R216" i="25" s="1"/>
  <c r="AK216" i="25" s="1"/>
  <c r="AH19" i="25"/>
  <c r="AK187" i="25"/>
  <c r="AI187" i="25" s="1"/>
  <c r="Z107" i="25"/>
  <c r="AJ16" i="25"/>
  <c r="AD19" i="25"/>
  <c r="R20" i="25" a="1"/>
  <c r="R20" i="25" s="1"/>
  <c r="AG20" i="25" s="1"/>
  <c r="AH20" i="25" s="1"/>
  <c r="AL161" i="25"/>
  <c r="AG161" i="25"/>
  <c r="AH161" i="25" s="1"/>
  <c r="AI161" i="25" s="1"/>
  <c r="AC214" i="25"/>
  <c r="AJ160" i="25"/>
  <c r="AK215" i="25"/>
  <c r="AC109" i="25"/>
  <c r="AF214" i="25"/>
  <c r="AA76" i="25"/>
  <c r="R141" i="25" a="1"/>
  <c r="R141" i="25" s="1"/>
  <c r="AD109" i="25"/>
  <c r="R78" i="25" a="1"/>
  <c r="R78" i="25" s="1"/>
  <c r="AG17" i="25"/>
  <c r="AH17" i="25" s="1"/>
  <c r="AF17" i="25"/>
  <c r="AD17" i="25"/>
  <c r="AB17" i="25"/>
  <c r="AC17" i="25"/>
  <c r="AD161" i="25"/>
  <c r="R46" i="25" a="1"/>
  <c r="R46" i="25" s="1"/>
  <c r="AL44" i="25"/>
  <c r="AJ44" i="25" s="1"/>
  <c r="AG109" i="25"/>
  <c r="AH109" i="25" s="1"/>
  <c r="AG214" i="25"/>
  <c r="AH214" i="25" s="1"/>
  <c r="AB187" i="25"/>
  <c r="R142" i="25" a="1"/>
  <c r="R142" i="25" s="1"/>
  <c r="R145" i="25" s="1" a="1"/>
  <c r="R145" i="25" s="1"/>
  <c r="R143" i="25" a="1"/>
  <c r="R143" i="25" s="1"/>
  <c r="R110" i="25" a="1"/>
  <c r="R110" i="25" s="1"/>
  <c r="R111" i="25" s="1" a="1"/>
  <c r="R111" i="25" s="1"/>
  <c r="R190" i="25" a="1"/>
  <c r="R190" i="25" s="1"/>
  <c r="R191" i="25" s="1" a="1"/>
  <c r="R191" i="25" s="1"/>
  <c r="AG140" i="25"/>
  <c r="AC140" i="25"/>
  <c r="AB140" i="25"/>
  <c r="AH140" i="25"/>
  <c r="AF140" i="25"/>
  <c r="AD140" i="25"/>
  <c r="Y108" i="25"/>
  <c r="X108" i="25"/>
  <c r="AI138" i="25"/>
  <c r="AJ138" i="25"/>
  <c r="AA186" i="25"/>
  <c r="Z186" i="25"/>
  <c r="Z213" i="25"/>
  <c r="AA213" i="25"/>
  <c r="AJ77" i="25"/>
  <c r="AI77" i="25"/>
  <c r="AI18" i="25"/>
  <c r="AJ18" i="25"/>
  <c r="AC189" i="25"/>
  <c r="AG189" i="25"/>
  <c r="AH189" i="25" s="1"/>
  <c r="AD189" i="25"/>
  <c r="AF189" i="25"/>
  <c r="AB189" i="25"/>
  <c r="AJ186" i="25"/>
  <c r="X15" i="25"/>
  <c r="Y15" i="25"/>
  <c r="Z42" i="25"/>
  <c r="AA42" i="25"/>
  <c r="AA43" i="25"/>
  <c r="Z43" i="25"/>
  <c r="AA16" i="25"/>
  <c r="Z16" i="25"/>
  <c r="AJ213" i="25"/>
  <c r="AF188" i="25"/>
  <c r="AM188" i="25"/>
  <c r="AM189" i="25" s="1"/>
  <c r="AD188" i="25"/>
  <c r="AL188" i="25"/>
  <c r="AL189" i="25" s="1"/>
  <c r="AK188" i="25"/>
  <c r="AK189" i="25" s="1"/>
  <c r="AG188" i="25"/>
  <c r="AH188" i="25" s="1"/>
  <c r="AB188" i="25"/>
  <c r="AC188" i="25"/>
  <c r="AA159" i="25"/>
  <c r="Z159" i="25"/>
  <c r="AA136" i="25"/>
  <c r="Z136" i="25"/>
  <c r="Z44" i="25"/>
  <c r="Y136" i="25"/>
  <c r="X136" i="25"/>
  <c r="AA41" i="25"/>
  <c r="Z41" i="25"/>
  <c r="X75" i="25"/>
  <c r="Y75" i="25"/>
  <c r="AK20" i="25"/>
  <c r="AC20" i="25"/>
  <c r="Y42" i="25"/>
  <c r="X42" i="25"/>
  <c r="AG111" i="25"/>
  <c r="AH111" i="25" s="1"/>
  <c r="AF111" i="25"/>
  <c r="AD111" i="25"/>
  <c r="AC139" i="25"/>
  <c r="AB139" i="25"/>
  <c r="AM139" i="25"/>
  <c r="AM140" i="25" s="1"/>
  <c r="AK139" i="25"/>
  <c r="AK140" i="25" s="1"/>
  <c r="AL139" i="25"/>
  <c r="AL140" i="25" s="1"/>
  <c r="AG139" i="25"/>
  <c r="AH139" i="25" s="1"/>
  <c r="AF139" i="25"/>
  <c r="AD139" i="25"/>
  <c r="AB110" i="25"/>
  <c r="AG110" i="25"/>
  <c r="AH110" i="25" s="1"/>
  <c r="AF110" i="25"/>
  <c r="AD110" i="25"/>
  <c r="AL110" i="25"/>
  <c r="AL111" i="25" s="1"/>
  <c r="AA185" i="25"/>
  <c r="Z185" i="25"/>
  <c r="X185" i="25"/>
  <c r="Y185" i="25"/>
  <c r="Y16" i="25"/>
  <c r="X16" i="25"/>
  <c r="AC45" i="25"/>
  <c r="AB45" i="25"/>
  <c r="AG45" i="25"/>
  <c r="AH45" i="25" s="1"/>
  <c r="AM45" i="25"/>
  <c r="AK45" i="25"/>
  <c r="AF45" i="25"/>
  <c r="AD45" i="25"/>
  <c r="X41" i="25"/>
  <c r="Y41" i="25"/>
  <c r="Z75" i="25"/>
  <c r="AA75" i="25"/>
  <c r="AA212" i="25"/>
  <c r="Z212" i="25"/>
  <c r="Y43" i="25"/>
  <c r="X43" i="25"/>
  <c r="Y41" i="24"/>
  <c r="X41" i="24"/>
  <c r="R18" i="24"/>
  <c r="R19" i="24" s="1"/>
  <c r="Y40" i="24"/>
  <c r="X40" i="24"/>
  <c r="Z109" i="24"/>
  <c r="AA109" i="24"/>
  <c r="Z43" i="24"/>
  <c r="AA43" i="24"/>
  <c r="AL44" i="24"/>
  <c r="AL45" i="24" s="1"/>
  <c r="AJ43" i="24"/>
  <c r="AI44" i="24"/>
  <c r="AI77" i="24"/>
  <c r="AJ77" i="24"/>
  <c r="AJ186" i="24"/>
  <c r="AI186" i="24"/>
  <c r="AG172" i="24"/>
  <c r="AH172" i="24"/>
  <c r="AF172" i="24"/>
  <c r="AD172" i="24"/>
  <c r="AC172" i="24"/>
  <c r="AB172" i="24"/>
  <c r="AI16" i="24"/>
  <c r="AJ16" i="24"/>
  <c r="AJ139" i="24"/>
  <c r="AI139" i="24"/>
  <c r="AJ42" i="24"/>
  <c r="AJ76" i="24"/>
  <c r="AI76" i="24"/>
  <c r="AJ110" i="24"/>
  <c r="AI110" i="24"/>
  <c r="AG189" i="24"/>
  <c r="AH189" i="24" s="1"/>
  <c r="AF189" i="24"/>
  <c r="AD189" i="24"/>
  <c r="AC189" i="24"/>
  <c r="AB189" i="24"/>
  <c r="AJ213" i="24"/>
  <c r="AI213" i="24"/>
  <c r="AJ187" i="24"/>
  <c r="AI187" i="24"/>
  <c r="AJ15" i="24"/>
  <c r="AI15" i="24"/>
  <c r="Y138" i="24"/>
  <c r="X138" i="24"/>
  <c r="X140" i="24"/>
  <c r="Y140" i="24"/>
  <c r="X159" i="24"/>
  <c r="Y159" i="24"/>
  <c r="AB79" i="24"/>
  <c r="AG79" i="24"/>
  <c r="AH79" i="24" s="1"/>
  <c r="AF79" i="24"/>
  <c r="AD79" i="24"/>
  <c r="AC79" i="24"/>
  <c r="X162" i="24"/>
  <c r="AD17" i="24"/>
  <c r="AC17" i="24"/>
  <c r="AB17" i="24"/>
  <c r="AG17" i="24"/>
  <c r="AH17" i="24" s="1"/>
  <c r="AF17" i="24"/>
  <c r="AM17" i="24"/>
  <c r="AL17" i="24"/>
  <c r="AK17" i="24"/>
  <c r="AA108" i="24"/>
  <c r="Z108" i="24"/>
  <c r="AC45" i="24"/>
  <c r="AB45" i="24"/>
  <c r="AG45" i="24"/>
  <c r="AH45" i="24" s="1"/>
  <c r="AF45" i="24"/>
  <c r="AD45" i="24"/>
  <c r="AI140" i="24"/>
  <c r="Y75" i="24"/>
  <c r="X75" i="24"/>
  <c r="AI158" i="24"/>
  <c r="Z184" i="24"/>
  <c r="AA184" i="24"/>
  <c r="X212" i="24"/>
  <c r="Y212" i="24"/>
  <c r="X109" i="24"/>
  <c r="AD111" i="24"/>
  <c r="AF111" i="24"/>
  <c r="AC111" i="24"/>
  <c r="AG111" i="24"/>
  <c r="AH111" i="24" s="1"/>
  <c r="AB111" i="24"/>
  <c r="Z185" i="24"/>
  <c r="AA185" i="24"/>
  <c r="Y137" i="24"/>
  <c r="X137" i="24"/>
  <c r="Z75" i="24"/>
  <c r="AA75" i="24"/>
  <c r="Z135" i="24"/>
  <c r="AA135" i="24"/>
  <c r="Z137" i="24"/>
  <c r="AA137" i="24"/>
  <c r="AJ44" i="24"/>
  <c r="AF112" i="24"/>
  <c r="AD112" i="24"/>
  <c r="AC112" i="24"/>
  <c r="AH112" i="24"/>
  <c r="AG112" i="24"/>
  <c r="AB112" i="24"/>
  <c r="AJ112" i="24"/>
  <c r="X112" i="24" s="1"/>
  <c r="Z212" i="24"/>
  <c r="AA212" i="24"/>
  <c r="AI138" i="24"/>
  <c r="AA14" i="24"/>
  <c r="Z14" i="24"/>
  <c r="Z106" i="24"/>
  <c r="AA106" i="24"/>
  <c r="X106" i="24"/>
  <c r="Y106" i="24"/>
  <c r="AF78" i="24"/>
  <c r="AD78" i="24"/>
  <c r="AB78" i="24" s="1"/>
  <c r="AG78" i="24"/>
  <c r="AH78" i="24" s="1"/>
  <c r="AC78" i="24"/>
  <c r="AK78" i="24"/>
  <c r="AK79" i="24" s="1"/>
  <c r="AM78" i="24"/>
  <c r="AM79" i="24" s="1"/>
  <c r="AL78" i="24"/>
  <c r="AL79" i="24" s="1"/>
  <c r="Z107" i="24"/>
  <c r="AA107" i="24"/>
  <c r="X160" i="24"/>
  <c r="Y160" i="24"/>
  <c r="AG215" i="24"/>
  <c r="AH215" i="24" s="1"/>
  <c r="AF215" i="24"/>
  <c r="AD215" i="24"/>
  <c r="AC215" i="24"/>
  <c r="AB215" i="24"/>
  <c r="AB214" i="24"/>
  <c r="AG214" i="24"/>
  <c r="AH214" i="24" s="1"/>
  <c r="AD214" i="24"/>
  <c r="AF214" i="24"/>
  <c r="AC214" i="24"/>
  <c r="AG170" i="24"/>
  <c r="AH170" i="24" s="1"/>
  <c r="AF170" i="24"/>
  <c r="AD170" i="24"/>
  <c r="AC170" i="24"/>
  <c r="AB170" i="24"/>
  <c r="AG169" i="24"/>
  <c r="AF169" i="24"/>
  <c r="AD169" i="24"/>
  <c r="AB169" i="24"/>
  <c r="AH169" i="24"/>
  <c r="AJ169" i="24" s="1"/>
  <c r="AC169" i="24"/>
  <c r="AB141" i="24"/>
  <c r="AG141" i="24"/>
  <c r="AH141" i="24" s="1"/>
  <c r="AF141" i="24"/>
  <c r="AD141" i="24"/>
  <c r="AC141" i="24"/>
  <c r="AG171" i="24"/>
  <c r="AH171" i="24"/>
  <c r="AF171" i="24"/>
  <c r="AD171" i="24"/>
  <c r="AB171" i="24"/>
  <c r="AC171" i="24"/>
  <c r="AD216" i="24"/>
  <c r="AC216" i="24"/>
  <c r="AB216" i="24"/>
  <c r="AG216" i="24"/>
  <c r="AH216" i="24" s="1"/>
  <c r="AF216" i="24"/>
  <c r="AG188" i="24"/>
  <c r="AD188" i="24"/>
  <c r="AF188" i="24"/>
  <c r="AH188" i="24"/>
  <c r="AJ188" i="24" s="1"/>
  <c r="AC188" i="24"/>
  <c r="AB188" i="24"/>
  <c r="Y14" i="24"/>
  <c r="X14" i="24"/>
  <c r="R147" i="25" l="1" a="1"/>
  <c r="R147" i="25" s="1"/>
  <c r="X44" i="25"/>
  <c r="Y44" i="25"/>
  <c r="AJ214" i="25"/>
  <c r="AI214" i="25"/>
  <c r="AA214" i="25" s="1"/>
  <c r="AI109" i="25"/>
  <c r="Z109" i="25" s="1"/>
  <c r="AJ109" i="25"/>
  <c r="Y109" i="25" s="1"/>
  <c r="AF215" i="25"/>
  <c r="AB215" i="25"/>
  <c r="R217" i="25" a="1"/>
  <c r="R217" i="25" s="1"/>
  <c r="AG215" i="25"/>
  <c r="AH215" i="25" s="1"/>
  <c r="AC215" i="25"/>
  <c r="AD215" i="25"/>
  <c r="AL78" i="25"/>
  <c r="AL215" i="25"/>
  <c r="AL216" i="25" s="1"/>
  <c r="AL217" i="25" s="1"/>
  <c r="AJ215" i="25"/>
  <c r="Y215" i="25" s="1"/>
  <c r="R146" i="25" a="1"/>
  <c r="R146" i="25" s="1"/>
  <c r="R148" i="25" s="1" a="1"/>
  <c r="R148" i="25" s="1"/>
  <c r="AL45" i="25"/>
  <c r="AL46" i="25" s="1"/>
  <c r="AB20" i="25"/>
  <c r="AM162" i="25"/>
  <c r="AM163" i="25" s="1"/>
  <c r="Z137" i="25"/>
  <c r="AJ161" i="25"/>
  <c r="Y161" i="25" s="1"/>
  <c r="AI17" i="25"/>
  <c r="AJ17" i="25"/>
  <c r="AC162" i="25"/>
  <c r="AJ140" i="25"/>
  <c r="X140" i="25" s="1"/>
  <c r="AI215" i="25"/>
  <c r="AI140" i="25"/>
  <c r="AM20" i="25"/>
  <c r="AM21" i="25" s="1"/>
  <c r="AH162" i="25"/>
  <c r="AI162" i="25" s="1"/>
  <c r="AA162" i="25" s="1"/>
  <c r="Z15" i="25"/>
  <c r="R164" i="25" a="1"/>
  <c r="R164" i="25" s="1"/>
  <c r="R169" i="25" s="1" a="1"/>
  <c r="R169" i="25" s="1"/>
  <c r="AF162" i="25"/>
  <c r="R21" i="25" a="1"/>
  <c r="R21" i="25" s="1"/>
  <c r="AG216" i="25"/>
  <c r="AC216" i="25"/>
  <c r="AB216" i="25"/>
  <c r="Y160" i="25"/>
  <c r="X160" i="25"/>
  <c r="AM78" i="25"/>
  <c r="AD78" i="25"/>
  <c r="AB78" i="25"/>
  <c r="AC78" i="25"/>
  <c r="AG78" i="25"/>
  <c r="AH78" i="25" s="1"/>
  <c r="AF78" i="25"/>
  <c r="R79" i="25" a="1"/>
  <c r="R79" i="25" s="1"/>
  <c r="AB162" i="25"/>
  <c r="AL20" i="25"/>
  <c r="AL21" i="25" s="1"/>
  <c r="AC111" i="25"/>
  <c r="AC110" i="25"/>
  <c r="AB111" i="25"/>
  <c r="AH216" i="25"/>
  <c r="R112" i="25" a="1"/>
  <c r="R112" i="25" s="1"/>
  <c r="R113" i="25" s="1" a="1"/>
  <c r="R113" i="25" s="1"/>
  <c r="AK78" i="25"/>
  <c r="AI19" i="25"/>
  <c r="AJ19" i="25"/>
  <c r="AA160" i="25"/>
  <c r="AG162" i="25"/>
  <c r="AM215" i="25"/>
  <c r="AM216" i="25" s="1"/>
  <c r="AD20" i="25"/>
  <c r="AL162" i="25"/>
  <c r="AD216" i="25"/>
  <c r="R192" i="25" a="1"/>
  <c r="R192" i="25" s="1"/>
  <c r="AM110" i="25"/>
  <c r="AM111" i="25" s="1"/>
  <c r="AM112" i="25" s="1"/>
  <c r="AF20" i="25"/>
  <c r="AD162" i="25"/>
  <c r="AF216" i="25"/>
  <c r="AK110" i="25"/>
  <c r="AK111" i="25" s="1"/>
  <c r="AI111" i="25" s="1"/>
  <c r="R48" i="25" a="1"/>
  <c r="R48" i="25" s="1"/>
  <c r="R163" i="25" a="1"/>
  <c r="R163" i="25" s="1"/>
  <c r="AJ139" i="25"/>
  <c r="AI139" i="25"/>
  <c r="Y140" i="25"/>
  <c r="AA140" i="25"/>
  <c r="Z140" i="25"/>
  <c r="AJ45" i="25"/>
  <c r="AI45" i="25"/>
  <c r="AJ188" i="25"/>
  <c r="AI188" i="25"/>
  <c r="AI20" i="25"/>
  <c r="AJ189" i="25"/>
  <c r="AI189" i="25"/>
  <c r="AJ110" i="25"/>
  <c r="AJ111" i="25"/>
  <c r="Y187" i="25"/>
  <c r="X187" i="25"/>
  <c r="Y138" i="25"/>
  <c r="X138" i="25"/>
  <c r="Z18" i="25"/>
  <c r="AA18" i="25"/>
  <c r="AK141" i="25"/>
  <c r="AM141" i="25"/>
  <c r="AF141" i="25"/>
  <c r="AL141" i="25"/>
  <c r="AG141" i="25"/>
  <c r="AH141" i="25" s="1"/>
  <c r="AD141" i="25"/>
  <c r="AC141" i="25"/>
  <c r="AB141" i="25"/>
  <c r="AC217" i="25"/>
  <c r="AB217" i="25"/>
  <c r="AD217" i="25"/>
  <c r="AG217" i="25"/>
  <c r="AH217" i="25" s="1"/>
  <c r="AA215" i="25"/>
  <c r="Z215" i="25"/>
  <c r="AM190" i="25"/>
  <c r="AL190" i="25"/>
  <c r="AG190" i="25"/>
  <c r="AH190" i="25" s="1"/>
  <c r="AC190" i="25"/>
  <c r="AB190" i="25"/>
  <c r="AK190" i="25"/>
  <c r="AF190" i="25"/>
  <c r="AD190" i="25"/>
  <c r="X213" i="25"/>
  <c r="Y213" i="25"/>
  <c r="AC46" i="25"/>
  <c r="AB46" i="25"/>
  <c r="AK46" i="25"/>
  <c r="AF46" i="25"/>
  <c r="AG46" i="25"/>
  <c r="AH46" i="25" s="1"/>
  <c r="AD46" i="25"/>
  <c r="AM46" i="25"/>
  <c r="AA77" i="25"/>
  <c r="Z77" i="25"/>
  <c r="AB163" i="25"/>
  <c r="AK163" i="25"/>
  <c r="AJ163" i="25"/>
  <c r="Y163" i="25"/>
  <c r="X163" i="25"/>
  <c r="AD163" i="25"/>
  <c r="Z163" i="25"/>
  <c r="AG163" i="25"/>
  <c r="AL163" i="25"/>
  <c r="AI163" i="25"/>
  <c r="AH163" i="25"/>
  <c r="AF163" i="25"/>
  <c r="AC163" i="25"/>
  <c r="AA163" i="25"/>
  <c r="AA187" i="25"/>
  <c r="Z187" i="25"/>
  <c r="AL112" i="25"/>
  <c r="AB112" i="25"/>
  <c r="AK112" i="25"/>
  <c r="AG112" i="25"/>
  <c r="AH112" i="25" s="1"/>
  <c r="AD112" i="25"/>
  <c r="AF112" i="25"/>
  <c r="AA109" i="25"/>
  <c r="Y18" i="25"/>
  <c r="X18" i="25"/>
  <c r="Z138" i="25"/>
  <c r="AA138" i="25"/>
  <c r="Y77" i="25"/>
  <c r="X77" i="25"/>
  <c r="X186" i="25"/>
  <c r="Y186" i="25"/>
  <c r="Z161" i="25"/>
  <c r="AA161" i="25"/>
  <c r="R20" i="24"/>
  <c r="AA112" i="24"/>
  <c r="Z112" i="24"/>
  <c r="AJ17" i="24"/>
  <c r="AI17" i="24"/>
  <c r="AI215" i="24"/>
  <c r="AJ215" i="24"/>
  <c r="AJ216" i="24"/>
  <c r="AI216" i="24"/>
  <c r="AJ45" i="24"/>
  <c r="AI45" i="24"/>
  <c r="AI214" i="24"/>
  <c r="AJ214" i="24"/>
  <c r="AJ189" i="24"/>
  <c r="AI189" i="24"/>
  <c r="AJ78" i="24"/>
  <c r="AI78" i="24"/>
  <c r="AJ170" i="24"/>
  <c r="AJ79" i="24"/>
  <c r="AI79" i="24"/>
  <c r="X169" i="24"/>
  <c r="Y169" i="24"/>
  <c r="X188" i="24"/>
  <c r="Y188" i="24"/>
  <c r="AJ111" i="24"/>
  <c r="AI111" i="24"/>
  <c r="AI141" i="24"/>
  <c r="AJ141" i="24"/>
  <c r="AJ171" i="24"/>
  <c r="AA187" i="24"/>
  <c r="Z187" i="24"/>
  <c r="AA16" i="24"/>
  <c r="Z16" i="24"/>
  <c r="AG173" i="24"/>
  <c r="AH173" i="24" s="1"/>
  <c r="AF173" i="24"/>
  <c r="AD173" i="24"/>
  <c r="AC173" i="24"/>
  <c r="AB173" i="24"/>
  <c r="AI188" i="24"/>
  <c r="AG192" i="24"/>
  <c r="AH192" i="24" s="1"/>
  <c r="AF192" i="24"/>
  <c r="AC192" i="24"/>
  <c r="AB192" i="24"/>
  <c r="AD192" i="24"/>
  <c r="AH191" i="24"/>
  <c r="AJ191" i="24" s="1"/>
  <c r="AB191" i="24"/>
  <c r="AG191" i="24"/>
  <c r="AF191" i="24"/>
  <c r="AD191" i="24"/>
  <c r="AC191" i="24"/>
  <c r="AA44" i="24"/>
  <c r="Z44" i="24"/>
  <c r="X44" i="24"/>
  <c r="Y44" i="24"/>
  <c r="Z139" i="24"/>
  <c r="AA139" i="24"/>
  <c r="AB19" i="24"/>
  <c r="AG19" i="24"/>
  <c r="AH19" i="24" s="1"/>
  <c r="AF19" i="24"/>
  <c r="AM19" i="24"/>
  <c r="AD19" i="24"/>
  <c r="AC19" i="24"/>
  <c r="AI159" i="24"/>
  <c r="X16" i="24"/>
  <c r="Y16" i="24"/>
  <c r="AA213" i="24"/>
  <c r="Z213" i="24"/>
  <c r="AG217" i="24"/>
  <c r="AH217" i="24" s="1"/>
  <c r="AF217" i="24"/>
  <c r="AC217" i="24"/>
  <c r="AB217" i="24"/>
  <c r="AD217" i="24"/>
  <c r="Y213" i="24"/>
  <c r="X213" i="24"/>
  <c r="AF81" i="24"/>
  <c r="AL81" i="24"/>
  <c r="AK81" i="24"/>
  <c r="AG81" i="24"/>
  <c r="AH81" i="24" s="1"/>
  <c r="AD81" i="24"/>
  <c r="AC81" i="24"/>
  <c r="AB81" i="24"/>
  <c r="AL46" i="24"/>
  <c r="AB46" i="24"/>
  <c r="AG46" i="24"/>
  <c r="AH46" i="24" s="1"/>
  <c r="AF46" i="24"/>
  <c r="AD46" i="24"/>
  <c r="AC46" i="24"/>
  <c r="AB113" i="24"/>
  <c r="AD113" i="24"/>
  <c r="AG113" i="24"/>
  <c r="AH113" i="24" s="1"/>
  <c r="AF113" i="24"/>
  <c r="AC113" i="24"/>
  <c r="AA110" i="24"/>
  <c r="Z110" i="24"/>
  <c r="AD190" i="24"/>
  <c r="AG190" i="24"/>
  <c r="AH190" i="24" s="1"/>
  <c r="AF190" i="24"/>
  <c r="AC190" i="24"/>
  <c r="AB190" i="24"/>
  <c r="AA138" i="24"/>
  <c r="Z138" i="24"/>
  <c r="Y110" i="24"/>
  <c r="X110" i="24"/>
  <c r="AG218" i="24"/>
  <c r="AF218" i="24"/>
  <c r="AH218" i="24"/>
  <c r="AJ218" i="24" s="1"/>
  <c r="AC218" i="24"/>
  <c r="AB218" i="24"/>
  <c r="AD218" i="24"/>
  <c r="X187" i="24"/>
  <c r="Y187" i="24"/>
  <c r="AJ172" i="24"/>
  <c r="X143" i="24"/>
  <c r="Z143" i="24"/>
  <c r="AJ143" i="24"/>
  <c r="AI143" i="24"/>
  <c r="AH143" i="24"/>
  <c r="AC143" i="24"/>
  <c r="AA143" i="24"/>
  <c r="AB143" i="24"/>
  <c r="AG143" i="24"/>
  <c r="AF143" i="24"/>
  <c r="AD143" i="24"/>
  <c r="Y143" i="24"/>
  <c r="Z77" i="24"/>
  <c r="AA77" i="24"/>
  <c r="AG142" i="24"/>
  <c r="AH142" i="24" s="1"/>
  <c r="AF142" i="24"/>
  <c r="AD142" i="24"/>
  <c r="AC142" i="24"/>
  <c r="AB142" i="24"/>
  <c r="Y76" i="24"/>
  <c r="X76" i="24"/>
  <c r="AA158" i="24"/>
  <c r="Z158" i="24"/>
  <c r="Z15" i="24"/>
  <c r="AA15" i="24"/>
  <c r="X15" i="24"/>
  <c r="Y15" i="24"/>
  <c r="Y139" i="24"/>
  <c r="X139" i="24"/>
  <c r="Y112" i="24"/>
  <c r="Z140" i="24"/>
  <c r="AA140" i="24"/>
  <c r="AA186" i="24"/>
  <c r="Z186" i="24"/>
  <c r="Y186" i="24"/>
  <c r="X186" i="24"/>
  <c r="Y77" i="24"/>
  <c r="X77" i="24"/>
  <c r="Y43" i="24"/>
  <c r="X43" i="24"/>
  <c r="AL80" i="24"/>
  <c r="AK80" i="24"/>
  <c r="AG80" i="24"/>
  <c r="AH80" i="24" s="1"/>
  <c r="AF80" i="24"/>
  <c r="AC80" i="24"/>
  <c r="AD80" i="24"/>
  <c r="AM80" i="24"/>
  <c r="AM81" i="24" s="1"/>
  <c r="AB80" i="24"/>
  <c r="AA76" i="24"/>
  <c r="Z76" i="24"/>
  <c r="AC18" i="24"/>
  <c r="AB18" i="24"/>
  <c r="AF18" i="24"/>
  <c r="AD18" i="24"/>
  <c r="AL18" i="24"/>
  <c r="AL19" i="24" s="1"/>
  <c r="AK18" i="24"/>
  <c r="AK19" i="24" s="1"/>
  <c r="AG18" i="24"/>
  <c r="AH18" i="24" s="1"/>
  <c r="AJ18" i="24" s="1"/>
  <c r="AM18" i="24"/>
  <c r="X42" i="24"/>
  <c r="Y42" i="24"/>
  <c r="AJ78" i="25" l="1"/>
  <c r="AI78" i="25"/>
  <c r="AJ141" i="25"/>
  <c r="AI141" i="25"/>
  <c r="Z141" i="25" s="1"/>
  <c r="X215" i="25"/>
  <c r="Y214" i="25"/>
  <c r="X214" i="25"/>
  <c r="X161" i="25"/>
  <c r="AC112" i="25"/>
  <c r="R218" i="25" a="1"/>
  <c r="R218" i="25" s="1"/>
  <c r="R219" i="25" s="1" a="1"/>
  <c r="R219" i="25" s="1"/>
  <c r="AM79" i="25"/>
  <c r="AF79" i="25"/>
  <c r="AC79" i="25"/>
  <c r="AD79" i="25"/>
  <c r="AK79" i="25"/>
  <c r="AL79" i="25"/>
  <c r="AL80" i="25" s="1"/>
  <c r="AG79" i="25"/>
  <c r="AH79" i="25" s="1"/>
  <c r="AI79" i="25" s="1"/>
  <c r="AB79" i="25"/>
  <c r="Z214" i="25"/>
  <c r="AJ216" i="25"/>
  <c r="AJ162" i="25"/>
  <c r="Z162" i="25"/>
  <c r="AM217" i="25"/>
  <c r="Y19" i="25"/>
  <c r="X19" i="25"/>
  <c r="Y17" i="25"/>
  <c r="X17" i="25"/>
  <c r="AB21" i="25"/>
  <c r="AC21" i="25"/>
  <c r="AF21" i="25"/>
  <c r="AH21" i="25"/>
  <c r="R22" i="25" a="1"/>
  <c r="R22" i="25" s="1"/>
  <c r="AD21" i="25"/>
  <c r="AG21" i="25"/>
  <c r="X109" i="25"/>
  <c r="AK217" i="25"/>
  <c r="AI110" i="25"/>
  <c r="R170" i="25" a="1"/>
  <c r="R170" i="25" s="1"/>
  <c r="AF170" i="25" s="1"/>
  <c r="Z19" i="25"/>
  <c r="AA19" i="25"/>
  <c r="AA17" i="25"/>
  <c r="Z17" i="25"/>
  <c r="R194" i="25" a="1"/>
  <c r="R194" i="25" s="1"/>
  <c r="AK21" i="25"/>
  <c r="AJ79" i="25"/>
  <c r="X79" i="25" s="1"/>
  <c r="AI216" i="25"/>
  <c r="AF217" i="25"/>
  <c r="AJ20" i="25"/>
  <c r="R193" i="25" a="1"/>
  <c r="R193" i="25" s="1"/>
  <c r="R80" i="25" a="1"/>
  <c r="R80" i="25" s="1"/>
  <c r="R114" i="25" a="1"/>
  <c r="R114" i="25" s="1"/>
  <c r="R49" i="25" a="1"/>
  <c r="R49" i="25" s="1"/>
  <c r="AI46" i="25"/>
  <c r="AJ46" i="25"/>
  <c r="AJ217" i="25"/>
  <c r="AI217" i="25"/>
  <c r="AI112" i="25"/>
  <c r="AJ112" i="25"/>
  <c r="AJ190" i="25"/>
  <c r="AI190" i="25"/>
  <c r="Y141" i="25"/>
  <c r="X141" i="25"/>
  <c r="AF143" i="25"/>
  <c r="X143" i="25"/>
  <c r="AB143" i="25"/>
  <c r="AA143" i="25"/>
  <c r="Z143" i="25"/>
  <c r="AK143" i="25"/>
  <c r="AK144" i="25" s="1"/>
  <c r="AJ143" i="25"/>
  <c r="AH143" i="25"/>
  <c r="AG143" i="25"/>
  <c r="AI143" i="25"/>
  <c r="AD143" i="25"/>
  <c r="Y143" i="25"/>
  <c r="AC143" i="25"/>
  <c r="AM47" i="25"/>
  <c r="AB47" i="25"/>
  <c r="AD47" i="25"/>
  <c r="AL47" i="25"/>
  <c r="AK47" i="25"/>
  <c r="AF47" i="25"/>
  <c r="AC47" i="25"/>
  <c r="AG47" i="25"/>
  <c r="AH47" i="25" s="1"/>
  <c r="AI47" i="25" s="1"/>
  <c r="AL191" i="25"/>
  <c r="AK191" i="25"/>
  <c r="AH191" i="25"/>
  <c r="AJ191" i="25" s="1"/>
  <c r="AB191" i="25"/>
  <c r="AG191" i="25"/>
  <c r="AD191" i="25"/>
  <c r="AF191" i="25"/>
  <c r="AC191" i="25"/>
  <c r="AM191" i="25"/>
  <c r="AA110" i="25"/>
  <c r="Z110" i="25"/>
  <c r="Y188" i="25"/>
  <c r="X188" i="25"/>
  <c r="X110" i="25"/>
  <c r="Y110" i="25"/>
  <c r="X45" i="25"/>
  <c r="Y45" i="25"/>
  <c r="Z189" i="25"/>
  <c r="AA189" i="25"/>
  <c r="Z139" i="25"/>
  <c r="AA139" i="25"/>
  <c r="AL113" i="25"/>
  <c r="AK113" i="25"/>
  <c r="AB113" i="25"/>
  <c r="AF113" i="25"/>
  <c r="AM113" i="25"/>
  <c r="AD113" i="25"/>
  <c r="AH113" i="25"/>
  <c r="AJ113" i="25" s="1"/>
  <c r="AG113" i="25"/>
  <c r="AC113" i="25"/>
  <c r="AA216" i="25"/>
  <c r="Z216" i="25"/>
  <c r="Y79" i="25"/>
  <c r="X20" i="25"/>
  <c r="Y20" i="25"/>
  <c r="Z111" i="25"/>
  <c r="AA111" i="25"/>
  <c r="AA20" i="25"/>
  <c r="Z20" i="25"/>
  <c r="Y111" i="25"/>
  <c r="X111" i="25"/>
  <c r="AA188" i="25"/>
  <c r="Z188" i="25"/>
  <c r="AA45" i="25"/>
  <c r="Z45" i="25"/>
  <c r="AD170" i="25"/>
  <c r="AB170" i="25"/>
  <c r="AK170" i="25"/>
  <c r="AG170" i="25"/>
  <c r="AH170" i="25" s="1"/>
  <c r="AA141" i="25"/>
  <c r="X189" i="25"/>
  <c r="Y189" i="25"/>
  <c r="AH142" i="25"/>
  <c r="AF142" i="25"/>
  <c r="AD142" i="25"/>
  <c r="AB142" i="25"/>
  <c r="AC142" i="25"/>
  <c r="AM142" i="25"/>
  <c r="AM143" i="25" s="1"/>
  <c r="AM144" i="25" s="1"/>
  <c r="AL142" i="25"/>
  <c r="AL143" i="25" s="1"/>
  <c r="AL144" i="25" s="1"/>
  <c r="AK142" i="25"/>
  <c r="AG142" i="25"/>
  <c r="AG169" i="25"/>
  <c r="AH169" i="25" s="1"/>
  <c r="AC169" i="25"/>
  <c r="AB169" i="25"/>
  <c r="AF169" i="25"/>
  <c r="AD169" i="25"/>
  <c r="AK169" i="25"/>
  <c r="Y139" i="25"/>
  <c r="X139" i="25"/>
  <c r="Z164" i="25"/>
  <c r="AJ164" i="25"/>
  <c r="AI164" i="25"/>
  <c r="AA164" i="25"/>
  <c r="Y164" i="25"/>
  <c r="X164" i="25"/>
  <c r="AC164" i="25"/>
  <c r="AB164" i="25"/>
  <c r="AK164" i="25"/>
  <c r="AK165" i="25" s="1"/>
  <c r="AK166" i="25" s="1"/>
  <c r="AK167" i="25" s="1"/>
  <c r="AK168" i="25" s="1"/>
  <c r="AM164" i="25"/>
  <c r="AM165" i="25" s="1"/>
  <c r="AM166" i="25" s="1"/>
  <c r="AM167" i="25" s="1"/>
  <c r="AM168" i="25" s="1"/>
  <c r="AM169" i="25" s="1"/>
  <c r="AG164" i="25"/>
  <c r="AD164" i="25"/>
  <c r="AL164" i="25"/>
  <c r="AL165" i="25" s="1"/>
  <c r="AL166" i="25" s="1"/>
  <c r="AL167" i="25" s="1"/>
  <c r="AL168" i="25" s="1"/>
  <c r="AL169" i="25" s="1"/>
  <c r="AF164" i="25"/>
  <c r="AH164" i="25"/>
  <c r="AJ46" i="24"/>
  <c r="AI46" i="24"/>
  <c r="AI217" i="24"/>
  <c r="AJ217" i="24"/>
  <c r="AJ81" i="24"/>
  <c r="AI81" i="24"/>
  <c r="AJ173" i="24"/>
  <c r="X191" i="24"/>
  <c r="Y191" i="24"/>
  <c r="AI80" i="24"/>
  <c r="AJ80" i="24"/>
  <c r="AB221" i="24"/>
  <c r="AF221" i="24"/>
  <c r="AC221" i="24"/>
  <c r="AG221" i="24"/>
  <c r="AH221" i="24" s="1"/>
  <c r="AD221" i="24"/>
  <c r="AJ113" i="24"/>
  <c r="AI113" i="24"/>
  <c r="AI190" i="24"/>
  <c r="AJ190" i="24"/>
  <c r="AJ19" i="24"/>
  <c r="X18" i="24"/>
  <c r="Y18" i="24"/>
  <c r="AJ192" i="24"/>
  <c r="AI192" i="24"/>
  <c r="AI142" i="24"/>
  <c r="AJ142" i="24"/>
  <c r="X218" i="24"/>
  <c r="Y218" i="24"/>
  <c r="AA189" i="24"/>
  <c r="Z189" i="24"/>
  <c r="AI18" i="24"/>
  <c r="Z111" i="24"/>
  <c r="AA111" i="24"/>
  <c r="AC114" i="24"/>
  <c r="AG114" i="24"/>
  <c r="AH114" i="24" s="1"/>
  <c r="AF114" i="24"/>
  <c r="AD114" i="24"/>
  <c r="AB114" i="24"/>
  <c r="AI218" i="24"/>
  <c r="Y45" i="24"/>
  <c r="X45" i="24"/>
  <c r="AG145" i="24"/>
  <c r="AH145" i="24" s="1"/>
  <c r="AF145" i="24"/>
  <c r="AD145" i="24"/>
  <c r="AC145" i="24"/>
  <c r="AB145" i="24"/>
  <c r="Y216" i="24"/>
  <c r="X216" i="24"/>
  <c r="AI191" i="24"/>
  <c r="Y79" i="24"/>
  <c r="X79" i="24"/>
  <c r="AA17" i="24"/>
  <c r="Z17" i="24"/>
  <c r="AB82" i="24"/>
  <c r="AM82" i="24"/>
  <c r="AL82" i="24"/>
  <c r="AK82" i="24"/>
  <c r="AG82" i="24"/>
  <c r="AH82" i="24" s="1"/>
  <c r="AJ82" i="24" s="1"/>
  <c r="AF82" i="24"/>
  <c r="AC82" i="24"/>
  <c r="AD82" i="24"/>
  <c r="Y17" i="24"/>
  <c r="X17" i="24"/>
  <c r="AI160" i="24"/>
  <c r="Y141" i="24"/>
  <c r="X141" i="24"/>
  <c r="X189" i="24"/>
  <c r="Y189" i="24"/>
  <c r="Y214" i="24"/>
  <c r="X214" i="24"/>
  <c r="AA214" i="24"/>
  <c r="Z214" i="24"/>
  <c r="AA45" i="24"/>
  <c r="Z45" i="24"/>
  <c r="AB47" i="24"/>
  <c r="AL47" i="24"/>
  <c r="AG47" i="24"/>
  <c r="AH47" i="24" s="1"/>
  <c r="AF47" i="24"/>
  <c r="AD47" i="24"/>
  <c r="AC47" i="24"/>
  <c r="AD193" i="24"/>
  <c r="AC193" i="24"/>
  <c r="AF193" i="24"/>
  <c r="AG193" i="24"/>
  <c r="AH193" i="24" s="1"/>
  <c r="AB193" i="24"/>
  <c r="AI19" i="24"/>
  <c r="AB21" i="24"/>
  <c r="AF21" i="24"/>
  <c r="AD21" i="24"/>
  <c r="AG21" i="24"/>
  <c r="AH21" i="24" s="1"/>
  <c r="AC21" i="24"/>
  <c r="AG20" i="24"/>
  <c r="AH20" i="24" s="1"/>
  <c r="AM20" i="24"/>
  <c r="AM21" i="24" s="1"/>
  <c r="AM22" i="24" s="1"/>
  <c r="AM23" i="24" s="1"/>
  <c r="AM24" i="24" s="1"/>
  <c r="AM25" i="24" s="1"/>
  <c r="AM26" i="24" s="1"/>
  <c r="AM27" i="24" s="1"/>
  <c r="AL20" i="24"/>
  <c r="AL21" i="24" s="1"/>
  <c r="AL22" i="24" s="1"/>
  <c r="AL23" i="24" s="1"/>
  <c r="AL24" i="24" s="1"/>
  <c r="AL25" i="24" s="1"/>
  <c r="AL26" i="24" s="1"/>
  <c r="AL27" i="24" s="1"/>
  <c r="AF20" i="24"/>
  <c r="AC20" i="24"/>
  <c r="AK20" i="24"/>
  <c r="AK21" i="24" s="1"/>
  <c r="AK22" i="24" s="1"/>
  <c r="AK23" i="24" s="1"/>
  <c r="AK24" i="24" s="1"/>
  <c r="AK25" i="24" s="1"/>
  <c r="AK26" i="24" s="1"/>
  <c r="AK27" i="24" s="1"/>
  <c r="AB20" i="24"/>
  <c r="AD20" i="24"/>
  <c r="AA188" i="24"/>
  <c r="Z188" i="24"/>
  <c r="AA79" i="24"/>
  <c r="Z79" i="24"/>
  <c r="X172" i="24"/>
  <c r="Y172" i="24"/>
  <c r="X171" i="24"/>
  <c r="Y171" i="24"/>
  <c r="AA78" i="24"/>
  <c r="Z78" i="24"/>
  <c r="Z141" i="24"/>
  <c r="AA141" i="24"/>
  <c r="AB220" i="24"/>
  <c r="AC220" i="24"/>
  <c r="AD220" i="24"/>
  <c r="AH220" i="24"/>
  <c r="AG220" i="24"/>
  <c r="AF220" i="24"/>
  <c r="AD219" i="24"/>
  <c r="AC219" i="24"/>
  <c r="AG219" i="24"/>
  <c r="AH219" i="24" s="1"/>
  <c r="AF219" i="24"/>
  <c r="AB219" i="24"/>
  <c r="Y111" i="24"/>
  <c r="X111" i="24"/>
  <c r="AB194" i="24"/>
  <c r="AH194" i="24"/>
  <c r="AJ194" i="24" s="1"/>
  <c r="AC194" i="24"/>
  <c r="AF194" i="24"/>
  <c r="AG194" i="24"/>
  <c r="AD194" i="24"/>
  <c r="AF22" i="24"/>
  <c r="AD22" i="24"/>
  <c r="AC22" i="24"/>
  <c r="AB22" i="24"/>
  <c r="AG22" i="24"/>
  <c r="AH22" i="24" s="1"/>
  <c r="Z216" i="24"/>
  <c r="AA216" i="24"/>
  <c r="AF174" i="24"/>
  <c r="AD174" i="24"/>
  <c r="AG174" i="24"/>
  <c r="AH174" i="24" s="1"/>
  <c r="AB174" i="24"/>
  <c r="AC174" i="24"/>
  <c r="X215" i="24"/>
  <c r="Y215" i="24"/>
  <c r="Z215" i="24"/>
  <c r="AA215" i="24"/>
  <c r="X170" i="24"/>
  <c r="Y170" i="24"/>
  <c r="AA159" i="24"/>
  <c r="Z159" i="24"/>
  <c r="X78" i="24"/>
  <c r="Y78" i="24"/>
  <c r="AD219" i="25" l="1"/>
  <c r="AG219" i="25"/>
  <c r="AH219" i="25" s="1"/>
  <c r="AB219" i="25"/>
  <c r="AC219" i="25"/>
  <c r="AF219" i="25"/>
  <c r="AM219" i="25"/>
  <c r="AA79" i="25"/>
  <c r="Z79" i="25"/>
  <c r="R81" i="25" a="1"/>
  <c r="R81" i="25" s="1"/>
  <c r="AL81" i="25" s="1"/>
  <c r="R195" i="25" a="1"/>
  <c r="R195" i="25" s="1"/>
  <c r="AK80" i="25"/>
  <c r="AJ142" i="25"/>
  <c r="R115" i="25" a="1"/>
  <c r="R115" i="25" s="1"/>
  <c r="R120" i="25" s="1" a="1"/>
  <c r="R120" i="25" s="1"/>
  <c r="AM80" i="25"/>
  <c r="AG80" i="25"/>
  <c r="AH80" i="25" s="1"/>
  <c r="AJ80" i="25" s="1"/>
  <c r="AB80" i="25"/>
  <c r="AF80" i="25"/>
  <c r="AC80" i="25"/>
  <c r="AD80" i="25"/>
  <c r="AI80" i="25"/>
  <c r="AA80" i="25" s="1"/>
  <c r="AK218" i="25"/>
  <c r="AK219" i="25" s="1"/>
  <c r="AI219" i="25" s="1"/>
  <c r="R171" i="25" a="1"/>
  <c r="R171" i="25" s="1"/>
  <c r="R50" i="25" a="1"/>
  <c r="R50" i="25" s="1"/>
  <c r="R51" i="25" s="1" a="1"/>
  <c r="R51" i="25" s="1"/>
  <c r="AJ21" i="25"/>
  <c r="AI21" i="25"/>
  <c r="AD218" i="25"/>
  <c r="AC218" i="25"/>
  <c r="R221" i="25" a="1"/>
  <c r="R221" i="25" s="1"/>
  <c r="AG218" i="25"/>
  <c r="AH218" i="25" s="1"/>
  <c r="AB218" i="25"/>
  <c r="AF218" i="25"/>
  <c r="R220" i="25" a="1"/>
  <c r="R220" i="25" s="1"/>
  <c r="AM218" i="25"/>
  <c r="AA78" i="25"/>
  <c r="Z78" i="25"/>
  <c r="AM170" i="25"/>
  <c r="AM171" i="25" s="1"/>
  <c r="AC170" i="25"/>
  <c r="Y162" i="25"/>
  <c r="X162" i="25"/>
  <c r="Y78" i="25"/>
  <c r="X78" i="25"/>
  <c r="AK171" i="25"/>
  <c r="AL170" i="25"/>
  <c r="AL171" i="25" s="1"/>
  <c r="AM22" i="25"/>
  <c r="AM23" i="25" s="1"/>
  <c r="AM24" i="25" s="1"/>
  <c r="AM25" i="25" s="1"/>
  <c r="AM26" i="25" s="1"/>
  <c r="AM27" i="25" s="1"/>
  <c r="AM28" i="25" s="1"/>
  <c r="AL22" i="25"/>
  <c r="AL23" i="25" s="1"/>
  <c r="AL24" i="25" s="1"/>
  <c r="AL25" i="25" s="1"/>
  <c r="AL26" i="25" s="1"/>
  <c r="AL27" i="25" s="1"/>
  <c r="AK22" i="25"/>
  <c r="AK23" i="25" s="1"/>
  <c r="AK24" i="25" s="1"/>
  <c r="AK25" i="25" s="1"/>
  <c r="AK26" i="25" s="1"/>
  <c r="AK27" i="25" s="1"/>
  <c r="AD22" i="25"/>
  <c r="AF22" i="25"/>
  <c r="AC22" i="25"/>
  <c r="AB22" i="25"/>
  <c r="R28" i="25" a="1"/>
  <c r="R28" i="25" s="1"/>
  <c r="AG22" i="25"/>
  <c r="AH22" i="25" s="1"/>
  <c r="Y216" i="25"/>
  <c r="X216" i="25"/>
  <c r="AL218" i="25"/>
  <c r="AL219" i="25" s="1"/>
  <c r="AJ219" i="25" s="1"/>
  <c r="AJ169" i="25"/>
  <c r="AI169" i="25"/>
  <c r="AI170" i="25"/>
  <c r="X113" i="25"/>
  <c r="Y113" i="25"/>
  <c r="Y142" i="25"/>
  <c r="X142" i="25"/>
  <c r="AA47" i="25"/>
  <c r="Z47" i="25"/>
  <c r="Y191" i="25"/>
  <c r="X191" i="25"/>
  <c r="AD49" i="25"/>
  <c r="AK49" i="25"/>
  <c r="AG49" i="25"/>
  <c r="AH49" i="25" s="1"/>
  <c r="AF49" i="25"/>
  <c r="AC49" i="25"/>
  <c r="AB49" i="25"/>
  <c r="AI142" i="25"/>
  <c r="X190" i="25"/>
  <c r="Y190" i="25"/>
  <c r="AL48" i="25"/>
  <c r="AL49" i="25" s="1"/>
  <c r="AK48" i="25"/>
  <c r="AC48" i="25"/>
  <c r="AG48" i="25"/>
  <c r="AM48" i="25"/>
  <c r="AM49" i="25" s="1"/>
  <c r="AB48" i="25"/>
  <c r="AH48" i="25"/>
  <c r="AI48" i="25" s="1"/>
  <c r="AF48" i="25"/>
  <c r="AD48" i="25"/>
  <c r="Y112" i="25"/>
  <c r="X112" i="25"/>
  <c r="AA112" i="25"/>
  <c r="Z112" i="25"/>
  <c r="AK192" i="25"/>
  <c r="AM192" i="25"/>
  <c r="AL192" i="25"/>
  <c r="AG192" i="25"/>
  <c r="AH192" i="25" s="1"/>
  <c r="AF192" i="25"/>
  <c r="AD192" i="25"/>
  <c r="AB192" i="25"/>
  <c r="AC192" i="25"/>
  <c r="X217" i="25"/>
  <c r="Y217" i="25"/>
  <c r="AA46" i="25"/>
  <c r="Z46" i="25"/>
  <c r="AJ47" i="25"/>
  <c r="AI113" i="25"/>
  <c r="AI191" i="25"/>
  <c r="AM145" i="25"/>
  <c r="AL145" i="25"/>
  <c r="AK145" i="25"/>
  <c r="AD145" i="25"/>
  <c r="AB145" i="25"/>
  <c r="AC145" i="25"/>
  <c r="AG145" i="25"/>
  <c r="AH145" i="25" s="1"/>
  <c r="AF145" i="25"/>
  <c r="Z190" i="25"/>
  <c r="AA190" i="25"/>
  <c r="AG114" i="25"/>
  <c r="AH114" i="25" s="1"/>
  <c r="AJ114" i="25" s="1"/>
  <c r="AB114" i="25"/>
  <c r="AC114" i="25"/>
  <c r="AM114" i="25"/>
  <c r="AD114" i="25"/>
  <c r="AF114" i="25"/>
  <c r="AK114" i="25"/>
  <c r="AL114" i="25"/>
  <c r="Z217" i="25"/>
  <c r="AA217" i="25"/>
  <c r="Y46" i="25"/>
  <c r="X46" i="25"/>
  <c r="AI20" i="24"/>
  <c r="AJ20" i="24"/>
  <c r="AI21" i="24"/>
  <c r="AJ21" i="24"/>
  <c r="AJ47" i="24"/>
  <c r="AI47" i="24"/>
  <c r="Z194" i="24"/>
  <c r="AA194" i="24"/>
  <c r="Y82" i="24"/>
  <c r="X82" i="24"/>
  <c r="AJ219" i="24"/>
  <c r="AI219" i="24"/>
  <c r="AI221" i="24"/>
  <c r="AJ221" i="24"/>
  <c r="AJ174" i="24"/>
  <c r="X194" i="24"/>
  <c r="Y194" i="24"/>
  <c r="AJ22" i="24"/>
  <c r="AI22" i="24"/>
  <c r="AI220" i="24"/>
  <c r="AJ220" i="24"/>
  <c r="AI114" i="24"/>
  <c r="AJ114" i="24"/>
  <c r="AJ193" i="24"/>
  <c r="AI193" i="24"/>
  <c r="AJ145" i="24"/>
  <c r="AI145" i="24"/>
  <c r="AC50" i="24"/>
  <c r="AB50" i="24"/>
  <c r="AD50" i="24"/>
  <c r="AF50" i="24"/>
  <c r="AG50" i="24"/>
  <c r="AH50" i="24" s="1"/>
  <c r="AL83" i="24"/>
  <c r="AK83" i="24"/>
  <c r="AM83" i="24"/>
  <c r="AG83" i="24"/>
  <c r="AH83" i="24"/>
  <c r="AJ83" i="24" s="1"/>
  <c r="AF83" i="24"/>
  <c r="AD83" i="24"/>
  <c r="AB83" i="24"/>
  <c r="AC83" i="24"/>
  <c r="Y113" i="24"/>
  <c r="X113" i="24"/>
  <c r="X173" i="24"/>
  <c r="Y173" i="24"/>
  <c r="AH29" i="24"/>
  <c r="AJ29" i="24" s="1"/>
  <c r="AL29" i="24"/>
  <c r="AG29" i="24"/>
  <c r="AF29" i="24"/>
  <c r="AD29" i="24"/>
  <c r="AC29" i="24"/>
  <c r="AB29" i="24"/>
  <c r="AH146" i="24"/>
  <c r="AI146" i="24" s="1"/>
  <c r="AG146" i="24"/>
  <c r="AF146" i="24"/>
  <c r="AD146" i="24"/>
  <c r="AC146" i="24"/>
  <c r="AB146" i="24"/>
  <c r="AM28" i="24"/>
  <c r="AM29" i="24" s="1"/>
  <c r="AL28" i="24"/>
  <c r="AJ28" i="24" s="1"/>
  <c r="AK28" i="24"/>
  <c r="AI28" i="24" s="1"/>
  <c r="AG28" i="24"/>
  <c r="AB28" i="24"/>
  <c r="AH28" i="24"/>
  <c r="AF28" i="24"/>
  <c r="AD28" i="24"/>
  <c r="AC28" i="24"/>
  <c r="AA191" i="24"/>
  <c r="Z191" i="24"/>
  <c r="X142" i="24"/>
  <c r="Y142" i="24"/>
  <c r="AA192" i="24"/>
  <c r="Z192" i="24"/>
  <c r="AG48" i="24"/>
  <c r="AH48" i="24" s="1"/>
  <c r="AB48" i="24"/>
  <c r="AF48" i="24"/>
  <c r="AL48" i="24"/>
  <c r="AL49" i="24" s="1"/>
  <c r="AL50" i="24" s="1"/>
  <c r="AC48" i="24"/>
  <c r="AD48" i="24"/>
  <c r="AA160" i="24"/>
  <c r="Z160" i="24"/>
  <c r="AI161" i="24"/>
  <c r="AA217" i="24"/>
  <c r="Z217" i="24"/>
  <c r="Z218" i="24"/>
  <c r="AA218" i="24"/>
  <c r="AA46" i="24"/>
  <c r="Z46" i="24"/>
  <c r="AG195" i="24"/>
  <c r="AH195" i="24" s="1"/>
  <c r="AF195" i="24"/>
  <c r="AD195" i="24"/>
  <c r="AC195" i="24"/>
  <c r="AB195" i="24"/>
  <c r="Y190" i="24"/>
  <c r="X190" i="24"/>
  <c r="Z190" i="24"/>
  <c r="AA190" i="24"/>
  <c r="AA113" i="24"/>
  <c r="Z113" i="24"/>
  <c r="AA18" i="24"/>
  <c r="Z18" i="24"/>
  <c r="Y80" i="24"/>
  <c r="X80" i="24"/>
  <c r="AA80" i="24"/>
  <c r="Z80" i="24"/>
  <c r="AF115" i="24"/>
  <c r="AD115" i="24"/>
  <c r="AH115" i="24"/>
  <c r="AI115" i="24" s="1"/>
  <c r="AG115" i="24"/>
  <c r="AC115" i="24"/>
  <c r="AB115" i="24"/>
  <c r="AF49" i="24"/>
  <c r="AD49" i="24"/>
  <c r="AB49" i="24"/>
  <c r="AH49" i="24"/>
  <c r="AJ49" i="24" s="1"/>
  <c r="AG49" i="24"/>
  <c r="AC49" i="24"/>
  <c r="AG226" i="24"/>
  <c r="AH226" i="24" s="1"/>
  <c r="AF226" i="24"/>
  <c r="AC226" i="24"/>
  <c r="AB226" i="24"/>
  <c r="AD226" i="24"/>
  <c r="Z142" i="24"/>
  <c r="AA142" i="24"/>
  <c r="AA81" i="24"/>
  <c r="Z81" i="24"/>
  <c r="X81" i="24"/>
  <c r="Y81" i="24"/>
  <c r="AI82" i="24"/>
  <c r="Y192" i="24"/>
  <c r="X192" i="24"/>
  <c r="Y217" i="24"/>
  <c r="X217" i="24"/>
  <c r="AA19" i="24"/>
  <c r="Z19" i="24"/>
  <c r="X19" i="24"/>
  <c r="Y19" i="24"/>
  <c r="Y46" i="24"/>
  <c r="X46" i="24"/>
  <c r="Y80" i="25" l="1"/>
  <c r="X80" i="25"/>
  <c r="X219" i="25"/>
  <c r="Y219" i="25"/>
  <c r="Z219" i="25"/>
  <c r="AA219" i="25"/>
  <c r="AI218" i="25"/>
  <c r="AJ218" i="25"/>
  <c r="AJ170" i="25"/>
  <c r="X170" i="25" s="1"/>
  <c r="R82" i="25" a="1"/>
  <c r="R82" i="25" s="1"/>
  <c r="R226" i="25" a="1"/>
  <c r="R226" i="25" s="1"/>
  <c r="AM81" i="25"/>
  <c r="AB171" i="25"/>
  <c r="AF171" i="25"/>
  <c r="AG171" i="25"/>
  <c r="AH171" i="25" s="1"/>
  <c r="AJ171" i="25" s="1"/>
  <c r="AD171" i="25"/>
  <c r="AC171" i="25"/>
  <c r="R173" i="25" a="1"/>
  <c r="R173" i="25" s="1"/>
  <c r="AG81" i="25"/>
  <c r="AH81" i="25" s="1"/>
  <c r="AI81" i="25" s="1"/>
  <c r="AD81" i="25"/>
  <c r="AB81" i="25"/>
  <c r="AF81" i="25"/>
  <c r="AC81" i="25"/>
  <c r="AA21" i="25"/>
  <c r="Z21" i="25"/>
  <c r="AJ22" i="25"/>
  <c r="AI22" i="25"/>
  <c r="Y21" i="25"/>
  <c r="X21" i="25"/>
  <c r="Z28" i="25"/>
  <c r="R122" i="25" a="1"/>
  <c r="R122" i="25" s="1"/>
  <c r="R124" i="25" s="1" a="1"/>
  <c r="R124" i="25" s="1"/>
  <c r="R123" i="25" a="1"/>
  <c r="R123" i="25" s="1"/>
  <c r="R121" i="25" a="1"/>
  <c r="R121" i="25" s="1"/>
  <c r="R172" i="25" a="1"/>
  <c r="R172" i="25" s="1"/>
  <c r="AD28" i="25"/>
  <c r="AB28" i="25"/>
  <c r="R29" i="25" a="1"/>
  <c r="R29" i="25" s="1"/>
  <c r="AM29" i="25" s="1"/>
  <c r="AM30" i="25" s="1"/>
  <c r="AC28" i="25"/>
  <c r="AF28" i="25"/>
  <c r="AG28" i="25"/>
  <c r="AH28" i="25" s="1"/>
  <c r="AJ28" i="25" s="1"/>
  <c r="AI28" i="25"/>
  <c r="AA28" i="25" s="1"/>
  <c r="R30" i="25" a="1"/>
  <c r="R30" i="25" s="1"/>
  <c r="R31" i="25" a="1"/>
  <c r="R31" i="25" s="1"/>
  <c r="AK81" i="25"/>
  <c r="AF221" i="25"/>
  <c r="AD221" i="25"/>
  <c r="AB221" i="25"/>
  <c r="AC221" i="25"/>
  <c r="AG221" i="25"/>
  <c r="AH221" i="25" s="1"/>
  <c r="AI221" i="25" s="1"/>
  <c r="Z80" i="25"/>
  <c r="AK28" i="25"/>
  <c r="AK29" i="25" s="1"/>
  <c r="R83" i="25" a="1"/>
  <c r="R83" i="25" s="1"/>
  <c r="R54" i="25" a="1"/>
  <c r="R54" i="25" s="1"/>
  <c r="R55" i="25" s="1" a="1"/>
  <c r="R55" i="25" s="1"/>
  <c r="AI171" i="25"/>
  <c r="AA171" i="25" s="1"/>
  <c r="AK220" i="25"/>
  <c r="AK221" i="25" s="1"/>
  <c r="AK222" i="25" s="1"/>
  <c r="AK223" i="25" s="1"/>
  <c r="AK224" i="25" s="1"/>
  <c r="AK225" i="25" s="1"/>
  <c r="AB220" i="25"/>
  <c r="AF220" i="25"/>
  <c r="AG220" i="25"/>
  <c r="AM220" i="25"/>
  <c r="AM221" i="25" s="1"/>
  <c r="AM222" i="25" s="1"/>
  <c r="AM223" i="25" s="1"/>
  <c r="AM224" i="25" s="1"/>
  <c r="AM225" i="25" s="1"/>
  <c r="AL220" i="25"/>
  <c r="AL221" i="25" s="1"/>
  <c r="AL222" i="25" s="1"/>
  <c r="AL223" i="25" s="1"/>
  <c r="AL224" i="25" s="1"/>
  <c r="AL225" i="25" s="1"/>
  <c r="AD220" i="25"/>
  <c r="AH220" i="25"/>
  <c r="AI220" i="25" s="1"/>
  <c r="AC220" i="25"/>
  <c r="AL28" i="25"/>
  <c r="AL29" i="25" s="1"/>
  <c r="R196" i="25" a="1"/>
  <c r="R196" i="25" s="1"/>
  <c r="AC120" i="25"/>
  <c r="AG120" i="25"/>
  <c r="AH120" i="25" s="1"/>
  <c r="AJ120" i="25" s="1"/>
  <c r="AF120" i="25"/>
  <c r="AD120" i="25"/>
  <c r="AB120" i="25"/>
  <c r="AJ49" i="25"/>
  <c r="AI49" i="25"/>
  <c r="AJ145" i="25"/>
  <c r="AI145" i="25"/>
  <c r="AA48" i="25"/>
  <c r="Z48" i="25"/>
  <c r="Y114" i="25"/>
  <c r="X114" i="25"/>
  <c r="AI192" i="25"/>
  <c r="AJ192" i="25"/>
  <c r="Z142" i="25"/>
  <c r="AA142" i="25"/>
  <c r="AG50" i="25"/>
  <c r="AH50" i="25" s="1"/>
  <c r="AK50" i="25"/>
  <c r="AF50" i="25"/>
  <c r="AB50" i="25"/>
  <c r="AD50" i="25"/>
  <c r="AM50" i="25"/>
  <c r="AL50" i="25"/>
  <c r="AC50" i="25"/>
  <c r="AJ48" i="25"/>
  <c r="Y171" i="25"/>
  <c r="X171" i="25"/>
  <c r="AM146" i="25"/>
  <c r="AL146" i="25"/>
  <c r="AK146" i="25"/>
  <c r="AD146" i="25"/>
  <c r="AG146" i="25"/>
  <c r="AH146" i="25" s="1"/>
  <c r="AC146" i="25"/>
  <c r="AF146" i="25"/>
  <c r="AB146" i="25"/>
  <c r="Z191" i="25"/>
  <c r="AA191" i="25"/>
  <c r="AI114" i="25"/>
  <c r="Z169" i="25"/>
  <c r="AA169" i="25"/>
  <c r="AL193" i="25"/>
  <c r="AM193" i="25"/>
  <c r="AK193" i="25"/>
  <c r="AF193" i="25"/>
  <c r="AG193" i="25"/>
  <c r="AH193" i="25" s="1"/>
  <c r="AD193" i="25"/>
  <c r="AB193" i="25"/>
  <c r="AC193" i="25"/>
  <c r="AC115" i="25"/>
  <c r="AG115" i="25"/>
  <c r="AH115" i="25" s="1"/>
  <c r="AB115" i="25"/>
  <c r="AF115" i="25"/>
  <c r="AD115" i="25"/>
  <c r="AL115" i="25"/>
  <c r="AL116" i="25" s="1"/>
  <c r="AL117" i="25" s="1"/>
  <c r="AL118" i="25" s="1"/>
  <c r="AL119" i="25" s="1"/>
  <c r="AL120" i="25" s="1"/>
  <c r="AM115" i="25"/>
  <c r="AM116" i="25" s="1"/>
  <c r="AM117" i="25" s="1"/>
  <c r="AM118" i="25" s="1"/>
  <c r="AM119" i="25" s="1"/>
  <c r="AM120" i="25" s="1"/>
  <c r="AK115" i="25"/>
  <c r="AK116" i="25" s="1"/>
  <c r="AK117" i="25" s="1"/>
  <c r="AK118" i="25" s="1"/>
  <c r="AK119" i="25" s="1"/>
  <c r="AK120" i="25" s="1"/>
  <c r="Z113" i="25"/>
  <c r="AA113" i="25"/>
  <c r="AA170" i="25"/>
  <c r="Z170" i="25"/>
  <c r="Y47" i="25"/>
  <c r="X47" i="25"/>
  <c r="X169" i="25"/>
  <c r="Y169" i="25"/>
  <c r="AK29" i="24"/>
  <c r="Z115" i="24"/>
  <c r="AA115" i="24"/>
  <c r="AJ226" i="24"/>
  <c r="AI226" i="24"/>
  <c r="Y49" i="24"/>
  <c r="X49" i="24"/>
  <c r="AJ195" i="24"/>
  <c r="AI195" i="24"/>
  <c r="Z28" i="24"/>
  <c r="AA28" i="24"/>
  <c r="X28" i="24"/>
  <c r="Y28" i="24"/>
  <c r="AI48" i="24"/>
  <c r="AJ48" i="24"/>
  <c r="Y29" i="24"/>
  <c r="X29" i="24"/>
  <c r="Z146" i="24"/>
  <c r="AA146" i="24"/>
  <c r="Y83" i="24"/>
  <c r="X83" i="24"/>
  <c r="AB228" i="24"/>
  <c r="AG228" i="24"/>
  <c r="AH228" i="24" s="1"/>
  <c r="AD228" i="24"/>
  <c r="AF228" i="24"/>
  <c r="AC228" i="24"/>
  <c r="AJ50" i="24"/>
  <c r="AI50" i="24"/>
  <c r="AG31" i="24"/>
  <c r="AF31" i="24"/>
  <c r="AH31" i="24"/>
  <c r="AI31" i="24" s="1"/>
  <c r="AD31" i="24"/>
  <c r="AC31" i="24"/>
  <c r="AB31" i="24"/>
  <c r="AM84" i="24"/>
  <c r="AH84" i="24"/>
  <c r="AI84" i="24" s="1"/>
  <c r="AL84" i="24"/>
  <c r="AK84" i="24"/>
  <c r="AJ84" i="24"/>
  <c r="Y84" i="24" s="1"/>
  <c r="AG84" i="24"/>
  <c r="AF84" i="24"/>
  <c r="AD84" i="24"/>
  <c r="AC84" i="24"/>
  <c r="AB84" i="24"/>
  <c r="AA145" i="24"/>
  <c r="Z145" i="24"/>
  <c r="X145" i="24"/>
  <c r="Y145" i="24"/>
  <c r="AA221" i="24"/>
  <c r="Z221" i="24"/>
  <c r="Y219" i="24"/>
  <c r="X219" i="24"/>
  <c r="AA114" i="24"/>
  <c r="Z114" i="24"/>
  <c r="AI83" i="24"/>
  <c r="AG120" i="24"/>
  <c r="AH120" i="24" s="1"/>
  <c r="AD120" i="24"/>
  <c r="AC120" i="24"/>
  <c r="AB120" i="24"/>
  <c r="AF120" i="24"/>
  <c r="AG147" i="24"/>
  <c r="AH147" i="24" s="1"/>
  <c r="AF147" i="24"/>
  <c r="AD147" i="24"/>
  <c r="AC147" i="24"/>
  <c r="AB147" i="24"/>
  <c r="AG30" i="24"/>
  <c r="AH30" i="24" s="1"/>
  <c r="AC30" i="24"/>
  <c r="AB30" i="24"/>
  <c r="AK30" i="24"/>
  <c r="AK31" i="24" s="1"/>
  <c r="AK32" i="24" s="1"/>
  <c r="AK33" i="24" s="1"/>
  <c r="AK34" i="24" s="1"/>
  <c r="AK35" i="24" s="1"/>
  <c r="AK36" i="24" s="1"/>
  <c r="AK37" i="24" s="1"/>
  <c r="AK38" i="24" s="1"/>
  <c r="AK39" i="24" s="1"/>
  <c r="AM30" i="24"/>
  <c r="AM31" i="24" s="1"/>
  <c r="AM32" i="24" s="1"/>
  <c r="AM33" i="24" s="1"/>
  <c r="AM34" i="24" s="1"/>
  <c r="AM35" i="24" s="1"/>
  <c r="AM36" i="24" s="1"/>
  <c r="AM37" i="24" s="1"/>
  <c r="AM38" i="24" s="1"/>
  <c r="AM39" i="24" s="1"/>
  <c r="AM40" i="24" s="1"/>
  <c r="AM41" i="24" s="1"/>
  <c r="AM42" i="24" s="1"/>
  <c r="AM43" i="24" s="1"/>
  <c r="AM44" i="24" s="1"/>
  <c r="AM45" i="24" s="1"/>
  <c r="AM46" i="24" s="1"/>
  <c r="AM47" i="24" s="1"/>
  <c r="AM48" i="24" s="1"/>
  <c r="AM49" i="24" s="1"/>
  <c r="AM50" i="24" s="1"/>
  <c r="AM51" i="24" s="1"/>
  <c r="AM52" i="24" s="1"/>
  <c r="AM53" i="24" s="1"/>
  <c r="AL30" i="24"/>
  <c r="AL31" i="24" s="1"/>
  <c r="AL32" i="24" s="1"/>
  <c r="AL33" i="24" s="1"/>
  <c r="AL34" i="24" s="1"/>
  <c r="AD30" i="24"/>
  <c r="AF30" i="24"/>
  <c r="AA220" i="24"/>
  <c r="Z220" i="24"/>
  <c r="AA47" i="24"/>
  <c r="Z47" i="24"/>
  <c r="Y47" i="24"/>
  <c r="X47" i="24"/>
  <c r="AJ146" i="24"/>
  <c r="AA22" i="24"/>
  <c r="Z22" i="24"/>
  <c r="AI162" i="24"/>
  <c r="X22" i="24"/>
  <c r="Y22" i="24"/>
  <c r="Y21" i="24"/>
  <c r="X21" i="24"/>
  <c r="X174" i="24"/>
  <c r="Y174" i="24"/>
  <c r="AD51" i="24"/>
  <c r="AC51" i="24"/>
  <c r="AG51" i="24"/>
  <c r="AH51" i="24" s="1"/>
  <c r="AF51" i="24"/>
  <c r="AB51" i="24"/>
  <c r="AL51" i="24"/>
  <c r="AL52" i="24" s="1"/>
  <c r="AL53" i="24" s="1"/>
  <c r="X221" i="24"/>
  <c r="Y221" i="24"/>
  <c r="Z193" i="24"/>
  <c r="AA193" i="24"/>
  <c r="AA219" i="24"/>
  <c r="Z219" i="24"/>
  <c r="AA197" i="24"/>
  <c r="Z197" i="24"/>
  <c r="Y197" i="24"/>
  <c r="AB197" i="24"/>
  <c r="X197" i="24"/>
  <c r="AJ197" i="24"/>
  <c r="AG197" i="24"/>
  <c r="AI197" i="24"/>
  <c r="AH197" i="24"/>
  <c r="AF197" i="24"/>
  <c r="AD197" i="24"/>
  <c r="AC197" i="24"/>
  <c r="Y193" i="24"/>
  <c r="X193" i="24"/>
  <c r="Y114" i="24"/>
  <c r="X114" i="24"/>
  <c r="AB196" i="24"/>
  <c r="AH196" i="24"/>
  <c r="AJ196" i="24" s="1"/>
  <c r="AG196" i="24"/>
  <c r="AF196" i="24"/>
  <c r="AD196" i="24"/>
  <c r="AC196" i="24"/>
  <c r="AJ115" i="24"/>
  <c r="X220" i="24"/>
  <c r="Y220" i="24"/>
  <c r="AD227" i="24"/>
  <c r="AC227" i="24"/>
  <c r="AG227" i="24"/>
  <c r="AH227" i="24" s="1"/>
  <c r="AF227" i="24"/>
  <c r="AB227" i="24"/>
  <c r="AI29" i="24"/>
  <c r="Z161" i="24"/>
  <c r="AA161" i="24"/>
  <c r="AA21" i="24"/>
  <c r="Z21" i="24"/>
  <c r="AI49" i="24"/>
  <c r="Y20" i="24"/>
  <c r="X20" i="24"/>
  <c r="Z82" i="24"/>
  <c r="AA82" i="24"/>
  <c r="AA20" i="24"/>
  <c r="Z20" i="24"/>
  <c r="Y28" i="25" l="1"/>
  <c r="X28" i="25"/>
  <c r="AA81" i="25"/>
  <c r="Z81" i="25"/>
  <c r="Z221" i="25"/>
  <c r="AA221" i="25"/>
  <c r="AK173" i="25"/>
  <c r="AK174" i="25" s="1"/>
  <c r="AK175" i="25" s="1"/>
  <c r="AK176" i="25" s="1"/>
  <c r="AK177" i="25" s="1"/>
  <c r="AK178" i="25" s="1"/>
  <c r="AG173" i="25"/>
  <c r="AH173" i="25" s="1"/>
  <c r="AF173" i="25"/>
  <c r="AB173" i="25"/>
  <c r="AD173" i="25"/>
  <c r="AC173" i="25"/>
  <c r="R56" i="25" a="1"/>
  <c r="R56" i="25" s="1"/>
  <c r="Y22" i="25"/>
  <c r="X22" i="25"/>
  <c r="R174" i="25" a="1"/>
  <c r="R174" i="25" s="1"/>
  <c r="Y218" i="25"/>
  <c r="X218" i="25"/>
  <c r="AC31" i="25"/>
  <c r="AD31" i="25"/>
  <c r="AM31" i="25"/>
  <c r="AM32" i="25" s="1"/>
  <c r="AM33" i="25" s="1"/>
  <c r="AM34" i="25" s="1"/>
  <c r="AG31" i="25"/>
  <c r="AH31" i="25" s="1"/>
  <c r="AF31" i="25"/>
  <c r="AB31" i="25"/>
  <c r="AG30" i="25"/>
  <c r="AH30" i="25" s="1"/>
  <c r="AD30" i="25"/>
  <c r="AB30" i="25"/>
  <c r="AF30" i="25"/>
  <c r="AC30" i="25"/>
  <c r="Z171" i="25"/>
  <c r="R125" i="25" a="1"/>
  <c r="R125" i="25" s="1"/>
  <c r="AK30" i="25"/>
  <c r="AK31" i="25" s="1"/>
  <c r="AJ220" i="25"/>
  <c r="AB29" i="25"/>
  <c r="AG29" i="25"/>
  <c r="AH29" i="25" s="1"/>
  <c r="AD29" i="25"/>
  <c r="AF29" i="25"/>
  <c r="AC29" i="25"/>
  <c r="AI29" i="25"/>
  <c r="AJ29" i="25"/>
  <c r="Y29" i="25" s="1"/>
  <c r="AA29" i="25"/>
  <c r="Z29" i="25"/>
  <c r="R197" i="25" a="1"/>
  <c r="R197" i="25" s="1"/>
  <c r="AA218" i="25"/>
  <c r="Z218" i="25"/>
  <c r="Y170" i="25"/>
  <c r="AB226" i="25"/>
  <c r="AF226" i="25"/>
  <c r="AC226" i="25"/>
  <c r="AG226" i="25"/>
  <c r="AD226" i="25"/>
  <c r="AH226" i="25"/>
  <c r="AJ226" i="25" s="1"/>
  <c r="AM226" i="25"/>
  <c r="AL226" i="25"/>
  <c r="R227" i="25" a="1"/>
  <c r="R227" i="25" s="1"/>
  <c r="AK226" i="25"/>
  <c r="AJ221" i="25"/>
  <c r="AL30" i="25"/>
  <c r="AJ30" i="25" s="1"/>
  <c r="Z22" i="25"/>
  <c r="AA22" i="25"/>
  <c r="AC83" i="25"/>
  <c r="AB83" i="25"/>
  <c r="AK83" i="25"/>
  <c r="AG83" i="25"/>
  <c r="AH83" i="25" s="1"/>
  <c r="AF83" i="25"/>
  <c r="AD83" i="25"/>
  <c r="AI83" i="25"/>
  <c r="AA83" i="25" s="1"/>
  <c r="R84" i="25" a="1"/>
  <c r="R84" i="25" s="1"/>
  <c r="Z83" i="25"/>
  <c r="AD172" i="25"/>
  <c r="AF172" i="25"/>
  <c r="AM172" i="25"/>
  <c r="AM173" i="25" s="1"/>
  <c r="AC172" i="25"/>
  <c r="AG172" i="25"/>
  <c r="AH172" i="25" s="1"/>
  <c r="AL172" i="25"/>
  <c r="AL173" i="25" s="1"/>
  <c r="AL174" i="25" s="1"/>
  <c r="AL175" i="25" s="1"/>
  <c r="AL176" i="25" s="1"/>
  <c r="AL177" i="25" s="1"/>
  <c r="AL178" i="25" s="1"/>
  <c r="AK172" i="25"/>
  <c r="AB172" i="25"/>
  <c r="AJ81" i="25"/>
  <c r="AB82" i="25"/>
  <c r="AM82" i="25"/>
  <c r="AM83" i="25" s="1"/>
  <c r="AC82" i="25"/>
  <c r="AD82" i="25"/>
  <c r="AL82" i="25"/>
  <c r="AJ82" i="25" s="1"/>
  <c r="AK82" i="25"/>
  <c r="AG82" i="25"/>
  <c r="AH82" i="25" s="1"/>
  <c r="AI82" i="25" s="1"/>
  <c r="AF82" i="25"/>
  <c r="AA220" i="25"/>
  <c r="Z220" i="25"/>
  <c r="AI115" i="25"/>
  <c r="AJ115" i="25"/>
  <c r="AI50" i="25"/>
  <c r="AJ50" i="25"/>
  <c r="AJ146" i="25"/>
  <c r="AI146" i="25"/>
  <c r="X120" i="25"/>
  <c r="Y120" i="25"/>
  <c r="AJ193" i="25"/>
  <c r="AI193" i="25"/>
  <c r="AC54" i="25"/>
  <c r="AB54" i="25"/>
  <c r="AM54" i="25"/>
  <c r="AG54" i="25"/>
  <c r="AH54" i="25"/>
  <c r="AF54" i="25"/>
  <c r="AD54" i="25"/>
  <c r="AA145" i="25"/>
  <c r="Z145" i="25"/>
  <c r="AA49" i="25"/>
  <c r="Z49" i="25"/>
  <c r="AI120" i="25"/>
  <c r="X49" i="25"/>
  <c r="Y49" i="25"/>
  <c r="AF51" i="25"/>
  <c r="AD51" i="25"/>
  <c r="AM51" i="25"/>
  <c r="AM52" i="25" s="1"/>
  <c r="AM53" i="25" s="1"/>
  <c r="AH51" i="25"/>
  <c r="AC51" i="25"/>
  <c r="AG51" i="25"/>
  <c r="AB51" i="25"/>
  <c r="AL51" i="25"/>
  <c r="AL52" i="25" s="1"/>
  <c r="AL53" i="25" s="1"/>
  <c r="AL54" i="25" s="1"/>
  <c r="AK51" i="25"/>
  <c r="AK52" i="25" s="1"/>
  <c r="AK53" i="25" s="1"/>
  <c r="AK54" i="25" s="1"/>
  <c r="AG194" i="25"/>
  <c r="AH194" i="25" s="1"/>
  <c r="AM194" i="25"/>
  <c r="AM195" i="25" s="1"/>
  <c r="AL194" i="25"/>
  <c r="AL195" i="25" s="1"/>
  <c r="AK194" i="25"/>
  <c r="AK195" i="25" s="1"/>
  <c r="AF194" i="25"/>
  <c r="AD194" i="25"/>
  <c r="AC194" i="25"/>
  <c r="AB194" i="25"/>
  <c r="AM121" i="25"/>
  <c r="AL121" i="25"/>
  <c r="AK121" i="25"/>
  <c r="AB121" i="25"/>
  <c r="AG121" i="25"/>
  <c r="AH121" i="25" s="1"/>
  <c r="AJ121" i="25" s="1"/>
  <c r="AF121" i="25"/>
  <c r="AD121" i="25"/>
  <c r="AC121" i="25"/>
  <c r="X48" i="25"/>
  <c r="Y48" i="25"/>
  <c r="Y145" i="25"/>
  <c r="X145" i="25"/>
  <c r="AA114" i="25"/>
  <c r="Z114" i="25"/>
  <c r="Y192" i="25"/>
  <c r="X192" i="25"/>
  <c r="Z192" i="25"/>
  <c r="AA192" i="25"/>
  <c r="AL147" i="25"/>
  <c r="AK147" i="25"/>
  <c r="AB147" i="25"/>
  <c r="AF147" i="25"/>
  <c r="AG147" i="25"/>
  <c r="AH147" i="25" s="1"/>
  <c r="AD147" i="25"/>
  <c r="AC147" i="25"/>
  <c r="AM147" i="25"/>
  <c r="AG195" i="25"/>
  <c r="AH195" i="25" s="1"/>
  <c r="AF195" i="25"/>
  <c r="AC195" i="25"/>
  <c r="AB195" i="25"/>
  <c r="AD195" i="25"/>
  <c r="AK40" i="24"/>
  <c r="AI39" i="24"/>
  <c r="AI120" i="24"/>
  <c r="AJ120" i="24"/>
  <c r="AJ51" i="24"/>
  <c r="AI51" i="24"/>
  <c r="AI228" i="24"/>
  <c r="AJ228" i="24"/>
  <c r="AJ227" i="24"/>
  <c r="AI227" i="24"/>
  <c r="AJ30" i="24"/>
  <c r="AI30" i="24"/>
  <c r="Y196" i="24"/>
  <c r="X196" i="24"/>
  <c r="Z84" i="24"/>
  <c r="AA84" i="24"/>
  <c r="AJ147" i="24"/>
  <c r="AI147" i="24"/>
  <c r="AA31" i="24"/>
  <c r="Z31" i="24"/>
  <c r="AD148" i="24"/>
  <c r="AC148" i="24"/>
  <c r="AG148" i="24"/>
  <c r="AB148" i="24"/>
  <c r="AF148" i="24"/>
  <c r="AH148" i="24"/>
  <c r="AI148" i="24" s="1"/>
  <c r="AG85" i="24"/>
  <c r="AF85" i="24"/>
  <c r="AM85" i="24"/>
  <c r="AK85" i="24"/>
  <c r="AL85" i="24"/>
  <c r="AB85" i="24"/>
  <c r="AH85" i="24"/>
  <c r="AJ85" i="24" s="1"/>
  <c r="AD85" i="24"/>
  <c r="AC85" i="24"/>
  <c r="AI196" i="24"/>
  <c r="AB56" i="24"/>
  <c r="AG56" i="24"/>
  <c r="AH56" i="24" s="1"/>
  <c r="AF56" i="24"/>
  <c r="AD56" i="24"/>
  <c r="AC56" i="24"/>
  <c r="AA29" i="24"/>
  <c r="Z29" i="24"/>
  <c r="AA50" i="24"/>
  <c r="Z50" i="24"/>
  <c r="AG122" i="24"/>
  <c r="AH122" i="24" s="1"/>
  <c r="AF122" i="24"/>
  <c r="AD122" i="24"/>
  <c r="AB122" i="24"/>
  <c r="AC122" i="24"/>
  <c r="Y50" i="24"/>
  <c r="X50" i="24"/>
  <c r="Z195" i="24"/>
  <c r="AA195" i="24"/>
  <c r="AG229" i="24"/>
  <c r="AH229" i="24" s="1"/>
  <c r="AF229" i="24"/>
  <c r="AC229" i="24"/>
  <c r="AD229" i="24"/>
  <c r="AB229" i="24"/>
  <c r="AI121" i="24"/>
  <c r="AA121" i="24"/>
  <c r="Z121" i="24"/>
  <c r="AD121" i="24"/>
  <c r="AC121" i="24"/>
  <c r="AB121" i="24"/>
  <c r="AG121" i="24"/>
  <c r="AF121" i="24"/>
  <c r="AH121" i="24"/>
  <c r="AA83" i="24"/>
  <c r="Z83" i="24"/>
  <c r="AJ31" i="24"/>
  <c r="AL54" i="24"/>
  <c r="AL55" i="24" s="1"/>
  <c r="AL56" i="24" s="1"/>
  <c r="AD54" i="24"/>
  <c r="AC54" i="24"/>
  <c r="AB54" i="24"/>
  <c r="AM54" i="24"/>
  <c r="AM55" i="24" s="1"/>
  <c r="AM56" i="24" s="1"/>
  <c r="AG54" i="24"/>
  <c r="AH54" i="24"/>
  <c r="AI54" i="24" s="1"/>
  <c r="AF54" i="24"/>
  <c r="AB199" i="24"/>
  <c r="AG199" i="24"/>
  <c r="AH199" i="24" s="1"/>
  <c r="AD199" i="24"/>
  <c r="AF199" i="24"/>
  <c r="AC199" i="24"/>
  <c r="Z162" i="24"/>
  <c r="AA162" i="24"/>
  <c r="X146" i="24"/>
  <c r="Y146" i="24"/>
  <c r="Z49" i="24"/>
  <c r="AA49" i="24"/>
  <c r="Y48" i="24"/>
  <c r="X48" i="24"/>
  <c r="AA48" i="24"/>
  <c r="Z48" i="24"/>
  <c r="AG55" i="24"/>
  <c r="AH55" i="24" s="1"/>
  <c r="AF55" i="24"/>
  <c r="AD55" i="24"/>
  <c r="AC55" i="24"/>
  <c r="AB55" i="24"/>
  <c r="X84" i="24"/>
  <c r="Y115" i="24"/>
  <c r="X115" i="24"/>
  <c r="Y195" i="24"/>
  <c r="X195" i="24"/>
  <c r="AA226" i="24"/>
  <c r="Z226" i="24"/>
  <c r="AI169" i="24"/>
  <c r="X226" i="24"/>
  <c r="Y226" i="24"/>
  <c r="Y30" i="25" l="1"/>
  <c r="X30" i="25"/>
  <c r="AK32" i="25"/>
  <c r="AK33" i="25" s="1"/>
  <c r="AK34" i="25" s="1"/>
  <c r="AI31" i="25"/>
  <c r="Z82" i="25"/>
  <c r="AA82" i="25"/>
  <c r="Y82" i="25"/>
  <c r="X82" i="25"/>
  <c r="AH227" i="25"/>
  <c r="AF227" i="25"/>
  <c r="AK227" i="25"/>
  <c r="AK228" i="25" s="1"/>
  <c r="AC227" i="25"/>
  <c r="AB227" i="25"/>
  <c r="AL227" i="25"/>
  <c r="AG227" i="25"/>
  <c r="AD227" i="25"/>
  <c r="AM227" i="25"/>
  <c r="X29" i="25"/>
  <c r="Y81" i="25"/>
  <c r="X81" i="25"/>
  <c r="AI173" i="25"/>
  <c r="AJ173" i="25"/>
  <c r="AJ51" i="25"/>
  <c r="X51" i="25" s="1"/>
  <c r="R85" i="25" a="1"/>
  <c r="R85" i="25" s="1"/>
  <c r="R86" i="25" s="1" a="1"/>
  <c r="R86" i="25" s="1"/>
  <c r="AI172" i="25"/>
  <c r="AJ172" i="25"/>
  <c r="AI30" i="25"/>
  <c r="Y220" i="25"/>
  <c r="X220" i="25"/>
  <c r="R57" i="25" a="1"/>
  <c r="R57" i="25" s="1"/>
  <c r="Y221" i="25"/>
  <c r="X221" i="25"/>
  <c r="AL31" i="25"/>
  <c r="AM174" i="25"/>
  <c r="AM175" i="25" s="1"/>
  <c r="AM176" i="25" s="1"/>
  <c r="AM177" i="25" s="1"/>
  <c r="AM178" i="25" s="1"/>
  <c r="AL83" i="25"/>
  <c r="AJ83" i="25" s="1"/>
  <c r="AF174" i="25"/>
  <c r="AG174" i="25"/>
  <c r="AH174" i="25" s="1"/>
  <c r="AD174" i="25"/>
  <c r="AC174" i="25"/>
  <c r="AB174" i="25"/>
  <c r="AI174" i="25"/>
  <c r="Z174" i="25" s="1"/>
  <c r="AJ174" i="25"/>
  <c r="AC84" i="25"/>
  <c r="AM84" i="25"/>
  <c r="AB84" i="25"/>
  <c r="AF84" i="25"/>
  <c r="AG84" i="25"/>
  <c r="AH84" i="25" s="1"/>
  <c r="AD84" i="25"/>
  <c r="AK84" i="25"/>
  <c r="AI84" i="25"/>
  <c r="AA84" i="25"/>
  <c r="Z84" i="25"/>
  <c r="AI54" i="25"/>
  <c r="R228" i="25" a="1"/>
  <c r="R228" i="25" s="1"/>
  <c r="R61" i="25" a="1"/>
  <c r="R61" i="25" s="1"/>
  <c r="R62" i="25" s="1" a="1"/>
  <c r="R62" i="25" s="1"/>
  <c r="R199" i="25" a="1"/>
  <c r="R199" i="25" s="1"/>
  <c r="R200" i="25" s="1" a="1"/>
  <c r="R200" i="25" s="1"/>
  <c r="AI51" i="25"/>
  <c r="Z51" i="25" s="1"/>
  <c r="Y226" i="25"/>
  <c r="X226" i="25"/>
  <c r="AI226" i="25"/>
  <c r="AI195" i="25"/>
  <c r="AJ195" i="25"/>
  <c r="AA54" i="25"/>
  <c r="Z54" i="25"/>
  <c r="AJ147" i="25"/>
  <c r="AI147" i="25"/>
  <c r="AI194" i="25"/>
  <c r="AJ194" i="25"/>
  <c r="Y121" i="25"/>
  <c r="X121" i="25"/>
  <c r="Y51" i="25"/>
  <c r="AA120" i="25"/>
  <c r="Z120" i="25"/>
  <c r="Y50" i="25"/>
  <c r="X50" i="25"/>
  <c r="AL148" i="25"/>
  <c r="AL149" i="25" s="1"/>
  <c r="AL150" i="25" s="1"/>
  <c r="AL151" i="25" s="1"/>
  <c r="AB148" i="25"/>
  <c r="AF148" i="25"/>
  <c r="AD148" i="25"/>
  <c r="AC148" i="25"/>
  <c r="AG148" i="25"/>
  <c r="AH148" i="25" s="1"/>
  <c r="AM148" i="25"/>
  <c r="AM149" i="25" s="1"/>
  <c r="AM150" i="25" s="1"/>
  <c r="AM151" i="25" s="1"/>
  <c r="AK148" i="25"/>
  <c r="AK149" i="25" s="1"/>
  <c r="AK150" i="25" s="1"/>
  <c r="AK151" i="25" s="1"/>
  <c r="AF196" i="25"/>
  <c r="AG196" i="25"/>
  <c r="AH196" i="25" s="1"/>
  <c r="AD196" i="25"/>
  <c r="AL196" i="25"/>
  <c r="AK196" i="25"/>
  <c r="AM196" i="25"/>
  <c r="AC196" i="25"/>
  <c r="AB196" i="25"/>
  <c r="AA51" i="25"/>
  <c r="AJ54" i="25"/>
  <c r="AA115" i="25"/>
  <c r="Z115" i="25"/>
  <c r="AA146" i="25"/>
  <c r="Z146" i="25"/>
  <c r="X146" i="25"/>
  <c r="Y146" i="25"/>
  <c r="Z50" i="25"/>
  <c r="AA50" i="25"/>
  <c r="AI121" i="25"/>
  <c r="AM55" i="25"/>
  <c r="AB55" i="25"/>
  <c r="AK55" i="25"/>
  <c r="AG55" i="25"/>
  <c r="AH55" i="25" s="1"/>
  <c r="AF55" i="25"/>
  <c r="AD55" i="25"/>
  <c r="AC55" i="25"/>
  <c r="AL55" i="25"/>
  <c r="AK123" i="25"/>
  <c r="AD123" i="25"/>
  <c r="AC123" i="25"/>
  <c r="AL123" i="25"/>
  <c r="AG123" i="25"/>
  <c r="AH123" i="25" s="1"/>
  <c r="AF123" i="25"/>
  <c r="AB123" i="25"/>
  <c r="AG122" i="25"/>
  <c r="AH122" i="25" s="1"/>
  <c r="AM122" i="25"/>
  <c r="AM123" i="25" s="1"/>
  <c r="AL122" i="25"/>
  <c r="AK122" i="25"/>
  <c r="AF122" i="25"/>
  <c r="AB122" i="25"/>
  <c r="AC122" i="25"/>
  <c r="AD122" i="25"/>
  <c r="Z193" i="25"/>
  <c r="AA193" i="25"/>
  <c r="X193" i="25"/>
  <c r="Y193" i="25"/>
  <c r="X115" i="25"/>
  <c r="Y115" i="25"/>
  <c r="Z39" i="24"/>
  <c r="AA39" i="24"/>
  <c r="AI40" i="24"/>
  <c r="AK41" i="24"/>
  <c r="AB231" i="24"/>
  <c r="AC231" i="24"/>
  <c r="AG231" i="24"/>
  <c r="AH231" i="24" s="1"/>
  <c r="AF231" i="24"/>
  <c r="AD231" i="24"/>
  <c r="Z54" i="24"/>
  <c r="AA54" i="24"/>
  <c r="AJ122" i="24"/>
  <c r="AI122" i="24"/>
  <c r="AJ55" i="24"/>
  <c r="AI55" i="24"/>
  <c r="AJ199" i="24"/>
  <c r="AI199" i="24"/>
  <c r="AJ229" i="24"/>
  <c r="AI229" i="24"/>
  <c r="AA148" i="24"/>
  <c r="Z148" i="24"/>
  <c r="AJ56" i="24"/>
  <c r="AI56" i="24"/>
  <c r="X85" i="24"/>
  <c r="Y85" i="24"/>
  <c r="AI170" i="24"/>
  <c r="AA147" i="24"/>
  <c r="Z147" i="24"/>
  <c r="AG57" i="24"/>
  <c r="AH57" i="24" s="1"/>
  <c r="AC57" i="24"/>
  <c r="AB57" i="24"/>
  <c r="AM57" i="24"/>
  <c r="AM58" i="24" s="1"/>
  <c r="AM59" i="24" s="1"/>
  <c r="AM60" i="24" s="1"/>
  <c r="AL57" i="24"/>
  <c r="AL58" i="24" s="1"/>
  <c r="AL59" i="24" s="1"/>
  <c r="AL60" i="24" s="1"/>
  <c r="AF57" i="24"/>
  <c r="AD57" i="24"/>
  <c r="AI85" i="24"/>
  <c r="AJ121" i="24"/>
  <c r="X30" i="24"/>
  <c r="Y30" i="24"/>
  <c r="AJ54" i="24"/>
  <c r="Y227" i="24"/>
  <c r="X227" i="24"/>
  <c r="Z228" i="24"/>
  <c r="AA228" i="24"/>
  <c r="AA51" i="24"/>
  <c r="Z51" i="24"/>
  <c r="AA196" i="24"/>
  <c r="Z196" i="24"/>
  <c r="X120" i="24"/>
  <c r="Y120" i="24"/>
  <c r="AD230" i="24"/>
  <c r="AB230" i="24"/>
  <c r="AG230" i="24"/>
  <c r="AH230" i="24" s="1"/>
  <c r="AF230" i="24"/>
  <c r="AC230" i="24"/>
  <c r="Y147" i="24"/>
  <c r="X147" i="24"/>
  <c r="AJ148" i="24"/>
  <c r="X31" i="24"/>
  <c r="Y31" i="24"/>
  <c r="AC123" i="24"/>
  <c r="AB123" i="24"/>
  <c r="AG123" i="24"/>
  <c r="AH123" i="24" s="1"/>
  <c r="AF123" i="24"/>
  <c r="AD123" i="24"/>
  <c r="AA30" i="24"/>
  <c r="Z30" i="24"/>
  <c r="Z227" i="24"/>
  <c r="AA227" i="24"/>
  <c r="X228" i="24"/>
  <c r="Y228" i="24"/>
  <c r="AG200" i="24"/>
  <c r="AH200" i="24" s="1"/>
  <c r="AF200" i="24"/>
  <c r="AC200" i="24"/>
  <c r="AB200" i="24"/>
  <c r="AD200" i="24"/>
  <c r="AG86" i="24"/>
  <c r="AH86" i="24" s="1"/>
  <c r="AD86" i="24"/>
  <c r="AC86" i="24"/>
  <c r="AL86" i="24"/>
  <c r="AM86" i="24"/>
  <c r="AK86" i="24"/>
  <c r="AF86" i="24"/>
  <c r="AB86" i="24"/>
  <c r="X51" i="24"/>
  <c r="Y51" i="24"/>
  <c r="AA169" i="24"/>
  <c r="Z169" i="24"/>
  <c r="AA120" i="24"/>
  <c r="Z120" i="24"/>
  <c r="Y83" i="25" l="1"/>
  <c r="X83" i="25"/>
  <c r="AD86" i="25"/>
  <c r="AC86" i="25"/>
  <c r="AB86" i="25"/>
  <c r="AF86" i="25"/>
  <c r="AG86" i="25"/>
  <c r="AH86" i="25" s="1"/>
  <c r="AA30" i="25"/>
  <c r="Z30" i="25"/>
  <c r="Z172" i="25"/>
  <c r="AA172" i="25"/>
  <c r="AA226" i="25"/>
  <c r="Z226" i="25"/>
  <c r="AK85" i="25"/>
  <c r="AK86" i="25" s="1"/>
  <c r="AI86" i="25" s="1"/>
  <c r="AK229" i="25"/>
  <c r="Y173" i="25"/>
  <c r="X173" i="25"/>
  <c r="AA31" i="25"/>
  <c r="Z31" i="25"/>
  <c r="X172" i="25"/>
  <c r="Y172" i="25"/>
  <c r="AA174" i="25"/>
  <c r="R63" i="25" a="1"/>
  <c r="R63" i="25" s="1"/>
  <c r="AM228" i="25"/>
  <c r="AL32" i="25"/>
  <c r="AL33" i="25" s="1"/>
  <c r="AL34" i="25" s="1"/>
  <c r="AJ31" i="25"/>
  <c r="AF228" i="25"/>
  <c r="AB228" i="25"/>
  <c r="AD228" i="25"/>
  <c r="AC228" i="25"/>
  <c r="R230" i="25" a="1"/>
  <c r="R230" i="25" s="1"/>
  <c r="AG228" i="25"/>
  <c r="AH228" i="25" s="1"/>
  <c r="R231" i="25" a="1"/>
  <c r="R231" i="25" s="1"/>
  <c r="AI228" i="25"/>
  <c r="AJ228" i="25"/>
  <c r="X228" i="25" s="1"/>
  <c r="X174" i="25"/>
  <c r="Y174" i="25"/>
  <c r="AA173" i="25"/>
  <c r="Z173" i="25"/>
  <c r="AL84" i="25"/>
  <c r="AC85" i="25"/>
  <c r="AF85" i="25"/>
  <c r="AG85" i="25"/>
  <c r="AH85" i="25" s="1"/>
  <c r="AD85" i="25"/>
  <c r="AM85" i="25"/>
  <c r="AM86" i="25" s="1"/>
  <c r="AM87" i="25" s="1"/>
  <c r="AB85" i="25"/>
  <c r="AI85" i="25"/>
  <c r="AA85" i="25"/>
  <c r="Z85" i="25"/>
  <c r="R87" i="25" a="1"/>
  <c r="R87" i="25" s="1"/>
  <c r="AJ227" i="25"/>
  <c r="AI227" i="25"/>
  <c r="R201" i="25" a="1"/>
  <c r="R201" i="25" s="1"/>
  <c r="R229" i="25" a="1"/>
  <c r="R229" i="25" s="1"/>
  <c r="AL228" i="25"/>
  <c r="AL229" i="25" s="1"/>
  <c r="AI122" i="25"/>
  <c r="AJ122" i="25"/>
  <c r="AJ148" i="25"/>
  <c r="AI148" i="25"/>
  <c r="AI196" i="25"/>
  <c r="AJ196" i="25"/>
  <c r="AJ55" i="25"/>
  <c r="AI55" i="25"/>
  <c r="AJ123" i="25"/>
  <c r="AI123" i="25"/>
  <c r="AD125" i="25"/>
  <c r="AG125" i="25"/>
  <c r="AB125" i="25"/>
  <c r="AM125" i="25"/>
  <c r="AM126" i="25" s="1"/>
  <c r="AM127" i="25" s="1"/>
  <c r="AM128" i="25" s="1"/>
  <c r="AM129" i="25" s="1"/>
  <c r="AL125" i="25"/>
  <c r="AL126" i="25" s="1"/>
  <c r="AL127" i="25" s="1"/>
  <c r="AL128" i="25" s="1"/>
  <c r="AL129" i="25" s="1"/>
  <c r="AH125" i="25"/>
  <c r="AJ125" i="25" s="1"/>
  <c r="AF125" i="25"/>
  <c r="AC125" i="25"/>
  <c r="AB124" i="25"/>
  <c r="AM124" i="25"/>
  <c r="AL124" i="25"/>
  <c r="AF124" i="25"/>
  <c r="AC124" i="25"/>
  <c r="AD124" i="25"/>
  <c r="AK124" i="25"/>
  <c r="AK125" i="25" s="1"/>
  <c r="AK126" i="25" s="1"/>
  <c r="AK127" i="25" s="1"/>
  <c r="AK128" i="25" s="1"/>
  <c r="AK129" i="25" s="1"/>
  <c r="AG124" i="25"/>
  <c r="AH124" i="25" s="1"/>
  <c r="AA121" i="25"/>
  <c r="Z121" i="25"/>
  <c r="X194" i="25"/>
  <c r="Y194" i="25"/>
  <c r="Y147" i="25"/>
  <c r="X147" i="25"/>
  <c r="AC197" i="25"/>
  <c r="AF197" i="25"/>
  <c r="AD197" i="25"/>
  <c r="X197" i="25"/>
  <c r="AG197" i="25"/>
  <c r="Y197" i="25"/>
  <c r="AB197" i="25"/>
  <c r="AA197" i="25"/>
  <c r="Z197" i="25"/>
  <c r="AK197" i="25"/>
  <c r="AK198" i="25" s="1"/>
  <c r="AH197" i="25"/>
  <c r="AI197" i="25"/>
  <c r="AM197" i="25"/>
  <c r="AM198" i="25" s="1"/>
  <c r="AL197" i="25"/>
  <c r="AL198" i="25" s="1"/>
  <c r="AJ197" i="25"/>
  <c r="Y195" i="25"/>
  <c r="X195" i="25"/>
  <c r="Y54" i="25"/>
  <c r="X54" i="25"/>
  <c r="AL56" i="25"/>
  <c r="AK56" i="25"/>
  <c r="AC56" i="25"/>
  <c r="AB56" i="25"/>
  <c r="AG56" i="25"/>
  <c r="AH56" i="25" s="1"/>
  <c r="AI56" i="25" s="1"/>
  <c r="AF56" i="25"/>
  <c r="AD56" i="25"/>
  <c r="AM56" i="25"/>
  <c r="AA194" i="25"/>
  <c r="Z194" i="25"/>
  <c r="AA147" i="25"/>
  <c r="Z147" i="25"/>
  <c r="Z195" i="25"/>
  <c r="AA195" i="25"/>
  <c r="AI41" i="24"/>
  <c r="AK42" i="24"/>
  <c r="AA40" i="24"/>
  <c r="Z40" i="24"/>
  <c r="AJ123" i="24"/>
  <c r="AI123" i="24"/>
  <c r="AI231" i="24"/>
  <c r="AJ231" i="24"/>
  <c r="AJ57" i="24"/>
  <c r="AI57" i="24"/>
  <c r="AI86" i="24"/>
  <c r="AJ86" i="24"/>
  <c r="AJ230" i="24"/>
  <c r="AI230" i="24"/>
  <c r="AI200" i="24"/>
  <c r="AJ200" i="24"/>
  <c r="AI171" i="24"/>
  <c r="AD88" i="24"/>
  <c r="AC88" i="24"/>
  <c r="AB88" i="24"/>
  <c r="AF88" i="24"/>
  <c r="AG88" i="24"/>
  <c r="AH88" i="24" s="1"/>
  <c r="AD201" i="24"/>
  <c r="AC201" i="24"/>
  <c r="AG201" i="24"/>
  <c r="AF201" i="24"/>
  <c r="AB201" i="24"/>
  <c r="AH201" i="24"/>
  <c r="AI201" i="24" s="1"/>
  <c r="Y56" i="24"/>
  <c r="X56" i="24"/>
  <c r="Y54" i="24"/>
  <c r="X54" i="24"/>
  <c r="AC124" i="24"/>
  <c r="AB124" i="24"/>
  <c r="AF124" i="24"/>
  <c r="AD124" i="24"/>
  <c r="AH124" i="24"/>
  <c r="AI124" i="24" s="1"/>
  <c r="AG124" i="24"/>
  <c r="AA229" i="24"/>
  <c r="Z229" i="24"/>
  <c r="AA199" i="24"/>
  <c r="Z199" i="24"/>
  <c r="AA85" i="24"/>
  <c r="Z85" i="24"/>
  <c r="Z55" i="24"/>
  <c r="AA55" i="24"/>
  <c r="AA122" i="24"/>
  <c r="Z122" i="24"/>
  <c r="X122" i="24"/>
  <c r="Y122" i="24"/>
  <c r="AA56" i="24"/>
  <c r="Z56" i="24"/>
  <c r="AB61" i="24"/>
  <c r="AG61" i="24"/>
  <c r="AH61" i="24" s="1"/>
  <c r="AF61" i="24"/>
  <c r="AD61" i="24"/>
  <c r="AC61" i="24"/>
  <c r="AM61" i="24"/>
  <c r="AL61" i="24"/>
  <c r="Y229" i="24"/>
  <c r="X229" i="24"/>
  <c r="Y148" i="24"/>
  <c r="X148" i="24"/>
  <c r="X121" i="24"/>
  <c r="Y121" i="24"/>
  <c r="Y199" i="24"/>
  <c r="X199" i="24"/>
  <c r="AC87" i="24"/>
  <c r="AB87" i="24"/>
  <c r="AM87" i="24"/>
  <c r="AM88" i="24" s="1"/>
  <c r="AM89" i="24" s="1"/>
  <c r="AM90" i="24" s="1"/>
  <c r="AM91" i="24" s="1"/>
  <c r="AL87" i="24"/>
  <c r="AL88" i="24" s="1"/>
  <c r="AL89" i="24" s="1"/>
  <c r="AL90" i="24" s="1"/>
  <c r="AL91" i="24" s="1"/>
  <c r="AK87" i="24"/>
  <c r="AK88" i="24" s="1"/>
  <c r="AK89" i="24" s="1"/>
  <c r="AK90" i="24" s="1"/>
  <c r="AK91" i="24" s="1"/>
  <c r="AG87" i="24"/>
  <c r="AH87" i="24" s="1"/>
  <c r="AF87" i="24"/>
  <c r="AD87" i="24"/>
  <c r="Y55" i="24"/>
  <c r="X55" i="24"/>
  <c r="AA170" i="24"/>
  <c r="Z170" i="24"/>
  <c r="AA86" i="25" l="1"/>
  <c r="Z86" i="25"/>
  <c r="AJ56" i="25"/>
  <c r="AF230" i="25"/>
  <c r="AC230" i="25"/>
  <c r="AL230" i="25"/>
  <c r="AL231" i="25" s="1"/>
  <c r="AL232" i="25" s="1"/>
  <c r="AL233" i="25" s="1"/>
  <c r="AL234" i="25" s="1"/>
  <c r="AB230" i="25"/>
  <c r="AK230" i="25"/>
  <c r="AK231" i="25" s="1"/>
  <c r="AK232" i="25" s="1"/>
  <c r="AK233" i="25" s="1"/>
  <c r="AK234" i="25" s="1"/>
  <c r="AG230" i="25"/>
  <c r="AH230" i="25" s="1"/>
  <c r="AD230" i="25"/>
  <c r="AI230" i="25"/>
  <c r="AA230" i="25" s="1"/>
  <c r="AJ230" i="25"/>
  <c r="Y230" i="25" s="1"/>
  <c r="AH231" i="25"/>
  <c r="AC231" i="25"/>
  <c r="AB231" i="25"/>
  <c r="AG231" i="25"/>
  <c r="AF231" i="25"/>
  <c r="AD231" i="25"/>
  <c r="Y228" i="25"/>
  <c r="AC229" i="25"/>
  <c r="AB229" i="25"/>
  <c r="AD229" i="25"/>
  <c r="AG229" i="25"/>
  <c r="AH229" i="25" s="1"/>
  <c r="AI229" i="25" s="1"/>
  <c r="AF229" i="25"/>
  <c r="AJ229" i="25"/>
  <c r="X229" i="25" s="1"/>
  <c r="AL85" i="25"/>
  <c r="AJ84" i="25"/>
  <c r="AM229" i="25"/>
  <c r="AM230" i="25" s="1"/>
  <c r="AM231" i="25" s="1"/>
  <c r="AM232" i="25" s="1"/>
  <c r="AM233" i="25" s="1"/>
  <c r="AM234" i="25" s="1"/>
  <c r="Y31" i="25"/>
  <c r="X31" i="25"/>
  <c r="Z227" i="25"/>
  <c r="AA227" i="25"/>
  <c r="AA228" i="25"/>
  <c r="Z228" i="25"/>
  <c r="X227" i="25"/>
  <c r="Y227" i="25"/>
  <c r="R64" i="25" a="1"/>
  <c r="R64" i="25" s="1"/>
  <c r="R65" i="25" s="1" a="1"/>
  <c r="R65" i="25" s="1"/>
  <c r="AG87" i="25"/>
  <c r="AH87" i="25" s="1"/>
  <c r="AF87" i="25"/>
  <c r="AD87" i="25"/>
  <c r="AC87" i="25"/>
  <c r="AB87" i="25"/>
  <c r="AK87" i="25"/>
  <c r="AI87" i="25"/>
  <c r="Z87" i="25"/>
  <c r="AA87" i="25"/>
  <c r="R88" i="25" a="1"/>
  <c r="R88" i="25" s="1"/>
  <c r="Z56" i="25"/>
  <c r="AA56" i="25"/>
  <c r="Y56" i="25"/>
  <c r="X56" i="25"/>
  <c r="AI124" i="25"/>
  <c r="AJ124" i="25"/>
  <c r="Y125" i="25"/>
  <c r="X125" i="25"/>
  <c r="AC61" i="25"/>
  <c r="AB61" i="25"/>
  <c r="AG61" i="25"/>
  <c r="AH61" i="25"/>
  <c r="AF61" i="25"/>
  <c r="AD61" i="25"/>
  <c r="Z123" i="25"/>
  <c r="AA123" i="25"/>
  <c r="AI125" i="25"/>
  <c r="Z55" i="25"/>
  <c r="AA55" i="25"/>
  <c r="AC199" i="25"/>
  <c r="AB199" i="25"/>
  <c r="AM199" i="25"/>
  <c r="AL199" i="25"/>
  <c r="AK199" i="25"/>
  <c r="AG199" i="25"/>
  <c r="AH199" i="25" s="1"/>
  <c r="AF199" i="25"/>
  <c r="AD199" i="25"/>
  <c r="Y148" i="25"/>
  <c r="X148" i="25"/>
  <c r="AD57" i="25"/>
  <c r="AL57" i="25"/>
  <c r="AL58" i="25" s="1"/>
  <c r="AL59" i="25" s="1"/>
  <c r="AL60" i="25" s="1"/>
  <c r="AL61" i="25" s="1"/>
  <c r="AF57" i="25"/>
  <c r="AB57" i="25"/>
  <c r="AM57" i="25"/>
  <c r="AM58" i="25" s="1"/>
  <c r="AM59" i="25" s="1"/>
  <c r="AM60" i="25" s="1"/>
  <c r="AM61" i="25" s="1"/>
  <c r="AK57" i="25"/>
  <c r="AK58" i="25" s="1"/>
  <c r="AK59" i="25" s="1"/>
  <c r="AK60" i="25" s="1"/>
  <c r="AK61" i="25" s="1"/>
  <c r="AG57" i="25"/>
  <c r="AH57" i="25" s="1"/>
  <c r="AJ57" i="25" s="1"/>
  <c r="AC57" i="25"/>
  <c r="Y123" i="25"/>
  <c r="X123" i="25"/>
  <c r="X55" i="25"/>
  <c r="Y55" i="25"/>
  <c r="X196" i="25"/>
  <c r="Y196" i="25"/>
  <c r="AA196" i="25"/>
  <c r="Z196" i="25"/>
  <c r="Z148" i="25"/>
  <c r="AA148" i="25"/>
  <c r="Y122" i="25"/>
  <c r="X122" i="25"/>
  <c r="AA122" i="25"/>
  <c r="Z122" i="25"/>
  <c r="AK43" i="24"/>
  <c r="AK44" i="24" s="1"/>
  <c r="AK45" i="24" s="1"/>
  <c r="AK46" i="24" s="1"/>
  <c r="AK47" i="24" s="1"/>
  <c r="AK48" i="24" s="1"/>
  <c r="AK49" i="24" s="1"/>
  <c r="AK50" i="24" s="1"/>
  <c r="AK51" i="24" s="1"/>
  <c r="AK52" i="24" s="1"/>
  <c r="AK53" i="24" s="1"/>
  <c r="AK54" i="24" s="1"/>
  <c r="AK55" i="24" s="1"/>
  <c r="AK56" i="24" s="1"/>
  <c r="AK57" i="24" s="1"/>
  <c r="AK58" i="24" s="1"/>
  <c r="AK59" i="24" s="1"/>
  <c r="AK60" i="24" s="1"/>
  <c r="AK61" i="24" s="1"/>
  <c r="AK62" i="24" s="1"/>
  <c r="AK63" i="24" s="1"/>
  <c r="AI42" i="24"/>
  <c r="Z41" i="24"/>
  <c r="AA41" i="24"/>
  <c r="Z201" i="24"/>
  <c r="AA201" i="24"/>
  <c r="Z124" i="24"/>
  <c r="AA124" i="24"/>
  <c r="AJ88" i="24"/>
  <c r="AI88" i="24"/>
  <c r="AJ61" i="24"/>
  <c r="AI61" i="24"/>
  <c r="AG94" i="24"/>
  <c r="AH94" i="24"/>
  <c r="AF94" i="24"/>
  <c r="AC94" i="24"/>
  <c r="AB94" i="24"/>
  <c r="AD94" i="24"/>
  <c r="AD63" i="24"/>
  <c r="AC63" i="24"/>
  <c r="AB63" i="24"/>
  <c r="AG63" i="24"/>
  <c r="AH63" i="24" s="1"/>
  <c r="AF63" i="24"/>
  <c r="AJ87" i="24"/>
  <c r="AI87" i="24"/>
  <c r="AJ124" i="24"/>
  <c r="AJ201" i="24"/>
  <c r="AA230" i="24"/>
  <c r="Z230" i="24"/>
  <c r="Z86" i="24"/>
  <c r="AA86" i="24"/>
  <c r="Z57" i="24"/>
  <c r="AA57" i="24"/>
  <c r="AA231" i="24"/>
  <c r="Z231" i="24"/>
  <c r="Z123" i="24"/>
  <c r="AA123" i="24"/>
  <c r="AG62" i="24"/>
  <c r="AD62" i="24"/>
  <c r="AM62" i="24"/>
  <c r="AM63" i="24" s="1"/>
  <c r="AL62" i="24"/>
  <c r="AL63" i="24" s="1"/>
  <c r="AH62" i="24"/>
  <c r="AI62" i="24" s="1"/>
  <c r="AF62" i="24"/>
  <c r="AC62" i="24"/>
  <c r="AB62" i="24"/>
  <c r="AC93" i="24"/>
  <c r="AB93" i="24"/>
  <c r="AG93" i="24"/>
  <c r="AH93" i="24" s="1"/>
  <c r="AD93" i="24"/>
  <c r="AM93" i="24"/>
  <c r="AM94" i="24" s="1"/>
  <c r="AF93" i="24"/>
  <c r="AA171" i="24"/>
  <c r="Z171" i="24"/>
  <c r="AI172" i="24"/>
  <c r="X200" i="24"/>
  <c r="Y200" i="24"/>
  <c r="AA200" i="24"/>
  <c r="Z200" i="24"/>
  <c r="AG92" i="24"/>
  <c r="AH92" i="24" s="1"/>
  <c r="AK92" i="24"/>
  <c r="AK93" i="24" s="1"/>
  <c r="AK94" i="24" s="1"/>
  <c r="AB92" i="24"/>
  <c r="AM92" i="24"/>
  <c r="AL92" i="24"/>
  <c r="AL93" i="24" s="1"/>
  <c r="AL94" i="24" s="1"/>
  <c r="AF92" i="24"/>
  <c r="AD92" i="24"/>
  <c r="AC92" i="24"/>
  <c r="Y230" i="24"/>
  <c r="X230" i="24"/>
  <c r="Y86" i="24"/>
  <c r="X86" i="24"/>
  <c r="Y57" i="24"/>
  <c r="X57" i="24"/>
  <c r="Y231" i="24"/>
  <c r="X231" i="24"/>
  <c r="AG125" i="24"/>
  <c r="AB125" i="24"/>
  <c r="AH125" i="24"/>
  <c r="AJ125" i="24" s="1"/>
  <c r="AF125" i="24"/>
  <c r="AD125" i="24"/>
  <c r="AC125" i="24"/>
  <c r="X123" i="24"/>
  <c r="Y123" i="24"/>
  <c r="AA229" i="25" l="1"/>
  <c r="Z229" i="25"/>
  <c r="X230" i="25"/>
  <c r="AL86" i="25"/>
  <c r="AJ85" i="25"/>
  <c r="AI231" i="25"/>
  <c r="AJ231" i="25"/>
  <c r="Z230" i="25"/>
  <c r="Y84" i="25"/>
  <c r="X84" i="25"/>
  <c r="AK88" i="25"/>
  <c r="AK89" i="25" s="1"/>
  <c r="AK90" i="25" s="1"/>
  <c r="AK91" i="25" s="1"/>
  <c r="AM88" i="25"/>
  <c r="AM89" i="25" s="1"/>
  <c r="AM90" i="25" s="1"/>
  <c r="AM91" i="25" s="1"/>
  <c r="AF88" i="25"/>
  <c r="AC88" i="25"/>
  <c r="AB88" i="25"/>
  <c r="AG88" i="25"/>
  <c r="AH88" i="25" s="1"/>
  <c r="AD88" i="25"/>
  <c r="Y229" i="25"/>
  <c r="R92" i="25" a="1"/>
  <c r="R92" i="25" s="1"/>
  <c r="AI199" i="25"/>
  <c r="AJ199" i="25"/>
  <c r="Y57" i="25"/>
  <c r="X57" i="25"/>
  <c r="AJ61" i="25"/>
  <c r="AA124" i="25"/>
  <c r="Z124" i="25"/>
  <c r="AA125" i="25"/>
  <c r="Z125" i="25"/>
  <c r="AB200" i="25"/>
  <c r="AD200" i="25"/>
  <c r="AC200" i="25"/>
  <c r="AK200" i="25"/>
  <c r="AF200" i="25"/>
  <c r="AL200" i="25"/>
  <c r="AG200" i="25"/>
  <c r="AH200" i="25" s="1"/>
  <c r="AM200" i="25"/>
  <c r="AC62" i="25"/>
  <c r="AB62" i="25"/>
  <c r="AL62" i="25"/>
  <c r="AK62" i="25"/>
  <c r="AG62" i="25"/>
  <c r="AH62" i="25" s="1"/>
  <c r="AF62" i="25"/>
  <c r="AD62" i="25"/>
  <c r="AM62" i="25"/>
  <c r="AI57" i="25"/>
  <c r="AI61" i="25"/>
  <c r="X124" i="25"/>
  <c r="Y124" i="25"/>
  <c r="Z42" i="24"/>
  <c r="AA42" i="24"/>
  <c r="AI92" i="24"/>
  <c r="AJ92" i="24"/>
  <c r="Z62" i="24"/>
  <c r="AA62" i="24"/>
  <c r="AJ63" i="24"/>
  <c r="AI63" i="24"/>
  <c r="AI93" i="24"/>
  <c r="AJ93" i="24"/>
  <c r="AJ94" i="24"/>
  <c r="Y125" i="24"/>
  <c r="X125" i="24"/>
  <c r="AI125" i="24"/>
  <c r="AD96" i="24"/>
  <c r="AC96" i="24"/>
  <c r="AG96" i="24"/>
  <c r="AH96" i="24" s="1"/>
  <c r="AF96" i="24"/>
  <c r="AB96" i="24"/>
  <c r="AC95" i="24"/>
  <c r="AG95" i="24"/>
  <c r="AH95" i="24" s="1"/>
  <c r="AF95" i="24"/>
  <c r="AD95" i="24"/>
  <c r="AB95" i="24"/>
  <c r="AM95" i="24"/>
  <c r="AM96" i="24" s="1"/>
  <c r="AM97" i="24" s="1"/>
  <c r="AM98" i="24" s="1"/>
  <c r="AM99" i="24" s="1"/>
  <c r="AM100" i="24" s="1"/>
  <c r="AM101" i="24" s="1"/>
  <c r="AM102" i="24" s="1"/>
  <c r="AM103" i="24" s="1"/>
  <c r="AM104" i="24" s="1"/>
  <c r="AM105" i="24" s="1"/>
  <c r="AM106" i="24" s="1"/>
  <c r="AM107" i="24" s="1"/>
  <c r="AM108" i="24" s="1"/>
  <c r="AM109" i="24" s="1"/>
  <c r="AM110" i="24" s="1"/>
  <c r="AM111" i="24" s="1"/>
  <c r="AM112" i="24" s="1"/>
  <c r="AM113" i="24" s="1"/>
  <c r="AM114" i="24" s="1"/>
  <c r="AM115" i="24" s="1"/>
  <c r="AM116" i="24" s="1"/>
  <c r="AM117" i="24" s="1"/>
  <c r="AM118" i="24" s="1"/>
  <c r="AM119" i="24" s="1"/>
  <c r="AM120" i="24" s="1"/>
  <c r="AM121" i="24" s="1"/>
  <c r="AM122" i="24" s="1"/>
  <c r="AM123" i="24" s="1"/>
  <c r="AM124" i="24" s="1"/>
  <c r="AM125" i="24" s="1"/>
  <c r="AM126" i="24" s="1"/>
  <c r="AM127" i="24" s="1"/>
  <c r="AM128" i="24" s="1"/>
  <c r="AM129" i="24" s="1"/>
  <c r="AM130" i="24" s="1"/>
  <c r="AM131" i="24" s="1"/>
  <c r="AM132" i="24" s="1"/>
  <c r="AM133" i="24" s="1"/>
  <c r="AM134" i="24" s="1"/>
  <c r="AM135" i="24" s="1"/>
  <c r="AM136" i="24" s="1"/>
  <c r="AM137" i="24" s="1"/>
  <c r="AM138" i="24" s="1"/>
  <c r="AM139" i="24" s="1"/>
  <c r="AM140" i="24" s="1"/>
  <c r="AM141" i="24" s="1"/>
  <c r="AM142" i="24" s="1"/>
  <c r="AM143" i="24" s="1"/>
  <c r="AM144" i="24" s="1"/>
  <c r="AM145" i="24" s="1"/>
  <c r="AM146" i="24" s="1"/>
  <c r="AM147" i="24" s="1"/>
  <c r="AM148" i="24" s="1"/>
  <c r="AM149" i="24" s="1"/>
  <c r="AM150" i="24" s="1"/>
  <c r="AM151" i="24" s="1"/>
  <c r="AM152" i="24" s="1"/>
  <c r="AM153" i="24" s="1"/>
  <c r="AM154" i="24" s="1"/>
  <c r="AM155" i="24" s="1"/>
  <c r="AM156" i="24" s="1"/>
  <c r="AM157" i="24" s="1"/>
  <c r="AM158" i="24" s="1"/>
  <c r="AM159" i="24" s="1"/>
  <c r="AM160" i="24" s="1"/>
  <c r="AM161" i="24" s="1"/>
  <c r="AM162" i="24" s="1"/>
  <c r="AM163" i="24" s="1"/>
  <c r="AM164" i="24" s="1"/>
  <c r="AM165" i="24" s="1"/>
  <c r="AM166" i="24" s="1"/>
  <c r="AM167" i="24" s="1"/>
  <c r="AM168" i="24" s="1"/>
  <c r="AM169" i="24" s="1"/>
  <c r="AM170" i="24" s="1"/>
  <c r="AM171" i="24" s="1"/>
  <c r="AM172" i="24" s="1"/>
  <c r="AM173" i="24" s="1"/>
  <c r="AM174" i="24" s="1"/>
  <c r="AM175" i="24" s="1"/>
  <c r="AM176" i="24" s="1"/>
  <c r="AM177" i="24" s="1"/>
  <c r="AM178" i="24" s="1"/>
  <c r="AM179" i="24" s="1"/>
  <c r="AM180" i="24" s="1"/>
  <c r="AM181" i="24" s="1"/>
  <c r="AM182" i="24" s="1"/>
  <c r="AM183" i="24" s="1"/>
  <c r="AM184" i="24" s="1"/>
  <c r="AM185" i="24" s="1"/>
  <c r="AM186" i="24" s="1"/>
  <c r="AM187" i="24" s="1"/>
  <c r="AM188" i="24" s="1"/>
  <c r="AM189" i="24" s="1"/>
  <c r="AM190" i="24" s="1"/>
  <c r="AM191" i="24" s="1"/>
  <c r="AM192" i="24" s="1"/>
  <c r="AM193" i="24" s="1"/>
  <c r="AM194" i="24" s="1"/>
  <c r="AM195" i="24" s="1"/>
  <c r="AM196" i="24" s="1"/>
  <c r="AM197" i="24" s="1"/>
  <c r="AM198" i="24" s="1"/>
  <c r="AM199" i="24" s="1"/>
  <c r="AM200" i="24" s="1"/>
  <c r="AM201" i="24" s="1"/>
  <c r="AM202" i="24" s="1"/>
  <c r="AM203" i="24" s="1"/>
  <c r="AM204" i="24" s="1"/>
  <c r="AM205" i="24" s="1"/>
  <c r="AM206" i="24" s="1"/>
  <c r="AM207" i="24" s="1"/>
  <c r="AM208" i="24" s="1"/>
  <c r="AM209" i="24" s="1"/>
  <c r="AM210" i="24" s="1"/>
  <c r="AM211" i="24" s="1"/>
  <c r="AM212" i="24" s="1"/>
  <c r="AM213" i="24" s="1"/>
  <c r="AM214" i="24" s="1"/>
  <c r="AM215" i="24" s="1"/>
  <c r="AM216" i="24" s="1"/>
  <c r="AM217" i="24" s="1"/>
  <c r="AM218" i="24" s="1"/>
  <c r="AM219" i="24" s="1"/>
  <c r="AM220" i="24" s="1"/>
  <c r="AM221" i="24" s="1"/>
  <c r="AM222" i="24" s="1"/>
  <c r="AM223" i="24" s="1"/>
  <c r="AM224" i="24" s="1"/>
  <c r="AM225" i="24" s="1"/>
  <c r="AM226" i="24" s="1"/>
  <c r="AM227" i="24" s="1"/>
  <c r="AM228" i="24" s="1"/>
  <c r="AM229" i="24" s="1"/>
  <c r="AM230" i="24" s="1"/>
  <c r="AM231" i="24" s="1"/>
  <c r="AM232" i="24" s="1"/>
  <c r="AM233" i="24" s="1"/>
  <c r="AM234" i="24" s="1"/>
  <c r="AM235" i="24" s="1"/>
  <c r="AM236" i="24" s="1"/>
  <c r="AM237" i="24" s="1"/>
  <c r="AM238" i="24" s="1"/>
  <c r="AM239" i="24" s="1"/>
  <c r="AM240" i="24" s="1"/>
  <c r="AM241" i="24" s="1"/>
  <c r="AM242" i="24" s="1"/>
  <c r="AM243" i="24" s="1"/>
  <c r="AM244" i="24" s="1"/>
  <c r="AM245" i="24" s="1"/>
  <c r="AM246" i="24" s="1"/>
  <c r="AM247" i="24" s="1"/>
  <c r="AM248" i="24" s="1"/>
  <c r="AM249" i="24" s="1"/>
  <c r="AM250" i="24" s="1"/>
  <c r="AM251" i="24" s="1"/>
  <c r="AM252" i="24" s="1"/>
  <c r="AM253" i="24" s="1"/>
  <c r="AM254" i="24" s="1"/>
  <c r="AM255" i="24" s="1"/>
  <c r="AM256" i="24" s="1"/>
  <c r="AM257" i="24" s="1"/>
  <c r="AM258" i="24" s="1"/>
  <c r="AM259" i="24" s="1"/>
  <c r="AM260" i="24" s="1"/>
  <c r="AM261" i="24" s="1"/>
  <c r="AM262" i="24" s="1"/>
  <c r="AM263" i="24" s="1"/>
  <c r="AM264" i="24" s="1"/>
  <c r="AM265" i="24" s="1"/>
  <c r="AM266" i="24" s="1"/>
  <c r="AM267" i="24" s="1"/>
  <c r="AM268" i="24" s="1"/>
  <c r="AM269" i="24" s="1"/>
  <c r="AM270" i="24" s="1"/>
  <c r="AM271" i="24" s="1"/>
  <c r="AM272" i="24" s="1"/>
  <c r="AM273" i="24" s="1"/>
  <c r="AM274" i="24" s="1"/>
  <c r="AM275" i="24" s="1"/>
  <c r="AM276" i="24" s="1"/>
  <c r="AM277" i="24" s="1"/>
  <c r="AM278" i="24" s="1"/>
  <c r="AM279" i="24" s="1"/>
  <c r="AM280" i="24" s="1"/>
  <c r="AM281" i="24" s="1"/>
  <c r="AM282" i="24" s="1"/>
  <c r="AM283" i="24" s="1"/>
  <c r="AM284" i="24" s="1"/>
  <c r="AM285" i="24" s="1"/>
  <c r="AM286" i="24" s="1"/>
  <c r="AM287" i="24" s="1"/>
  <c r="AM288" i="24" s="1"/>
  <c r="AM289" i="24" s="1"/>
  <c r="AM290" i="24" s="1"/>
  <c r="AM291" i="24" s="1"/>
  <c r="AM292" i="24" s="1"/>
  <c r="AM293" i="24" s="1"/>
  <c r="AM294" i="24" s="1"/>
  <c r="AM295" i="24" s="1"/>
  <c r="AM296" i="24" s="1"/>
  <c r="AM297" i="24" s="1"/>
  <c r="AM298" i="24" s="1"/>
  <c r="AM299" i="24" s="1"/>
  <c r="AM300" i="24" s="1"/>
  <c r="AM301" i="24" s="1"/>
  <c r="AM302" i="24" s="1"/>
  <c r="AM303" i="24" s="1"/>
  <c r="AM304" i="24" s="1"/>
  <c r="AM305" i="24" s="1"/>
  <c r="AM306" i="24" s="1"/>
  <c r="AM307" i="24" s="1"/>
  <c r="AM308" i="24" s="1"/>
  <c r="AM309" i="24" s="1"/>
  <c r="AM310" i="24" s="1"/>
  <c r="AM311" i="24" s="1"/>
  <c r="AM312" i="24" s="1"/>
  <c r="AM313" i="24" s="1"/>
  <c r="AM314" i="24" s="1"/>
  <c r="AM315" i="24" s="1"/>
  <c r="AM316" i="24" s="1"/>
  <c r="AM317" i="24" s="1"/>
  <c r="AM318" i="24" s="1"/>
  <c r="AM319" i="24" s="1"/>
  <c r="AM320" i="24" s="1"/>
  <c r="AM321" i="24" s="1"/>
  <c r="AM322" i="24" s="1"/>
  <c r="AM323" i="24" s="1"/>
  <c r="AM324" i="24" s="1"/>
  <c r="AM325" i="24" s="1"/>
  <c r="AM326" i="24" s="1"/>
  <c r="AM327" i="24" s="1"/>
  <c r="AM328" i="24" s="1"/>
  <c r="AM329" i="24" s="1"/>
  <c r="AM330" i="24" s="1"/>
  <c r="AM331" i="24" s="1"/>
  <c r="AM332" i="24" s="1"/>
  <c r="AM333" i="24" s="1"/>
  <c r="AM334" i="24" s="1"/>
  <c r="AM335" i="24" s="1"/>
  <c r="AM336" i="24" s="1"/>
  <c r="AM337" i="24" s="1"/>
  <c r="AM338" i="24" s="1"/>
  <c r="AM339" i="24" s="1"/>
  <c r="AM340" i="24" s="1"/>
  <c r="AM341" i="24" s="1"/>
  <c r="AM342" i="24" s="1"/>
  <c r="AM343" i="24" s="1"/>
  <c r="AM344" i="24" s="1"/>
  <c r="AM345" i="24" s="1"/>
  <c r="AM346" i="24" s="1"/>
  <c r="AM347" i="24" s="1"/>
  <c r="AM348" i="24" s="1"/>
  <c r="AM349" i="24" s="1"/>
  <c r="AM350" i="24" s="1"/>
  <c r="AM351" i="24" s="1"/>
  <c r="AM352" i="24" s="1"/>
  <c r="AM353" i="24" s="1"/>
  <c r="AM354" i="24" s="1"/>
  <c r="AM355" i="24" s="1"/>
  <c r="AM356" i="24" s="1"/>
  <c r="AM357" i="24" s="1"/>
  <c r="AM358" i="24" s="1"/>
  <c r="AM359" i="24" s="1"/>
  <c r="AM360" i="24" s="1"/>
  <c r="AM361" i="24" s="1"/>
  <c r="AM362" i="24" s="1"/>
  <c r="AM363" i="24" s="1"/>
  <c r="AM364" i="24" s="1"/>
  <c r="AM365" i="24" s="1"/>
  <c r="AM366" i="24" s="1"/>
  <c r="AM367" i="24" s="1"/>
  <c r="AM368" i="24" s="1"/>
  <c r="AM369" i="24" s="1"/>
  <c r="AM370" i="24" s="1"/>
  <c r="AM371" i="24" s="1"/>
  <c r="AM372" i="24" s="1"/>
  <c r="AM373" i="24" s="1"/>
  <c r="AM374" i="24" s="1"/>
  <c r="AM375" i="24" s="1"/>
  <c r="AM376" i="24" s="1"/>
  <c r="AM377" i="24" s="1"/>
  <c r="AM378" i="24" s="1"/>
  <c r="AM379" i="24" s="1"/>
  <c r="AM380" i="24" s="1"/>
  <c r="AM381" i="24" s="1"/>
  <c r="AM382" i="24" s="1"/>
  <c r="AM383" i="24" s="1"/>
  <c r="AM384" i="24" s="1"/>
  <c r="AM385" i="24" s="1"/>
  <c r="AM386" i="24" s="1"/>
  <c r="AM387" i="24" s="1"/>
  <c r="AM388" i="24" s="1"/>
  <c r="AM389" i="24" s="1"/>
  <c r="AM390" i="24" s="1"/>
  <c r="AM391" i="24" s="1"/>
  <c r="AM392" i="24" s="1"/>
  <c r="AM393" i="24" s="1"/>
  <c r="AM394" i="24" s="1"/>
  <c r="AM395" i="24" s="1"/>
  <c r="AM396" i="24" s="1"/>
  <c r="AM397" i="24" s="1"/>
  <c r="AM398" i="24" s="1"/>
  <c r="AM399" i="24" s="1"/>
  <c r="AM400" i="24" s="1"/>
  <c r="AM401" i="24" s="1"/>
  <c r="AM402" i="24" s="1"/>
  <c r="AM403" i="24" s="1"/>
  <c r="AM404" i="24" s="1"/>
  <c r="AM405" i="24" s="1"/>
  <c r="AM406" i="24" s="1"/>
  <c r="AM407" i="24" s="1"/>
  <c r="AM408" i="24" s="1"/>
  <c r="AM409" i="24" s="1"/>
  <c r="AM410" i="24" s="1"/>
  <c r="AM411" i="24" s="1"/>
  <c r="AM412" i="24" s="1"/>
  <c r="AM413" i="24" s="1"/>
  <c r="AM414" i="24" s="1"/>
  <c r="AM415" i="24" s="1"/>
  <c r="AM416" i="24" s="1"/>
  <c r="AM417" i="24" s="1"/>
  <c r="AM418" i="24" s="1"/>
  <c r="AM419" i="24" s="1"/>
  <c r="AM420" i="24" s="1"/>
  <c r="AM421" i="24" s="1"/>
  <c r="AM422" i="24" s="1"/>
  <c r="AM423" i="24" s="1"/>
  <c r="AM424" i="24" s="1"/>
  <c r="AM425" i="24" s="1"/>
  <c r="AM426" i="24" s="1"/>
  <c r="AM427" i="24" s="1"/>
  <c r="AM428" i="24" s="1"/>
  <c r="AM429" i="24" s="1"/>
  <c r="AM430" i="24" s="1"/>
  <c r="AM431" i="24" s="1"/>
  <c r="AM432" i="24" s="1"/>
  <c r="AM433" i="24" s="1"/>
  <c r="AM434" i="24" s="1"/>
  <c r="AM435" i="24" s="1"/>
  <c r="AM436" i="24" s="1"/>
  <c r="AM437" i="24" s="1"/>
  <c r="AM438" i="24" s="1"/>
  <c r="AM439" i="24" s="1"/>
  <c r="AM440" i="24" s="1"/>
  <c r="AM441" i="24" s="1"/>
  <c r="AM442" i="24" s="1"/>
  <c r="AM443" i="24" s="1"/>
  <c r="AM444" i="24" s="1"/>
  <c r="AM445" i="24" s="1"/>
  <c r="AM446" i="24" s="1"/>
  <c r="AM447" i="24" s="1"/>
  <c r="AM448" i="24" s="1"/>
  <c r="AM449" i="24" s="1"/>
  <c r="AM450" i="24" s="1"/>
  <c r="AM451" i="24" s="1"/>
  <c r="AM452" i="24" s="1"/>
  <c r="AM453" i="24" s="1"/>
  <c r="AM454" i="24" s="1"/>
  <c r="AM455" i="24" s="1"/>
  <c r="AM456" i="24" s="1"/>
  <c r="AM457" i="24" s="1"/>
  <c r="AM458" i="24" s="1"/>
  <c r="AM459" i="24" s="1"/>
  <c r="AM460" i="24" s="1"/>
  <c r="AM461" i="24" s="1"/>
  <c r="AM462" i="24" s="1"/>
  <c r="AM463" i="24" s="1"/>
  <c r="AM464" i="24" s="1"/>
  <c r="AM465" i="24" s="1"/>
  <c r="AM466" i="24" s="1"/>
  <c r="AM467" i="24" s="1"/>
  <c r="AM468" i="24" s="1"/>
  <c r="AM469" i="24" s="1"/>
  <c r="AM470" i="24" s="1"/>
  <c r="AM471" i="24" s="1"/>
  <c r="AM472" i="24" s="1"/>
  <c r="AM473" i="24" s="1"/>
  <c r="AM474" i="24" s="1"/>
  <c r="AM475" i="24" s="1"/>
  <c r="AM476" i="24" s="1"/>
  <c r="AM477" i="24" s="1"/>
  <c r="AM478" i="24" s="1"/>
  <c r="AM479" i="24" s="1"/>
  <c r="AM480" i="24" s="1"/>
  <c r="AM481" i="24" s="1"/>
  <c r="AM482" i="24" s="1"/>
  <c r="AM483" i="24" s="1"/>
  <c r="AM484" i="24" s="1"/>
  <c r="AM485" i="24" s="1"/>
  <c r="AM486" i="24" s="1"/>
  <c r="AM487" i="24" s="1"/>
  <c r="AM488" i="24" s="1"/>
  <c r="AM489" i="24" s="1"/>
  <c r="AM490" i="24" s="1"/>
  <c r="AM491" i="24" s="1"/>
  <c r="AM492" i="24" s="1"/>
  <c r="AM493" i="24" s="1"/>
  <c r="AM494" i="24" s="1"/>
  <c r="AM495" i="24" s="1"/>
  <c r="AM496" i="24" s="1"/>
  <c r="AM497" i="24" s="1"/>
  <c r="AM498" i="24" s="1"/>
  <c r="AM499" i="24" s="1"/>
  <c r="AM500" i="24" s="1"/>
  <c r="AM501" i="24" s="1"/>
  <c r="AM502" i="24" s="1"/>
  <c r="AM503" i="24" s="1"/>
  <c r="AM504" i="24" s="1"/>
  <c r="AM505" i="24" s="1"/>
  <c r="AM506" i="24" s="1"/>
  <c r="AM507" i="24" s="1"/>
  <c r="AM508" i="24" s="1"/>
  <c r="AM509" i="24" s="1"/>
  <c r="AM510" i="24" s="1"/>
  <c r="AM511" i="24" s="1"/>
  <c r="AM512" i="24" s="1"/>
  <c r="AM513" i="24" s="1"/>
  <c r="AM514" i="24" s="1"/>
  <c r="AM515" i="24" s="1"/>
  <c r="AM516" i="24" s="1"/>
  <c r="AM517" i="24" s="1"/>
  <c r="AM518" i="24" s="1"/>
  <c r="AM519" i="24" s="1"/>
  <c r="AM520" i="24" s="1"/>
  <c r="AM521" i="24" s="1"/>
  <c r="AM522" i="24" s="1"/>
  <c r="AM523" i="24" s="1"/>
  <c r="AM524" i="24" s="1"/>
  <c r="AM525" i="24" s="1"/>
  <c r="AM526" i="24" s="1"/>
  <c r="AM527" i="24" s="1"/>
  <c r="AM528" i="24" s="1"/>
  <c r="AM529" i="24" s="1"/>
  <c r="AM530" i="24" s="1"/>
  <c r="AM531" i="24" s="1"/>
  <c r="AM532" i="24" s="1"/>
  <c r="AM533" i="24" s="1"/>
  <c r="AM534" i="24" s="1"/>
  <c r="AM535" i="24" s="1"/>
  <c r="AM536" i="24" s="1"/>
  <c r="AM537" i="24" s="1"/>
  <c r="AM538" i="24" s="1"/>
  <c r="AM539" i="24" s="1"/>
  <c r="AM540" i="24" s="1"/>
  <c r="AM541" i="24" s="1"/>
  <c r="AM542" i="24" s="1"/>
  <c r="AM543" i="24" s="1"/>
  <c r="AM544" i="24" s="1"/>
  <c r="AM545" i="24" s="1"/>
  <c r="AM546" i="24" s="1"/>
  <c r="AM547" i="24" s="1"/>
  <c r="AM548" i="24" s="1"/>
  <c r="AM549" i="24" s="1"/>
  <c r="AM550" i="24" s="1"/>
  <c r="AM551" i="24" s="1"/>
  <c r="AM552" i="24" s="1"/>
  <c r="AM553" i="24" s="1"/>
  <c r="AM554" i="24" s="1"/>
  <c r="AM555" i="24" s="1"/>
  <c r="AM556" i="24" s="1"/>
  <c r="AM557" i="24" s="1"/>
  <c r="AM558" i="24" s="1"/>
  <c r="AM559" i="24" s="1"/>
  <c r="AM560" i="24" s="1"/>
  <c r="AM561" i="24" s="1"/>
  <c r="AM562" i="24" s="1"/>
  <c r="AM563" i="24" s="1"/>
  <c r="AM564" i="24" s="1"/>
  <c r="AM565" i="24" s="1"/>
  <c r="AM566" i="24" s="1"/>
  <c r="AM567" i="24" s="1"/>
  <c r="AM568" i="24" s="1"/>
  <c r="AM569" i="24" s="1"/>
  <c r="AM570" i="24" s="1"/>
  <c r="AM571" i="24" s="1"/>
  <c r="AM572" i="24" s="1"/>
  <c r="AM573" i="24" s="1"/>
  <c r="AM574" i="24" s="1"/>
  <c r="AM575" i="24" s="1"/>
  <c r="AM576" i="24" s="1"/>
  <c r="AM577" i="24" s="1"/>
  <c r="AM578" i="24" s="1"/>
  <c r="AM579" i="24" s="1"/>
  <c r="AM580" i="24" s="1"/>
  <c r="AM581" i="24" s="1"/>
  <c r="AM582" i="24" s="1"/>
  <c r="AM583" i="24" s="1"/>
  <c r="AM584" i="24" s="1"/>
  <c r="AM585" i="24" s="1"/>
  <c r="AM586" i="24" s="1"/>
  <c r="AM587" i="24" s="1"/>
  <c r="AM588" i="24" s="1"/>
  <c r="AM589" i="24" s="1"/>
  <c r="AM590" i="24" s="1"/>
  <c r="AM591" i="24" s="1"/>
  <c r="AM592" i="24" s="1"/>
  <c r="AM593" i="24" s="1"/>
  <c r="AM594" i="24" s="1"/>
  <c r="AM595" i="24" s="1"/>
  <c r="AM596" i="24" s="1"/>
  <c r="AM597" i="24" s="1"/>
  <c r="AM598" i="24" s="1"/>
  <c r="AM599" i="24" s="1"/>
  <c r="AM600" i="24" s="1"/>
  <c r="AM601" i="24" s="1"/>
  <c r="AM602" i="24" s="1"/>
  <c r="AM603" i="24" s="1"/>
  <c r="AM604" i="24" s="1"/>
  <c r="AM605" i="24" s="1"/>
  <c r="AM606" i="24" s="1"/>
  <c r="AM607" i="24" s="1"/>
  <c r="AM608" i="24" s="1"/>
  <c r="AM609" i="24" s="1"/>
  <c r="AM610" i="24" s="1"/>
  <c r="AM611" i="24" s="1"/>
  <c r="AM612" i="24" s="1"/>
  <c r="AM613" i="24" s="1"/>
  <c r="AM614" i="24" s="1"/>
  <c r="AM615" i="24" s="1"/>
  <c r="AM616" i="24" s="1"/>
  <c r="AM617" i="24" s="1"/>
  <c r="AM618" i="24" s="1"/>
  <c r="AM619" i="24" s="1"/>
  <c r="AM620" i="24" s="1"/>
  <c r="AM621" i="24" s="1"/>
  <c r="AM622" i="24" s="1"/>
  <c r="AM623" i="24" s="1"/>
  <c r="AM624" i="24" s="1"/>
  <c r="AM625" i="24" s="1"/>
  <c r="AM626" i="24" s="1"/>
  <c r="AM627" i="24" s="1"/>
  <c r="AM628" i="24" s="1"/>
  <c r="AM629" i="24" s="1"/>
  <c r="AM630" i="24" s="1"/>
  <c r="AM631" i="24" s="1"/>
  <c r="AM632" i="24" s="1"/>
  <c r="AM633" i="24" s="1"/>
  <c r="AM634" i="24" s="1"/>
  <c r="AM635" i="24" s="1"/>
  <c r="AM636" i="24" s="1"/>
  <c r="AM637" i="24" s="1"/>
  <c r="AM638" i="24" s="1"/>
  <c r="AM639" i="24" s="1"/>
  <c r="AM640" i="24" s="1"/>
  <c r="AM641" i="24" s="1"/>
  <c r="AM642" i="24" s="1"/>
  <c r="AM643" i="24" s="1"/>
  <c r="AM644" i="24" s="1"/>
  <c r="AM645" i="24" s="1"/>
  <c r="AM646" i="24" s="1"/>
  <c r="AM647" i="24" s="1"/>
  <c r="AM648" i="24" s="1"/>
  <c r="AM649" i="24" s="1"/>
  <c r="AM650" i="24" s="1"/>
  <c r="AM651" i="24" s="1"/>
  <c r="AM652" i="24" s="1"/>
  <c r="AM653" i="24" s="1"/>
  <c r="AM654" i="24" s="1"/>
  <c r="AM655" i="24" s="1"/>
  <c r="AM656" i="24" s="1"/>
  <c r="AM657" i="24" s="1"/>
  <c r="AM658" i="24" s="1"/>
  <c r="AM659" i="24" s="1"/>
  <c r="AM660" i="24" s="1"/>
  <c r="AM661" i="24" s="1"/>
  <c r="AL95" i="24"/>
  <c r="AL96" i="24" s="1"/>
  <c r="AL97" i="24" s="1"/>
  <c r="AL98" i="24" s="1"/>
  <c r="AL99" i="24" s="1"/>
  <c r="AL100" i="24" s="1"/>
  <c r="AL101" i="24" s="1"/>
  <c r="AL102" i="24" s="1"/>
  <c r="AL103" i="24" s="1"/>
  <c r="AL104" i="24" s="1"/>
  <c r="AL105" i="24" s="1"/>
  <c r="AL106" i="24" s="1"/>
  <c r="AL107" i="24" s="1"/>
  <c r="AL108" i="24" s="1"/>
  <c r="AL109" i="24" s="1"/>
  <c r="AL110" i="24" s="1"/>
  <c r="AL111" i="24" s="1"/>
  <c r="AL112" i="24" s="1"/>
  <c r="AL113" i="24" s="1"/>
  <c r="AL114" i="24" s="1"/>
  <c r="AL115" i="24" s="1"/>
  <c r="AL116" i="24" s="1"/>
  <c r="AL117" i="24" s="1"/>
  <c r="AL118" i="24" s="1"/>
  <c r="AL119" i="24" s="1"/>
  <c r="AL120" i="24" s="1"/>
  <c r="AL121" i="24" s="1"/>
  <c r="AL122" i="24" s="1"/>
  <c r="AL123" i="24" s="1"/>
  <c r="AL124" i="24" s="1"/>
  <c r="AL125" i="24" s="1"/>
  <c r="AL126" i="24" s="1"/>
  <c r="AL127" i="24" s="1"/>
  <c r="AL128" i="24" s="1"/>
  <c r="AL129" i="24" s="1"/>
  <c r="AL130" i="24" s="1"/>
  <c r="AL131" i="24" s="1"/>
  <c r="AL132" i="24" s="1"/>
  <c r="AL133" i="24" s="1"/>
  <c r="AL134" i="24" s="1"/>
  <c r="AL135" i="24" s="1"/>
  <c r="AK95" i="24"/>
  <c r="AK96" i="24" s="1"/>
  <c r="AK97" i="24" s="1"/>
  <c r="AK98" i="24" s="1"/>
  <c r="AK99" i="24" s="1"/>
  <c r="AK100" i="24" s="1"/>
  <c r="AK101" i="24" s="1"/>
  <c r="AK102" i="24" s="1"/>
  <c r="AK103" i="24" s="1"/>
  <c r="AK104" i="24" s="1"/>
  <c r="AK105" i="24" s="1"/>
  <c r="AK106" i="24" s="1"/>
  <c r="AK107" i="24" s="1"/>
  <c r="AK108" i="24" s="1"/>
  <c r="AK109" i="24" s="1"/>
  <c r="AK110" i="24" s="1"/>
  <c r="AK111" i="24" s="1"/>
  <c r="AK112" i="24" s="1"/>
  <c r="AJ62" i="24"/>
  <c r="Y87" i="24"/>
  <c r="X87" i="24"/>
  <c r="Z88" i="24"/>
  <c r="AA88" i="24"/>
  <c r="AI94" i="24"/>
  <c r="AL64" i="24"/>
  <c r="AK64" i="24"/>
  <c r="AM64" i="24"/>
  <c r="AG64" i="24"/>
  <c r="AH64" i="24" s="1"/>
  <c r="AF64" i="24"/>
  <c r="AC64" i="24"/>
  <c r="AD64" i="24"/>
  <c r="AB64" i="24"/>
  <c r="Y201" i="24"/>
  <c r="X201" i="24"/>
  <c r="Y124" i="24"/>
  <c r="X124" i="24"/>
  <c r="AA87" i="24"/>
  <c r="Z87" i="24"/>
  <c r="AA61" i="24"/>
  <c r="Z61" i="24"/>
  <c r="AA172" i="24"/>
  <c r="Z172" i="24"/>
  <c r="Y61" i="24"/>
  <c r="X61" i="24"/>
  <c r="AI173" i="24"/>
  <c r="Y88" i="24"/>
  <c r="X88" i="24"/>
  <c r="AA231" i="25" l="1"/>
  <c r="Z231" i="25"/>
  <c r="Y85" i="25"/>
  <c r="X85" i="25"/>
  <c r="Y231" i="25"/>
  <c r="X231" i="25"/>
  <c r="AI88" i="25"/>
  <c r="R93" i="25" a="1"/>
  <c r="R93" i="25" s="1"/>
  <c r="AL87" i="25"/>
  <c r="AJ86" i="25"/>
  <c r="AD92" i="25"/>
  <c r="AF92" i="25"/>
  <c r="AA92" i="25" s="1"/>
  <c r="AM92" i="25"/>
  <c r="AB92" i="25"/>
  <c r="AK92" i="25"/>
  <c r="AG92" i="25"/>
  <c r="AH92" i="25" s="1"/>
  <c r="AC92" i="25"/>
  <c r="AI92" i="25"/>
  <c r="AJ62" i="25"/>
  <c r="AI62" i="25"/>
  <c r="AI200" i="25"/>
  <c r="AJ200" i="25"/>
  <c r="AA57" i="25"/>
  <c r="Z57" i="25"/>
  <c r="AC64" i="25"/>
  <c r="AB64" i="25"/>
  <c r="AF64" i="25"/>
  <c r="AG64" i="25"/>
  <c r="AH64" i="25" s="1"/>
  <c r="AD64" i="25"/>
  <c r="Y199" i="25"/>
  <c r="X199" i="25"/>
  <c r="AA199" i="25"/>
  <c r="Z199" i="25"/>
  <c r="AA61" i="25"/>
  <c r="Z61" i="25"/>
  <c r="X61" i="25"/>
  <c r="Y61" i="25"/>
  <c r="AL201" i="25"/>
  <c r="AL202" i="25" s="1"/>
  <c r="AL203" i="25" s="1"/>
  <c r="AL204" i="25" s="1"/>
  <c r="AL205" i="25" s="1"/>
  <c r="AD201" i="25"/>
  <c r="AC201" i="25"/>
  <c r="AB201" i="25"/>
  <c r="AF201" i="25"/>
  <c r="AM201" i="25"/>
  <c r="AM202" i="25" s="1"/>
  <c r="AM203" i="25" s="1"/>
  <c r="AM204" i="25" s="1"/>
  <c r="AM205" i="25" s="1"/>
  <c r="AK201" i="25"/>
  <c r="AK202" i="25" s="1"/>
  <c r="AK203" i="25" s="1"/>
  <c r="AK204" i="25" s="1"/>
  <c r="AK205" i="25" s="1"/>
  <c r="AG201" i="25"/>
  <c r="AH201" i="25" s="1"/>
  <c r="AG63" i="25"/>
  <c r="AH63" i="25" s="1"/>
  <c r="AD63" i="25"/>
  <c r="AC63" i="25"/>
  <c r="AB63" i="25"/>
  <c r="AK63" i="25"/>
  <c r="AK64" i="25" s="1"/>
  <c r="AM63" i="25"/>
  <c r="AM64" i="25" s="1"/>
  <c r="AL63" i="25"/>
  <c r="AL64" i="25" s="1"/>
  <c r="AF63" i="25"/>
  <c r="AJ135" i="24"/>
  <c r="AL136" i="24"/>
  <c r="AI112" i="24"/>
  <c r="AK113" i="24"/>
  <c r="AK114" i="24" s="1"/>
  <c r="AK115" i="24" s="1"/>
  <c r="AK116" i="24" s="1"/>
  <c r="AK117" i="24" s="1"/>
  <c r="AK118" i="24" s="1"/>
  <c r="AK119" i="24" s="1"/>
  <c r="AK120" i="24" s="1"/>
  <c r="AK121" i="24" s="1"/>
  <c r="AK122" i="24" s="1"/>
  <c r="AK123" i="24" s="1"/>
  <c r="AK124" i="24" s="1"/>
  <c r="AK125" i="24" s="1"/>
  <c r="AK126" i="24" s="1"/>
  <c r="AK127" i="24" s="1"/>
  <c r="AK128" i="24" s="1"/>
  <c r="AK129" i="24" s="1"/>
  <c r="AK130" i="24" s="1"/>
  <c r="AK131" i="24" s="1"/>
  <c r="AK132" i="24" s="1"/>
  <c r="AK133" i="24" s="1"/>
  <c r="AK134" i="24" s="1"/>
  <c r="AK135" i="24" s="1"/>
  <c r="AK136" i="24" s="1"/>
  <c r="AK137" i="24" s="1"/>
  <c r="AK138" i="24" s="1"/>
  <c r="AK139" i="24" s="1"/>
  <c r="AK140" i="24" s="1"/>
  <c r="AK141" i="24" s="1"/>
  <c r="AK142" i="24" s="1"/>
  <c r="AK143" i="24" s="1"/>
  <c r="AK144" i="24" s="1"/>
  <c r="AK145" i="24" s="1"/>
  <c r="AK146" i="24" s="1"/>
  <c r="AK147" i="24" s="1"/>
  <c r="AK148" i="24" s="1"/>
  <c r="AK149" i="24" s="1"/>
  <c r="AK150" i="24" s="1"/>
  <c r="AK151" i="24" s="1"/>
  <c r="AK152" i="24" s="1"/>
  <c r="AK153" i="24" s="1"/>
  <c r="AK154" i="24" s="1"/>
  <c r="AK155" i="24" s="1"/>
  <c r="AK156" i="24" s="1"/>
  <c r="AK157" i="24" s="1"/>
  <c r="AI96" i="24"/>
  <c r="AJ96" i="24"/>
  <c r="AJ64" i="24"/>
  <c r="AI64" i="24"/>
  <c r="AJ95" i="24"/>
  <c r="AI95" i="24"/>
  <c r="Z94" i="24"/>
  <c r="AA94" i="24"/>
  <c r="AI174" i="24"/>
  <c r="X62" i="24"/>
  <c r="Y62" i="24"/>
  <c r="AM65" i="24"/>
  <c r="AM66" i="24" s="1"/>
  <c r="AM67" i="24" s="1"/>
  <c r="AM68" i="24" s="1"/>
  <c r="AM69" i="24" s="1"/>
  <c r="AM70" i="24" s="1"/>
  <c r="AM71" i="24" s="1"/>
  <c r="AM72" i="24" s="1"/>
  <c r="AM73" i="24" s="1"/>
  <c r="AM74" i="24" s="1"/>
  <c r="AM75" i="24" s="1"/>
  <c r="AL65" i="24"/>
  <c r="AL66" i="24" s="1"/>
  <c r="AL67" i="24" s="1"/>
  <c r="AL68" i="24" s="1"/>
  <c r="AL69" i="24" s="1"/>
  <c r="AL70" i="24" s="1"/>
  <c r="AL71" i="24" s="1"/>
  <c r="AL72" i="24" s="1"/>
  <c r="AL73" i="24" s="1"/>
  <c r="AL74" i="24" s="1"/>
  <c r="AL75" i="24" s="1"/>
  <c r="AK65" i="24"/>
  <c r="AK66" i="24" s="1"/>
  <c r="AK67" i="24" s="1"/>
  <c r="AK68" i="24" s="1"/>
  <c r="AK69" i="24" s="1"/>
  <c r="AK70" i="24" s="1"/>
  <c r="AK71" i="24" s="1"/>
  <c r="AK72" i="24" s="1"/>
  <c r="AK73" i="24" s="1"/>
  <c r="AK74" i="24" s="1"/>
  <c r="AK75" i="24" s="1"/>
  <c r="AD65" i="24"/>
  <c r="AB65" i="24"/>
  <c r="AG65" i="24"/>
  <c r="AH65" i="24" s="1"/>
  <c r="AF65" i="24"/>
  <c r="AC65" i="24"/>
  <c r="X94" i="24"/>
  <c r="Y94" i="24"/>
  <c r="X92" i="24"/>
  <c r="Y92" i="24"/>
  <c r="AA173" i="24"/>
  <c r="Z173" i="24"/>
  <c r="Z125" i="24"/>
  <c r="AA125" i="24"/>
  <c r="Y93" i="24"/>
  <c r="X93" i="24"/>
  <c r="AA93" i="24"/>
  <c r="Z93" i="24"/>
  <c r="AA63" i="24"/>
  <c r="Z63" i="24"/>
  <c r="X63" i="24"/>
  <c r="Y63" i="24"/>
  <c r="AA92" i="24"/>
  <c r="Z92" i="24"/>
  <c r="Z92" i="25" l="1"/>
  <c r="AM93" i="25"/>
  <c r="AC93" i="25"/>
  <c r="AD93" i="25"/>
  <c r="AK93" i="25"/>
  <c r="AB93" i="25"/>
  <c r="AF93" i="25"/>
  <c r="AG93" i="25"/>
  <c r="AH93" i="25" s="1"/>
  <c r="AJ87" i="25"/>
  <c r="AL88" i="25"/>
  <c r="AA88" i="25"/>
  <c r="Z88" i="25"/>
  <c r="Y86" i="25"/>
  <c r="X86" i="25"/>
  <c r="R94" i="25" a="1"/>
  <c r="R94" i="25" s="1"/>
  <c r="AJ64" i="25"/>
  <c r="AI64" i="25"/>
  <c r="AI63" i="25"/>
  <c r="AJ63" i="25"/>
  <c r="AJ201" i="25"/>
  <c r="AI201" i="25"/>
  <c r="Z200" i="25"/>
  <c r="AA200" i="25"/>
  <c r="AA62" i="25"/>
  <c r="Z62" i="25"/>
  <c r="AL65" i="25"/>
  <c r="AL66" i="25" s="1"/>
  <c r="AL67" i="25" s="1"/>
  <c r="AL68" i="25" s="1"/>
  <c r="AK65" i="25"/>
  <c r="AK66" i="25" s="1"/>
  <c r="AK67" i="25" s="1"/>
  <c r="AK68" i="25" s="1"/>
  <c r="AB65" i="25"/>
  <c r="AF65" i="25"/>
  <c r="AG65" i="25"/>
  <c r="AH65" i="25" s="1"/>
  <c r="AI65" i="25" s="1"/>
  <c r="AC65" i="25"/>
  <c r="AD65" i="25"/>
  <c r="AM65" i="25"/>
  <c r="AM66" i="25" s="1"/>
  <c r="AM67" i="25" s="1"/>
  <c r="AM68" i="25" s="1"/>
  <c r="Y200" i="25"/>
  <c r="X200" i="25"/>
  <c r="Y62" i="25"/>
  <c r="X62" i="25"/>
  <c r="AJ136" i="24"/>
  <c r="AL137" i="24"/>
  <c r="AL138" i="24" s="1"/>
  <c r="AL139" i="24" s="1"/>
  <c r="AL140" i="24" s="1"/>
  <c r="AL141" i="24" s="1"/>
  <c r="AL142" i="24" s="1"/>
  <c r="AL143" i="24" s="1"/>
  <c r="AL144" i="24" s="1"/>
  <c r="AL145" i="24" s="1"/>
  <c r="AL146" i="24" s="1"/>
  <c r="AL147" i="24" s="1"/>
  <c r="AL148" i="24" s="1"/>
  <c r="AL149" i="24" s="1"/>
  <c r="AL150" i="24" s="1"/>
  <c r="AL151" i="24" s="1"/>
  <c r="AL152" i="24" s="1"/>
  <c r="AL153" i="24" s="1"/>
  <c r="AL154" i="24" s="1"/>
  <c r="AL155" i="24" s="1"/>
  <c r="AL156" i="24" s="1"/>
  <c r="AL157" i="24" s="1"/>
  <c r="AI157" i="24"/>
  <c r="AK158" i="24"/>
  <c r="AK159" i="24" s="1"/>
  <c r="AK160" i="24" s="1"/>
  <c r="AK161" i="24" s="1"/>
  <c r="AK162" i="24" s="1"/>
  <c r="AK163" i="24" s="1"/>
  <c r="AK164" i="24" s="1"/>
  <c r="AK165" i="24" s="1"/>
  <c r="AK166" i="24" s="1"/>
  <c r="AK167" i="24" s="1"/>
  <c r="AK168" i="24" s="1"/>
  <c r="AK169" i="24" s="1"/>
  <c r="AK170" i="24" s="1"/>
  <c r="AK171" i="24" s="1"/>
  <c r="AK172" i="24" s="1"/>
  <c r="AK173" i="24" s="1"/>
  <c r="AK174" i="24" s="1"/>
  <c r="AK175" i="24" s="1"/>
  <c r="AK176" i="24" s="1"/>
  <c r="AK177" i="24" s="1"/>
  <c r="AK178" i="24" s="1"/>
  <c r="AK179" i="24" s="1"/>
  <c r="AK180" i="24" s="1"/>
  <c r="AK181" i="24" s="1"/>
  <c r="AK182" i="24" s="1"/>
  <c r="AK183" i="24" s="1"/>
  <c r="AK184" i="24" s="1"/>
  <c r="AK185" i="24" s="1"/>
  <c r="AJ65" i="24"/>
  <c r="AI65" i="24"/>
  <c r="Z174" i="24"/>
  <c r="AA174" i="24"/>
  <c r="AA95" i="24"/>
  <c r="Z95" i="24"/>
  <c r="X95" i="24"/>
  <c r="Y95" i="24"/>
  <c r="Y96" i="24"/>
  <c r="X96" i="24"/>
  <c r="AA64" i="24"/>
  <c r="Z64" i="24"/>
  <c r="X64" i="24"/>
  <c r="Y64" i="24"/>
  <c r="AA96" i="24"/>
  <c r="Z96" i="24"/>
  <c r="AI93" i="25" l="1"/>
  <c r="AF94" i="25"/>
  <c r="AD94" i="25"/>
  <c r="AK94" i="25"/>
  <c r="AC94" i="25"/>
  <c r="AM94" i="25"/>
  <c r="AG94" i="25"/>
  <c r="AH94" i="25" s="1"/>
  <c r="AB94" i="25"/>
  <c r="R96" i="25" a="1"/>
  <c r="R96" i="25" s="1"/>
  <c r="R95" i="25" a="1"/>
  <c r="R95" i="25" s="1"/>
  <c r="X87" i="25"/>
  <c r="Y87" i="25"/>
  <c r="AL89" i="25"/>
  <c r="AL90" i="25" s="1"/>
  <c r="AL91" i="25" s="1"/>
  <c r="AL92" i="25" s="1"/>
  <c r="AJ88" i="25"/>
  <c r="Z65" i="25"/>
  <c r="AA65" i="25"/>
  <c r="AJ65" i="25"/>
  <c r="Y63" i="25"/>
  <c r="X63" i="25"/>
  <c r="AA201" i="25"/>
  <c r="Z201" i="25"/>
  <c r="X201" i="25"/>
  <c r="Y201" i="25"/>
  <c r="AA63" i="25"/>
  <c r="Z63" i="25"/>
  <c r="AA64" i="25"/>
  <c r="Z64" i="25"/>
  <c r="X64" i="25"/>
  <c r="Y64" i="25"/>
  <c r="AI185" i="24"/>
  <c r="AK186" i="24"/>
  <c r="AK187" i="24" s="1"/>
  <c r="AK188" i="24" s="1"/>
  <c r="AK189" i="24" s="1"/>
  <c r="AK190" i="24" s="1"/>
  <c r="AK191" i="24" s="1"/>
  <c r="AK192" i="24" s="1"/>
  <c r="AK193" i="24" s="1"/>
  <c r="AK194" i="24" s="1"/>
  <c r="AJ157" i="24"/>
  <c r="AL158" i="24"/>
  <c r="AL159" i="24" s="1"/>
  <c r="AL160" i="24" s="1"/>
  <c r="AL161" i="24" s="1"/>
  <c r="Z65" i="24"/>
  <c r="AA65" i="24"/>
  <c r="Y65" i="24"/>
  <c r="X65" i="24"/>
  <c r="AI94" i="25" l="1"/>
  <c r="AD96" i="25"/>
  <c r="AC96" i="25"/>
  <c r="AG96" i="25"/>
  <c r="AB96" i="25"/>
  <c r="AM96" i="25"/>
  <c r="AM97" i="25" s="1"/>
  <c r="AM98" i="25" s="1"/>
  <c r="AM99" i="25" s="1"/>
  <c r="AH96" i="25"/>
  <c r="AF96" i="25"/>
  <c r="X88" i="25"/>
  <c r="Y88" i="25"/>
  <c r="AJ92" i="25"/>
  <c r="AL93" i="25"/>
  <c r="AA93" i="25"/>
  <c r="Z93" i="25"/>
  <c r="AC95" i="25"/>
  <c r="AK95" i="25"/>
  <c r="AK96" i="25" s="1"/>
  <c r="AK97" i="25" s="1"/>
  <c r="AK98" i="25" s="1"/>
  <c r="AK99" i="25" s="1"/>
  <c r="AB95" i="25"/>
  <c r="AD95" i="25"/>
  <c r="AF95" i="25"/>
  <c r="AM95" i="25"/>
  <c r="AG95" i="25"/>
  <c r="AH95" i="25" s="1"/>
  <c r="AI95" i="25"/>
  <c r="Z95" i="25" s="1"/>
  <c r="AA95" i="25"/>
  <c r="Y65" i="25"/>
  <c r="X65" i="25"/>
  <c r="AI194" i="24"/>
  <c r="AK195" i="24"/>
  <c r="AK196" i="24" s="1"/>
  <c r="AK197" i="24" s="1"/>
  <c r="AK198" i="24" s="1"/>
  <c r="AK199" i="24" s="1"/>
  <c r="AK200" i="24" s="1"/>
  <c r="AK201" i="24" s="1"/>
  <c r="AK202" i="24" s="1"/>
  <c r="AK203" i="24" s="1"/>
  <c r="AK204" i="24" s="1"/>
  <c r="AK205" i="24" s="1"/>
  <c r="AK206" i="24" s="1"/>
  <c r="AK207" i="24" s="1"/>
  <c r="AK208" i="24" s="1"/>
  <c r="AK209" i="24" s="1"/>
  <c r="AK210" i="24" s="1"/>
  <c r="AK211" i="24" s="1"/>
  <c r="AK212" i="24" s="1"/>
  <c r="AK213" i="24" s="1"/>
  <c r="AK214" i="24" s="1"/>
  <c r="AK215" i="24" s="1"/>
  <c r="AK216" i="24" s="1"/>
  <c r="AK217" i="24" s="1"/>
  <c r="AK218" i="24" s="1"/>
  <c r="AK219" i="24" s="1"/>
  <c r="AK220" i="24" s="1"/>
  <c r="AK221" i="24" s="1"/>
  <c r="AK222" i="24" s="1"/>
  <c r="AK223" i="24" s="1"/>
  <c r="AK224" i="24" s="1"/>
  <c r="AK225" i="24" s="1"/>
  <c r="AK226" i="24" s="1"/>
  <c r="AK227" i="24" s="1"/>
  <c r="AK228" i="24" s="1"/>
  <c r="AK229" i="24" s="1"/>
  <c r="AK230" i="24" s="1"/>
  <c r="AK231" i="24" s="1"/>
  <c r="AK232" i="24" s="1"/>
  <c r="AK233" i="24" s="1"/>
  <c r="AK234" i="24" s="1"/>
  <c r="AK235" i="24" s="1"/>
  <c r="AK236" i="24" s="1"/>
  <c r="AK237" i="24" s="1"/>
  <c r="AK238" i="24" s="1"/>
  <c r="AK239" i="24" s="1"/>
  <c r="AK240" i="24" s="1"/>
  <c r="AK241" i="24" s="1"/>
  <c r="AK242" i="24" s="1"/>
  <c r="AK243" i="24" s="1"/>
  <c r="AK244" i="24" s="1"/>
  <c r="AK245" i="24" s="1"/>
  <c r="AK246" i="24" s="1"/>
  <c r="AK247" i="24" s="1"/>
  <c r="AK248" i="24" s="1"/>
  <c r="AK249" i="24" s="1"/>
  <c r="AK250" i="24" s="1"/>
  <c r="AK251" i="24" s="1"/>
  <c r="AK252" i="24" s="1"/>
  <c r="AK253" i="24" s="1"/>
  <c r="AK254" i="24" s="1"/>
  <c r="AK255" i="24" s="1"/>
  <c r="AK256" i="24" s="1"/>
  <c r="AK257" i="24" s="1"/>
  <c r="AK258" i="24" s="1"/>
  <c r="AK259" i="24" s="1"/>
  <c r="AK260" i="24" s="1"/>
  <c r="AK261" i="24" s="1"/>
  <c r="AK262" i="24" s="1"/>
  <c r="AK263" i="24" s="1"/>
  <c r="AK264" i="24" s="1"/>
  <c r="AK265" i="24" s="1"/>
  <c r="AK266" i="24" s="1"/>
  <c r="AK267" i="24" s="1"/>
  <c r="AK268" i="24" s="1"/>
  <c r="AK269" i="24" s="1"/>
  <c r="AK270" i="24" s="1"/>
  <c r="AK271" i="24" s="1"/>
  <c r="AK272" i="24" s="1"/>
  <c r="AK273" i="24" s="1"/>
  <c r="AK274" i="24" s="1"/>
  <c r="AK275" i="24" s="1"/>
  <c r="AK276" i="24" s="1"/>
  <c r="AK277" i="24" s="1"/>
  <c r="AK278" i="24" s="1"/>
  <c r="AK279" i="24" s="1"/>
  <c r="AK280" i="24" s="1"/>
  <c r="AK281" i="24" s="1"/>
  <c r="AK282" i="24" s="1"/>
  <c r="AK283" i="24" s="1"/>
  <c r="AK284" i="24" s="1"/>
  <c r="AK285" i="24" s="1"/>
  <c r="AK286" i="24" s="1"/>
  <c r="AK287" i="24" s="1"/>
  <c r="AK288" i="24" s="1"/>
  <c r="AK289" i="24" s="1"/>
  <c r="AK290" i="24" s="1"/>
  <c r="AK291" i="24" s="1"/>
  <c r="AK292" i="24" s="1"/>
  <c r="AK293" i="24" s="1"/>
  <c r="AK294" i="24" s="1"/>
  <c r="AK295" i="24" s="1"/>
  <c r="AK296" i="24" s="1"/>
  <c r="AK297" i="24" s="1"/>
  <c r="AK298" i="24" s="1"/>
  <c r="AK299" i="24" s="1"/>
  <c r="AK300" i="24" s="1"/>
  <c r="AK301" i="24" s="1"/>
  <c r="AK302" i="24" s="1"/>
  <c r="AK303" i="24" s="1"/>
  <c r="AK304" i="24" s="1"/>
  <c r="AK305" i="24" s="1"/>
  <c r="AK306" i="24" s="1"/>
  <c r="AK307" i="24" s="1"/>
  <c r="AK308" i="24" s="1"/>
  <c r="AK309" i="24" s="1"/>
  <c r="AK310" i="24" s="1"/>
  <c r="AK311" i="24" s="1"/>
  <c r="AK312" i="24" s="1"/>
  <c r="AK313" i="24" s="1"/>
  <c r="AK314" i="24" s="1"/>
  <c r="AK315" i="24" s="1"/>
  <c r="AK316" i="24" s="1"/>
  <c r="AK317" i="24" s="1"/>
  <c r="AK318" i="24" s="1"/>
  <c r="AK319" i="24" s="1"/>
  <c r="AK320" i="24" s="1"/>
  <c r="AK321" i="24" s="1"/>
  <c r="AK322" i="24" s="1"/>
  <c r="AK323" i="24" s="1"/>
  <c r="AK324" i="24" s="1"/>
  <c r="AK325" i="24" s="1"/>
  <c r="AK326" i="24" s="1"/>
  <c r="AK327" i="24" s="1"/>
  <c r="AK328" i="24" s="1"/>
  <c r="AK329" i="24" s="1"/>
  <c r="AK330" i="24" s="1"/>
  <c r="AK331" i="24" s="1"/>
  <c r="AK332" i="24" s="1"/>
  <c r="AK333" i="24" s="1"/>
  <c r="AK334" i="24" s="1"/>
  <c r="AK335" i="24" s="1"/>
  <c r="AK336" i="24" s="1"/>
  <c r="AK337" i="24" s="1"/>
  <c r="AK338" i="24" s="1"/>
  <c r="AK339" i="24" s="1"/>
  <c r="AK340" i="24" s="1"/>
  <c r="AK341" i="24" s="1"/>
  <c r="AK342" i="24" s="1"/>
  <c r="AK343" i="24" s="1"/>
  <c r="AK344" i="24" s="1"/>
  <c r="AK345" i="24" s="1"/>
  <c r="AK346" i="24" s="1"/>
  <c r="AK347" i="24" s="1"/>
  <c r="AK348" i="24" s="1"/>
  <c r="AK349" i="24" s="1"/>
  <c r="AK350" i="24" s="1"/>
  <c r="AK351" i="24" s="1"/>
  <c r="AK352" i="24" s="1"/>
  <c r="AK353" i="24" s="1"/>
  <c r="AK354" i="24" s="1"/>
  <c r="AK355" i="24" s="1"/>
  <c r="AK356" i="24" s="1"/>
  <c r="AK357" i="24" s="1"/>
  <c r="AK358" i="24" s="1"/>
  <c r="AK359" i="24" s="1"/>
  <c r="AK360" i="24" s="1"/>
  <c r="AK361" i="24" s="1"/>
  <c r="AK362" i="24" s="1"/>
  <c r="AK363" i="24" s="1"/>
  <c r="AK364" i="24" s="1"/>
  <c r="AK365" i="24" s="1"/>
  <c r="AK366" i="24" s="1"/>
  <c r="AK367" i="24" s="1"/>
  <c r="AK368" i="24" s="1"/>
  <c r="AK369" i="24" s="1"/>
  <c r="AK370" i="24" s="1"/>
  <c r="AK371" i="24" s="1"/>
  <c r="AK372" i="24" s="1"/>
  <c r="AK373" i="24" s="1"/>
  <c r="AK374" i="24" s="1"/>
  <c r="AK375" i="24" s="1"/>
  <c r="AK376" i="24" s="1"/>
  <c r="AK377" i="24" s="1"/>
  <c r="AK378" i="24" s="1"/>
  <c r="AK379" i="24" s="1"/>
  <c r="AK380" i="24" s="1"/>
  <c r="AK381" i="24" s="1"/>
  <c r="AK382" i="24" s="1"/>
  <c r="AK383" i="24" s="1"/>
  <c r="AK384" i="24" s="1"/>
  <c r="AK385" i="24" s="1"/>
  <c r="AK386" i="24" s="1"/>
  <c r="AK387" i="24" s="1"/>
  <c r="AK388" i="24" s="1"/>
  <c r="AK389" i="24" s="1"/>
  <c r="AK390" i="24" s="1"/>
  <c r="AK391" i="24" s="1"/>
  <c r="AK392" i="24" s="1"/>
  <c r="AK393" i="24" s="1"/>
  <c r="AK394" i="24" s="1"/>
  <c r="AK395" i="24" s="1"/>
  <c r="AK396" i="24" s="1"/>
  <c r="AK397" i="24" s="1"/>
  <c r="AK398" i="24" s="1"/>
  <c r="AK399" i="24" s="1"/>
  <c r="AK400" i="24" s="1"/>
  <c r="AK401" i="24" s="1"/>
  <c r="AK402" i="24" s="1"/>
  <c r="AK403" i="24" s="1"/>
  <c r="AK404" i="24" s="1"/>
  <c r="AK405" i="24" s="1"/>
  <c r="AK406" i="24" s="1"/>
  <c r="AK407" i="24" s="1"/>
  <c r="AK408" i="24" s="1"/>
  <c r="AK409" i="24" s="1"/>
  <c r="AK410" i="24" s="1"/>
  <c r="AK411" i="24" s="1"/>
  <c r="AK412" i="24" s="1"/>
  <c r="AK413" i="24" s="1"/>
  <c r="AK414" i="24" s="1"/>
  <c r="AK415" i="24" s="1"/>
  <c r="AK416" i="24" s="1"/>
  <c r="AK417" i="24" s="1"/>
  <c r="AK418" i="24" s="1"/>
  <c r="AK419" i="24" s="1"/>
  <c r="AK420" i="24" s="1"/>
  <c r="AK421" i="24" s="1"/>
  <c r="AK422" i="24" s="1"/>
  <c r="AK423" i="24" s="1"/>
  <c r="AK424" i="24" s="1"/>
  <c r="AK425" i="24" s="1"/>
  <c r="AK426" i="24" s="1"/>
  <c r="AK427" i="24" s="1"/>
  <c r="AK428" i="24" s="1"/>
  <c r="AK429" i="24" s="1"/>
  <c r="AK430" i="24" s="1"/>
  <c r="AK431" i="24" s="1"/>
  <c r="AK432" i="24" s="1"/>
  <c r="AK433" i="24" s="1"/>
  <c r="AK434" i="24" s="1"/>
  <c r="AK435" i="24" s="1"/>
  <c r="AK436" i="24" s="1"/>
  <c r="AK437" i="24" s="1"/>
  <c r="AK438" i="24" s="1"/>
  <c r="AK439" i="24" s="1"/>
  <c r="AK440" i="24" s="1"/>
  <c r="AK441" i="24" s="1"/>
  <c r="AK442" i="24" s="1"/>
  <c r="AK443" i="24" s="1"/>
  <c r="AK444" i="24" s="1"/>
  <c r="AK445" i="24" s="1"/>
  <c r="AK446" i="24" s="1"/>
  <c r="AK447" i="24" s="1"/>
  <c r="AK448" i="24" s="1"/>
  <c r="AK449" i="24" s="1"/>
  <c r="AK450" i="24" s="1"/>
  <c r="AK451" i="24" s="1"/>
  <c r="AK452" i="24" s="1"/>
  <c r="AK453" i="24" s="1"/>
  <c r="AK454" i="24" s="1"/>
  <c r="AK455" i="24" s="1"/>
  <c r="AK456" i="24" s="1"/>
  <c r="AK457" i="24" s="1"/>
  <c r="AK458" i="24" s="1"/>
  <c r="AK459" i="24" s="1"/>
  <c r="AK460" i="24" s="1"/>
  <c r="AK461" i="24" s="1"/>
  <c r="AK462" i="24" s="1"/>
  <c r="AK463" i="24" s="1"/>
  <c r="AK464" i="24" s="1"/>
  <c r="AK465" i="24" s="1"/>
  <c r="AK466" i="24" s="1"/>
  <c r="AK467" i="24" s="1"/>
  <c r="AK468" i="24" s="1"/>
  <c r="AK469" i="24" s="1"/>
  <c r="AK470" i="24" s="1"/>
  <c r="AK471" i="24" s="1"/>
  <c r="AK472" i="24" s="1"/>
  <c r="AK473" i="24" s="1"/>
  <c r="AK474" i="24" s="1"/>
  <c r="AK475" i="24" s="1"/>
  <c r="AK476" i="24" s="1"/>
  <c r="AK477" i="24" s="1"/>
  <c r="AK478" i="24" s="1"/>
  <c r="AK479" i="24" s="1"/>
  <c r="AK480" i="24" s="1"/>
  <c r="AK481" i="24" s="1"/>
  <c r="AK482" i="24" s="1"/>
  <c r="AK483" i="24" s="1"/>
  <c r="AK484" i="24" s="1"/>
  <c r="AK485" i="24" s="1"/>
  <c r="AK486" i="24" s="1"/>
  <c r="AK487" i="24" s="1"/>
  <c r="AK488" i="24" s="1"/>
  <c r="AK489" i="24" s="1"/>
  <c r="AK490" i="24" s="1"/>
  <c r="AK491" i="24" s="1"/>
  <c r="AK492" i="24" s="1"/>
  <c r="AK493" i="24" s="1"/>
  <c r="AK494" i="24" s="1"/>
  <c r="AK495" i="24" s="1"/>
  <c r="AK496" i="24" s="1"/>
  <c r="AK497" i="24" s="1"/>
  <c r="AK498" i="24" s="1"/>
  <c r="AK499" i="24" s="1"/>
  <c r="AK500" i="24" s="1"/>
  <c r="AK501" i="24" s="1"/>
  <c r="AK502" i="24" s="1"/>
  <c r="AK503" i="24" s="1"/>
  <c r="AK504" i="24" s="1"/>
  <c r="AK505" i="24" s="1"/>
  <c r="AK506" i="24" s="1"/>
  <c r="AK507" i="24" s="1"/>
  <c r="AK508" i="24" s="1"/>
  <c r="AK509" i="24" s="1"/>
  <c r="AK510" i="24" s="1"/>
  <c r="AK511" i="24" s="1"/>
  <c r="AK512" i="24" s="1"/>
  <c r="AK513" i="24" s="1"/>
  <c r="AK514" i="24" s="1"/>
  <c r="AK515" i="24" s="1"/>
  <c r="AK516" i="24" s="1"/>
  <c r="AK517" i="24" s="1"/>
  <c r="AK518" i="24" s="1"/>
  <c r="AK519" i="24" s="1"/>
  <c r="AK520" i="24" s="1"/>
  <c r="AK521" i="24" s="1"/>
  <c r="AK522" i="24" s="1"/>
  <c r="AK523" i="24" s="1"/>
  <c r="AK524" i="24" s="1"/>
  <c r="AK525" i="24" s="1"/>
  <c r="AK526" i="24" s="1"/>
  <c r="AK527" i="24" s="1"/>
  <c r="AK528" i="24" s="1"/>
  <c r="AK529" i="24" s="1"/>
  <c r="AK530" i="24" s="1"/>
  <c r="AK531" i="24" s="1"/>
  <c r="AK532" i="24" s="1"/>
  <c r="AK533" i="24" s="1"/>
  <c r="AK534" i="24" s="1"/>
  <c r="AK535" i="24" s="1"/>
  <c r="AK536" i="24" s="1"/>
  <c r="AK537" i="24" s="1"/>
  <c r="AK538" i="24" s="1"/>
  <c r="AK539" i="24" s="1"/>
  <c r="AK540" i="24" s="1"/>
  <c r="AK541" i="24" s="1"/>
  <c r="AK542" i="24" s="1"/>
  <c r="AK543" i="24" s="1"/>
  <c r="AK544" i="24" s="1"/>
  <c r="AK545" i="24" s="1"/>
  <c r="AK546" i="24" s="1"/>
  <c r="AK547" i="24" s="1"/>
  <c r="AK548" i="24" s="1"/>
  <c r="AK549" i="24" s="1"/>
  <c r="AK550" i="24" s="1"/>
  <c r="AK551" i="24" s="1"/>
  <c r="AK552" i="24" s="1"/>
  <c r="AK553" i="24" s="1"/>
  <c r="AK554" i="24" s="1"/>
  <c r="AK555" i="24" s="1"/>
  <c r="AK556" i="24" s="1"/>
  <c r="AK557" i="24" s="1"/>
  <c r="AK558" i="24" s="1"/>
  <c r="AK559" i="24" s="1"/>
  <c r="AK560" i="24" s="1"/>
  <c r="AK561" i="24" s="1"/>
  <c r="AK562" i="24" s="1"/>
  <c r="AK563" i="24" s="1"/>
  <c r="AK564" i="24" s="1"/>
  <c r="AK565" i="24" s="1"/>
  <c r="AK566" i="24" s="1"/>
  <c r="AK567" i="24" s="1"/>
  <c r="AK568" i="24" s="1"/>
  <c r="AK569" i="24" s="1"/>
  <c r="AK570" i="24" s="1"/>
  <c r="AK571" i="24" s="1"/>
  <c r="AK572" i="24" s="1"/>
  <c r="AK573" i="24" s="1"/>
  <c r="AK574" i="24" s="1"/>
  <c r="AK575" i="24" s="1"/>
  <c r="AK576" i="24" s="1"/>
  <c r="AK577" i="24" s="1"/>
  <c r="AK578" i="24" s="1"/>
  <c r="AK579" i="24" s="1"/>
  <c r="AK580" i="24" s="1"/>
  <c r="AK581" i="24" s="1"/>
  <c r="AK582" i="24" s="1"/>
  <c r="AK583" i="24" s="1"/>
  <c r="AK584" i="24" s="1"/>
  <c r="AK585" i="24" s="1"/>
  <c r="AK586" i="24" s="1"/>
  <c r="AK587" i="24" s="1"/>
  <c r="AK588" i="24" s="1"/>
  <c r="AK589" i="24" s="1"/>
  <c r="AK590" i="24" s="1"/>
  <c r="AK591" i="24" s="1"/>
  <c r="AK592" i="24" s="1"/>
  <c r="AK593" i="24" s="1"/>
  <c r="AK594" i="24" s="1"/>
  <c r="AK595" i="24" s="1"/>
  <c r="AK596" i="24" s="1"/>
  <c r="AK597" i="24" s="1"/>
  <c r="AK598" i="24" s="1"/>
  <c r="AK599" i="24" s="1"/>
  <c r="AK600" i="24" s="1"/>
  <c r="AK601" i="24" s="1"/>
  <c r="AK602" i="24" s="1"/>
  <c r="AK603" i="24" s="1"/>
  <c r="AK604" i="24" s="1"/>
  <c r="AK605" i="24" s="1"/>
  <c r="AK606" i="24" s="1"/>
  <c r="AK607" i="24" s="1"/>
  <c r="AK608" i="24" s="1"/>
  <c r="AK609" i="24" s="1"/>
  <c r="AK610" i="24" s="1"/>
  <c r="AK611" i="24" s="1"/>
  <c r="AK612" i="24" s="1"/>
  <c r="AK613" i="24" s="1"/>
  <c r="AK614" i="24" s="1"/>
  <c r="AK615" i="24" s="1"/>
  <c r="AK616" i="24" s="1"/>
  <c r="AK617" i="24" s="1"/>
  <c r="AK618" i="24" s="1"/>
  <c r="AK619" i="24" s="1"/>
  <c r="AK620" i="24" s="1"/>
  <c r="AK621" i="24" s="1"/>
  <c r="AK622" i="24" s="1"/>
  <c r="AK623" i="24" s="1"/>
  <c r="AK624" i="24" s="1"/>
  <c r="AK625" i="24" s="1"/>
  <c r="AK626" i="24" s="1"/>
  <c r="AK627" i="24" s="1"/>
  <c r="AK628" i="24" s="1"/>
  <c r="AK629" i="24" s="1"/>
  <c r="AK630" i="24" s="1"/>
  <c r="AK631" i="24" s="1"/>
  <c r="AK632" i="24" s="1"/>
  <c r="AK633" i="24" s="1"/>
  <c r="AK634" i="24" s="1"/>
  <c r="AK635" i="24" s="1"/>
  <c r="AK636" i="24" s="1"/>
  <c r="AK637" i="24" s="1"/>
  <c r="AK638" i="24" s="1"/>
  <c r="AK639" i="24" s="1"/>
  <c r="AK640" i="24" s="1"/>
  <c r="AK641" i="24" s="1"/>
  <c r="AK642" i="24" s="1"/>
  <c r="AK643" i="24" s="1"/>
  <c r="AK644" i="24" s="1"/>
  <c r="AK645" i="24" s="1"/>
  <c r="AK646" i="24" s="1"/>
  <c r="AK647" i="24" s="1"/>
  <c r="AK648" i="24" s="1"/>
  <c r="AK649" i="24" s="1"/>
  <c r="AK650" i="24" s="1"/>
  <c r="AK651" i="24" s="1"/>
  <c r="AK652" i="24" s="1"/>
  <c r="AK653" i="24" s="1"/>
  <c r="AK654" i="24" s="1"/>
  <c r="AK655" i="24" s="1"/>
  <c r="AK656" i="24" s="1"/>
  <c r="AK657" i="24" s="1"/>
  <c r="AK658" i="24" s="1"/>
  <c r="AK659" i="24" s="1"/>
  <c r="AK660" i="24" s="1"/>
  <c r="AK661" i="24" s="1"/>
  <c r="AJ161" i="24"/>
  <c r="AL162" i="24"/>
  <c r="AL163" i="24" s="1"/>
  <c r="AL164" i="24" s="1"/>
  <c r="AL165" i="24" s="1"/>
  <c r="AL166" i="24" s="1"/>
  <c r="AL167" i="24" s="1"/>
  <c r="AL168" i="24" s="1"/>
  <c r="AL169" i="24" s="1"/>
  <c r="AL170" i="24" s="1"/>
  <c r="AL171" i="24" s="1"/>
  <c r="AL172" i="24" s="1"/>
  <c r="AL173" i="24" s="1"/>
  <c r="AL174" i="24" s="1"/>
  <c r="AL175" i="24" s="1"/>
  <c r="AL176" i="24" s="1"/>
  <c r="AL177" i="24" s="1"/>
  <c r="AL178" i="24" s="1"/>
  <c r="AL179" i="24" s="1"/>
  <c r="AL180" i="24" s="1"/>
  <c r="AL181" i="24" s="1"/>
  <c r="AL182" i="24" s="1"/>
  <c r="AL183" i="24" s="1"/>
  <c r="AL184" i="24" s="1"/>
  <c r="AL185" i="24" s="1"/>
  <c r="AI96" i="25" l="1"/>
  <c r="AJ93" i="25"/>
  <c r="AL94" i="25"/>
  <c r="Y92" i="25"/>
  <c r="X92" i="25"/>
  <c r="Z94" i="25"/>
  <c r="AA94" i="25"/>
  <c r="AJ185" i="24"/>
  <c r="AL186" i="24"/>
  <c r="AL187" i="24" s="1"/>
  <c r="AL188" i="24" s="1"/>
  <c r="AL189" i="24" s="1"/>
  <c r="AL190" i="24" s="1"/>
  <c r="AL191" i="24" s="1"/>
  <c r="AL192" i="24" s="1"/>
  <c r="AL193" i="24" s="1"/>
  <c r="AL194" i="24" s="1"/>
  <c r="AL195" i="24" s="1"/>
  <c r="AL196" i="24" s="1"/>
  <c r="AL197" i="24" s="1"/>
  <c r="AL198" i="24" s="1"/>
  <c r="AL199" i="24" s="1"/>
  <c r="AL200" i="24" s="1"/>
  <c r="AL201" i="24" s="1"/>
  <c r="AL202" i="24" s="1"/>
  <c r="AL203" i="24" s="1"/>
  <c r="AL204" i="24" s="1"/>
  <c r="AL205" i="24" s="1"/>
  <c r="AL206" i="24" s="1"/>
  <c r="AL207" i="24" s="1"/>
  <c r="AL208" i="24" s="1"/>
  <c r="AL209" i="24" s="1"/>
  <c r="AL210" i="24" s="1"/>
  <c r="AL211" i="24" s="1"/>
  <c r="AL212" i="24" s="1"/>
  <c r="AL213" i="24" s="1"/>
  <c r="AL214" i="24" s="1"/>
  <c r="AL215" i="24" s="1"/>
  <c r="AL216" i="24" s="1"/>
  <c r="AL217" i="24" s="1"/>
  <c r="AL218" i="24" s="1"/>
  <c r="AL219" i="24" s="1"/>
  <c r="AL220" i="24" s="1"/>
  <c r="AL221" i="24" s="1"/>
  <c r="AL222" i="24" s="1"/>
  <c r="AL223" i="24" s="1"/>
  <c r="AL224" i="24" s="1"/>
  <c r="AL225" i="24" s="1"/>
  <c r="AL226" i="24" s="1"/>
  <c r="AL227" i="24" s="1"/>
  <c r="AL228" i="24" s="1"/>
  <c r="AL229" i="24" s="1"/>
  <c r="AL230" i="24" s="1"/>
  <c r="AL231" i="24" s="1"/>
  <c r="AL232" i="24" s="1"/>
  <c r="AL233" i="24" s="1"/>
  <c r="AL234" i="24" s="1"/>
  <c r="AL235" i="24" s="1"/>
  <c r="AL236" i="24" s="1"/>
  <c r="AL237" i="24" s="1"/>
  <c r="AL238" i="24" s="1"/>
  <c r="AL239" i="24" s="1"/>
  <c r="AL240" i="24" s="1"/>
  <c r="AL241" i="24" s="1"/>
  <c r="AL242" i="24" s="1"/>
  <c r="AL243" i="24" s="1"/>
  <c r="AL244" i="24" s="1"/>
  <c r="AL245" i="24" s="1"/>
  <c r="AL246" i="24" s="1"/>
  <c r="AL247" i="24" s="1"/>
  <c r="AL248" i="24" s="1"/>
  <c r="AL249" i="24" s="1"/>
  <c r="AL250" i="24" s="1"/>
  <c r="AL251" i="24" s="1"/>
  <c r="AL252" i="24" s="1"/>
  <c r="AL253" i="24" s="1"/>
  <c r="AL254" i="24" s="1"/>
  <c r="AL255" i="24" s="1"/>
  <c r="AL256" i="24" s="1"/>
  <c r="AL257" i="24" s="1"/>
  <c r="AL258" i="24" s="1"/>
  <c r="AL259" i="24" s="1"/>
  <c r="AL260" i="24" s="1"/>
  <c r="AL261" i="24" s="1"/>
  <c r="AL262" i="24" s="1"/>
  <c r="AL263" i="24" s="1"/>
  <c r="AL264" i="24" s="1"/>
  <c r="AL265" i="24" s="1"/>
  <c r="AL266" i="24" s="1"/>
  <c r="AL267" i="24" s="1"/>
  <c r="AL268" i="24" s="1"/>
  <c r="AL269" i="24" s="1"/>
  <c r="AL270" i="24" s="1"/>
  <c r="AL271" i="24" s="1"/>
  <c r="AL272" i="24" s="1"/>
  <c r="AL273" i="24" s="1"/>
  <c r="AL274" i="24" s="1"/>
  <c r="AL275" i="24" s="1"/>
  <c r="AL276" i="24" s="1"/>
  <c r="AL277" i="24" s="1"/>
  <c r="AL278" i="24" s="1"/>
  <c r="AL279" i="24" s="1"/>
  <c r="AL280" i="24" s="1"/>
  <c r="AL281" i="24" s="1"/>
  <c r="AL282" i="24" s="1"/>
  <c r="AL283" i="24" s="1"/>
  <c r="AL284" i="24" s="1"/>
  <c r="AL285" i="24" s="1"/>
  <c r="AL286" i="24" s="1"/>
  <c r="AL287" i="24" s="1"/>
  <c r="AL288" i="24" s="1"/>
  <c r="AL289" i="24" s="1"/>
  <c r="AL290" i="24" s="1"/>
  <c r="AL291" i="24" s="1"/>
  <c r="AL292" i="24" s="1"/>
  <c r="AL293" i="24" s="1"/>
  <c r="AL294" i="24" s="1"/>
  <c r="AL295" i="24" s="1"/>
  <c r="AL296" i="24" s="1"/>
  <c r="AL297" i="24" s="1"/>
  <c r="AL298" i="24" s="1"/>
  <c r="AL299" i="24" s="1"/>
  <c r="AL300" i="24" s="1"/>
  <c r="AL301" i="24" s="1"/>
  <c r="AL302" i="24" s="1"/>
  <c r="AL303" i="24" s="1"/>
  <c r="AL304" i="24" s="1"/>
  <c r="AL305" i="24" s="1"/>
  <c r="AL306" i="24" s="1"/>
  <c r="AL307" i="24" s="1"/>
  <c r="AL308" i="24" s="1"/>
  <c r="AL309" i="24" s="1"/>
  <c r="AL310" i="24" s="1"/>
  <c r="AL311" i="24" s="1"/>
  <c r="AL312" i="24" s="1"/>
  <c r="AL313" i="24" s="1"/>
  <c r="AL314" i="24" s="1"/>
  <c r="AL315" i="24" s="1"/>
  <c r="AL316" i="24" s="1"/>
  <c r="AL317" i="24" s="1"/>
  <c r="AL318" i="24" s="1"/>
  <c r="AL319" i="24" s="1"/>
  <c r="AL320" i="24" s="1"/>
  <c r="AL321" i="24" s="1"/>
  <c r="AL322" i="24" s="1"/>
  <c r="AL323" i="24" s="1"/>
  <c r="AL324" i="24" s="1"/>
  <c r="AL325" i="24" s="1"/>
  <c r="AL326" i="24" s="1"/>
  <c r="AL327" i="24" s="1"/>
  <c r="AL328" i="24" s="1"/>
  <c r="AL329" i="24" s="1"/>
  <c r="AL330" i="24" s="1"/>
  <c r="AL331" i="24" s="1"/>
  <c r="AL332" i="24" s="1"/>
  <c r="AL333" i="24" s="1"/>
  <c r="AL334" i="24" s="1"/>
  <c r="AL335" i="24" s="1"/>
  <c r="AL336" i="24" s="1"/>
  <c r="AL337" i="24" s="1"/>
  <c r="AL338" i="24" s="1"/>
  <c r="AL339" i="24" s="1"/>
  <c r="AL340" i="24" s="1"/>
  <c r="AL341" i="24" s="1"/>
  <c r="AL342" i="24" s="1"/>
  <c r="AL343" i="24" s="1"/>
  <c r="AL344" i="24" s="1"/>
  <c r="AL345" i="24" s="1"/>
  <c r="AL346" i="24" s="1"/>
  <c r="AL347" i="24" s="1"/>
  <c r="AL348" i="24" s="1"/>
  <c r="AL349" i="24" s="1"/>
  <c r="AL350" i="24" s="1"/>
  <c r="AL351" i="24" s="1"/>
  <c r="AL352" i="24" s="1"/>
  <c r="AL353" i="24" s="1"/>
  <c r="AL354" i="24" s="1"/>
  <c r="AL355" i="24" s="1"/>
  <c r="AL356" i="24" s="1"/>
  <c r="AL357" i="24" s="1"/>
  <c r="AL358" i="24" s="1"/>
  <c r="AL359" i="24" s="1"/>
  <c r="AL360" i="24" s="1"/>
  <c r="AL361" i="24" s="1"/>
  <c r="AL362" i="24" s="1"/>
  <c r="AL363" i="24" s="1"/>
  <c r="AL364" i="24" s="1"/>
  <c r="AL365" i="24" s="1"/>
  <c r="AL366" i="24" s="1"/>
  <c r="AL367" i="24" s="1"/>
  <c r="AL368" i="24" s="1"/>
  <c r="AL369" i="24" s="1"/>
  <c r="AL370" i="24" s="1"/>
  <c r="AL371" i="24" s="1"/>
  <c r="AL372" i="24" s="1"/>
  <c r="AL373" i="24" s="1"/>
  <c r="AL374" i="24" s="1"/>
  <c r="AL375" i="24" s="1"/>
  <c r="AL376" i="24" s="1"/>
  <c r="AL377" i="24" s="1"/>
  <c r="AL378" i="24" s="1"/>
  <c r="AL379" i="24" s="1"/>
  <c r="AL380" i="24" s="1"/>
  <c r="AL381" i="24" s="1"/>
  <c r="AL382" i="24" s="1"/>
  <c r="AL383" i="24" s="1"/>
  <c r="AL384" i="24" s="1"/>
  <c r="AL385" i="24" s="1"/>
  <c r="AL386" i="24" s="1"/>
  <c r="AL387" i="24" s="1"/>
  <c r="AL388" i="24" s="1"/>
  <c r="AL389" i="24" s="1"/>
  <c r="AL390" i="24" s="1"/>
  <c r="AL391" i="24" s="1"/>
  <c r="AL392" i="24" s="1"/>
  <c r="AL393" i="24" s="1"/>
  <c r="AL394" i="24" s="1"/>
  <c r="AL395" i="24" s="1"/>
  <c r="AL396" i="24" s="1"/>
  <c r="AL397" i="24" s="1"/>
  <c r="AL398" i="24" s="1"/>
  <c r="AL399" i="24" s="1"/>
  <c r="AL400" i="24" s="1"/>
  <c r="AL401" i="24" s="1"/>
  <c r="AL402" i="24" s="1"/>
  <c r="AL403" i="24" s="1"/>
  <c r="AL404" i="24" s="1"/>
  <c r="AL405" i="24" s="1"/>
  <c r="AL406" i="24" s="1"/>
  <c r="AL407" i="24" s="1"/>
  <c r="AL408" i="24" s="1"/>
  <c r="AL409" i="24" s="1"/>
  <c r="AL410" i="24" s="1"/>
  <c r="AL411" i="24" s="1"/>
  <c r="AL412" i="24" s="1"/>
  <c r="AL413" i="24" s="1"/>
  <c r="AL414" i="24" s="1"/>
  <c r="AL415" i="24" s="1"/>
  <c r="AL416" i="24" s="1"/>
  <c r="AL417" i="24" s="1"/>
  <c r="AL418" i="24" s="1"/>
  <c r="AL419" i="24" s="1"/>
  <c r="AL420" i="24" s="1"/>
  <c r="AL421" i="24" s="1"/>
  <c r="AL422" i="24" s="1"/>
  <c r="AL423" i="24" s="1"/>
  <c r="AL424" i="24" s="1"/>
  <c r="AL425" i="24" s="1"/>
  <c r="AL426" i="24" s="1"/>
  <c r="AL427" i="24" s="1"/>
  <c r="AL428" i="24" s="1"/>
  <c r="AL429" i="24" s="1"/>
  <c r="AL430" i="24" s="1"/>
  <c r="AL431" i="24" s="1"/>
  <c r="AL432" i="24" s="1"/>
  <c r="AL433" i="24" s="1"/>
  <c r="AL434" i="24" s="1"/>
  <c r="AL435" i="24" s="1"/>
  <c r="AL436" i="24" s="1"/>
  <c r="AL437" i="24" s="1"/>
  <c r="AL438" i="24" s="1"/>
  <c r="AL439" i="24" s="1"/>
  <c r="AL440" i="24" s="1"/>
  <c r="AL441" i="24" s="1"/>
  <c r="AL442" i="24" s="1"/>
  <c r="AL443" i="24" s="1"/>
  <c r="AL444" i="24" s="1"/>
  <c r="AL445" i="24" s="1"/>
  <c r="AL446" i="24" s="1"/>
  <c r="AL447" i="24" s="1"/>
  <c r="AL448" i="24" s="1"/>
  <c r="AL449" i="24" s="1"/>
  <c r="AL450" i="24" s="1"/>
  <c r="AL451" i="24" s="1"/>
  <c r="AL452" i="24" s="1"/>
  <c r="AL453" i="24" s="1"/>
  <c r="AL454" i="24" s="1"/>
  <c r="AL455" i="24" s="1"/>
  <c r="AL456" i="24" s="1"/>
  <c r="AL457" i="24" s="1"/>
  <c r="AL458" i="24" s="1"/>
  <c r="AL459" i="24" s="1"/>
  <c r="AL460" i="24" s="1"/>
  <c r="AL461" i="24" s="1"/>
  <c r="AL462" i="24" s="1"/>
  <c r="AL463" i="24" s="1"/>
  <c r="AL464" i="24" s="1"/>
  <c r="AL465" i="24" s="1"/>
  <c r="AL466" i="24" s="1"/>
  <c r="AL467" i="24" s="1"/>
  <c r="AL468" i="24" s="1"/>
  <c r="AL469" i="24" s="1"/>
  <c r="AL470" i="24" s="1"/>
  <c r="AL471" i="24" s="1"/>
  <c r="AL472" i="24" s="1"/>
  <c r="AL473" i="24" s="1"/>
  <c r="AL474" i="24" s="1"/>
  <c r="AL475" i="24" s="1"/>
  <c r="AL476" i="24" s="1"/>
  <c r="AL477" i="24" s="1"/>
  <c r="AL478" i="24" s="1"/>
  <c r="AL479" i="24" s="1"/>
  <c r="AL480" i="24" s="1"/>
  <c r="AL481" i="24" s="1"/>
  <c r="AL482" i="24" s="1"/>
  <c r="AL483" i="24" s="1"/>
  <c r="AL484" i="24" s="1"/>
  <c r="AL485" i="24" s="1"/>
  <c r="AL486" i="24" s="1"/>
  <c r="AL487" i="24" s="1"/>
  <c r="AL488" i="24" s="1"/>
  <c r="AL489" i="24" s="1"/>
  <c r="AL490" i="24" s="1"/>
  <c r="AL491" i="24" s="1"/>
  <c r="AL492" i="24" s="1"/>
  <c r="AL493" i="24" s="1"/>
  <c r="AL494" i="24" s="1"/>
  <c r="AL495" i="24" s="1"/>
  <c r="AL496" i="24" s="1"/>
  <c r="AL497" i="24" s="1"/>
  <c r="AL498" i="24" s="1"/>
  <c r="AL499" i="24" s="1"/>
  <c r="AL500" i="24" s="1"/>
  <c r="AL501" i="24" s="1"/>
  <c r="AL502" i="24" s="1"/>
  <c r="AL503" i="24" s="1"/>
  <c r="AL504" i="24" s="1"/>
  <c r="AL505" i="24" s="1"/>
  <c r="AL506" i="24" s="1"/>
  <c r="AL507" i="24" s="1"/>
  <c r="AL508" i="24" s="1"/>
  <c r="AL509" i="24" s="1"/>
  <c r="AL510" i="24" s="1"/>
  <c r="AL511" i="24" s="1"/>
  <c r="AL512" i="24" s="1"/>
  <c r="AL513" i="24" s="1"/>
  <c r="AL514" i="24" s="1"/>
  <c r="AL515" i="24" s="1"/>
  <c r="AL516" i="24" s="1"/>
  <c r="AL517" i="24" s="1"/>
  <c r="AL518" i="24" s="1"/>
  <c r="AL519" i="24" s="1"/>
  <c r="AL520" i="24" s="1"/>
  <c r="AL521" i="24" s="1"/>
  <c r="AL522" i="24" s="1"/>
  <c r="AL523" i="24" s="1"/>
  <c r="AL524" i="24" s="1"/>
  <c r="AL525" i="24" s="1"/>
  <c r="AL526" i="24" s="1"/>
  <c r="AL527" i="24" s="1"/>
  <c r="AL528" i="24" s="1"/>
  <c r="AL529" i="24" s="1"/>
  <c r="AL530" i="24" s="1"/>
  <c r="AL531" i="24" s="1"/>
  <c r="AL532" i="24" s="1"/>
  <c r="AL533" i="24" s="1"/>
  <c r="AL534" i="24" s="1"/>
  <c r="AL535" i="24" s="1"/>
  <c r="AL536" i="24" s="1"/>
  <c r="AL537" i="24" s="1"/>
  <c r="AL538" i="24" s="1"/>
  <c r="AL539" i="24" s="1"/>
  <c r="AL540" i="24" s="1"/>
  <c r="AL541" i="24" s="1"/>
  <c r="AL542" i="24" s="1"/>
  <c r="AL543" i="24" s="1"/>
  <c r="AL544" i="24" s="1"/>
  <c r="AL545" i="24" s="1"/>
  <c r="AL546" i="24" s="1"/>
  <c r="AL547" i="24" s="1"/>
  <c r="AL548" i="24" s="1"/>
  <c r="AL549" i="24" s="1"/>
  <c r="AL550" i="24" s="1"/>
  <c r="AL551" i="24" s="1"/>
  <c r="AL552" i="24" s="1"/>
  <c r="AL553" i="24" s="1"/>
  <c r="AL554" i="24" s="1"/>
  <c r="AL555" i="24" s="1"/>
  <c r="AL556" i="24" s="1"/>
  <c r="AL557" i="24" s="1"/>
  <c r="AL558" i="24" s="1"/>
  <c r="AL559" i="24" s="1"/>
  <c r="AL560" i="24" s="1"/>
  <c r="AL561" i="24" s="1"/>
  <c r="AL562" i="24" s="1"/>
  <c r="AL563" i="24" s="1"/>
  <c r="AL564" i="24" s="1"/>
  <c r="AL565" i="24" s="1"/>
  <c r="AL566" i="24" s="1"/>
  <c r="AL567" i="24" s="1"/>
  <c r="AL568" i="24" s="1"/>
  <c r="AL569" i="24" s="1"/>
  <c r="AL570" i="24" s="1"/>
  <c r="AL571" i="24" s="1"/>
  <c r="AL572" i="24" s="1"/>
  <c r="AL573" i="24" s="1"/>
  <c r="AL574" i="24" s="1"/>
  <c r="AL575" i="24" s="1"/>
  <c r="AL576" i="24" s="1"/>
  <c r="AL577" i="24" s="1"/>
  <c r="AL578" i="24" s="1"/>
  <c r="AL579" i="24" s="1"/>
  <c r="AL580" i="24" s="1"/>
  <c r="AL581" i="24" s="1"/>
  <c r="AL582" i="24" s="1"/>
  <c r="AL583" i="24" s="1"/>
  <c r="AL584" i="24" s="1"/>
  <c r="AL585" i="24" s="1"/>
  <c r="AL586" i="24" s="1"/>
  <c r="AL587" i="24" s="1"/>
  <c r="AL588" i="24" s="1"/>
  <c r="AL589" i="24" s="1"/>
  <c r="AL590" i="24" s="1"/>
  <c r="AL591" i="24" s="1"/>
  <c r="AL592" i="24" s="1"/>
  <c r="AL593" i="24" s="1"/>
  <c r="AL594" i="24" s="1"/>
  <c r="AL595" i="24" s="1"/>
  <c r="AL596" i="24" s="1"/>
  <c r="AL597" i="24" s="1"/>
  <c r="AL598" i="24" s="1"/>
  <c r="AL599" i="24" s="1"/>
  <c r="AL600" i="24" s="1"/>
  <c r="AL601" i="24" s="1"/>
  <c r="AL602" i="24" s="1"/>
  <c r="AL603" i="24" s="1"/>
  <c r="AL604" i="24" s="1"/>
  <c r="AL605" i="24" s="1"/>
  <c r="AL606" i="24" s="1"/>
  <c r="AL607" i="24" s="1"/>
  <c r="AL608" i="24" s="1"/>
  <c r="AL609" i="24" s="1"/>
  <c r="AL610" i="24" s="1"/>
  <c r="AL611" i="24" s="1"/>
  <c r="AL612" i="24" s="1"/>
  <c r="AL613" i="24" s="1"/>
  <c r="AL614" i="24" s="1"/>
  <c r="AL615" i="24" s="1"/>
  <c r="AL616" i="24" s="1"/>
  <c r="AL617" i="24" s="1"/>
  <c r="AL618" i="24" s="1"/>
  <c r="AL619" i="24" s="1"/>
  <c r="AL620" i="24" s="1"/>
  <c r="AL621" i="24" s="1"/>
  <c r="AL622" i="24" s="1"/>
  <c r="AL623" i="24" s="1"/>
  <c r="AL624" i="24" s="1"/>
  <c r="AL625" i="24" s="1"/>
  <c r="AL626" i="24" s="1"/>
  <c r="AL627" i="24" s="1"/>
  <c r="AL628" i="24" s="1"/>
  <c r="AL629" i="24" s="1"/>
  <c r="AL630" i="24" s="1"/>
  <c r="AL631" i="24" s="1"/>
  <c r="AL632" i="24" s="1"/>
  <c r="AL633" i="24" s="1"/>
  <c r="AL634" i="24" s="1"/>
  <c r="AL635" i="24" s="1"/>
  <c r="AL636" i="24" s="1"/>
  <c r="AL637" i="24" s="1"/>
  <c r="AL638" i="24" s="1"/>
  <c r="AL639" i="24" s="1"/>
  <c r="AL640" i="24" s="1"/>
  <c r="AL641" i="24" s="1"/>
  <c r="AL642" i="24" s="1"/>
  <c r="AL643" i="24" s="1"/>
  <c r="AL644" i="24" s="1"/>
  <c r="AL645" i="24" s="1"/>
  <c r="AL646" i="24" s="1"/>
  <c r="AL647" i="24" s="1"/>
  <c r="AL648" i="24" s="1"/>
  <c r="AL649" i="24" s="1"/>
  <c r="AL650" i="24" s="1"/>
  <c r="AL651" i="24" s="1"/>
  <c r="AL652" i="24" s="1"/>
  <c r="AL653" i="24" s="1"/>
  <c r="AL654" i="24" s="1"/>
  <c r="AL655" i="24" s="1"/>
  <c r="AL656" i="24" s="1"/>
  <c r="AL657" i="24" s="1"/>
  <c r="AL658" i="24" s="1"/>
  <c r="AL659" i="24" s="1"/>
  <c r="AL660" i="24" s="1"/>
  <c r="AL661" i="24" s="1"/>
  <c r="AL95" i="25" l="1"/>
  <c r="AJ94" i="25"/>
  <c r="X93" i="25"/>
  <c r="Y93" i="25"/>
  <c r="AA96" i="25"/>
  <c r="Z96" i="25"/>
  <c r="Y94" i="25" l="1"/>
  <c r="X94" i="25"/>
  <c r="AL96" i="25"/>
  <c r="AJ95" i="25"/>
  <c r="Y95" i="25" l="1"/>
  <c r="X95" i="25"/>
  <c r="AL97" i="25"/>
  <c r="AL98" i="25" s="1"/>
  <c r="AL99" i="25" s="1"/>
  <c r="AJ96" i="25"/>
  <c r="Y96" i="25" l="1"/>
  <c r="X96" i="25"/>
  <c r="BH3" i="21" l="1"/>
  <c r="BJ666" i="21"/>
  <c r="AH665" i="21"/>
  <c r="X665" i="21"/>
  <c r="AH664" i="21"/>
  <c r="X664" i="21"/>
  <c r="AH663" i="21"/>
  <c r="X663" i="21"/>
  <c r="P663" i="21"/>
  <c r="O663" i="21"/>
  <c r="N663" i="21"/>
  <c r="M663" i="21"/>
  <c r="L663" i="21"/>
  <c r="K663" i="21"/>
  <c r="I663" i="21"/>
  <c r="H663" i="21"/>
  <c r="G663" i="21"/>
  <c r="F663" i="21"/>
  <c r="E663" i="21"/>
  <c r="D663" i="21"/>
  <c r="C663" i="21"/>
  <c r="B663" i="21"/>
  <c r="AH662" i="21"/>
  <c r="X662" i="21"/>
  <c r="AJ661" i="21"/>
  <c r="AI661" i="21"/>
  <c r="AH661" i="21"/>
  <c r="AG661" i="21"/>
  <c r="AF661" i="21"/>
  <c r="AD661" i="21"/>
  <c r="AC661" i="21"/>
  <c r="AB661" i="21"/>
  <c r="AA661" i="21"/>
  <c r="Z661" i="21"/>
  <c r="Y661" i="21"/>
  <c r="X661" i="21"/>
  <c r="K661" i="21"/>
  <c r="B661" i="21"/>
  <c r="AJ660" i="21"/>
  <c r="AI660" i="21"/>
  <c r="AH660" i="21"/>
  <c r="AG660" i="21"/>
  <c r="AF660" i="21"/>
  <c r="AD660" i="21"/>
  <c r="AC660" i="21"/>
  <c r="AB660" i="21"/>
  <c r="AA660" i="21"/>
  <c r="Z660" i="21"/>
  <c r="Y660" i="21"/>
  <c r="X660" i="21"/>
  <c r="K660" i="21"/>
  <c r="B660" i="21"/>
  <c r="AJ659" i="21"/>
  <c r="AI659" i="21"/>
  <c r="AH659" i="21"/>
  <c r="AG659" i="21"/>
  <c r="AF659" i="21"/>
  <c r="AD659" i="21"/>
  <c r="AC659" i="21"/>
  <c r="AB659" i="21"/>
  <c r="AA659" i="21"/>
  <c r="Z659" i="21"/>
  <c r="Y659" i="21"/>
  <c r="X659" i="21"/>
  <c r="K659" i="21"/>
  <c r="B659" i="21"/>
  <c r="AJ658" i="21"/>
  <c r="AI658" i="21"/>
  <c r="AH658" i="21"/>
  <c r="AG658" i="21"/>
  <c r="AF658" i="21"/>
  <c r="AD658" i="21"/>
  <c r="AC658" i="21"/>
  <c r="AB658" i="21"/>
  <c r="AA658" i="21"/>
  <c r="Z658" i="21"/>
  <c r="Y658" i="21"/>
  <c r="X658" i="21"/>
  <c r="K658" i="21"/>
  <c r="B658" i="21"/>
  <c r="AJ657" i="21"/>
  <c r="AI657" i="21"/>
  <c r="AH657" i="21"/>
  <c r="AG657" i="21"/>
  <c r="AF657" i="21"/>
  <c r="AD657" i="21"/>
  <c r="AC657" i="21"/>
  <c r="AB657" i="21"/>
  <c r="AA657" i="21"/>
  <c r="Z657" i="21"/>
  <c r="Y657" i="21"/>
  <c r="X657" i="21"/>
  <c r="K657" i="21"/>
  <c r="B657" i="21"/>
  <c r="AJ656" i="21"/>
  <c r="AI656" i="21"/>
  <c r="AH656" i="21"/>
  <c r="AG656" i="21"/>
  <c r="AF656" i="21"/>
  <c r="AD656" i="21"/>
  <c r="AC656" i="21"/>
  <c r="AB656" i="21"/>
  <c r="AA656" i="21"/>
  <c r="Z656" i="21"/>
  <c r="Y656" i="21"/>
  <c r="X656" i="21"/>
  <c r="K656" i="21"/>
  <c r="B656" i="21"/>
  <c r="AJ655" i="21"/>
  <c r="AI655" i="21"/>
  <c r="AH655" i="21"/>
  <c r="AG655" i="21"/>
  <c r="AF655" i="21"/>
  <c r="AD655" i="21"/>
  <c r="AC655" i="21"/>
  <c r="AB655" i="21"/>
  <c r="AA655" i="21"/>
  <c r="Z655" i="21"/>
  <c r="Y655" i="21"/>
  <c r="X655" i="21"/>
  <c r="K655" i="21"/>
  <c r="B655" i="21"/>
  <c r="AJ654" i="21"/>
  <c r="AI654" i="21"/>
  <c r="AH654" i="21"/>
  <c r="AG654" i="21"/>
  <c r="AF654" i="21"/>
  <c r="AD654" i="21"/>
  <c r="AC654" i="21"/>
  <c r="AB654" i="21"/>
  <c r="AA654" i="21"/>
  <c r="Z654" i="21"/>
  <c r="Y654" i="21"/>
  <c r="X654" i="21"/>
  <c r="K654" i="21"/>
  <c r="B654" i="21"/>
  <c r="AJ653" i="21"/>
  <c r="AI653" i="21"/>
  <c r="AH653" i="21"/>
  <c r="AG653" i="21"/>
  <c r="AF653" i="21"/>
  <c r="AD653" i="21"/>
  <c r="AC653" i="21"/>
  <c r="AB653" i="21"/>
  <c r="AA653" i="21"/>
  <c r="Z653" i="21"/>
  <c r="Y653" i="21"/>
  <c r="X653" i="21"/>
  <c r="K653" i="21"/>
  <c r="B653" i="21"/>
  <c r="AJ652" i="21"/>
  <c r="AI652" i="21"/>
  <c r="AH652" i="21"/>
  <c r="AG652" i="21"/>
  <c r="AF652" i="21"/>
  <c r="AD652" i="21"/>
  <c r="AC652" i="21"/>
  <c r="AB652" i="21"/>
  <c r="AA652" i="21"/>
  <c r="Z652" i="21"/>
  <c r="Y652" i="21"/>
  <c r="X652" i="21"/>
  <c r="K652" i="21"/>
  <c r="B652" i="21"/>
  <c r="AJ651" i="21"/>
  <c r="AI651" i="21"/>
  <c r="AH651" i="21"/>
  <c r="AG651" i="21"/>
  <c r="AF651" i="21"/>
  <c r="AD651" i="21"/>
  <c r="AC651" i="21"/>
  <c r="AB651" i="21"/>
  <c r="AA651" i="21"/>
  <c r="Z651" i="21"/>
  <c r="Y651" i="21"/>
  <c r="X651" i="21"/>
  <c r="K651" i="21"/>
  <c r="B651" i="21"/>
  <c r="AJ650" i="21"/>
  <c r="AI650" i="21"/>
  <c r="AH650" i="21"/>
  <c r="AG650" i="21"/>
  <c r="AF650" i="21"/>
  <c r="AD650" i="21"/>
  <c r="AC650" i="21"/>
  <c r="AB650" i="21"/>
  <c r="AA650" i="21"/>
  <c r="Z650" i="21"/>
  <c r="Y650" i="21"/>
  <c r="X650" i="21"/>
  <c r="K650" i="21"/>
  <c r="B650" i="21"/>
  <c r="AJ649" i="21"/>
  <c r="AI649" i="21"/>
  <c r="AH649" i="21"/>
  <c r="AG649" i="21"/>
  <c r="AF649" i="21"/>
  <c r="AD649" i="21"/>
  <c r="AC649" i="21"/>
  <c r="AB649" i="21"/>
  <c r="AA649" i="21"/>
  <c r="Z649" i="21"/>
  <c r="Y649" i="21"/>
  <c r="X649" i="21"/>
  <c r="K649" i="21"/>
  <c r="B649" i="21"/>
  <c r="AJ648" i="21"/>
  <c r="AI648" i="21"/>
  <c r="AH648" i="21"/>
  <c r="AG648" i="21"/>
  <c r="AF648" i="21"/>
  <c r="AD648" i="21"/>
  <c r="AC648" i="21"/>
  <c r="AB648" i="21"/>
  <c r="AA648" i="21"/>
  <c r="Z648" i="21"/>
  <c r="Y648" i="21"/>
  <c r="X648" i="21"/>
  <c r="K648" i="21"/>
  <c r="B648" i="21"/>
  <c r="AJ647" i="21"/>
  <c r="AI647" i="21"/>
  <c r="AH647" i="21"/>
  <c r="AG647" i="21"/>
  <c r="AF647" i="21"/>
  <c r="AD647" i="21"/>
  <c r="AC647" i="21"/>
  <c r="AB647" i="21"/>
  <c r="AA647" i="21"/>
  <c r="Z647" i="21"/>
  <c r="Y647" i="21"/>
  <c r="X647" i="21"/>
  <c r="K647" i="21"/>
  <c r="B647" i="21"/>
  <c r="AJ646" i="21"/>
  <c r="AI646" i="21"/>
  <c r="AH646" i="21"/>
  <c r="AG646" i="21"/>
  <c r="AF646" i="21"/>
  <c r="AD646" i="21"/>
  <c r="AC646" i="21"/>
  <c r="AB646" i="21"/>
  <c r="AA646" i="21"/>
  <c r="Z646" i="21"/>
  <c r="Y646" i="21"/>
  <c r="X646" i="21"/>
  <c r="K646" i="21"/>
  <c r="B646" i="21"/>
  <c r="AJ645" i="21"/>
  <c r="AI645" i="21"/>
  <c r="AH645" i="21"/>
  <c r="AG645" i="21"/>
  <c r="AF645" i="21"/>
  <c r="AD645" i="21"/>
  <c r="AC645" i="21"/>
  <c r="AB645" i="21"/>
  <c r="AA645" i="21"/>
  <c r="Z645" i="21"/>
  <c r="Y645" i="21"/>
  <c r="X645" i="21"/>
  <c r="K645" i="21"/>
  <c r="B645" i="21"/>
  <c r="AJ644" i="21"/>
  <c r="AI644" i="21"/>
  <c r="AH644" i="21"/>
  <c r="AG644" i="21"/>
  <c r="AF644" i="21"/>
  <c r="AD644" i="21"/>
  <c r="AC644" i="21"/>
  <c r="AB644" i="21"/>
  <c r="AA644" i="21"/>
  <c r="Z644" i="21"/>
  <c r="Y644" i="21"/>
  <c r="X644" i="21"/>
  <c r="K644" i="21"/>
  <c r="B644" i="21"/>
  <c r="AJ643" i="21"/>
  <c r="AI643" i="21"/>
  <c r="AH643" i="21"/>
  <c r="AG643" i="21"/>
  <c r="AF643" i="21"/>
  <c r="AD643" i="21"/>
  <c r="AC643" i="21"/>
  <c r="AB643" i="21"/>
  <c r="AA643" i="21"/>
  <c r="Z643" i="21"/>
  <c r="Y643" i="21"/>
  <c r="X643" i="21"/>
  <c r="K643" i="21"/>
  <c r="B643" i="21"/>
  <c r="AJ642" i="21"/>
  <c r="AI642" i="21"/>
  <c r="AH642" i="21"/>
  <c r="AG642" i="21"/>
  <c r="AF642" i="21"/>
  <c r="AD642" i="21"/>
  <c r="AC642" i="21"/>
  <c r="AB642" i="21"/>
  <c r="AA642" i="21"/>
  <c r="Z642" i="21"/>
  <c r="Y642" i="21"/>
  <c r="X642" i="21"/>
  <c r="K642" i="21"/>
  <c r="B642" i="21"/>
  <c r="AJ641" i="21"/>
  <c r="AI641" i="21"/>
  <c r="AH641" i="21"/>
  <c r="AG641" i="21"/>
  <c r="AF641" i="21"/>
  <c r="AD641" i="21"/>
  <c r="AC641" i="21"/>
  <c r="AB641" i="21"/>
  <c r="AA641" i="21"/>
  <c r="Z641" i="21"/>
  <c r="Y641" i="21"/>
  <c r="X641" i="21"/>
  <c r="K641" i="21"/>
  <c r="B641" i="21"/>
  <c r="AJ640" i="21"/>
  <c r="AI640" i="21"/>
  <c r="AH640" i="21"/>
  <c r="AG640" i="21"/>
  <c r="AF640" i="21"/>
  <c r="AD640" i="21"/>
  <c r="AC640" i="21"/>
  <c r="AB640" i="21"/>
  <c r="AA640" i="21"/>
  <c r="Z640" i="21"/>
  <c r="Y640" i="21"/>
  <c r="X640" i="21"/>
  <c r="K640" i="21"/>
  <c r="B640" i="21"/>
  <c r="AJ639" i="21"/>
  <c r="AI639" i="21"/>
  <c r="AH639" i="21"/>
  <c r="AG639" i="21"/>
  <c r="AF639" i="21"/>
  <c r="AD639" i="21"/>
  <c r="AC639" i="21"/>
  <c r="AB639" i="21"/>
  <c r="AA639" i="21"/>
  <c r="Z639" i="21"/>
  <c r="Y639" i="21"/>
  <c r="X639" i="21"/>
  <c r="K639" i="21"/>
  <c r="B639" i="21"/>
  <c r="AJ638" i="21"/>
  <c r="AI638" i="21"/>
  <c r="AH638" i="21"/>
  <c r="AG638" i="21"/>
  <c r="AF638" i="21"/>
  <c r="AD638" i="21"/>
  <c r="AC638" i="21"/>
  <c r="AB638" i="21"/>
  <c r="AA638" i="21"/>
  <c r="Z638" i="21"/>
  <c r="Y638" i="21"/>
  <c r="X638" i="21"/>
  <c r="K638" i="21"/>
  <c r="B638" i="21"/>
  <c r="AJ637" i="21"/>
  <c r="AI637" i="21"/>
  <c r="AH637" i="21"/>
  <c r="AG637" i="21"/>
  <c r="AF637" i="21"/>
  <c r="AD637" i="21"/>
  <c r="AC637" i="21"/>
  <c r="AB637" i="21"/>
  <c r="AA637" i="21"/>
  <c r="Z637" i="21"/>
  <c r="Y637" i="21"/>
  <c r="X637" i="21"/>
  <c r="K637" i="21"/>
  <c r="B637" i="21"/>
  <c r="AJ636" i="21"/>
  <c r="AI636" i="21"/>
  <c r="AH636" i="21"/>
  <c r="AG636" i="21"/>
  <c r="AF636" i="21"/>
  <c r="AD636" i="21"/>
  <c r="AC636" i="21"/>
  <c r="AB636" i="21"/>
  <c r="AA636" i="21"/>
  <c r="Z636" i="21"/>
  <c r="Y636" i="21"/>
  <c r="X636" i="21"/>
  <c r="K636" i="21"/>
  <c r="B636" i="21"/>
  <c r="AJ635" i="21"/>
  <c r="AI635" i="21"/>
  <c r="AH635" i="21"/>
  <c r="AG635" i="21"/>
  <c r="AF635" i="21"/>
  <c r="AD635" i="21"/>
  <c r="AC635" i="21"/>
  <c r="AB635" i="21"/>
  <c r="AA635" i="21"/>
  <c r="Z635" i="21"/>
  <c r="Y635" i="21"/>
  <c r="X635" i="21"/>
  <c r="K635" i="21"/>
  <c r="B635" i="21"/>
  <c r="AJ634" i="21"/>
  <c r="AI634" i="21"/>
  <c r="AH634" i="21"/>
  <c r="AG634" i="21"/>
  <c r="AF634" i="21"/>
  <c r="AD634" i="21"/>
  <c r="AC634" i="21"/>
  <c r="AB634" i="21"/>
  <c r="AA634" i="21"/>
  <c r="Z634" i="21"/>
  <c r="Y634" i="21"/>
  <c r="X634" i="21"/>
  <c r="K634" i="21"/>
  <c r="B634" i="21"/>
  <c r="AJ633" i="21"/>
  <c r="AI633" i="21"/>
  <c r="AH633" i="21"/>
  <c r="AG633" i="21"/>
  <c r="AF633" i="21"/>
  <c r="AD633" i="21"/>
  <c r="AC633" i="21"/>
  <c r="AB633" i="21"/>
  <c r="AA633" i="21"/>
  <c r="Z633" i="21"/>
  <c r="Y633" i="21"/>
  <c r="X633" i="21"/>
  <c r="K633" i="21"/>
  <c r="B633" i="21"/>
  <c r="AJ632" i="21"/>
  <c r="AI632" i="21"/>
  <c r="AH632" i="21"/>
  <c r="AG632" i="21"/>
  <c r="AF632" i="21"/>
  <c r="AD632" i="21"/>
  <c r="AC632" i="21"/>
  <c r="AB632" i="21"/>
  <c r="AA632" i="21"/>
  <c r="Z632" i="21"/>
  <c r="Y632" i="21"/>
  <c r="X632" i="21"/>
  <c r="K632" i="21"/>
  <c r="B632" i="21"/>
  <c r="AJ631" i="21"/>
  <c r="AI631" i="21"/>
  <c r="AH631" i="21"/>
  <c r="AG631" i="21"/>
  <c r="AF631" i="21"/>
  <c r="AD631" i="21"/>
  <c r="AC631" i="21"/>
  <c r="AB631" i="21"/>
  <c r="AA631" i="21"/>
  <c r="Z631" i="21"/>
  <c r="Y631" i="21"/>
  <c r="X631" i="21"/>
  <c r="K631" i="21"/>
  <c r="B631" i="21"/>
  <c r="AJ630" i="21"/>
  <c r="AI630" i="21"/>
  <c r="AH630" i="21"/>
  <c r="AG630" i="21"/>
  <c r="AF630" i="21"/>
  <c r="AD630" i="21"/>
  <c r="AC630" i="21"/>
  <c r="AB630" i="21"/>
  <c r="AA630" i="21"/>
  <c r="Z630" i="21"/>
  <c r="Y630" i="21"/>
  <c r="X630" i="21"/>
  <c r="K630" i="21"/>
  <c r="B630" i="21"/>
  <c r="AJ629" i="21"/>
  <c r="AI629" i="21"/>
  <c r="AH629" i="21"/>
  <c r="AG629" i="21"/>
  <c r="AF629" i="21"/>
  <c r="AD629" i="21"/>
  <c r="AC629" i="21"/>
  <c r="AB629" i="21"/>
  <c r="AA629" i="21"/>
  <c r="Z629" i="21"/>
  <c r="Y629" i="21"/>
  <c r="X629" i="21"/>
  <c r="K629" i="21"/>
  <c r="B629" i="21"/>
  <c r="AJ628" i="21"/>
  <c r="AI628" i="21"/>
  <c r="AH628" i="21"/>
  <c r="AG628" i="21"/>
  <c r="AF628" i="21"/>
  <c r="AD628" i="21"/>
  <c r="AC628" i="21"/>
  <c r="AB628" i="21"/>
  <c r="AA628" i="21"/>
  <c r="Z628" i="21"/>
  <c r="Y628" i="21"/>
  <c r="X628" i="21"/>
  <c r="K628" i="21"/>
  <c r="B628" i="21"/>
  <c r="AJ627" i="21"/>
  <c r="AI627" i="21"/>
  <c r="AH627" i="21"/>
  <c r="AG627" i="21"/>
  <c r="AF627" i="21"/>
  <c r="AD627" i="21"/>
  <c r="AC627" i="21"/>
  <c r="AB627" i="21"/>
  <c r="AA627" i="21"/>
  <c r="Z627" i="21"/>
  <c r="Y627" i="21"/>
  <c r="X627" i="21"/>
  <c r="K627" i="21"/>
  <c r="B627" i="21"/>
  <c r="AJ626" i="21"/>
  <c r="AI626" i="21"/>
  <c r="AH626" i="21"/>
  <c r="AG626" i="21"/>
  <c r="AF626" i="21"/>
  <c r="AD626" i="21"/>
  <c r="AC626" i="21"/>
  <c r="AB626" i="21"/>
  <c r="AA626" i="21"/>
  <c r="Z626" i="21"/>
  <c r="Y626" i="21"/>
  <c r="X626" i="21"/>
  <c r="K626" i="21"/>
  <c r="B626" i="21"/>
  <c r="AJ625" i="21"/>
  <c r="AI625" i="21"/>
  <c r="AH625" i="21"/>
  <c r="AG625" i="21"/>
  <c r="AF625" i="21"/>
  <c r="AD625" i="21"/>
  <c r="AC625" i="21"/>
  <c r="AB625" i="21"/>
  <c r="AA625" i="21"/>
  <c r="Z625" i="21"/>
  <c r="Y625" i="21"/>
  <c r="X625" i="21"/>
  <c r="K625" i="21"/>
  <c r="B625" i="21"/>
  <c r="AJ624" i="21"/>
  <c r="AI624" i="21"/>
  <c r="AH624" i="21"/>
  <c r="AG624" i="21"/>
  <c r="AF624" i="21"/>
  <c r="AD624" i="21"/>
  <c r="AC624" i="21"/>
  <c r="AB624" i="21"/>
  <c r="AA624" i="21"/>
  <c r="Z624" i="21"/>
  <c r="Y624" i="21"/>
  <c r="X624" i="21"/>
  <c r="K624" i="21"/>
  <c r="B624" i="21"/>
  <c r="AJ623" i="21"/>
  <c r="AI623" i="21"/>
  <c r="AH623" i="21"/>
  <c r="AG623" i="21"/>
  <c r="AF623" i="21"/>
  <c r="AD623" i="21"/>
  <c r="AC623" i="21"/>
  <c r="AB623" i="21"/>
  <c r="AA623" i="21"/>
  <c r="Z623" i="21"/>
  <c r="Y623" i="21"/>
  <c r="X623" i="21"/>
  <c r="K623" i="21"/>
  <c r="B623" i="21"/>
  <c r="AJ622" i="21"/>
  <c r="AI622" i="21"/>
  <c r="AH622" i="21"/>
  <c r="AG622" i="21"/>
  <c r="AF622" i="21"/>
  <c r="AD622" i="21"/>
  <c r="AC622" i="21"/>
  <c r="AB622" i="21"/>
  <c r="AA622" i="21"/>
  <c r="Z622" i="21"/>
  <c r="Y622" i="21"/>
  <c r="X622" i="21"/>
  <c r="K622" i="21"/>
  <c r="B622" i="21"/>
  <c r="AJ621" i="21"/>
  <c r="AI621" i="21"/>
  <c r="AH621" i="21"/>
  <c r="AG621" i="21"/>
  <c r="AF621" i="21"/>
  <c r="AD621" i="21"/>
  <c r="AC621" i="21"/>
  <c r="AB621" i="21"/>
  <c r="AA621" i="21"/>
  <c r="Z621" i="21"/>
  <c r="Y621" i="21"/>
  <c r="X621" i="21"/>
  <c r="K621" i="21"/>
  <c r="B621" i="21"/>
  <c r="AJ620" i="21"/>
  <c r="AI620" i="21"/>
  <c r="AH620" i="21"/>
  <c r="AG620" i="21"/>
  <c r="AF620" i="21"/>
  <c r="AD620" i="21"/>
  <c r="AC620" i="21"/>
  <c r="AB620" i="21"/>
  <c r="AA620" i="21"/>
  <c r="Z620" i="21"/>
  <c r="Y620" i="21"/>
  <c r="X620" i="21"/>
  <c r="K620" i="21"/>
  <c r="B620" i="21"/>
  <c r="AJ619" i="21"/>
  <c r="AI619" i="21"/>
  <c r="AH619" i="21"/>
  <c r="AG619" i="21"/>
  <c r="AF619" i="21"/>
  <c r="AD619" i="21"/>
  <c r="AC619" i="21"/>
  <c r="AB619" i="21"/>
  <c r="AA619" i="21"/>
  <c r="Z619" i="21"/>
  <c r="Y619" i="21"/>
  <c r="X619" i="21"/>
  <c r="K619" i="21"/>
  <c r="B619" i="21"/>
  <c r="AJ618" i="21"/>
  <c r="AI618" i="21"/>
  <c r="AH618" i="21"/>
  <c r="AG618" i="21"/>
  <c r="AF618" i="21"/>
  <c r="AD618" i="21"/>
  <c r="AC618" i="21"/>
  <c r="AB618" i="21"/>
  <c r="AA618" i="21"/>
  <c r="Z618" i="21"/>
  <c r="Y618" i="21"/>
  <c r="X618" i="21"/>
  <c r="K618" i="21"/>
  <c r="B618" i="21"/>
  <c r="AJ617" i="21"/>
  <c r="AI617" i="21"/>
  <c r="AH617" i="21"/>
  <c r="AG617" i="21"/>
  <c r="AF617" i="21"/>
  <c r="AD617" i="21"/>
  <c r="AC617" i="21"/>
  <c r="AB617" i="21"/>
  <c r="AA617" i="21"/>
  <c r="Z617" i="21"/>
  <c r="Y617" i="21"/>
  <c r="X617" i="21"/>
  <c r="K617" i="21"/>
  <c r="B617" i="21"/>
  <c r="AJ616" i="21"/>
  <c r="AI616" i="21"/>
  <c r="AH616" i="21"/>
  <c r="AG616" i="21"/>
  <c r="AF616" i="21"/>
  <c r="AD616" i="21"/>
  <c r="AC616" i="21"/>
  <c r="AB616" i="21"/>
  <c r="AA616" i="21"/>
  <c r="Z616" i="21"/>
  <c r="Y616" i="21"/>
  <c r="X616" i="21"/>
  <c r="K616" i="21"/>
  <c r="B616" i="21"/>
  <c r="AJ615" i="21"/>
  <c r="AI615" i="21"/>
  <c r="AH615" i="21"/>
  <c r="AG615" i="21"/>
  <c r="AF615" i="21"/>
  <c r="AD615" i="21"/>
  <c r="AC615" i="21"/>
  <c r="AB615" i="21"/>
  <c r="AA615" i="21"/>
  <c r="Z615" i="21"/>
  <c r="Y615" i="21"/>
  <c r="X615" i="21"/>
  <c r="K615" i="21"/>
  <c r="B615" i="21"/>
  <c r="AJ614" i="21"/>
  <c r="AI614" i="21"/>
  <c r="AH614" i="21"/>
  <c r="AG614" i="21"/>
  <c r="AF614" i="21"/>
  <c r="AD614" i="21"/>
  <c r="AC614" i="21"/>
  <c r="AB614" i="21"/>
  <c r="AA614" i="21"/>
  <c r="Z614" i="21"/>
  <c r="Y614" i="21"/>
  <c r="X614" i="21"/>
  <c r="K614" i="21"/>
  <c r="B614" i="21"/>
  <c r="AJ613" i="21"/>
  <c r="AI613" i="21"/>
  <c r="AH613" i="21"/>
  <c r="AG613" i="21"/>
  <c r="AF613" i="21"/>
  <c r="AD613" i="21"/>
  <c r="AC613" i="21"/>
  <c r="AB613" i="21"/>
  <c r="AA613" i="21"/>
  <c r="Z613" i="21"/>
  <c r="Y613" i="21"/>
  <c r="X613" i="21"/>
  <c r="K613" i="21"/>
  <c r="B613" i="21"/>
  <c r="AJ612" i="21"/>
  <c r="AI612" i="21"/>
  <c r="AH612" i="21"/>
  <c r="AG612" i="21"/>
  <c r="AF612" i="21"/>
  <c r="AD612" i="21"/>
  <c r="AC612" i="21"/>
  <c r="AB612" i="21"/>
  <c r="AA612" i="21"/>
  <c r="Z612" i="21"/>
  <c r="Y612" i="21"/>
  <c r="X612" i="21"/>
  <c r="K612" i="21"/>
  <c r="B612" i="21"/>
  <c r="AJ611" i="21"/>
  <c r="AI611" i="21"/>
  <c r="AH611" i="21"/>
  <c r="AG611" i="21"/>
  <c r="AF611" i="21"/>
  <c r="AD611" i="21"/>
  <c r="AC611" i="21"/>
  <c r="AB611" i="21"/>
  <c r="AA611" i="21"/>
  <c r="Z611" i="21"/>
  <c r="Y611" i="21"/>
  <c r="X611" i="21"/>
  <c r="K611" i="21"/>
  <c r="B611" i="21"/>
  <c r="AJ610" i="21"/>
  <c r="AI610" i="21"/>
  <c r="AH610" i="21"/>
  <c r="AG610" i="21"/>
  <c r="AF610" i="21"/>
  <c r="AD610" i="21"/>
  <c r="AC610" i="21"/>
  <c r="AB610" i="21"/>
  <c r="AA610" i="21"/>
  <c r="Z610" i="21"/>
  <c r="Y610" i="21"/>
  <c r="X610" i="21"/>
  <c r="K610" i="21"/>
  <c r="B610" i="21"/>
  <c r="AJ609" i="21"/>
  <c r="AI609" i="21"/>
  <c r="AH609" i="21"/>
  <c r="AG609" i="21"/>
  <c r="AF609" i="21"/>
  <c r="AD609" i="21"/>
  <c r="AC609" i="21"/>
  <c r="AB609" i="21"/>
  <c r="AA609" i="21"/>
  <c r="Z609" i="21"/>
  <c r="Y609" i="21"/>
  <c r="X609" i="21"/>
  <c r="K609" i="21"/>
  <c r="B609" i="21"/>
  <c r="AJ608" i="21"/>
  <c r="AI608" i="21"/>
  <c r="AH608" i="21"/>
  <c r="AG608" i="21"/>
  <c r="AF608" i="21"/>
  <c r="AD608" i="21"/>
  <c r="AC608" i="21"/>
  <c r="AB608" i="21"/>
  <c r="AA608" i="21"/>
  <c r="Z608" i="21"/>
  <c r="Y608" i="21"/>
  <c r="X608" i="21"/>
  <c r="K608" i="21"/>
  <c r="B608" i="21"/>
  <c r="AJ607" i="21"/>
  <c r="AI607" i="21"/>
  <c r="AH607" i="21"/>
  <c r="AG607" i="21"/>
  <c r="AF607" i="21"/>
  <c r="AD607" i="21"/>
  <c r="AC607" i="21"/>
  <c r="AB607" i="21"/>
  <c r="AA607" i="21"/>
  <c r="Z607" i="21"/>
  <c r="Y607" i="21"/>
  <c r="X607" i="21"/>
  <c r="K607" i="21"/>
  <c r="B607" i="21"/>
  <c r="AJ606" i="21"/>
  <c r="AI606" i="21"/>
  <c r="AH606" i="21"/>
  <c r="AG606" i="21"/>
  <c r="AF606" i="21"/>
  <c r="AD606" i="21"/>
  <c r="AC606" i="21"/>
  <c r="AB606" i="21"/>
  <c r="AA606" i="21"/>
  <c r="Z606" i="21"/>
  <c r="Y606" i="21"/>
  <c r="X606" i="21"/>
  <c r="K606" i="21"/>
  <c r="B606" i="21"/>
  <c r="AJ605" i="21"/>
  <c r="AI605" i="21"/>
  <c r="AH605" i="21"/>
  <c r="AG605" i="21"/>
  <c r="AF605" i="21"/>
  <c r="AD605" i="21"/>
  <c r="AC605" i="21"/>
  <c r="AB605" i="21"/>
  <c r="AA605" i="21"/>
  <c r="Z605" i="21"/>
  <c r="Y605" i="21"/>
  <c r="X605" i="21"/>
  <c r="K605" i="21"/>
  <c r="B605" i="21"/>
  <c r="AJ604" i="21"/>
  <c r="AI604" i="21"/>
  <c r="AH604" i="21"/>
  <c r="AG604" i="21"/>
  <c r="AF604" i="21"/>
  <c r="AD604" i="21"/>
  <c r="AC604" i="21"/>
  <c r="AB604" i="21"/>
  <c r="AA604" i="21"/>
  <c r="Z604" i="21"/>
  <c r="Y604" i="21"/>
  <c r="X604" i="21"/>
  <c r="K604" i="21"/>
  <c r="B604" i="21"/>
  <c r="AJ603" i="21"/>
  <c r="AI603" i="21"/>
  <c r="AH603" i="21"/>
  <c r="AG603" i="21"/>
  <c r="AF603" i="21"/>
  <c r="AD603" i="21"/>
  <c r="AC603" i="21"/>
  <c r="AB603" i="21"/>
  <c r="AA603" i="21"/>
  <c r="Z603" i="21"/>
  <c r="Y603" i="21"/>
  <c r="X603" i="21"/>
  <c r="K603" i="21"/>
  <c r="B603" i="21"/>
  <c r="AJ602" i="21"/>
  <c r="AI602" i="21"/>
  <c r="AH602" i="21"/>
  <c r="AG602" i="21"/>
  <c r="AF602" i="21"/>
  <c r="AD602" i="21"/>
  <c r="AC602" i="21"/>
  <c r="AB602" i="21"/>
  <c r="AA602" i="21"/>
  <c r="Z602" i="21"/>
  <c r="Y602" i="21"/>
  <c r="X602" i="21"/>
  <c r="K602" i="21"/>
  <c r="B602" i="21"/>
  <c r="AJ601" i="21"/>
  <c r="AI601" i="21"/>
  <c r="AH601" i="21"/>
  <c r="AG601" i="21"/>
  <c r="AF601" i="21"/>
  <c r="AD601" i="21"/>
  <c r="AC601" i="21"/>
  <c r="AB601" i="21"/>
  <c r="AA601" i="21"/>
  <c r="Z601" i="21"/>
  <c r="Y601" i="21"/>
  <c r="X601" i="21"/>
  <c r="K601" i="21"/>
  <c r="B601" i="21"/>
  <c r="AJ600" i="21"/>
  <c r="AI600" i="21"/>
  <c r="AH600" i="21"/>
  <c r="AG600" i="21"/>
  <c r="AF600" i="21"/>
  <c r="AD600" i="21"/>
  <c r="AC600" i="21"/>
  <c r="AB600" i="21"/>
  <c r="AA600" i="21"/>
  <c r="Z600" i="21"/>
  <c r="Y600" i="21"/>
  <c r="X600" i="21"/>
  <c r="K600" i="21"/>
  <c r="B600" i="21"/>
  <c r="AJ599" i="21"/>
  <c r="AI599" i="21"/>
  <c r="AH599" i="21"/>
  <c r="AG599" i="21"/>
  <c r="AF599" i="21"/>
  <c r="AD599" i="21"/>
  <c r="AC599" i="21"/>
  <c r="AB599" i="21"/>
  <c r="AA599" i="21"/>
  <c r="Z599" i="21"/>
  <c r="Y599" i="21"/>
  <c r="X599" i="21"/>
  <c r="K599" i="21"/>
  <c r="B599" i="21"/>
  <c r="AJ598" i="21"/>
  <c r="AI598" i="21"/>
  <c r="AH598" i="21"/>
  <c r="AG598" i="21"/>
  <c r="AF598" i="21"/>
  <c r="AD598" i="21"/>
  <c r="AC598" i="21"/>
  <c r="AB598" i="21"/>
  <c r="AA598" i="21"/>
  <c r="Z598" i="21"/>
  <c r="Y598" i="21"/>
  <c r="X598" i="21"/>
  <c r="K598" i="21"/>
  <c r="B598" i="21"/>
  <c r="AJ597" i="21"/>
  <c r="AI597" i="21"/>
  <c r="AH597" i="21"/>
  <c r="AG597" i="21"/>
  <c r="AF597" i="21"/>
  <c r="AD597" i="21"/>
  <c r="AC597" i="21"/>
  <c r="AB597" i="21"/>
  <c r="AA597" i="21"/>
  <c r="Z597" i="21"/>
  <c r="Y597" i="21"/>
  <c r="X597" i="21"/>
  <c r="K597" i="21"/>
  <c r="B597" i="21"/>
  <c r="AJ596" i="21"/>
  <c r="AI596" i="21"/>
  <c r="AH596" i="21"/>
  <c r="AG596" i="21"/>
  <c r="AF596" i="21"/>
  <c r="AD596" i="21"/>
  <c r="AC596" i="21"/>
  <c r="AB596" i="21"/>
  <c r="AA596" i="21"/>
  <c r="Z596" i="21"/>
  <c r="Y596" i="21"/>
  <c r="X596" i="21"/>
  <c r="K596" i="21"/>
  <c r="B596" i="21"/>
  <c r="AJ595" i="21"/>
  <c r="AI595" i="21"/>
  <c r="AH595" i="21"/>
  <c r="AG595" i="21"/>
  <c r="AF595" i="21"/>
  <c r="AD595" i="21"/>
  <c r="AC595" i="21"/>
  <c r="AB595" i="21"/>
  <c r="AA595" i="21"/>
  <c r="Z595" i="21"/>
  <c r="Y595" i="21"/>
  <c r="X595" i="21"/>
  <c r="K595" i="21"/>
  <c r="B595" i="21"/>
  <c r="AJ594" i="21"/>
  <c r="AI594" i="21"/>
  <c r="AH594" i="21"/>
  <c r="AG594" i="21"/>
  <c r="AF594" i="21"/>
  <c r="AD594" i="21"/>
  <c r="AC594" i="21"/>
  <c r="AB594" i="21"/>
  <c r="AA594" i="21"/>
  <c r="Z594" i="21"/>
  <c r="Y594" i="21"/>
  <c r="X594" i="21"/>
  <c r="K594" i="21"/>
  <c r="B594" i="21"/>
  <c r="AJ593" i="21"/>
  <c r="AI593" i="21"/>
  <c r="AH593" i="21"/>
  <c r="AG593" i="21"/>
  <c r="AF593" i="21"/>
  <c r="AD593" i="21"/>
  <c r="AC593" i="21"/>
  <c r="AB593" i="21"/>
  <c r="AA593" i="21"/>
  <c r="Z593" i="21"/>
  <c r="Y593" i="21"/>
  <c r="X593" i="21"/>
  <c r="K593" i="21"/>
  <c r="B593" i="21"/>
  <c r="AJ592" i="21"/>
  <c r="AI592" i="21"/>
  <c r="AH592" i="21"/>
  <c r="AG592" i="21"/>
  <c r="AF592" i="21"/>
  <c r="AD592" i="21"/>
  <c r="AC592" i="21"/>
  <c r="AB592" i="21"/>
  <c r="AA592" i="21"/>
  <c r="Z592" i="21"/>
  <c r="Y592" i="21"/>
  <c r="X592" i="21"/>
  <c r="K592" i="21"/>
  <c r="B592" i="21"/>
  <c r="AJ591" i="21"/>
  <c r="AI591" i="21"/>
  <c r="AH591" i="21"/>
  <c r="AG591" i="21"/>
  <c r="AF591" i="21"/>
  <c r="AD591" i="21"/>
  <c r="AC591" i="21"/>
  <c r="AB591" i="21"/>
  <c r="AA591" i="21"/>
  <c r="Z591" i="21"/>
  <c r="Y591" i="21"/>
  <c r="X591" i="21"/>
  <c r="K591" i="21"/>
  <c r="B591" i="21"/>
  <c r="AJ590" i="21"/>
  <c r="AI590" i="21"/>
  <c r="AH590" i="21"/>
  <c r="AG590" i="21"/>
  <c r="AF590" i="21"/>
  <c r="AD590" i="21"/>
  <c r="AC590" i="21"/>
  <c r="AB590" i="21"/>
  <c r="AA590" i="21"/>
  <c r="Z590" i="21"/>
  <c r="Y590" i="21"/>
  <c r="X590" i="21"/>
  <c r="K590" i="21"/>
  <c r="B590" i="21"/>
  <c r="AJ589" i="21"/>
  <c r="AI589" i="21"/>
  <c r="AH589" i="21"/>
  <c r="AG589" i="21"/>
  <c r="AF589" i="21"/>
  <c r="AD589" i="21"/>
  <c r="AC589" i="21"/>
  <c r="AB589" i="21"/>
  <c r="AA589" i="21"/>
  <c r="Z589" i="21"/>
  <c r="Y589" i="21"/>
  <c r="X589" i="21"/>
  <c r="K589" i="21"/>
  <c r="B589" i="21"/>
  <c r="AJ588" i="21"/>
  <c r="AI588" i="21"/>
  <c r="AH588" i="21"/>
  <c r="AG588" i="21"/>
  <c r="AF588" i="21"/>
  <c r="AD588" i="21"/>
  <c r="AC588" i="21"/>
  <c r="AB588" i="21"/>
  <c r="AA588" i="21"/>
  <c r="Z588" i="21"/>
  <c r="Y588" i="21"/>
  <c r="X588" i="21"/>
  <c r="K588" i="21"/>
  <c r="B588" i="21"/>
  <c r="AJ587" i="21"/>
  <c r="AI587" i="21"/>
  <c r="AH587" i="21"/>
  <c r="AG587" i="21"/>
  <c r="AF587" i="21"/>
  <c r="AD587" i="21"/>
  <c r="AC587" i="21"/>
  <c r="AB587" i="21"/>
  <c r="AA587" i="21"/>
  <c r="Z587" i="21"/>
  <c r="Y587" i="21"/>
  <c r="X587" i="21"/>
  <c r="K587" i="21"/>
  <c r="B587" i="21"/>
  <c r="AJ586" i="21"/>
  <c r="AI586" i="21"/>
  <c r="AH586" i="21"/>
  <c r="AG586" i="21"/>
  <c r="AF586" i="21"/>
  <c r="AD586" i="21"/>
  <c r="AC586" i="21"/>
  <c r="AB586" i="21"/>
  <c r="AA586" i="21"/>
  <c r="Z586" i="21"/>
  <c r="Y586" i="21"/>
  <c r="X586" i="21"/>
  <c r="K586" i="21"/>
  <c r="B586" i="21"/>
  <c r="AJ585" i="21"/>
  <c r="AI585" i="21"/>
  <c r="AH585" i="21"/>
  <c r="AG585" i="21"/>
  <c r="AF585" i="21"/>
  <c r="AD585" i="21"/>
  <c r="AC585" i="21"/>
  <c r="AB585" i="21"/>
  <c r="AA585" i="21"/>
  <c r="Z585" i="21"/>
  <c r="Y585" i="21"/>
  <c r="X585" i="21"/>
  <c r="K585" i="21"/>
  <c r="B585" i="21"/>
  <c r="AJ584" i="21"/>
  <c r="AI584" i="21"/>
  <c r="AH584" i="21"/>
  <c r="AG584" i="21"/>
  <c r="AF584" i="21"/>
  <c r="AD584" i="21"/>
  <c r="AC584" i="21"/>
  <c r="AB584" i="21"/>
  <c r="AA584" i="21"/>
  <c r="Z584" i="21"/>
  <c r="Y584" i="21"/>
  <c r="X584" i="21"/>
  <c r="K584" i="21"/>
  <c r="B584" i="21"/>
  <c r="AJ583" i="21"/>
  <c r="AI583" i="21"/>
  <c r="AH583" i="21"/>
  <c r="AG583" i="21"/>
  <c r="AF583" i="21"/>
  <c r="AD583" i="21"/>
  <c r="AC583" i="21"/>
  <c r="AB583" i="21"/>
  <c r="AA583" i="21"/>
  <c r="Z583" i="21"/>
  <c r="Y583" i="21"/>
  <c r="X583" i="21"/>
  <c r="K583" i="21"/>
  <c r="B583" i="21"/>
  <c r="AJ582" i="21"/>
  <c r="AI582" i="21"/>
  <c r="AH582" i="21"/>
  <c r="AG582" i="21"/>
  <c r="AF582" i="21"/>
  <c r="AD582" i="21"/>
  <c r="AC582" i="21"/>
  <c r="AB582" i="21"/>
  <c r="AA582" i="21"/>
  <c r="Z582" i="21"/>
  <c r="Y582" i="21"/>
  <c r="X582" i="21"/>
  <c r="K582" i="21"/>
  <c r="B582" i="21"/>
  <c r="AJ581" i="21"/>
  <c r="AI581" i="21"/>
  <c r="AH581" i="21"/>
  <c r="AG581" i="21"/>
  <c r="AF581" i="21"/>
  <c r="AD581" i="21"/>
  <c r="AC581" i="21"/>
  <c r="AB581" i="21"/>
  <c r="AA581" i="21"/>
  <c r="Z581" i="21"/>
  <c r="Y581" i="21"/>
  <c r="X581" i="21"/>
  <c r="K581" i="21"/>
  <c r="B581" i="21"/>
  <c r="AJ580" i="21"/>
  <c r="AI580" i="21"/>
  <c r="AH580" i="21"/>
  <c r="AG580" i="21"/>
  <c r="AF580" i="21"/>
  <c r="AD580" i="21"/>
  <c r="AC580" i="21"/>
  <c r="AB580" i="21"/>
  <c r="AA580" i="21"/>
  <c r="Z580" i="21"/>
  <c r="Y580" i="21"/>
  <c r="X580" i="21"/>
  <c r="K580" i="21"/>
  <c r="B580" i="21"/>
  <c r="AJ579" i="21"/>
  <c r="AI579" i="21"/>
  <c r="AH579" i="21"/>
  <c r="AG579" i="21"/>
  <c r="AF579" i="21"/>
  <c r="AD579" i="21"/>
  <c r="AC579" i="21"/>
  <c r="AB579" i="21"/>
  <c r="AA579" i="21"/>
  <c r="Z579" i="21"/>
  <c r="Y579" i="21"/>
  <c r="X579" i="21"/>
  <c r="K579" i="21"/>
  <c r="B579" i="21"/>
  <c r="AJ578" i="21"/>
  <c r="AI578" i="21"/>
  <c r="AH578" i="21"/>
  <c r="AG578" i="21"/>
  <c r="AF578" i="21"/>
  <c r="AD578" i="21"/>
  <c r="AC578" i="21"/>
  <c r="AB578" i="21"/>
  <c r="AA578" i="21"/>
  <c r="Z578" i="21"/>
  <c r="Y578" i="21"/>
  <c r="X578" i="21"/>
  <c r="K578" i="21"/>
  <c r="B578" i="21"/>
  <c r="AJ577" i="21"/>
  <c r="AI577" i="21"/>
  <c r="AH577" i="21"/>
  <c r="AG577" i="21"/>
  <c r="AF577" i="21"/>
  <c r="AD577" i="21"/>
  <c r="AC577" i="21"/>
  <c r="AB577" i="21"/>
  <c r="AA577" i="21"/>
  <c r="Z577" i="21"/>
  <c r="Y577" i="21"/>
  <c r="X577" i="21"/>
  <c r="K577" i="21"/>
  <c r="B577" i="21"/>
  <c r="AJ576" i="21"/>
  <c r="AI576" i="21"/>
  <c r="AH576" i="21"/>
  <c r="AG576" i="21"/>
  <c r="AF576" i="21"/>
  <c r="AD576" i="21"/>
  <c r="AC576" i="21"/>
  <c r="AB576" i="21"/>
  <c r="AA576" i="21"/>
  <c r="Z576" i="21"/>
  <c r="Y576" i="21"/>
  <c r="X576" i="21"/>
  <c r="K576" i="21"/>
  <c r="B576" i="21"/>
  <c r="AJ575" i="21"/>
  <c r="AI575" i="21"/>
  <c r="AH575" i="21"/>
  <c r="AG575" i="21"/>
  <c r="AF575" i="21"/>
  <c r="AD575" i="21"/>
  <c r="AC575" i="21"/>
  <c r="AB575" i="21"/>
  <c r="AA575" i="21"/>
  <c r="Z575" i="21"/>
  <c r="Y575" i="21"/>
  <c r="X575" i="21"/>
  <c r="K575" i="21"/>
  <c r="B575" i="21"/>
  <c r="AJ574" i="21"/>
  <c r="AI574" i="21"/>
  <c r="AH574" i="21"/>
  <c r="AG574" i="21"/>
  <c r="AF574" i="21"/>
  <c r="AD574" i="21"/>
  <c r="AC574" i="21"/>
  <c r="AB574" i="21"/>
  <c r="AA574" i="21"/>
  <c r="Z574" i="21"/>
  <c r="Y574" i="21"/>
  <c r="X574" i="21"/>
  <c r="K574" i="21"/>
  <c r="B574" i="21"/>
  <c r="AJ573" i="21"/>
  <c r="AI573" i="21"/>
  <c r="AH573" i="21"/>
  <c r="AG573" i="21"/>
  <c r="AF573" i="21"/>
  <c r="AD573" i="21"/>
  <c r="AC573" i="21"/>
  <c r="AB573" i="21"/>
  <c r="AA573" i="21"/>
  <c r="Z573" i="21"/>
  <c r="Y573" i="21"/>
  <c r="X573" i="21"/>
  <c r="K573" i="21"/>
  <c r="B573" i="21"/>
  <c r="AJ572" i="21"/>
  <c r="AI572" i="21"/>
  <c r="AH572" i="21"/>
  <c r="AG572" i="21"/>
  <c r="AF572" i="21"/>
  <c r="AD572" i="21"/>
  <c r="AC572" i="21"/>
  <c r="AB572" i="21"/>
  <c r="AA572" i="21"/>
  <c r="Z572" i="21"/>
  <c r="Y572" i="21"/>
  <c r="X572" i="21"/>
  <c r="K572" i="21"/>
  <c r="B572" i="21"/>
  <c r="AJ571" i="21"/>
  <c r="AI571" i="21"/>
  <c r="AH571" i="21"/>
  <c r="AG571" i="21"/>
  <c r="AF571" i="21"/>
  <c r="AD571" i="21"/>
  <c r="AC571" i="21"/>
  <c r="AB571" i="21"/>
  <c r="AA571" i="21"/>
  <c r="Z571" i="21"/>
  <c r="Y571" i="21"/>
  <c r="X571" i="21"/>
  <c r="K571" i="21"/>
  <c r="B571" i="21"/>
  <c r="AJ570" i="21"/>
  <c r="AI570" i="21"/>
  <c r="AH570" i="21"/>
  <c r="AG570" i="21"/>
  <c r="AF570" i="21"/>
  <c r="AD570" i="21"/>
  <c r="AC570" i="21"/>
  <c r="AB570" i="21"/>
  <c r="AA570" i="21"/>
  <c r="Z570" i="21"/>
  <c r="Y570" i="21"/>
  <c r="X570" i="21"/>
  <c r="K570" i="21"/>
  <c r="B570" i="21"/>
  <c r="AJ569" i="21"/>
  <c r="AI569" i="21"/>
  <c r="AH569" i="21"/>
  <c r="AG569" i="21"/>
  <c r="AF569" i="21"/>
  <c r="AD569" i="21"/>
  <c r="AC569" i="21"/>
  <c r="AB569" i="21"/>
  <c r="AA569" i="21"/>
  <c r="Z569" i="21"/>
  <c r="Y569" i="21"/>
  <c r="X569" i="21"/>
  <c r="K569" i="21"/>
  <c r="B569" i="21"/>
  <c r="AJ568" i="21"/>
  <c r="AI568" i="21"/>
  <c r="AH568" i="21"/>
  <c r="AG568" i="21"/>
  <c r="AF568" i="21"/>
  <c r="AD568" i="21"/>
  <c r="AC568" i="21"/>
  <c r="AB568" i="21"/>
  <c r="AA568" i="21"/>
  <c r="Z568" i="21"/>
  <c r="Y568" i="21"/>
  <c r="X568" i="21"/>
  <c r="K568" i="21"/>
  <c r="B568" i="21"/>
  <c r="AJ567" i="21"/>
  <c r="AI567" i="21"/>
  <c r="AH567" i="21"/>
  <c r="AG567" i="21"/>
  <c r="AF567" i="21"/>
  <c r="AD567" i="21"/>
  <c r="AC567" i="21"/>
  <c r="AB567" i="21"/>
  <c r="AA567" i="21"/>
  <c r="Z567" i="21"/>
  <c r="Y567" i="21"/>
  <c r="X567" i="21"/>
  <c r="K567" i="21"/>
  <c r="B567" i="21"/>
  <c r="AJ566" i="21"/>
  <c r="AI566" i="21"/>
  <c r="AH566" i="21"/>
  <c r="AG566" i="21"/>
  <c r="AF566" i="21"/>
  <c r="AD566" i="21"/>
  <c r="AC566" i="21"/>
  <c r="AB566" i="21"/>
  <c r="AA566" i="21"/>
  <c r="Z566" i="21"/>
  <c r="Y566" i="21"/>
  <c r="X566" i="21"/>
  <c r="K566" i="21"/>
  <c r="B566" i="21"/>
  <c r="AJ565" i="21"/>
  <c r="AI565" i="21"/>
  <c r="AH565" i="21"/>
  <c r="AG565" i="21"/>
  <c r="AF565" i="21"/>
  <c r="AD565" i="21"/>
  <c r="AC565" i="21"/>
  <c r="AB565" i="21"/>
  <c r="AA565" i="21"/>
  <c r="Z565" i="21"/>
  <c r="Y565" i="21"/>
  <c r="X565" i="21"/>
  <c r="K565" i="21"/>
  <c r="B565" i="21"/>
  <c r="AJ564" i="21"/>
  <c r="AI564" i="21"/>
  <c r="AH564" i="21"/>
  <c r="AG564" i="21"/>
  <c r="AF564" i="21"/>
  <c r="AD564" i="21"/>
  <c r="AC564" i="21"/>
  <c r="AB564" i="21"/>
  <c r="AA564" i="21"/>
  <c r="Z564" i="21"/>
  <c r="Y564" i="21"/>
  <c r="X564" i="21"/>
  <c r="K564" i="21"/>
  <c r="B564" i="21"/>
  <c r="AJ563" i="21"/>
  <c r="AI563" i="21"/>
  <c r="AH563" i="21"/>
  <c r="AG563" i="21"/>
  <c r="AF563" i="21"/>
  <c r="AD563" i="21"/>
  <c r="AC563" i="21"/>
  <c r="AB563" i="21"/>
  <c r="AA563" i="21"/>
  <c r="Z563" i="21"/>
  <c r="Y563" i="21"/>
  <c r="X563" i="21"/>
  <c r="K563" i="21"/>
  <c r="B563" i="21"/>
  <c r="AJ562" i="21"/>
  <c r="AI562" i="21"/>
  <c r="AH562" i="21"/>
  <c r="AG562" i="21"/>
  <c r="AF562" i="21"/>
  <c r="AD562" i="21"/>
  <c r="AC562" i="21"/>
  <c r="AB562" i="21"/>
  <c r="AA562" i="21"/>
  <c r="Z562" i="21"/>
  <c r="Y562" i="21"/>
  <c r="X562" i="21"/>
  <c r="K562" i="21"/>
  <c r="B562" i="21"/>
  <c r="AJ561" i="21"/>
  <c r="AI561" i="21"/>
  <c r="AH561" i="21"/>
  <c r="AG561" i="21"/>
  <c r="AF561" i="21"/>
  <c r="AD561" i="21"/>
  <c r="AC561" i="21"/>
  <c r="AB561" i="21"/>
  <c r="AA561" i="21"/>
  <c r="Z561" i="21"/>
  <c r="Y561" i="21"/>
  <c r="X561" i="21"/>
  <c r="K561" i="21"/>
  <c r="B561" i="21"/>
  <c r="AJ560" i="21"/>
  <c r="AI560" i="21"/>
  <c r="AH560" i="21"/>
  <c r="AG560" i="21"/>
  <c r="AF560" i="21"/>
  <c r="AD560" i="21"/>
  <c r="AC560" i="21"/>
  <c r="AB560" i="21"/>
  <c r="AA560" i="21"/>
  <c r="Z560" i="21"/>
  <c r="Y560" i="21"/>
  <c r="X560" i="21"/>
  <c r="K560" i="21"/>
  <c r="B560" i="21"/>
  <c r="AJ559" i="21"/>
  <c r="AI559" i="21"/>
  <c r="AH559" i="21"/>
  <c r="AG559" i="21"/>
  <c r="AF559" i="21"/>
  <c r="AD559" i="21"/>
  <c r="AC559" i="21"/>
  <c r="AB559" i="21"/>
  <c r="AA559" i="21"/>
  <c r="Z559" i="21"/>
  <c r="Y559" i="21"/>
  <c r="X559" i="21"/>
  <c r="K559" i="21"/>
  <c r="B559" i="21"/>
  <c r="AJ558" i="21"/>
  <c r="AI558" i="21"/>
  <c r="AH558" i="21"/>
  <c r="AG558" i="21"/>
  <c r="AF558" i="21"/>
  <c r="AD558" i="21"/>
  <c r="AC558" i="21"/>
  <c r="AB558" i="21"/>
  <c r="AA558" i="21"/>
  <c r="Z558" i="21"/>
  <c r="Y558" i="21"/>
  <c r="X558" i="21"/>
  <c r="K558" i="21"/>
  <c r="B558" i="21"/>
  <c r="AJ557" i="21"/>
  <c r="AI557" i="21"/>
  <c r="AH557" i="21"/>
  <c r="AG557" i="21"/>
  <c r="AF557" i="21"/>
  <c r="AD557" i="21"/>
  <c r="AC557" i="21"/>
  <c r="AB557" i="21"/>
  <c r="AA557" i="21"/>
  <c r="Z557" i="21"/>
  <c r="Y557" i="21"/>
  <c r="X557" i="21"/>
  <c r="K557" i="21"/>
  <c r="B557" i="21"/>
  <c r="AJ556" i="21"/>
  <c r="AI556" i="21"/>
  <c r="AH556" i="21"/>
  <c r="AG556" i="21"/>
  <c r="AF556" i="21"/>
  <c r="AD556" i="21"/>
  <c r="AC556" i="21"/>
  <c r="AB556" i="21"/>
  <c r="AA556" i="21"/>
  <c r="Z556" i="21"/>
  <c r="Y556" i="21"/>
  <c r="X556" i="21"/>
  <c r="K556" i="21"/>
  <c r="B556" i="21"/>
  <c r="AJ555" i="21"/>
  <c r="AI555" i="21"/>
  <c r="AH555" i="21"/>
  <c r="AG555" i="21"/>
  <c r="AF555" i="21"/>
  <c r="AD555" i="21"/>
  <c r="AC555" i="21"/>
  <c r="AB555" i="21"/>
  <c r="AA555" i="21"/>
  <c r="Z555" i="21"/>
  <c r="Y555" i="21"/>
  <c r="X555" i="21"/>
  <c r="K555" i="21"/>
  <c r="B555" i="21"/>
  <c r="AJ554" i="21"/>
  <c r="AI554" i="21"/>
  <c r="AH554" i="21"/>
  <c r="AG554" i="21"/>
  <c r="AF554" i="21"/>
  <c r="AD554" i="21"/>
  <c r="AC554" i="21"/>
  <c r="AB554" i="21"/>
  <c r="AA554" i="21"/>
  <c r="Z554" i="21"/>
  <c r="Y554" i="21"/>
  <c r="X554" i="21"/>
  <c r="K554" i="21"/>
  <c r="B554" i="21"/>
  <c r="AJ553" i="21"/>
  <c r="AI553" i="21"/>
  <c r="AH553" i="21"/>
  <c r="AG553" i="21"/>
  <c r="AF553" i="21"/>
  <c r="AD553" i="21"/>
  <c r="AC553" i="21"/>
  <c r="AB553" i="21"/>
  <c r="AA553" i="21"/>
  <c r="Z553" i="21"/>
  <c r="Y553" i="21"/>
  <c r="X553" i="21"/>
  <c r="K553" i="21"/>
  <c r="B553" i="21"/>
  <c r="AJ552" i="21"/>
  <c r="AI552" i="21"/>
  <c r="AH552" i="21"/>
  <c r="AG552" i="21"/>
  <c r="AF552" i="21"/>
  <c r="AD552" i="21"/>
  <c r="AC552" i="21"/>
  <c r="AB552" i="21"/>
  <c r="AA552" i="21"/>
  <c r="Z552" i="21"/>
  <c r="Y552" i="21"/>
  <c r="X552" i="21"/>
  <c r="K552" i="21"/>
  <c r="B552" i="21"/>
  <c r="AJ551" i="21"/>
  <c r="AI551" i="21"/>
  <c r="AH551" i="21"/>
  <c r="AG551" i="21"/>
  <c r="AF551" i="21"/>
  <c r="AD551" i="21"/>
  <c r="AC551" i="21"/>
  <c r="AB551" i="21"/>
  <c r="AA551" i="21"/>
  <c r="Z551" i="21"/>
  <c r="Y551" i="21"/>
  <c r="X551" i="21"/>
  <c r="K551" i="21"/>
  <c r="B551" i="21"/>
  <c r="AJ550" i="21"/>
  <c r="AI550" i="21"/>
  <c r="AH550" i="21"/>
  <c r="AG550" i="21"/>
  <c r="AF550" i="21"/>
  <c r="AD550" i="21"/>
  <c r="AC550" i="21"/>
  <c r="AB550" i="21"/>
  <c r="AA550" i="21"/>
  <c r="Z550" i="21"/>
  <c r="Y550" i="21"/>
  <c r="X550" i="21"/>
  <c r="K550" i="21"/>
  <c r="B550" i="21"/>
  <c r="AJ549" i="21"/>
  <c r="AI549" i="21"/>
  <c r="AH549" i="21"/>
  <c r="AG549" i="21"/>
  <c r="AF549" i="21"/>
  <c r="AD549" i="21"/>
  <c r="AC549" i="21"/>
  <c r="AB549" i="21"/>
  <c r="AA549" i="21"/>
  <c r="Z549" i="21"/>
  <c r="Y549" i="21"/>
  <c r="X549" i="21"/>
  <c r="K549" i="21"/>
  <c r="B549" i="21"/>
  <c r="AJ548" i="21"/>
  <c r="AI548" i="21"/>
  <c r="AH548" i="21"/>
  <c r="AG548" i="21"/>
  <c r="AF548" i="21"/>
  <c r="AD548" i="21"/>
  <c r="AC548" i="21"/>
  <c r="AB548" i="21"/>
  <c r="AA548" i="21"/>
  <c r="Z548" i="21"/>
  <c r="Y548" i="21"/>
  <c r="X548" i="21"/>
  <c r="K548" i="21"/>
  <c r="B548" i="21"/>
  <c r="AJ547" i="21"/>
  <c r="AI547" i="21"/>
  <c r="AH547" i="21"/>
  <c r="AG547" i="21"/>
  <c r="AF547" i="21"/>
  <c r="AD547" i="21"/>
  <c r="AC547" i="21"/>
  <c r="AB547" i="21"/>
  <c r="AA547" i="21"/>
  <c r="Z547" i="21"/>
  <c r="Y547" i="21"/>
  <c r="X547" i="21"/>
  <c r="K547" i="21"/>
  <c r="B547" i="21"/>
  <c r="AJ546" i="21"/>
  <c r="AI546" i="21"/>
  <c r="AH546" i="21"/>
  <c r="AG546" i="21"/>
  <c r="AF546" i="21"/>
  <c r="AD546" i="21"/>
  <c r="AC546" i="21"/>
  <c r="AB546" i="21"/>
  <c r="AA546" i="21"/>
  <c r="Z546" i="21"/>
  <c r="Y546" i="21"/>
  <c r="X546" i="21"/>
  <c r="K546" i="21"/>
  <c r="B546" i="21"/>
  <c r="AJ545" i="21"/>
  <c r="AI545" i="21"/>
  <c r="AH545" i="21"/>
  <c r="AG545" i="21"/>
  <c r="AF545" i="21"/>
  <c r="AD545" i="21"/>
  <c r="AC545" i="21"/>
  <c r="AB545" i="21"/>
  <c r="AA545" i="21"/>
  <c r="Z545" i="21"/>
  <c r="Y545" i="21"/>
  <c r="X545" i="21"/>
  <c r="K545" i="21"/>
  <c r="B545" i="21"/>
  <c r="AJ544" i="21"/>
  <c r="AI544" i="21"/>
  <c r="AH544" i="21"/>
  <c r="AG544" i="21"/>
  <c r="AF544" i="21"/>
  <c r="AD544" i="21"/>
  <c r="AC544" i="21"/>
  <c r="AB544" i="21"/>
  <c r="AA544" i="21"/>
  <c r="Z544" i="21"/>
  <c r="Y544" i="21"/>
  <c r="X544" i="21"/>
  <c r="K544" i="21"/>
  <c r="B544" i="21"/>
  <c r="AJ543" i="21"/>
  <c r="AI543" i="21"/>
  <c r="AH543" i="21"/>
  <c r="AG543" i="21"/>
  <c r="AF543" i="21"/>
  <c r="AD543" i="21"/>
  <c r="AC543" i="21"/>
  <c r="AB543" i="21"/>
  <c r="AA543" i="21"/>
  <c r="Z543" i="21"/>
  <c r="Y543" i="21"/>
  <c r="X543" i="21"/>
  <c r="K543" i="21"/>
  <c r="B543" i="21"/>
  <c r="AJ542" i="21"/>
  <c r="AI542" i="21"/>
  <c r="AH542" i="21"/>
  <c r="AG542" i="21"/>
  <c r="AF542" i="21"/>
  <c r="AD542" i="21"/>
  <c r="AC542" i="21"/>
  <c r="AB542" i="21"/>
  <c r="AA542" i="21"/>
  <c r="Z542" i="21"/>
  <c r="Y542" i="21"/>
  <c r="X542" i="21"/>
  <c r="K542" i="21"/>
  <c r="B542" i="21"/>
  <c r="AJ541" i="21"/>
  <c r="AI541" i="21"/>
  <c r="AH541" i="21"/>
  <c r="AG541" i="21"/>
  <c r="AF541" i="21"/>
  <c r="AD541" i="21"/>
  <c r="AC541" i="21"/>
  <c r="AB541" i="21"/>
  <c r="AA541" i="21"/>
  <c r="Z541" i="21"/>
  <c r="Y541" i="21"/>
  <c r="X541" i="21"/>
  <c r="K541" i="21"/>
  <c r="B541" i="21"/>
  <c r="AJ540" i="21"/>
  <c r="AI540" i="21"/>
  <c r="AH540" i="21"/>
  <c r="AG540" i="21"/>
  <c r="AF540" i="21"/>
  <c r="AD540" i="21"/>
  <c r="AC540" i="21"/>
  <c r="AB540" i="21"/>
  <c r="AA540" i="21"/>
  <c r="Z540" i="21"/>
  <c r="Y540" i="21"/>
  <c r="X540" i="21"/>
  <c r="K540" i="21"/>
  <c r="B540" i="21"/>
  <c r="AJ539" i="21"/>
  <c r="AI539" i="21"/>
  <c r="AH539" i="21"/>
  <c r="AG539" i="21"/>
  <c r="AF539" i="21"/>
  <c r="AD539" i="21"/>
  <c r="AC539" i="21"/>
  <c r="AB539" i="21"/>
  <c r="AA539" i="21"/>
  <c r="Z539" i="21"/>
  <c r="Y539" i="21"/>
  <c r="X539" i="21"/>
  <c r="K539" i="21"/>
  <c r="B539" i="21"/>
  <c r="AJ538" i="21"/>
  <c r="AI538" i="21"/>
  <c r="AH538" i="21"/>
  <c r="AG538" i="21"/>
  <c r="AF538" i="21"/>
  <c r="AD538" i="21"/>
  <c r="AC538" i="21"/>
  <c r="AB538" i="21"/>
  <c r="AA538" i="21"/>
  <c r="Z538" i="21"/>
  <c r="Y538" i="21"/>
  <c r="X538" i="21"/>
  <c r="K538" i="21"/>
  <c r="B538" i="21"/>
  <c r="AJ537" i="21"/>
  <c r="AI537" i="21"/>
  <c r="AH537" i="21"/>
  <c r="AG537" i="21"/>
  <c r="AF537" i="21"/>
  <c r="AD537" i="21"/>
  <c r="AC537" i="21"/>
  <c r="AB537" i="21"/>
  <c r="AA537" i="21"/>
  <c r="Z537" i="21"/>
  <c r="Y537" i="21"/>
  <c r="X537" i="21"/>
  <c r="K537" i="21"/>
  <c r="B537" i="21"/>
  <c r="AJ536" i="21"/>
  <c r="AI536" i="21"/>
  <c r="AH536" i="21"/>
  <c r="AG536" i="21"/>
  <c r="AF536" i="21"/>
  <c r="AD536" i="21"/>
  <c r="AC536" i="21"/>
  <c r="AB536" i="21"/>
  <c r="AA536" i="21"/>
  <c r="Z536" i="21"/>
  <c r="Y536" i="21"/>
  <c r="X536" i="21"/>
  <c r="K536" i="21"/>
  <c r="B536" i="21"/>
  <c r="AJ535" i="21"/>
  <c r="AI535" i="21"/>
  <c r="AH535" i="21"/>
  <c r="AG535" i="21"/>
  <c r="AF535" i="21"/>
  <c r="AD535" i="21"/>
  <c r="AC535" i="21"/>
  <c r="AB535" i="21"/>
  <c r="AA535" i="21"/>
  <c r="Z535" i="21"/>
  <c r="Y535" i="21"/>
  <c r="X535" i="21"/>
  <c r="K535" i="21"/>
  <c r="B535" i="21"/>
  <c r="AJ534" i="21"/>
  <c r="AI534" i="21"/>
  <c r="AH534" i="21"/>
  <c r="AG534" i="21"/>
  <c r="AF534" i="21"/>
  <c r="AD534" i="21"/>
  <c r="AC534" i="21"/>
  <c r="AB534" i="21"/>
  <c r="AA534" i="21"/>
  <c r="Z534" i="21"/>
  <c r="Y534" i="21"/>
  <c r="X534" i="21"/>
  <c r="K534" i="21"/>
  <c r="B534" i="21"/>
  <c r="AJ533" i="21"/>
  <c r="AI533" i="21"/>
  <c r="AH533" i="21"/>
  <c r="AG533" i="21"/>
  <c r="AF533" i="21"/>
  <c r="AD533" i="21"/>
  <c r="AC533" i="21"/>
  <c r="AB533" i="21"/>
  <c r="AA533" i="21"/>
  <c r="Z533" i="21"/>
  <c r="Y533" i="21"/>
  <c r="X533" i="21"/>
  <c r="K533" i="21"/>
  <c r="B533" i="21"/>
  <c r="AJ532" i="21"/>
  <c r="AI532" i="21"/>
  <c r="AH532" i="21"/>
  <c r="AG532" i="21"/>
  <c r="AF532" i="21"/>
  <c r="AD532" i="21"/>
  <c r="AC532" i="21"/>
  <c r="AB532" i="21"/>
  <c r="AA532" i="21"/>
  <c r="Z532" i="21"/>
  <c r="Y532" i="21"/>
  <c r="X532" i="21"/>
  <c r="K532" i="21"/>
  <c r="B532" i="21"/>
  <c r="AJ531" i="21"/>
  <c r="AI531" i="21"/>
  <c r="AH531" i="21"/>
  <c r="AG531" i="21"/>
  <c r="AF531" i="21"/>
  <c r="AD531" i="21"/>
  <c r="AC531" i="21"/>
  <c r="AB531" i="21"/>
  <c r="AA531" i="21"/>
  <c r="Z531" i="21"/>
  <c r="Y531" i="21"/>
  <c r="X531" i="21"/>
  <c r="K531" i="21"/>
  <c r="B531" i="21"/>
  <c r="AJ530" i="21"/>
  <c r="AI530" i="21"/>
  <c r="AH530" i="21"/>
  <c r="AG530" i="21"/>
  <c r="AF530" i="21"/>
  <c r="AD530" i="21"/>
  <c r="AC530" i="21"/>
  <c r="AB530" i="21"/>
  <c r="AA530" i="21"/>
  <c r="Z530" i="21"/>
  <c r="Y530" i="21"/>
  <c r="X530" i="21"/>
  <c r="K530" i="21"/>
  <c r="B530" i="21"/>
  <c r="AJ529" i="21"/>
  <c r="AI529" i="21"/>
  <c r="AH529" i="21"/>
  <c r="AG529" i="21"/>
  <c r="AF529" i="21"/>
  <c r="AD529" i="21"/>
  <c r="AC529" i="21"/>
  <c r="AB529" i="21"/>
  <c r="AA529" i="21"/>
  <c r="Z529" i="21"/>
  <c r="Y529" i="21"/>
  <c r="X529" i="21"/>
  <c r="K529" i="21"/>
  <c r="B529" i="21"/>
  <c r="AJ528" i="21"/>
  <c r="AI528" i="21"/>
  <c r="AH528" i="21"/>
  <c r="AG528" i="21"/>
  <c r="AF528" i="21"/>
  <c r="AD528" i="21"/>
  <c r="AC528" i="21"/>
  <c r="AB528" i="21"/>
  <c r="AA528" i="21"/>
  <c r="Z528" i="21"/>
  <c r="Y528" i="21"/>
  <c r="X528" i="21"/>
  <c r="K528" i="21"/>
  <c r="B528" i="21"/>
  <c r="AJ527" i="21"/>
  <c r="AI527" i="21"/>
  <c r="AH527" i="21"/>
  <c r="AG527" i="21"/>
  <c r="AF527" i="21"/>
  <c r="AD527" i="21"/>
  <c r="AC527" i="21"/>
  <c r="AB527" i="21"/>
  <c r="AA527" i="21"/>
  <c r="Z527" i="21"/>
  <c r="Y527" i="21"/>
  <c r="X527" i="21"/>
  <c r="K527" i="21"/>
  <c r="B527" i="21"/>
  <c r="AJ526" i="21"/>
  <c r="AI526" i="21"/>
  <c r="AH526" i="21"/>
  <c r="AG526" i="21"/>
  <c r="AF526" i="21"/>
  <c r="AD526" i="21"/>
  <c r="AC526" i="21"/>
  <c r="AB526" i="21"/>
  <c r="AA526" i="21"/>
  <c r="Z526" i="21"/>
  <c r="Y526" i="21"/>
  <c r="X526" i="21"/>
  <c r="K526" i="21"/>
  <c r="B526" i="21"/>
  <c r="AJ525" i="21"/>
  <c r="AI525" i="21"/>
  <c r="AH525" i="21"/>
  <c r="AG525" i="21"/>
  <c r="AF525" i="21"/>
  <c r="AD525" i="21"/>
  <c r="AC525" i="21"/>
  <c r="AB525" i="21"/>
  <c r="AA525" i="21"/>
  <c r="Z525" i="21"/>
  <c r="Y525" i="21"/>
  <c r="X525" i="21"/>
  <c r="K525" i="21"/>
  <c r="B525" i="21"/>
  <c r="AJ524" i="21"/>
  <c r="AI524" i="21"/>
  <c r="AH524" i="21"/>
  <c r="AG524" i="21"/>
  <c r="AF524" i="21"/>
  <c r="AD524" i="21"/>
  <c r="AC524" i="21"/>
  <c r="AB524" i="21"/>
  <c r="AA524" i="21"/>
  <c r="Z524" i="21"/>
  <c r="Y524" i="21"/>
  <c r="X524" i="21"/>
  <c r="K524" i="21"/>
  <c r="B524" i="21"/>
  <c r="AJ523" i="21"/>
  <c r="AI523" i="21"/>
  <c r="AH523" i="21"/>
  <c r="AG523" i="21"/>
  <c r="AF523" i="21"/>
  <c r="AD523" i="21"/>
  <c r="AC523" i="21"/>
  <c r="AB523" i="21"/>
  <c r="AA523" i="21"/>
  <c r="Z523" i="21"/>
  <c r="Y523" i="21"/>
  <c r="X523" i="21"/>
  <c r="K523" i="21"/>
  <c r="B523" i="21"/>
  <c r="AJ522" i="21"/>
  <c r="AI522" i="21"/>
  <c r="AH522" i="21"/>
  <c r="AG522" i="21"/>
  <c r="AF522" i="21"/>
  <c r="AD522" i="21"/>
  <c r="AC522" i="21"/>
  <c r="AB522" i="21"/>
  <c r="AA522" i="21"/>
  <c r="Z522" i="21"/>
  <c r="Y522" i="21"/>
  <c r="X522" i="21"/>
  <c r="K522" i="21"/>
  <c r="B522" i="21"/>
  <c r="AJ521" i="21"/>
  <c r="AI521" i="21"/>
  <c r="AH521" i="21"/>
  <c r="AG521" i="21"/>
  <c r="AF521" i="21"/>
  <c r="AD521" i="21"/>
  <c r="AC521" i="21"/>
  <c r="AB521" i="21"/>
  <c r="AA521" i="21"/>
  <c r="Z521" i="21"/>
  <c r="Y521" i="21"/>
  <c r="X521" i="21"/>
  <c r="K521" i="21"/>
  <c r="B521" i="21"/>
  <c r="AJ520" i="21"/>
  <c r="AI520" i="21"/>
  <c r="AH520" i="21"/>
  <c r="AG520" i="21"/>
  <c r="AF520" i="21"/>
  <c r="AD520" i="21"/>
  <c r="AC520" i="21"/>
  <c r="AB520" i="21"/>
  <c r="AA520" i="21"/>
  <c r="Z520" i="21"/>
  <c r="Y520" i="21"/>
  <c r="X520" i="21"/>
  <c r="K520" i="21"/>
  <c r="B520" i="21"/>
  <c r="AJ519" i="21"/>
  <c r="AI519" i="21"/>
  <c r="AH519" i="21"/>
  <c r="AG519" i="21"/>
  <c r="AF519" i="21"/>
  <c r="AD519" i="21"/>
  <c r="AC519" i="21"/>
  <c r="AB519" i="21"/>
  <c r="AA519" i="21"/>
  <c r="Z519" i="21"/>
  <c r="Y519" i="21"/>
  <c r="X519" i="21"/>
  <c r="K519" i="21"/>
  <c r="B519" i="21"/>
  <c r="AJ518" i="21"/>
  <c r="AI518" i="21"/>
  <c r="AH518" i="21"/>
  <c r="AG518" i="21"/>
  <c r="AF518" i="21"/>
  <c r="AD518" i="21"/>
  <c r="AC518" i="21"/>
  <c r="AB518" i="21"/>
  <c r="AA518" i="21"/>
  <c r="Z518" i="21"/>
  <c r="Y518" i="21"/>
  <c r="X518" i="21"/>
  <c r="K518" i="21"/>
  <c r="B518" i="21"/>
  <c r="AJ517" i="21"/>
  <c r="AI517" i="21"/>
  <c r="AH517" i="21"/>
  <c r="AG517" i="21"/>
  <c r="AF517" i="21"/>
  <c r="AD517" i="21"/>
  <c r="AC517" i="21"/>
  <c r="AB517" i="21"/>
  <c r="AA517" i="21"/>
  <c r="Z517" i="21"/>
  <c r="Y517" i="21"/>
  <c r="X517" i="21"/>
  <c r="K517" i="21"/>
  <c r="B517" i="21"/>
  <c r="AJ516" i="21"/>
  <c r="AI516" i="21"/>
  <c r="AH516" i="21"/>
  <c r="AG516" i="21"/>
  <c r="AF516" i="21"/>
  <c r="AD516" i="21"/>
  <c r="AC516" i="21"/>
  <c r="AB516" i="21"/>
  <c r="AA516" i="21"/>
  <c r="Z516" i="21"/>
  <c r="Y516" i="21"/>
  <c r="X516" i="21"/>
  <c r="K516" i="21"/>
  <c r="B516" i="21"/>
  <c r="AJ515" i="21"/>
  <c r="AI515" i="21"/>
  <c r="AH515" i="21"/>
  <c r="AG515" i="21"/>
  <c r="AF515" i="21"/>
  <c r="AD515" i="21"/>
  <c r="AC515" i="21"/>
  <c r="AB515" i="21"/>
  <c r="AA515" i="21"/>
  <c r="Z515" i="21"/>
  <c r="Y515" i="21"/>
  <c r="X515" i="21"/>
  <c r="K515" i="21"/>
  <c r="B515" i="21"/>
  <c r="AJ514" i="21"/>
  <c r="AI514" i="21"/>
  <c r="AH514" i="21"/>
  <c r="AG514" i="21"/>
  <c r="AF514" i="21"/>
  <c r="AD514" i="21"/>
  <c r="AC514" i="21"/>
  <c r="AB514" i="21"/>
  <c r="AA514" i="21"/>
  <c r="Z514" i="21"/>
  <c r="Y514" i="21"/>
  <c r="X514" i="21"/>
  <c r="K514" i="21"/>
  <c r="B514" i="21"/>
  <c r="AJ513" i="21"/>
  <c r="AI513" i="21"/>
  <c r="AH513" i="21"/>
  <c r="AG513" i="21"/>
  <c r="AF513" i="21"/>
  <c r="AD513" i="21"/>
  <c r="AC513" i="21"/>
  <c r="AB513" i="21"/>
  <c r="AA513" i="21"/>
  <c r="Z513" i="21"/>
  <c r="Y513" i="21"/>
  <c r="X513" i="21"/>
  <c r="K513" i="21"/>
  <c r="B513" i="21"/>
  <c r="AJ512" i="21"/>
  <c r="AI512" i="21"/>
  <c r="AH512" i="21"/>
  <c r="AG512" i="21"/>
  <c r="AF512" i="21"/>
  <c r="AD512" i="21"/>
  <c r="AC512" i="21"/>
  <c r="AB512" i="21"/>
  <c r="AA512" i="21"/>
  <c r="Z512" i="21"/>
  <c r="Y512" i="21"/>
  <c r="X512" i="21"/>
  <c r="K512" i="21"/>
  <c r="B512" i="21"/>
  <c r="AJ511" i="21"/>
  <c r="AI511" i="21"/>
  <c r="AH511" i="21"/>
  <c r="AG511" i="21"/>
  <c r="AF511" i="21"/>
  <c r="AD511" i="21"/>
  <c r="AC511" i="21"/>
  <c r="AB511" i="21"/>
  <c r="AA511" i="21"/>
  <c r="Z511" i="21"/>
  <c r="Y511" i="21"/>
  <c r="X511" i="21"/>
  <c r="K511" i="21"/>
  <c r="B511" i="21"/>
  <c r="AJ510" i="21"/>
  <c r="AI510" i="21"/>
  <c r="AH510" i="21"/>
  <c r="AG510" i="21"/>
  <c r="AF510" i="21"/>
  <c r="AD510" i="21"/>
  <c r="AC510" i="21"/>
  <c r="AB510" i="21"/>
  <c r="AA510" i="21"/>
  <c r="Z510" i="21"/>
  <c r="Y510" i="21"/>
  <c r="X510" i="21"/>
  <c r="K510" i="21"/>
  <c r="B510" i="21"/>
  <c r="AJ509" i="21"/>
  <c r="AI509" i="21"/>
  <c r="AH509" i="21"/>
  <c r="AG509" i="21"/>
  <c r="AF509" i="21"/>
  <c r="AD509" i="21"/>
  <c r="AC509" i="21"/>
  <c r="AB509" i="21"/>
  <c r="AA509" i="21"/>
  <c r="Z509" i="21"/>
  <c r="Y509" i="21"/>
  <c r="X509" i="21"/>
  <c r="K509" i="21"/>
  <c r="B509" i="21"/>
  <c r="AJ508" i="21"/>
  <c r="AI508" i="21"/>
  <c r="AH508" i="21"/>
  <c r="AG508" i="21"/>
  <c r="AF508" i="21"/>
  <c r="AD508" i="21"/>
  <c r="AC508" i="21"/>
  <c r="AB508" i="21"/>
  <c r="AA508" i="21"/>
  <c r="Z508" i="21"/>
  <c r="Y508" i="21"/>
  <c r="X508" i="21"/>
  <c r="K508" i="21"/>
  <c r="B508" i="21"/>
  <c r="AJ507" i="21"/>
  <c r="AI507" i="21"/>
  <c r="AH507" i="21"/>
  <c r="AG507" i="21"/>
  <c r="AF507" i="21"/>
  <c r="AD507" i="21"/>
  <c r="AC507" i="21"/>
  <c r="AB507" i="21"/>
  <c r="AA507" i="21"/>
  <c r="Z507" i="21"/>
  <c r="Y507" i="21"/>
  <c r="X507" i="21"/>
  <c r="K507" i="21"/>
  <c r="B507" i="21"/>
  <c r="AJ506" i="21"/>
  <c r="AI506" i="21"/>
  <c r="AH506" i="21"/>
  <c r="AG506" i="21"/>
  <c r="AF506" i="21"/>
  <c r="AD506" i="21"/>
  <c r="AC506" i="21"/>
  <c r="AB506" i="21"/>
  <c r="AA506" i="21"/>
  <c r="Z506" i="21"/>
  <c r="Y506" i="21"/>
  <c r="X506" i="21"/>
  <c r="K506" i="21"/>
  <c r="B506" i="21"/>
  <c r="AJ505" i="21"/>
  <c r="AI505" i="21"/>
  <c r="AH505" i="21"/>
  <c r="AG505" i="21"/>
  <c r="AF505" i="21"/>
  <c r="AD505" i="21"/>
  <c r="AC505" i="21"/>
  <c r="AB505" i="21"/>
  <c r="AA505" i="21"/>
  <c r="Z505" i="21"/>
  <c r="Y505" i="21"/>
  <c r="X505" i="21"/>
  <c r="K505" i="21"/>
  <c r="B505" i="21"/>
  <c r="AJ504" i="21"/>
  <c r="AI504" i="21"/>
  <c r="AH504" i="21"/>
  <c r="AG504" i="21"/>
  <c r="AF504" i="21"/>
  <c r="AD504" i="21"/>
  <c r="AC504" i="21"/>
  <c r="AB504" i="21"/>
  <c r="AA504" i="21"/>
  <c r="Z504" i="21"/>
  <c r="Y504" i="21"/>
  <c r="X504" i="21"/>
  <c r="K504" i="21"/>
  <c r="B504" i="21"/>
  <c r="AJ503" i="21"/>
  <c r="AI503" i="21"/>
  <c r="AH503" i="21"/>
  <c r="AG503" i="21"/>
  <c r="AF503" i="21"/>
  <c r="AD503" i="21"/>
  <c r="AC503" i="21"/>
  <c r="AB503" i="21"/>
  <c r="AA503" i="21"/>
  <c r="Z503" i="21"/>
  <c r="Y503" i="21"/>
  <c r="X503" i="21"/>
  <c r="K503" i="21"/>
  <c r="B503" i="21"/>
  <c r="AJ502" i="21"/>
  <c r="AI502" i="21"/>
  <c r="AH502" i="21"/>
  <c r="AG502" i="21"/>
  <c r="AF502" i="21"/>
  <c r="AD502" i="21"/>
  <c r="AC502" i="21"/>
  <c r="AB502" i="21"/>
  <c r="AA502" i="21"/>
  <c r="Z502" i="21"/>
  <c r="Y502" i="21"/>
  <c r="X502" i="21"/>
  <c r="K502" i="21"/>
  <c r="B502" i="21"/>
  <c r="AJ501" i="21"/>
  <c r="AI501" i="21"/>
  <c r="AH501" i="21"/>
  <c r="AG501" i="21"/>
  <c r="AF501" i="21"/>
  <c r="AD501" i="21"/>
  <c r="AC501" i="21"/>
  <c r="AB501" i="21"/>
  <c r="AA501" i="21"/>
  <c r="Z501" i="21"/>
  <c r="Y501" i="21"/>
  <c r="X501" i="21"/>
  <c r="K501" i="21"/>
  <c r="B501" i="21"/>
  <c r="AJ500" i="21"/>
  <c r="AI500" i="21"/>
  <c r="AH500" i="21"/>
  <c r="AG500" i="21"/>
  <c r="AF500" i="21"/>
  <c r="AD500" i="21"/>
  <c r="AC500" i="21"/>
  <c r="AB500" i="21"/>
  <c r="AA500" i="21"/>
  <c r="Z500" i="21"/>
  <c r="Y500" i="21"/>
  <c r="X500" i="21"/>
  <c r="K500" i="21"/>
  <c r="B500" i="21"/>
  <c r="AJ499" i="21"/>
  <c r="AI499" i="21"/>
  <c r="AH499" i="21"/>
  <c r="AG499" i="21"/>
  <c r="AF499" i="21"/>
  <c r="AD499" i="21"/>
  <c r="AC499" i="21"/>
  <c r="AB499" i="21"/>
  <c r="AA499" i="21"/>
  <c r="Z499" i="21"/>
  <c r="Y499" i="21"/>
  <c r="X499" i="21"/>
  <c r="K499" i="21"/>
  <c r="B499" i="21"/>
  <c r="AJ498" i="21"/>
  <c r="AI498" i="21"/>
  <c r="AH498" i="21"/>
  <c r="AG498" i="21"/>
  <c r="AF498" i="21"/>
  <c r="AD498" i="21"/>
  <c r="AC498" i="21"/>
  <c r="AB498" i="21"/>
  <c r="AA498" i="21"/>
  <c r="Z498" i="21"/>
  <c r="Y498" i="21"/>
  <c r="X498" i="21"/>
  <c r="K498" i="21"/>
  <c r="B498" i="21"/>
  <c r="AJ497" i="21"/>
  <c r="AI497" i="21"/>
  <c r="AH497" i="21"/>
  <c r="AG497" i="21"/>
  <c r="AF497" i="21"/>
  <c r="AD497" i="21"/>
  <c r="AC497" i="21"/>
  <c r="AB497" i="21"/>
  <c r="AA497" i="21"/>
  <c r="Z497" i="21"/>
  <c r="Y497" i="21"/>
  <c r="X497" i="21"/>
  <c r="K497" i="21"/>
  <c r="B497" i="21"/>
  <c r="AJ496" i="21"/>
  <c r="AI496" i="21"/>
  <c r="AH496" i="21"/>
  <c r="AG496" i="21"/>
  <c r="AF496" i="21"/>
  <c r="AD496" i="21"/>
  <c r="AC496" i="21"/>
  <c r="AB496" i="21"/>
  <c r="AA496" i="21"/>
  <c r="Z496" i="21"/>
  <c r="Y496" i="21"/>
  <c r="X496" i="21"/>
  <c r="K496" i="21"/>
  <c r="B496" i="21"/>
  <c r="AJ495" i="21"/>
  <c r="AI495" i="21"/>
  <c r="AH495" i="21"/>
  <c r="AG495" i="21"/>
  <c r="AF495" i="21"/>
  <c r="AD495" i="21"/>
  <c r="AC495" i="21"/>
  <c r="AB495" i="21"/>
  <c r="AA495" i="21"/>
  <c r="Z495" i="21"/>
  <c r="Y495" i="21"/>
  <c r="X495" i="21"/>
  <c r="K495" i="21"/>
  <c r="B495" i="21"/>
  <c r="AJ494" i="21"/>
  <c r="AI494" i="21"/>
  <c r="AH494" i="21"/>
  <c r="AG494" i="21"/>
  <c r="AF494" i="21"/>
  <c r="AD494" i="21"/>
  <c r="AC494" i="21"/>
  <c r="AB494" i="21"/>
  <c r="AA494" i="21"/>
  <c r="Z494" i="21"/>
  <c r="Y494" i="21"/>
  <c r="X494" i="21"/>
  <c r="K494" i="21"/>
  <c r="B494" i="21"/>
  <c r="AJ493" i="21"/>
  <c r="AI493" i="21"/>
  <c r="AH493" i="21"/>
  <c r="AG493" i="21"/>
  <c r="AF493" i="21"/>
  <c r="AD493" i="21"/>
  <c r="AC493" i="21"/>
  <c r="AB493" i="21"/>
  <c r="AA493" i="21"/>
  <c r="Z493" i="21"/>
  <c r="Y493" i="21"/>
  <c r="X493" i="21"/>
  <c r="K493" i="21"/>
  <c r="B493" i="21"/>
  <c r="AJ492" i="21"/>
  <c r="AI492" i="21"/>
  <c r="AH492" i="21"/>
  <c r="AG492" i="21"/>
  <c r="AF492" i="21"/>
  <c r="AD492" i="21"/>
  <c r="AC492" i="21"/>
  <c r="AB492" i="21"/>
  <c r="AA492" i="21"/>
  <c r="Z492" i="21"/>
  <c r="Y492" i="21"/>
  <c r="X492" i="21"/>
  <c r="K492" i="21"/>
  <c r="B492" i="21"/>
  <c r="AJ491" i="21"/>
  <c r="AI491" i="21"/>
  <c r="AH491" i="21"/>
  <c r="AG491" i="21"/>
  <c r="AF491" i="21"/>
  <c r="AD491" i="21"/>
  <c r="AC491" i="21"/>
  <c r="AB491" i="21"/>
  <c r="AA491" i="21"/>
  <c r="Z491" i="21"/>
  <c r="Y491" i="21"/>
  <c r="X491" i="21"/>
  <c r="K491" i="21"/>
  <c r="B491" i="21"/>
  <c r="AJ490" i="21"/>
  <c r="AI490" i="21"/>
  <c r="AH490" i="21"/>
  <c r="AG490" i="21"/>
  <c r="AF490" i="21"/>
  <c r="AD490" i="21"/>
  <c r="AC490" i="21"/>
  <c r="AB490" i="21"/>
  <c r="AA490" i="21"/>
  <c r="Z490" i="21"/>
  <c r="Y490" i="21"/>
  <c r="X490" i="21"/>
  <c r="K490" i="21"/>
  <c r="B490" i="21"/>
  <c r="AJ489" i="21"/>
  <c r="AI489" i="21"/>
  <c r="AH489" i="21"/>
  <c r="AG489" i="21"/>
  <c r="AF489" i="21"/>
  <c r="AD489" i="21"/>
  <c r="AC489" i="21"/>
  <c r="AB489" i="21"/>
  <c r="AA489" i="21"/>
  <c r="Z489" i="21"/>
  <c r="Y489" i="21"/>
  <c r="X489" i="21"/>
  <c r="K489" i="21"/>
  <c r="B489" i="21"/>
  <c r="AJ488" i="21"/>
  <c r="AI488" i="21"/>
  <c r="AH488" i="21"/>
  <c r="AG488" i="21"/>
  <c r="AF488" i="21"/>
  <c r="AD488" i="21"/>
  <c r="AC488" i="21"/>
  <c r="AB488" i="21"/>
  <c r="AA488" i="21"/>
  <c r="Z488" i="21"/>
  <c r="Y488" i="21"/>
  <c r="X488" i="21"/>
  <c r="K488" i="21"/>
  <c r="B488" i="21"/>
  <c r="AJ487" i="21"/>
  <c r="AI487" i="21"/>
  <c r="AH487" i="21"/>
  <c r="AG487" i="21"/>
  <c r="AF487" i="21"/>
  <c r="AD487" i="21"/>
  <c r="AC487" i="21"/>
  <c r="AB487" i="21"/>
  <c r="AA487" i="21"/>
  <c r="Z487" i="21"/>
  <c r="Y487" i="21"/>
  <c r="X487" i="21"/>
  <c r="K487" i="21"/>
  <c r="B487" i="21"/>
  <c r="AJ486" i="21"/>
  <c r="AI486" i="21"/>
  <c r="AH486" i="21"/>
  <c r="AG486" i="21"/>
  <c r="AF486" i="21"/>
  <c r="AD486" i="21"/>
  <c r="AC486" i="21"/>
  <c r="AB486" i="21"/>
  <c r="AA486" i="21"/>
  <c r="Z486" i="21"/>
  <c r="Y486" i="21"/>
  <c r="X486" i="21"/>
  <c r="K486" i="21"/>
  <c r="B486" i="21"/>
  <c r="AJ485" i="21"/>
  <c r="AI485" i="21"/>
  <c r="AH485" i="21"/>
  <c r="AG485" i="21"/>
  <c r="AF485" i="21"/>
  <c r="AD485" i="21"/>
  <c r="AC485" i="21"/>
  <c r="AB485" i="21"/>
  <c r="AA485" i="21"/>
  <c r="Z485" i="21"/>
  <c r="Y485" i="21"/>
  <c r="X485" i="21"/>
  <c r="K485" i="21"/>
  <c r="B485" i="21"/>
  <c r="AJ484" i="21"/>
  <c r="AI484" i="21"/>
  <c r="AH484" i="21"/>
  <c r="AG484" i="21"/>
  <c r="AF484" i="21"/>
  <c r="AD484" i="21"/>
  <c r="AC484" i="21"/>
  <c r="AB484" i="21"/>
  <c r="AA484" i="21"/>
  <c r="Z484" i="21"/>
  <c r="Y484" i="21"/>
  <c r="X484" i="21"/>
  <c r="K484" i="21"/>
  <c r="B484" i="21"/>
  <c r="AJ483" i="21"/>
  <c r="AI483" i="21"/>
  <c r="AH483" i="21"/>
  <c r="AG483" i="21"/>
  <c r="AF483" i="21"/>
  <c r="AD483" i="21"/>
  <c r="AC483" i="21"/>
  <c r="AB483" i="21"/>
  <c r="AA483" i="21"/>
  <c r="Z483" i="21"/>
  <c r="Y483" i="21"/>
  <c r="X483" i="21"/>
  <c r="K483" i="21"/>
  <c r="B483" i="21"/>
  <c r="AJ482" i="21"/>
  <c r="AI482" i="21"/>
  <c r="AH482" i="21"/>
  <c r="AG482" i="21"/>
  <c r="AF482" i="21"/>
  <c r="AD482" i="21"/>
  <c r="AC482" i="21"/>
  <c r="AB482" i="21"/>
  <c r="AA482" i="21"/>
  <c r="Z482" i="21"/>
  <c r="Y482" i="21"/>
  <c r="X482" i="21"/>
  <c r="K482" i="21"/>
  <c r="B482" i="21"/>
  <c r="AJ481" i="21"/>
  <c r="AI481" i="21"/>
  <c r="AH481" i="21"/>
  <c r="AG481" i="21"/>
  <c r="AF481" i="21"/>
  <c r="AD481" i="21"/>
  <c r="AC481" i="21"/>
  <c r="AB481" i="21"/>
  <c r="AA481" i="21"/>
  <c r="Z481" i="21"/>
  <c r="Y481" i="21"/>
  <c r="X481" i="21"/>
  <c r="K481" i="21"/>
  <c r="B481" i="21"/>
  <c r="AJ480" i="21"/>
  <c r="AI480" i="21"/>
  <c r="AH480" i="21"/>
  <c r="AG480" i="21"/>
  <c r="AF480" i="21"/>
  <c r="AD480" i="21"/>
  <c r="AC480" i="21"/>
  <c r="AB480" i="21"/>
  <c r="AA480" i="21"/>
  <c r="Z480" i="21"/>
  <c r="Y480" i="21"/>
  <c r="X480" i="21"/>
  <c r="K480" i="21"/>
  <c r="B480" i="21"/>
  <c r="AJ479" i="21"/>
  <c r="AI479" i="21"/>
  <c r="AH479" i="21"/>
  <c r="AG479" i="21"/>
  <c r="AF479" i="21"/>
  <c r="AD479" i="21"/>
  <c r="AC479" i="21"/>
  <c r="AB479" i="21"/>
  <c r="AA479" i="21"/>
  <c r="Z479" i="21"/>
  <c r="Y479" i="21"/>
  <c r="X479" i="21"/>
  <c r="K479" i="21"/>
  <c r="B479" i="21"/>
  <c r="AJ478" i="21"/>
  <c r="AI478" i="21"/>
  <c r="AH478" i="21"/>
  <c r="AG478" i="21"/>
  <c r="AF478" i="21"/>
  <c r="AD478" i="21"/>
  <c r="AC478" i="21"/>
  <c r="AB478" i="21"/>
  <c r="AA478" i="21"/>
  <c r="Z478" i="21"/>
  <c r="Y478" i="21"/>
  <c r="X478" i="21"/>
  <c r="K478" i="21"/>
  <c r="B478" i="21"/>
  <c r="AJ477" i="21"/>
  <c r="AI477" i="21"/>
  <c r="AH477" i="21"/>
  <c r="AG477" i="21"/>
  <c r="AF477" i="21"/>
  <c r="AD477" i="21"/>
  <c r="AC477" i="21"/>
  <c r="AB477" i="21"/>
  <c r="AA477" i="21"/>
  <c r="Z477" i="21"/>
  <c r="Y477" i="21"/>
  <c r="X477" i="21"/>
  <c r="K477" i="21"/>
  <c r="B477" i="21"/>
  <c r="AJ476" i="21"/>
  <c r="AI476" i="21"/>
  <c r="AH476" i="21"/>
  <c r="AG476" i="21"/>
  <c r="AF476" i="21"/>
  <c r="AD476" i="21"/>
  <c r="AC476" i="21"/>
  <c r="AB476" i="21"/>
  <c r="AA476" i="21"/>
  <c r="Z476" i="21"/>
  <c r="Y476" i="21"/>
  <c r="X476" i="21"/>
  <c r="K476" i="21"/>
  <c r="B476" i="21"/>
  <c r="AJ475" i="21"/>
  <c r="AI475" i="21"/>
  <c r="AH475" i="21"/>
  <c r="AG475" i="21"/>
  <c r="AF475" i="21"/>
  <c r="AD475" i="21"/>
  <c r="AC475" i="21"/>
  <c r="AB475" i="21"/>
  <c r="AA475" i="21"/>
  <c r="Z475" i="21"/>
  <c r="Y475" i="21"/>
  <c r="X475" i="21"/>
  <c r="K475" i="21"/>
  <c r="B475" i="21"/>
  <c r="AJ474" i="21"/>
  <c r="AI474" i="21"/>
  <c r="AH474" i="21"/>
  <c r="AG474" i="21"/>
  <c r="AF474" i="21"/>
  <c r="AD474" i="21"/>
  <c r="AC474" i="21"/>
  <c r="AB474" i="21"/>
  <c r="AA474" i="21"/>
  <c r="Z474" i="21"/>
  <c r="Y474" i="21"/>
  <c r="X474" i="21"/>
  <c r="K474" i="21"/>
  <c r="B474" i="21"/>
  <c r="AJ473" i="21"/>
  <c r="AI473" i="21"/>
  <c r="AH473" i="21"/>
  <c r="AG473" i="21"/>
  <c r="AF473" i="21"/>
  <c r="AD473" i="21"/>
  <c r="AC473" i="21"/>
  <c r="AB473" i="21"/>
  <c r="AA473" i="21"/>
  <c r="Z473" i="21"/>
  <c r="Y473" i="21"/>
  <c r="X473" i="21"/>
  <c r="K473" i="21"/>
  <c r="B473" i="21"/>
  <c r="AJ472" i="21"/>
  <c r="AI472" i="21"/>
  <c r="AH472" i="21"/>
  <c r="AG472" i="21"/>
  <c r="AF472" i="21"/>
  <c r="AD472" i="21"/>
  <c r="AC472" i="21"/>
  <c r="AB472" i="21"/>
  <c r="AA472" i="21"/>
  <c r="Z472" i="21"/>
  <c r="Y472" i="21"/>
  <c r="X472" i="21"/>
  <c r="K472" i="21"/>
  <c r="B472" i="21"/>
  <c r="AJ471" i="21"/>
  <c r="AI471" i="21"/>
  <c r="AH471" i="21"/>
  <c r="AG471" i="21"/>
  <c r="AF471" i="21"/>
  <c r="AD471" i="21"/>
  <c r="AC471" i="21"/>
  <c r="AB471" i="21"/>
  <c r="AA471" i="21"/>
  <c r="Z471" i="21"/>
  <c r="Y471" i="21"/>
  <c r="X471" i="21"/>
  <c r="K471" i="21"/>
  <c r="B471" i="21"/>
  <c r="AJ470" i="21"/>
  <c r="AI470" i="21"/>
  <c r="AH470" i="21"/>
  <c r="AG470" i="21"/>
  <c r="AF470" i="21"/>
  <c r="AD470" i="21"/>
  <c r="AC470" i="21"/>
  <c r="AB470" i="21"/>
  <c r="AA470" i="21"/>
  <c r="Z470" i="21"/>
  <c r="Y470" i="21"/>
  <c r="X470" i="21"/>
  <c r="K470" i="21"/>
  <c r="B470" i="21"/>
  <c r="AJ469" i="21"/>
  <c r="AI469" i="21"/>
  <c r="AH469" i="21"/>
  <c r="AG469" i="21"/>
  <c r="AF469" i="21"/>
  <c r="AD469" i="21"/>
  <c r="AC469" i="21"/>
  <c r="AB469" i="21"/>
  <c r="AA469" i="21"/>
  <c r="Z469" i="21"/>
  <c r="Y469" i="21"/>
  <c r="X469" i="21"/>
  <c r="K469" i="21"/>
  <c r="B469" i="21"/>
  <c r="AJ468" i="21"/>
  <c r="AI468" i="21"/>
  <c r="AH468" i="21"/>
  <c r="AG468" i="21"/>
  <c r="AF468" i="21"/>
  <c r="AD468" i="21"/>
  <c r="AC468" i="21"/>
  <c r="AB468" i="21"/>
  <c r="AA468" i="21"/>
  <c r="Z468" i="21"/>
  <c r="Y468" i="21"/>
  <c r="X468" i="21"/>
  <c r="K468" i="21"/>
  <c r="B468" i="21"/>
  <c r="AJ467" i="21"/>
  <c r="AI467" i="21"/>
  <c r="AH467" i="21"/>
  <c r="AG467" i="21"/>
  <c r="AF467" i="21"/>
  <c r="AD467" i="21"/>
  <c r="AC467" i="21"/>
  <c r="AB467" i="21"/>
  <c r="AA467" i="21"/>
  <c r="Z467" i="21"/>
  <c r="Y467" i="21"/>
  <c r="X467" i="21"/>
  <c r="K467" i="21"/>
  <c r="B467" i="21"/>
  <c r="AJ466" i="21"/>
  <c r="AI466" i="21"/>
  <c r="AH466" i="21"/>
  <c r="AG466" i="21"/>
  <c r="AF466" i="21"/>
  <c r="AD466" i="21"/>
  <c r="AC466" i="21"/>
  <c r="AB466" i="21"/>
  <c r="AA466" i="21"/>
  <c r="Z466" i="21"/>
  <c r="Y466" i="21"/>
  <c r="X466" i="21"/>
  <c r="K466" i="21"/>
  <c r="B466" i="21"/>
  <c r="AJ465" i="21"/>
  <c r="AI465" i="21"/>
  <c r="AH465" i="21"/>
  <c r="AG465" i="21"/>
  <c r="AF465" i="21"/>
  <c r="AD465" i="21"/>
  <c r="AC465" i="21"/>
  <c r="AB465" i="21"/>
  <c r="AA465" i="21"/>
  <c r="Z465" i="21"/>
  <c r="Y465" i="21"/>
  <c r="X465" i="21"/>
  <c r="K465" i="21"/>
  <c r="B465" i="21"/>
  <c r="AJ464" i="21"/>
  <c r="AI464" i="21"/>
  <c r="AH464" i="21"/>
  <c r="AG464" i="21"/>
  <c r="AF464" i="21"/>
  <c r="AD464" i="21"/>
  <c r="AC464" i="21"/>
  <c r="AB464" i="21"/>
  <c r="AA464" i="21"/>
  <c r="Z464" i="21"/>
  <c r="Y464" i="21"/>
  <c r="X464" i="21"/>
  <c r="K464" i="21"/>
  <c r="B464" i="21"/>
  <c r="AJ463" i="21"/>
  <c r="AI463" i="21"/>
  <c r="AH463" i="21"/>
  <c r="AG463" i="21"/>
  <c r="AF463" i="21"/>
  <c r="AD463" i="21"/>
  <c r="AC463" i="21"/>
  <c r="AB463" i="21"/>
  <c r="AA463" i="21"/>
  <c r="Z463" i="21"/>
  <c r="Y463" i="21"/>
  <c r="X463" i="21"/>
  <c r="K463" i="21"/>
  <c r="B463" i="21"/>
  <c r="AJ462" i="21"/>
  <c r="AI462" i="21"/>
  <c r="AH462" i="21"/>
  <c r="AG462" i="21"/>
  <c r="AF462" i="21"/>
  <c r="AD462" i="21"/>
  <c r="AC462" i="21"/>
  <c r="AB462" i="21"/>
  <c r="AA462" i="21"/>
  <c r="Z462" i="21"/>
  <c r="Y462" i="21"/>
  <c r="X462" i="21"/>
  <c r="K462" i="21"/>
  <c r="B462" i="21"/>
  <c r="AJ461" i="21"/>
  <c r="AI461" i="21"/>
  <c r="AH461" i="21"/>
  <c r="AG461" i="21"/>
  <c r="AF461" i="21"/>
  <c r="AD461" i="21"/>
  <c r="AC461" i="21"/>
  <c r="AB461" i="21"/>
  <c r="AA461" i="21"/>
  <c r="Z461" i="21"/>
  <c r="Y461" i="21"/>
  <c r="X461" i="21"/>
  <c r="K461" i="21"/>
  <c r="B461" i="21"/>
  <c r="AJ460" i="21"/>
  <c r="AI460" i="21"/>
  <c r="AH460" i="21"/>
  <c r="AG460" i="21"/>
  <c r="AF460" i="21"/>
  <c r="AD460" i="21"/>
  <c r="AC460" i="21"/>
  <c r="AB460" i="21"/>
  <c r="AA460" i="21"/>
  <c r="Z460" i="21"/>
  <c r="Y460" i="21"/>
  <c r="X460" i="21"/>
  <c r="K460" i="21"/>
  <c r="B460" i="21"/>
  <c r="AJ459" i="21"/>
  <c r="AI459" i="21"/>
  <c r="AH459" i="21"/>
  <c r="AG459" i="21"/>
  <c r="AF459" i="21"/>
  <c r="AD459" i="21"/>
  <c r="AC459" i="21"/>
  <c r="AB459" i="21"/>
  <c r="AA459" i="21"/>
  <c r="Z459" i="21"/>
  <c r="Y459" i="21"/>
  <c r="X459" i="21"/>
  <c r="K459" i="21"/>
  <c r="B459" i="21"/>
  <c r="AJ458" i="21"/>
  <c r="AI458" i="21"/>
  <c r="AH458" i="21"/>
  <c r="AG458" i="21"/>
  <c r="AF458" i="21"/>
  <c r="AD458" i="21"/>
  <c r="AC458" i="21"/>
  <c r="AB458" i="21"/>
  <c r="AA458" i="21"/>
  <c r="Z458" i="21"/>
  <c r="Y458" i="21"/>
  <c r="X458" i="21"/>
  <c r="K458" i="21"/>
  <c r="B458" i="21"/>
  <c r="AJ457" i="21"/>
  <c r="AI457" i="21"/>
  <c r="AH457" i="21"/>
  <c r="AG457" i="21"/>
  <c r="AF457" i="21"/>
  <c r="AD457" i="21"/>
  <c r="AC457" i="21"/>
  <c r="AB457" i="21"/>
  <c r="AA457" i="21"/>
  <c r="Z457" i="21"/>
  <c r="Y457" i="21"/>
  <c r="X457" i="21"/>
  <c r="K457" i="21"/>
  <c r="B457" i="21"/>
  <c r="AJ456" i="21"/>
  <c r="AI456" i="21"/>
  <c r="AH456" i="21"/>
  <c r="AG456" i="21"/>
  <c r="AF456" i="21"/>
  <c r="AD456" i="21"/>
  <c r="AC456" i="21"/>
  <c r="AB456" i="21"/>
  <c r="AA456" i="21"/>
  <c r="Z456" i="21"/>
  <c r="Y456" i="21"/>
  <c r="X456" i="21"/>
  <c r="K456" i="21"/>
  <c r="B456" i="21"/>
  <c r="AJ455" i="21"/>
  <c r="AI455" i="21"/>
  <c r="AH455" i="21"/>
  <c r="AG455" i="21"/>
  <c r="AF455" i="21"/>
  <c r="AD455" i="21"/>
  <c r="AC455" i="21"/>
  <c r="AB455" i="21"/>
  <c r="AA455" i="21"/>
  <c r="Z455" i="21"/>
  <c r="Y455" i="21"/>
  <c r="X455" i="21"/>
  <c r="K455" i="21"/>
  <c r="B455" i="21"/>
  <c r="AJ454" i="21"/>
  <c r="AI454" i="21"/>
  <c r="AH454" i="21"/>
  <c r="AG454" i="21"/>
  <c r="AF454" i="21"/>
  <c r="AD454" i="21"/>
  <c r="AC454" i="21"/>
  <c r="AB454" i="21"/>
  <c r="AA454" i="21"/>
  <c r="Z454" i="21"/>
  <c r="Y454" i="21"/>
  <c r="X454" i="21"/>
  <c r="K454" i="21"/>
  <c r="B454" i="21"/>
  <c r="AJ453" i="21"/>
  <c r="AI453" i="21"/>
  <c r="AH453" i="21"/>
  <c r="AG453" i="21"/>
  <c r="AF453" i="21"/>
  <c r="AD453" i="21"/>
  <c r="AC453" i="21"/>
  <c r="AB453" i="21"/>
  <c r="AA453" i="21"/>
  <c r="Z453" i="21"/>
  <c r="Y453" i="21"/>
  <c r="X453" i="21"/>
  <c r="K453" i="21"/>
  <c r="B453" i="21"/>
  <c r="AJ452" i="21"/>
  <c r="AI452" i="21"/>
  <c r="AH452" i="21"/>
  <c r="AG452" i="21"/>
  <c r="AF452" i="21"/>
  <c r="AD452" i="21"/>
  <c r="AC452" i="21"/>
  <c r="AB452" i="21"/>
  <c r="AA452" i="21"/>
  <c r="Z452" i="21"/>
  <c r="Y452" i="21"/>
  <c r="X452" i="21"/>
  <c r="K452" i="21"/>
  <c r="B452" i="21"/>
  <c r="AJ451" i="21"/>
  <c r="AI451" i="21"/>
  <c r="AH451" i="21"/>
  <c r="AG451" i="21"/>
  <c r="AF451" i="21"/>
  <c r="AD451" i="21"/>
  <c r="AC451" i="21"/>
  <c r="AB451" i="21"/>
  <c r="AA451" i="21"/>
  <c r="Z451" i="21"/>
  <c r="Y451" i="21"/>
  <c r="X451" i="21"/>
  <c r="K451" i="21"/>
  <c r="B451" i="21"/>
  <c r="AJ450" i="21"/>
  <c r="AI450" i="21"/>
  <c r="AH450" i="21"/>
  <c r="AG450" i="21"/>
  <c r="AF450" i="21"/>
  <c r="AD450" i="21"/>
  <c r="AC450" i="21"/>
  <c r="AB450" i="21"/>
  <c r="AA450" i="21"/>
  <c r="Z450" i="21"/>
  <c r="Y450" i="21"/>
  <c r="X450" i="21"/>
  <c r="K450" i="21"/>
  <c r="B450" i="21"/>
  <c r="AJ449" i="21"/>
  <c r="AI449" i="21"/>
  <c r="AH449" i="21"/>
  <c r="AG449" i="21"/>
  <c r="AF449" i="21"/>
  <c r="AD449" i="21"/>
  <c r="AC449" i="21"/>
  <c r="AB449" i="21"/>
  <c r="AA449" i="21"/>
  <c r="Z449" i="21"/>
  <c r="Y449" i="21"/>
  <c r="X449" i="21"/>
  <c r="K449" i="21"/>
  <c r="B449" i="21"/>
  <c r="AJ448" i="21"/>
  <c r="AI448" i="21"/>
  <c r="AH448" i="21"/>
  <c r="AG448" i="21"/>
  <c r="AF448" i="21"/>
  <c r="AD448" i="21"/>
  <c r="AC448" i="21"/>
  <c r="AB448" i="21"/>
  <c r="AA448" i="21"/>
  <c r="Z448" i="21"/>
  <c r="Y448" i="21"/>
  <c r="X448" i="21"/>
  <c r="K448" i="21"/>
  <c r="B448" i="21"/>
  <c r="AJ447" i="21"/>
  <c r="AI447" i="21"/>
  <c r="AH447" i="21"/>
  <c r="AG447" i="21"/>
  <c r="AF447" i="21"/>
  <c r="AD447" i="21"/>
  <c r="AC447" i="21"/>
  <c r="AB447" i="21"/>
  <c r="AA447" i="21"/>
  <c r="Z447" i="21"/>
  <c r="Y447" i="21"/>
  <c r="X447" i="21"/>
  <c r="K447" i="21"/>
  <c r="B447" i="21"/>
  <c r="AJ446" i="21"/>
  <c r="AI446" i="21"/>
  <c r="AH446" i="21"/>
  <c r="AG446" i="21"/>
  <c r="AF446" i="21"/>
  <c r="AD446" i="21"/>
  <c r="AC446" i="21"/>
  <c r="AB446" i="21"/>
  <c r="AA446" i="21"/>
  <c r="Z446" i="21"/>
  <c r="Y446" i="21"/>
  <c r="X446" i="21"/>
  <c r="K446" i="21"/>
  <c r="B446" i="21"/>
  <c r="AJ445" i="21"/>
  <c r="AI445" i="21"/>
  <c r="AH445" i="21"/>
  <c r="AG445" i="21"/>
  <c r="AF445" i="21"/>
  <c r="AD445" i="21"/>
  <c r="AC445" i="21"/>
  <c r="AB445" i="21"/>
  <c r="AA445" i="21"/>
  <c r="Z445" i="21"/>
  <c r="Y445" i="21"/>
  <c r="X445" i="21"/>
  <c r="K445" i="21"/>
  <c r="B445" i="21"/>
  <c r="AJ444" i="21"/>
  <c r="AI444" i="21"/>
  <c r="AH444" i="21"/>
  <c r="AG444" i="21"/>
  <c r="AF444" i="21"/>
  <c r="AD444" i="21"/>
  <c r="AC444" i="21"/>
  <c r="AB444" i="21"/>
  <c r="AA444" i="21"/>
  <c r="Z444" i="21"/>
  <c r="Y444" i="21"/>
  <c r="X444" i="21"/>
  <c r="K444" i="21"/>
  <c r="B444" i="21"/>
  <c r="AJ443" i="21"/>
  <c r="AI443" i="21"/>
  <c r="AH443" i="21"/>
  <c r="AG443" i="21"/>
  <c r="AF443" i="21"/>
  <c r="AD443" i="21"/>
  <c r="AC443" i="21"/>
  <c r="AB443" i="21"/>
  <c r="AA443" i="21"/>
  <c r="Z443" i="21"/>
  <c r="Y443" i="21"/>
  <c r="X443" i="21"/>
  <c r="K443" i="21"/>
  <c r="B443" i="21"/>
  <c r="AJ442" i="21"/>
  <c r="AI442" i="21"/>
  <c r="AH442" i="21"/>
  <c r="AG442" i="21"/>
  <c r="AF442" i="21"/>
  <c r="AD442" i="21"/>
  <c r="AC442" i="21"/>
  <c r="AB442" i="21"/>
  <c r="AA442" i="21"/>
  <c r="Z442" i="21"/>
  <c r="Y442" i="21"/>
  <c r="X442" i="21"/>
  <c r="K442" i="21"/>
  <c r="B442" i="21"/>
  <c r="AJ441" i="21"/>
  <c r="AI441" i="21"/>
  <c r="AH441" i="21"/>
  <c r="AG441" i="21"/>
  <c r="AF441" i="21"/>
  <c r="AD441" i="21"/>
  <c r="AC441" i="21"/>
  <c r="AB441" i="21"/>
  <c r="AA441" i="21"/>
  <c r="Z441" i="21"/>
  <c r="Y441" i="21"/>
  <c r="X441" i="21"/>
  <c r="K441" i="21"/>
  <c r="B441" i="21"/>
  <c r="AJ440" i="21"/>
  <c r="AI440" i="21"/>
  <c r="AH440" i="21"/>
  <c r="AG440" i="21"/>
  <c r="AF440" i="21"/>
  <c r="AD440" i="21"/>
  <c r="AC440" i="21"/>
  <c r="AB440" i="21"/>
  <c r="AA440" i="21"/>
  <c r="Z440" i="21"/>
  <c r="Y440" i="21"/>
  <c r="X440" i="21"/>
  <c r="K440" i="21"/>
  <c r="B440" i="21"/>
  <c r="AJ439" i="21"/>
  <c r="AI439" i="21"/>
  <c r="AH439" i="21"/>
  <c r="AG439" i="21"/>
  <c r="AF439" i="21"/>
  <c r="AD439" i="21"/>
  <c r="AC439" i="21"/>
  <c r="AB439" i="21"/>
  <c r="AA439" i="21"/>
  <c r="Z439" i="21"/>
  <c r="Y439" i="21"/>
  <c r="X439" i="21"/>
  <c r="K439" i="21"/>
  <c r="B439" i="21"/>
  <c r="AJ438" i="21"/>
  <c r="AI438" i="21"/>
  <c r="AH438" i="21"/>
  <c r="AG438" i="21"/>
  <c r="AF438" i="21"/>
  <c r="AD438" i="21"/>
  <c r="AC438" i="21"/>
  <c r="AB438" i="21"/>
  <c r="AA438" i="21"/>
  <c r="Z438" i="21"/>
  <c r="Y438" i="21"/>
  <c r="X438" i="21"/>
  <c r="K438" i="21"/>
  <c r="B438" i="21"/>
  <c r="AJ437" i="21"/>
  <c r="AI437" i="21"/>
  <c r="AH437" i="21"/>
  <c r="AG437" i="21"/>
  <c r="AF437" i="21"/>
  <c r="AD437" i="21"/>
  <c r="AC437" i="21"/>
  <c r="AB437" i="21"/>
  <c r="AA437" i="21"/>
  <c r="Z437" i="21"/>
  <c r="Y437" i="21"/>
  <c r="X437" i="21"/>
  <c r="K437" i="21"/>
  <c r="B437" i="21"/>
  <c r="AJ436" i="21"/>
  <c r="AI436" i="21"/>
  <c r="AH436" i="21"/>
  <c r="AG436" i="21"/>
  <c r="AF436" i="21"/>
  <c r="AD436" i="21"/>
  <c r="AC436" i="21"/>
  <c r="AB436" i="21"/>
  <c r="AA436" i="21"/>
  <c r="Z436" i="21"/>
  <c r="Y436" i="21"/>
  <c r="X436" i="21"/>
  <c r="K436" i="21"/>
  <c r="B436" i="21"/>
  <c r="AJ435" i="21"/>
  <c r="AI435" i="21"/>
  <c r="AH435" i="21"/>
  <c r="AG435" i="21"/>
  <c r="AF435" i="21"/>
  <c r="AD435" i="21"/>
  <c r="AC435" i="21"/>
  <c r="AB435" i="21"/>
  <c r="AA435" i="21"/>
  <c r="Z435" i="21"/>
  <c r="Y435" i="21"/>
  <c r="X435" i="21"/>
  <c r="K435" i="21"/>
  <c r="B435" i="21"/>
  <c r="AJ434" i="21"/>
  <c r="AI434" i="21"/>
  <c r="AH434" i="21"/>
  <c r="AG434" i="21"/>
  <c r="AF434" i="21"/>
  <c r="AD434" i="21"/>
  <c r="AC434" i="21"/>
  <c r="AB434" i="21"/>
  <c r="AA434" i="21"/>
  <c r="Z434" i="21"/>
  <c r="Y434" i="21"/>
  <c r="X434" i="21"/>
  <c r="K434" i="21"/>
  <c r="B434" i="21"/>
  <c r="AJ433" i="21"/>
  <c r="AI433" i="21"/>
  <c r="AH433" i="21"/>
  <c r="AG433" i="21"/>
  <c r="AF433" i="21"/>
  <c r="AD433" i="21"/>
  <c r="AC433" i="21"/>
  <c r="AB433" i="21"/>
  <c r="AA433" i="21"/>
  <c r="Z433" i="21"/>
  <c r="Y433" i="21"/>
  <c r="X433" i="21"/>
  <c r="K433" i="21"/>
  <c r="B433" i="21"/>
  <c r="AJ432" i="21"/>
  <c r="AI432" i="21"/>
  <c r="AH432" i="21"/>
  <c r="AG432" i="21"/>
  <c r="AF432" i="21"/>
  <c r="AD432" i="21"/>
  <c r="AC432" i="21"/>
  <c r="AB432" i="21"/>
  <c r="AA432" i="21"/>
  <c r="Z432" i="21"/>
  <c r="Y432" i="21"/>
  <c r="X432" i="21"/>
  <c r="K432" i="21"/>
  <c r="B432" i="21"/>
  <c r="AJ431" i="21"/>
  <c r="AI431" i="21"/>
  <c r="AH431" i="21"/>
  <c r="AG431" i="21"/>
  <c r="AF431" i="21"/>
  <c r="AD431" i="21"/>
  <c r="AC431" i="21"/>
  <c r="AB431" i="21"/>
  <c r="AA431" i="21"/>
  <c r="Z431" i="21"/>
  <c r="Y431" i="21"/>
  <c r="X431" i="21"/>
  <c r="K431" i="21"/>
  <c r="B431" i="21"/>
  <c r="AJ430" i="21"/>
  <c r="AI430" i="21"/>
  <c r="AH430" i="21"/>
  <c r="AG430" i="21"/>
  <c r="AF430" i="21"/>
  <c r="AD430" i="21"/>
  <c r="AC430" i="21"/>
  <c r="AB430" i="21"/>
  <c r="AA430" i="21"/>
  <c r="Z430" i="21"/>
  <c r="Y430" i="21"/>
  <c r="X430" i="21"/>
  <c r="K430" i="21"/>
  <c r="B430" i="21"/>
  <c r="AJ429" i="21"/>
  <c r="AI429" i="21"/>
  <c r="AH429" i="21"/>
  <c r="AG429" i="21"/>
  <c r="AF429" i="21"/>
  <c r="AD429" i="21"/>
  <c r="AC429" i="21"/>
  <c r="AB429" i="21"/>
  <c r="AA429" i="21"/>
  <c r="Z429" i="21"/>
  <c r="Y429" i="21"/>
  <c r="X429" i="21"/>
  <c r="K429" i="21"/>
  <c r="B429" i="21"/>
  <c r="AJ428" i="21"/>
  <c r="AI428" i="21"/>
  <c r="AH428" i="21"/>
  <c r="AG428" i="21"/>
  <c r="AF428" i="21"/>
  <c r="AD428" i="21"/>
  <c r="AC428" i="21"/>
  <c r="AB428" i="21"/>
  <c r="AA428" i="21"/>
  <c r="Z428" i="21"/>
  <c r="Y428" i="21"/>
  <c r="X428" i="21"/>
  <c r="K428" i="21"/>
  <c r="B428" i="21"/>
  <c r="AJ427" i="21"/>
  <c r="AI427" i="21"/>
  <c r="AH427" i="21"/>
  <c r="AG427" i="21"/>
  <c r="AF427" i="21"/>
  <c r="AD427" i="21"/>
  <c r="AC427" i="21"/>
  <c r="AB427" i="21"/>
  <c r="AA427" i="21"/>
  <c r="Z427" i="21"/>
  <c r="Y427" i="21"/>
  <c r="X427" i="21"/>
  <c r="K427" i="21"/>
  <c r="B427" i="21"/>
  <c r="AJ426" i="21"/>
  <c r="AI426" i="21"/>
  <c r="AH426" i="21"/>
  <c r="AG426" i="21"/>
  <c r="AF426" i="21"/>
  <c r="AD426" i="21"/>
  <c r="AC426" i="21"/>
  <c r="AB426" i="21"/>
  <c r="AA426" i="21"/>
  <c r="Z426" i="21"/>
  <c r="Y426" i="21"/>
  <c r="X426" i="21"/>
  <c r="K426" i="21"/>
  <c r="B426" i="21"/>
  <c r="AJ425" i="21"/>
  <c r="AI425" i="21"/>
  <c r="AH425" i="21"/>
  <c r="AG425" i="21"/>
  <c r="AF425" i="21"/>
  <c r="AD425" i="21"/>
  <c r="AC425" i="21"/>
  <c r="AB425" i="21"/>
  <c r="AA425" i="21"/>
  <c r="Z425" i="21"/>
  <c r="Y425" i="21"/>
  <c r="X425" i="21"/>
  <c r="K425" i="21"/>
  <c r="B425" i="21"/>
  <c r="AJ424" i="21"/>
  <c r="AI424" i="21"/>
  <c r="AH424" i="21"/>
  <c r="AG424" i="21"/>
  <c r="AF424" i="21"/>
  <c r="AD424" i="21"/>
  <c r="AC424" i="21"/>
  <c r="AB424" i="21"/>
  <c r="AA424" i="21"/>
  <c r="Z424" i="21"/>
  <c r="Y424" i="21"/>
  <c r="X424" i="21"/>
  <c r="K424" i="21"/>
  <c r="B424" i="21"/>
  <c r="AJ423" i="21"/>
  <c r="AI423" i="21"/>
  <c r="AH423" i="21"/>
  <c r="AG423" i="21"/>
  <c r="AF423" i="21"/>
  <c r="AD423" i="21"/>
  <c r="AC423" i="21"/>
  <c r="AB423" i="21"/>
  <c r="AA423" i="21"/>
  <c r="Z423" i="21"/>
  <c r="Y423" i="21"/>
  <c r="X423" i="21"/>
  <c r="K423" i="21"/>
  <c r="B423" i="21"/>
  <c r="AJ422" i="21"/>
  <c r="AI422" i="21"/>
  <c r="AH422" i="21"/>
  <c r="AG422" i="21"/>
  <c r="AF422" i="21"/>
  <c r="AD422" i="21"/>
  <c r="AC422" i="21"/>
  <c r="AB422" i="21"/>
  <c r="AA422" i="21"/>
  <c r="Z422" i="21"/>
  <c r="Y422" i="21"/>
  <c r="X422" i="21"/>
  <c r="K422" i="21"/>
  <c r="B422" i="21"/>
  <c r="AJ421" i="21"/>
  <c r="AI421" i="21"/>
  <c r="AH421" i="21"/>
  <c r="AG421" i="21"/>
  <c r="AF421" i="21"/>
  <c r="AD421" i="21"/>
  <c r="AC421" i="21"/>
  <c r="AB421" i="21"/>
  <c r="AA421" i="21"/>
  <c r="Z421" i="21"/>
  <c r="Y421" i="21"/>
  <c r="X421" i="21"/>
  <c r="K421" i="21"/>
  <c r="B421" i="21"/>
  <c r="AJ420" i="21"/>
  <c r="AI420" i="21"/>
  <c r="AH420" i="21"/>
  <c r="AG420" i="21"/>
  <c r="AF420" i="21"/>
  <c r="AD420" i="21"/>
  <c r="AC420" i="21"/>
  <c r="AB420" i="21"/>
  <c r="AA420" i="21"/>
  <c r="Z420" i="21"/>
  <c r="Y420" i="21"/>
  <c r="X420" i="21"/>
  <c r="K420" i="21"/>
  <c r="B420" i="21"/>
  <c r="AJ419" i="21"/>
  <c r="AI419" i="21"/>
  <c r="AH419" i="21"/>
  <c r="AG419" i="21"/>
  <c r="AF419" i="21"/>
  <c r="AD419" i="21"/>
  <c r="AC419" i="21"/>
  <c r="AB419" i="21"/>
  <c r="AA419" i="21"/>
  <c r="Z419" i="21"/>
  <c r="Y419" i="21"/>
  <c r="X419" i="21"/>
  <c r="K419" i="21"/>
  <c r="B419" i="21"/>
  <c r="AJ418" i="21"/>
  <c r="AI418" i="21"/>
  <c r="AH418" i="21"/>
  <c r="AG418" i="21"/>
  <c r="AF418" i="21"/>
  <c r="AD418" i="21"/>
  <c r="AC418" i="21"/>
  <c r="AB418" i="21"/>
  <c r="AA418" i="21"/>
  <c r="Z418" i="21"/>
  <c r="Y418" i="21"/>
  <c r="X418" i="21"/>
  <c r="K418" i="21"/>
  <c r="B418" i="21"/>
  <c r="AJ417" i="21"/>
  <c r="AI417" i="21"/>
  <c r="AH417" i="21"/>
  <c r="AG417" i="21"/>
  <c r="AF417" i="21"/>
  <c r="AD417" i="21"/>
  <c r="AC417" i="21"/>
  <c r="AB417" i="21"/>
  <c r="AA417" i="21"/>
  <c r="Z417" i="21"/>
  <c r="Y417" i="21"/>
  <c r="X417" i="21"/>
  <c r="K417" i="21"/>
  <c r="B417" i="21"/>
  <c r="AJ416" i="21"/>
  <c r="AI416" i="21"/>
  <c r="AH416" i="21"/>
  <c r="AG416" i="21"/>
  <c r="AF416" i="21"/>
  <c r="AD416" i="21"/>
  <c r="AC416" i="21"/>
  <c r="AB416" i="21"/>
  <c r="AA416" i="21"/>
  <c r="Z416" i="21"/>
  <c r="Y416" i="21"/>
  <c r="X416" i="21"/>
  <c r="K416" i="21"/>
  <c r="B416" i="21"/>
  <c r="AJ415" i="21"/>
  <c r="AI415" i="21"/>
  <c r="AH415" i="21"/>
  <c r="AG415" i="21"/>
  <c r="AF415" i="21"/>
  <c r="AD415" i="21"/>
  <c r="AC415" i="21"/>
  <c r="AB415" i="21"/>
  <c r="AA415" i="21"/>
  <c r="Z415" i="21"/>
  <c r="Y415" i="21"/>
  <c r="X415" i="21"/>
  <c r="K415" i="21"/>
  <c r="B415" i="21"/>
  <c r="AJ414" i="21"/>
  <c r="AI414" i="21"/>
  <c r="AH414" i="21"/>
  <c r="AG414" i="21"/>
  <c r="AF414" i="21"/>
  <c r="AD414" i="21"/>
  <c r="AC414" i="21"/>
  <c r="AB414" i="21"/>
  <c r="AA414" i="21"/>
  <c r="Z414" i="21"/>
  <c r="Y414" i="21"/>
  <c r="X414" i="21"/>
  <c r="K414" i="21"/>
  <c r="B414" i="21"/>
  <c r="AJ413" i="21"/>
  <c r="AI413" i="21"/>
  <c r="AH413" i="21"/>
  <c r="AG413" i="21"/>
  <c r="AF413" i="21"/>
  <c r="AD413" i="21"/>
  <c r="AC413" i="21"/>
  <c r="AB413" i="21"/>
  <c r="AA413" i="21"/>
  <c r="Z413" i="21"/>
  <c r="Y413" i="21"/>
  <c r="X413" i="21"/>
  <c r="K413" i="21"/>
  <c r="B413" i="21"/>
  <c r="AJ412" i="21"/>
  <c r="AI412" i="21"/>
  <c r="AH412" i="21"/>
  <c r="AG412" i="21"/>
  <c r="AF412" i="21"/>
  <c r="AD412" i="21"/>
  <c r="AC412" i="21"/>
  <c r="AB412" i="21"/>
  <c r="AA412" i="21"/>
  <c r="Z412" i="21"/>
  <c r="Y412" i="21"/>
  <c r="X412" i="21"/>
  <c r="K412" i="21"/>
  <c r="B412" i="21"/>
  <c r="AJ411" i="21"/>
  <c r="AI411" i="21"/>
  <c r="AH411" i="21"/>
  <c r="AG411" i="21"/>
  <c r="AF411" i="21"/>
  <c r="AD411" i="21"/>
  <c r="AC411" i="21"/>
  <c r="AB411" i="21"/>
  <c r="AA411" i="21"/>
  <c r="Z411" i="21"/>
  <c r="Y411" i="21"/>
  <c r="X411" i="21"/>
  <c r="K411" i="21"/>
  <c r="B411" i="21"/>
  <c r="AJ410" i="21"/>
  <c r="AI410" i="21"/>
  <c r="AH410" i="21"/>
  <c r="AG410" i="21"/>
  <c r="AF410" i="21"/>
  <c r="AD410" i="21"/>
  <c r="AC410" i="21"/>
  <c r="AB410" i="21"/>
  <c r="AA410" i="21"/>
  <c r="Z410" i="21"/>
  <c r="Y410" i="21"/>
  <c r="X410" i="21"/>
  <c r="K410" i="21"/>
  <c r="B410" i="21"/>
  <c r="AJ409" i="21"/>
  <c r="AI409" i="21"/>
  <c r="AH409" i="21"/>
  <c r="AG409" i="21"/>
  <c r="AF409" i="21"/>
  <c r="AD409" i="21"/>
  <c r="AC409" i="21"/>
  <c r="AB409" i="21"/>
  <c r="AA409" i="21"/>
  <c r="Z409" i="21"/>
  <c r="Y409" i="21"/>
  <c r="X409" i="21"/>
  <c r="K409" i="21"/>
  <c r="B409" i="21"/>
  <c r="AJ408" i="21"/>
  <c r="AI408" i="21"/>
  <c r="AH408" i="21"/>
  <c r="AG408" i="21"/>
  <c r="AF408" i="21"/>
  <c r="AD408" i="21"/>
  <c r="AC408" i="21"/>
  <c r="AB408" i="21"/>
  <c r="AA408" i="21"/>
  <c r="Z408" i="21"/>
  <c r="Y408" i="21"/>
  <c r="X408" i="21"/>
  <c r="K408" i="21"/>
  <c r="B408" i="21"/>
  <c r="AJ407" i="21"/>
  <c r="AI407" i="21"/>
  <c r="AH407" i="21"/>
  <c r="AG407" i="21"/>
  <c r="AF407" i="21"/>
  <c r="AD407" i="21"/>
  <c r="AC407" i="21"/>
  <c r="AB407" i="21"/>
  <c r="AA407" i="21"/>
  <c r="Z407" i="21"/>
  <c r="Y407" i="21"/>
  <c r="X407" i="21"/>
  <c r="K407" i="21"/>
  <c r="B407" i="21"/>
  <c r="AJ406" i="21"/>
  <c r="AI406" i="21"/>
  <c r="AH406" i="21"/>
  <c r="AG406" i="21"/>
  <c r="AF406" i="21"/>
  <c r="AD406" i="21"/>
  <c r="AC406" i="21"/>
  <c r="AB406" i="21"/>
  <c r="AA406" i="21"/>
  <c r="Z406" i="21"/>
  <c r="Y406" i="21"/>
  <c r="X406" i="21"/>
  <c r="K406" i="21"/>
  <c r="B406" i="21"/>
  <c r="AJ405" i="21"/>
  <c r="AI405" i="21"/>
  <c r="AH405" i="21"/>
  <c r="AG405" i="21"/>
  <c r="AF405" i="21"/>
  <c r="AD405" i="21"/>
  <c r="AC405" i="21"/>
  <c r="AB405" i="21"/>
  <c r="AA405" i="21"/>
  <c r="Z405" i="21"/>
  <c r="Y405" i="21"/>
  <c r="X405" i="21"/>
  <c r="K405" i="21"/>
  <c r="B405" i="21"/>
  <c r="AJ404" i="21"/>
  <c r="AI404" i="21"/>
  <c r="AH404" i="21"/>
  <c r="AG404" i="21"/>
  <c r="AF404" i="21"/>
  <c r="AD404" i="21"/>
  <c r="AC404" i="21"/>
  <c r="AB404" i="21"/>
  <c r="AA404" i="21"/>
  <c r="Z404" i="21"/>
  <c r="Y404" i="21"/>
  <c r="X404" i="21"/>
  <c r="K404" i="21"/>
  <c r="B404" i="21"/>
  <c r="AJ403" i="21"/>
  <c r="AI403" i="21"/>
  <c r="AH403" i="21"/>
  <c r="AG403" i="21"/>
  <c r="AF403" i="21"/>
  <c r="AD403" i="21"/>
  <c r="AC403" i="21"/>
  <c r="AB403" i="21"/>
  <c r="AA403" i="21"/>
  <c r="Z403" i="21"/>
  <c r="Y403" i="21"/>
  <c r="X403" i="21"/>
  <c r="K403" i="21"/>
  <c r="B403" i="21"/>
  <c r="AJ402" i="21"/>
  <c r="AI402" i="21"/>
  <c r="AH402" i="21"/>
  <c r="AG402" i="21"/>
  <c r="AF402" i="21"/>
  <c r="AD402" i="21"/>
  <c r="AC402" i="21"/>
  <c r="AB402" i="21"/>
  <c r="AA402" i="21"/>
  <c r="Z402" i="21"/>
  <c r="Y402" i="21"/>
  <c r="X402" i="21"/>
  <c r="K402" i="21"/>
  <c r="B402" i="21"/>
  <c r="AJ401" i="21"/>
  <c r="AI401" i="21"/>
  <c r="AH401" i="21"/>
  <c r="AG401" i="21"/>
  <c r="AF401" i="21"/>
  <c r="AD401" i="21"/>
  <c r="AC401" i="21"/>
  <c r="AB401" i="21"/>
  <c r="AA401" i="21"/>
  <c r="Z401" i="21"/>
  <c r="Y401" i="21"/>
  <c r="X401" i="21"/>
  <c r="K401" i="21"/>
  <c r="B401" i="21"/>
  <c r="AJ400" i="21"/>
  <c r="AI400" i="21"/>
  <c r="AH400" i="21"/>
  <c r="AG400" i="21"/>
  <c r="AF400" i="21"/>
  <c r="AD400" i="21"/>
  <c r="AC400" i="21"/>
  <c r="AB400" i="21"/>
  <c r="AA400" i="21"/>
  <c r="Z400" i="21"/>
  <c r="Y400" i="21"/>
  <c r="X400" i="21"/>
  <c r="K400" i="21"/>
  <c r="B400" i="21"/>
  <c r="AJ399" i="21"/>
  <c r="AI399" i="21"/>
  <c r="AH399" i="21"/>
  <c r="AG399" i="21"/>
  <c r="AF399" i="21"/>
  <c r="AD399" i="21"/>
  <c r="AC399" i="21"/>
  <c r="AB399" i="21"/>
  <c r="AA399" i="21"/>
  <c r="Z399" i="21"/>
  <c r="Y399" i="21"/>
  <c r="X399" i="21"/>
  <c r="K399" i="21"/>
  <c r="B399" i="21"/>
  <c r="AJ398" i="21"/>
  <c r="AI398" i="21"/>
  <c r="AH398" i="21"/>
  <c r="AG398" i="21"/>
  <c r="AF398" i="21"/>
  <c r="AD398" i="21"/>
  <c r="AC398" i="21"/>
  <c r="AB398" i="21"/>
  <c r="AA398" i="21"/>
  <c r="Z398" i="21"/>
  <c r="Y398" i="21"/>
  <c r="X398" i="21"/>
  <c r="K398" i="21"/>
  <c r="B398" i="21"/>
  <c r="AJ397" i="21"/>
  <c r="AI397" i="21"/>
  <c r="AH397" i="21"/>
  <c r="AG397" i="21"/>
  <c r="AF397" i="21"/>
  <c r="AD397" i="21"/>
  <c r="AC397" i="21"/>
  <c r="AB397" i="21"/>
  <c r="AA397" i="21"/>
  <c r="Z397" i="21"/>
  <c r="Y397" i="21"/>
  <c r="X397" i="21"/>
  <c r="K397" i="21"/>
  <c r="B397" i="21"/>
  <c r="AJ396" i="21"/>
  <c r="AI396" i="21"/>
  <c r="AH396" i="21"/>
  <c r="AG396" i="21"/>
  <c r="AF396" i="21"/>
  <c r="AD396" i="21"/>
  <c r="AC396" i="21"/>
  <c r="AB396" i="21"/>
  <c r="AA396" i="21"/>
  <c r="Z396" i="21"/>
  <c r="Y396" i="21"/>
  <c r="X396" i="21"/>
  <c r="K396" i="21"/>
  <c r="B396" i="21"/>
  <c r="AJ395" i="21"/>
  <c r="AI395" i="21"/>
  <c r="AH395" i="21"/>
  <c r="AG395" i="21"/>
  <c r="AF395" i="21"/>
  <c r="AD395" i="21"/>
  <c r="AC395" i="21"/>
  <c r="AB395" i="21"/>
  <c r="AA395" i="21"/>
  <c r="Z395" i="21"/>
  <c r="Y395" i="21"/>
  <c r="X395" i="21"/>
  <c r="K395" i="21"/>
  <c r="B395" i="21"/>
  <c r="AJ394" i="21"/>
  <c r="AI394" i="21"/>
  <c r="AH394" i="21"/>
  <c r="AG394" i="21"/>
  <c r="AF394" i="21"/>
  <c r="AD394" i="21"/>
  <c r="AC394" i="21"/>
  <c r="AB394" i="21"/>
  <c r="AA394" i="21"/>
  <c r="Z394" i="21"/>
  <c r="Y394" i="21"/>
  <c r="X394" i="21"/>
  <c r="K394" i="21"/>
  <c r="B394" i="21"/>
  <c r="AJ393" i="21"/>
  <c r="AI393" i="21"/>
  <c r="AH393" i="21"/>
  <c r="AG393" i="21"/>
  <c r="AF393" i="21"/>
  <c r="AD393" i="21"/>
  <c r="AC393" i="21"/>
  <c r="AB393" i="21"/>
  <c r="AA393" i="21"/>
  <c r="Z393" i="21"/>
  <c r="Y393" i="21"/>
  <c r="X393" i="21"/>
  <c r="K393" i="21"/>
  <c r="B393" i="21"/>
  <c r="AJ392" i="21"/>
  <c r="AI392" i="21"/>
  <c r="AH392" i="21"/>
  <c r="AG392" i="21"/>
  <c r="AF392" i="21"/>
  <c r="AD392" i="21"/>
  <c r="AC392" i="21"/>
  <c r="AB392" i="21"/>
  <c r="AA392" i="21"/>
  <c r="Z392" i="21"/>
  <c r="Y392" i="21"/>
  <c r="X392" i="21"/>
  <c r="K392" i="21"/>
  <c r="B392" i="21"/>
  <c r="AJ391" i="21"/>
  <c r="AI391" i="21"/>
  <c r="AH391" i="21"/>
  <c r="AG391" i="21"/>
  <c r="AF391" i="21"/>
  <c r="AD391" i="21"/>
  <c r="AC391" i="21"/>
  <c r="AB391" i="21"/>
  <c r="AA391" i="21"/>
  <c r="Z391" i="21"/>
  <c r="Y391" i="21"/>
  <c r="X391" i="21"/>
  <c r="K391" i="21"/>
  <c r="B391" i="21"/>
  <c r="AJ390" i="21"/>
  <c r="AI390" i="21"/>
  <c r="AH390" i="21"/>
  <c r="AG390" i="21"/>
  <c r="AF390" i="21"/>
  <c r="AD390" i="21"/>
  <c r="AC390" i="21"/>
  <c r="AB390" i="21"/>
  <c r="AA390" i="21"/>
  <c r="Z390" i="21"/>
  <c r="Y390" i="21"/>
  <c r="X390" i="21"/>
  <c r="K390" i="21"/>
  <c r="B390" i="21"/>
  <c r="AJ389" i="21"/>
  <c r="AI389" i="21"/>
  <c r="AH389" i="21"/>
  <c r="AG389" i="21"/>
  <c r="AF389" i="21"/>
  <c r="AD389" i="21"/>
  <c r="AC389" i="21"/>
  <c r="AB389" i="21"/>
  <c r="AA389" i="21"/>
  <c r="Z389" i="21"/>
  <c r="Y389" i="21"/>
  <c r="X389" i="21"/>
  <c r="K389" i="21"/>
  <c r="B389" i="21"/>
  <c r="AJ388" i="21"/>
  <c r="AI388" i="21"/>
  <c r="AH388" i="21"/>
  <c r="AG388" i="21"/>
  <c r="AF388" i="21"/>
  <c r="AD388" i="21"/>
  <c r="AC388" i="21"/>
  <c r="AB388" i="21"/>
  <c r="AA388" i="21"/>
  <c r="Z388" i="21"/>
  <c r="Y388" i="21"/>
  <c r="X388" i="21"/>
  <c r="K388" i="21"/>
  <c r="B388" i="21"/>
  <c r="AJ387" i="21"/>
  <c r="AI387" i="21"/>
  <c r="AH387" i="21"/>
  <c r="AG387" i="21"/>
  <c r="AF387" i="21"/>
  <c r="AD387" i="21"/>
  <c r="AC387" i="21"/>
  <c r="AB387" i="21"/>
  <c r="AA387" i="21"/>
  <c r="Z387" i="21"/>
  <c r="Y387" i="21"/>
  <c r="X387" i="21"/>
  <c r="K387" i="21"/>
  <c r="B387" i="21"/>
  <c r="AJ386" i="21"/>
  <c r="AI386" i="21"/>
  <c r="AH386" i="21"/>
  <c r="AG386" i="21"/>
  <c r="AF386" i="21"/>
  <c r="AD386" i="21"/>
  <c r="AC386" i="21"/>
  <c r="AB386" i="21"/>
  <c r="AA386" i="21"/>
  <c r="Z386" i="21"/>
  <c r="Y386" i="21"/>
  <c r="X386" i="21"/>
  <c r="K386" i="21"/>
  <c r="B386" i="21"/>
  <c r="AJ385" i="21"/>
  <c r="AI385" i="21"/>
  <c r="AH385" i="21"/>
  <c r="AG385" i="21"/>
  <c r="AF385" i="21"/>
  <c r="AD385" i="21"/>
  <c r="AC385" i="21"/>
  <c r="AB385" i="21"/>
  <c r="AA385" i="21"/>
  <c r="Z385" i="21"/>
  <c r="Y385" i="21"/>
  <c r="X385" i="21"/>
  <c r="K385" i="21"/>
  <c r="B385" i="21"/>
  <c r="AJ384" i="21"/>
  <c r="AI384" i="21"/>
  <c r="AH384" i="21"/>
  <c r="AG384" i="21"/>
  <c r="AF384" i="21"/>
  <c r="AD384" i="21"/>
  <c r="AC384" i="21"/>
  <c r="AB384" i="21"/>
  <c r="AA384" i="21"/>
  <c r="Z384" i="21"/>
  <c r="Y384" i="21"/>
  <c r="X384" i="21"/>
  <c r="K384" i="21"/>
  <c r="B384" i="21"/>
  <c r="AJ383" i="21"/>
  <c r="AI383" i="21"/>
  <c r="AH383" i="21"/>
  <c r="AG383" i="21"/>
  <c r="AF383" i="21"/>
  <c r="AD383" i="21"/>
  <c r="AC383" i="21"/>
  <c r="AB383" i="21"/>
  <c r="AA383" i="21"/>
  <c r="Z383" i="21"/>
  <c r="Y383" i="21"/>
  <c r="X383" i="21"/>
  <c r="K383" i="21"/>
  <c r="B383" i="21"/>
  <c r="AJ382" i="21"/>
  <c r="AI382" i="21"/>
  <c r="AH382" i="21"/>
  <c r="AG382" i="21"/>
  <c r="AF382" i="21"/>
  <c r="AD382" i="21"/>
  <c r="AC382" i="21"/>
  <c r="AB382" i="21"/>
  <c r="AA382" i="21"/>
  <c r="Z382" i="21"/>
  <c r="Y382" i="21"/>
  <c r="X382" i="21"/>
  <c r="K382" i="21"/>
  <c r="B382" i="21"/>
  <c r="AJ381" i="21"/>
  <c r="AI381" i="21"/>
  <c r="AH381" i="21"/>
  <c r="AG381" i="21"/>
  <c r="AF381" i="21"/>
  <c r="AD381" i="21"/>
  <c r="AC381" i="21"/>
  <c r="AB381" i="21"/>
  <c r="AA381" i="21"/>
  <c r="Z381" i="21"/>
  <c r="Y381" i="21"/>
  <c r="X381" i="21"/>
  <c r="K381" i="21"/>
  <c r="B381" i="21"/>
  <c r="AJ380" i="21"/>
  <c r="AI380" i="21"/>
  <c r="AH380" i="21"/>
  <c r="AG380" i="21"/>
  <c r="AF380" i="21"/>
  <c r="AD380" i="21"/>
  <c r="AC380" i="21"/>
  <c r="AB380" i="21"/>
  <c r="AA380" i="21"/>
  <c r="Z380" i="21"/>
  <c r="Y380" i="21"/>
  <c r="X380" i="21"/>
  <c r="K380" i="21"/>
  <c r="B380" i="21"/>
  <c r="AJ379" i="21"/>
  <c r="AI379" i="21"/>
  <c r="AH379" i="21"/>
  <c r="AG379" i="21"/>
  <c r="AF379" i="21"/>
  <c r="AD379" i="21"/>
  <c r="AC379" i="21"/>
  <c r="AB379" i="21"/>
  <c r="AA379" i="21"/>
  <c r="Z379" i="21"/>
  <c r="Y379" i="21"/>
  <c r="X379" i="21"/>
  <c r="K379" i="21"/>
  <c r="B379" i="21"/>
  <c r="AJ378" i="21"/>
  <c r="AI378" i="21"/>
  <c r="AH378" i="21"/>
  <c r="AG378" i="21"/>
  <c r="AF378" i="21"/>
  <c r="AD378" i="21"/>
  <c r="AC378" i="21"/>
  <c r="AB378" i="21"/>
  <c r="AA378" i="21"/>
  <c r="Z378" i="21"/>
  <c r="Y378" i="21"/>
  <c r="X378" i="21"/>
  <c r="K378" i="21"/>
  <c r="B378" i="21"/>
  <c r="AJ377" i="21"/>
  <c r="AI377" i="21"/>
  <c r="AH377" i="21"/>
  <c r="AG377" i="21"/>
  <c r="AF377" i="21"/>
  <c r="AD377" i="21"/>
  <c r="AC377" i="21"/>
  <c r="AB377" i="21"/>
  <c r="AA377" i="21"/>
  <c r="Z377" i="21"/>
  <c r="Y377" i="21"/>
  <c r="X377" i="21"/>
  <c r="K377" i="21"/>
  <c r="B377" i="21"/>
  <c r="AJ376" i="21"/>
  <c r="AI376" i="21"/>
  <c r="AH376" i="21"/>
  <c r="AG376" i="21"/>
  <c r="AF376" i="21"/>
  <c r="AD376" i="21"/>
  <c r="AC376" i="21"/>
  <c r="AB376" i="21"/>
  <c r="AA376" i="21"/>
  <c r="Z376" i="21"/>
  <c r="Y376" i="21"/>
  <c r="X376" i="21"/>
  <c r="K376" i="21"/>
  <c r="B376" i="21"/>
  <c r="AJ375" i="21"/>
  <c r="AI375" i="21"/>
  <c r="AH375" i="21"/>
  <c r="AG375" i="21"/>
  <c r="AF375" i="21"/>
  <c r="AD375" i="21"/>
  <c r="AC375" i="21"/>
  <c r="AB375" i="21"/>
  <c r="AA375" i="21"/>
  <c r="Z375" i="21"/>
  <c r="Y375" i="21"/>
  <c r="X375" i="21"/>
  <c r="K375" i="21"/>
  <c r="B375" i="21"/>
  <c r="AJ374" i="21"/>
  <c r="AI374" i="21"/>
  <c r="AH374" i="21"/>
  <c r="AG374" i="21"/>
  <c r="AF374" i="21"/>
  <c r="AD374" i="21"/>
  <c r="AC374" i="21"/>
  <c r="AB374" i="21"/>
  <c r="AA374" i="21"/>
  <c r="Z374" i="21"/>
  <c r="Y374" i="21"/>
  <c r="X374" i="21"/>
  <c r="K374" i="21"/>
  <c r="B374" i="21"/>
  <c r="AJ373" i="21"/>
  <c r="AI373" i="21"/>
  <c r="AH373" i="21"/>
  <c r="AG373" i="21"/>
  <c r="AF373" i="21"/>
  <c r="AD373" i="21"/>
  <c r="AC373" i="21"/>
  <c r="AB373" i="21"/>
  <c r="AA373" i="21"/>
  <c r="Z373" i="21"/>
  <c r="Y373" i="21"/>
  <c r="X373" i="21"/>
  <c r="K373" i="21"/>
  <c r="B373" i="21"/>
  <c r="AJ372" i="21"/>
  <c r="AI372" i="21"/>
  <c r="AH372" i="21"/>
  <c r="AG372" i="21"/>
  <c r="AF372" i="21"/>
  <c r="AD372" i="21"/>
  <c r="AC372" i="21"/>
  <c r="AB372" i="21"/>
  <c r="AA372" i="21"/>
  <c r="Z372" i="21"/>
  <c r="Y372" i="21"/>
  <c r="X372" i="21"/>
  <c r="K372" i="21"/>
  <c r="B372" i="21"/>
  <c r="AJ371" i="21"/>
  <c r="AI371" i="21"/>
  <c r="AH371" i="21"/>
  <c r="AG371" i="21"/>
  <c r="AF371" i="21"/>
  <c r="AD371" i="21"/>
  <c r="AC371" i="21"/>
  <c r="AB371" i="21"/>
  <c r="AA371" i="21"/>
  <c r="Z371" i="21"/>
  <c r="Y371" i="21"/>
  <c r="X371" i="21"/>
  <c r="K371" i="21"/>
  <c r="B371" i="21"/>
  <c r="AJ370" i="21"/>
  <c r="AI370" i="21"/>
  <c r="AH370" i="21"/>
  <c r="AG370" i="21"/>
  <c r="AF370" i="21"/>
  <c r="AD370" i="21"/>
  <c r="AC370" i="21"/>
  <c r="AB370" i="21"/>
  <c r="AA370" i="21"/>
  <c r="Z370" i="21"/>
  <c r="Y370" i="21"/>
  <c r="X370" i="21"/>
  <c r="K370" i="21"/>
  <c r="B370" i="21"/>
  <c r="AJ369" i="21"/>
  <c r="AI369" i="21"/>
  <c r="AH369" i="21"/>
  <c r="AG369" i="21"/>
  <c r="AF369" i="21"/>
  <c r="AD369" i="21"/>
  <c r="AC369" i="21"/>
  <c r="AB369" i="21"/>
  <c r="AA369" i="21"/>
  <c r="Z369" i="21"/>
  <c r="Y369" i="21"/>
  <c r="X369" i="21"/>
  <c r="K369" i="21"/>
  <c r="B369" i="21"/>
  <c r="AJ368" i="21"/>
  <c r="AI368" i="21"/>
  <c r="AH368" i="21"/>
  <c r="AG368" i="21"/>
  <c r="AF368" i="21"/>
  <c r="AD368" i="21"/>
  <c r="AC368" i="21"/>
  <c r="AB368" i="21"/>
  <c r="AA368" i="21"/>
  <c r="Z368" i="21"/>
  <c r="Y368" i="21"/>
  <c r="X368" i="21"/>
  <c r="K368" i="21"/>
  <c r="B368" i="21"/>
  <c r="AJ367" i="21"/>
  <c r="AI367" i="21"/>
  <c r="AH367" i="21"/>
  <c r="AG367" i="21"/>
  <c r="AF367" i="21"/>
  <c r="AD367" i="21"/>
  <c r="AC367" i="21"/>
  <c r="AB367" i="21"/>
  <c r="AA367" i="21"/>
  <c r="Z367" i="21"/>
  <c r="Y367" i="21"/>
  <c r="X367" i="21"/>
  <c r="K367" i="21"/>
  <c r="B367" i="21"/>
  <c r="AJ366" i="21"/>
  <c r="AI366" i="21"/>
  <c r="AH366" i="21"/>
  <c r="AG366" i="21"/>
  <c r="AF366" i="21"/>
  <c r="AD366" i="21"/>
  <c r="AC366" i="21"/>
  <c r="AB366" i="21"/>
  <c r="AA366" i="21"/>
  <c r="Z366" i="21"/>
  <c r="Y366" i="21"/>
  <c r="X366" i="21"/>
  <c r="K366" i="21"/>
  <c r="B366" i="21"/>
  <c r="AJ365" i="21"/>
  <c r="AI365" i="21"/>
  <c r="AH365" i="21"/>
  <c r="AG365" i="21"/>
  <c r="AF365" i="21"/>
  <c r="AD365" i="21"/>
  <c r="AC365" i="21"/>
  <c r="AB365" i="21"/>
  <c r="AA365" i="21"/>
  <c r="Z365" i="21"/>
  <c r="Y365" i="21"/>
  <c r="X365" i="21"/>
  <c r="K365" i="21"/>
  <c r="B365" i="21"/>
  <c r="AJ364" i="21"/>
  <c r="AI364" i="21"/>
  <c r="AH364" i="21"/>
  <c r="AG364" i="21"/>
  <c r="AF364" i="21"/>
  <c r="AD364" i="21"/>
  <c r="AC364" i="21"/>
  <c r="AB364" i="21"/>
  <c r="AA364" i="21"/>
  <c r="Z364" i="21"/>
  <c r="Y364" i="21"/>
  <c r="X364" i="21"/>
  <c r="K364" i="21"/>
  <c r="B364" i="21"/>
  <c r="AJ363" i="21"/>
  <c r="AI363" i="21"/>
  <c r="AH363" i="21"/>
  <c r="AG363" i="21"/>
  <c r="AF363" i="21"/>
  <c r="AD363" i="21"/>
  <c r="AC363" i="21"/>
  <c r="AB363" i="21"/>
  <c r="AA363" i="21"/>
  <c r="Z363" i="21"/>
  <c r="Y363" i="21"/>
  <c r="X363" i="21"/>
  <c r="K363" i="21"/>
  <c r="B363" i="21"/>
  <c r="AJ362" i="21"/>
  <c r="AI362" i="21"/>
  <c r="AH362" i="21"/>
  <c r="AG362" i="21"/>
  <c r="AF362" i="21"/>
  <c r="AD362" i="21"/>
  <c r="AC362" i="21"/>
  <c r="AB362" i="21"/>
  <c r="AA362" i="21"/>
  <c r="Z362" i="21"/>
  <c r="Y362" i="21"/>
  <c r="X362" i="21"/>
  <c r="K362" i="21"/>
  <c r="B362" i="21"/>
  <c r="AJ361" i="21"/>
  <c r="AI361" i="21"/>
  <c r="AH361" i="21"/>
  <c r="AG361" i="21"/>
  <c r="AF361" i="21"/>
  <c r="AD361" i="21"/>
  <c r="AC361" i="21"/>
  <c r="AB361" i="21"/>
  <c r="AA361" i="21"/>
  <c r="Z361" i="21"/>
  <c r="Y361" i="21"/>
  <c r="X361" i="21"/>
  <c r="K361" i="21"/>
  <c r="B361" i="21"/>
  <c r="AJ360" i="21"/>
  <c r="AI360" i="21"/>
  <c r="AH360" i="21"/>
  <c r="AG360" i="21"/>
  <c r="AF360" i="21"/>
  <c r="AD360" i="21"/>
  <c r="AC360" i="21"/>
  <c r="AB360" i="21"/>
  <c r="AA360" i="21"/>
  <c r="Z360" i="21"/>
  <c r="Y360" i="21"/>
  <c r="X360" i="21"/>
  <c r="K360" i="21"/>
  <c r="B360" i="21"/>
  <c r="AJ359" i="21"/>
  <c r="AI359" i="21"/>
  <c r="AH359" i="21"/>
  <c r="AG359" i="21"/>
  <c r="AF359" i="21"/>
  <c r="AD359" i="21"/>
  <c r="AC359" i="21"/>
  <c r="AB359" i="21"/>
  <c r="AA359" i="21"/>
  <c r="Z359" i="21"/>
  <c r="Y359" i="21"/>
  <c r="X359" i="21"/>
  <c r="K359" i="21"/>
  <c r="B359" i="21"/>
  <c r="AJ358" i="21"/>
  <c r="AI358" i="21"/>
  <c r="AH358" i="21"/>
  <c r="AG358" i="21"/>
  <c r="AF358" i="21"/>
  <c r="AD358" i="21"/>
  <c r="AC358" i="21"/>
  <c r="AB358" i="21"/>
  <c r="AA358" i="21"/>
  <c r="Z358" i="21"/>
  <c r="Y358" i="21"/>
  <c r="X358" i="21"/>
  <c r="K358" i="21"/>
  <c r="B358" i="21"/>
  <c r="AJ357" i="21"/>
  <c r="AI357" i="21"/>
  <c r="AH357" i="21"/>
  <c r="AG357" i="21"/>
  <c r="AF357" i="21"/>
  <c r="AD357" i="21"/>
  <c r="AC357" i="21"/>
  <c r="AB357" i="21"/>
  <c r="AA357" i="21"/>
  <c r="Z357" i="21"/>
  <c r="Y357" i="21"/>
  <c r="X357" i="21"/>
  <c r="K357" i="21"/>
  <c r="B357" i="21"/>
  <c r="AJ356" i="21"/>
  <c r="AI356" i="21"/>
  <c r="AH356" i="21"/>
  <c r="AG356" i="21"/>
  <c r="AF356" i="21"/>
  <c r="AD356" i="21"/>
  <c r="AC356" i="21"/>
  <c r="AB356" i="21"/>
  <c r="AA356" i="21"/>
  <c r="Z356" i="21"/>
  <c r="Y356" i="21"/>
  <c r="X356" i="21"/>
  <c r="K356" i="21"/>
  <c r="B356" i="21"/>
  <c r="AJ355" i="21"/>
  <c r="AI355" i="21"/>
  <c r="AH355" i="21"/>
  <c r="AG355" i="21"/>
  <c r="AF355" i="21"/>
  <c r="AD355" i="21"/>
  <c r="AC355" i="21"/>
  <c r="AB355" i="21"/>
  <c r="AA355" i="21"/>
  <c r="Z355" i="21"/>
  <c r="Y355" i="21"/>
  <c r="X355" i="21"/>
  <c r="K355" i="21"/>
  <c r="B355" i="21"/>
  <c r="AJ354" i="21"/>
  <c r="AI354" i="21"/>
  <c r="AH354" i="21"/>
  <c r="AG354" i="21"/>
  <c r="AF354" i="21"/>
  <c r="AD354" i="21"/>
  <c r="AC354" i="21"/>
  <c r="AB354" i="21"/>
  <c r="AA354" i="21"/>
  <c r="Z354" i="21"/>
  <c r="Y354" i="21"/>
  <c r="X354" i="21"/>
  <c r="K354" i="21"/>
  <c r="B354" i="21"/>
  <c r="AJ353" i="21"/>
  <c r="AI353" i="21"/>
  <c r="AH353" i="21"/>
  <c r="AG353" i="21"/>
  <c r="AF353" i="21"/>
  <c r="AD353" i="21"/>
  <c r="AC353" i="21"/>
  <c r="AB353" i="21"/>
  <c r="AA353" i="21"/>
  <c r="Z353" i="21"/>
  <c r="Y353" i="21"/>
  <c r="X353" i="21"/>
  <c r="K353" i="21"/>
  <c r="B353" i="21"/>
  <c r="AJ352" i="21"/>
  <c r="AI352" i="21"/>
  <c r="AH352" i="21"/>
  <c r="AG352" i="21"/>
  <c r="AF352" i="21"/>
  <c r="AD352" i="21"/>
  <c r="AC352" i="21"/>
  <c r="AB352" i="21"/>
  <c r="AA352" i="21"/>
  <c r="Z352" i="21"/>
  <c r="Y352" i="21"/>
  <c r="X352" i="21"/>
  <c r="K352" i="21"/>
  <c r="B352" i="21"/>
  <c r="AJ351" i="21"/>
  <c r="AI351" i="21"/>
  <c r="AH351" i="21"/>
  <c r="AG351" i="21"/>
  <c r="AF351" i="21"/>
  <c r="AD351" i="21"/>
  <c r="AC351" i="21"/>
  <c r="AB351" i="21"/>
  <c r="AA351" i="21"/>
  <c r="Z351" i="21"/>
  <c r="Y351" i="21"/>
  <c r="X351" i="21"/>
  <c r="K351" i="21"/>
  <c r="B351" i="21"/>
  <c r="AJ350" i="21"/>
  <c r="AI350" i="21"/>
  <c r="AH350" i="21"/>
  <c r="AG350" i="21"/>
  <c r="AF350" i="21"/>
  <c r="AD350" i="21"/>
  <c r="AC350" i="21"/>
  <c r="AB350" i="21"/>
  <c r="AA350" i="21"/>
  <c r="Z350" i="21"/>
  <c r="Y350" i="21"/>
  <c r="X350" i="21"/>
  <c r="K350" i="21"/>
  <c r="B350" i="21"/>
  <c r="AJ349" i="21"/>
  <c r="AI349" i="21"/>
  <c r="AH349" i="21"/>
  <c r="AG349" i="21"/>
  <c r="AF349" i="21"/>
  <c r="AD349" i="21"/>
  <c r="AC349" i="21"/>
  <c r="AB349" i="21"/>
  <c r="AA349" i="21"/>
  <c r="Z349" i="21"/>
  <c r="Y349" i="21"/>
  <c r="X349" i="21"/>
  <c r="K349" i="21"/>
  <c r="B349" i="21"/>
  <c r="AJ348" i="21"/>
  <c r="AI348" i="21"/>
  <c r="AH348" i="21"/>
  <c r="AG348" i="21"/>
  <c r="AF348" i="21"/>
  <c r="AD348" i="21"/>
  <c r="AC348" i="21"/>
  <c r="AB348" i="21"/>
  <c r="AA348" i="21"/>
  <c r="Z348" i="21"/>
  <c r="Y348" i="21"/>
  <c r="X348" i="21"/>
  <c r="K348" i="21"/>
  <c r="B348" i="21"/>
  <c r="AJ347" i="21"/>
  <c r="AI347" i="21"/>
  <c r="AH347" i="21"/>
  <c r="AG347" i="21"/>
  <c r="AF347" i="21"/>
  <c r="AD347" i="21"/>
  <c r="AC347" i="21"/>
  <c r="AB347" i="21"/>
  <c r="AA347" i="21"/>
  <c r="Z347" i="21"/>
  <c r="Y347" i="21"/>
  <c r="X347" i="21"/>
  <c r="K347" i="21"/>
  <c r="B347" i="21"/>
  <c r="AJ346" i="21"/>
  <c r="AI346" i="21"/>
  <c r="AH346" i="21"/>
  <c r="AG346" i="21"/>
  <c r="AF346" i="21"/>
  <c r="AD346" i="21"/>
  <c r="AC346" i="21"/>
  <c r="AB346" i="21"/>
  <c r="AA346" i="21"/>
  <c r="Z346" i="21"/>
  <c r="Y346" i="21"/>
  <c r="X346" i="21"/>
  <c r="K346" i="21"/>
  <c r="B346" i="21"/>
  <c r="AJ345" i="21"/>
  <c r="AI345" i="21"/>
  <c r="AH345" i="21"/>
  <c r="AG345" i="21"/>
  <c r="AF345" i="21"/>
  <c r="AD345" i="21"/>
  <c r="AC345" i="21"/>
  <c r="AB345" i="21"/>
  <c r="AA345" i="21"/>
  <c r="Z345" i="21"/>
  <c r="Y345" i="21"/>
  <c r="X345" i="21"/>
  <c r="K345" i="21"/>
  <c r="B345" i="21"/>
  <c r="AJ344" i="21"/>
  <c r="AI344" i="21"/>
  <c r="AH344" i="21"/>
  <c r="AG344" i="21"/>
  <c r="AF344" i="21"/>
  <c r="AD344" i="21"/>
  <c r="AC344" i="21"/>
  <c r="AB344" i="21"/>
  <c r="AA344" i="21"/>
  <c r="Z344" i="21"/>
  <c r="Y344" i="21"/>
  <c r="X344" i="21"/>
  <c r="K344" i="21"/>
  <c r="B344" i="21"/>
  <c r="AJ343" i="21"/>
  <c r="AI343" i="21"/>
  <c r="AH343" i="21"/>
  <c r="AG343" i="21"/>
  <c r="AF343" i="21"/>
  <c r="AD343" i="21"/>
  <c r="AC343" i="21"/>
  <c r="AB343" i="21"/>
  <c r="AA343" i="21"/>
  <c r="Z343" i="21"/>
  <c r="Y343" i="21"/>
  <c r="X343" i="21"/>
  <c r="K343" i="21"/>
  <c r="B343" i="21"/>
  <c r="AJ342" i="21"/>
  <c r="AI342" i="21"/>
  <c r="AH342" i="21"/>
  <c r="AG342" i="21"/>
  <c r="AF342" i="21"/>
  <c r="AD342" i="21"/>
  <c r="AC342" i="21"/>
  <c r="AB342" i="21"/>
  <c r="AA342" i="21"/>
  <c r="Z342" i="21"/>
  <c r="Y342" i="21"/>
  <c r="X342" i="21"/>
  <c r="K342" i="21"/>
  <c r="B342" i="21"/>
  <c r="AJ341" i="21"/>
  <c r="AI341" i="21"/>
  <c r="AH341" i="21"/>
  <c r="AG341" i="21"/>
  <c r="AF341" i="21"/>
  <c r="AD341" i="21"/>
  <c r="AC341" i="21"/>
  <c r="AB341" i="21"/>
  <c r="AA341" i="21"/>
  <c r="Z341" i="21"/>
  <c r="Y341" i="21"/>
  <c r="X341" i="21"/>
  <c r="K341" i="21"/>
  <c r="B341" i="21"/>
  <c r="AJ340" i="21"/>
  <c r="AI340" i="21"/>
  <c r="AH340" i="21"/>
  <c r="AG340" i="21"/>
  <c r="AF340" i="21"/>
  <c r="AD340" i="21"/>
  <c r="AC340" i="21"/>
  <c r="AB340" i="21"/>
  <c r="AA340" i="21"/>
  <c r="Z340" i="21"/>
  <c r="Y340" i="21"/>
  <c r="X340" i="21"/>
  <c r="K340" i="21"/>
  <c r="B340" i="21"/>
  <c r="AJ339" i="21"/>
  <c r="AI339" i="21"/>
  <c r="AH339" i="21"/>
  <c r="AG339" i="21"/>
  <c r="AF339" i="21"/>
  <c r="AD339" i="21"/>
  <c r="AC339" i="21"/>
  <c r="AB339" i="21"/>
  <c r="AA339" i="21"/>
  <c r="Z339" i="21"/>
  <c r="Y339" i="21"/>
  <c r="X339" i="21"/>
  <c r="K339" i="21"/>
  <c r="B339" i="21"/>
  <c r="AJ338" i="21"/>
  <c r="AI338" i="21"/>
  <c r="AH338" i="21"/>
  <c r="AG338" i="21"/>
  <c r="AF338" i="21"/>
  <c r="AD338" i="21"/>
  <c r="AC338" i="21"/>
  <c r="AB338" i="21"/>
  <c r="AA338" i="21"/>
  <c r="Z338" i="21"/>
  <c r="Y338" i="21"/>
  <c r="X338" i="21"/>
  <c r="K338" i="21"/>
  <c r="B338" i="21"/>
  <c r="AJ337" i="21"/>
  <c r="AI337" i="21"/>
  <c r="AH337" i="21"/>
  <c r="AG337" i="21"/>
  <c r="AF337" i="21"/>
  <c r="AD337" i="21"/>
  <c r="AC337" i="21"/>
  <c r="AB337" i="21"/>
  <c r="AA337" i="21"/>
  <c r="Z337" i="21"/>
  <c r="Y337" i="21"/>
  <c r="X337" i="21"/>
  <c r="K337" i="21"/>
  <c r="B337" i="21"/>
  <c r="AJ336" i="21"/>
  <c r="AI336" i="21"/>
  <c r="AH336" i="21"/>
  <c r="AG336" i="21"/>
  <c r="AF336" i="21"/>
  <c r="AD336" i="21"/>
  <c r="AC336" i="21"/>
  <c r="AB336" i="21"/>
  <c r="AA336" i="21"/>
  <c r="Z336" i="21"/>
  <c r="Y336" i="21"/>
  <c r="X336" i="21"/>
  <c r="K336" i="21"/>
  <c r="B336" i="21"/>
  <c r="AJ335" i="21"/>
  <c r="AI335" i="21"/>
  <c r="AH335" i="21"/>
  <c r="AG335" i="21"/>
  <c r="AF335" i="21"/>
  <c r="AD335" i="21"/>
  <c r="AC335" i="21"/>
  <c r="AB335" i="21"/>
  <c r="AA335" i="21"/>
  <c r="Z335" i="21"/>
  <c r="Y335" i="21"/>
  <c r="X335" i="21"/>
  <c r="K335" i="21"/>
  <c r="B335" i="21"/>
  <c r="AJ334" i="21"/>
  <c r="AI334" i="21"/>
  <c r="AH334" i="21"/>
  <c r="AG334" i="21"/>
  <c r="AF334" i="21"/>
  <c r="AD334" i="21"/>
  <c r="AC334" i="21"/>
  <c r="AB334" i="21"/>
  <c r="AA334" i="21"/>
  <c r="Z334" i="21"/>
  <c r="Y334" i="21"/>
  <c r="X334" i="21"/>
  <c r="K334" i="21"/>
  <c r="B334" i="21"/>
  <c r="AJ333" i="21"/>
  <c r="AI333" i="21"/>
  <c r="AH333" i="21"/>
  <c r="AG333" i="21"/>
  <c r="AF333" i="21"/>
  <c r="AD333" i="21"/>
  <c r="AC333" i="21"/>
  <c r="AB333" i="21"/>
  <c r="AA333" i="21"/>
  <c r="Z333" i="21"/>
  <c r="Y333" i="21"/>
  <c r="X333" i="21"/>
  <c r="K333" i="21"/>
  <c r="B333" i="21"/>
  <c r="AJ332" i="21"/>
  <c r="AI332" i="21"/>
  <c r="AH332" i="21"/>
  <c r="AG332" i="21"/>
  <c r="AF332" i="21"/>
  <c r="AD332" i="21"/>
  <c r="AC332" i="21"/>
  <c r="AB332" i="21"/>
  <c r="AA332" i="21"/>
  <c r="Z332" i="21"/>
  <c r="Y332" i="21"/>
  <c r="X332" i="21"/>
  <c r="K332" i="21"/>
  <c r="B332" i="21"/>
  <c r="AJ331" i="21"/>
  <c r="AI331" i="21"/>
  <c r="AH331" i="21"/>
  <c r="AG331" i="21"/>
  <c r="AF331" i="21"/>
  <c r="AD331" i="21"/>
  <c r="AC331" i="21"/>
  <c r="AB331" i="21"/>
  <c r="AA331" i="21"/>
  <c r="Z331" i="21"/>
  <c r="Y331" i="21"/>
  <c r="X331" i="21"/>
  <c r="K331" i="21"/>
  <c r="B331" i="21"/>
  <c r="AJ330" i="21"/>
  <c r="AI330" i="21"/>
  <c r="AH330" i="21"/>
  <c r="AG330" i="21"/>
  <c r="AF330" i="21"/>
  <c r="AD330" i="21"/>
  <c r="AC330" i="21"/>
  <c r="AB330" i="21"/>
  <c r="AA330" i="21"/>
  <c r="Z330" i="21"/>
  <c r="Y330" i="21"/>
  <c r="X330" i="21"/>
  <c r="K330" i="21"/>
  <c r="B330" i="21"/>
  <c r="AJ329" i="21"/>
  <c r="AI329" i="21"/>
  <c r="AH329" i="21"/>
  <c r="AG329" i="21"/>
  <c r="AF329" i="21"/>
  <c r="AD329" i="21"/>
  <c r="AC329" i="21"/>
  <c r="AB329" i="21"/>
  <c r="AA329" i="21"/>
  <c r="Z329" i="21"/>
  <c r="Y329" i="21"/>
  <c r="X329" i="21"/>
  <c r="K329" i="21"/>
  <c r="B329" i="21"/>
  <c r="AJ328" i="21"/>
  <c r="AI328" i="21"/>
  <c r="AH328" i="21"/>
  <c r="AG328" i="21"/>
  <c r="AF328" i="21"/>
  <c r="AD328" i="21"/>
  <c r="AC328" i="21"/>
  <c r="AB328" i="21"/>
  <c r="AA328" i="21"/>
  <c r="Z328" i="21"/>
  <c r="Y328" i="21"/>
  <c r="X328" i="21"/>
  <c r="K328" i="21"/>
  <c r="B328" i="21"/>
  <c r="AJ327" i="21"/>
  <c r="AI327" i="21"/>
  <c r="AH327" i="21"/>
  <c r="AG327" i="21"/>
  <c r="AF327" i="21"/>
  <c r="AD327" i="21"/>
  <c r="AC327" i="21"/>
  <c r="AB327" i="21"/>
  <c r="AA327" i="21"/>
  <c r="Z327" i="21"/>
  <c r="Y327" i="21"/>
  <c r="X327" i="21"/>
  <c r="K327" i="21"/>
  <c r="B327" i="21"/>
  <c r="AJ326" i="21"/>
  <c r="AI326" i="21"/>
  <c r="AH326" i="21"/>
  <c r="AG326" i="21"/>
  <c r="AF326" i="21"/>
  <c r="AD326" i="21"/>
  <c r="AC326" i="21"/>
  <c r="AB326" i="21"/>
  <c r="AA326" i="21"/>
  <c r="Z326" i="21"/>
  <c r="Y326" i="21"/>
  <c r="X326" i="21"/>
  <c r="K326" i="21"/>
  <c r="B326" i="21"/>
  <c r="AJ325" i="21"/>
  <c r="AI325" i="21"/>
  <c r="AH325" i="21"/>
  <c r="AG325" i="21"/>
  <c r="AF325" i="21"/>
  <c r="AD325" i="21"/>
  <c r="AC325" i="21"/>
  <c r="AB325" i="21"/>
  <c r="AA325" i="21"/>
  <c r="Z325" i="21"/>
  <c r="Y325" i="21"/>
  <c r="X325" i="21"/>
  <c r="K325" i="21"/>
  <c r="B325" i="21"/>
  <c r="AJ324" i="21"/>
  <c r="AI324" i="21"/>
  <c r="AH324" i="21"/>
  <c r="AG324" i="21"/>
  <c r="AF324" i="21"/>
  <c r="AD324" i="21"/>
  <c r="AC324" i="21"/>
  <c r="AB324" i="21"/>
  <c r="AA324" i="21"/>
  <c r="Z324" i="21"/>
  <c r="Y324" i="21"/>
  <c r="X324" i="21"/>
  <c r="K324" i="21"/>
  <c r="B324" i="21"/>
  <c r="AJ323" i="21"/>
  <c r="AI323" i="21"/>
  <c r="AH323" i="21"/>
  <c r="AG323" i="21"/>
  <c r="AF323" i="21"/>
  <c r="AD323" i="21"/>
  <c r="AC323" i="21"/>
  <c r="AB323" i="21"/>
  <c r="AA323" i="21"/>
  <c r="Z323" i="21"/>
  <c r="Y323" i="21"/>
  <c r="X323" i="21"/>
  <c r="K323" i="21"/>
  <c r="B323" i="21"/>
  <c r="AJ322" i="21"/>
  <c r="AI322" i="21"/>
  <c r="AH322" i="21"/>
  <c r="AG322" i="21"/>
  <c r="AF322" i="21"/>
  <c r="AD322" i="21"/>
  <c r="AC322" i="21"/>
  <c r="AB322" i="21"/>
  <c r="AA322" i="21"/>
  <c r="Z322" i="21"/>
  <c r="Y322" i="21"/>
  <c r="X322" i="21"/>
  <c r="K322" i="21"/>
  <c r="B322" i="21"/>
  <c r="AJ321" i="21"/>
  <c r="AI321" i="21"/>
  <c r="AH321" i="21"/>
  <c r="AG321" i="21"/>
  <c r="AF321" i="21"/>
  <c r="AD321" i="21"/>
  <c r="AC321" i="21"/>
  <c r="AB321" i="21"/>
  <c r="AA321" i="21"/>
  <c r="Z321" i="21"/>
  <c r="Y321" i="21"/>
  <c r="X321" i="21"/>
  <c r="K321" i="21"/>
  <c r="B321" i="21"/>
  <c r="AJ320" i="21"/>
  <c r="AI320" i="21"/>
  <c r="AH320" i="21"/>
  <c r="AG320" i="21"/>
  <c r="AF320" i="21"/>
  <c r="AD320" i="21"/>
  <c r="AC320" i="21"/>
  <c r="AB320" i="21"/>
  <c r="AA320" i="21"/>
  <c r="Z320" i="21"/>
  <c r="Y320" i="21"/>
  <c r="X320" i="21"/>
  <c r="K320" i="21"/>
  <c r="B320" i="21"/>
  <c r="AJ319" i="21"/>
  <c r="AI319" i="21"/>
  <c r="AH319" i="21"/>
  <c r="AG319" i="21"/>
  <c r="AF319" i="21"/>
  <c r="AD319" i="21"/>
  <c r="AC319" i="21"/>
  <c r="AB319" i="21"/>
  <c r="AA319" i="21"/>
  <c r="Z319" i="21"/>
  <c r="Y319" i="21"/>
  <c r="X319" i="21"/>
  <c r="K319" i="21"/>
  <c r="B319" i="21"/>
  <c r="AJ318" i="21"/>
  <c r="AI318" i="21"/>
  <c r="AH318" i="21"/>
  <c r="AG318" i="21"/>
  <c r="AF318" i="21"/>
  <c r="AD318" i="21"/>
  <c r="AC318" i="21"/>
  <c r="AB318" i="21"/>
  <c r="AA318" i="21"/>
  <c r="Z318" i="21"/>
  <c r="Y318" i="21"/>
  <c r="X318" i="21"/>
  <c r="K318" i="21"/>
  <c r="B318" i="21"/>
  <c r="AJ317" i="21"/>
  <c r="AI317" i="21"/>
  <c r="AH317" i="21"/>
  <c r="AG317" i="21"/>
  <c r="AF317" i="21"/>
  <c r="AD317" i="21"/>
  <c r="AC317" i="21"/>
  <c r="AB317" i="21"/>
  <c r="AA317" i="21"/>
  <c r="Z317" i="21"/>
  <c r="Y317" i="21"/>
  <c r="X317" i="21"/>
  <c r="K317" i="21"/>
  <c r="B317" i="21"/>
  <c r="AJ316" i="21"/>
  <c r="AI316" i="21"/>
  <c r="AH316" i="21"/>
  <c r="AG316" i="21"/>
  <c r="AF316" i="21"/>
  <c r="AD316" i="21"/>
  <c r="AC316" i="21"/>
  <c r="AB316" i="21"/>
  <c r="AA316" i="21"/>
  <c r="Z316" i="21"/>
  <c r="Y316" i="21"/>
  <c r="X316" i="21"/>
  <c r="K316" i="21"/>
  <c r="B316" i="21"/>
  <c r="AJ315" i="21"/>
  <c r="AI315" i="21"/>
  <c r="AH315" i="21"/>
  <c r="AG315" i="21"/>
  <c r="AF315" i="21"/>
  <c r="AD315" i="21"/>
  <c r="AC315" i="21"/>
  <c r="AB315" i="21"/>
  <c r="AA315" i="21"/>
  <c r="Z315" i="21"/>
  <c r="Y315" i="21"/>
  <c r="X315" i="21"/>
  <c r="K315" i="21"/>
  <c r="B315" i="21"/>
  <c r="AJ314" i="21"/>
  <c r="AI314" i="21"/>
  <c r="AH314" i="21"/>
  <c r="AG314" i="21"/>
  <c r="AF314" i="21"/>
  <c r="AD314" i="21"/>
  <c r="AC314" i="21"/>
  <c r="AB314" i="21"/>
  <c r="AA314" i="21"/>
  <c r="Z314" i="21"/>
  <c r="Y314" i="21"/>
  <c r="X314" i="21"/>
  <c r="K314" i="21"/>
  <c r="B314" i="21"/>
  <c r="AJ313" i="21"/>
  <c r="AI313" i="21"/>
  <c r="AH313" i="21"/>
  <c r="AG313" i="21"/>
  <c r="AF313" i="21"/>
  <c r="AD313" i="21"/>
  <c r="AC313" i="21"/>
  <c r="AB313" i="21"/>
  <c r="AA313" i="21"/>
  <c r="Z313" i="21"/>
  <c r="Y313" i="21"/>
  <c r="X313" i="21"/>
  <c r="K313" i="21"/>
  <c r="B313" i="21"/>
  <c r="AJ312" i="21"/>
  <c r="AI312" i="21"/>
  <c r="AH312" i="21"/>
  <c r="AG312" i="21"/>
  <c r="AF312" i="21"/>
  <c r="AD312" i="21"/>
  <c r="AC312" i="21"/>
  <c r="AB312" i="21"/>
  <c r="AA312" i="21"/>
  <c r="Z312" i="21"/>
  <c r="Y312" i="21"/>
  <c r="X312" i="21"/>
  <c r="K312" i="21"/>
  <c r="B312" i="21"/>
  <c r="AJ311" i="21"/>
  <c r="AI311" i="21"/>
  <c r="AH311" i="21"/>
  <c r="AG311" i="21"/>
  <c r="AF311" i="21"/>
  <c r="AD311" i="21"/>
  <c r="AC311" i="21"/>
  <c r="AB311" i="21"/>
  <c r="AA311" i="21"/>
  <c r="Z311" i="21"/>
  <c r="Y311" i="21"/>
  <c r="X311" i="21"/>
  <c r="K311" i="21"/>
  <c r="B311" i="21"/>
  <c r="AJ310" i="21"/>
  <c r="AI310" i="21"/>
  <c r="AH310" i="21"/>
  <c r="AG310" i="21"/>
  <c r="AF310" i="21"/>
  <c r="AD310" i="21"/>
  <c r="AC310" i="21"/>
  <c r="AB310" i="21"/>
  <c r="AA310" i="21"/>
  <c r="Z310" i="21"/>
  <c r="Y310" i="21"/>
  <c r="X310" i="21"/>
  <c r="K310" i="21"/>
  <c r="B310" i="21"/>
  <c r="AJ309" i="21"/>
  <c r="AI309" i="21"/>
  <c r="AH309" i="21"/>
  <c r="AG309" i="21"/>
  <c r="AF309" i="21"/>
  <c r="AD309" i="21"/>
  <c r="AC309" i="21"/>
  <c r="AB309" i="21"/>
  <c r="AA309" i="21"/>
  <c r="Z309" i="21"/>
  <c r="Y309" i="21"/>
  <c r="X309" i="21"/>
  <c r="K309" i="21"/>
  <c r="B309" i="21"/>
  <c r="AJ308" i="21"/>
  <c r="AI308" i="21"/>
  <c r="AH308" i="21"/>
  <c r="AG308" i="21"/>
  <c r="AF308" i="21"/>
  <c r="AD308" i="21"/>
  <c r="AC308" i="21"/>
  <c r="AB308" i="21"/>
  <c r="AA308" i="21"/>
  <c r="Z308" i="21"/>
  <c r="Y308" i="21"/>
  <c r="X308" i="21"/>
  <c r="K308" i="21"/>
  <c r="B308" i="21"/>
  <c r="AJ307" i="21"/>
  <c r="AI307" i="21"/>
  <c r="AH307" i="21"/>
  <c r="AG307" i="21"/>
  <c r="AF307" i="21"/>
  <c r="AD307" i="21"/>
  <c r="AC307" i="21"/>
  <c r="AB307" i="21"/>
  <c r="AA307" i="21"/>
  <c r="Z307" i="21"/>
  <c r="Y307" i="21"/>
  <c r="X307" i="21"/>
  <c r="K307" i="21"/>
  <c r="B307" i="21"/>
  <c r="AJ306" i="21"/>
  <c r="AI306" i="21"/>
  <c r="AH306" i="21"/>
  <c r="AG306" i="21"/>
  <c r="AF306" i="21"/>
  <c r="AD306" i="21"/>
  <c r="AC306" i="21"/>
  <c r="AB306" i="21"/>
  <c r="AA306" i="21"/>
  <c r="Z306" i="21"/>
  <c r="Y306" i="21"/>
  <c r="X306" i="21"/>
  <c r="K306" i="21"/>
  <c r="B306" i="21"/>
  <c r="AJ305" i="21"/>
  <c r="AI305" i="21"/>
  <c r="AH305" i="21"/>
  <c r="AG305" i="21"/>
  <c r="AF305" i="21"/>
  <c r="AD305" i="21"/>
  <c r="AC305" i="21"/>
  <c r="AB305" i="21"/>
  <c r="AA305" i="21"/>
  <c r="Z305" i="21"/>
  <c r="Y305" i="21"/>
  <c r="X305" i="21"/>
  <c r="K305" i="21"/>
  <c r="B305" i="21"/>
  <c r="AJ304" i="21"/>
  <c r="AI304" i="21"/>
  <c r="AH304" i="21"/>
  <c r="AG304" i="21"/>
  <c r="AF304" i="21"/>
  <c r="AD304" i="21"/>
  <c r="AC304" i="21"/>
  <c r="AB304" i="21"/>
  <c r="AA304" i="21"/>
  <c r="Z304" i="21"/>
  <c r="Y304" i="21"/>
  <c r="X304" i="21"/>
  <c r="K304" i="21"/>
  <c r="B304" i="21"/>
  <c r="AJ303" i="21"/>
  <c r="AI303" i="21"/>
  <c r="AH303" i="21"/>
  <c r="AG303" i="21"/>
  <c r="AF303" i="21"/>
  <c r="AD303" i="21"/>
  <c r="AC303" i="21"/>
  <c r="AB303" i="21"/>
  <c r="AA303" i="21"/>
  <c r="Z303" i="21"/>
  <c r="Y303" i="21"/>
  <c r="X303" i="21"/>
  <c r="K303" i="21"/>
  <c r="B303" i="21"/>
  <c r="AJ302" i="21"/>
  <c r="AI302" i="21"/>
  <c r="AH302" i="21"/>
  <c r="AG302" i="21"/>
  <c r="AF302" i="21"/>
  <c r="AD302" i="21"/>
  <c r="AC302" i="21"/>
  <c r="AB302" i="21"/>
  <c r="AA302" i="21"/>
  <c r="Z302" i="21"/>
  <c r="Y302" i="21"/>
  <c r="X302" i="21"/>
  <c r="K302" i="21"/>
  <c r="B302" i="21"/>
  <c r="AJ301" i="21"/>
  <c r="AI301" i="21"/>
  <c r="AH301" i="21"/>
  <c r="AG301" i="21"/>
  <c r="AF301" i="21"/>
  <c r="AD301" i="21"/>
  <c r="AC301" i="21"/>
  <c r="AB301" i="21"/>
  <c r="AA301" i="21"/>
  <c r="Z301" i="21"/>
  <c r="Y301" i="21"/>
  <c r="X301" i="21"/>
  <c r="K301" i="21"/>
  <c r="B301" i="21"/>
  <c r="AJ300" i="21"/>
  <c r="AI300" i="21"/>
  <c r="AH300" i="21"/>
  <c r="AG300" i="21"/>
  <c r="AF300" i="21"/>
  <c r="AD300" i="21"/>
  <c r="AC300" i="21"/>
  <c r="AB300" i="21"/>
  <c r="AA300" i="21"/>
  <c r="Z300" i="21"/>
  <c r="Y300" i="21"/>
  <c r="X300" i="21"/>
  <c r="K300" i="21"/>
  <c r="B300" i="21"/>
  <c r="AJ299" i="21"/>
  <c r="AI299" i="21"/>
  <c r="AH299" i="21"/>
  <c r="AG299" i="21"/>
  <c r="AF299" i="21"/>
  <c r="AD299" i="21"/>
  <c r="AC299" i="21"/>
  <c r="AB299" i="21"/>
  <c r="AA299" i="21"/>
  <c r="Z299" i="21"/>
  <c r="Y299" i="21"/>
  <c r="X299" i="21"/>
  <c r="K299" i="21"/>
  <c r="B299" i="21"/>
  <c r="AJ298" i="21"/>
  <c r="AI298" i="21"/>
  <c r="AH298" i="21"/>
  <c r="AG298" i="21"/>
  <c r="AF298" i="21"/>
  <c r="AD298" i="21"/>
  <c r="AC298" i="21"/>
  <c r="AB298" i="21"/>
  <c r="AA298" i="21"/>
  <c r="Z298" i="21"/>
  <c r="Y298" i="21"/>
  <c r="X298" i="21"/>
  <c r="K298" i="21"/>
  <c r="B298" i="21"/>
  <c r="AJ297" i="21"/>
  <c r="AI297" i="21"/>
  <c r="AH297" i="21"/>
  <c r="AG297" i="21"/>
  <c r="AF297" i="21"/>
  <c r="AD297" i="21"/>
  <c r="AC297" i="21"/>
  <c r="AB297" i="21"/>
  <c r="AA297" i="21"/>
  <c r="Z297" i="21"/>
  <c r="Y297" i="21"/>
  <c r="X297" i="21"/>
  <c r="K297" i="21"/>
  <c r="B297" i="21"/>
  <c r="AJ296" i="21"/>
  <c r="AI296" i="21"/>
  <c r="AH296" i="21"/>
  <c r="AG296" i="21"/>
  <c r="AF296" i="21"/>
  <c r="AD296" i="21"/>
  <c r="AC296" i="21"/>
  <c r="AB296" i="21"/>
  <c r="AA296" i="21"/>
  <c r="Z296" i="21"/>
  <c r="Y296" i="21"/>
  <c r="X296" i="21"/>
  <c r="K296" i="21"/>
  <c r="B296" i="21"/>
  <c r="AJ295" i="21"/>
  <c r="AI295" i="21"/>
  <c r="AH295" i="21"/>
  <c r="AG295" i="21"/>
  <c r="AF295" i="21"/>
  <c r="AD295" i="21"/>
  <c r="AC295" i="21"/>
  <c r="AB295" i="21"/>
  <c r="AA295" i="21"/>
  <c r="Z295" i="21"/>
  <c r="Y295" i="21"/>
  <c r="X295" i="21"/>
  <c r="K295" i="21"/>
  <c r="B295" i="21"/>
  <c r="AJ294" i="21"/>
  <c r="AI294" i="21"/>
  <c r="AH294" i="21"/>
  <c r="AG294" i="21"/>
  <c r="AF294" i="21"/>
  <c r="AD294" i="21"/>
  <c r="AC294" i="21"/>
  <c r="AB294" i="21"/>
  <c r="AA294" i="21"/>
  <c r="Z294" i="21"/>
  <c r="Y294" i="21"/>
  <c r="X294" i="21"/>
  <c r="K294" i="21"/>
  <c r="B294" i="21"/>
  <c r="AJ293" i="21"/>
  <c r="AI293" i="21"/>
  <c r="AH293" i="21"/>
  <c r="AG293" i="21"/>
  <c r="AF293" i="21"/>
  <c r="AD293" i="21"/>
  <c r="AC293" i="21"/>
  <c r="AB293" i="21"/>
  <c r="AA293" i="21"/>
  <c r="Z293" i="21"/>
  <c r="Y293" i="21"/>
  <c r="X293" i="21"/>
  <c r="K293" i="21"/>
  <c r="B293" i="21"/>
  <c r="AJ292" i="21"/>
  <c r="AI292" i="21"/>
  <c r="AH292" i="21"/>
  <c r="AG292" i="21"/>
  <c r="AF292" i="21"/>
  <c r="AD292" i="21"/>
  <c r="AC292" i="21"/>
  <c r="AB292" i="21"/>
  <c r="AA292" i="21"/>
  <c r="Z292" i="21"/>
  <c r="Y292" i="21"/>
  <c r="X292" i="21"/>
  <c r="K292" i="21"/>
  <c r="B292" i="21"/>
  <c r="AJ291" i="21"/>
  <c r="AI291" i="21"/>
  <c r="AH291" i="21"/>
  <c r="AG291" i="21"/>
  <c r="AF291" i="21"/>
  <c r="AD291" i="21"/>
  <c r="AC291" i="21"/>
  <c r="AB291" i="21"/>
  <c r="AA291" i="21"/>
  <c r="Z291" i="21"/>
  <c r="Y291" i="21"/>
  <c r="X291" i="21"/>
  <c r="K291" i="21"/>
  <c r="B291" i="21"/>
  <c r="AJ290" i="21"/>
  <c r="AI290" i="21"/>
  <c r="AH290" i="21"/>
  <c r="AG290" i="21"/>
  <c r="AF290" i="21"/>
  <c r="AD290" i="21"/>
  <c r="AC290" i="21"/>
  <c r="AB290" i="21"/>
  <c r="AA290" i="21"/>
  <c r="Z290" i="21"/>
  <c r="Y290" i="21"/>
  <c r="X290" i="21"/>
  <c r="K290" i="21"/>
  <c r="B290" i="21"/>
  <c r="AJ289" i="21"/>
  <c r="AI289" i="21"/>
  <c r="AH289" i="21"/>
  <c r="AG289" i="21"/>
  <c r="AF289" i="21"/>
  <c r="AD289" i="21"/>
  <c r="AC289" i="21"/>
  <c r="AB289" i="21"/>
  <c r="AA289" i="21"/>
  <c r="Z289" i="21"/>
  <c r="Y289" i="21"/>
  <c r="X289" i="21"/>
  <c r="K289" i="21"/>
  <c r="B289" i="21"/>
  <c r="AJ288" i="21"/>
  <c r="AI288" i="21"/>
  <c r="AH288" i="21"/>
  <c r="AG288" i="21"/>
  <c r="AF288" i="21"/>
  <c r="AD288" i="21"/>
  <c r="AC288" i="21"/>
  <c r="AB288" i="21"/>
  <c r="AA288" i="21"/>
  <c r="Z288" i="21"/>
  <c r="Y288" i="21"/>
  <c r="X288" i="21"/>
  <c r="K288" i="21"/>
  <c r="B288" i="21"/>
  <c r="AJ287" i="21"/>
  <c r="AI287" i="21"/>
  <c r="AH287" i="21"/>
  <c r="AG287" i="21"/>
  <c r="AF287" i="21"/>
  <c r="AD287" i="21"/>
  <c r="AC287" i="21"/>
  <c r="AB287" i="21"/>
  <c r="AA287" i="21"/>
  <c r="Z287" i="21"/>
  <c r="Y287" i="21"/>
  <c r="X287" i="21"/>
  <c r="K287" i="21"/>
  <c r="B287" i="21"/>
  <c r="AJ286" i="21"/>
  <c r="AI286" i="21"/>
  <c r="AH286" i="21"/>
  <c r="AG286" i="21"/>
  <c r="AF286" i="21"/>
  <c r="AD286" i="21"/>
  <c r="AC286" i="21"/>
  <c r="AB286" i="21"/>
  <c r="AA286" i="21"/>
  <c r="Z286" i="21"/>
  <c r="Y286" i="21"/>
  <c r="X286" i="21"/>
  <c r="K286" i="21"/>
  <c r="B286" i="21"/>
  <c r="AJ285" i="21"/>
  <c r="AI285" i="21"/>
  <c r="AH285" i="21"/>
  <c r="AG285" i="21"/>
  <c r="AF285" i="21"/>
  <c r="AD285" i="21"/>
  <c r="AC285" i="21"/>
  <c r="AB285" i="21"/>
  <c r="AA285" i="21"/>
  <c r="Z285" i="21"/>
  <c r="Y285" i="21"/>
  <c r="X285" i="21"/>
  <c r="K285" i="21"/>
  <c r="B285" i="21"/>
  <c r="AJ284" i="21"/>
  <c r="AI284" i="21"/>
  <c r="AH284" i="21"/>
  <c r="AG284" i="21"/>
  <c r="AF284" i="21"/>
  <c r="AD284" i="21"/>
  <c r="AC284" i="21"/>
  <c r="AB284" i="21"/>
  <c r="AA284" i="21"/>
  <c r="Z284" i="21"/>
  <c r="Y284" i="21"/>
  <c r="X284" i="21"/>
  <c r="K284" i="21"/>
  <c r="B284" i="21"/>
  <c r="AJ283" i="21"/>
  <c r="AI283" i="21"/>
  <c r="AH283" i="21"/>
  <c r="AG283" i="21"/>
  <c r="AF283" i="21"/>
  <c r="AD283" i="21"/>
  <c r="AC283" i="21"/>
  <c r="AB283" i="21"/>
  <c r="AA283" i="21"/>
  <c r="Z283" i="21"/>
  <c r="Y283" i="21"/>
  <c r="X283" i="21"/>
  <c r="K283" i="21"/>
  <c r="B283" i="21"/>
  <c r="AJ282" i="21"/>
  <c r="AI282" i="21"/>
  <c r="AH282" i="21"/>
  <c r="AG282" i="21"/>
  <c r="AF282" i="21"/>
  <c r="AD282" i="21"/>
  <c r="AC282" i="21"/>
  <c r="AB282" i="21"/>
  <c r="AA282" i="21"/>
  <c r="Z282" i="21"/>
  <c r="Y282" i="21"/>
  <c r="X282" i="21"/>
  <c r="K282" i="21"/>
  <c r="B282" i="21"/>
  <c r="AJ281" i="21"/>
  <c r="AI281" i="21"/>
  <c r="AH281" i="21"/>
  <c r="AG281" i="21"/>
  <c r="AF281" i="21"/>
  <c r="AD281" i="21"/>
  <c r="AC281" i="21"/>
  <c r="AB281" i="21"/>
  <c r="AA281" i="21"/>
  <c r="Z281" i="21"/>
  <c r="Y281" i="21"/>
  <c r="X281" i="21"/>
  <c r="K281" i="21"/>
  <c r="B281" i="21"/>
  <c r="AJ280" i="21"/>
  <c r="AI280" i="21"/>
  <c r="AH280" i="21"/>
  <c r="AG280" i="21"/>
  <c r="AF280" i="21"/>
  <c r="AD280" i="21"/>
  <c r="AC280" i="21"/>
  <c r="AB280" i="21"/>
  <c r="AA280" i="21"/>
  <c r="Z280" i="21"/>
  <c r="Y280" i="21"/>
  <c r="X280" i="21"/>
  <c r="K280" i="21"/>
  <c r="B280" i="21"/>
  <c r="AJ279" i="21"/>
  <c r="AI279" i="21"/>
  <c r="AH279" i="21"/>
  <c r="AG279" i="21"/>
  <c r="AF279" i="21"/>
  <c r="AD279" i="21"/>
  <c r="AC279" i="21"/>
  <c r="AB279" i="21"/>
  <c r="AA279" i="21"/>
  <c r="Z279" i="21"/>
  <c r="Y279" i="21"/>
  <c r="X279" i="21"/>
  <c r="K279" i="21"/>
  <c r="B279" i="21"/>
  <c r="AJ278" i="21"/>
  <c r="AI278" i="21"/>
  <c r="AH278" i="21"/>
  <c r="AG278" i="21"/>
  <c r="AF278" i="21"/>
  <c r="AD278" i="21"/>
  <c r="AC278" i="21"/>
  <c r="AB278" i="21"/>
  <c r="AA278" i="21"/>
  <c r="Z278" i="21"/>
  <c r="Y278" i="21"/>
  <c r="X278" i="21"/>
  <c r="K278" i="21"/>
  <c r="B278" i="21"/>
  <c r="AJ277" i="21"/>
  <c r="AI277" i="21"/>
  <c r="AH277" i="21"/>
  <c r="AG277" i="21"/>
  <c r="AF277" i="21"/>
  <c r="AD277" i="21"/>
  <c r="AC277" i="21"/>
  <c r="AB277" i="21"/>
  <c r="AA277" i="21"/>
  <c r="Z277" i="21"/>
  <c r="Y277" i="21"/>
  <c r="X277" i="21"/>
  <c r="K277" i="21"/>
  <c r="B277" i="21"/>
  <c r="AJ276" i="21"/>
  <c r="AI276" i="21"/>
  <c r="AH276" i="21"/>
  <c r="AG276" i="21"/>
  <c r="AF276" i="21"/>
  <c r="AD276" i="21"/>
  <c r="AC276" i="21"/>
  <c r="AB276" i="21"/>
  <c r="AA276" i="21"/>
  <c r="Z276" i="21"/>
  <c r="Y276" i="21"/>
  <c r="X276" i="21"/>
  <c r="K276" i="21"/>
  <c r="B276" i="21"/>
  <c r="AJ275" i="21"/>
  <c r="AI275" i="21"/>
  <c r="AH275" i="21"/>
  <c r="AG275" i="21"/>
  <c r="AF275" i="21"/>
  <c r="AD275" i="21"/>
  <c r="AC275" i="21"/>
  <c r="AB275" i="21"/>
  <c r="AA275" i="21"/>
  <c r="Z275" i="21"/>
  <c r="Y275" i="21"/>
  <c r="X275" i="21"/>
  <c r="K275" i="21"/>
  <c r="B275" i="21"/>
  <c r="AJ274" i="21"/>
  <c r="AI274" i="21"/>
  <c r="AH274" i="21"/>
  <c r="AG274" i="21"/>
  <c r="AF274" i="21"/>
  <c r="AD274" i="21"/>
  <c r="AC274" i="21"/>
  <c r="AB274" i="21"/>
  <c r="AA274" i="21"/>
  <c r="Z274" i="21"/>
  <c r="Y274" i="21"/>
  <c r="X274" i="21"/>
  <c r="K274" i="21"/>
  <c r="B274" i="21"/>
  <c r="AJ273" i="21"/>
  <c r="AI273" i="21"/>
  <c r="AH273" i="21"/>
  <c r="AG273" i="21"/>
  <c r="AF273" i="21"/>
  <c r="AD273" i="21"/>
  <c r="AC273" i="21"/>
  <c r="AB273" i="21"/>
  <c r="AA273" i="21"/>
  <c r="Z273" i="21"/>
  <c r="Y273" i="21"/>
  <c r="X273" i="21"/>
  <c r="K273" i="21"/>
  <c r="B273" i="21"/>
  <c r="AJ272" i="21"/>
  <c r="AI272" i="21"/>
  <c r="AH272" i="21"/>
  <c r="AG272" i="21"/>
  <c r="AF272" i="21"/>
  <c r="AD272" i="21"/>
  <c r="AC272" i="21"/>
  <c r="AB272" i="21"/>
  <c r="AA272" i="21"/>
  <c r="Z272" i="21"/>
  <c r="Y272" i="21"/>
  <c r="X272" i="21"/>
  <c r="K272" i="21"/>
  <c r="B272" i="21"/>
  <c r="AJ271" i="21"/>
  <c r="AI271" i="21"/>
  <c r="AH271" i="21"/>
  <c r="AG271" i="21"/>
  <c r="AF271" i="21"/>
  <c r="AD271" i="21"/>
  <c r="AC271" i="21"/>
  <c r="AB271" i="21"/>
  <c r="AA271" i="21"/>
  <c r="Z271" i="21"/>
  <c r="Y271" i="21"/>
  <c r="X271" i="21"/>
  <c r="K271" i="21"/>
  <c r="B271" i="21"/>
  <c r="AJ270" i="21"/>
  <c r="AI270" i="21"/>
  <c r="AH270" i="21"/>
  <c r="AG270" i="21"/>
  <c r="AF270" i="21"/>
  <c r="AD270" i="21"/>
  <c r="AC270" i="21"/>
  <c r="AB270" i="21"/>
  <c r="AA270" i="21"/>
  <c r="Z270" i="21"/>
  <c r="Y270" i="21"/>
  <c r="X270" i="21"/>
  <c r="K270" i="21"/>
  <c r="B270" i="21"/>
  <c r="AJ269" i="21"/>
  <c r="AI269" i="21"/>
  <c r="AH269" i="21"/>
  <c r="AG269" i="21"/>
  <c r="AF269" i="21"/>
  <c r="AD269" i="21"/>
  <c r="AC269" i="21"/>
  <c r="AB269" i="21"/>
  <c r="AA269" i="21"/>
  <c r="Z269" i="21"/>
  <c r="Y269" i="21"/>
  <c r="X269" i="21"/>
  <c r="K269" i="21"/>
  <c r="B269" i="21"/>
  <c r="AJ268" i="21"/>
  <c r="AI268" i="21"/>
  <c r="AH268" i="21"/>
  <c r="AG268" i="21"/>
  <c r="AF268" i="21"/>
  <c r="AD268" i="21"/>
  <c r="AC268" i="21"/>
  <c r="AB268" i="21"/>
  <c r="AA268" i="21"/>
  <c r="Z268" i="21"/>
  <c r="Y268" i="21"/>
  <c r="X268" i="21"/>
  <c r="K268" i="21"/>
  <c r="B268" i="21"/>
  <c r="AJ267" i="21"/>
  <c r="AI267" i="21"/>
  <c r="AH267" i="21"/>
  <c r="AG267" i="21"/>
  <c r="AF267" i="21"/>
  <c r="AD267" i="21"/>
  <c r="AC267" i="21"/>
  <c r="AB267" i="21"/>
  <c r="AA267" i="21"/>
  <c r="Z267" i="21"/>
  <c r="Y267" i="21"/>
  <c r="X267" i="21"/>
  <c r="K267" i="21"/>
  <c r="B267" i="21"/>
  <c r="AJ266" i="21"/>
  <c r="AI266" i="21"/>
  <c r="AH266" i="21"/>
  <c r="AG266" i="21"/>
  <c r="AF266" i="21"/>
  <c r="AD266" i="21"/>
  <c r="AC266" i="21"/>
  <c r="AB266" i="21"/>
  <c r="AA266" i="21"/>
  <c r="Z266" i="21"/>
  <c r="Y266" i="21"/>
  <c r="X266" i="21"/>
  <c r="K266" i="21"/>
  <c r="B266" i="21"/>
  <c r="AJ265" i="21"/>
  <c r="AI265" i="21"/>
  <c r="AH265" i="21"/>
  <c r="AG265" i="21"/>
  <c r="AF265" i="21"/>
  <c r="AD265" i="21"/>
  <c r="AC265" i="21"/>
  <c r="AB265" i="21"/>
  <c r="AA265" i="21"/>
  <c r="Z265" i="21"/>
  <c r="Y265" i="21"/>
  <c r="X265" i="21"/>
  <c r="K265" i="21"/>
  <c r="B265" i="21"/>
  <c r="AJ264" i="21"/>
  <c r="AI264" i="21"/>
  <c r="AH264" i="21"/>
  <c r="AG264" i="21"/>
  <c r="AF264" i="21"/>
  <c r="AD264" i="21"/>
  <c r="AC264" i="21"/>
  <c r="AB264" i="21"/>
  <c r="AA264" i="21"/>
  <c r="Z264" i="21"/>
  <c r="Y264" i="21"/>
  <c r="X264" i="21"/>
  <c r="K264" i="21"/>
  <c r="B264" i="21"/>
  <c r="AJ263" i="21"/>
  <c r="AI263" i="21"/>
  <c r="AH263" i="21"/>
  <c r="AG263" i="21"/>
  <c r="AF263" i="21"/>
  <c r="AD263" i="21"/>
  <c r="AC263" i="21"/>
  <c r="AB263" i="21"/>
  <c r="AA263" i="21"/>
  <c r="Z263" i="21"/>
  <c r="Y263" i="21"/>
  <c r="X263" i="21"/>
  <c r="K263" i="21"/>
  <c r="B263" i="21"/>
  <c r="AJ262" i="21"/>
  <c r="AI262" i="21"/>
  <c r="AH262" i="21"/>
  <c r="AG262" i="21"/>
  <c r="AF262" i="21"/>
  <c r="AD262" i="21"/>
  <c r="AC262" i="21"/>
  <c r="AB262" i="21"/>
  <c r="AA262" i="21"/>
  <c r="Z262" i="21"/>
  <c r="Y262" i="21"/>
  <c r="X262" i="21"/>
  <c r="K262" i="21"/>
  <c r="B262" i="21"/>
  <c r="AJ261" i="21"/>
  <c r="AI261" i="21"/>
  <c r="AH261" i="21"/>
  <c r="AG261" i="21"/>
  <c r="AF261" i="21"/>
  <c r="AD261" i="21"/>
  <c r="AC261" i="21"/>
  <c r="AB261" i="21"/>
  <c r="AA261" i="21"/>
  <c r="Z261" i="21"/>
  <c r="Y261" i="21"/>
  <c r="X261" i="21"/>
  <c r="K261" i="21"/>
  <c r="B261" i="21"/>
  <c r="AJ260" i="21"/>
  <c r="AI260" i="21"/>
  <c r="AH260" i="21"/>
  <c r="AG260" i="21"/>
  <c r="AF260" i="21"/>
  <c r="AD260" i="21"/>
  <c r="AC260" i="21"/>
  <c r="AB260" i="21"/>
  <c r="AA260" i="21"/>
  <c r="Z260" i="21"/>
  <c r="Y260" i="21"/>
  <c r="X260" i="21"/>
  <c r="K260" i="21"/>
  <c r="B260" i="21"/>
  <c r="AJ259" i="21"/>
  <c r="AI259" i="21"/>
  <c r="AH259" i="21"/>
  <c r="AG259" i="21"/>
  <c r="AF259" i="21"/>
  <c r="AD259" i="21"/>
  <c r="AC259" i="21"/>
  <c r="AB259" i="21"/>
  <c r="AA259" i="21"/>
  <c r="Z259" i="21"/>
  <c r="Y259" i="21"/>
  <c r="X259" i="21"/>
  <c r="K259" i="21"/>
  <c r="B259" i="21"/>
  <c r="AJ258" i="21"/>
  <c r="AI258" i="21"/>
  <c r="AH258" i="21"/>
  <c r="AG258" i="21"/>
  <c r="AF258" i="21"/>
  <c r="AD258" i="21"/>
  <c r="AC258" i="21"/>
  <c r="AB258" i="21"/>
  <c r="AA258" i="21"/>
  <c r="Z258" i="21"/>
  <c r="Y258" i="21"/>
  <c r="X258" i="21"/>
  <c r="K258" i="21"/>
  <c r="B258" i="21"/>
  <c r="AJ257" i="21"/>
  <c r="AI257" i="21"/>
  <c r="AH257" i="21"/>
  <c r="AG257" i="21"/>
  <c r="AF257" i="21"/>
  <c r="AD257" i="21"/>
  <c r="AC257" i="21"/>
  <c r="AB257" i="21"/>
  <c r="AA257" i="21"/>
  <c r="Z257" i="21"/>
  <c r="Y257" i="21"/>
  <c r="X257" i="21"/>
  <c r="K257" i="21"/>
  <c r="B257" i="21"/>
  <c r="AJ256" i="21"/>
  <c r="AI256" i="21"/>
  <c r="AH256" i="21"/>
  <c r="AG256" i="21"/>
  <c r="AF256" i="21"/>
  <c r="AD256" i="21"/>
  <c r="AC256" i="21"/>
  <c r="AB256" i="21"/>
  <c r="AA256" i="21"/>
  <c r="Z256" i="21"/>
  <c r="Y256" i="21"/>
  <c r="X256" i="21"/>
  <c r="K256" i="21"/>
  <c r="B256" i="21"/>
  <c r="AJ255" i="21"/>
  <c r="AI255" i="21"/>
  <c r="AH255" i="21"/>
  <c r="AG255" i="21"/>
  <c r="AF255" i="21"/>
  <c r="AD255" i="21"/>
  <c r="AC255" i="21"/>
  <c r="AB255" i="21"/>
  <c r="AA255" i="21"/>
  <c r="Z255" i="21"/>
  <c r="Y255" i="21"/>
  <c r="X255" i="21"/>
  <c r="K255" i="21"/>
  <c r="B255" i="21"/>
  <c r="AJ254" i="21"/>
  <c r="AI254" i="21"/>
  <c r="AH254" i="21"/>
  <c r="AG254" i="21"/>
  <c r="AF254" i="21"/>
  <c r="AD254" i="21"/>
  <c r="AC254" i="21"/>
  <c r="AB254" i="21"/>
  <c r="AA254" i="21"/>
  <c r="Z254" i="21"/>
  <c r="Y254" i="21"/>
  <c r="X254" i="21"/>
  <c r="K254" i="21"/>
  <c r="B254" i="21"/>
  <c r="AJ253" i="21"/>
  <c r="AI253" i="21"/>
  <c r="AH253" i="21"/>
  <c r="AG253" i="21"/>
  <c r="AF253" i="21"/>
  <c r="AD253" i="21"/>
  <c r="AC253" i="21"/>
  <c r="AB253" i="21"/>
  <c r="AA253" i="21"/>
  <c r="Z253" i="21"/>
  <c r="Y253" i="21"/>
  <c r="X253" i="21"/>
  <c r="K253" i="21"/>
  <c r="B253" i="21"/>
  <c r="AJ252" i="21"/>
  <c r="AI252" i="21"/>
  <c r="AH252" i="21"/>
  <c r="AG252" i="21"/>
  <c r="AF252" i="21"/>
  <c r="AD252" i="21"/>
  <c r="AC252" i="21"/>
  <c r="AB252" i="21"/>
  <c r="AA252" i="21"/>
  <c r="Z252" i="21"/>
  <c r="Y252" i="21"/>
  <c r="X252" i="21"/>
  <c r="K252" i="21"/>
  <c r="B252" i="21"/>
  <c r="AJ251" i="21"/>
  <c r="AI251" i="21"/>
  <c r="AH251" i="21"/>
  <c r="AG251" i="21"/>
  <c r="AF251" i="21"/>
  <c r="AD251" i="21"/>
  <c r="AC251" i="21"/>
  <c r="AB251" i="21"/>
  <c r="AA251" i="21"/>
  <c r="Z251" i="21"/>
  <c r="Y251" i="21"/>
  <c r="X251" i="21"/>
  <c r="K251" i="21"/>
  <c r="B251" i="21"/>
  <c r="AJ250" i="21"/>
  <c r="AI250" i="21"/>
  <c r="AH250" i="21"/>
  <c r="AG250" i="21"/>
  <c r="AF250" i="21"/>
  <c r="AD250" i="21"/>
  <c r="AC250" i="21"/>
  <c r="AB250" i="21"/>
  <c r="AA250" i="21"/>
  <c r="Z250" i="21"/>
  <c r="Y250" i="21"/>
  <c r="X250" i="21"/>
  <c r="K250" i="21"/>
  <c r="B250" i="21"/>
  <c r="AJ249" i="21"/>
  <c r="AI249" i="21"/>
  <c r="AH249" i="21"/>
  <c r="AG249" i="21"/>
  <c r="AF249" i="21"/>
  <c r="AD249" i="21"/>
  <c r="AC249" i="21"/>
  <c r="AB249" i="21"/>
  <c r="AA249" i="21"/>
  <c r="Z249" i="21"/>
  <c r="Y249" i="21"/>
  <c r="X249" i="21"/>
  <c r="K249" i="21"/>
  <c r="B249" i="21"/>
  <c r="AJ248" i="21"/>
  <c r="AI248" i="21"/>
  <c r="AH248" i="21"/>
  <c r="AG248" i="21"/>
  <c r="AF248" i="21"/>
  <c r="AD248" i="21"/>
  <c r="AC248" i="21"/>
  <c r="AB248" i="21"/>
  <c r="AA248" i="21"/>
  <c r="Z248" i="21"/>
  <c r="Y248" i="21"/>
  <c r="X248" i="21"/>
  <c r="K248" i="21"/>
  <c r="B248" i="21"/>
  <c r="AJ247" i="21"/>
  <c r="AI247" i="21"/>
  <c r="AH247" i="21"/>
  <c r="AG247" i="21"/>
  <c r="AF247" i="21"/>
  <c r="AD247" i="21"/>
  <c r="AC247" i="21"/>
  <c r="AB247" i="21"/>
  <c r="AA247" i="21"/>
  <c r="Z247" i="21"/>
  <c r="Y247" i="21"/>
  <c r="X247" i="21"/>
  <c r="K247" i="21"/>
  <c r="B247" i="21"/>
  <c r="AJ246" i="21"/>
  <c r="AI246" i="21"/>
  <c r="AH246" i="21"/>
  <c r="AG246" i="21"/>
  <c r="AF246" i="21"/>
  <c r="AD246" i="21"/>
  <c r="AC246" i="21"/>
  <c r="AB246" i="21"/>
  <c r="AA246" i="21"/>
  <c r="Z246" i="21"/>
  <c r="Y246" i="21"/>
  <c r="X246" i="21"/>
  <c r="K246" i="21"/>
  <c r="B246" i="21"/>
  <c r="AJ245" i="21"/>
  <c r="AI245" i="21"/>
  <c r="AH245" i="21"/>
  <c r="AG245" i="21"/>
  <c r="AF245" i="21"/>
  <c r="AD245" i="21"/>
  <c r="AC245" i="21"/>
  <c r="AB245" i="21"/>
  <c r="AA245" i="21"/>
  <c r="Z245" i="21"/>
  <c r="Y245" i="21"/>
  <c r="X245" i="21"/>
  <c r="K245" i="21"/>
  <c r="B245" i="21"/>
  <c r="AJ244" i="21"/>
  <c r="AI244" i="21"/>
  <c r="AH244" i="21"/>
  <c r="AG244" i="21"/>
  <c r="AF244" i="21"/>
  <c r="AD244" i="21"/>
  <c r="AC244" i="21"/>
  <c r="AB244" i="21"/>
  <c r="AA244" i="21"/>
  <c r="Z244" i="21"/>
  <c r="Y244" i="21"/>
  <c r="X244" i="21"/>
  <c r="K244" i="21"/>
  <c r="B244" i="21"/>
  <c r="AJ243" i="21"/>
  <c r="AI243" i="21"/>
  <c r="AH243" i="21"/>
  <c r="AG243" i="21"/>
  <c r="AF243" i="21"/>
  <c r="AD243" i="21"/>
  <c r="AC243" i="21"/>
  <c r="AB243" i="21"/>
  <c r="AA243" i="21"/>
  <c r="Z243" i="21"/>
  <c r="Y243" i="21"/>
  <c r="X243" i="21"/>
  <c r="K243" i="21"/>
  <c r="B243" i="21"/>
  <c r="AJ242" i="21"/>
  <c r="AI242" i="21"/>
  <c r="AH242" i="21"/>
  <c r="AG242" i="21"/>
  <c r="AF242" i="21"/>
  <c r="AD242" i="21"/>
  <c r="AC242" i="21"/>
  <c r="AB242" i="21"/>
  <c r="AA242" i="21"/>
  <c r="Z242" i="21"/>
  <c r="Y242" i="21"/>
  <c r="X242" i="21"/>
  <c r="K242" i="21"/>
  <c r="B242" i="21"/>
  <c r="AJ241" i="21"/>
  <c r="AI241" i="21"/>
  <c r="AH241" i="21"/>
  <c r="AG241" i="21"/>
  <c r="AF241" i="21"/>
  <c r="AD241" i="21"/>
  <c r="AC241" i="21"/>
  <c r="AB241" i="21"/>
  <c r="AA241" i="21"/>
  <c r="Z241" i="21"/>
  <c r="Y241" i="21"/>
  <c r="X241" i="21"/>
  <c r="K241" i="21"/>
  <c r="B241" i="21"/>
  <c r="AJ240" i="21"/>
  <c r="AI240" i="21"/>
  <c r="AH240" i="21"/>
  <c r="AG240" i="21"/>
  <c r="AF240" i="21"/>
  <c r="AD240" i="21"/>
  <c r="AC240" i="21"/>
  <c r="AB240" i="21"/>
  <c r="AA240" i="21"/>
  <c r="Z240" i="21"/>
  <c r="Y240" i="21"/>
  <c r="X240" i="21"/>
  <c r="K240" i="21"/>
  <c r="B240" i="21"/>
  <c r="AJ239" i="21"/>
  <c r="AI239" i="21"/>
  <c r="AH239" i="21"/>
  <c r="AG239" i="21"/>
  <c r="AF239" i="21"/>
  <c r="AD239" i="21"/>
  <c r="AC239" i="21"/>
  <c r="AB239" i="21"/>
  <c r="AA239" i="21"/>
  <c r="Z239" i="21"/>
  <c r="Y239" i="21"/>
  <c r="X239" i="21"/>
  <c r="K239" i="21"/>
  <c r="B239" i="21"/>
  <c r="AJ238" i="21"/>
  <c r="AI238" i="21"/>
  <c r="AH238" i="21"/>
  <c r="AG238" i="21"/>
  <c r="AF238" i="21"/>
  <c r="AD238" i="21"/>
  <c r="AC238" i="21"/>
  <c r="AB238" i="21"/>
  <c r="AA238" i="21"/>
  <c r="Z238" i="21"/>
  <c r="Y238" i="21"/>
  <c r="X238" i="21"/>
  <c r="K238" i="21"/>
  <c r="B238" i="21"/>
  <c r="AJ237" i="21"/>
  <c r="AI237" i="21"/>
  <c r="AH237" i="21"/>
  <c r="AG237" i="21"/>
  <c r="AF237" i="21"/>
  <c r="AD237" i="21"/>
  <c r="AC237" i="21"/>
  <c r="AB237" i="21"/>
  <c r="AA237" i="21"/>
  <c r="Z237" i="21"/>
  <c r="Y237" i="21"/>
  <c r="X237" i="21"/>
  <c r="K237" i="21"/>
  <c r="B237" i="21"/>
  <c r="AJ236" i="21"/>
  <c r="AI236" i="21"/>
  <c r="AH236" i="21"/>
  <c r="AG236" i="21"/>
  <c r="AF236" i="21"/>
  <c r="AD236" i="21"/>
  <c r="AC236" i="21"/>
  <c r="AB236" i="21"/>
  <c r="AA236" i="21"/>
  <c r="Z236" i="21"/>
  <c r="Y236" i="21"/>
  <c r="X236" i="21"/>
  <c r="K236" i="21"/>
  <c r="B236" i="21"/>
  <c r="AJ235" i="21"/>
  <c r="AI235" i="21"/>
  <c r="AH235" i="21"/>
  <c r="AG235" i="21"/>
  <c r="AF235" i="21"/>
  <c r="AD235" i="21"/>
  <c r="AC235" i="21"/>
  <c r="AB235" i="21"/>
  <c r="AA235" i="21"/>
  <c r="Z235" i="21"/>
  <c r="Y235" i="21"/>
  <c r="X235" i="21"/>
  <c r="K235" i="21"/>
  <c r="B235" i="21"/>
  <c r="AJ234" i="21"/>
  <c r="AI234" i="21"/>
  <c r="AH234" i="21"/>
  <c r="AG234" i="21"/>
  <c r="AF234" i="21"/>
  <c r="AD234" i="21"/>
  <c r="AC234" i="21"/>
  <c r="AB234" i="21"/>
  <c r="AA234" i="21"/>
  <c r="Z234" i="21"/>
  <c r="Y234" i="21"/>
  <c r="X234" i="21"/>
  <c r="K234" i="21"/>
  <c r="B234" i="21"/>
  <c r="AC233" i="21"/>
  <c r="K233" i="21"/>
  <c r="B233" i="21"/>
  <c r="Z232" i="21"/>
  <c r="K232" i="21"/>
  <c r="B232" i="21"/>
  <c r="K231" i="21"/>
  <c r="B231" i="21"/>
  <c r="K230" i="21"/>
  <c r="B230" i="21"/>
  <c r="K229" i="21"/>
  <c r="B229" i="21"/>
  <c r="K228" i="21"/>
  <c r="B228" i="21"/>
  <c r="K227" i="21"/>
  <c r="B227" i="21"/>
  <c r="K226" i="21"/>
  <c r="B226" i="21"/>
  <c r="AI225" i="21"/>
  <c r="K225" i="21"/>
  <c r="B225" i="21"/>
  <c r="AG224" i="21"/>
  <c r="K224" i="21"/>
  <c r="B224" i="21"/>
  <c r="Y223" i="21"/>
  <c r="K223" i="21"/>
  <c r="B223" i="21"/>
  <c r="AJ222" i="21"/>
  <c r="K222" i="21"/>
  <c r="B222" i="21"/>
  <c r="K221" i="21"/>
  <c r="B221" i="21"/>
  <c r="K220" i="21"/>
  <c r="B220" i="21"/>
  <c r="K219" i="21"/>
  <c r="B219" i="21"/>
  <c r="K218" i="21"/>
  <c r="B218" i="21"/>
  <c r="K217" i="21"/>
  <c r="B217" i="21"/>
  <c r="K216" i="21"/>
  <c r="B216" i="21"/>
  <c r="K215" i="21"/>
  <c r="B215" i="21"/>
  <c r="K214" i="21"/>
  <c r="B214" i="21"/>
  <c r="K213" i="21"/>
  <c r="B213" i="21"/>
  <c r="AF212" i="21"/>
  <c r="K212" i="21"/>
  <c r="B212" i="21"/>
  <c r="AG211" i="21"/>
  <c r="AH211" i="21" s="1"/>
  <c r="AF211" i="21"/>
  <c r="AD211" i="21"/>
  <c r="AC211" i="21"/>
  <c r="AB211" i="21"/>
  <c r="K211" i="21"/>
  <c r="B211" i="21"/>
  <c r="AJ210" i="21"/>
  <c r="AI210" i="21"/>
  <c r="AH210" i="21"/>
  <c r="AG210" i="21"/>
  <c r="AF210" i="21"/>
  <c r="AD210" i="21"/>
  <c r="AC210" i="21"/>
  <c r="AB210" i="21"/>
  <c r="AA210" i="21"/>
  <c r="Z210" i="21"/>
  <c r="Y210" i="21"/>
  <c r="X210" i="21"/>
  <c r="K210" i="21"/>
  <c r="B210" i="21"/>
  <c r="AJ209" i="21"/>
  <c r="AI209" i="21"/>
  <c r="AH209" i="21"/>
  <c r="AG209" i="21"/>
  <c r="AF209" i="21"/>
  <c r="AD209" i="21"/>
  <c r="AC209" i="21"/>
  <c r="AB209" i="21"/>
  <c r="AA209" i="21"/>
  <c r="Z209" i="21"/>
  <c r="Y209" i="21"/>
  <c r="X209" i="21"/>
  <c r="K209" i="21"/>
  <c r="B209" i="21"/>
  <c r="AJ208" i="21"/>
  <c r="AI208" i="21"/>
  <c r="AH208" i="21"/>
  <c r="AG208" i="21"/>
  <c r="AF208" i="21"/>
  <c r="AD208" i="21"/>
  <c r="AA208" i="21"/>
  <c r="Z208" i="21"/>
  <c r="Y208" i="21"/>
  <c r="X208" i="21"/>
  <c r="B208" i="21"/>
  <c r="AJ207" i="21"/>
  <c r="AI207" i="21"/>
  <c r="AH207" i="21"/>
  <c r="AG207" i="21"/>
  <c r="AF207" i="21"/>
  <c r="AD207" i="21"/>
  <c r="AC207" i="21"/>
  <c r="AB207" i="21"/>
  <c r="AA207" i="21"/>
  <c r="Z207" i="21"/>
  <c r="Y207" i="21"/>
  <c r="X207" i="21"/>
  <c r="K207" i="21"/>
  <c r="B207" i="21"/>
  <c r="AJ206" i="21"/>
  <c r="AI206" i="21"/>
  <c r="AH206" i="21"/>
  <c r="AG206" i="21"/>
  <c r="AF206" i="21"/>
  <c r="AD206" i="21"/>
  <c r="AC206" i="21"/>
  <c r="AB206" i="21"/>
  <c r="AA206" i="21"/>
  <c r="Z206" i="21"/>
  <c r="Y206" i="21"/>
  <c r="X206" i="21"/>
  <c r="K206" i="21"/>
  <c r="B206" i="21"/>
  <c r="AJ205" i="21"/>
  <c r="AI205" i="21"/>
  <c r="AH205" i="21"/>
  <c r="AG205" i="21"/>
  <c r="AF205" i="21"/>
  <c r="AD205" i="21"/>
  <c r="AC205" i="21"/>
  <c r="AB205" i="21"/>
  <c r="AA205" i="21"/>
  <c r="Z205" i="21"/>
  <c r="Y205" i="21"/>
  <c r="X205" i="21"/>
  <c r="K205" i="21"/>
  <c r="B205" i="21"/>
  <c r="AJ204" i="21"/>
  <c r="AI204" i="21"/>
  <c r="AH204" i="21"/>
  <c r="AG204" i="21"/>
  <c r="AF204" i="21"/>
  <c r="AD204" i="21"/>
  <c r="AC204" i="21"/>
  <c r="AB204" i="21"/>
  <c r="AA204" i="21"/>
  <c r="Z204" i="21"/>
  <c r="Y204" i="21"/>
  <c r="X204" i="21"/>
  <c r="K204" i="21"/>
  <c r="B204" i="21"/>
  <c r="AH203" i="21"/>
  <c r="K203" i="21"/>
  <c r="B203" i="21"/>
  <c r="K202" i="21"/>
  <c r="B202" i="21"/>
  <c r="K201" i="21"/>
  <c r="B201" i="21"/>
  <c r="K200" i="21"/>
  <c r="B200" i="21"/>
  <c r="K199" i="21"/>
  <c r="B199" i="21"/>
  <c r="AI198" i="21"/>
  <c r="K198" i="21"/>
  <c r="B198" i="21"/>
  <c r="K197" i="21"/>
  <c r="B197" i="21"/>
  <c r="K196" i="21"/>
  <c r="B196" i="21"/>
  <c r="K195" i="21"/>
  <c r="B195" i="21"/>
  <c r="K194" i="21"/>
  <c r="B194" i="21"/>
  <c r="K193" i="21"/>
  <c r="B193" i="21"/>
  <c r="K192" i="21"/>
  <c r="B192" i="21"/>
  <c r="K191" i="21"/>
  <c r="B191" i="21"/>
  <c r="K190" i="21"/>
  <c r="B190" i="21"/>
  <c r="K189" i="21"/>
  <c r="B189" i="21"/>
  <c r="K188" i="21"/>
  <c r="B188" i="21"/>
  <c r="K187" i="21"/>
  <c r="B187" i="21"/>
  <c r="K186" i="21"/>
  <c r="B186" i="21"/>
  <c r="AF185" i="21"/>
  <c r="K185" i="21"/>
  <c r="B185" i="21"/>
  <c r="AG184" i="21"/>
  <c r="AH184" i="21" s="1"/>
  <c r="AF184" i="21"/>
  <c r="AD184" i="21"/>
  <c r="AC184" i="21"/>
  <c r="AB184" i="21"/>
  <c r="K184" i="21"/>
  <c r="B184" i="21"/>
  <c r="AJ183" i="21"/>
  <c r="AI183" i="21"/>
  <c r="AH183" i="21"/>
  <c r="AG183" i="21"/>
  <c r="AF183" i="21"/>
  <c r="AD183" i="21"/>
  <c r="AC183" i="21"/>
  <c r="AB183" i="21"/>
  <c r="AA183" i="21"/>
  <c r="Z183" i="21"/>
  <c r="Y183" i="21"/>
  <c r="X183" i="21"/>
  <c r="K183" i="21"/>
  <c r="B183" i="21"/>
  <c r="AJ182" i="21"/>
  <c r="AI182" i="21"/>
  <c r="AH182" i="21"/>
  <c r="AG182" i="21"/>
  <c r="AF182" i="21"/>
  <c r="AD182" i="21"/>
  <c r="AC182" i="21"/>
  <c r="AB182" i="21"/>
  <c r="AA182" i="21"/>
  <c r="Z182" i="21"/>
  <c r="Y182" i="21"/>
  <c r="X182" i="21"/>
  <c r="K182" i="21"/>
  <c r="B182" i="21"/>
  <c r="AJ181" i="21"/>
  <c r="AI181" i="21"/>
  <c r="AH181" i="21"/>
  <c r="AG181" i="21"/>
  <c r="AF181" i="21"/>
  <c r="AD181" i="21"/>
  <c r="AA181" i="21"/>
  <c r="Z181" i="21"/>
  <c r="Y181" i="21"/>
  <c r="X181" i="21"/>
  <c r="AC181" i="21"/>
  <c r="B181" i="21"/>
  <c r="AJ180" i="21"/>
  <c r="AI180" i="21"/>
  <c r="AH180" i="21"/>
  <c r="AG180" i="21"/>
  <c r="AF180" i="21"/>
  <c r="AD180" i="21"/>
  <c r="AC180" i="21"/>
  <c r="AB180" i="21"/>
  <c r="AA180" i="21"/>
  <c r="Z180" i="21"/>
  <c r="Y180" i="21"/>
  <c r="X180" i="21"/>
  <c r="K180" i="21"/>
  <c r="B180" i="21"/>
  <c r="AJ179" i="21"/>
  <c r="AI179" i="21"/>
  <c r="AH179" i="21"/>
  <c r="AG179" i="21"/>
  <c r="AF179" i="21"/>
  <c r="AD179" i="21"/>
  <c r="AC179" i="21"/>
  <c r="AB179" i="21"/>
  <c r="AA179" i="21"/>
  <c r="Z179" i="21"/>
  <c r="Y179" i="21"/>
  <c r="X179" i="21"/>
  <c r="K179" i="21"/>
  <c r="B179" i="21"/>
  <c r="AJ178" i="21"/>
  <c r="AI178" i="21"/>
  <c r="AH178" i="21"/>
  <c r="AG178" i="21"/>
  <c r="AF178" i="21"/>
  <c r="AD178" i="21"/>
  <c r="AC178" i="21"/>
  <c r="AB178" i="21"/>
  <c r="AA178" i="21"/>
  <c r="Z178" i="21"/>
  <c r="Y178" i="21"/>
  <c r="X178" i="21"/>
  <c r="K178" i="21"/>
  <c r="B178" i="21"/>
  <c r="AJ177" i="21"/>
  <c r="AI177" i="21"/>
  <c r="AH177" i="21"/>
  <c r="AG177" i="21"/>
  <c r="AF177" i="21"/>
  <c r="AD177" i="21"/>
  <c r="AC177" i="21"/>
  <c r="AB177" i="21"/>
  <c r="AA177" i="21"/>
  <c r="Z177" i="21"/>
  <c r="Y177" i="21"/>
  <c r="X177" i="21"/>
  <c r="K177" i="21"/>
  <c r="B177" i="21"/>
  <c r="K176" i="21"/>
  <c r="B176" i="21"/>
  <c r="AJ175" i="21"/>
  <c r="K175" i="21"/>
  <c r="B175" i="21"/>
  <c r="K174" i="21"/>
  <c r="B174" i="21"/>
  <c r="K173" i="21"/>
  <c r="B173" i="21"/>
  <c r="K172" i="21"/>
  <c r="B172" i="21"/>
  <c r="K171" i="21"/>
  <c r="B171" i="21"/>
  <c r="K170" i="21"/>
  <c r="B170" i="21"/>
  <c r="K169" i="21"/>
  <c r="B169" i="21"/>
  <c r="Z168" i="21"/>
  <c r="K168" i="21"/>
  <c r="B168" i="21"/>
  <c r="Z167" i="21"/>
  <c r="K167" i="21"/>
  <c r="B167" i="21"/>
  <c r="AA166" i="21"/>
  <c r="K166" i="21"/>
  <c r="B166" i="21"/>
  <c r="Z165" i="21"/>
  <c r="K165" i="21"/>
  <c r="B165" i="21"/>
  <c r="K164" i="21"/>
  <c r="B164" i="21"/>
  <c r="K163" i="21"/>
  <c r="B163" i="21"/>
  <c r="K162" i="21"/>
  <c r="B162" i="21"/>
  <c r="K161" i="21"/>
  <c r="B161" i="21"/>
  <c r="K160" i="21"/>
  <c r="B160" i="21"/>
  <c r="K159" i="21"/>
  <c r="B159" i="21"/>
  <c r="K158" i="21"/>
  <c r="B158" i="21"/>
  <c r="AG157" i="21"/>
  <c r="AH157" i="21" s="1"/>
  <c r="AF157" i="21"/>
  <c r="AD157" i="21"/>
  <c r="AC157" i="21"/>
  <c r="AB157" i="21"/>
  <c r="K157" i="21"/>
  <c r="B157" i="21"/>
  <c r="AJ156" i="21"/>
  <c r="AI156" i="21"/>
  <c r="AH156" i="21"/>
  <c r="AG156" i="21"/>
  <c r="AF156" i="21"/>
  <c r="AD156" i="21"/>
  <c r="AC156" i="21"/>
  <c r="AB156" i="21"/>
  <c r="AA156" i="21"/>
  <c r="Z156" i="21"/>
  <c r="Y156" i="21"/>
  <c r="X156" i="21"/>
  <c r="K156" i="21"/>
  <c r="B156" i="21"/>
  <c r="AJ155" i="21"/>
  <c r="AI155" i="21"/>
  <c r="AH155" i="21"/>
  <c r="AG155" i="21"/>
  <c r="AF155" i="21"/>
  <c r="AD155" i="21"/>
  <c r="AC155" i="21"/>
  <c r="AB155" i="21"/>
  <c r="AA155" i="21"/>
  <c r="Z155" i="21"/>
  <c r="Y155" i="21"/>
  <c r="X155" i="21"/>
  <c r="K155" i="21"/>
  <c r="B155" i="21"/>
  <c r="AJ154" i="21"/>
  <c r="AI154" i="21"/>
  <c r="AH154" i="21"/>
  <c r="AG154" i="21"/>
  <c r="AF154" i="21"/>
  <c r="AD154" i="21"/>
  <c r="AA154" i="21"/>
  <c r="Z154" i="21"/>
  <c r="Y154" i="21"/>
  <c r="X154" i="21"/>
  <c r="AC154" i="21"/>
  <c r="B154" i="21"/>
  <c r="AJ153" i="21"/>
  <c r="AI153" i="21"/>
  <c r="AH153" i="21"/>
  <c r="AG153" i="21"/>
  <c r="AF153" i="21"/>
  <c r="AD153" i="21"/>
  <c r="AC153" i="21"/>
  <c r="AB153" i="21"/>
  <c r="AA153" i="21"/>
  <c r="Z153" i="21"/>
  <c r="Y153" i="21"/>
  <c r="X153" i="21"/>
  <c r="K153" i="21"/>
  <c r="B153" i="21"/>
  <c r="AJ152" i="21"/>
  <c r="AI152" i="21"/>
  <c r="AH152" i="21"/>
  <c r="AG152" i="21"/>
  <c r="AF152" i="21"/>
  <c r="AD152" i="21"/>
  <c r="AC152" i="21"/>
  <c r="AB152" i="21"/>
  <c r="AA152" i="21"/>
  <c r="Z152" i="21"/>
  <c r="Y152" i="21"/>
  <c r="X152" i="21"/>
  <c r="K152" i="21"/>
  <c r="B152" i="21"/>
  <c r="AJ151" i="21"/>
  <c r="AI151" i="21"/>
  <c r="AH151" i="21"/>
  <c r="AG151" i="21"/>
  <c r="AF151" i="21"/>
  <c r="AD151" i="21"/>
  <c r="AC151" i="21"/>
  <c r="AB151" i="21"/>
  <c r="AA151" i="21"/>
  <c r="Z151" i="21"/>
  <c r="Y151" i="21"/>
  <c r="X151" i="21"/>
  <c r="K151" i="21"/>
  <c r="B151" i="21"/>
  <c r="AJ150" i="21"/>
  <c r="AI150" i="21"/>
  <c r="AH150" i="21"/>
  <c r="AG150" i="21"/>
  <c r="AF150" i="21"/>
  <c r="AD150" i="21"/>
  <c r="AC150" i="21"/>
  <c r="AB150" i="21"/>
  <c r="AA150" i="21"/>
  <c r="Z150" i="21"/>
  <c r="Y150" i="21"/>
  <c r="X150" i="21"/>
  <c r="K150" i="21"/>
  <c r="B150" i="21"/>
  <c r="K149" i="21"/>
  <c r="B149" i="21"/>
  <c r="K148" i="21"/>
  <c r="B148" i="21"/>
  <c r="K147" i="21"/>
  <c r="B147" i="21"/>
  <c r="K146" i="21"/>
  <c r="B146" i="21"/>
  <c r="K145" i="21"/>
  <c r="B145" i="21"/>
  <c r="AB144" i="21"/>
  <c r="K144" i="21"/>
  <c r="B144" i="21"/>
  <c r="K143" i="21"/>
  <c r="B143" i="21"/>
  <c r="K142" i="21"/>
  <c r="B142" i="21"/>
  <c r="K141" i="21"/>
  <c r="B141" i="21"/>
  <c r="K140" i="21"/>
  <c r="B140" i="21"/>
  <c r="K139" i="21"/>
  <c r="B139" i="21"/>
  <c r="K138" i="21"/>
  <c r="B138" i="21"/>
  <c r="K137" i="21"/>
  <c r="B137" i="21"/>
  <c r="AG136" i="21"/>
  <c r="K136" i="21"/>
  <c r="B136" i="21"/>
  <c r="AG135" i="21"/>
  <c r="AH135" i="21" s="1"/>
  <c r="AF135" i="21"/>
  <c r="AD135" i="21"/>
  <c r="AC135" i="21"/>
  <c r="AB135" i="21"/>
  <c r="K135" i="21"/>
  <c r="B135" i="21"/>
  <c r="BH134" i="21"/>
  <c r="BG134" i="21"/>
  <c r="BF134" i="21"/>
  <c r="BE134" i="21"/>
  <c r="BD134" i="21"/>
  <c r="BC134" i="21"/>
  <c r="BB134" i="21"/>
  <c r="AJ134" i="21"/>
  <c r="AI134" i="21"/>
  <c r="AH134" i="21"/>
  <c r="AG134" i="21"/>
  <c r="AF134" i="21"/>
  <c r="AD134" i="21"/>
  <c r="AC134" i="21"/>
  <c r="AB134" i="21"/>
  <c r="AA134" i="21"/>
  <c r="Z134" i="21"/>
  <c r="Y134" i="21"/>
  <c r="X134" i="21"/>
  <c r="K134" i="21"/>
  <c r="B134" i="21"/>
  <c r="AS133" i="21"/>
  <c r="AJ133" i="21"/>
  <c r="AI133" i="21"/>
  <c r="AH133" i="21"/>
  <c r="AG133" i="21"/>
  <c r="AF133" i="21"/>
  <c r="AD133" i="21"/>
  <c r="AC133" i="21"/>
  <c r="AB133" i="21"/>
  <c r="AA133" i="21"/>
  <c r="Z133" i="21"/>
  <c r="Y133" i="21"/>
  <c r="X133" i="21"/>
  <c r="K133" i="21"/>
  <c r="B133" i="21"/>
  <c r="AS132" i="21"/>
  <c r="AJ132" i="21"/>
  <c r="AI132" i="21"/>
  <c r="AH132" i="21"/>
  <c r="AG132" i="21"/>
  <c r="AF132" i="21"/>
  <c r="AD132" i="21"/>
  <c r="AA132" i="21"/>
  <c r="Z132" i="21"/>
  <c r="Y132" i="21"/>
  <c r="X132" i="21"/>
  <c r="AC132" i="21"/>
  <c r="B132" i="21"/>
  <c r="AS131" i="21"/>
  <c r="AJ131" i="21"/>
  <c r="AI131" i="21"/>
  <c r="AH131" i="21"/>
  <c r="AG131" i="21"/>
  <c r="AF131" i="21"/>
  <c r="AD131" i="21"/>
  <c r="AC131" i="21"/>
  <c r="AB131" i="21"/>
  <c r="AA131" i="21"/>
  <c r="Z131" i="21"/>
  <c r="Y131" i="21"/>
  <c r="X131" i="21"/>
  <c r="K131" i="21"/>
  <c r="B131" i="21"/>
  <c r="AS130" i="21"/>
  <c r="AJ130" i="21"/>
  <c r="AI130" i="21"/>
  <c r="AH130" i="21"/>
  <c r="AG130" i="21"/>
  <c r="AF130" i="21"/>
  <c r="AD130" i="21"/>
  <c r="AC130" i="21"/>
  <c r="AB130" i="21"/>
  <c r="AA130" i="21"/>
  <c r="Z130" i="21"/>
  <c r="Y130" i="21"/>
  <c r="X130" i="21"/>
  <c r="K130" i="21"/>
  <c r="B130" i="21"/>
  <c r="AS129" i="21"/>
  <c r="AJ129" i="21"/>
  <c r="AI129" i="21"/>
  <c r="AH129" i="21"/>
  <c r="AG129" i="21"/>
  <c r="AF129" i="21"/>
  <c r="AD129" i="21"/>
  <c r="AC129" i="21"/>
  <c r="AB129" i="21"/>
  <c r="AA129" i="21"/>
  <c r="Z129" i="21"/>
  <c r="Y129" i="21"/>
  <c r="X129" i="21"/>
  <c r="K129" i="21"/>
  <c r="B129" i="21"/>
  <c r="AS128" i="21"/>
  <c r="AJ128" i="21"/>
  <c r="AI128" i="21"/>
  <c r="AH128" i="21"/>
  <c r="AG128" i="21"/>
  <c r="AF128" i="21"/>
  <c r="AD128" i="21"/>
  <c r="AC128" i="21"/>
  <c r="AB128" i="21"/>
  <c r="AA128" i="21"/>
  <c r="Z128" i="21"/>
  <c r="Y128" i="21"/>
  <c r="X128" i="21"/>
  <c r="K128" i="21"/>
  <c r="B128" i="21"/>
  <c r="AS127" i="21"/>
  <c r="X127" i="21"/>
  <c r="K127" i="21"/>
  <c r="B127" i="21"/>
  <c r="AS126" i="21"/>
  <c r="AJ126" i="21"/>
  <c r="K126" i="21"/>
  <c r="B126" i="21"/>
  <c r="AS125" i="21"/>
  <c r="K125" i="21"/>
  <c r="B125" i="21"/>
  <c r="AS124" i="21"/>
  <c r="K124" i="21"/>
  <c r="B124" i="21"/>
  <c r="AS123" i="21"/>
  <c r="K123" i="21"/>
  <c r="B123" i="21"/>
  <c r="AS122" i="21"/>
  <c r="K122" i="21"/>
  <c r="B122" i="21"/>
  <c r="AS121" i="21"/>
  <c r="K121" i="21"/>
  <c r="B121" i="21"/>
  <c r="AS120" i="21"/>
  <c r="K120" i="21"/>
  <c r="B120" i="21"/>
  <c r="AS119" i="21"/>
  <c r="X119" i="21"/>
  <c r="K119" i="21"/>
  <c r="B119" i="21"/>
  <c r="BB118" i="21"/>
  <c r="AS118" i="21"/>
  <c r="AC118" i="21"/>
  <c r="K118" i="21"/>
  <c r="B118" i="21"/>
  <c r="AS117" i="21"/>
  <c r="Y117" i="21"/>
  <c r="K117" i="21"/>
  <c r="B117" i="21"/>
  <c r="AS116" i="21"/>
  <c r="Y116" i="21"/>
  <c r="K116" i="21"/>
  <c r="B116" i="21"/>
  <c r="AS115" i="21"/>
  <c r="K115" i="21"/>
  <c r="B115" i="21"/>
  <c r="AS114" i="21"/>
  <c r="K114" i="21"/>
  <c r="B114" i="21"/>
  <c r="AS113" i="21"/>
  <c r="K113" i="21"/>
  <c r="B113" i="21"/>
  <c r="AS112" i="21"/>
  <c r="K112" i="21"/>
  <c r="B112" i="21"/>
  <c r="AS111" i="21"/>
  <c r="K111" i="21"/>
  <c r="B111" i="21"/>
  <c r="AS110" i="21"/>
  <c r="K110" i="21"/>
  <c r="B110" i="21"/>
  <c r="AS109" i="21"/>
  <c r="K109" i="21"/>
  <c r="B109" i="21"/>
  <c r="AS108" i="21"/>
  <c r="K108" i="21"/>
  <c r="B108" i="21"/>
  <c r="AS107" i="21"/>
  <c r="K107" i="21"/>
  <c r="B107" i="21"/>
  <c r="AS106" i="21"/>
  <c r="AC106" i="21"/>
  <c r="K106" i="21"/>
  <c r="B106" i="21"/>
  <c r="AS105" i="21"/>
  <c r="AG105" i="21"/>
  <c r="AH105" i="21" s="1"/>
  <c r="AF105" i="21"/>
  <c r="AD105" i="21"/>
  <c r="AC105" i="21"/>
  <c r="AB105" i="21"/>
  <c r="K105" i="21"/>
  <c r="B105" i="21"/>
  <c r="AS104" i="21"/>
  <c r="AJ104" i="21"/>
  <c r="AI104" i="21"/>
  <c r="AH104" i="21"/>
  <c r="AG104" i="21"/>
  <c r="AF104" i="21"/>
  <c r="AD104" i="21"/>
  <c r="AC104" i="21"/>
  <c r="AB104" i="21"/>
  <c r="AA104" i="21"/>
  <c r="Z104" i="21"/>
  <c r="Y104" i="21"/>
  <c r="X104" i="21"/>
  <c r="K104" i="21"/>
  <c r="B104" i="21"/>
  <c r="AS103" i="21"/>
  <c r="AJ103" i="21"/>
  <c r="AI103" i="21"/>
  <c r="AH103" i="21"/>
  <c r="AG103" i="21"/>
  <c r="AF103" i="21"/>
  <c r="AD103" i="21"/>
  <c r="AC103" i="21"/>
  <c r="AB103" i="21"/>
  <c r="AA103" i="21"/>
  <c r="Z103" i="21"/>
  <c r="Y103" i="21"/>
  <c r="X103" i="21"/>
  <c r="K103" i="21"/>
  <c r="B103" i="21"/>
  <c r="AS102" i="21"/>
  <c r="AJ102" i="21"/>
  <c r="AI102" i="21"/>
  <c r="AH102" i="21"/>
  <c r="AG102" i="21"/>
  <c r="AF102" i="21"/>
  <c r="AD102" i="21"/>
  <c r="AA102" i="21"/>
  <c r="Z102" i="21"/>
  <c r="Y102" i="21"/>
  <c r="X102" i="21"/>
  <c r="B102" i="21"/>
  <c r="AS101" i="21"/>
  <c r="AJ101" i="21"/>
  <c r="AI101" i="21"/>
  <c r="AH101" i="21"/>
  <c r="AG101" i="21"/>
  <c r="AF101" i="21"/>
  <c r="AD101" i="21"/>
  <c r="AC101" i="21"/>
  <c r="AB101" i="21"/>
  <c r="AA101" i="21"/>
  <c r="Z101" i="21"/>
  <c r="Y101" i="21"/>
  <c r="X101" i="21"/>
  <c r="K101" i="21"/>
  <c r="B101" i="21"/>
  <c r="AS100" i="21"/>
  <c r="AJ100" i="21"/>
  <c r="AI100" i="21"/>
  <c r="AH100" i="21"/>
  <c r="AG100" i="21"/>
  <c r="AF100" i="21"/>
  <c r="AD100" i="21"/>
  <c r="AC100" i="21"/>
  <c r="AB100" i="21"/>
  <c r="AA100" i="21"/>
  <c r="Z100" i="21"/>
  <c r="Y100" i="21"/>
  <c r="X100" i="21"/>
  <c r="K100" i="21"/>
  <c r="B100" i="21"/>
  <c r="AS99" i="21"/>
  <c r="AJ99" i="21"/>
  <c r="AI99" i="21"/>
  <c r="AH99" i="21"/>
  <c r="AG99" i="21"/>
  <c r="AF99" i="21"/>
  <c r="AD99" i="21"/>
  <c r="AC99" i="21"/>
  <c r="AB99" i="21"/>
  <c r="AA99" i="21"/>
  <c r="Z99" i="21"/>
  <c r="Y99" i="21"/>
  <c r="X99" i="21"/>
  <c r="K99" i="21"/>
  <c r="B99" i="21"/>
  <c r="AS98" i="21"/>
  <c r="AJ98" i="21"/>
  <c r="AI98" i="21"/>
  <c r="AH98" i="21"/>
  <c r="AG98" i="21"/>
  <c r="AF98" i="21"/>
  <c r="AD98" i="21"/>
  <c r="AC98" i="21"/>
  <c r="AB98" i="21"/>
  <c r="AA98" i="21"/>
  <c r="Z98" i="21"/>
  <c r="Y98" i="21"/>
  <c r="X98" i="21"/>
  <c r="K98" i="21"/>
  <c r="B98" i="21"/>
  <c r="AS97" i="21"/>
  <c r="AC97" i="21"/>
  <c r="K97" i="21"/>
  <c r="B97" i="21"/>
  <c r="AS96" i="21"/>
  <c r="K96" i="21"/>
  <c r="B96" i="21"/>
  <c r="AS95" i="21"/>
  <c r="K95" i="21"/>
  <c r="B95" i="21"/>
  <c r="AS94" i="21"/>
  <c r="K94" i="21"/>
  <c r="B94" i="21"/>
  <c r="BC93" i="21"/>
  <c r="AS93" i="21"/>
  <c r="K93" i="21"/>
  <c r="B93" i="21"/>
  <c r="AS92" i="21"/>
  <c r="K92" i="21"/>
  <c r="B92" i="21"/>
  <c r="AS91" i="21"/>
  <c r="AJ91" i="21"/>
  <c r="K91" i="21"/>
  <c r="B91" i="21"/>
  <c r="AS90" i="21"/>
  <c r="AH90" i="21"/>
  <c r="K90" i="21"/>
  <c r="B90" i="21"/>
  <c r="AS89" i="21"/>
  <c r="AI89" i="21"/>
  <c r="K89" i="21"/>
  <c r="B89" i="21"/>
  <c r="AS88" i="21"/>
  <c r="K88" i="21"/>
  <c r="B88" i="21"/>
  <c r="AS87" i="21"/>
  <c r="K87" i="21"/>
  <c r="B87" i="21"/>
  <c r="AS86" i="21"/>
  <c r="K86" i="21"/>
  <c r="B86" i="21"/>
  <c r="AS85" i="21"/>
  <c r="K85" i="21"/>
  <c r="B85" i="21"/>
  <c r="AS84" i="21"/>
  <c r="K84" i="21"/>
  <c r="B84" i="21"/>
  <c r="AS83" i="21"/>
  <c r="K83" i="21"/>
  <c r="B83" i="21"/>
  <c r="AS82" i="21"/>
  <c r="K82" i="21"/>
  <c r="B82" i="21"/>
  <c r="AS81" i="21"/>
  <c r="K81" i="21"/>
  <c r="B81" i="21"/>
  <c r="AS80" i="21"/>
  <c r="K80" i="21"/>
  <c r="B80" i="21"/>
  <c r="AS79" i="21"/>
  <c r="K79" i="21"/>
  <c r="B79" i="21"/>
  <c r="AS78" i="21"/>
  <c r="K78" i="21"/>
  <c r="B78" i="21"/>
  <c r="AS77" i="21"/>
  <c r="K77" i="21"/>
  <c r="B77" i="21"/>
  <c r="AS76" i="21"/>
  <c r="K76" i="21"/>
  <c r="B76" i="21"/>
  <c r="AS75" i="21"/>
  <c r="K75" i="21"/>
  <c r="B75" i="21"/>
  <c r="AS74" i="21"/>
  <c r="AG74" i="21"/>
  <c r="AH74" i="21" s="1"/>
  <c r="AF74" i="21"/>
  <c r="AD74" i="21"/>
  <c r="AC74" i="21"/>
  <c r="AB74" i="21"/>
  <c r="K74" i="21"/>
  <c r="B74" i="21"/>
  <c r="AS73" i="21"/>
  <c r="AJ73" i="21"/>
  <c r="AI73" i="21"/>
  <c r="AH73" i="21"/>
  <c r="AG73" i="21"/>
  <c r="AF73" i="21"/>
  <c r="AD73" i="21"/>
  <c r="AC73" i="21"/>
  <c r="AB73" i="21"/>
  <c r="AA73" i="21"/>
  <c r="Z73" i="21"/>
  <c r="Y73" i="21"/>
  <c r="X73" i="21"/>
  <c r="K73" i="21"/>
  <c r="B73" i="21"/>
  <c r="AS72" i="21"/>
  <c r="AJ72" i="21"/>
  <c r="AI72" i="21"/>
  <c r="AH72" i="21"/>
  <c r="AG72" i="21"/>
  <c r="AF72" i="21"/>
  <c r="AD72" i="21"/>
  <c r="AC72" i="21"/>
  <c r="AB72" i="21"/>
  <c r="AA72" i="21"/>
  <c r="Z72" i="21"/>
  <c r="Y72" i="21"/>
  <c r="X72" i="21"/>
  <c r="K72" i="21"/>
  <c r="B72" i="21"/>
  <c r="AS71" i="21"/>
  <c r="AJ71" i="21"/>
  <c r="AI71" i="21"/>
  <c r="AH71" i="21"/>
  <c r="AG71" i="21"/>
  <c r="AF71" i="21"/>
  <c r="AD71" i="21"/>
  <c r="AA71" i="21"/>
  <c r="Z71" i="21"/>
  <c r="Y71" i="21"/>
  <c r="X71" i="21"/>
  <c r="AC71" i="21"/>
  <c r="K71" i="21"/>
  <c r="B71" i="21"/>
  <c r="AS70" i="21"/>
  <c r="AJ70" i="21"/>
  <c r="AI70" i="21"/>
  <c r="AH70" i="21"/>
  <c r="AG70" i="21"/>
  <c r="AF70" i="21"/>
  <c r="AD70" i="21"/>
  <c r="AC70" i="21"/>
  <c r="AB70" i="21"/>
  <c r="AA70" i="21"/>
  <c r="Z70" i="21"/>
  <c r="Y70" i="21"/>
  <c r="X70" i="21"/>
  <c r="K70" i="21"/>
  <c r="B70" i="21"/>
  <c r="AS69" i="21"/>
  <c r="AJ69" i="21"/>
  <c r="AI69" i="21"/>
  <c r="AH69" i="21"/>
  <c r="AG69" i="21"/>
  <c r="AF69" i="21"/>
  <c r="AD69" i="21"/>
  <c r="AC69" i="21"/>
  <c r="AB69" i="21"/>
  <c r="AA69" i="21"/>
  <c r="Z69" i="21"/>
  <c r="Y69" i="21"/>
  <c r="X69" i="21"/>
  <c r="K69" i="21"/>
  <c r="B69" i="21"/>
  <c r="AS68" i="21"/>
  <c r="AJ68" i="21"/>
  <c r="AI68" i="21"/>
  <c r="AH68" i="21"/>
  <c r="AG68" i="21"/>
  <c r="AF68" i="21"/>
  <c r="AD68" i="21"/>
  <c r="AC68" i="21"/>
  <c r="AB68" i="21"/>
  <c r="AA68" i="21"/>
  <c r="Z68" i="21"/>
  <c r="Y68" i="21"/>
  <c r="X68" i="21"/>
  <c r="K68" i="21"/>
  <c r="B68" i="21"/>
  <c r="AS67" i="21"/>
  <c r="AJ67" i="21"/>
  <c r="AI67" i="21"/>
  <c r="AH67" i="21"/>
  <c r="AG67" i="21"/>
  <c r="AF67" i="21"/>
  <c r="AD67" i="21"/>
  <c r="AC67" i="21"/>
  <c r="AB67" i="21"/>
  <c r="AA67" i="21"/>
  <c r="Z67" i="21"/>
  <c r="Y67" i="21"/>
  <c r="X67" i="21"/>
  <c r="K67" i="21"/>
  <c r="B67" i="21"/>
  <c r="AH66" i="21"/>
  <c r="K66" i="21"/>
  <c r="B66" i="21"/>
  <c r="K65" i="21"/>
  <c r="B65" i="21"/>
  <c r="BG64" i="21"/>
  <c r="K64" i="21"/>
  <c r="B64" i="21"/>
  <c r="AR63" i="21"/>
  <c r="K63" i="21"/>
  <c r="B63" i="21"/>
  <c r="K62" i="21"/>
  <c r="B62" i="21"/>
  <c r="K61" i="21"/>
  <c r="B61" i="21"/>
  <c r="AI60" i="21"/>
  <c r="K60" i="21"/>
  <c r="B60" i="21"/>
  <c r="K59" i="21"/>
  <c r="B59" i="21"/>
  <c r="AC58" i="21"/>
  <c r="K58" i="21"/>
  <c r="B58" i="21"/>
  <c r="K57" i="21"/>
  <c r="B57" i="21"/>
  <c r="K56" i="21"/>
  <c r="B56" i="21"/>
  <c r="K55" i="21"/>
  <c r="B55" i="21"/>
  <c r="K54" i="21"/>
  <c r="B54" i="21"/>
  <c r="X53" i="21"/>
  <c r="K53" i="21"/>
  <c r="B53" i="21"/>
  <c r="AF52" i="21"/>
  <c r="K52" i="21"/>
  <c r="B52" i="21"/>
  <c r="K51" i="21"/>
  <c r="B51" i="21"/>
  <c r="K50" i="21"/>
  <c r="B50" i="21"/>
  <c r="K49" i="21"/>
  <c r="B49" i="21"/>
  <c r="K48" i="21"/>
  <c r="B48" i="21"/>
  <c r="K47" i="21"/>
  <c r="B47" i="21"/>
  <c r="K46" i="21"/>
  <c r="B46" i="21"/>
  <c r="K45" i="21"/>
  <c r="B45" i="21"/>
  <c r="K44" i="21"/>
  <c r="B44" i="21"/>
  <c r="K43" i="21"/>
  <c r="B43" i="21"/>
  <c r="K42" i="21"/>
  <c r="B42" i="21"/>
  <c r="AD42" i="21"/>
  <c r="K41" i="21"/>
  <c r="B41" i="21"/>
  <c r="AG40" i="21"/>
  <c r="AH40" i="21" s="1"/>
  <c r="AF40" i="21"/>
  <c r="AD40" i="21"/>
  <c r="AC40" i="21"/>
  <c r="AB40" i="21"/>
  <c r="K40" i="21"/>
  <c r="B40" i="21"/>
  <c r="AJ39" i="21"/>
  <c r="AI39" i="21"/>
  <c r="AH39" i="21"/>
  <c r="AG39" i="21"/>
  <c r="AF39" i="21"/>
  <c r="AD39" i="21"/>
  <c r="AC39" i="21"/>
  <c r="AB39" i="21"/>
  <c r="AA39" i="21"/>
  <c r="Z39" i="21"/>
  <c r="Y39" i="21"/>
  <c r="X39" i="21"/>
  <c r="K39" i="21"/>
  <c r="B39" i="21"/>
  <c r="AJ38" i="21"/>
  <c r="AI38" i="21"/>
  <c r="AH38" i="21"/>
  <c r="AG38" i="21"/>
  <c r="AF38" i="21"/>
  <c r="AD38" i="21"/>
  <c r="AC38" i="21"/>
  <c r="AB38" i="21"/>
  <c r="AA38" i="21"/>
  <c r="Z38" i="21"/>
  <c r="Y38" i="21"/>
  <c r="X38" i="21"/>
  <c r="K38" i="21"/>
  <c r="AJ37" i="21"/>
  <c r="AI37" i="21"/>
  <c r="AH37" i="21"/>
  <c r="AG37" i="21"/>
  <c r="AF37" i="21"/>
  <c r="AD37" i="21"/>
  <c r="AA37" i="21"/>
  <c r="Z37" i="21"/>
  <c r="Y37" i="21"/>
  <c r="X37" i="21"/>
  <c r="AC37" i="21"/>
  <c r="AJ36" i="21"/>
  <c r="AI36" i="21"/>
  <c r="AH36" i="21"/>
  <c r="AG36" i="21"/>
  <c r="AF36" i="21"/>
  <c r="AD36" i="21"/>
  <c r="AC36" i="21"/>
  <c r="AB36" i="21"/>
  <c r="AA36" i="21"/>
  <c r="Z36" i="21"/>
  <c r="Y36" i="21"/>
  <c r="X36" i="21"/>
  <c r="K36" i="21"/>
  <c r="AJ35" i="21"/>
  <c r="AI35" i="21"/>
  <c r="AH35" i="21"/>
  <c r="AG35" i="21"/>
  <c r="AF35" i="21"/>
  <c r="AD35" i="21"/>
  <c r="AC35" i="21"/>
  <c r="AB35" i="21"/>
  <c r="AA35" i="21"/>
  <c r="Z35" i="21"/>
  <c r="Y35" i="21"/>
  <c r="X35" i="21"/>
  <c r="K35" i="21"/>
  <c r="I35" i="21"/>
  <c r="H35" i="21"/>
  <c r="G35" i="21"/>
  <c r="F35" i="21"/>
  <c r="E35" i="21"/>
  <c r="D35" i="21"/>
  <c r="C35" i="21"/>
  <c r="B35" i="21"/>
  <c r="AJ34" i="21"/>
  <c r="AI34" i="21"/>
  <c r="AH34" i="21"/>
  <c r="AG34" i="21"/>
  <c r="AF34" i="21"/>
  <c r="AD34" i="21"/>
  <c r="AC34" i="21"/>
  <c r="AB34" i="21"/>
  <c r="AA34" i="21"/>
  <c r="Z34" i="21"/>
  <c r="Y34" i="21"/>
  <c r="X34" i="21"/>
  <c r="K34" i="21"/>
  <c r="AJ33" i="21"/>
  <c r="AI33" i="21"/>
  <c r="AH33" i="21"/>
  <c r="AG33" i="21"/>
  <c r="AF33" i="21"/>
  <c r="AD33" i="21"/>
  <c r="AC33" i="21"/>
  <c r="AB33" i="21"/>
  <c r="AA33" i="21"/>
  <c r="Z33" i="21"/>
  <c r="Y33" i="21"/>
  <c r="X33" i="21"/>
  <c r="K33" i="21"/>
  <c r="K32" i="21"/>
  <c r="K31" i="21"/>
  <c r="K30" i="21"/>
  <c r="K29" i="21"/>
  <c r="K28" i="21"/>
  <c r="AD27" i="21"/>
  <c r="K27" i="21"/>
  <c r="AF26" i="21"/>
  <c r="K26" i="21"/>
  <c r="AH25" i="21"/>
  <c r="K25" i="21"/>
  <c r="AC24" i="21"/>
  <c r="K24" i="21"/>
  <c r="X23" i="21"/>
  <c r="K23" i="21"/>
  <c r="K22" i="21"/>
  <c r="K21" i="21"/>
  <c r="K20" i="21"/>
  <c r="K19" i="21"/>
  <c r="K18" i="21"/>
  <c r="K17" i="21"/>
  <c r="K16" i="21"/>
  <c r="K15" i="21"/>
  <c r="K14" i="21"/>
  <c r="AG13" i="21"/>
  <c r="AH13" i="21" s="1"/>
  <c r="AF13" i="21"/>
  <c r="AD13" i="21"/>
  <c r="AC13" i="21"/>
  <c r="AB13" i="21"/>
  <c r="K13" i="21"/>
  <c r="AJ12" i="21"/>
  <c r="AI12" i="21"/>
  <c r="AH12" i="21"/>
  <c r="AG12" i="21"/>
  <c r="AF12" i="21"/>
  <c r="AD12" i="21"/>
  <c r="AC12" i="21"/>
  <c r="AB12" i="21"/>
  <c r="AA12" i="21"/>
  <c r="Z12" i="21"/>
  <c r="Y12" i="21"/>
  <c r="X12" i="21"/>
  <c r="K12" i="21"/>
  <c r="AJ11" i="21"/>
  <c r="AI11" i="21"/>
  <c r="AH11" i="21"/>
  <c r="AG11" i="21"/>
  <c r="AF11" i="21"/>
  <c r="AD11" i="21"/>
  <c r="AC11" i="21"/>
  <c r="AB11" i="21"/>
  <c r="AA11" i="21"/>
  <c r="Z11" i="21"/>
  <c r="Y11" i="21"/>
  <c r="X11" i="21"/>
  <c r="K11" i="21"/>
  <c r="AJ10" i="21"/>
  <c r="AI10" i="21"/>
  <c r="AH10" i="21"/>
  <c r="AG10" i="21"/>
  <c r="AF10" i="21"/>
  <c r="AD10" i="21"/>
  <c r="AA10" i="21"/>
  <c r="Z10" i="21"/>
  <c r="Y10" i="21"/>
  <c r="X10" i="21"/>
  <c r="AC10" i="21"/>
  <c r="AJ9" i="21"/>
  <c r="AI9" i="21"/>
  <c r="AH9" i="21"/>
  <c r="AG9" i="21"/>
  <c r="AF9" i="21"/>
  <c r="AD9" i="21"/>
  <c r="AC9" i="21"/>
  <c r="AB9" i="21"/>
  <c r="AA9" i="21"/>
  <c r="Z9" i="21"/>
  <c r="Y9" i="21"/>
  <c r="X9" i="21"/>
  <c r="K9" i="21"/>
  <c r="AM8" i="21"/>
  <c r="AM9" i="21" s="1"/>
  <c r="AM10" i="21" s="1"/>
  <c r="AM11" i="21" s="1"/>
  <c r="AM12" i="21" s="1"/>
  <c r="AM13" i="21" s="1"/>
  <c r="AL8" i="21"/>
  <c r="AL9" i="21" s="1"/>
  <c r="AL10" i="21" s="1"/>
  <c r="AL11" i="21" s="1"/>
  <c r="AL12" i="21" s="1"/>
  <c r="AL13" i="21" s="1"/>
  <c r="AK8" i="21"/>
  <c r="AK9" i="21" s="1"/>
  <c r="AJ8" i="21"/>
  <c r="AI8" i="21"/>
  <c r="AH8" i="21"/>
  <c r="AG8" i="21"/>
  <c r="AF8" i="21"/>
  <c r="AD8" i="21"/>
  <c r="AC8" i="21"/>
  <c r="AB8" i="21"/>
  <c r="AA8" i="21"/>
  <c r="Z8" i="21"/>
  <c r="Y8" i="21"/>
  <c r="X8" i="21"/>
  <c r="K8" i="21"/>
  <c r="S5" i="21"/>
  <c r="BF3" i="21"/>
  <c r="AM3" i="21"/>
  <c r="AL3" i="21"/>
  <c r="AK3" i="21"/>
  <c r="AJ3" i="21"/>
  <c r="AI3" i="21"/>
  <c r="AH3" i="21"/>
  <c r="AG3" i="21"/>
  <c r="AF3" i="21"/>
  <c r="AE3" i="21"/>
  <c r="AD3" i="21"/>
  <c r="AC3" i="21"/>
  <c r="AB3" i="21"/>
  <c r="AA3" i="21"/>
  <c r="Z3" i="21"/>
  <c r="Y3" i="21"/>
  <c r="X3" i="21"/>
  <c r="W3" i="21"/>
  <c r="BH2" i="21"/>
  <c r="BG2" i="21"/>
  <c r="BF2" i="21"/>
  <c r="BE2" i="21"/>
  <c r="BD2" i="21"/>
  <c r="BC2" i="21"/>
  <c r="BB2" i="21"/>
  <c r="AM2" i="21"/>
  <c r="AL2" i="21"/>
  <c r="AK2" i="21"/>
  <c r="AJ2" i="21"/>
  <c r="AI2" i="21"/>
  <c r="AH2" i="21"/>
  <c r="AG2" i="21"/>
  <c r="AF2" i="21"/>
  <c r="AE2" i="21"/>
  <c r="AD2" i="21"/>
  <c r="AC2" i="21"/>
  <c r="AB2" i="21"/>
  <c r="AA2" i="21"/>
  <c r="Z2" i="21"/>
  <c r="Y2" i="21"/>
  <c r="X2" i="21"/>
  <c r="P2" i="21"/>
  <c r="O2" i="21"/>
  <c r="N2" i="21"/>
  <c r="M2" i="21"/>
  <c r="L2" i="21"/>
  <c r="K2" i="21"/>
  <c r="J2" i="21"/>
  <c r="I2" i="21"/>
  <c r="H2" i="21"/>
  <c r="G2" i="21"/>
  <c r="F2" i="21"/>
  <c r="E2" i="21"/>
  <c r="D2" i="21"/>
  <c r="C2" i="21"/>
  <c r="B2" i="21"/>
  <c r="BH1" i="21"/>
  <c r="BG1" i="21"/>
  <c r="BF1" i="21"/>
  <c r="BE1" i="21"/>
  <c r="BD1" i="21"/>
  <c r="BC1" i="21"/>
  <c r="BB1" i="21"/>
  <c r="P1" i="21"/>
  <c r="O1" i="21"/>
  <c r="N1" i="21"/>
  <c r="M1" i="21"/>
  <c r="L1" i="21"/>
  <c r="K1" i="21"/>
  <c r="J1" i="21"/>
  <c r="I1" i="21"/>
  <c r="H1" i="21"/>
  <c r="G1" i="21"/>
  <c r="F1" i="21"/>
  <c r="E1" i="21"/>
  <c r="D1" i="21"/>
  <c r="C1" i="21"/>
  <c r="B1" i="21"/>
  <c r="C259" i="19"/>
  <c r="B248" i="19" a="1"/>
  <c r="B248" i="19" s="1"/>
  <c r="B247" i="19" a="1"/>
  <c r="B247" i="19" s="1"/>
  <c r="B246" i="19" a="1"/>
  <c r="B246" i="19" s="1"/>
  <c r="B245" i="19" a="1"/>
  <c r="B245" i="19" s="1"/>
  <c r="B244" i="19" a="1"/>
  <c r="B244" i="19" s="1"/>
  <c r="B243" i="19" a="1"/>
  <c r="B243" i="19" s="1"/>
  <c r="B242" i="19" a="1"/>
  <c r="B242" i="19" s="1"/>
  <c r="B241" i="19" a="1"/>
  <c r="B241" i="19" s="1"/>
  <c r="B240" i="19" a="1"/>
  <c r="B240" i="19" s="1"/>
  <c r="B239" i="19" a="1"/>
  <c r="B239" i="19" s="1"/>
  <c r="B238" i="19" a="1"/>
  <c r="B238" i="19" s="1"/>
  <c r="B237" i="19" a="1"/>
  <c r="B237" i="19" s="1"/>
  <c r="B236" i="19" a="1"/>
  <c r="B236" i="19" s="1"/>
  <c r="B235" i="19" a="1"/>
  <c r="B235" i="19" s="1"/>
  <c r="B234" i="19" a="1"/>
  <c r="B234" i="19" s="1"/>
  <c r="B233" i="19" a="1"/>
  <c r="B233" i="19" s="1"/>
  <c r="B232" i="19" a="1"/>
  <c r="B232" i="19" s="1"/>
  <c r="B231" i="19" a="1"/>
  <c r="B231" i="19" s="1"/>
  <c r="B230" i="19" a="1"/>
  <c r="B230" i="19" s="1"/>
  <c r="B229" i="19" a="1"/>
  <c r="B229" i="19" s="1"/>
  <c r="B228" i="19" a="1"/>
  <c r="B228" i="19" s="1"/>
  <c r="B227" i="19" a="1"/>
  <c r="B227" i="19" s="1"/>
  <c r="B226" i="19" a="1"/>
  <c r="B226" i="19" s="1"/>
  <c r="B225" i="19" a="1"/>
  <c r="B225" i="19" s="1"/>
  <c r="B224" i="19" a="1"/>
  <c r="B224" i="19" s="1"/>
  <c r="B223" i="19" a="1"/>
  <c r="B223" i="19" s="1"/>
  <c r="B222" i="19" a="1"/>
  <c r="B222" i="19" s="1"/>
  <c r="B221" i="19" a="1"/>
  <c r="B221" i="19" s="1"/>
  <c r="B220" i="19" a="1"/>
  <c r="B220" i="19" s="1"/>
  <c r="B219" i="19" a="1"/>
  <c r="B219" i="19" s="1"/>
  <c r="B218" i="19" a="1"/>
  <c r="B218" i="19" s="1"/>
  <c r="B217" i="19" a="1"/>
  <c r="B217" i="19" s="1"/>
  <c r="B216" i="19" a="1"/>
  <c r="B216" i="19" s="1"/>
  <c r="B215" i="19" a="1"/>
  <c r="B215" i="19" s="1"/>
  <c r="B214" i="19" a="1"/>
  <c r="B214" i="19" s="1"/>
  <c r="B213" i="19" a="1"/>
  <c r="B213" i="19" s="1"/>
  <c r="B212" i="19" a="1"/>
  <c r="B212" i="19" s="1"/>
  <c r="B211" i="19" a="1"/>
  <c r="B211" i="19" s="1"/>
  <c r="B210" i="19" a="1"/>
  <c r="B210" i="19" s="1"/>
  <c r="B209" i="19" a="1"/>
  <c r="B209" i="19" s="1"/>
  <c r="D206" i="19"/>
  <c r="D205" i="19"/>
  <c r="C205" i="19"/>
  <c r="B200" i="19" a="1"/>
  <c r="B200" i="19" s="1"/>
  <c r="B199" i="19" a="1"/>
  <c r="B199" i="19" s="1"/>
  <c r="B198" i="19" a="1"/>
  <c r="B198" i="19" s="1"/>
  <c r="B197" i="19" a="1"/>
  <c r="B197" i="19" s="1"/>
  <c r="B196" i="19" a="1"/>
  <c r="B196" i="19" s="1"/>
  <c r="B195" i="19" a="1"/>
  <c r="B195" i="19" s="1"/>
  <c r="B194" i="19" a="1"/>
  <c r="B194" i="19" s="1"/>
  <c r="B193" i="19" a="1"/>
  <c r="B193" i="19" s="1"/>
  <c r="B192" i="19" a="1"/>
  <c r="B192" i="19" s="1"/>
  <c r="B191" i="19" a="1"/>
  <c r="B191" i="19" s="1"/>
  <c r="B190" i="19" a="1"/>
  <c r="B190" i="19" s="1"/>
  <c r="B189" i="19" a="1"/>
  <c r="B189" i="19" s="1"/>
  <c r="B188" i="19" a="1"/>
  <c r="B188" i="19" s="1"/>
  <c r="B187" i="19" a="1"/>
  <c r="B187" i="19" s="1"/>
  <c r="B186" i="19" a="1"/>
  <c r="B186" i="19" s="1"/>
  <c r="B185" i="19" a="1"/>
  <c r="B185" i="19" s="1"/>
  <c r="B184" i="19" a="1"/>
  <c r="B184" i="19" s="1"/>
  <c r="B183" i="19" a="1"/>
  <c r="B183" i="19" s="1"/>
  <c r="B182" i="19" a="1"/>
  <c r="B182" i="19" s="1"/>
  <c r="B181" i="19" a="1"/>
  <c r="B181" i="19" s="1"/>
  <c r="B180" i="19" a="1"/>
  <c r="B180" i="19" s="1"/>
  <c r="B179" i="19" a="1"/>
  <c r="B179" i="19" s="1"/>
  <c r="B178" i="19" a="1"/>
  <c r="B178" i="19" s="1"/>
  <c r="B177" i="19" a="1"/>
  <c r="B177" i="19" s="1"/>
  <c r="B176" i="19" a="1"/>
  <c r="B176" i="19" s="1"/>
  <c r="B175" i="19" a="1"/>
  <c r="B175" i="19" s="1"/>
  <c r="B174" i="19" a="1"/>
  <c r="B174" i="19" s="1"/>
  <c r="B173" i="19" a="1"/>
  <c r="B173" i="19" s="1"/>
  <c r="B172" i="19" a="1"/>
  <c r="B172" i="19" s="1"/>
  <c r="B171" i="19" a="1"/>
  <c r="B171" i="19" s="1"/>
  <c r="B170" i="19" a="1"/>
  <c r="B170" i="19" s="1"/>
  <c r="B169" i="19" a="1"/>
  <c r="B169" i="19" s="1"/>
  <c r="B168" i="19" a="1"/>
  <c r="B168" i="19" s="1"/>
  <c r="B167" i="19" a="1"/>
  <c r="B167" i="19" s="1"/>
  <c r="B166" i="19" a="1"/>
  <c r="B166" i="19" s="1"/>
  <c r="D163" i="19"/>
  <c r="D162" i="19"/>
  <c r="C162" i="19"/>
  <c r="B157" i="19" a="1"/>
  <c r="B157" i="19" s="1"/>
  <c r="B156" i="19" a="1"/>
  <c r="B156" i="19" s="1"/>
  <c r="B155" i="19" a="1"/>
  <c r="B155" i="19" s="1"/>
  <c r="B154" i="19" a="1"/>
  <c r="B154" i="19" s="1"/>
  <c r="B153" i="19" a="1"/>
  <c r="B153" i="19" s="1"/>
  <c r="B152" i="19" a="1"/>
  <c r="B152" i="19" s="1"/>
  <c r="B151" i="19" a="1"/>
  <c r="B151" i="19" s="1"/>
  <c r="B150" i="19" a="1"/>
  <c r="B150" i="19" s="1"/>
  <c r="B149" i="19" a="1"/>
  <c r="B149" i="19" s="1"/>
  <c r="B148" i="19" a="1"/>
  <c r="B148" i="19" s="1"/>
  <c r="B147" i="19" a="1"/>
  <c r="B147" i="19" s="1"/>
  <c r="B146" i="19" a="1"/>
  <c r="B146" i="19" s="1"/>
  <c r="B145" i="19" a="1"/>
  <c r="B145" i="19" s="1"/>
  <c r="B144" i="19" a="1"/>
  <c r="B144" i="19" s="1"/>
  <c r="B143" i="19" a="1"/>
  <c r="B143" i="19" s="1"/>
  <c r="B142" i="19" a="1"/>
  <c r="B142" i="19" s="1"/>
  <c r="B141" i="19" a="1"/>
  <c r="B141" i="19" s="1"/>
  <c r="B140" i="19" a="1"/>
  <c r="B140" i="19" s="1"/>
  <c r="B139" i="19" a="1"/>
  <c r="B139" i="19" s="1"/>
  <c r="B138" i="19" a="1"/>
  <c r="B138" i="19" s="1"/>
  <c r="B137" i="19" a="1"/>
  <c r="B137" i="19" s="1"/>
  <c r="B136" i="19" a="1"/>
  <c r="B136" i="19" s="1"/>
  <c r="B135" i="19" a="1"/>
  <c r="B135" i="19" s="1"/>
  <c r="B134" i="19" a="1"/>
  <c r="B134" i="19" s="1"/>
  <c r="B133" i="19" a="1"/>
  <c r="B133" i="19" s="1"/>
  <c r="B132" i="19" a="1"/>
  <c r="B132" i="19" s="1"/>
  <c r="B131" i="19" a="1"/>
  <c r="B131" i="19" s="1"/>
  <c r="B130" i="19" a="1"/>
  <c r="B130" i="19" s="1"/>
  <c r="B129" i="19" a="1"/>
  <c r="B129" i="19" s="1"/>
  <c r="B128" i="19" a="1"/>
  <c r="B128" i="19" s="1"/>
  <c r="D125" i="19"/>
  <c r="D124" i="19"/>
  <c r="C124" i="19"/>
  <c r="B119" i="19" a="1"/>
  <c r="B119" i="19" s="1"/>
  <c r="B118" i="19" a="1"/>
  <c r="B118" i="19" s="1"/>
  <c r="B117" i="19" a="1"/>
  <c r="B117" i="19" s="1"/>
  <c r="B116" i="19" a="1"/>
  <c r="B116" i="19" s="1"/>
  <c r="B115" i="19" a="1"/>
  <c r="B115" i="19" s="1"/>
  <c r="B114" i="19" a="1"/>
  <c r="B114" i="19" s="1"/>
  <c r="B113" i="19" a="1"/>
  <c r="B113" i="19" s="1"/>
  <c r="B112" i="19" a="1"/>
  <c r="B112" i="19" s="1"/>
  <c r="B111" i="19" a="1"/>
  <c r="B111" i="19" s="1"/>
  <c r="B110" i="19" a="1"/>
  <c r="B110" i="19" s="1"/>
  <c r="B109" i="19" a="1"/>
  <c r="B109" i="19" s="1"/>
  <c r="B108" i="19" a="1"/>
  <c r="B108" i="19" s="1"/>
  <c r="B107" i="19" a="1"/>
  <c r="B107" i="19" s="1"/>
  <c r="B106" i="19" a="1"/>
  <c r="B106" i="19" s="1"/>
  <c r="B105" i="19" a="1"/>
  <c r="B105" i="19" s="1"/>
  <c r="B104" i="19" a="1"/>
  <c r="B104" i="19" s="1"/>
  <c r="B103" i="19" a="1"/>
  <c r="B103" i="19" s="1"/>
  <c r="B102" i="19" a="1"/>
  <c r="B102" i="19" s="1"/>
  <c r="B101" i="19" a="1"/>
  <c r="B101" i="19" s="1"/>
  <c r="B100" i="19" a="1"/>
  <c r="B100" i="19" s="1"/>
  <c r="B99" i="19" a="1"/>
  <c r="B99" i="19" s="1"/>
  <c r="B98" i="19" a="1"/>
  <c r="B98" i="19" s="1"/>
  <c r="B97" i="19" a="1"/>
  <c r="B97" i="19" s="1"/>
  <c r="B96" i="19" a="1"/>
  <c r="B96" i="19" s="1"/>
  <c r="B95" i="19" a="1"/>
  <c r="B95" i="19" s="1"/>
  <c r="D92" i="19"/>
  <c r="D91" i="19"/>
  <c r="C91" i="19"/>
  <c r="B86" i="19" a="1"/>
  <c r="B86" i="19" s="1"/>
  <c r="B85" i="19" a="1"/>
  <c r="B85" i="19" s="1"/>
  <c r="B84" i="19" a="1"/>
  <c r="B84" i="19" s="1"/>
  <c r="B83" i="19" a="1"/>
  <c r="B83" i="19" s="1"/>
  <c r="B82" i="19" a="1"/>
  <c r="B82" i="19" s="1"/>
  <c r="B81" i="19" a="1"/>
  <c r="B81" i="19" s="1"/>
  <c r="B80" i="19" a="1"/>
  <c r="B80" i="19" s="1"/>
  <c r="B79" i="19" a="1"/>
  <c r="B79" i="19" s="1"/>
  <c r="B78" i="19" a="1"/>
  <c r="B78" i="19" s="1"/>
  <c r="B77" i="19" a="1"/>
  <c r="B77" i="19" s="1"/>
  <c r="B76" i="19" a="1"/>
  <c r="B76" i="19" s="1"/>
  <c r="B75" i="19" a="1"/>
  <c r="B75" i="19" s="1"/>
  <c r="B74" i="19" a="1"/>
  <c r="B74" i="19" s="1"/>
  <c r="B73" i="19" a="1"/>
  <c r="B73" i="19" s="1"/>
  <c r="B72" i="19" a="1"/>
  <c r="B72" i="19" s="1"/>
  <c r="B71" i="19" a="1"/>
  <c r="B71" i="19" s="1"/>
  <c r="B70" i="19" a="1"/>
  <c r="B70" i="19" s="1"/>
  <c r="B69" i="19" a="1"/>
  <c r="B69" i="19" s="1"/>
  <c r="B68" i="19" a="1"/>
  <c r="B68" i="19" s="1"/>
  <c r="B67" i="19" a="1"/>
  <c r="B67" i="19" s="1"/>
  <c r="D64" i="19"/>
  <c r="D63" i="19"/>
  <c r="C63" i="19"/>
  <c r="B58" i="19" a="1"/>
  <c r="B58" i="19" s="1"/>
  <c r="B57" i="19" a="1"/>
  <c r="B57" i="19" s="1"/>
  <c r="B56" i="19" a="1"/>
  <c r="B56" i="19" s="1"/>
  <c r="B55" i="19" a="1"/>
  <c r="B55" i="19" s="1"/>
  <c r="B54" i="19" a="1"/>
  <c r="B54" i="19" s="1"/>
  <c r="B53" i="19" a="1"/>
  <c r="B53" i="19" s="1"/>
  <c r="B52" i="19" a="1"/>
  <c r="B52" i="19" s="1"/>
  <c r="B51" i="19" a="1"/>
  <c r="B51" i="19" s="1"/>
  <c r="B50" i="19" a="1"/>
  <c r="B50" i="19" s="1"/>
  <c r="B49" i="19" a="1"/>
  <c r="B49" i="19" s="1"/>
  <c r="B48" i="19" a="1"/>
  <c r="B48" i="19" s="1"/>
  <c r="B47" i="19" a="1"/>
  <c r="B47" i="19" s="1"/>
  <c r="B46" i="19" a="1"/>
  <c r="B46" i="19" s="1"/>
  <c r="B45" i="19" a="1"/>
  <c r="B45" i="19" s="1"/>
  <c r="B44" i="19" a="1"/>
  <c r="B44" i="19" s="1"/>
  <c r="D41" i="19"/>
  <c r="D40" i="19"/>
  <c r="C40" i="19"/>
  <c r="B35" i="19" a="1"/>
  <c r="B35" i="19" s="1"/>
  <c r="B34" i="19" a="1"/>
  <c r="B34" i="19" s="1"/>
  <c r="B33" i="19" a="1"/>
  <c r="B33" i="19" s="1"/>
  <c r="B32" i="19" a="1"/>
  <c r="B32" i="19" s="1"/>
  <c r="B31" i="19" a="1"/>
  <c r="B31" i="19" s="1"/>
  <c r="B30" i="19" a="1"/>
  <c r="B30" i="19" s="1"/>
  <c r="B29" i="19" a="1"/>
  <c r="B29" i="19" s="1"/>
  <c r="B28" i="19" a="1"/>
  <c r="B28" i="19" s="1"/>
  <c r="B27" i="19" a="1"/>
  <c r="B27" i="19" s="1"/>
  <c r="B26" i="19" a="1"/>
  <c r="B26" i="19" s="1"/>
  <c r="D23" i="19"/>
  <c r="D22" i="19"/>
  <c r="C22" i="19"/>
  <c r="B17" i="19" a="1"/>
  <c r="B17" i="19" s="1"/>
  <c r="B16" i="19" a="1"/>
  <c r="B16" i="19" s="1"/>
  <c r="B15" i="19" a="1"/>
  <c r="B15" i="19" s="1"/>
  <c r="B14" i="19" a="1"/>
  <c r="B14" i="19" s="1"/>
  <c r="B13" i="19" a="1"/>
  <c r="B13" i="19" s="1"/>
  <c r="D10" i="19"/>
  <c r="D9" i="19"/>
  <c r="C9" i="19"/>
  <c r="Y127" i="21" l="1"/>
  <c r="AI127" i="21"/>
  <c r="K181" i="21"/>
  <c r="K132" i="21"/>
  <c r="AI24" i="21"/>
  <c r="AJ232" i="21"/>
  <c r="AK10" i="21"/>
  <c r="AK11" i="21" s="1"/>
  <c r="AK12" i="21" s="1"/>
  <c r="AK13" i="21" s="1"/>
  <c r="AI168" i="21"/>
  <c r="AJ168" i="21"/>
  <c r="AJ24" i="21"/>
  <c r="AC119" i="21"/>
  <c r="Z127" i="21"/>
  <c r="AG168" i="21"/>
  <c r="AD119" i="21"/>
  <c r="AA127" i="21"/>
  <c r="AM14" i="21"/>
  <c r="AF119" i="21"/>
  <c r="AC127" i="21"/>
  <c r="AG119" i="21"/>
  <c r="AD127" i="21"/>
  <c r="AH119" i="21"/>
  <c r="AG127" i="21"/>
  <c r="AA117" i="21"/>
  <c r="AG117" i="21"/>
  <c r="AG24" i="21"/>
  <c r="AI203" i="21"/>
  <c r="AH232" i="21"/>
  <c r="AH117" i="21"/>
  <c r="AA203" i="21"/>
  <c r="AD203" i="21"/>
  <c r="AG232" i="21"/>
  <c r="AH24" i="21"/>
  <c r="K37" i="21"/>
  <c r="AF168" i="21"/>
  <c r="AJ203" i="21"/>
  <c r="AI232" i="21"/>
  <c r="K10" i="21"/>
  <c r="Z117" i="21"/>
  <c r="AB10" i="21"/>
  <c r="AB119" i="21"/>
  <c r="K154" i="21"/>
  <c r="K208" i="21"/>
  <c r="Z224" i="21"/>
  <c r="Y23" i="21"/>
  <c r="AH52" i="21"/>
  <c r="AA66" i="21"/>
  <c r="AB75" i="21"/>
  <c r="AC14" i="21"/>
  <c r="Z23" i="21"/>
  <c r="AI52" i="21"/>
  <c r="AC66" i="21"/>
  <c r="AC75" i="21"/>
  <c r="AD14" i="21"/>
  <c r="AA23" i="21"/>
  <c r="AJ52" i="21"/>
  <c r="AD66" i="21"/>
  <c r="AK14" i="21"/>
  <c r="AB23" i="21"/>
  <c r="AJ89" i="21"/>
  <c r="AD166" i="21"/>
  <c r="AJ224" i="21"/>
  <c r="Z26" i="21"/>
  <c r="AI53" i="21"/>
  <c r="AI58" i="21"/>
  <c r="AI66" i="21"/>
  <c r="X232" i="21"/>
  <c r="Y66" i="21"/>
  <c r="AG52" i="21"/>
  <c r="Z66" i="21"/>
  <c r="AA224" i="21"/>
  <c r="AH224" i="21"/>
  <c r="AD75" i="21"/>
  <c r="AI224" i="21"/>
  <c r="AF58" i="21"/>
  <c r="AF66" i="21"/>
  <c r="AF75" i="21"/>
  <c r="AC23" i="21"/>
  <c r="AG58" i="21"/>
  <c r="AG66" i="21"/>
  <c r="AG75" i="21"/>
  <c r="AH75" i="21" s="1"/>
  <c r="AH233" i="21"/>
  <c r="AD23" i="21"/>
  <c r="Y26" i="21"/>
  <c r="AH58" i="21"/>
  <c r="AD144" i="21"/>
  <c r="AI233" i="21"/>
  <c r="AF23" i="21"/>
  <c r="AJ233" i="21"/>
  <c r="AG23" i="21"/>
  <c r="AC26" i="21"/>
  <c r="AJ53" i="21"/>
  <c r="AJ58" i="21"/>
  <c r="AG222" i="21"/>
  <c r="Y232" i="21"/>
  <c r="AH23" i="21"/>
  <c r="AD26" i="21"/>
  <c r="AF76" i="21"/>
  <c r="AA232" i="21"/>
  <c r="AG26" i="21"/>
  <c r="AB232" i="21"/>
  <c r="AH26" i="21"/>
  <c r="Y119" i="21"/>
  <c r="X168" i="21"/>
  <c r="AC232" i="21"/>
  <c r="AD24" i="21"/>
  <c r="AI26" i="21"/>
  <c r="Z119" i="21"/>
  <c r="AA168" i="21"/>
  <c r="AD232" i="21"/>
  <c r="AF24" i="21"/>
  <c r="X117" i="21"/>
  <c r="AA119" i="21"/>
  <c r="AB168" i="21"/>
  <c r="AF232" i="21"/>
  <c r="AJ13" i="21"/>
  <c r="Y91" i="21"/>
  <c r="AA91" i="21"/>
  <c r="Y90" i="21"/>
  <c r="AD185" i="21"/>
  <c r="AB212" i="21"/>
  <c r="AC91" i="21"/>
  <c r="AF97" i="21"/>
  <c r="AC126" i="21"/>
  <c r="AD212" i="21"/>
  <c r="AB223" i="21"/>
  <c r="Y53" i="21"/>
  <c r="AB90" i="21"/>
  <c r="Z116" i="21"/>
  <c r="AD126" i="21"/>
  <c r="AC198" i="21"/>
  <c r="Z225" i="21"/>
  <c r="Z53" i="21"/>
  <c r="AC90" i="21"/>
  <c r="AI97" i="21"/>
  <c r="AD116" i="21"/>
  <c r="X118" i="21"/>
  <c r="AH167" i="21"/>
  <c r="AH175" i="21"/>
  <c r="AD198" i="21"/>
  <c r="AG212" i="21"/>
  <c r="AH212" i="21" s="1"/>
  <c r="AA225" i="21"/>
  <c r="AI23" i="21"/>
  <c r="AA53" i="21"/>
  <c r="AA89" i="21"/>
  <c r="AD90" i="21"/>
  <c r="AG91" i="21"/>
  <c r="AJ97" i="21"/>
  <c r="AG116" i="21"/>
  <c r="AI119" i="21"/>
  <c r="AG126" i="21"/>
  <c r="AI167" i="21"/>
  <c r="AI175" i="21"/>
  <c r="AF198" i="21"/>
  <c r="Y203" i="21"/>
  <c r="AB225" i="21"/>
  <c r="Z97" i="21"/>
  <c r="AB154" i="21"/>
  <c r="X198" i="21"/>
  <c r="AB106" i="21"/>
  <c r="AC185" i="21"/>
  <c r="AB91" i="21"/>
  <c r="AB175" i="21"/>
  <c r="AA90" i="21"/>
  <c r="AG106" i="21"/>
  <c r="AH106" i="21" s="1"/>
  <c r="AB167" i="21"/>
  <c r="AC175" i="21"/>
  <c r="AB198" i="21"/>
  <c r="Y225" i="21"/>
  <c r="X89" i="21"/>
  <c r="AD91" i="21"/>
  <c r="AH97" i="21"/>
  <c r="AC167" i="21"/>
  <c r="AD175" i="21"/>
  <c r="AF223" i="21"/>
  <c r="Z89" i="21"/>
  <c r="AF91" i="21"/>
  <c r="AF126" i="21"/>
  <c r="AJ23" i="21"/>
  <c r="X26" i="21"/>
  <c r="AB53" i="21"/>
  <c r="AB89" i="21"/>
  <c r="AF90" i="21"/>
  <c r="AH91" i="21"/>
  <c r="AJ119" i="21"/>
  <c r="AH126" i="21"/>
  <c r="AJ167" i="21"/>
  <c r="AG198" i="21"/>
  <c r="Z203" i="21"/>
  <c r="AC225" i="21"/>
  <c r="X91" i="21"/>
  <c r="Y198" i="21"/>
  <c r="AA126" i="21"/>
  <c r="AB181" i="21"/>
  <c r="Z198" i="21"/>
  <c r="AD97" i="21"/>
  <c r="AJ74" i="21"/>
  <c r="X74" i="21" s="1"/>
  <c r="AG90" i="21"/>
  <c r="AI13" i="21"/>
  <c r="AA24" i="21"/>
  <c r="AC52" i="21"/>
  <c r="AF53" i="21"/>
  <c r="AA58" i="21"/>
  <c r="AG89" i="21"/>
  <c r="Z144" i="21"/>
  <c r="Y166" i="21"/>
  <c r="AF203" i="21"/>
  <c r="AB224" i="21"/>
  <c r="AG225" i="21"/>
  <c r="AA233" i="21"/>
  <c r="X126" i="21"/>
  <c r="AA97" i="21"/>
  <c r="AB97" i="21"/>
  <c r="AB126" i="21"/>
  <c r="AC208" i="21"/>
  <c r="AB208" i="21" s="1"/>
  <c r="AA223" i="21"/>
  <c r="AC53" i="21"/>
  <c r="AD89" i="21"/>
  <c r="AI91" i="21"/>
  <c r="AH198" i="21"/>
  <c r="AJ198" i="21"/>
  <c r="AB24" i="21"/>
  <c r="AD52" i="21"/>
  <c r="AG53" i="21"/>
  <c r="AB58" i="21"/>
  <c r="AH89" i="21"/>
  <c r="AA144" i="21"/>
  <c r="Z166" i="21"/>
  <c r="AG203" i="21"/>
  <c r="AF224" i="21"/>
  <c r="AH225" i="21"/>
  <c r="AB233" i="21"/>
  <c r="Y126" i="21"/>
  <c r="Z91" i="21"/>
  <c r="Z126" i="21"/>
  <c r="Y167" i="21"/>
  <c r="AA198" i="21"/>
  <c r="AD225" i="21"/>
  <c r="AD53" i="21"/>
  <c r="AF89" i="21"/>
  <c r="X166" i="21"/>
  <c r="AF225" i="21"/>
  <c r="AH53" i="21"/>
  <c r="AJ157" i="21"/>
  <c r="X157" i="21" s="1"/>
  <c r="AJ225" i="21"/>
  <c r="AF149" i="21"/>
  <c r="AD149" i="21"/>
  <c r="Z149" i="21"/>
  <c r="AA149" i="21"/>
  <c r="AG149" i="21"/>
  <c r="AC149" i="21"/>
  <c r="AB149" i="21"/>
  <c r="AJ149" i="21"/>
  <c r="AH149" i="21"/>
  <c r="AI149" i="21"/>
  <c r="Y149" i="21"/>
  <c r="X149" i="21"/>
  <c r="AB42" i="21"/>
  <c r="AC42" i="21"/>
  <c r="AG42" i="21"/>
  <c r="AH42" i="21" s="1"/>
  <c r="AF42" i="21"/>
  <c r="AB59" i="21"/>
  <c r="X59" i="21"/>
  <c r="AC59" i="21"/>
  <c r="AA59" i="21"/>
  <c r="Z59" i="21"/>
  <c r="AD59" i="21"/>
  <c r="AJ59" i="21"/>
  <c r="AI59" i="21"/>
  <c r="Y59" i="21"/>
  <c r="AH59" i="21"/>
  <c r="AG59" i="21"/>
  <c r="AF59" i="21"/>
  <c r="AC102" i="21"/>
  <c r="AB102" i="21" s="1"/>
  <c r="AG25" i="21"/>
  <c r="AJ40" i="21"/>
  <c r="AD136" i="21"/>
  <c r="AO2" i="21"/>
  <c r="AF136" i="21"/>
  <c r="AC136" i="21"/>
  <c r="AB136" i="21"/>
  <c r="AH136" i="21"/>
  <c r="AA25" i="21"/>
  <c r="Z25" i="21"/>
  <c r="Y25" i="21"/>
  <c r="AD25" i="21"/>
  <c r="X25" i="21"/>
  <c r="AJ25" i="21"/>
  <c r="AI25" i="21"/>
  <c r="AC25" i="21"/>
  <c r="AD41" i="21"/>
  <c r="AC41" i="21"/>
  <c r="AG41" i="21"/>
  <c r="AH41" i="21" s="1"/>
  <c r="AF41" i="21"/>
  <c r="AB41" i="21"/>
  <c r="AJ105" i="21"/>
  <c r="AF202" i="21"/>
  <c r="AD202" i="21"/>
  <c r="Z202" i="21"/>
  <c r="AJ202" i="21"/>
  <c r="AI202" i="21"/>
  <c r="AH202" i="21"/>
  <c r="AB202" i="21"/>
  <c r="Y202" i="21"/>
  <c r="AG202" i="21"/>
  <c r="AC202" i="21"/>
  <c r="AA202" i="21"/>
  <c r="X202" i="21"/>
  <c r="AF25" i="21"/>
  <c r="AB25" i="21"/>
  <c r="AJ211" i="21"/>
  <c r="AD32" i="21"/>
  <c r="AC32" i="21"/>
  <c r="AJ32" i="21"/>
  <c r="AI32" i="21"/>
  <c r="AF32" i="21"/>
  <c r="AA32" i="21"/>
  <c r="X32" i="21"/>
  <c r="AJ27" i="21"/>
  <c r="AI27" i="21"/>
  <c r="AC27" i="21"/>
  <c r="AB27" i="21"/>
  <c r="AA27" i="21"/>
  <c r="X27" i="21"/>
  <c r="AH27" i="21"/>
  <c r="Y32" i="21"/>
  <c r="AJ184" i="21"/>
  <c r="Y27" i="21"/>
  <c r="Z32" i="21"/>
  <c r="AB71" i="21"/>
  <c r="Z27" i="21"/>
  <c r="AB32" i="21"/>
  <c r="AJ165" i="21"/>
  <c r="AF165" i="21"/>
  <c r="AG165" i="21"/>
  <c r="AA165" i="21"/>
  <c r="AI165" i="21"/>
  <c r="AH165" i="21"/>
  <c r="AD165" i="21"/>
  <c r="AC165" i="21"/>
  <c r="AB165" i="21"/>
  <c r="X165" i="21"/>
  <c r="Y165" i="21"/>
  <c r="AG32" i="21"/>
  <c r="AF27" i="21"/>
  <c r="AH32" i="21"/>
  <c r="Z60" i="21"/>
  <c r="AD60" i="21"/>
  <c r="AC60" i="21"/>
  <c r="AB60" i="21"/>
  <c r="X60" i="21"/>
  <c r="AJ60" i="21"/>
  <c r="AG60" i="21"/>
  <c r="AA60" i="21"/>
  <c r="AJ135" i="21"/>
  <c r="AG159" i="21"/>
  <c r="AH159" i="21" s="1"/>
  <c r="AF159" i="21"/>
  <c r="AC159" i="21"/>
  <c r="AB159" i="21"/>
  <c r="AH176" i="21"/>
  <c r="AG14" i="21"/>
  <c r="AH14" i="21" s="1"/>
  <c r="AF14" i="21"/>
  <c r="AB14" i="21"/>
  <c r="AL14" i="21"/>
  <c r="AG27" i="21"/>
  <c r="AB37" i="21"/>
  <c r="Y60" i="21"/>
  <c r="AD176" i="21"/>
  <c r="AC176" i="21"/>
  <c r="Y176" i="21"/>
  <c r="AA176" i="21"/>
  <c r="AF176" i="21"/>
  <c r="AB176" i="21"/>
  <c r="Z176" i="21"/>
  <c r="AJ176" i="21"/>
  <c r="AI176" i="21"/>
  <c r="X176" i="21"/>
  <c r="AG176" i="21"/>
  <c r="Z52" i="21"/>
  <c r="Y52" i="21"/>
  <c r="X52" i="21"/>
  <c r="AB52" i="21"/>
  <c r="AF60" i="21"/>
  <c r="AH116" i="21"/>
  <c r="AI116" i="21"/>
  <c r="AC116" i="21"/>
  <c r="AB116" i="21"/>
  <c r="AA116" i="21"/>
  <c r="AJ116" i="21"/>
  <c r="AF116" i="21"/>
  <c r="AB132" i="21"/>
  <c r="AA52" i="21"/>
  <c r="AH60" i="21"/>
  <c r="X116" i="21"/>
  <c r="AD159" i="21"/>
  <c r="AI166" i="21"/>
  <c r="AH166" i="21"/>
  <c r="AC166" i="21"/>
  <c r="AJ166" i="21"/>
  <c r="AB166" i="21"/>
  <c r="AG166" i="21"/>
  <c r="AF166" i="21"/>
  <c r="K102" i="21"/>
  <c r="Y144" i="21"/>
  <c r="X144" i="21"/>
  <c r="AJ144" i="21"/>
  <c r="AI144" i="21"/>
  <c r="AH144" i="21"/>
  <c r="AG144" i="21"/>
  <c r="AC144" i="21"/>
  <c r="Z223" i="21"/>
  <c r="AD223" i="21"/>
  <c r="AC223" i="21"/>
  <c r="X223" i="21"/>
  <c r="AJ223" i="21"/>
  <c r="AI223" i="21"/>
  <c r="AH223" i="21"/>
  <c r="AG118" i="21"/>
  <c r="AF118" i="21"/>
  <c r="AA118" i="21"/>
  <c r="AI118" i="21"/>
  <c r="AH118" i="21"/>
  <c r="AD118" i="21"/>
  <c r="AB118" i="21"/>
  <c r="Z118" i="21"/>
  <c r="Y118" i="21"/>
  <c r="Z24" i="21"/>
  <c r="Y24" i="21"/>
  <c r="X24" i="21"/>
  <c r="AC76" i="21"/>
  <c r="AB76" i="21"/>
  <c r="AJ118" i="21"/>
  <c r="AF144" i="21"/>
  <c r="AC158" i="21"/>
  <c r="AF158" i="21"/>
  <c r="AD158" i="21"/>
  <c r="AB158" i="21"/>
  <c r="AG158" i="21"/>
  <c r="AH158" i="21" s="1"/>
  <c r="AG223" i="21"/>
  <c r="AJ26" i="21"/>
  <c r="AD58" i="21"/>
  <c r="Z58" i="21"/>
  <c r="X222" i="21"/>
  <c r="AB222" i="21"/>
  <c r="AF222" i="21"/>
  <c r="AD222" i="21"/>
  <c r="Y222" i="21"/>
  <c r="AH222" i="21"/>
  <c r="AC222" i="21"/>
  <c r="AA222" i="21"/>
  <c r="Z222" i="21"/>
  <c r="AA26" i="21"/>
  <c r="X58" i="21"/>
  <c r="Z90" i="21"/>
  <c r="AJ90" i="21"/>
  <c r="AI90" i="21"/>
  <c r="AG167" i="21"/>
  <c r="AF167" i="21"/>
  <c r="AA167" i="21"/>
  <c r="AD167" i="21"/>
  <c r="AB26" i="21"/>
  <c r="Y58" i="21"/>
  <c r="AB66" i="21"/>
  <c r="X66" i="21"/>
  <c r="AJ66" i="21"/>
  <c r="AC89" i="21"/>
  <c r="Y89" i="21"/>
  <c r="X90" i="21"/>
  <c r="AJ117" i="21"/>
  <c r="AI117" i="21"/>
  <c r="AD117" i="21"/>
  <c r="AF117" i="21"/>
  <c r="AC117" i="21"/>
  <c r="AB117" i="21"/>
  <c r="X167" i="21"/>
  <c r="AI222" i="21"/>
  <c r="AG97" i="21"/>
  <c r="AG175" i="21"/>
  <c r="AF175" i="21"/>
  <c r="AA175" i="21"/>
  <c r="Y175" i="21"/>
  <c r="AG185" i="21"/>
  <c r="AH185" i="21" s="1"/>
  <c r="AB185" i="21"/>
  <c r="X97" i="21"/>
  <c r="AF106" i="21"/>
  <c r="AD106" i="21"/>
  <c r="AJ127" i="21"/>
  <c r="AF127" i="21"/>
  <c r="AH127" i="21"/>
  <c r="AB127" i="21"/>
  <c r="AD168" i="21"/>
  <c r="AC168" i="21"/>
  <c r="Y168" i="21"/>
  <c r="AH168" i="21"/>
  <c r="X175" i="21"/>
  <c r="Y97" i="21"/>
  <c r="Z175" i="21"/>
  <c r="AC203" i="21"/>
  <c r="AB203" i="21"/>
  <c r="X203" i="21"/>
  <c r="AC212" i="21"/>
  <c r="Y224" i="21"/>
  <c r="AD224" i="21"/>
  <c r="AC224" i="21"/>
  <c r="X224" i="21"/>
  <c r="Y233" i="21"/>
  <c r="X233" i="21"/>
  <c r="AG233" i="21"/>
  <c r="AF233" i="21"/>
  <c r="AD233" i="21"/>
  <c r="Z233" i="21"/>
  <c r="AI126" i="21"/>
  <c r="X225" i="21"/>
  <c r="AD76" i="21" l="1"/>
  <c r="AI184" i="21"/>
  <c r="AG76" i="21"/>
  <c r="AH76" i="21" s="1"/>
  <c r="AJ75" i="21"/>
  <c r="AJ158" i="21"/>
  <c r="X158" i="21" s="1"/>
  <c r="AK15" i="21"/>
  <c r="AJ136" i="21"/>
  <c r="Y136" i="21" s="1"/>
  <c r="AC15" i="21"/>
  <c r="AI75" i="21"/>
  <c r="Z75" i="21" s="1"/>
  <c r="AF15" i="21"/>
  <c r="N7" i="21"/>
  <c r="L33" i="21" s="1"/>
  <c r="AD15" i="21"/>
  <c r="AB15" i="21"/>
  <c r="AM15" i="21"/>
  <c r="AM16" i="21" s="1"/>
  <c r="AM17" i="21" s="1"/>
  <c r="AG15" i="21"/>
  <c r="AH15" i="21" s="1"/>
  <c r="AL15" i="21"/>
  <c r="AL16" i="21" s="1"/>
  <c r="AL17" i="21" s="1"/>
  <c r="AA157" i="21"/>
  <c r="AJ212" i="21"/>
  <c r="X212" i="21" s="1"/>
  <c r="Y157" i="21"/>
  <c r="Z13" i="21"/>
  <c r="AA13" i="21"/>
  <c r="AI211" i="21"/>
  <c r="AA211" i="21" s="1"/>
  <c r="AJ159" i="21"/>
  <c r="Y159" i="21" s="1"/>
  <c r="Y74" i="21"/>
  <c r="AJ106" i="21"/>
  <c r="Y106" i="21" s="1"/>
  <c r="X13" i="21"/>
  <c r="Y13" i="21"/>
  <c r="AJ41" i="21"/>
  <c r="AI41" i="21"/>
  <c r="AI42" i="21"/>
  <c r="AJ42" i="21"/>
  <c r="AA135" i="21"/>
  <c r="Z135" i="21"/>
  <c r="AJ14" i="21"/>
  <c r="AI14" i="21"/>
  <c r="AJ185" i="21"/>
  <c r="AI185" i="21"/>
  <c r="AA75" i="21"/>
  <c r="AI212" i="21"/>
  <c r="X135" i="21"/>
  <c r="Y135" i="21"/>
  <c r="Y105" i="21"/>
  <c r="X105" i="21"/>
  <c r="AI105" i="21"/>
  <c r="AF137" i="21"/>
  <c r="AG137" i="21"/>
  <c r="AH137" i="21" s="1"/>
  <c r="AD137" i="21"/>
  <c r="AC137" i="21"/>
  <c r="AB137" i="21"/>
  <c r="Y158" i="21"/>
  <c r="AI159" i="21"/>
  <c r="Z184" i="21"/>
  <c r="AA184" i="21"/>
  <c r="Y211" i="21"/>
  <c r="X211" i="21"/>
  <c r="AC17" i="21"/>
  <c r="AB17" i="21"/>
  <c r="AG17" i="21"/>
  <c r="AH17" i="21" s="1"/>
  <c r="AF17" i="21"/>
  <c r="AD17" i="21"/>
  <c r="X184" i="21"/>
  <c r="Y184" i="21"/>
  <c r="AB161" i="21"/>
  <c r="AD161" i="21"/>
  <c r="AF161" i="21"/>
  <c r="AC161" i="21"/>
  <c r="AG161" i="21"/>
  <c r="AH161" i="21" s="1"/>
  <c r="AD160" i="21"/>
  <c r="AC160" i="21"/>
  <c r="AG160" i="21"/>
  <c r="AH160" i="21" s="1"/>
  <c r="AF160" i="21"/>
  <c r="AB160" i="21"/>
  <c r="Y75" i="21"/>
  <c r="X75" i="21"/>
  <c r="AD108" i="21"/>
  <c r="AC108" i="21"/>
  <c r="AB108" i="21"/>
  <c r="AG108" i="21"/>
  <c r="AH108" i="21" s="1"/>
  <c r="AF108" i="21"/>
  <c r="AB107" i="21"/>
  <c r="AC107" i="21"/>
  <c r="AF107" i="21"/>
  <c r="AD107" i="21"/>
  <c r="AG107" i="21"/>
  <c r="AH107" i="21" s="1"/>
  <c r="AI74" i="21"/>
  <c r="Y40" i="21"/>
  <c r="X40" i="21"/>
  <c r="AF186" i="21"/>
  <c r="AD186" i="21"/>
  <c r="AC186" i="21"/>
  <c r="AB186" i="21"/>
  <c r="AG186" i="21"/>
  <c r="AH186" i="21" s="1"/>
  <c r="AG43" i="21"/>
  <c r="AH43" i="21" s="1"/>
  <c r="AC43" i="21"/>
  <c r="AB43" i="21"/>
  <c r="AF43" i="21"/>
  <c r="AD43" i="21"/>
  <c r="Z40" i="21"/>
  <c r="AA40" i="21"/>
  <c r="AG213" i="21"/>
  <c r="AH213" i="21" s="1"/>
  <c r="AB213" i="21"/>
  <c r="AD213" i="21"/>
  <c r="AC213" i="21"/>
  <c r="AF213" i="21"/>
  <c r="AG44" i="21"/>
  <c r="AH44" i="21" s="1"/>
  <c r="AJ44" i="21" s="1"/>
  <c r="AD44" i="21"/>
  <c r="AF44" i="21"/>
  <c r="AC44" i="21"/>
  <c r="AB44" i="21"/>
  <c r="AD16" i="21"/>
  <c r="AC16" i="21"/>
  <c r="AK16" i="21"/>
  <c r="AK17" i="21" s="1"/>
  <c r="AG16" i="21"/>
  <c r="AH16" i="21" s="1"/>
  <c r="AF16" i="21"/>
  <c r="AB16" i="21"/>
  <c r="X136" i="21" l="1"/>
  <c r="Z211" i="21"/>
  <c r="AI15" i="21"/>
  <c r="AJ15" i="21"/>
  <c r="X15" i="21" s="1"/>
  <c r="AI16" i="21"/>
  <c r="Z16" i="21" s="1"/>
  <c r="X159" i="21"/>
  <c r="AB77" i="21"/>
  <c r="AF77" i="21"/>
  <c r="AD77" i="21"/>
  <c r="AG77" i="21"/>
  <c r="AH77" i="21" s="1"/>
  <c r="AC77" i="21"/>
  <c r="AI158" i="21"/>
  <c r="AA158" i="21" s="1"/>
  <c r="AJ186" i="21"/>
  <c r="X186" i="21" s="1"/>
  <c r="Y212" i="21"/>
  <c r="AJ160" i="21"/>
  <c r="X160" i="21" s="1"/>
  <c r="AI76" i="21"/>
  <c r="AA76" i="21" s="1"/>
  <c r="AJ137" i="21"/>
  <c r="AA136" i="21"/>
  <c r="AG111" i="21"/>
  <c r="AH111" i="21" s="1"/>
  <c r="X106" i="21"/>
  <c r="AJ17" i="21"/>
  <c r="AI17" i="21"/>
  <c r="X137" i="21"/>
  <c r="Y137" i="21"/>
  <c r="AJ108" i="21"/>
  <c r="AJ107" i="21"/>
  <c r="AI213" i="21"/>
  <c r="AJ213" i="21"/>
  <c r="AJ43" i="21"/>
  <c r="AI43" i="21"/>
  <c r="X44" i="21"/>
  <c r="Y44" i="21"/>
  <c r="AJ161" i="21"/>
  <c r="AI161" i="21"/>
  <c r="AD139" i="21"/>
  <c r="AB139" i="21"/>
  <c r="AG139" i="21"/>
  <c r="AH139" i="21" s="1"/>
  <c r="AF139" i="21"/>
  <c r="AC139" i="21"/>
  <c r="AI44" i="21"/>
  <c r="Z74" i="21"/>
  <c r="AA74" i="21"/>
  <c r="X163" i="21"/>
  <c r="AJ163" i="21"/>
  <c r="AF163" i="21"/>
  <c r="AA163" i="21"/>
  <c r="AB163" i="21"/>
  <c r="Z163" i="21"/>
  <c r="Y163" i="21"/>
  <c r="AH163" i="21"/>
  <c r="AC163" i="21"/>
  <c r="AI163" i="21"/>
  <c r="AG163" i="21"/>
  <c r="AD163" i="21"/>
  <c r="AG46" i="21"/>
  <c r="AH46" i="21" s="1"/>
  <c r="AB46" i="21"/>
  <c r="AF46" i="21"/>
  <c r="AD46" i="21"/>
  <c r="AC46" i="21"/>
  <c r="AD215" i="21"/>
  <c r="AC215" i="21"/>
  <c r="AG215" i="21"/>
  <c r="AH215" i="21" s="1"/>
  <c r="AF215" i="21"/>
  <c r="AB215" i="21"/>
  <c r="Y42" i="21"/>
  <c r="X42" i="21"/>
  <c r="Z159" i="21"/>
  <c r="AA159" i="21"/>
  <c r="Z76" i="21"/>
  <c r="Z42" i="21"/>
  <c r="AA42" i="21"/>
  <c r="AC187" i="21"/>
  <c r="AB187" i="21"/>
  <c r="AG187" i="21"/>
  <c r="AH187" i="21" s="1"/>
  <c r="AD187" i="21"/>
  <c r="AF187" i="21"/>
  <c r="AJ16" i="21"/>
  <c r="AF214" i="21"/>
  <c r="AD214" i="21"/>
  <c r="AB214" i="21"/>
  <c r="AG214" i="21"/>
  <c r="AH214" i="21" s="1"/>
  <c r="AC214" i="21"/>
  <c r="AG45" i="21"/>
  <c r="AH45" i="21" s="1"/>
  <c r="AF45" i="21"/>
  <c r="AD45" i="21"/>
  <c r="AC45" i="21"/>
  <c r="AB45" i="21"/>
  <c r="AI137" i="21"/>
  <c r="AA185" i="21"/>
  <c r="Z185" i="21"/>
  <c r="AD162" i="21"/>
  <c r="AG162" i="21"/>
  <c r="AH162" i="21" s="1"/>
  <c r="AB162" i="21"/>
  <c r="AF162" i="21"/>
  <c r="AC162" i="21"/>
  <c r="AA106" i="21"/>
  <c r="Z106" i="21"/>
  <c r="AA14" i="21"/>
  <c r="Z14" i="21"/>
  <c r="AA212" i="21"/>
  <c r="Z212" i="21"/>
  <c r="AG138" i="21"/>
  <c r="AH138" i="21" s="1"/>
  <c r="AF138" i="21"/>
  <c r="AD138" i="21"/>
  <c r="AC138" i="21"/>
  <c r="AB138" i="21"/>
  <c r="AA15" i="21"/>
  <c r="Z15" i="21"/>
  <c r="Y185" i="21"/>
  <c r="X185" i="21"/>
  <c r="Z105" i="21"/>
  <c r="AA105" i="21"/>
  <c r="Y14" i="21"/>
  <c r="X14" i="21"/>
  <c r="AG110" i="21"/>
  <c r="AH110" i="21" s="1"/>
  <c r="AF110" i="21"/>
  <c r="AB110" i="21"/>
  <c r="AD110" i="21"/>
  <c r="AC110" i="21"/>
  <c r="X76" i="21"/>
  <c r="Y76" i="21"/>
  <c r="AB18" i="21"/>
  <c r="AM18" i="21"/>
  <c r="AL18" i="21"/>
  <c r="AG18" i="21"/>
  <c r="AH18" i="21" s="1"/>
  <c r="AK18" i="21"/>
  <c r="AF18" i="21"/>
  <c r="AD18" i="21"/>
  <c r="AC18" i="21"/>
  <c r="AI186" i="21"/>
  <c r="AD109" i="21"/>
  <c r="AC109" i="21"/>
  <c r="AB109" i="21"/>
  <c r="AF109" i="21"/>
  <c r="AG109" i="21"/>
  <c r="AH109" i="21" s="1"/>
  <c r="AA41" i="21"/>
  <c r="Z41" i="21"/>
  <c r="AI160" i="21"/>
  <c r="Y41" i="21"/>
  <c r="X41" i="21"/>
  <c r="AA16" i="21" l="1"/>
  <c r="Y15" i="21"/>
  <c r="AB111" i="21"/>
  <c r="AC111" i="21"/>
  <c r="AD111" i="21"/>
  <c r="Z158" i="21"/>
  <c r="AJ77" i="21"/>
  <c r="AI77" i="21"/>
  <c r="AI45" i="21"/>
  <c r="AA45" i="21" s="1"/>
  <c r="AD78" i="21"/>
  <c r="AB78" i="21"/>
  <c r="AC78" i="21"/>
  <c r="AF78" i="21"/>
  <c r="AG78" i="21"/>
  <c r="AH78" i="21" s="1"/>
  <c r="AB79" i="21"/>
  <c r="AF79" i="21"/>
  <c r="AD79" i="21"/>
  <c r="AG79" i="21"/>
  <c r="AH79" i="21" s="1"/>
  <c r="AC79" i="21"/>
  <c r="Y186" i="21"/>
  <c r="Y160" i="21"/>
  <c r="AF111" i="21"/>
  <c r="AJ109" i="21"/>
  <c r="Y109" i="21" s="1"/>
  <c r="AI215" i="21"/>
  <c r="Z215" i="21" s="1"/>
  <c r="AJ214" i="21"/>
  <c r="Y214" i="21" s="1"/>
  <c r="AJ46" i="21"/>
  <c r="X46" i="21" s="1"/>
  <c r="AG21" i="21"/>
  <c r="AH21" i="21" s="1"/>
  <c r="AI214" i="21"/>
  <c r="AA214" i="21" s="1"/>
  <c r="AI107" i="21"/>
  <c r="Z107" i="21" s="1"/>
  <c r="AJ187" i="21"/>
  <c r="AI187" i="21"/>
  <c r="Z108" i="21"/>
  <c r="AA108" i="21"/>
  <c r="AI162" i="21"/>
  <c r="AJ162" i="21"/>
  <c r="AJ111" i="21"/>
  <c r="AJ110" i="21"/>
  <c r="AJ138" i="21"/>
  <c r="AI138" i="21"/>
  <c r="AJ139" i="21"/>
  <c r="AI18" i="21"/>
  <c r="AJ18" i="21"/>
  <c r="AJ45" i="21"/>
  <c r="AI46" i="21"/>
  <c r="AI139" i="21"/>
  <c r="Z137" i="21"/>
  <c r="AA137" i="21"/>
  <c r="AG48" i="21"/>
  <c r="AH48" i="21" s="1"/>
  <c r="AF48" i="21"/>
  <c r="AC48" i="21"/>
  <c r="AD48" i="21"/>
  <c r="AB48" i="21"/>
  <c r="X213" i="21"/>
  <c r="Y213" i="21"/>
  <c r="Z44" i="21"/>
  <c r="AA44" i="21"/>
  <c r="AA160" i="21"/>
  <c r="Z160" i="21"/>
  <c r="Y161" i="21"/>
  <c r="X161" i="21"/>
  <c r="Y16" i="21"/>
  <c r="X16" i="21"/>
  <c r="AC20" i="21"/>
  <c r="AG20" i="21"/>
  <c r="AH20" i="21" s="1"/>
  <c r="AF20" i="21"/>
  <c r="AD20" i="21"/>
  <c r="AB20" i="21"/>
  <c r="AG170" i="21"/>
  <c r="AH170" i="21" s="1"/>
  <c r="AF170" i="21"/>
  <c r="AD170" i="21"/>
  <c r="AC170" i="21"/>
  <c r="AB170" i="21"/>
  <c r="AG140" i="21"/>
  <c r="AH140" i="21" s="1"/>
  <c r="AB140" i="21"/>
  <c r="AD140" i="21"/>
  <c r="AC140" i="21"/>
  <c r="AF140" i="21"/>
  <c r="X108" i="21"/>
  <c r="Y108" i="21"/>
  <c r="AB112" i="21"/>
  <c r="AG112" i="21"/>
  <c r="AH112" i="21" s="1"/>
  <c r="X107" i="21"/>
  <c r="Y107" i="21"/>
  <c r="Z186" i="21"/>
  <c r="AA186" i="21"/>
  <c r="AG188" i="21"/>
  <c r="AH188" i="21" s="1"/>
  <c r="AC188" i="21"/>
  <c r="AF188" i="21"/>
  <c r="AD188" i="21"/>
  <c r="AB188" i="21"/>
  <c r="AA213" i="21"/>
  <c r="Z213" i="21"/>
  <c r="AJ215" i="21"/>
  <c r="Z43" i="21"/>
  <c r="AA43" i="21"/>
  <c r="Z17" i="21"/>
  <c r="AA17" i="21"/>
  <c r="AC216" i="21"/>
  <c r="AB216" i="21"/>
  <c r="AF216" i="21"/>
  <c r="AD216" i="21"/>
  <c r="AG216" i="21"/>
  <c r="AH216" i="21" s="1"/>
  <c r="AA161" i="21"/>
  <c r="Z161" i="21"/>
  <c r="AB169" i="21"/>
  <c r="AD169" i="21"/>
  <c r="AC169" i="21"/>
  <c r="AF169" i="21"/>
  <c r="AG169" i="21"/>
  <c r="AH169" i="21" s="1"/>
  <c r="AG47" i="21"/>
  <c r="AH47" i="21" s="1"/>
  <c r="AF47" i="21"/>
  <c r="AB47" i="21"/>
  <c r="AD47" i="21"/>
  <c r="AC47" i="21"/>
  <c r="AM19" i="21"/>
  <c r="AM20" i="21" s="1"/>
  <c r="AL19" i="21"/>
  <c r="AL20" i="21" s="1"/>
  <c r="AK19" i="21"/>
  <c r="AK20" i="21" s="1"/>
  <c r="AC19" i="21"/>
  <c r="AF19" i="21"/>
  <c r="AG19" i="21"/>
  <c r="AH19" i="21" s="1"/>
  <c r="AD19" i="21"/>
  <c r="AB19" i="21"/>
  <c r="AH164" i="21"/>
  <c r="AD164" i="21"/>
  <c r="Z164" i="21"/>
  <c r="AC164" i="21"/>
  <c r="AB164" i="21"/>
  <c r="AA164" i="21"/>
  <c r="AJ164" i="21"/>
  <c r="AI164" i="21"/>
  <c r="AG164" i="21"/>
  <c r="AF164" i="21"/>
  <c r="Y164" i="21"/>
  <c r="X164" i="21"/>
  <c r="Y43" i="21"/>
  <c r="X43" i="21"/>
  <c r="X17" i="21"/>
  <c r="Y17" i="21"/>
  <c r="AD112" i="21" l="1"/>
  <c r="AC112" i="21"/>
  <c r="AF112" i="21"/>
  <c r="AI188" i="21"/>
  <c r="AA188" i="21" s="1"/>
  <c r="AI110" i="21"/>
  <c r="Z110" i="21" s="1"/>
  <c r="Z45" i="21"/>
  <c r="AA215" i="21"/>
  <c r="AJ78" i="21"/>
  <c r="X78" i="21" s="1"/>
  <c r="AJ79" i="21"/>
  <c r="AI78" i="21"/>
  <c r="AJ170" i="21"/>
  <c r="X170" i="21" s="1"/>
  <c r="AF80" i="21"/>
  <c r="AD80" i="21"/>
  <c r="AC80" i="21"/>
  <c r="AG80" i="21"/>
  <c r="AH80" i="21" s="1"/>
  <c r="AB80" i="21"/>
  <c r="AA77" i="21"/>
  <c r="Z77" i="21"/>
  <c r="Y77" i="21"/>
  <c r="X77" i="21"/>
  <c r="Z214" i="21"/>
  <c r="AJ20" i="21"/>
  <c r="X20" i="21" s="1"/>
  <c r="X109" i="21"/>
  <c r="AI216" i="21"/>
  <c r="Z216" i="21" s="1"/>
  <c r="AJ216" i="21"/>
  <c r="X216" i="21" s="1"/>
  <c r="AB28" i="21"/>
  <c r="AD21" i="21"/>
  <c r="AC21" i="21"/>
  <c r="AA107" i="21"/>
  <c r="AL21" i="21"/>
  <c r="AJ21" i="21" s="1"/>
  <c r="AI20" i="21"/>
  <c r="AA20" i="21" s="1"/>
  <c r="AI170" i="21"/>
  <c r="AA170" i="21" s="1"/>
  <c r="Y46" i="21"/>
  <c r="AF21" i="21"/>
  <c r="X214" i="21"/>
  <c r="AB21" i="21"/>
  <c r="AM21" i="21"/>
  <c r="AI109" i="21"/>
  <c r="AJ169" i="21"/>
  <c r="AI169" i="21"/>
  <c r="AJ19" i="21"/>
  <c r="AI19" i="21"/>
  <c r="Z170" i="21"/>
  <c r="AI140" i="21"/>
  <c r="AJ140" i="21"/>
  <c r="AJ112" i="21"/>
  <c r="AJ48" i="21"/>
  <c r="AI48" i="21"/>
  <c r="Z188" i="21"/>
  <c r="AJ47" i="21"/>
  <c r="AI47" i="21"/>
  <c r="Z111" i="21"/>
  <c r="AA111" i="21"/>
  <c r="AB50" i="21"/>
  <c r="AG50" i="21"/>
  <c r="AH50" i="21" s="1"/>
  <c r="AC50" i="21"/>
  <c r="AF50" i="21"/>
  <c r="AD50" i="21"/>
  <c r="Z162" i="21"/>
  <c r="AA162" i="21"/>
  <c r="AJ188" i="21"/>
  <c r="AB189" i="21"/>
  <c r="AG189" i="21"/>
  <c r="AH189" i="21" s="1"/>
  <c r="AJ189" i="21" s="1"/>
  <c r="X189" i="21" s="1"/>
  <c r="AF189" i="21"/>
  <c r="AD189" i="21"/>
  <c r="AC189" i="21"/>
  <c r="AF141" i="21"/>
  <c r="AD141" i="21"/>
  <c r="AG141" i="21"/>
  <c r="AH141" i="21" s="1"/>
  <c r="AC141" i="21"/>
  <c r="AB141" i="21"/>
  <c r="Y162" i="21"/>
  <c r="X162" i="21"/>
  <c r="AG171" i="21"/>
  <c r="AH171" i="21" s="1"/>
  <c r="AF171" i="21"/>
  <c r="AB171" i="21"/>
  <c r="AD171" i="21"/>
  <c r="AC171" i="21"/>
  <c r="X110" i="21"/>
  <c r="Y110" i="21"/>
  <c r="AG217" i="21"/>
  <c r="AH217" i="21" s="1"/>
  <c r="AC217" i="21"/>
  <c r="AB217" i="21"/>
  <c r="AF217" i="21"/>
  <c r="AD217" i="21"/>
  <c r="AB114" i="21"/>
  <c r="AD114" i="21"/>
  <c r="AC114" i="21"/>
  <c r="AG114" i="21"/>
  <c r="AH114" i="21" s="1"/>
  <c r="AF114" i="21"/>
  <c r="AK21" i="21"/>
  <c r="AF113" i="21"/>
  <c r="AD113" i="21"/>
  <c r="AC113" i="21"/>
  <c r="AG113" i="21"/>
  <c r="AH113" i="21" s="1"/>
  <c r="AB113" i="21"/>
  <c r="AA187" i="21"/>
  <c r="Z187" i="21"/>
  <c r="Z139" i="21"/>
  <c r="AA139" i="21"/>
  <c r="AA138" i="21"/>
  <c r="Z138" i="21"/>
  <c r="X187" i="21"/>
  <c r="Y187" i="21"/>
  <c r="Y18" i="21"/>
  <c r="X18" i="21"/>
  <c r="AA18" i="21"/>
  <c r="Z18" i="21"/>
  <c r="Y111" i="21"/>
  <c r="X111" i="21"/>
  <c r="Y215" i="21"/>
  <c r="X215" i="21"/>
  <c r="AD49" i="21"/>
  <c r="AC49" i="21"/>
  <c r="AF49" i="21"/>
  <c r="AG49" i="21"/>
  <c r="AH49" i="21" s="1"/>
  <c r="AB49" i="21"/>
  <c r="AA46" i="21"/>
  <c r="Z46" i="21"/>
  <c r="X138" i="21"/>
  <c r="Y138" i="21"/>
  <c r="X139" i="21"/>
  <c r="Y139" i="21"/>
  <c r="Y45" i="21"/>
  <c r="X45" i="21"/>
  <c r="AI80" i="21" l="1"/>
  <c r="AA110" i="21"/>
  <c r="Y170" i="21"/>
  <c r="AC22" i="21"/>
  <c r="AB30" i="21"/>
  <c r="AG28" i="21"/>
  <c r="AH28" i="21" s="1"/>
  <c r="Y216" i="21"/>
  <c r="AK22" i="21"/>
  <c r="AK23" i="21" s="1"/>
  <c r="AK24" i="21" s="1"/>
  <c r="AK25" i="21" s="1"/>
  <c r="AK26" i="21" s="1"/>
  <c r="AK27" i="21" s="1"/>
  <c r="AK28" i="21" s="1"/>
  <c r="AB22" i="21"/>
  <c r="AA216" i="21"/>
  <c r="AG22" i="21"/>
  <c r="AH22" i="21" s="1"/>
  <c r="AI22" i="21" s="1"/>
  <c r="AC28" i="21"/>
  <c r="AD28" i="21"/>
  <c r="AF28" i="21"/>
  <c r="AI217" i="21"/>
  <c r="AA217" i="21" s="1"/>
  <c r="AI21" i="21"/>
  <c r="AA21" i="21" s="1"/>
  <c r="AM22" i="21"/>
  <c r="AM23" i="21" s="1"/>
  <c r="AM24" i="21" s="1"/>
  <c r="AM25" i="21" s="1"/>
  <c r="AM26" i="21" s="1"/>
  <c r="AM27" i="21" s="1"/>
  <c r="AM28" i="21" s="1"/>
  <c r="AL22" i="21"/>
  <c r="AL23" i="21" s="1"/>
  <c r="AL24" i="21" s="1"/>
  <c r="AL25" i="21" s="1"/>
  <c r="AL26" i="21" s="1"/>
  <c r="AL27" i="21" s="1"/>
  <c r="AL28" i="21" s="1"/>
  <c r="AJ28" i="21" s="1"/>
  <c r="Y78" i="21"/>
  <c r="AD22" i="21"/>
  <c r="AJ80" i="21"/>
  <c r="AA80" i="21"/>
  <c r="Z80" i="21"/>
  <c r="AA78" i="21"/>
  <c r="Z78" i="21"/>
  <c r="Y20" i="21"/>
  <c r="AJ141" i="21"/>
  <c r="X141" i="21" s="1"/>
  <c r="AG81" i="21"/>
  <c r="AH81" i="21" s="1"/>
  <c r="AB81" i="21"/>
  <c r="AD81" i="21"/>
  <c r="AF81" i="21"/>
  <c r="AC81" i="21"/>
  <c r="AI79" i="21"/>
  <c r="AF22" i="21"/>
  <c r="Y79" i="21"/>
  <c r="X79" i="21"/>
  <c r="AJ217" i="21"/>
  <c r="Y217" i="21" s="1"/>
  <c r="AJ113" i="21"/>
  <c r="X113" i="21" s="1"/>
  <c r="Z20" i="21"/>
  <c r="Y113" i="21"/>
  <c r="Z109" i="21"/>
  <c r="AA109" i="21"/>
  <c r="AD192" i="21"/>
  <c r="AI113" i="21"/>
  <c r="Z113" i="21" s="1"/>
  <c r="AI189" i="21"/>
  <c r="AA189" i="21" s="1"/>
  <c r="AJ114" i="21"/>
  <c r="Y114" i="21" s="1"/>
  <c r="AJ49" i="21"/>
  <c r="AI49" i="21"/>
  <c r="AD219" i="21"/>
  <c r="AF219" i="21"/>
  <c r="AC219" i="21"/>
  <c r="AB219" i="21"/>
  <c r="AG219" i="21"/>
  <c r="AH219" i="21" s="1"/>
  <c r="AA143" i="21"/>
  <c r="Z143" i="21"/>
  <c r="AI143" i="21"/>
  <c r="AH143" i="21"/>
  <c r="AG143" i="21"/>
  <c r="AF143" i="21"/>
  <c r="AC143" i="21"/>
  <c r="AB143" i="21"/>
  <c r="Y143" i="21"/>
  <c r="AJ143" i="21"/>
  <c r="X143" i="21"/>
  <c r="AD143" i="21"/>
  <c r="AI50" i="21"/>
  <c r="AJ50" i="21"/>
  <c r="AJ171" i="21"/>
  <c r="AI171" i="21"/>
  <c r="AF120" i="21"/>
  <c r="AG120" i="21"/>
  <c r="AD120" i="21"/>
  <c r="AC120" i="21"/>
  <c r="AH120" i="21"/>
  <c r="AB120" i="21"/>
  <c r="AD115" i="21"/>
  <c r="AC115" i="21"/>
  <c r="AB115" i="21"/>
  <c r="AF115" i="21"/>
  <c r="AG115" i="21"/>
  <c r="AH115" i="21" s="1"/>
  <c r="AB54" i="21"/>
  <c r="AD54" i="21"/>
  <c r="AC54" i="21"/>
  <c r="AF54" i="21"/>
  <c r="AG54" i="21"/>
  <c r="AH54" i="21" s="1"/>
  <c r="Z47" i="21"/>
  <c r="AA47" i="21"/>
  <c r="Y140" i="21"/>
  <c r="X140" i="21"/>
  <c r="AC142" i="21"/>
  <c r="AB142" i="21"/>
  <c r="AF142" i="21"/>
  <c r="AD142" i="21"/>
  <c r="AG142" i="21"/>
  <c r="AH142" i="21" s="1"/>
  <c r="AG191" i="21"/>
  <c r="AH191" i="21" s="1"/>
  <c r="AB191" i="21"/>
  <c r="AF191" i="21"/>
  <c r="AD191" i="21"/>
  <c r="AC191" i="21"/>
  <c r="AA140" i="21"/>
  <c r="Z140" i="21"/>
  <c r="Y189" i="21"/>
  <c r="AI141" i="21"/>
  <c r="AG218" i="21"/>
  <c r="AH218" i="21" s="1"/>
  <c r="AF218" i="21"/>
  <c r="AC218" i="21"/>
  <c r="AB218" i="21"/>
  <c r="AD218" i="21"/>
  <c r="Z48" i="21"/>
  <c r="AA48" i="21"/>
  <c r="Y188" i="21"/>
  <c r="X188" i="21"/>
  <c r="X48" i="21"/>
  <c r="Y48" i="21"/>
  <c r="X47" i="21"/>
  <c r="Y47" i="21"/>
  <c r="X21" i="21"/>
  <c r="Y21" i="21"/>
  <c r="AG172" i="21"/>
  <c r="AH172" i="21" s="1"/>
  <c r="AD172" i="21"/>
  <c r="AC172" i="21"/>
  <c r="AB172" i="21"/>
  <c r="AF172" i="21"/>
  <c r="AB51" i="21"/>
  <c r="AG51" i="21"/>
  <c r="AH51" i="21" s="1"/>
  <c r="AF51" i="21"/>
  <c r="AD51" i="21"/>
  <c r="AC51" i="21"/>
  <c r="AA112" i="21"/>
  <c r="Z112" i="21"/>
  <c r="AA19" i="21"/>
  <c r="Z19" i="21"/>
  <c r="X112" i="21"/>
  <c r="Y112" i="21"/>
  <c r="Y19" i="21"/>
  <c r="X19" i="21"/>
  <c r="AB190" i="21"/>
  <c r="AG190" i="21"/>
  <c r="AH190" i="21" s="1"/>
  <c r="AC190" i="21"/>
  <c r="AF190" i="21"/>
  <c r="AD190" i="21"/>
  <c r="Z169" i="21"/>
  <c r="AA169" i="21"/>
  <c r="AF29" i="21"/>
  <c r="Y169" i="21"/>
  <c r="X169" i="21"/>
  <c r="AD30" i="21" l="1"/>
  <c r="AC30" i="21"/>
  <c r="AF30" i="21"/>
  <c r="AL29" i="21"/>
  <c r="AL30" i="21" s="1"/>
  <c r="AL31" i="21" s="1"/>
  <c r="AL32" i="21" s="1"/>
  <c r="AL33" i="21" s="1"/>
  <c r="AL34" i="21" s="1"/>
  <c r="AL35" i="21" s="1"/>
  <c r="AL36" i="21" s="1"/>
  <c r="AL37" i="21" s="1"/>
  <c r="AL38" i="21" s="1"/>
  <c r="AL39" i="21" s="1"/>
  <c r="AL40" i="21" s="1"/>
  <c r="AL41" i="21" s="1"/>
  <c r="AL42" i="21" s="1"/>
  <c r="AL43" i="21" s="1"/>
  <c r="AL44" i="21" s="1"/>
  <c r="AL45" i="21" s="1"/>
  <c r="AL46" i="21" s="1"/>
  <c r="AL47" i="21" s="1"/>
  <c r="AL48" i="21" s="1"/>
  <c r="AL49" i="21" s="1"/>
  <c r="AL50" i="21" s="1"/>
  <c r="AL51" i="21" s="1"/>
  <c r="AL52" i="21" s="1"/>
  <c r="AL53" i="21" s="1"/>
  <c r="AL54" i="21" s="1"/>
  <c r="AL55" i="21" s="1"/>
  <c r="AL56" i="21" s="1"/>
  <c r="AG30" i="21"/>
  <c r="AH30" i="21" s="1"/>
  <c r="AM29" i="21"/>
  <c r="AM30" i="21" s="1"/>
  <c r="AG29" i="21"/>
  <c r="AH29" i="21" s="1"/>
  <c r="AJ29" i="21" s="1"/>
  <c r="AB29" i="21"/>
  <c r="AI28" i="21"/>
  <c r="AA28" i="21" s="1"/>
  <c r="AK29" i="21"/>
  <c r="AK30" i="21" s="1"/>
  <c r="AK31" i="21" s="1"/>
  <c r="AK32" i="21" s="1"/>
  <c r="AK33" i="21" s="1"/>
  <c r="AK34" i="21" s="1"/>
  <c r="AK35" i="21" s="1"/>
  <c r="AK36" i="21" s="1"/>
  <c r="AK37" i="21" s="1"/>
  <c r="AK38" i="21" s="1"/>
  <c r="AK39" i="21" s="1"/>
  <c r="AK40" i="21" s="1"/>
  <c r="AC29" i="21"/>
  <c r="AD29" i="21"/>
  <c r="AI218" i="21"/>
  <c r="AA218" i="21" s="1"/>
  <c r="AI81" i="21"/>
  <c r="AA81" i="21" s="1"/>
  <c r="X217" i="21"/>
  <c r="AJ22" i="21"/>
  <c r="X22" i="21" s="1"/>
  <c r="Y80" i="21"/>
  <c r="X80" i="21"/>
  <c r="Z21" i="21"/>
  <c r="Z189" i="21"/>
  <c r="Y141" i="21"/>
  <c r="AA113" i="21"/>
  <c r="Z217" i="21"/>
  <c r="X114" i="21"/>
  <c r="AJ81" i="21"/>
  <c r="AD82" i="21"/>
  <c r="AF82" i="21"/>
  <c r="AC82" i="21"/>
  <c r="AG82" i="21"/>
  <c r="AH82" i="21" s="1"/>
  <c r="AB82" i="21"/>
  <c r="AA79" i="21"/>
  <c r="Z79" i="21"/>
  <c r="AF194" i="21"/>
  <c r="AG57" i="21"/>
  <c r="AJ120" i="21"/>
  <c r="Y120" i="21" s="1"/>
  <c r="AI115" i="21"/>
  <c r="Z115" i="21" s="1"/>
  <c r="AJ115" i="21"/>
  <c r="Y115" i="21" s="1"/>
  <c r="Z218" i="21"/>
  <c r="AI172" i="21"/>
  <c r="AJ172" i="21"/>
  <c r="X172" i="21" s="1"/>
  <c r="AI114" i="21"/>
  <c r="Z114" i="21" s="1"/>
  <c r="AB173" i="21"/>
  <c r="AD173" i="21"/>
  <c r="AI120" i="21"/>
  <c r="Z120" i="21" s="1"/>
  <c r="AG173" i="21"/>
  <c r="AH173" i="21" s="1"/>
  <c r="AG192" i="21"/>
  <c r="AH192" i="21" s="1"/>
  <c r="AF192" i="21"/>
  <c r="AB192" i="21"/>
  <c r="AJ218" i="21"/>
  <c r="Y218" i="21" s="1"/>
  <c r="AC173" i="21"/>
  <c r="AF173" i="21"/>
  <c r="AC192" i="21"/>
  <c r="AI219" i="21"/>
  <c r="AJ219" i="21"/>
  <c r="AJ30" i="21"/>
  <c r="AJ190" i="21"/>
  <c r="AI190" i="21"/>
  <c r="AI142" i="21"/>
  <c r="AJ142" i="21"/>
  <c r="AI191" i="21"/>
  <c r="AJ191" i="21"/>
  <c r="AJ54" i="21"/>
  <c r="AI54" i="21"/>
  <c r="AJ51" i="21"/>
  <c r="AI51" i="21"/>
  <c r="AD122" i="21"/>
  <c r="AC122" i="21"/>
  <c r="AF122" i="21"/>
  <c r="AG122" i="21"/>
  <c r="AH122" i="21" s="1"/>
  <c r="AB122" i="21"/>
  <c r="AG146" i="21"/>
  <c r="AH146" i="21" s="1"/>
  <c r="AC146" i="21"/>
  <c r="AF146" i="21"/>
  <c r="AD146" i="21"/>
  <c r="AB146" i="21"/>
  <c r="AA171" i="21"/>
  <c r="Z171" i="21"/>
  <c r="X171" i="21"/>
  <c r="Y171" i="21"/>
  <c r="Y50" i="21"/>
  <c r="X50" i="21"/>
  <c r="AC55" i="21"/>
  <c r="AG55" i="21"/>
  <c r="AH55" i="21" s="1"/>
  <c r="AF55" i="21"/>
  <c r="AD55" i="21"/>
  <c r="AB55" i="21"/>
  <c r="Z50" i="21"/>
  <c r="AA50" i="21"/>
  <c r="AF56" i="21"/>
  <c r="AB56" i="21"/>
  <c r="AG56" i="21"/>
  <c r="AH56" i="21" s="1"/>
  <c r="AD56" i="21"/>
  <c r="AC56" i="21"/>
  <c r="AF31" i="21"/>
  <c r="AD31" i="21"/>
  <c r="AB31" i="21"/>
  <c r="AG31" i="21"/>
  <c r="AH31" i="21" s="1"/>
  <c r="AC31" i="21"/>
  <c r="AM31" i="21"/>
  <c r="AM32" i="21" s="1"/>
  <c r="AM33" i="21" s="1"/>
  <c r="AM34" i="21" s="1"/>
  <c r="AM35" i="21" s="1"/>
  <c r="AM36" i="21" s="1"/>
  <c r="AM37" i="21" s="1"/>
  <c r="AM38" i="21" s="1"/>
  <c r="AM39" i="21" s="1"/>
  <c r="AM40" i="21" s="1"/>
  <c r="AM41" i="21" s="1"/>
  <c r="AM42" i="21" s="1"/>
  <c r="AM43" i="21" s="1"/>
  <c r="AM44" i="21" s="1"/>
  <c r="AM45" i="21" s="1"/>
  <c r="AM46" i="21" s="1"/>
  <c r="AM47" i="21" s="1"/>
  <c r="AM48" i="21" s="1"/>
  <c r="AM49" i="21" s="1"/>
  <c r="AM50" i="21" s="1"/>
  <c r="AM51" i="21" s="1"/>
  <c r="AM52" i="21" s="1"/>
  <c r="AM53" i="21" s="1"/>
  <c r="AM54" i="21" s="1"/>
  <c r="AM55" i="21" s="1"/>
  <c r="AM56" i="21" s="1"/>
  <c r="AA22" i="21"/>
  <c r="Z22" i="21"/>
  <c r="AB220" i="21"/>
  <c r="AD220" i="21"/>
  <c r="AF220" i="21"/>
  <c r="AC220" i="21"/>
  <c r="AG220" i="21"/>
  <c r="AH220" i="21" s="1"/>
  <c r="X28" i="21"/>
  <c r="Y28" i="21"/>
  <c r="AA49" i="21"/>
  <c r="Z49" i="21"/>
  <c r="AC121" i="21"/>
  <c r="AG121" i="21"/>
  <c r="AH121" i="21" s="1"/>
  <c r="AF121" i="21"/>
  <c r="AD121" i="21"/>
  <c r="AB121" i="21"/>
  <c r="AG145" i="21"/>
  <c r="AH145" i="21" s="1"/>
  <c r="AF145" i="21"/>
  <c r="AD145" i="21"/>
  <c r="AC145" i="21"/>
  <c r="AB145" i="21"/>
  <c r="AA141" i="21"/>
  <c r="Z141" i="21"/>
  <c r="X49" i="21"/>
  <c r="Y49" i="21"/>
  <c r="AI40" i="21" l="1"/>
  <c r="AK41" i="21"/>
  <c r="AK42" i="21" s="1"/>
  <c r="AK43" i="21" s="1"/>
  <c r="AK44" i="21" s="1"/>
  <c r="AK45" i="21" s="1"/>
  <c r="AK46" i="21" s="1"/>
  <c r="AK47" i="21" s="1"/>
  <c r="AK48" i="21" s="1"/>
  <c r="AK49" i="21" s="1"/>
  <c r="AK50" i="21" s="1"/>
  <c r="AK51" i="21" s="1"/>
  <c r="AK52" i="21" s="1"/>
  <c r="AK53" i="21" s="1"/>
  <c r="AK54" i="21" s="1"/>
  <c r="AK55" i="21" s="1"/>
  <c r="AK56" i="21" s="1"/>
  <c r="AA115" i="21"/>
  <c r="AA120" i="21"/>
  <c r="Z81" i="21"/>
  <c r="AI30" i="21"/>
  <c r="AI82" i="21"/>
  <c r="AA82" i="21" s="1"/>
  <c r="Z28" i="21"/>
  <c r="AI29" i="21"/>
  <c r="AG193" i="21"/>
  <c r="AH193" i="21" s="1"/>
  <c r="AG194" i="21"/>
  <c r="AH194" i="21" s="1"/>
  <c r="Y22" i="21"/>
  <c r="AI192" i="21"/>
  <c r="AA192" i="21" s="1"/>
  <c r="AC195" i="21"/>
  <c r="AJ55" i="21"/>
  <c r="AJ192" i="21"/>
  <c r="Y81" i="21"/>
  <c r="X81" i="21"/>
  <c r="X82" i="21"/>
  <c r="X120" i="21"/>
  <c r="AJ173" i="21"/>
  <c r="X173" i="21" s="1"/>
  <c r="AF57" i="21"/>
  <c r="AD83" i="21"/>
  <c r="AF83" i="21"/>
  <c r="AB83" i="21"/>
  <c r="AG83" i="21"/>
  <c r="AH83" i="21" s="1"/>
  <c r="AC83" i="21"/>
  <c r="AJ145" i="21"/>
  <c r="X145" i="21" s="1"/>
  <c r="AC194" i="21"/>
  <c r="Y145" i="21"/>
  <c r="AB194" i="21"/>
  <c r="AD57" i="21"/>
  <c r="AD194" i="21"/>
  <c r="X115" i="21"/>
  <c r="AI173" i="21"/>
  <c r="AA173" i="21" s="1"/>
  <c r="AD193" i="21"/>
  <c r="AL57" i="21"/>
  <c r="AL58" i="21" s="1"/>
  <c r="AL59" i="21" s="1"/>
  <c r="AL60" i="21" s="1"/>
  <c r="AL61" i="21" s="1"/>
  <c r="AL62" i="21" s="1"/>
  <c r="AH57" i="21"/>
  <c r="AB57" i="21"/>
  <c r="Y172" i="21"/>
  <c r="AC57" i="21"/>
  <c r="AC193" i="21"/>
  <c r="AF193" i="21"/>
  <c r="AM57" i="21"/>
  <c r="AM58" i="21" s="1"/>
  <c r="AM59" i="21" s="1"/>
  <c r="AM60" i="21" s="1"/>
  <c r="AM61" i="21" s="1"/>
  <c r="AM62" i="21" s="1"/>
  <c r="AB193" i="21"/>
  <c r="AK57" i="21"/>
  <c r="AK58" i="21" s="1"/>
  <c r="AK59" i="21" s="1"/>
  <c r="AK60" i="21" s="1"/>
  <c r="AK61" i="21" s="1"/>
  <c r="AK62" i="21" s="1"/>
  <c r="X218" i="21"/>
  <c r="AA114" i="21"/>
  <c r="AB174" i="21"/>
  <c r="AC174" i="21"/>
  <c r="AD174" i="21"/>
  <c r="AG174" i="21"/>
  <c r="AH174" i="21" s="1"/>
  <c r="AF174" i="21"/>
  <c r="Z172" i="21"/>
  <c r="AA172" i="21"/>
  <c r="AI145" i="21"/>
  <c r="Z145" i="21" s="1"/>
  <c r="AI122" i="21"/>
  <c r="AJ122" i="21"/>
  <c r="AI121" i="21"/>
  <c r="AJ121" i="21"/>
  <c r="X55" i="21"/>
  <c r="Y55" i="21"/>
  <c r="AJ146" i="21"/>
  <c r="AJ31" i="21"/>
  <c r="AI31" i="21"/>
  <c r="AJ220" i="21"/>
  <c r="AI220" i="21"/>
  <c r="AI56" i="21"/>
  <c r="AJ56" i="21"/>
  <c r="AD147" i="21"/>
  <c r="AG147" i="21"/>
  <c r="AH147" i="21" s="1"/>
  <c r="AF147" i="21"/>
  <c r="AC147" i="21"/>
  <c r="AB147" i="21"/>
  <c r="X30" i="21"/>
  <c r="Y30" i="21"/>
  <c r="AA54" i="21"/>
  <c r="Z54" i="21"/>
  <c r="X29" i="21"/>
  <c r="Y29" i="21"/>
  <c r="Y54" i="21"/>
  <c r="X54" i="21"/>
  <c r="X219" i="21"/>
  <c r="Y219" i="21"/>
  <c r="Z29" i="21"/>
  <c r="AA29" i="21"/>
  <c r="AA219" i="21"/>
  <c r="Z219" i="21"/>
  <c r="AC124" i="21"/>
  <c r="AB124" i="21"/>
  <c r="AG124" i="21"/>
  <c r="AH124" i="21" s="1"/>
  <c r="AF124" i="21"/>
  <c r="AD124" i="21"/>
  <c r="X190" i="21"/>
  <c r="Y190" i="21"/>
  <c r="AG61" i="21"/>
  <c r="AH61" i="21" s="1"/>
  <c r="AF61" i="21"/>
  <c r="AD61" i="21"/>
  <c r="AC61" i="21"/>
  <c r="AB61" i="21"/>
  <c r="Y191" i="21"/>
  <c r="X191" i="21"/>
  <c r="AI55" i="21"/>
  <c r="X192" i="21"/>
  <c r="Y192" i="21"/>
  <c r="Z191" i="21"/>
  <c r="AA191" i="21"/>
  <c r="AG62" i="21"/>
  <c r="AH62" i="21" s="1"/>
  <c r="AF62" i="21"/>
  <c r="AB62" i="21"/>
  <c r="AD62" i="21"/>
  <c r="AC62" i="21"/>
  <c r="AA142" i="21"/>
  <c r="Z142" i="21"/>
  <c r="AA30" i="21"/>
  <c r="Z30" i="21"/>
  <c r="AA51" i="21"/>
  <c r="Z51" i="21"/>
  <c r="X51" i="21"/>
  <c r="Y51" i="21"/>
  <c r="AA190" i="21"/>
  <c r="Z190" i="21"/>
  <c r="AC221" i="21"/>
  <c r="AF221" i="21"/>
  <c r="AD221" i="21"/>
  <c r="AG221" i="21"/>
  <c r="AH221" i="21" s="1"/>
  <c r="AB221" i="21"/>
  <c r="AG123" i="21"/>
  <c r="AH123" i="21" s="1"/>
  <c r="AF123" i="21"/>
  <c r="AD123" i="21"/>
  <c r="AB123" i="21"/>
  <c r="AC123" i="21"/>
  <c r="X142" i="21"/>
  <c r="Y142" i="21"/>
  <c r="AA83" i="21" l="1"/>
  <c r="Z83" i="21"/>
  <c r="Z82" i="21"/>
  <c r="AG195" i="21"/>
  <c r="AH195" i="21" s="1"/>
  <c r="AJ194" i="21"/>
  <c r="AI194" i="21"/>
  <c r="AF195" i="21"/>
  <c r="AD195" i="21"/>
  <c r="AI193" i="21"/>
  <c r="AA193" i="21" s="1"/>
  <c r="Z192" i="21"/>
  <c r="AB195" i="21"/>
  <c r="AF84" i="21"/>
  <c r="AD84" i="21"/>
  <c r="AG84" i="21"/>
  <c r="AH84" i="21" s="1"/>
  <c r="AI84" i="21" s="1"/>
  <c r="AA84" i="21" s="1"/>
  <c r="AB84" i="21"/>
  <c r="AC84" i="21"/>
  <c r="AJ84" i="21"/>
  <c r="AJ83" i="21"/>
  <c r="Y173" i="21"/>
  <c r="AJ57" i="21"/>
  <c r="Y57" i="21" s="1"/>
  <c r="AJ147" i="21"/>
  <c r="Y147" i="21" s="1"/>
  <c r="AI146" i="21"/>
  <c r="Z146" i="21" s="1"/>
  <c r="AI57" i="21"/>
  <c r="AI61" i="21"/>
  <c r="AA61" i="21" s="1"/>
  <c r="Z173" i="21"/>
  <c r="AA145" i="21"/>
  <c r="AJ193" i="21"/>
  <c r="Y193" i="21" s="1"/>
  <c r="AI174" i="21"/>
  <c r="AJ174" i="21"/>
  <c r="AI147" i="21"/>
  <c r="AA147" i="21" s="1"/>
  <c r="AC196" i="21"/>
  <c r="AB196" i="21"/>
  <c r="AG196" i="21"/>
  <c r="AD196" i="21"/>
  <c r="AF196" i="21"/>
  <c r="AH196" i="21"/>
  <c r="AF65" i="21"/>
  <c r="AI62" i="21"/>
  <c r="AJ62" i="21"/>
  <c r="AI123" i="21"/>
  <c r="AJ123" i="21"/>
  <c r="AI124" i="21"/>
  <c r="AJ124" i="21"/>
  <c r="AI221" i="21"/>
  <c r="AJ221" i="21"/>
  <c r="Y194" i="21"/>
  <c r="X194" i="21"/>
  <c r="AA31" i="21"/>
  <c r="Z31" i="21"/>
  <c r="Y56" i="21"/>
  <c r="X56" i="21"/>
  <c r="X31" i="21"/>
  <c r="Y31" i="21"/>
  <c r="AA56" i="21"/>
  <c r="Z56" i="21"/>
  <c r="AA220" i="21"/>
  <c r="Z220" i="21"/>
  <c r="X121" i="21"/>
  <c r="Y121" i="21"/>
  <c r="X220" i="21"/>
  <c r="Y220" i="21"/>
  <c r="AA121" i="21"/>
  <c r="Z121" i="21"/>
  <c r="AA194" i="21"/>
  <c r="Z194" i="21"/>
  <c r="Z193" i="21"/>
  <c r="AJ61" i="21"/>
  <c r="AG226" i="21"/>
  <c r="AH226" i="21" s="1"/>
  <c r="AF226" i="21"/>
  <c r="AD226" i="21"/>
  <c r="AC226" i="21"/>
  <c r="AB226" i="21"/>
  <c r="AC64" i="21"/>
  <c r="AG64" i="21"/>
  <c r="AH64" i="21" s="1"/>
  <c r="AF64" i="21"/>
  <c r="AD64" i="21"/>
  <c r="AB64" i="21"/>
  <c r="AK63" i="21"/>
  <c r="AK64" i="21" s="1"/>
  <c r="AG63" i="21"/>
  <c r="AH63" i="21" s="1"/>
  <c r="AM63" i="21"/>
  <c r="AM64" i="21" s="1"/>
  <c r="AL63" i="21"/>
  <c r="AL64" i="21" s="1"/>
  <c r="AD63" i="21"/>
  <c r="AC63" i="21"/>
  <c r="AF63" i="21"/>
  <c r="AB63" i="21"/>
  <c r="X122" i="21"/>
  <c r="Y122" i="21"/>
  <c r="AG148" i="21"/>
  <c r="AH148" i="21" s="1"/>
  <c r="AB148" i="21"/>
  <c r="AF148" i="21"/>
  <c r="AD148" i="21"/>
  <c r="AC148" i="21"/>
  <c r="Y146" i="21"/>
  <c r="X146" i="21"/>
  <c r="AF125" i="21"/>
  <c r="AD125" i="21"/>
  <c r="AG125" i="21"/>
  <c r="AH125" i="21" s="1"/>
  <c r="AB125" i="21"/>
  <c r="AC125" i="21"/>
  <c r="AA55" i="21"/>
  <c r="Z55" i="21"/>
  <c r="AA122" i="21"/>
  <c r="Z122" i="21"/>
  <c r="Z147" i="21" l="1"/>
  <c r="AC65" i="21"/>
  <c r="AD65" i="21"/>
  <c r="AJ196" i="21"/>
  <c r="X84" i="21"/>
  <c r="X147" i="21"/>
  <c r="Z61" i="21"/>
  <c r="AI196" i="21"/>
  <c r="Z196" i="21" s="1"/>
  <c r="Z84" i="21"/>
  <c r="Y84" i="21"/>
  <c r="AJ195" i="21"/>
  <c r="X195" i="21" s="1"/>
  <c r="AI195" i="21"/>
  <c r="Z195" i="21" s="1"/>
  <c r="X57" i="21"/>
  <c r="AK65" i="21"/>
  <c r="AK66" i="21" s="1"/>
  <c r="AK67" i="21" s="1"/>
  <c r="AK68" i="21" s="1"/>
  <c r="AK69" i="21" s="1"/>
  <c r="AK70" i="21" s="1"/>
  <c r="AK71" i="21" s="1"/>
  <c r="AK72" i="21" s="1"/>
  <c r="AK73" i="21" s="1"/>
  <c r="AK74" i="21" s="1"/>
  <c r="AK75" i="21" s="1"/>
  <c r="AK76" i="21" s="1"/>
  <c r="AK77" i="21" s="1"/>
  <c r="AK78" i="21" s="1"/>
  <c r="AK79" i="21" s="1"/>
  <c r="AK80" i="21" s="1"/>
  <c r="AK81" i="21" s="1"/>
  <c r="AK82" i="21" s="1"/>
  <c r="AK83" i="21" s="1"/>
  <c r="AA146" i="21"/>
  <c r="AG86" i="21"/>
  <c r="AH86" i="21" s="1"/>
  <c r="AF86" i="21"/>
  <c r="AB86" i="21"/>
  <c r="AC86" i="21"/>
  <c r="AD86" i="21"/>
  <c r="X83" i="21"/>
  <c r="Y83" i="21"/>
  <c r="AL65" i="21"/>
  <c r="AL66" i="21" s="1"/>
  <c r="AL67" i="21" s="1"/>
  <c r="AL68" i="21" s="1"/>
  <c r="AL69" i="21" s="1"/>
  <c r="AL70" i="21" s="1"/>
  <c r="AL71" i="21" s="1"/>
  <c r="AL72" i="21" s="1"/>
  <c r="AL73" i="21" s="1"/>
  <c r="AL74" i="21" s="1"/>
  <c r="AL75" i="21" s="1"/>
  <c r="AL76" i="21" s="1"/>
  <c r="AM65" i="21"/>
  <c r="AM66" i="21" s="1"/>
  <c r="AM67" i="21" s="1"/>
  <c r="AM68" i="21" s="1"/>
  <c r="AM69" i="21" s="1"/>
  <c r="AM70" i="21" s="1"/>
  <c r="AM71" i="21" s="1"/>
  <c r="AM72" i="21" s="1"/>
  <c r="AM73" i="21" s="1"/>
  <c r="AM74" i="21" s="1"/>
  <c r="AM75" i="21" s="1"/>
  <c r="AM76" i="21" s="1"/>
  <c r="AM77" i="21" s="1"/>
  <c r="AM78" i="21" s="1"/>
  <c r="AM79" i="21" s="1"/>
  <c r="AM80" i="21" s="1"/>
  <c r="AM81" i="21" s="1"/>
  <c r="AM82" i="21" s="1"/>
  <c r="AM83" i="21" s="1"/>
  <c r="AM84" i="21" s="1"/>
  <c r="AM85" i="21" s="1"/>
  <c r="AM86" i="21" s="1"/>
  <c r="AM87" i="21" s="1"/>
  <c r="AG65" i="21"/>
  <c r="AH65" i="21" s="1"/>
  <c r="AB65" i="21"/>
  <c r="AC85" i="21"/>
  <c r="AD85" i="21"/>
  <c r="AB85" i="21"/>
  <c r="AF85" i="21"/>
  <c r="AG85" i="21"/>
  <c r="AH85" i="21" s="1"/>
  <c r="X193" i="21"/>
  <c r="AJ63" i="21"/>
  <c r="Y63" i="21" s="1"/>
  <c r="AI226" i="21"/>
  <c r="Z226" i="21" s="1"/>
  <c r="AJ64" i="21"/>
  <c r="Y64" i="21" s="1"/>
  <c r="Z57" i="21"/>
  <c r="AA57" i="21"/>
  <c r="Y196" i="21"/>
  <c r="X196" i="21"/>
  <c r="Y174" i="21"/>
  <c r="X174" i="21"/>
  <c r="Z174" i="21"/>
  <c r="AA174" i="21"/>
  <c r="AB197" i="21"/>
  <c r="AC197" i="21"/>
  <c r="AJ197" i="21"/>
  <c r="X197" i="21"/>
  <c r="AD197" i="21"/>
  <c r="AF197" i="21"/>
  <c r="AH197" i="21"/>
  <c r="AG197" i="21"/>
  <c r="Y197" i="21"/>
  <c r="Z197" i="21"/>
  <c r="AI197" i="21"/>
  <c r="AA197" i="21"/>
  <c r="AI125" i="21"/>
  <c r="AJ125" i="21"/>
  <c r="AI148" i="21"/>
  <c r="AJ148" i="21"/>
  <c r="X63" i="21"/>
  <c r="AI65" i="21"/>
  <c r="AB228" i="21"/>
  <c r="AC228" i="21"/>
  <c r="AG228" i="21"/>
  <c r="AH228" i="21" s="1"/>
  <c r="AD228" i="21"/>
  <c r="AF228" i="21"/>
  <c r="AA124" i="21"/>
  <c r="Z124" i="21"/>
  <c r="AJ226" i="21"/>
  <c r="AI63" i="21"/>
  <c r="AI64" i="21"/>
  <c r="X123" i="21"/>
  <c r="Y123" i="21"/>
  <c r="AD227" i="21"/>
  <c r="AG227" i="21"/>
  <c r="AH227" i="21" s="1"/>
  <c r="AB227" i="21"/>
  <c r="AF227" i="21"/>
  <c r="AC227" i="21"/>
  <c r="Y61" i="21"/>
  <c r="X61" i="21"/>
  <c r="Z123" i="21"/>
  <c r="AA123" i="21"/>
  <c r="X62" i="21"/>
  <c r="Y62" i="21"/>
  <c r="Z62" i="21"/>
  <c r="AA62" i="21"/>
  <c r="X124" i="21"/>
  <c r="Y124" i="21"/>
  <c r="Y221" i="21"/>
  <c r="X221" i="21"/>
  <c r="AA221" i="21"/>
  <c r="Z221" i="21"/>
  <c r="AI83" i="21" l="1"/>
  <c r="AK84" i="21"/>
  <c r="AK85" i="21" s="1"/>
  <c r="AK86" i="21" s="1"/>
  <c r="AJ76" i="21"/>
  <c r="AL77" i="21"/>
  <c r="AL78" i="21" s="1"/>
  <c r="AL79" i="21" s="1"/>
  <c r="AL80" i="21" s="1"/>
  <c r="AL81" i="21" s="1"/>
  <c r="AL82" i="21" s="1"/>
  <c r="Y195" i="21"/>
  <c r="AI85" i="21"/>
  <c r="AA226" i="21"/>
  <c r="AA196" i="21"/>
  <c r="AI86" i="21"/>
  <c r="AA86" i="21"/>
  <c r="Z86" i="21"/>
  <c r="AJ65" i="21"/>
  <c r="AA195" i="21"/>
  <c r="AJ86" i="21"/>
  <c r="AA85" i="21"/>
  <c r="Z85" i="21"/>
  <c r="AK87" i="21"/>
  <c r="AF87" i="21"/>
  <c r="AD87" i="21"/>
  <c r="AG87" i="21"/>
  <c r="AH87" i="21" s="1"/>
  <c r="AC87" i="21"/>
  <c r="AB87" i="21"/>
  <c r="AJ85" i="21"/>
  <c r="X64" i="21"/>
  <c r="AD199" i="21"/>
  <c r="AG199" i="21"/>
  <c r="AH199" i="21" s="1"/>
  <c r="AF199" i="21"/>
  <c r="AC199" i="21"/>
  <c r="AB199" i="21"/>
  <c r="AJ228" i="21"/>
  <c r="AI228" i="21"/>
  <c r="AJ227" i="21"/>
  <c r="AI227" i="21"/>
  <c r="Z63" i="21"/>
  <c r="AA63" i="21"/>
  <c r="AG229" i="21"/>
  <c r="AH229" i="21" s="1"/>
  <c r="AF229" i="21"/>
  <c r="AD229" i="21"/>
  <c r="AC229" i="21"/>
  <c r="AB229" i="21"/>
  <c r="Y148" i="21"/>
  <c r="X148" i="21"/>
  <c r="AA148" i="21"/>
  <c r="Z148" i="21"/>
  <c r="Z65" i="21"/>
  <c r="AA65" i="21"/>
  <c r="Y125" i="21"/>
  <c r="X125" i="21"/>
  <c r="Z64" i="21"/>
  <c r="AA64" i="21"/>
  <c r="X226" i="21"/>
  <c r="Y226" i="21"/>
  <c r="Y65" i="21"/>
  <c r="X65" i="21"/>
  <c r="Z125" i="21"/>
  <c r="AA125" i="21"/>
  <c r="AJ82" i="21" l="1"/>
  <c r="Y82" i="21" s="1"/>
  <c r="AL83" i="21"/>
  <c r="AL84" i="21" s="1"/>
  <c r="AL85" i="21" s="1"/>
  <c r="AL86" i="21" s="1"/>
  <c r="AL87" i="21" s="1"/>
  <c r="AJ87" i="21"/>
  <c r="Y87" i="21" s="1"/>
  <c r="AI199" i="21"/>
  <c r="AA199" i="21" s="1"/>
  <c r="AI87" i="21"/>
  <c r="Z87" i="21" s="1"/>
  <c r="Y85" i="21"/>
  <c r="X85" i="21"/>
  <c r="Y86" i="21"/>
  <c r="X86" i="21"/>
  <c r="AJ229" i="21"/>
  <c r="Y229" i="21" s="1"/>
  <c r="AD88" i="21"/>
  <c r="AC88" i="21"/>
  <c r="AM88" i="21"/>
  <c r="AM89" i="21" s="1"/>
  <c r="AM90" i="21" s="1"/>
  <c r="AM91" i="21" s="1"/>
  <c r="AB88" i="21"/>
  <c r="AK88" i="21"/>
  <c r="AK89" i="21" s="1"/>
  <c r="AK90" i="21" s="1"/>
  <c r="AK91" i="21" s="1"/>
  <c r="AL88" i="21"/>
  <c r="AL89" i="21" s="1"/>
  <c r="AL90" i="21" s="1"/>
  <c r="AL91" i="21" s="1"/>
  <c r="AF88" i="21"/>
  <c r="AG88" i="21"/>
  <c r="AH88" i="21" s="1"/>
  <c r="AI229" i="21"/>
  <c r="AA229" i="21" s="1"/>
  <c r="AB200" i="21"/>
  <c r="AD200" i="21"/>
  <c r="AG200" i="21"/>
  <c r="AH200" i="21" s="1"/>
  <c r="AJ200" i="21" s="1"/>
  <c r="AF200" i="21"/>
  <c r="AC200" i="21"/>
  <c r="AJ199" i="21"/>
  <c r="Z199" i="21"/>
  <c r="AD230" i="21"/>
  <c r="AF230" i="21"/>
  <c r="AC230" i="21"/>
  <c r="AB230" i="21"/>
  <c r="AG230" i="21"/>
  <c r="AH230" i="21" s="1"/>
  <c r="AA227" i="21"/>
  <c r="Z227" i="21"/>
  <c r="Y227" i="21"/>
  <c r="X227" i="21"/>
  <c r="AA228" i="21"/>
  <c r="Z228" i="21"/>
  <c r="X228" i="21"/>
  <c r="Y228" i="21"/>
  <c r="X87" i="21" l="1"/>
  <c r="AJ230" i="21"/>
  <c r="Y230" i="21" s="1"/>
  <c r="AA87" i="21"/>
  <c r="Z229" i="21"/>
  <c r="Y200" i="21"/>
  <c r="X200" i="21"/>
  <c r="AK92" i="21"/>
  <c r="AI200" i="21"/>
  <c r="Z200" i="21" s="1"/>
  <c r="AM92" i="21"/>
  <c r="AC93" i="21"/>
  <c r="AG93" i="21"/>
  <c r="AH93" i="21" s="1"/>
  <c r="AF93" i="21"/>
  <c r="AM93" i="21"/>
  <c r="AD93" i="21"/>
  <c r="AB93" i="21"/>
  <c r="AK93" i="21"/>
  <c r="AI88" i="21"/>
  <c r="AJ88" i="21"/>
  <c r="AG92" i="21"/>
  <c r="AH92" i="21" s="1"/>
  <c r="AF92" i="21"/>
  <c r="AD92" i="21"/>
  <c r="AB92" i="21"/>
  <c r="AC92" i="21"/>
  <c r="AL92" i="21"/>
  <c r="AL93" i="21" s="1"/>
  <c r="X229" i="21"/>
  <c r="Y199" i="21"/>
  <c r="X199" i="21"/>
  <c r="AD201" i="21"/>
  <c r="AG201" i="21"/>
  <c r="AH201" i="21" s="1"/>
  <c r="AF201" i="21"/>
  <c r="AB201" i="21"/>
  <c r="AC201" i="21"/>
  <c r="AI230" i="21"/>
  <c r="AA230" i="21" s="1"/>
  <c r="X230" i="21"/>
  <c r="AB231" i="21"/>
  <c r="AG231" i="21"/>
  <c r="AH231" i="21" s="1"/>
  <c r="AD231" i="21"/>
  <c r="AC231" i="21"/>
  <c r="AF231" i="21"/>
  <c r="AI92" i="21" l="1"/>
  <c r="Z230" i="21"/>
  <c r="AA92" i="21"/>
  <c r="Z92" i="21"/>
  <c r="AK94" i="21"/>
  <c r="AG96" i="21"/>
  <c r="AH96" i="21" s="1"/>
  <c r="AA200" i="21"/>
  <c r="AL94" i="21"/>
  <c r="AL95" i="21" s="1"/>
  <c r="AJ93" i="21"/>
  <c r="AI93" i="21"/>
  <c r="AJ92" i="21"/>
  <c r="AM94" i="21"/>
  <c r="AM95" i="21" s="1"/>
  <c r="AA88" i="21"/>
  <c r="Z88" i="21"/>
  <c r="Y88" i="21"/>
  <c r="X88" i="21"/>
  <c r="AD96" i="21"/>
  <c r="AC96" i="21"/>
  <c r="AD95" i="21"/>
  <c r="AB95" i="21"/>
  <c r="AG95" i="21"/>
  <c r="AH95" i="21" s="1"/>
  <c r="AF95" i="21"/>
  <c r="AC95" i="21"/>
  <c r="AK95" i="21"/>
  <c r="AG94" i="21"/>
  <c r="AH94" i="21" s="1"/>
  <c r="AI94" i="21" s="1"/>
  <c r="AF94" i="21"/>
  <c r="AC94" i="21"/>
  <c r="AD94" i="21"/>
  <c r="AB94" i="21"/>
  <c r="AI201" i="21"/>
  <c r="Z201" i="21" s="1"/>
  <c r="AJ201" i="21"/>
  <c r="AJ231" i="21"/>
  <c r="AI231" i="21"/>
  <c r="AI95" i="21" l="1"/>
  <c r="AA95" i="21" s="1"/>
  <c r="AA201" i="21"/>
  <c r="AB96" i="21"/>
  <c r="AL96" i="21"/>
  <c r="AL97" i="21" s="1"/>
  <c r="AL98" i="21" s="1"/>
  <c r="AL99" i="21" s="1"/>
  <c r="AL100" i="21" s="1"/>
  <c r="AL101" i="21" s="1"/>
  <c r="AL102" i="21" s="1"/>
  <c r="AL103" i="21" s="1"/>
  <c r="AL104" i="21" s="1"/>
  <c r="AL105" i="21" s="1"/>
  <c r="AL106" i="21" s="1"/>
  <c r="AL107" i="21" s="1"/>
  <c r="AL108" i="21" s="1"/>
  <c r="AL109" i="21" s="1"/>
  <c r="AL110" i="21" s="1"/>
  <c r="AL111" i="21" s="1"/>
  <c r="AL112" i="21" s="1"/>
  <c r="AL113" i="21" s="1"/>
  <c r="AL114" i="21" s="1"/>
  <c r="AL115" i="21" s="1"/>
  <c r="AL116" i="21" s="1"/>
  <c r="AL117" i="21" s="1"/>
  <c r="AL118" i="21" s="1"/>
  <c r="AL119" i="21" s="1"/>
  <c r="AL120" i="21" s="1"/>
  <c r="AL121" i="21" s="1"/>
  <c r="AL122" i="21" s="1"/>
  <c r="AL123" i="21" s="1"/>
  <c r="AL124" i="21" s="1"/>
  <c r="AL125" i="21" s="1"/>
  <c r="AL126" i="21" s="1"/>
  <c r="AL127" i="21" s="1"/>
  <c r="AL128" i="21" s="1"/>
  <c r="AL129" i="21" s="1"/>
  <c r="AL130" i="21" s="1"/>
  <c r="AL131" i="21" s="1"/>
  <c r="AL132" i="21" s="1"/>
  <c r="AL133" i="21" s="1"/>
  <c r="AL134" i="21" s="1"/>
  <c r="AL135" i="21" s="1"/>
  <c r="AL136" i="21" s="1"/>
  <c r="AL137" i="21" s="1"/>
  <c r="AL138" i="21" s="1"/>
  <c r="AL139" i="21" s="1"/>
  <c r="AL140" i="21" s="1"/>
  <c r="AL141" i="21" s="1"/>
  <c r="AL142" i="21" s="1"/>
  <c r="AL143" i="21" s="1"/>
  <c r="AL144" i="21" s="1"/>
  <c r="AL145" i="21" s="1"/>
  <c r="AL146" i="21" s="1"/>
  <c r="AL147" i="21" s="1"/>
  <c r="AL148" i="21" s="1"/>
  <c r="AL149" i="21" s="1"/>
  <c r="AL150" i="21" s="1"/>
  <c r="AL151" i="21" s="1"/>
  <c r="AL152" i="21" s="1"/>
  <c r="AL153" i="21" s="1"/>
  <c r="AL154" i="21" s="1"/>
  <c r="AL155" i="21" s="1"/>
  <c r="AL156" i="21" s="1"/>
  <c r="AL157" i="21" s="1"/>
  <c r="AL158" i="21" s="1"/>
  <c r="AL159" i="21" s="1"/>
  <c r="AL160" i="21" s="1"/>
  <c r="AL161" i="21" s="1"/>
  <c r="AL162" i="21" s="1"/>
  <c r="AL163" i="21" s="1"/>
  <c r="AL164" i="21" s="1"/>
  <c r="AL165" i="21" s="1"/>
  <c r="AL166" i="21" s="1"/>
  <c r="AL167" i="21" s="1"/>
  <c r="AL168" i="21" s="1"/>
  <c r="AL169" i="21" s="1"/>
  <c r="AL170" i="21" s="1"/>
  <c r="AL171" i="21" s="1"/>
  <c r="AL172" i="21" s="1"/>
  <c r="AL173" i="21" s="1"/>
  <c r="AL174" i="21" s="1"/>
  <c r="AL175" i="21" s="1"/>
  <c r="AL176" i="21" s="1"/>
  <c r="AL177" i="21" s="1"/>
  <c r="AL178" i="21" s="1"/>
  <c r="AL179" i="21" s="1"/>
  <c r="AL180" i="21" s="1"/>
  <c r="AL181" i="21" s="1"/>
  <c r="AL182" i="21" s="1"/>
  <c r="AL183" i="21" s="1"/>
  <c r="AL184" i="21" s="1"/>
  <c r="AL185" i="21" s="1"/>
  <c r="AL186" i="21" s="1"/>
  <c r="AL187" i="21" s="1"/>
  <c r="AL188" i="21" s="1"/>
  <c r="AL189" i="21" s="1"/>
  <c r="AL190" i="21" s="1"/>
  <c r="AL191" i="21" s="1"/>
  <c r="AL192" i="21" s="1"/>
  <c r="AL193" i="21" s="1"/>
  <c r="AL194" i="21" s="1"/>
  <c r="AL195" i="21" s="1"/>
  <c r="AL196" i="21" s="1"/>
  <c r="AL197" i="21" s="1"/>
  <c r="AL198" i="21" s="1"/>
  <c r="AL199" i="21" s="1"/>
  <c r="AL200" i="21" s="1"/>
  <c r="AL201" i="21" s="1"/>
  <c r="AL202" i="21" s="1"/>
  <c r="AL203" i="21" s="1"/>
  <c r="AL204" i="21" s="1"/>
  <c r="AL205" i="21" s="1"/>
  <c r="AL206" i="21" s="1"/>
  <c r="AL207" i="21" s="1"/>
  <c r="AL208" i="21" s="1"/>
  <c r="AL209" i="21" s="1"/>
  <c r="AL210" i="21" s="1"/>
  <c r="AL211" i="21" s="1"/>
  <c r="AL212" i="21" s="1"/>
  <c r="AL213" i="21" s="1"/>
  <c r="AL214" i="21" s="1"/>
  <c r="AL215" i="21" s="1"/>
  <c r="AL216" i="21" s="1"/>
  <c r="AL217" i="21" s="1"/>
  <c r="AL218" i="21" s="1"/>
  <c r="AL219" i="21" s="1"/>
  <c r="AL220" i="21" s="1"/>
  <c r="AL221" i="21" s="1"/>
  <c r="AL222" i="21" s="1"/>
  <c r="AL223" i="21" s="1"/>
  <c r="AL224" i="21" s="1"/>
  <c r="AL225" i="21" s="1"/>
  <c r="AL226" i="21" s="1"/>
  <c r="AL227" i="21" s="1"/>
  <c r="AL228" i="21" s="1"/>
  <c r="AL229" i="21" s="1"/>
  <c r="AL230" i="21" s="1"/>
  <c r="AL231" i="21" s="1"/>
  <c r="AL232" i="21" s="1"/>
  <c r="AL233" i="21" s="1"/>
  <c r="AL234" i="21" s="1"/>
  <c r="AL235" i="21" s="1"/>
  <c r="AL236" i="21" s="1"/>
  <c r="AL237" i="21" s="1"/>
  <c r="AL238" i="21" s="1"/>
  <c r="AL239" i="21" s="1"/>
  <c r="AL240" i="21" s="1"/>
  <c r="AL241" i="21" s="1"/>
  <c r="AL242" i="21" s="1"/>
  <c r="AL243" i="21" s="1"/>
  <c r="AL244" i="21" s="1"/>
  <c r="AL245" i="21" s="1"/>
  <c r="AL246" i="21" s="1"/>
  <c r="AL247" i="21" s="1"/>
  <c r="AL248" i="21" s="1"/>
  <c r="AL249" i="21" s="1"/>
  <c r="AL250" i="21" s="1"/>
  <c r="AL251" i="21" s="1"/>
  <c r="AL252" i="21" s="1"/>
  <c r="AL253" i="21" s="1"/>
  <c r="AL254" i="21" s="1"/>
  <c r="AL255" i="21" s="1"/>
  <c r="AL256" i="21" s="1"/>
  <c r="AL257" i="21" s="1"/>
  <c r="AL258" i="21" s="1"/>
  <c r="AL259" i="21" s="1"/>
  <c r="AL260" i="21" s="1"/>
  <c r="AL261" i="21" s="1"/>
  <c r="AL262" i="21" s="1"/>
  <c r="AL263" i="21" s="1"/>
  <c r="AL264" i="21" s="1"/>
  <c r="AL265" i="21" s="1"/>
  <c r="AL266" i="21" s="1"/>
  <c r="AL267" i="21" s="1"/>
  <c r="AL268" i="21" s="1"/>
  <c r="AL269" i="21" s="1"/>
  <c r="AL270" i="21" s="1"/>
  <c r="AL271" i="21" s="1"/>
  <c r="AL272" i="21" s="1"/>
  <c r="AL273" i="21" s="1"/>
  <c r="AL274" i="21" s="1"/>
  <c r="AL275" i="21" s="1"/>
  <c r="AL276" i="21" s="1"/>
  <c r="AL277" i="21" s="1"/>
  <c r="AL278" i="21" s="1"/>
  <c r="AL279" i="21" s="1"/>
  <c r="AL280" i="21" s="1"/>
  <c r="AL281" i="21" s="1"/>
  <c r="AL282" i="21" s="1"/>
  <c r="AL283" i="21" s="1"/>
  <c r="AL284" i="21" s="1"/>
  <c r="AL285" i="21" s="1"/>
  <c r="AL286" i="21" s="1"/>
  <c r="AL287" i="21" s="1"/>
  <c r="AL288" i="21" s="1"/>
  <c r="AL289" i="21" s="1"/>
  <c r="AL290" i="21" s="1"/>
  <c r="AL291" i="21" s="1"/>
  <c r="AL292" i="21" s="1"/>
  <c r="AL293" i="21" s="1"/>
  <c r="AL294" i="21" s="1"/>
  <c r="AL295" i="21" s="1"/>
  <c r="AL296" i="21" s="1"/>
  <c r="AL297" i="21" s="1"/>
  <c r="AL298" i="21" s="1"/>
  <c r="AL299" i="21" s="1"/>
  <c r="AL300" i="21" s="1"/>
  <c r="AL301" i="21" s="1"/>
  <c r="AL302" i="21" s="1"/>
  <c r="AL303" i="21" s="1"/>
  <c r="AL304" i="21" s="1"/>
  <c r="AL305" i="21" s="1"/>
  <c r="AL306" i="21" s="1"/>
  <c r="AL307" i="21" s="1"/>
  <c r="AL308" i="21" s="1"/>
  <c r="AL309" i="21" s="1"/>
  <c r="AL310" i="21" s="1"/>
  <c r="AL311" i="21" s="1"/>
  <c r="AL312" i="21" s="1"/>
  <c r="AL313" i="21" s="1"/>
  <c r="AL314" i="21" s="1"/>
  <c r="AL315" i="21" s="1"/>
  <c r="AL316" i="21" s="1"/>
  <c r="AL317" i="21" s="1"/>
  <c r="AL318" i="21" s="1"/>
  <c r="AL319" i="21" s="1"/>
  <c r="AL320" i="21" s="1"/>
  <c r="AL321" i="21" s="1"/>
  <c r="AL322" i="21" s="1"/>
  <c r="AL323" i="21" s="1"/>
  <c r="AL324" i="21" s="1"/>
  <c r="AL325" i="21" s="1"/>
  <c r="AL326" i="21" s="1"/>
  <c r="AL327" i="21" s="1"/>
  <c r="AL328" i="21" s="1"/>
  <c r="AL329" i="21" s="1"/>
  <c r="AL330" i="21" s="1"/>
  <c r="AL331" i="21" s="1"/>
  <c r="AL332" i="21" s="1"/>
  <c r="AL333" i="21" s="1"/>
  <c r="AL334" i="21" s="1"/>
  <c r="AL335" i="21" s="1"/>
  <c r="AL336" i="21" s="1"/>
  <c r="AL337" i="21" s="1"/>
  <c r="AL338" i="21" s="1"/>
  <c r="AL339" i="21" s="1"/>
  <c r="AL340" i="21" s="1"/>
  <c r="AL341" i="21" s="1"/>
  <c r="AL342" i="21" s="1"/>
  <c r="AL343" i="21" s="1"/>
  <c r="AL344" i="21" s="1"/>
  <c r="AL345" i="21" s="1"/>
  <c r="AL346" i="21" s="1"/>
  <c r="AL347" i="21" s="1"/>
  <c r="AL348" i="21" s="1"/>
  <c r="AL349" i="21" s="1"/>
  <c r="AL350" i="21" s="1"/>
  <c r="AL351" i="21" s="1"/>
  <c r="AL352" i="21" s="1"/>
  <c r="AL353" i="21" s="1"/>
  <c r="AL354" i="21" s="1"/>
  <c r="AL355" i="21" s="1"/>
  <c r="AL356" i="21" s="1"/>
  <c r="AL357" i="21" s="1"/>
  <c r="AL358" i="21" s="1"/>
  <c r="AL359" i="21" s="1"/>
  <c r="AL360" i="21" s="1"/>
  <c r="AL361" i="21" s="1"/>
  <c r="AL362" i="21" s="1"/>
  <c r="AL363" i="21" s="1"/>
  <c r="AL364" i="21" s="1"/>
  <c r="AL365" i="21" s="1"/>
  <c r="AL366" i="21" s="1"/>
  <c r="AL367" i="21" s="1"/>
  <c r="AL368" i="21" s="1"/>
  <c r="AL369" i="21" s="1"/>
  <c r="AL370" i="21" s="1"/>
  <c r="AL371" i="21" s="1"/>
  <c r="AL372" i="21" s="1"/>
  <c r="AL373" i="21" s="1"/>
  <c r="AL374" i="21" s="1"/>
  <c r="AL375" i="21" s="1"/>
  <c r="AL376" i="21" s="1"/>
  <c r="AL377" i="21" s="1"/>
  <c r="AL378" i="21" s="1"/>
  <c r="AL379" i="21" s="1"/>
  <c r="AL380" i="21" s="1"/>
  <c r="AL381" i="21" s="1"/>
  <c r="AL382" i="21" s="1"/>
  <c r="AL383" i="21" s="1"/>
  <c r="AL384" i="21" s="1"/>
  <c r="AL385" i="21" s="1"/>
  <c r="AL386" i="21" s="1"/>
  <c r="AL387" i="21" s="1"/>
  <c r="AL388" i="21" s="1"/>
  <c r="AL389" i="21" s="1"/>
  <c r="AL390" i="21" s="1"/>
  <c r="AL391" i="21" s="1"/>
  <c r="AL392" i="21" s="1"/>
  <c r="AL393" i="21" s="1"/>
  <c r="AL394" i="21" s="1"/>
  <c r="AL395" i="21" s="1"/>
  <c r="AL396" i="21" s="1"/>
  <c r="AL397" i="21" s="1"/>
  <c r="AL398" i="21" s="1"/>
  <c r="AL399" i="21" s="1"/>
  <c r="AL400" i="21" s="1"/>
  <c r="AL401" i="21" s="1"/>
  <c r="AL402" i="21" s="1"/>
  <c r="AL403" i="21" s="1"/>
  <c r="AL404" i="21" s="1"/>
  <c r="AL405" i="21" s="1"/>
  <c r="AL406" i="21" s="1"/>
  <c r="AL407" i="21" s="1"/>
  <c r="AL408" i="21" s="1"/>
  <c r="AL409" i="21" s="1"/>
  <c r="AL410" i="21" s="1"/>
  <c r="AL411" i="21" s="1"/>
  <c r="AL412" i="21" s="1"/>
  <c r="AL413" i="21" s="1"/>
  <c r="AL414" i="21" s="1"/>
  <c r="AL415" i="21" s="1"/>
  <c r="AL416" i="21" s="1"/>
  <c r="AL417" i="21" s="1"/>
  <c r="AL418" i="21" s="1"/>
  <c r="AL419" i="21" s="1"/>
  <c r="AL420" i="21" s="1"/>
  <c r="AL421" i="21" s="1"/>
  <c r="AL422" i="21" s="1"/>
  <c r="AL423" i="21" s="1"/>
  <c r="AL424" i="21" s="1"/>
  <c r="AL425" i="21" s="1"/>
  <c r="AL426" i="21" s="1"/>
  <c r="AL427" i="21" s="1"/>
  <c r="AL428" i="21" s="1"/>
  <c r="AL429" i="21" s="1"/>
  <c r="AL430" i="21" s="1"/>
  <c r="AL431" i="21" s="1"/>
  <c r="AL432" i="21" s="1"/>
  <c r="AL433" i="21" s="1"/>
  <c r="AL434" i="21" s="1"/>
  <c r="AL435" i="21" s="1"/>
  <c r="AL436" i="21" s="1"/>
  <c r="AL437" i="21" s="1"/>
  <c r="AL438" i="21" s="1"/>
  <c r="AL439" i="21" s="1"/>
  <c r="AL440" i="21" s="1"/>
  <c r="AL441" i="21" s="1"/>
  <c r="AL442" i="21" s="1"/>
  <c r="AL443" i="21" s="1"/>
  <c r="AL444" i="21" s="1"/>
  <c r="AL445" i="21" s="1"/>
  <c r="AL446" i="21" s="1"/>
  <c r="AL447" i="21" s="1"/>
  <c r="AL448" i="21" s="1"/>
  <c r="AL449" i="21" s="1"/>
  <c r="AL450" i="21" s="1"/>
  <c r="AL451" i="21" s="1"/>
  <c r="AL452" i="21" s="1"/>
  <c r="AL453" i="21" s="1"/>
  <c r="AL454" i="21" s="1"/>
  <c r="AL455" i="21" s="1"/>
  <c r="AL456" i="21" s="1"/>
  <c r="AL457" i="21" s="1"/>
  <c r="AL458" i="21" s="1"/>
  <c r="AL459" i="21" s="1"/>
  <c r="AL460" i="21" s="1"/>
  <c r="AL461" i="21" s="1"/>
  <c r="AL462" i="21" s="1"/>
  <c r="AL463" i="21" s="1"/>
  <c r="AL464" i="21" s="1"/>
  <c r="AL465" i="21" s="1"/>
  <c r="AL466" i="21" s="1"/>
  <c r="AL467" i="21" s="1"/>
  <c r="AL468" i="21" s="1"/>
  <c r="AL469" i="21" s="1"/>
  <c r="AL470" i="21" s="1"/>
  <c r="AL471" i="21" s="1"/>
  <c r="AL472" i="21" s="1"/>
  <c r="AL473" i="21" s="1"/>
  <c r="AL474" i="21" s="1"/>
  <c r="AL475" i="21" s="1"/>
  <c r="AL476" i="21" s="1"/>
  <c r="AL477" i="21" s="1"/>
  <c r="AL478" i="21" s="1"/>
  <c r="AL479" i="21" s="1"/>
  <c r="AL480" i="21" s="1"/>
  <c r="AL481" i="21" s="1"/>
  <c r="AL482" i="21" s="1"/>
  <c r="AL483" i="21" s="1"/>
  <c r="AL484" i="21" s="1"/>
  <c r="AL485" i="21" s="1"/>
  <c r="AL486" i="21" s="1"/>
  <c r="AL487" i="21" s="1"/>
  <c r="AL488" i="21" s="1"/>
  <c r="AL489" i="21" s="1"/>
  <c r="AL490" i="21" s="1"/>
  <c r="AL491" i="21" s="1"/>
  <c r="AL492" i="21" s="1"/>
  <c r="AL493" i="21" s="1"/>
  <c r="AL494" i="21" s="1"/>
  <c r="AL495" i="21" s="1"/>
  <c r="AL496" i="21" s="1"/>
  <c r="AL497" i="21" s="1"/>
  <c r="AL498" i="21" s="1"/>
  <c r="AL499" i="21" s="1"/>
  <c r="AL500" i="21" s="1"/>
  <c r="AL501" i="21" s="1"/>
  <c r="AL502" i="21" s="1"/>
  <c r="AL503" i="21" s="1"/>
  <c r="AL504" i="21" s="1"/>
  <c r="AL505" i="21" s="1"/>
  <c r="AL506" i="21" s="1"/>
  <c r="AL507" i="21" s="1"/>
  <c r="AL508" i="21" s="1"/>
  <c r="AL509" i="21" s="1"/>
  <c r="AL510" i="21" s="1"/>
  <c r="AL511" i="21" s="1"/>
  <c r="AL512" i="21" s="1"/>
  <c r="AL513" i="21" s="1"/>
  <c r="AL514" i="21" s="1"/>
  <c r="AL515" i="21" s="1"/>
  <c r="AL516" i="21" s="1"/>
  <c r="AL517" i="21" s="1"/>
  <c r="AL518" i="21" s="1"/>
  <c r="AL519" i="21" s="1"/>
  <c r="AL520" i="21" s="1"/>
  <c r="AL521" i="21" s="1"/>
  <c r="AL522" i="21" s="1"/>
  <c r="AL523" i="21" s="1"/>
  <c r="AL524" i="21" s="1"/>
  <c r="AL525" i="21" s="1"/>
  <c r="AL526" i="21" s="1"/>
  <c r="AL527" i="21" s="1"/>
  <c r="AL528" i="21" s="1"/>
  <c r="AL529" i="21" s="1"/>
  <c r="AL530" i="21" s="1"/>
  <c r="AL531" i="21" s="1"/>
  <c r="AL532" i="21" s="1"/>
  <c r="AL533" i="21" s="1"/>
  <c r="AL534" i="21" s="1"/>
  <c r="AL535" i="21" s="1"/>
  <c r="AL536" i="21" s="1"/>
  <c r="AL537" i="21" s="1"/>
  <c r="AL538" i="21" s="1"/>
  <c r="AL539" i="21" s="1"/>
  <c r="AL540" i="21" s="1"/>
  <c r="AL541" i="21" s="1"/>
  <c r="AL542" i="21" s="1"/>
  <c r="AL543" i="21" s="1"/>
  <c r="AL544" i="21" s="1"/>
  <c r="AL545" i="21" s="1"/>
  <c r="AL546" i="21" s="1"/>
  <c r="AL547" i="21" s="1"/>
  <c r="AL548" i="21" s="1"/>
  <c r="AL549" i="21" s="1"/>
  <c r="AL550" i="21" s="1"/>
  <c r="AL551" i="21" s="1"/>
  <c r="AL552" i="21" s="1"/>
  <c r="AL553" i="21" s="1"/>
  <c r="AL554" i="21" s="1"/>
  <c r="AL555" i="21" s="1"/>
  <c r="AL556" i="21" s="1"/>
  <c r="AL557" i="21" s="1"/>
  <c r="AL558" i="21" s="1"/>
  <c r="AL559" i="21" s="1"/>
  <c r="AL560" i="21" s="1"/>
  <c r="AL561" i="21" s="1"/>
  <c r="AL562" i="21" s="1"/>
  <c r="AL563" i="21" s="1"/>
  <c r="AL564" i="21" s="1"/>
  <c r="AL565" i="21" s="1"/>
  <c r="AL566" i="21" s="1"/>
  <c r="AL567" i="21" s="1"/>
  <c r="AL568" i="21" s="1"/>
  <c r="AL569" i="21" s="1"/>
  <c r="AL570" i="21" s="1"/>
  <c r="AL571" i="21" s="1"/>
  <c r="AL572" i="21" s="1"/>
  <c r="AL573" i="21" s="1"/>
  <c r="AL574" i="21" s="1"/>
  <c r="AL575" i="21" s="1"/>
  <c r="AL576" i="21" s="1"/>
  <c r="AL577" i="21" s="1"/>
  <c r="AL578" i="21" s="1"/>
  <c r="AL579" i="21" s="1"/>
  <c r="AL580" i="21" s="1"/>
  <c r="AL581" i="21" s="1"/>
  <c r="AL582" i="21" s="1"/>
  <c r="AL583" i="21" s="1"/>
  <c r="AL584" i="21" s="1"/>
  <c r="AL585" i="21" s="1"/>
  <c r="AL586" i="21" s="1"/>
  <c r="AL587" i="21" s="1"/>
  <c r="AL588" i="21" s="1"/>
  <c r="AL589" i="21" s="1"/>
  <c r="AL590" i="21" s="1"/>
  <c r="AL591" i="21" s="1"/>
  <c r="AL592" i="21" s="1"/>
  <c r="AL593" i="21" s="1"/>
  <c r="AL594" i="21" s="1"/>
  <c r="AL595" i="21" s="1"/>
  <c r="AL596" i="21" s="1"/>
  <c r="AL597" i="21" s="1"/>
  <c r="AL598" i="21" s="1"/>
  <c r="AL599" i="21" s="1"/>
  <c r="AL600" i="21" s="1"/>
  <c r="AL601" i="21" s="1"/>
  <c r="AL602" i="21" s="1"/>
  <c r="AL603" i="21" s="1"/>
  <c r="AL604" i="21" s="1"/>
  <c r="AL605" i="21" s="1"/>
  <c r="AL606" i="21" s="1"/>
  <c r="AL607" i="21" s="1"/>
  <c r="AL608" i="21" s="1"/>
  <c r="AL609" i="21" s="1"/>
  <c r="AL610" i="21" s="1"/>
  <c r="AL611" i="21" s="1"/>
  <c r="AL612" i="21" s="1"/>
  <c r="AL613" i="21" s="1"/>
  <c r="AL614" i="21" s="1"/>
  <c r="AL615" i="21" s="1"/>
  <c r="AL616" i="21" s="1"/>
  <c r="AL617" i="21" s="1"/>
  <c r="AL618" i="21" s="1"/>
  <c r="AL619" i="21" s="1"/>
  <c r="AL620" i="21" s="1"/>
  <c r="AL621" i="21" s="1"/>
  <c r="AL622" i="21" s="1"/>
  <c r="AL623" i="21" s="1"/>
  <c r="AL624" i="21" s="1"/>
  <c r="AL625" i="21" s="1"/>
  <c r="AL626" i="21" s="1"/>
  <c r="AL627" i="21" s="1"/>
  <c r="AL628" i="21" s="1"/>
  <c r="AL629" i="21" s="1"/>
  <c r="AL630" i="21" s="1"/>
  <c r="AL631" i="21" s="1"/>
  <c r="AL632" i="21" s="1"/>
  <c r="AL633" i="21" s="1"/>
  <c r="AL634" i="21" s="1"/>
  <c r="AL635" i="21" s="1"/>
  <c r="AL636" i="21" s="1"/>
  <c r="AL637" i="21" s="1"/>
  <c r="AL638" i="21" s="1"/>
  <c r="AL639" i="21" s="1"/>
  <c r="AL640" i="21" s="1"/>
  <c r="AL641" i="21" s="1"/>
  <c r="AL642" i="21" s="1"/>
  <c r="AL643" i="21" s="1"/>
  <c r="AL644" i="21" s="1"/>
  <c r="AL645" i="21" s="1"/>
  <c r="AL646" i="21" s="1"/>
  <c r="AL647" i="21" s="1"/>
  <c r="AL648" i="21" s="1"/>
  <c r="AL649" i="21" s="1"/>
  <c r="AL650" i="21" s="1"/>
  <c r="AL651" i="21" s="1"/>
  <c r="AL652" i="21" s="1"/>
  <c r="AL653" i="21" s="1"/>
  <c r="AL654" i="21" s="1"/>
  <c r="AL655" i="21" s="1"/>
  <c r="AL656" i="21" s="1"/>
  <c r="AL657" i="21" s="1"/>
  <c r="AL658" i="21" s="1"/>
  <c r="AL659" i="21" s="1"/>
  <c r="AL660" i="21" s="1"/>
  <c r="AL661" i="21" s="1"/>
  <c r="Z94" i="21"/>
  <c r="AA94" i="21"/>
  <c r="AF96" i="21"/>
  <c r="Z95" i="21"/>
  <c r="AJ95" i="21"/>
  <c r="Y95" i="21" s="1"/>
  <c r="AM96" i="21"/>
  <c r="AM97" i="21" s="1"/>
  <c r="AM98" i="21" s="1"/>
  <c r="AM99" i="21" s="1"/>
  <c r="AM100" i="21" s="1"/>
  <c r="AM101" i="21" s="1"/>
  <c r="AM102" i="21" s="1"/>
  <c r="AM103" i="21" s="1"/>
  <c r="AM104" i="21" s="1"/>
  <c r="AM105" i="21" s="1"/>
  <c r="AM106" i="21" s="1"/>
  <c r="AM107" i="21" s="1"/>
  <c r="AM108" i="21" s="1"/>
  <c r="AM109" i="21" s="1"/>
  <c r="AM110" i="21" s="1"/>
  <c r="AM111" i="21" s="1"/>
  <c r="AM112" i="21" s="1"/>
  <c r="AM113" i="21" s="1"/>
  <c r="AM114" i="21" s="1"/>
  <c r="AM115" i="21" s="1"/>
  <c r="AM116" i="21" s="1"/>
  <c r="AM117" i="21" s="1"/>
  <c r="AM118" i="21" s="1"/>
  <c r="AM119" i="21" s="1"/>
  <c r="AM120" i="21" s="1"/>
  <c r="AM121" i="21" s="1"/>
  <c r="AM122" i="21" s="1"/>
  <c r="AM123" i="21" s="1"/>
  <c r="AM124" i="21" s="1"/>
  <c r="AM125" i="21" s="1"/>
  <c r="AM126" i="21" s="1"/>
  <c r="AM127" i="21" s="1"/>
  <c r="AM128" i="21" s="1"/>
  <c r="AM129" i="21" s="1"/>
  <c r="AM130" i="21" s="1"/>
  <c r="AM131" i="21" s="1"/>
  <c r="AM132" i="21" s="1"/>
  <c r="AM133" i="21" s="1"/>
  <c r="AM134" i="21" s="1"/>
  <c r="AM135" i="21" s="1"/>
  <c r="AM136" i="21" s="1"/>
  <c r="AM137" i="21" s="1"/>
  <c r="AM138" i="21" s="1"/>
  <c r="AM139" i="21" s="1"/>
  <c r="AM140" i="21" s="1"/>
  <c r="AM141" i="21" s="1"/>
  <c r="AM142" i="21" s="1"/>
  <c r="AM143" i="21" s="1"/>
  <c r="AM144" i="21" s="1"/>
  <c r="AM145" i="21" s="1"/>
  <c r="AM146" i="21" s="1"/>
  <c r="AM147" i="21" s="1"/>
  <c r="AM148" i="21" s="1"/>
  <c r="AM149" i="21" s="1"/>
  <c r="AM150" i="21" s="1"/>
  <c r="AM151" i="21" s="1"/>
  <c r="AM152" i="21" s="1"/>
  <c r="AM153" i="21" s="1"/>
  <c r="AM154" i="21" s="1"/>
  <c r="AM155" i="21" s="1"/>
  <c r="AM156" i="21" s="1"/>
  <c r="AM157" i="21" s="1"/>
  <c r="AM158" i="21" s="1"/>
  <c r="AM159" i="21" s="1"/>
  <c r="AM160" i="21" s="1"/>
  <c r="AM161" i="21" s="1"/>
  <c r="AM162" i="21" s="1"/>
  <c r="AM163" i="21" s="1"/>
  <c r="AM164" i="21" s="1"/>
  <c r="AM165" i="21" s="1"/>
  <c r="AM166" i="21" s="1"/>
  <c r="AM167" i="21" s="1"/>
  <c r="AM168" i="21" s="1"/>
  <c r="AM169" i="21" s="1"/>
  <c r="AM170" i="21" s="1"/>
  <c r="AM171" i="21" s="1"/>
  <c r="AM172" i="21" s="1"/>
  <c r="AM173" i="21" s="1"/>
  <c r="AM174" i="21" s="1"/>
  <c r="AM175" i="21" s="1"/>
  <c r="AM176" i="21" s="1"/>
  <c r="AM177" i="21" s="1"/>
  <c r="AM178" i="21" s="1"/>
  <c r="AM179" i="21" s="1"/>
  <c r="AM180" i="21" s="1"/>
  <c r="AM181" i="21" s="1"/>
  <c r="AM182" i="21" s="1"/>
  <c r="AM183" i="21" s="1"/>
  <c r="AM184" i="21" s="1"/>
  <c r="AM185" i="21" s="1"/>
  <c r="AM186" i="21" s="1"/>
  <c r="AM187" i="21" s="1"/>
  <c r="AM188" i="21" s="1"/>
  <c r="AM189" i="21" s="1"/>
  <c r="AM190" i="21" s="1"/>
  <c r="AM191" i="21" s="1"/>
  <c r="AM192" i="21" s="1"/>
  <c r="AM193" i="21" s="1"/>
  <c r="AM194" i="21" s="1"/>
  <c r="AM195" i="21" s="1"/>
  <c r="AM196" i="21" s="1"/>
  <c r="AM197" i="21" s="1"/>
  <c r="AM198" i="21" s="1"/>
  <c r="AM199" i="21" s="1"/>
  <c r="AM200" i="21" s="1"/>
  <c r="AM201" i="21" s="1"/>
  <c r="AM202" i="21" s="1"/>
  <c r="AM203" i="21" s="1"/>
  <c r="AM204" i="21" s="1"/>
  <c r="AM205" i="21" s="1"/>
  <c r="AM206" i="21" s="1"/>
  <c r="AM207" i="21" s="1"/>
  <c r="AM208" i="21" s="1"/>
  <c r="AM209" i="21" s="1"/>
  <c r="AM210" i="21" s="1"/>
  <c r="AM211" i="21" s="1"/>
  <c r="AM212" i="21" s="1"/>
  <c r="AM213" i="21" s="1"/>
  <c r="AM214" i="21" s="1"/>
  <c r="AM215" i="21" s="1"/>
  <c r="AM216" i="21" s="1"/>
  <c r="AM217" i="21" s="1"/>
  <c r="AM218" i="21" s="1"/>
  <c r="AM219" i="21" s="1"/>
  <c r="AM220" i="21" s="1"/>
  <c r="AM221" i="21" s="1"/>
  <c r="AM222" i="21" s="1"/>
  <c r="AM223" i="21" s="1"/>
  <c r="AM224" i="21" s="1"/>
  <c r="AM225" i="21" s="1"/>
  <c r="AM226" i="21" s="1"/>
  <c r="AM227" i="21" s="1"/>
  <c r="AM228" i="21" s="1"/>
  <c r="AM229" i="21" s="1"/>
  <c r="AM230" i="21" s="1"/>
  <c r="AM231" i="21" s="1"/>
  <c r="AM232" i="21" s="1"/>
  <c r="AM233" i="21" s="1"/>
  <c r="AM234" i="21" s="1"/>
  <c r="AM235" i="21" s="1"/>
  <c r="AM236" i="21" s="1"/>
  <c r="AM237" i="21" s="1"/>
  <c r="AM238" i="21" s="1"/>
  <c r="AM239" i="21" s="1"/>
  <c r="AM240" i="21" s="1"/>
  <c r="AM241" i="21" s="1"/>
  <c r="AM242" i="21" s="1"/>
  <c r="AM243" i="21" s="1"/>
  <c r="AM244" i="21" s="1"/>
  <c r="AM245" i="21" s="1"/>
  <c r="AM246" i="21" s="1"/>
  <c r="AM247" i="21" s="1"/>
  <c r="AM248" i="21" s="1"/>
  <c r="AM249" i="21" s="1"/>
  <c r="AM250" i="21" s="1"/>
  <c r="AM251" i="21" s="1"/>
  <c r="AM252" i="21" s="1"/>
  <c r="AM253" i="21" s="1"/>
  <c r="AM254" i="21" s="1"/>
  <c r="AM255" i="21" s="1"/>
  <c r="AM256" i="21" s="1"/>
  <c r="AM257" i="21" s="1"/>
  <c r="AM258" i="21" s="1"/>
  <c r="AM259" i="21" s="1"/>
  <c r="AM260" i="21" s="1"/>
  <c r="AM261" i="21" s="1"/>
  <c r="AM262" i="21" s="1"/>
  <c r="AM263" i="21" s="1"/>
  <c r="AM264" i="21" s="1"/>
  <c r="AM265" i="21" s="1"/>
  <c r="AM266" i="21" s="1"/>
  <c r="AM267" i="21" s="1"/>
  <c r="AM268" i="21" s="1"/>
  <c r="AM269" i="21" s="1"/>
  <c r="AM270" i="21" s="1"/>
  <c r="AM271" i="21" s="1"/>
  <c r="AM272" i="21" s="1"/>
  <c r="AM273" i="21" s="1"/>
  <c r="AM274" i="21" s="1"/>
  <c r="AM275" i="21" s="1"/>
  <c r="AM276" i="21" s="1"/>
  <c r="AM277" i="21" s="1"/>
  <c r="AM278" i="21" s="1"/>
  <c r="AM279" i="21" s="1"/>
  <c r="AM280" i="21" s="1"/>
  <c r="AM281" i="21" s="1"/>
  <c r="AM282" i="21" s="1"/>
  <c r="AM283" i="21" s="1"/>
  <c r="AM284" i="21" s="1"/>
  <c r="AM285" i="21" s="1"/>
  <c r="AM286" i="21" s="1"/>
  <c r="AM287" i="21" s="1"/>
  <c r="AM288" i="21" s="1"/>
  <c r="AM289" i="21" s="1"/>
  <c r="AM290" i="21" s="1"/>
  <c r="AM291" i="21" s="1"/>
  <c r="AM292" i="21" s="1"/>
  <c r="AM293" i="21" s="1"/>
  <c r="AM294" i="21" s="1"/>
  <c r="AM295" i="21" s="1"/>
  <c r="AM296" i="21" s="1"/>
  <c r="AM297" i="21" s="1"/>
  <c r="AM298" i="21" s="1"/>
  <c r="AM299" i="21" s="1"/>
  <c r="AM300" i="21" s="1"/>
  <c r="AM301" i="21" s="1"/>
  <c r="AM302" i="21" s="1"/>
  <c r="AM303" i="21" s="1"/>
  <c r="AM304" i="21" s="1"/>
  <c r="AM305" i="21" s="1"/>
  <c r="AM306" i="21" s="1"/>
  <c r="AM307" i="21" s="1"/>
  <c r="AM308" i="21" s="1"/>
  <c r="AM309" i="21" s="1"/>
  <c r="AM310" i="21" s="1"/>
  <c r="AM311" i="21" s="1"/>
  <c r="AM312" i="21" s="1"/>
  <c r="AM313" i="21" s="1"/>
  <c r="AM314" i="21" s="1"/>
  <c r="AM315" i="21" s="1"/>
  <c r="AM316" i="21" s="1"/>
  <c r="AM317" i="21" s="1"/>
  <c r="AM318" i="21" s="1"/>
  <c r="AM319" i="21" s="1"/>
  <c r="AM320" i="21" s="1"/>
  <c r="AM321" i="21" s="1"/>
  <c r="AM322" i="21" s="1"/>
  <c r="AM323" i="21" s="1"/>
  <c r="AM324" i="21" s="1"/>
  <c r="AM325" i="21" s="1"/>
  <c r="AM326" i="21" s="1"/>
  <c r="AM327" i="21" s="1"/>
  <c r="AM328" i="21" s="1"/>
  <c r="AM329" i="21" s="1"/>
  <c r="AM330" i="21" s="1"/>
  <c r="AM331" i="21" s="1"/>
  <c r="AM332" i="21" s="1"/>
  <c r="AM333" i="21" s="1"/>
  <c r="AM334" i="21" s="1"/>
  <c r="AM335" i="21" s="1"/>
  <c r="AM336" i="21" s="1"/>
  <c r="AM337" i="21" s="1"/>
  <c r="AM338" i="21" s="1"/>
  <c r="AM339" i="21" s="1"/>
  <c r="AM340" i="21" s="1"/>
  <c r="AM341" i="21" s="1"/>
  <c r="AM342" i="21" s="1"/>
  <c r="AM343" i="21" s="1"/>
  <c r="AM344" i="21" s="1"/>
  <c r="AM345" i="21" s="1"/>
  <c r="AM346" i="21" s="1"/>
  <c r="AM347" i="21" s="1"/>
  <c r="AM348" i="21" s="1"/>
  <c r="AM349" i="21" s="1"/>
  <c r="AM350" i="21" s="1"/>
  <c r="AM351" i="21" s="1"/>
  <c r="AM352" i="21" s="1"/>
  <c r="AM353" i="21" s="1"/>
  <c r="AM354" i="21" s="1"/>
  <c r="AM355" i="21" s="1"/>
  <c r="AM356" i="21" s="1"/>
  <c r="AM357" i="21" s="1"/>
  <c r="AM358" i="21" s="1"/>
  <c r="AM359" i="21" s="1"/>
  <c r="AM360" i="21" s="1"/>
  <c r="AM361" i="21" s="1"/>
  <c r="AM362" i="21" s="1"/>
  <c r="AM363" i="21" s="1"/>
  <c r="AM364" i="21" s="1"/>
  <c r="AM365" i="21" s="1"/>
  <c r="AM366" i="21" s="1"/>
  <c r="AM367" i="21" s="1"/>
  <c r="AM368" i="21" s="1"/>
  <c r="AM369" i="21" s="1"/>
  <c r="AM370" i="21" s="1"/>
  <c r="AM371" i="21" s="1"/>
  <c r="AM372" i="21" s="1"/>
  <c r="AM373" i="21" s="1"/>
  <c r="AM374" i="21" s="1"/>
  <c r="AM375" i="21" s="1"/>
  <c r="AM376" i="21" s="1"/>
  <c r="AM377" i="21" s="1"/>
  <c r="AM378" i="21" s="1"/>
  <c r="AM379" i="21" s="1"/>
  <c r="AM380" i="21" s="1"/>
  <c r="AM381" i="21" s="1"/>
  <c r="AM382" i="21" s="1"/>
  <c r="AM383" i="21" s="1"/>
  <c r="AM384" i="21" s="1"/>
  <c r="AM385" i="21" s="1"/>
  <c r="AM386" i="21" s="1"/>
  <c r="AM387" i="21" s="1"/>
  <c r="AM388" i="21" s="1"/>
  <c r="AM389" i="21" s="1"/>
  <c r="AM390" i="21" s="1"/>
  <c r="AM391" i="21" s="1"/>
  <c r="AM392" i="21" s="1"/>
  <c r="AM393" i="21" s="1"/>
  <c r="AM394" i="21" s="1"/>
  <c r="AM395" i="21" s="1"/>
  <c r="AM396" i="21" s="1"/>
  <c r="AM397" i="21" s="1"/>
  <c r="AM398" i="21" s="1"/>
  <c r="AM399" i="21" s="1"/>
  <c r="AM400" i="21" s="1"/>
  <c r="AM401" i="21" s="1"/>
  <c r="AM402" i="21" s="1"/>
  <c r="AM403" i="21" s="1"/>
  <c r="AM404" i="21" s="1"/>
  <c r="AM405" i="21" s="1"/>
  <c r="AM406" i="21" s="1"/>
  <c r="AM407" i="21" s="1"/>
  <c r="AM408" i="21" s="1"/>
  <c r="AM409" i="21" s="1"/>
  <c r="AM410" i="21" s="1"/>
  <c r="AM411" i="21" s="1"/>
  <c r="AM412" i="21" s="1"/>
  <c r="AM413" i="21" s="1"/>
  <c r="AM414" i="21" s="1"/>
  <c r="AM415" i="21" s="1"/>
  <c r="AM416" i="21" s="1"/>
  <c r="AM417" i="21" s="1"/>
  <c r="AM418" i="21" s="1"/>
  <c r="AM419" i="21" s="1"/>
  <c r="AM420" i="21" s="1"/>
  <c r="AM421" i="21" s="1"/>
  <c r="AM422" i="21" s="1"/>
  <c r="AM423" i="21" s="1"/>
  <c r="AM424" i="21" s="1"/>
  <c r="AM425" i="21" s="1"/>
  <c r="AM426" i="21" s="1"/>
  <c r="AM427" i="21" s="1"/>
  <c r="AM428" i="21" s="1"/>
  <c r="AM429" i="21" s="1"/>
  <c r="AM430" i="21" s="1"/>
  <c r="AM431" i="21" s="1"/>
  <c r="AM432" i="21" s="1"/>
  <c r="AM433" i="21" s="1"/>
  <c r="AM434" i="21" s="1"/>
  <c r="AM435" i="21" s="1"/>
  <c r="AM436" i="21" s="1"/>
  <c r="AM437" i="21" s="1"/>
  <c r="AM438" i="21" s="1"/>
  <c r="AM439" i="21" s="1"/>
  <c r="AM440" i="21" s="1"/>
  <c r="AM441" i="21" s="1"/>
  <c r="AM442" i="21" s="1"/>
  <c r="AM443" i="21" s="1"/>
  <c r="AM444" i="21" s="1"/>
  <c r="AM445" i="21" s="1"/>
  <c r="AM446" i="21" s="1"/>
  <c r="AM447" i="21" s="1"/>
  <c r="AM448" i="21" s="1"/>
  <c r="AM449" i="21" s="1"/>
  <c r="AM450" i="21" s="1"/>
  <c r="AM451" i="21" s="1"/>
  <c r="AM452" i="21" s="1"/>
  <c r="AM453" i="21" s="1"/>
  <c r="AM454" i="21" s="1"/>
  <c r="AM455" i="21" s="1"/>
  <c r="AM456" i="21" s="1"/>
  <c r="AM457" i="21" s="1"/>
  <c r="AM458" i="21" s="1"/>
  <c r="AM459" i="21" s="1"/>
  <c r="AM460" i="21" s="1"/>
  <c r="AM461" i="21" s="1"/>
  <c r="AM462" i="21" s="1"/>
  <c r="AM463" i="21" s="1"/>
  <c r="AM464" i="21" s="1"/>
  <c r="AM465" i="21" s="1"/>
  <c r="AM466" i="21" s="1"/>
  <c r="AM467" i="21" s="1"/>
  <c r="AM468" i="21" s="1"/>
  <c r="AM469" i="21" s="1"/>
  <c r="AM470" i="21" s="1"/>
  <c r="AM471" i="21" s="1"/>
  <c r="AM472" i="21" s="1"/>
  <c r="AM473" i="21" s="1"/>
  <c r="AM474" i="21" s="1"/>
  <c r="AM475" i="21" s="1"/>
  <c r="AM476" i="21" s="1"/>
  <c r="AM477" i="21" s="1"/>
  <c r="AM478" i="21" s="1"/>
  <c r="AM479" i="21" s="1"/>
  <c r="AM480" i="21" s="1"/>
  <c r="AM481" i="21" s="1"/>
  <c r="AM482" i="21" s="1"/>
  <c r="AM483" i="21" s="1"/>
  <c r="AM484" i="21" s="1"/>
  <c r="AM485" i="21" s="1"/>
  <c r="AM486" i="21" s="1"/>
  <c r="AM487" i="21" s="1"/>
  <c r="AM488" i="21" s="1"/>
  <c r="AM489" i="21" s="1"/>
  <c r="AM490" i="21" s="1"/>
  <c r="AM491" i="21" s="1"/>
  <c r="AM492" i="21" s="1"/>
  <c r="AM493" i="21" s="1"/>
  <c r="AM494" i="21" s="1"/>
  <c r="AM495" i="21" s="1"/>
  <c r="AM496" i="21" s="1"/>
  <c r="AM497" i="21" s="1"/>
  <c r="AM498" i="21" s="1"/>
  <c r="AM499" i="21" s="1"/>
  <c r="AM500" i="21" s="1"/>
  <c r="AM501" i="21" s="1"/>
  <c r="AM502" i="21" s="1"/>
  <c r="AM503" i="21" s="1"/>
  <c r="AM504" i="21" s="1"/>
  <c r="AM505" i="21" s="1"/>
  <c r="AM506" i="21" s="1"/>
  <c r="AM507" i="21" s="1"/>
  <c r="AM508" i="21" s="1"/>
  <c r="AM509" i="21" s="1"/>
  <c r="AM510" i="21" s="1"/>
  <c r="AM511" i="21" s="1"/>
  <c r="AM512" i="21" s="1"/>
  <c r="AM513" i="21" s="1"/>
  <c r="AM514" i="21" s="1"/>
  <c r="AM515" i="21" s="1"/>
  <c r="AM516" i="21" s="1"/>
  <c r="AM517" i="21" s="1"/>
  <c r="AM518" i="21" s="1"/>
  <c r="AM519" i="21" s="1"/>
  <c r="AM520" i="21" s="1"/>
  <c r="AM521" i="21" s="1"/>
  <c r="AM522" i="21" s="1"/>
  <c r="AM523" i="21" s="1"/>
  <c r="AM524" i="21" s="1"/>
  <c r="AM525" i="21" s="1"/>
  <c r="AM526" i="21" s="1"/>
  <c r="AM527" i="21" s="1"/>
  <c r="AM528" i="21" s="1"/>
  <c r="AM529" i="21" s="1"/>
  <c r="AM530" i="21" s="1"/>
  <c r="AM531" i="21" s="1"/>
  <c r="AM532" i="21" s="1"/>
  <c r="AM533" i="21" s="1"/>
  <c r="AM534" i="21" s="1"/>
  <c r="AM535" i="21" s="1"/>
  <c r="AM536" i="21" s="1"/>
  <c r="AM537" i="21" s="1"/>
  <c r="AM538" i="21" s="1"/>
  <c r="AM539" i="21" s="1"/>
  <c r="AM540" i="21" s="1"/>
  <c r="AM541" i="21" s="1"/>
  <c r="AM542" i="21" s="1"/>
  <c r="AM543" i="21" s="1"/>
  <c r="AM544" i="21" s="1"/>
  <c r="AM545" i="21" s="1"/>
  <c r="AM546" i="21" s="1"/>
  <c r="AM547" i="21" s="1"/>
  <c r="AM548" i="21" s="1"/>
  <c r="AM549" i="21" s="1"/>
  <c r="AM550" i="21" s="1"/>
  <c r="AM551" i="21" s="1"/>
  <c r="AM552" i="21" s="1"/>
  <c r="AM553" i="21" s="1"/>
  <c r="AM554" i="21" s="1"/>
  <c r="AM555" i="21" s="1"/>
  <c r="AM556" i="21" s="1"/>
  <c r="AM557" i="21" s="1"/>
  <c r="AM558" i="21" s="1"/>
  <c r="AM559" i="21" s="1"/>
  <c r="AM560" i="21" s="1"/>
  <c r="AM561" i="21" s="1"/>
  <c r="AM562" i="21" s="1"/>
  <c r="AM563" i="21" s="1"/>
  <c r="AM564" i="21" s="1"/>
  <c r="AM565" i="21" s="1"/>
  <c r="AM566" i="21" s="1"/>
  <c r="AM567" i="21" s="1"/>
  <c r="AM568" i="21" s="1"/>
  <c r="AM569" i="21" s="1"/>
  <c r="AM570" i="21" s="1"/>
  <c r="AM571" i="21" s="1"/>
  <c r="AM572" i="21" s="1"/>
  <c r="AM573" i="21" s="1"/>
  <c r="AM574" i="21" s="1"/>
  <c r="AM575" i="21" s="1"/>
  <c r="AM576" i="21" s="1"/>
  <c r="AM577" i="21" s="1"/>
  <c r="AM578" i="21" s="1"/>
  <c r="AM579" i="21" s="1"/>
  <c r="AM580" i="21" s="1"/>
  <c r="AM581" i="21" s="1"/>
  <c r="AM582" i="21" s="1"/>
  <c r="AM583" i="21" s="1"/>
  <c r="AM584" i="21" s="1"/>
  <c r="AM585" i="21" s="1"/>
  <c r="AM586" i="21" s="1"/>
  <c r="AM587" i="21" s="1"/>
  <c r="AM588" i="21" s="1"/>
  <c r="AM589" i="21" s="1"/>
  <c r="AM590" i="21" s="1"/>
  <c r="AM591" i="21" s="1"/>
  <c r="AM592" i="21" s="1"/>
  <c r="AM593" i="21" s="1"/>
  <c r="AM594" i="21" s="1"/>
  <c r="AM595" i="21" s="1"/>
  <c r="AM596" i="21" s="1"/>
  <c r="AM597" i="21" s="1"/>
  <c r="AM598" i="21" s="1"/>
  <c r="AM599" i="21" s="1"/>
  <c r="AM600" i="21" s="1"/>
  <c r="AM601" i="21" s="1"/>
  <c r="AM602" i="21" s="1"/>
  <c r="AM603" i="21" s="1"/>
  <c r="AM604" i="21" s="1"/>
  <c r="AM605" i="21" s="1"/>
  <c r="AM606" i="21" s="1"/>
  <c r="AM607" i="21" s="1"/>
  <c r="AM608" i="21" s="1"/>
  <c r="AM609" i="21" s="1"/>
  <c r="AM610" i="21" s="1"/>
  <c r="AM611" i="21" s="1"/>
  <c r="AM612" i="21" s="1"/>
  <c r="AM613" i="21" s="1"/>
  <c r="AM614" i="21" s="1"/>
  <c r="AM615" i="21" s="1"/>
  <c r="AM616" i="21" s="1"/>
  <c r="AM617" i="21" s="1"/>
  <c r="AM618" i="21" s="1"/>
  <c r="AM619" i="21" s="1"/>
  <c r="AM620" i="21" s="1"/>
  <c r="AM621" i="21" s="1"/>
  <c r="AM622" i="21" s="1"/>
  <c r="AM623" i="21" s="1"/>
  <c r="AM624" i="21" s="1"/>
  <c r="AM625" i="21" s="1"/>
  <c r="AM626" i="21" s="1"/>
  <c r="AM627" i="21" s="1"/>
  <c r="AM628" i="21" s="1"/>
  <c r="AM629" i="21" s="1"/>
  <c r="AM630" i="21" s="1"/>
  <c r="AM631" i="21" s="1"/>
  <c r="AM632" i="21" s="1"/>
  <c r="AM633" i="21" s="1"/>
  <c r="AM634" i="21" s="1"/>
  <c r="AM635" i="21" s="1"/>
  <c r="AM636" i="21" s="1"/>
  <c r="AM637" i="21" s="1"/>
  <c r="AM638" i="21" s="1"/>
  <c r="AM639" i="21" s="1"/>
  <c r="AM640" i="21" s="1"/>
  <c r="AM641" i="21" s="1"/>
  <c r="AM642" i="21" s="1"/>
  <c r="AM643" i="21" s="1"/>
  <c r="AM644" i="21" s="1"/>
  <c r="AM645" i="21" s="1"/>
  <c r="AM646" i="21" s="1"/>
  <c r="AM647" i="21" s="1"/>
  <c r="AM648" i="21" s="1"/>
  <c r="AM649" i="21" s="1"/>
  <c r="AM650" i="21" s="1"/>
  <c r="AM651" i="21" s="1"/>
  <c r="AM652" i="21" s="1"/>
  <c r="AM653" i="21" s="1"/>
  <c r="AM654" i="21" s="1"/>
  <c r="AM655" i="21" s="1"/>
  <c r="AM656" i="21" s="1"/>
  <c r="AM657" i="21" s="1"/>
  <c r="AM658" i="21" s="1"/>
  <c r="AM659" i="21" s="1"/>
  <c r="AM660" i="21" s="1"/>
  <c r="AM661" i="21" s="1"/>
  <c r="AK96" i="21"/>
  <c r="AK97" i="21" s="1"/>
  <c r="AK98" i="21" s="1"/>
  <c r="AK99" i="21" s="1"/>
  <c r="AK100" i="21" s="1"/>
  <c r="AK101" i="21" s="1"/>
  <c r="AK102" i="21" s="1"/>
  <c r="AK103" i="21" s="1"/>
  <c r="AK104" i="21" s="1"/>
  <c r="AK105" i="21" s="1"/>
  <c r="AK106" i="21" s="1"/>
  <c r="AJ94" i="21"/>
  <c r="Y92" i="21"/>
  <c r="X92" i="21"/>
  <c r="AJ96" i="21"/>
  <c r="AA93" i="21"/>
  <c r="Z93" i="21"/>
  <c r="Y93" i="21"/>
  <c r="X93" i="21"/>
  <c r="Y201" i="21"/>
  <c r="X201" i="21"/>
  <c r="AA231" i="21"/>
  <c r="Z231" i="21"/>
  <c r="X231" i="21"/>
  <c r="Y231" i="21"/>
  <c r="AI106" i="21" l="1"/>
  <c r="AK107" i="21"/>
  <c r="AK108" i="21" s="1"/>
  <c r="X95" i="21"/>
  <c r="AI96" i="21"/>
  <c r="X94" i="21"/>
  <c r="Y94" i="21"/>
  <c r="Y96" i="21"/>
  <c r="X96" i="21"/>
  <c r="AI108" i="21" l="1"/>
  <c r="AK109" i="21"/>
  <c r="AK110" i="21" s="1"/>
  <c r="AK111" i="21" s="1"/>
  <c r="Z96" i="21"/>
  <c r="AA96" i="21"/>
  <c r="AI111" i="21" l="1"/>
  <c r="AK112" i="21"/>
  <c r="AI112" i="21" l="1"/>
  <c r="AK113" i="21"/>
  <c r="AK114" i="21" s="1"/>
  <c r="AK115" i="21" s="1"/>
  <c r="AK116" i="21" s="1"/>
  <c r="AK117" i="21" s="1"/>
  <c r="AK118" i="21" s="1"/>
  <c r="AK119" i="21" s="1"/>
  <c r="AK120" i="21" s="1"/>
  <c r="AK121" i="21" s="1"/>
  <c r="AK122" i="21" s="1"/>
  <c r="AK123" i="21" s="1"/>
  <c r="AK124" i="21" s="1"/>
  <c r="AK125" i="21" s="1"/>
  <c r="AK126" i="21" s="1"/>
  <c r="AK127" i="21" s="1"/>
  <c r="AK128" i="21" s="1"/>
  <c r="AK129" i="21" s="1"/>
  <c r="AK130" i="21" s="1"/>
  <c r="AK131" i="21" s="1"/>
  <c r="AK132" i="21" s="1"/>
  <c r="AK133" i="21" s="1"/>
  <c r="AK134" i="21" s="1"/>
  <c r="AK135" i="21" s="1"/>
  <c r="AI135" i="21" l="1"/>
  <c r="AK136" i="21"/>
  <c r="AI136" i="21" l="1"/>
  <c r="Z136" i="21" s="1"/>
  <c r="AK137" i="21"/>
  <c r="AK138" i="21" s="1"/>
  <c r="AK139" i="21" s="1"/>
  <c r="AK140" i="21" s="1"/>
  <c r="AK141" i="21" s="1"/>
  <c r="AK142" i="21" s="1"/>
  <c r="AK143" i="21" s="1"/>
  <c r="AK144" i="21" s="1"/>
  <c r="AK145" i="21" s="1"/>
  <c r="AK146" i="21" s="1"/>
  <c r="AK147" i="21" s="1"/>
  <c r="AK148" i="21" s="1"/>
  <c r="AK149" i="21" s="1"/>
  <c r="AK150" i="21" s="1"/>
  <c r="AK151" i="21" s="1"/>
  <c r="AK152" i="21" s="1"/>
  <c r="AK153" i="21" s="1"/>
  <c r="AK154" i="21" s="1"/>
  <c r="AK155" i="21" s="1"/>
  <c r="AK156" i="21" s="1"/>
  <c r="AK157" i="21" s="1"/>
  <c r="AI157" i="21" l="1"/>
  <c r="Z157" i="21" s="1"/>
  <c r="AK158" i="21"/>
  <c r="AK159" i="21" s="1"/>
  <c r="AK160" i="21" s="1"/>
  <c r="AK161" i="21" s="1"/>
  <c r="AK162" i="21" s="1"/>
  <c r="AK163" i="21" s="1"/>
  <c r="AK164" i="21" s="1"/>
  <c r="AK165" i="21" s="1"/>
  <c r="AK166" i="21" s="1"/>
  <c r="AK167" i="21" s="1"/>
  <c r="AK168" i="21" s="1"/>
  <c r="AK169" i="21" s="1"/>
  <c r="AK170" i="21" s="1"/>
  <c r="AK171" i="21" s="1"/>
  <c r="AK172" i="21" s="1"/>
  <c r="AK173" i="21" s="1"/>
  <c r="AK174" i="21" s="1"/>
  <c r="AK175" i="21" s="1"/>
  <c r="AK176" i="21" s="1"/>
  <c r="AK177" i="21" s="1"/>
  <c r="AK178" i="21" s="1"/>
  <c r="AK179" i="21" s="1"/>
  <c r="AK180" i="21" s="1"/>
  <c r="AK181" i="21" s="1"/>
  <c r="AK182" i="21" s="1"/>
  <c r="AK183" i="21" s="1"/>
  <c r="AK184" i="21" s="1"/>
  <c r="AK185" i="21" s="1"/>
  <c r="AK186" i="21" s="1"/>
  <c r="AK187" i="21" s="1"/>
  <c r="AK188" i="21" s="1"/>
  <c r="AK189" i="21" s="1"/>
  <c r="AK190" i="21" s="1"/>
  <c r="AK191" i="21" s="1"/>
  <c r="AK192" i="21" s="1"/>
  <c r="AK193" i="21" s="1"/>
  <c r="AK194" i="21" s="1"/>
  <c r="AK195" i="21" s="1"/>
  <c r="AK196" i="21" s="1"/>
  <c r="AK197" i="21" s="1"/>
  <c r="AK198" i="21" s="1"/>
  <c r="AK199" i="21" s="1"/>
  <c r="AK200" i="21" s="1"/>
  <c r="AK201" i="21" s="1"/>
  <c r="AK202" i="21" s="1"/>
  <c r="AK203" i="21" s="1"/>
  <c r="AK204" i="21" s="1"/>
  <c r="AK205" i="21" s="1"/>
  <c r="AK206" i="21" s="1"/>
  <c r="AK207" i="21" s="1"/>
  <c r="AK208" i="21" s="1"/>
  <c r="AK209" i="21" s="1"/>
  <c r="AK210" i="21" s="1"/>
  <c r="AK211" i="21" s="1"/>
  <c r="AK212" i="21" s="1"/>
  <c r="AK213" i="21" s="1"/>
  <c r="AK214" i="21" s="1"/>
  <c r="AK215" i="21" s="1"/>
  <c r="AK216" i="21" s="1"/>
  <c r="AK217" i="21" s="1"/>
  <c r="AK218" i="21" s="1"/>
  <c r="AK219" i="21" s="1"/>
  <c r="AK220" i="21" s="1"/>
  <c r="AK221" i="21" s="1"/>
  <c r="AK222" i="21" s="1"/>
  <c r="AK223" i="21" s="1"/>
  <c r="AK224" i="21" s="1"/>
  <c r="AK225" i="21" s="1"/>
  <c r="AK226" i="21" s="1"/>
  <c r="AK227" i="21" s="1"/>
  <c r="AK228" i="21" s="1"/>
  <c r="AK229" i="21" s="1"/>
  <c r="AK230" i="21" s="1"/>
  <c r="AK231" i="21" s="1"/>
  <c r="AK232" i="21" s="1"/>
  <c r="AK233" i="21" s="1"/>
  <c r="AK234" i="21" s="1"/>
  <c r="AK235" i="21" s="1"/>
  <c r="AK236" i="21" s="1"/>
  <c r="AK237" i="21" s="1"/>
  <c r="AK238" i="21" s="1"/>
  <c r="AK239" i="21" s="1"/>
  <c r="AK240" i="21" s="1"/>
  <c r="AK241" i="21" s="1"/>
  <c r="AK242" i="21" s="1"/>
  <c r="AK243" i="21" s="1"/>
  <c r="AK244" i="21" s="1"/>
  <c r="AK245" i="21" s="1"/>
  <c r="AK246" i="21" s="1"/>
  <c r="AK247" i="21" s="1"/>
  <c r="AK248" i="21" s="1"/>
  <c r="AK249" i="21" s="1"/>
  <c r="AK250" i="21" s="1"/>
  <c r="AK251" i="21" s="1"/>
  <c r="AK252" i="21" s="1"/>
  <c r="AK253" i="21" s="1"/>
  <c r="AK254" i="21" s="1"/>
  <c r="AK255" i="21" s="1"/>
  <c r="AK256" i="21" s="1"/>
  <c r="AK257" i="21" s="1"/>
  <c r="AK258" i="21" s="1"/>
  <c r="AK259" i="21" s="1"/>
  <c r="AK260" i="21" s="1"/>
  <c r="AK261" i="21" s="1"/>
  <c r="AK262" i="21" s="1"/>
  <c r="AK263" i="21" s="1"/>
  <c r="AK264" i="21" s="1"/>
  <c r="AK265" i="21" s="1"/>
  <c r="AK266" i="21" s="1"/>
  <c r="AK267" i="21" s="1"/>
  <c r="AK268" i="21" s="1"/>
  <c r="AK269" i="21" s="1"/>
  <c r="AK270" i="21" s="1"/>
  <c r="AK271" i="21" s="1"/>
  <c r="AK272" i="21" s="1"/>
  <c r="AK273" i="21" s="1"/>
  <c r="AK274" i="21" s="1"/>
  <c r="AK275" i="21" s="1"/>
  <c r="AK276" i="21" s="1"/>
  <c r="AK277" i="21" s="1"/>
  <c r="AK278" i="21" s="1"/>
  <c r="AK279" i="21" s="1"/>
  <c r="AK280" i="21" s="1"/>
  <c r="AK281" i="21" s="1"/>
  <c r="AK282" i="21" s="1"/>
  <c r="AK283" i="21" s="1"/>
  <c r="AK284" i="21" s="1"/>
  <c r="AK285" i="21" s="1"/>
  <c r="AK286" i="21" s="1"/>
  <c r="AK287" i="21" s="1"/>
  <c r="AK288" i="21" s="1"/>
  <c r="AK289" i="21" s="1"/>
  <c r="AK290" i="21" s="1"/>
  <c r="AK291" i="21" s="1"/>
  <c r="AK292" i="21" s="1"/>
  <c r="AK293" i="21" s="1"/>
  <c r="AK294" i="21" s="1"/>
  <c r="AK295" i="21" s="1"/>
  <c r="AK296" i="21" s="1"/>
  <c r="AK297" i="21" s="1"/>
  <c r="AK298" i="21" s="1"/>
  <c r="AK299" i="21" s="1"/>
  <c r="AK300" i="21" s="1"/>
  <c r="AK301" i="21" s="1"/>
  <c r="AK302" i="21" s="1"/>
  <c r="AK303" i="21" s="1"/>
  <c r="AK304" i="21" s="1"/>
  <c r="AK305" i="21" s="1"/>
  <c r="AK306" i="21" s="1"/>
  <c r="AK307" i="21" s="1"/>
  <c r="AK308" i="21" s="1"/>
  <c r="AK309" i="21" s="1"/>
  <c r="AK310" i="21" s="1"/>
  <c r="AK311" i="21" s="1"/>
  <c r="AK312" i="21" s="1"/>
  <c r="AK313" i="21" s="1"/>
  <c r="AK314" i="21" s="1"/>
  <c r="AK315" i="21" s="1"/>
  <c r="AK316" i="21" s="1"/>
  <c r="AK317" i="21" s="1"/>
  <c r="AK318" i="21" s="1"/>
  <c r="AK319" i="21" s="1"/>
  <c r="AK320" i="21" s="1"/>
  <c r="AK321" i="21" s="1"/>
  <c r="AK322" i="21" s="1"/>
  <c r="AK323" i="21" s="1"/>
  <c r="AK324" i="21" s="1"/>
  <c r="AK325" i="21" s="1"/>
  <c r="AK326" i="21" s="1"/>
  <c r="AK327" i="21" s="1"/>
  <c r="AK328" i="21" s="1"/>
  <c r="AK329" i="21" s="1"/>
  <c r="AK330" i="21" s="1"/>
  <c r="AK331" i="21" s="1"/>
  <c r="AK332" i="21" s="1"/>
  <c r="AK333" i="21" s="1"/>
  <c r="AK334" i="21" s="1"/>
  <c r="AK335" i="21" s="1"/>
  <c r="AK336" i="21" s="1"/>
  <c r="AK337" i="21" s="1"/>
  <c r="AK338" i="21" s="1"/>
  <c r="AK339" i="21" s="1"/>
  <c r="AK340" i="21" s="1"/>
  <c r="AK341" i="21" s="1"/>
  <c r="AK342" i="21" s="1"/>
  <c r="AK343" i="21" s="1"/>
  <c r="AK344" i="21" s="1"/>
  <c r="AK345" i="21" s="1"/>
  <c r="AK346" i="21" s="1"/>
  <c r="AK347" i="21" s="1"/>
  <c r="AK348" i="21" s="1"/>
  <c r="AK349" i="21" s="1"/>
  <c r="AK350" i="21" s="1"/>
  <c r="AK351" i="21" s="1"/>
  <c r="AK352" i="21" s="1"/>
  <c r="AK353" i="21" s="1"/>
  <c r="AK354" i="21" s="1"/>
  <c r="AK355" i="21" s="1"/>
  <c r="AK356" i="21" s="1"/>
  <c r="AK357" i="21" s="1"/>
  <c r="AK358" i="21" s="1"/>
  <c r="AK359" i="21" s="1"/>
  <c r="AK360" i="21" s="1"/>
  <c r="AK361" i="21" s="1"/>
  <c r="AK362" i="21" s="1"/>
  <c r="AK363" i="21" s="1"/>
  <c r="AK364" i="21" s="1"/>
  <c r="AK365" i="21" s="1"/>
  <c r="AK366" i="21" s="1"/>
  <c r="AK367" i="21" s="1"/>
  <c r="AK368" i="21" s="1"/>
  <c r="AK369" i="21" s="1"/>
  <c r="AK370" i="21" s="1"/>
  <c r="AK371" i="21" s="1"/>
  <c r="AK372" i="21" s="1"/>
  <c r="AK373" i="21" s="1"/>
  <c r="AK374" i="21" s="1"/>
  <c r="AK375" i="21" s="1"/>
  <c r="AK376" i="21" s="1"/>
  <c r="AK377" i="21" s="1"/>
  <c r="AK378" i="21" s="1"/>
  <c r="AK379" i="21" s="1"/>
  <c r="AK380" i="21" s="1"/>
  <c r="AK381" i="21" s="1"/>
  <c r="AK382" i="21" s="1"/>
  <c r="AK383" i="21" s="1"/>
  <c r="AK384" i="21" s="1"/>
  <c r="AK385" i="21" s="1"/>
  <c r="AK386" i="21" s="1"/>
  <c r="AK387" i="21" s="1"/>
  <c r="AK388" i="21" s="1"/>
  <c r="AK389" i="21" s="1"/>
  <c r="AK390" i="21" s="1"/>
  <c r="AK391" i="21" s="1"/>
  <c r="AK392" i="21" s="1"/>
  <c r="AK393" i="21" s="1"/>
  <c r="AK394" i="21" s="1"/>
  <c r="AK395" i="21" s="1"/>
  <c r="AK396" i="21" s="1"/>
  <c r="AK397" i="21" s="1"/>
  <c r="AK398" i="21" s="1"/>
  <c r="AK399" i="21" s="1"/>
  <c r="AK400" i="21" s="1"/>
  <c r="AK401" i="21" s="1"/>
  <c r="AK402" i="21" s="1"/>
  <c r="AK403" i="21" s="1"/>
  <c r="AK404" i="21" s="1"/>
  <c r="AK405" i="21" s="1"/>
  <c r="AK406" i="21" s="1"/>
  <c r="AK407" i="21" s="1"/>
  <c r="AK408" i="21" s="1"/>
  <c r="AK409" i="21" s="1"/>
  <c r="AK410" i="21" s="1"/>
  <c r="AK411" i="21" s="1"/>
  <c r="AK412" i="21" s="1"/>
  <c r="AK413" i="21" s="1"/>
  <c r="AK414" i="21" s="1"/>
  <c r="AK415" i="21" s="1"/>
  <c r="AK416" i="21" s="1"/>
  <c r="AK417" i="21" s="1"/>
  <c r="AK418" i="21" s="1"/>
  <c r="AK419" i="21" s="1"/>
  <c r="AK420" i="21" s="1"/>
  <c r="AK421" i="21" s="1"/>
  <c r="AK422" i="21" s="1"/>
  <c r="AK423" i="21" s="1"/>
  <c r="AK424" i="21" s="1"/>
  <c r="AK425" i="21" s="1"/>
  <c r="AK426" i="21" s="1"/>
  <c r="AK427" i="21" s="1"/>
  <c r="AK428" i="21" s="1"/>
  <c r="AK429" i="21" s="1"/>
  <c r="AK430" i="21" s="1"/>
  <c r="AK431" i="21" s="1"/>
  <c r="AK432" i="21" s="1"/>
  <c r="AK433" i="21" s="1"/>
  <c r="AK434" i="21" s="1"/>
  <c r="AK435" i="21" s="1"/>
  <c r="AK436" i="21" s="1"/>
  <c r="AK437" i="21" s="1"/>
  <c r="AK438" i="21" s="1"/>
  <c r="AK439" i="21" s="1"/>
  <c r="AK440" i="21" s="1"/>
  <c r="AK441" i="21" s="1"/>
  <c r="AK442" i="21" s="1"/>
  <c r="AK443" i="21" s="1"/>
  <c r="AK444" i="21" s="1"/>
  <c r="AK445" i="21" s="1"/>
  <c r="AK446" i="21" s="1"/>
  <c r="AK447" i="21" s="1"/>
  <c r="AK448" i="21" s="1"/>
  <c r="AK449" i="21" s="1"/>
  <c r="AK450" i="21" s="1"/>
  <c r="AK451" i="21" s="1"/>
  <c r="AK452" i="21" s="1"/>
  <c r="AK453" i="21" s="1"/>
  <c r="AK454" i="21" s="1"/>
  <c r="AK455" i="21" s="1"/>
  <c r="AK456" i="21" s="1"/>
  <c r="AK457" i="21" s="1"/>
  <c r="AK458" i="21" s="1"/>
  <c r="AK459" i="21" s="1"/>
  <c r="AK460" i="21" s="1"/>
  <c r="AK461" i="21" s="1"/>
  <c r="AK462" i="21" s="1"/>
  <c r="AK463" i="21" s="1"/>
  <c r="AK464" i="21" s="1"/>
  <c r="AK465" i="21" s="1"/>
  <c r="AK466" i="21" s="1"/>
  <c r="AK467" i="21" s="1"/>
  <c r="AK468" i="21" s="1"/>
  <c r="AK469" i="21" s="1"/>
  <c r="AK470" i="21" s="1"/>
  <c r="AK471" i="21" s="1"/>
  <c r="AK472" i="21" s="1"/>
  <c r="AK473" i="21" s="1"/>
  <c r="AK474" i="21" s="1"/>
  <c r="AK475" i="21" s="1"/>
  <c r="AK476" i="21" s="1"/>
  <c r="AK477" i="21" s="1"/>
  <c r="AK478" i="21" s="1"/>
  <c r="AK479" i="21" s="1"/>
  <c r="AK480" i="21" s="1"/>
  <c r="AK481" i="21" s="1"/>
  <c r="AK482" i="21" s="1"/>
  <c r="AK483" i="21" s="1"/>
  <c r="AK484" i="21" s="1"/>
  <c r="AK485" i="21" s="1"/>
  <c r="AK486" i="21" s="1"/>
  <c r="AK487" i="21" s="1"/>
  <c r="AK488" i="21" s="1"/>
  <c r="AK489" i="21" s="1"/>
  <c r="AK490" i="21" s="1"/>
  <c r="AK491" i="21" s="1"/>
  <c r="AK492" i="21" s="1"/>
  <c r="AK493" i="21" s="1"/>
  <c r="AK494" i="21" s="1"/>
  <c r="AK495" i="21" s="1"/>
  <c r="AK496" i="21" s="1"/>
  <c r="AK497" i="21" s="1"/>
  <c r="AK498" i="21" s="1"/>
  <c r="AK499" i="21" s="1"/>
  <c r="AK500" i="21" s="1"/>
  <c r="AK501" i="21" s="1"/>
  <c r="AK502" i="21" s="1"/>
  <c r="AK503" i="21" s="1"/>
  <c r="AK504" i="21" s="1"/>
  <c r="AK505" i="21" s="1"/>
  <c r="AK506" i="21" s="1"/>
  <c r="AK507" i="21" s="1"/>
  <c r="AK508" i="21" s="1"/>
  <c r="AK509" i="21" s="1"/>
  <c r="AK510" i="21" s="1"/>
  <c r="AK511" i="21" s="1"/>
  <c r="AK512" i="21" s="1"/>
  <c r="AK513" i="21" s="1"/>
  <c r="AK514" i="21" s="1"/>
  <c r="AK515" i="21" s="1"/>
  <c r="AK516" i="21" s="1"/>
  <c r="AK517" i="21" s="1"/>
  <c r="AK518" i="21" s="1"/>
  <c r="AK519" i="21" s="1"/>
  <c r="AK520" i="21" s="1"/>
  <c r="AK521" i="21" s="1"/>
  <c r="AK522" i="21" s="1"/>
  <c r="AK523" i="21" s="1"/>
  <c r="AK524" i="21" s="1"/>
  <c r="AK525" i="21" s="1"/>
  <c r="AK526" i="21" s="1"/>
  <c r="AK527" i="21" s="1"/>
  <c r="AK528" i="21" s="1"/>
  <c r="AK529" i="21" s="1"/>
  <c r="AK530" i="21" s="1"/>
  <c r="AK531" i="21" s="1"/>
  <c r="AK532" i="21" s="1"/>
  <c r="AK533" i="21" s="1"/>
  <c r="AK534" i="21" s="1"/>
  <c r="AK535" i="21" s="1"/>
  <c r="AK536" i="21" s="1"/>
  <c r="AK537" i="21" s="1"/>
  <c r="AK538" i="21" s="1"/>
  <c r="AK539" i="21" s="1"/>
  <c r="AK540" i="21" s="1"/>
  <c r="AK541" i="21" s="1"/>
  <c r="AK542" i="21" s="1"/>
  <c r="AK543" i="21" s="1"/>
  <c r="AK544" i="21" s="1"/>
  <c r="AK545" i="21" s="1"/>
  <c r="AK546" i="21" s="1"/>
  <c r="AK547" i="21" s="1"/>
  <c r="AK548" i="21" s="1"/>
  <c r="AK549" i="21" s="1"/>
  <c r="AK550" i="21" s="1"/>
  <c r="AK551" i="21" s="1"/>
  <c r="AK552" i="21" s="1"/>
  <c r="AK553" i="21" s="1"/>
  <c r="AK554" i="21" s="1"/>
  <c r="AK555" i="21" s="1"/>
  <c r="AK556" i="21" s="1"/>
  <c r="AK557" i="21" s="1"/>
  <c r="AK558" i="21" s="1"/>
  <c r="AK559" i="21" s="1"/>
  <c r="AK560" i="21" s="1"/>
  <c r="AK561" i="21" s="1"/>
  <c r="AK562" i="21" s="1"/>
  <c r="AK563" i="21" s="1"/>
  <c r="AK564" i="21" s="1"/>
  <c r="AK565" i="21" s="1"/>
  <c r="AK566" i="21" s="1"/>
  <c r="AK567" i="21" s="1"/>
  <c r="AK568" i="21" s="1"/>
  <c r="AK569" i="21" s="1"/>
  <c r="AK570" i="21" s="1"/>
  <c r="AK571" i="21" s="1"/>
  <c r="AK572" i="21" s="1"/>
  <c r="AK573" i="21" s="1"/>
  <c r="AK574" i="21" s="1"/>
  <c r="AK575" i="21" s="1"/>
  <c r="AK576" i="21" s="1"/>
  <c r="AK577" i="21" s="1"/>
  <c r="AK578" i="21" s="1"/>
  <c r="AK579" i="21" s="1"/>
  <c r="AK580" i="21" s="1"/>
  <c r="AK581" i="21" s="1"/>
  <c r="AK582" i="21" s="1"/>
  <c r="AK583" i="21" s="1"/>
  <c r="AK584" i="21" s="1"/>
  <c r="AK585" i="21" s="1"/>
  <c r="AK586" i="21" s="1"/>
  <c r="AK587" i="21" s="1"/>
  <c r="AK588" i="21" s="1"/>
  <c r="AK589" i="21" s="1"/>
  <c r="AK590" i="21" s="1"/>
  <c r="AK591" i="21" s="1"/>
  <c r="AK592" i="21" s="1"/>
  <c r="AK593" i="21" s="1"/>
  <c r="AK594" i="21" s="1"/>
  <c r="AK595" i="21" s="1"/>
  <c r="AK596" i="21" s="1"/>
  <c r="AK597" i="21" s="1"/>
  <c r="AK598" i="21" s="1"/>
  <c r="AK599" i="21" s="1"/>
  <c r="AK600" i="21" s="1"/>
  <c r="AK601" i="21" s="1"/>
  <c r="AK602" i="21" s="1"/>
  <c r="AK603" i="21" s="1"/>
  <c r="AK604" i="21" s="1"/>
  <c r="AK605" i="21" s="1"/>
  <c r="AK606" i="21" s="1"/>
  <c r="AK607" i="21" s="1"/>
  <c r="AK608" i="21" s="1"/>
  <c r="AK609" i="21" s="1"/>
  <c r="AK610" i="21" s="1"/>
  <c r="AK611" i="21" s="1"/>
  <c r="AK612" i="21" s="1"/>
  <c r="AK613" i="21" s="1"/>
  <c r="AK614" i="21" s="1"/>
  <c r="AK615" i="21" s="1"/>
  <c r="AK616" i="21" s="1"/>
  <c r="AK617" i="21" s="1"/>
  <c r="AK618" i="21" s="1"/>
  <c r="AK619" i="21" s="1"/>
  <c r="AK620" i="21" s="1"/>
  <c r="AK621" i="21" s="1"/>
  <c r="AK622" i="21" s="1"/>
  <c r="AK623" i="21" s="1"/>
  <c r="AK624" i="21" s="1"/>
  <c r="AK625" i="21" s="1"/>
  <c r="AK626" i="21" s="1"/>
  <c r="AK627" i="21" s="1"/>
  <c r="AK628" i="21" s="1"/>
  <c r="AK629" i="21" s="1"/>
  <c r="AK630" i="21" s="1"/>
  <c r="AK631" i="21" s="1"/>
  <c r="AK632" i="21" s="1"/>
  <c r="AK633" i="21" s="1"/>
  <c r="AK634" i="21" s="1"/>
  <c r="AK635" i="21" s="1"/>
  <c r="AK636" i="21" s="1"/>
  <c r="AK637" i="21" s="1"/>
  <c r="AK638" i="21" s="1"/>
  <c r="AK639" i="21" s="1"/>
  <c r="AK640" i="21" s="1"/>
  <c r="AK641" i="21" s="1"/>
  <c r="AK642" i="21" s="1"/>
  <c r="AK643" i="21" s="1"/>
  <c r="AK644" i="21" s="1"/>
  <c r="AK645" i="21" s="1"/>
  <c r="AK646" i="21" s="1"/>
  <c r="AK647" i="21" s="1"/>
  <c r="AK648" i="21" s="1"/>
  <c r="AK649" i="21" s="1"/>
  <c r="AK650" i="21" s="1"/>
  <c r="AK651" i="21" s="1"/>
  <c r="AK652" i="21" s="1"/>
  <c r="AK653" i="21" s="1"/>
  <c r="AK654" i="21" s="1"/>
  <c r="AK655" i="21" s="1"/>
  <c r="AK656" i="21" s="1"/>
  <c r="AK657" i="21" s="1"/>
  <c r="AK658" i="21" s="1"/>
  <c r="AK659" i="21" s="1"/>
  <c r="AK660" i="21" s="1"/>
  <c r="AK661" i="2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<sst xmlns="http://schemas.openxmlformats.org/spreadsheetml/2006/main" count="8383" uniqueCount="1797">
  <si>
    <t>L</t>
  </si>
  <si>
    <t>◄</t>
  </si>
  <si>
    <t>Si vous masquez des colonnes cliquez sur F9 pour la mise à jour</t>
  </si>
  <si>
    <t>UNITÉ OFFICIELLE</t>
  </si>
  <si>
    <t>FAMILLE</t>
  </si>
  <si>
    <t>COEFFICIENT</t>
  </si>
  <si>
    <t>AFFICHAGE BASE</t>
  </si>
  <si>
    <t>Les lignes COUVERTS et PRINCIPAL voyagent avec la recette. H:U est le moteur permanent : ne pas le copier.</t>
  </si>
  <si>
    <t>KG</t>
  </si>
  <si>
    <t>MASSE</t>
  </si>
  <si>
    <t>kg</t>
  </si>
  <si>
    <t>Mode A = Principal souhaité ÷ Principal auteur. Mode B = Couverts à produire ÷ Couverts auteur.</t>
  </si>
  <si>
    <t>COLONNES MASQUABLES PENDANT LA SAISIE de la colonne F</t>
  </si>
  <si>
    <t>▼</t>
  </si>
  <si>
    <t>8 COLONNES MASQUABLES</t>
  </si>
  <si>
    <t>G</t>
  </si>
  <si>
    <t>POSTIT À COPIER / COLLER —colonnes B à G</t>
  </si>
  <si>
    <t>MOTEUR PERMANENT — FORMULES — NE PAS COPIER</t>
  </si>
  <si>
    <t>"PRINCIPAL AUTEUR"</t>
  </si>
  <si>
    <t>"COUVERTS"</t>
  </si>
  <si>
    <t>J'ai volontairement saisi POSTIT  l'autre étant une marque ©</t>
  </si>
  <si>
    <t>QTÉ MODE A</t>
  </si>
  <si>
    <t>UNITÉ A</t>
  </si>
  <si>
    <t>UNITÉ B</t>
  </si>
  <si>
    <t>CONTRÔLE</t>
  </si>
  <si>
    <t>COEF UNITÉ</t>
  </si>
  <si>
    <t>QTÉ BASE</t>
  </si>
  <si>
    <t>BASE MODE A</t>
  </si>
  <si>
    <t>BASE MODE B</t>
  </si>
  <si>
    <t>COEF A</t>
  </si>
  <si>
    <t>COEF B</t>
  </si>
  <si>
    <t>RECETTE</t>
  </si>
  <si>
    <t>BRAISÉ DE PORC AU LAIT</t>
  </si>
  <si>
    <t>PORC</t>
  </si>
  <si>
    <t>N° 115</t>
  </si>
  <si>
    <t>COUVERTS</t>
  </si>
  <si>
    <t>VOLUME</t>
  </si>
  <si>
    <t>PRINCIPAL AUTEUR</t>
  </si>
  <si>
    <t>LIGNE</t>
  </si>
  <si>
    <t>GROUPE</t>
  </si>
  <si>
    <t>QTÉ AUTEUR</t>
  </si>
  <si>
    <t>UNITÉ</t>
  </si>
  <si>
    <t>RÈGLE</t>
  </si>
  <si>
    <t>L001</t>
  </si>
  <si>
    <t>Longe de porc</t>
  </si>
  <si>
    <t>Lait *</t>
  </si>
  <si>
    <t>Fond brun clair ? Gluten.céléri*</t>
  </si>
  <si>
    <t>Oignons émincés surgelés</t>
  </si>
  <si>
    <t>Herbes de Provence</t>
  </si>
  <si>
    <t>2/3 de L</t>
  </si>
  <si>
    <t>Gros sel</t>
  </si>
  <si>
    <t>Poivre en grains</t>
  </si>
  <si>
    <t>1/8 L</t>
  </si>
  <si>
    <t>Feuilles de sauge</t>
  </si>
  <si>
    <t>Huile</t>
  </si>
  <si>
    <t>Margarine ?</t>
  </si>
  <si>
    <t>4 bacs de service GN 1/1 H 65</t>
  </si>
  <si>
    <t>1 bac GN 2/1 H 100</t>
  </si>
  <si>
    <t>4 bacs GN H 65</t>
  </si>
  <si>
    <t>AUTRE</t>
  </si>
  <si>
    <t>Qt. suffisante</t>
  </si>
  <si>
    <t>1 bac GN 1/4 H 200</t>
  </si>
  <si>
    <t>QS</t>
  </si>
  <si>
    <t>VOUS</t>
  </si>
  <si>
    <t>Fin</t>
  </si>
  <si>
    <t>bouteille(s)</t>
  </si>
  <si>
    <t>PORC A L'AIGRE DOUCE</t>
  </si>
  <si>
    <t>N° 116</t>
  </si>
  <si>
    <t>boite(s)</t>
  </si>
  <si>
    <t>bte(s) 4/4</t>
  </si>
  <si>
    <t>bte(s) 3/1</t>
  </si>
  <si>
    <t>bte(s) 5/1</t>
  </si>
  <si>
    <t>Émincés de porc</t>
  </si>
  <si>
    <t>feuille(s)</t>
  </si>
  <si>
    <t>Ananas en morceaux</t>
  </si>
  <si>
    <t>goutte(s)</t>
  </si>
  <si>
    <t>Fécule de pomme de terre</t>
  </si>
  <si>
    <t>grain(s)</t>
  </si>
  <si>
    <t>Œufs *</t>
  </si>
  <si>
    <t>œuf(s)</t>
  </si>
  <si>
    <t>Levure chimique</t>
  </si>
  <si>
    <t>blanc(s) d'œuf</t>
  </si>
  <si>
    <t>Coulis de tomate</t>
  </si>
  <si>
    <t>jaune(s) d'œuf</t>
  </si>
  <si>
    <t>Gingembre frais (ou en poudre)</t>
  </si>
  <si>
    <t>pièce(s)</t>
  </si>
  <si>
    <t>Sucre semoule</t>
  </si>
  <si>
    <t>unité(s)</t>
  </si>
  <si>
    <t>Vinaigre de vin ? Sulfites*</t>
  </si>
  <si>
    <t>branche(s)</t>
  </si>
  <si>
    <t>Sauce soja *</t>
  </si>
  <si>
    <t>gousse(s)</t>
  </si>
  <si>
    <t>Fécule de maïs</t>
  </si>
  <si>
    <t>tranche(s)</t>
  </si>
  <si>
    <t>Sel</t>
  </si>
  <si>
    <t>pincée(s)</t>
  </si>
  <si>
    <t>Poivre</t>
  </si>
  <si>
    <t>zeste(s)</t>
  </si>
  <si>
    <t>Piment</t>
  </si>
  <si>
    <t>moule(s)</t>
  </si>
  <si>
    <t>Champignons noirs</t>
  </si>
  <si>
    <t>bac(s)</t>
  </si>
  <si>
    <t>couvercle(s)</t>
  </si>
  <si>
    <t>Poivrons lanières surgelés</t>
  </si>
  <si>
    <t>égouttoir(s)</t>
  </si>
  <si>
    <t>Pousses de bambou</t>
  </si>
  <si>
    <t>grille(s)</t>
  </si>
  <si>
    <t>2 bacs GN 2/1 H 200 en polycarbonate</t>
  </si>
  <si>
    <t>plaque(s)</t>
  </si>
  <si>
    <t>1 grille égouttoir</t>
  </si>
  <si>
    <t>Copier/Coller colonne F</t>
  </si>
  <si>
    <t>1 couvercle GN 2/1</t>
  </si>
  <si>
    <t>5 bacs GN 1/1 H 65 de service</t>
  </si>
  <si>
    <t>⓿❶❷❸❹❺❻❼❽❾❿⓫⓬⓭⓮⓯⓰⓱⓲⓳⓴ ►◄ ▲ ▼</t>
  </si>
  <si>
    <t>4 bacs GN 1/1 H 45</t>
  </si>
  <si>
    <t>⓪①②③④⑤⑥⑦⑧⑨⑩⑪⑫⑬⑭⑮⑯⑰⑱⑲⑳ ' ! " # &amp;</t>
  </si>
  <si>
    <t>ROTI DE PORC LAQUÉ</t>
  </si>
  <si>
    <t>N° 117</t>
  </si>
  <si>
    <t>Epice 5 parfums</t>
  </si>
  <si>
    <t>Poudre de gingembre</t>
  </si>
  <si>
    <t>Sauce soja champignons noirs *</t>
  </si>
  <si>
    <t>Vin chinois ?</t>
  </si>
  <si>
    <t>Colorant rouge (roucou)</t>
  </si>
  <si>
    <t>Ail haché surgelé</t>
  </si>
  <si>
    <t>Sucre</t>
  </si>
  <si>
    <t>Miel</t>
  </si>
  <si>
    <t>Vinaigre</t>
  </si>
  <si>
    <t>Poudre de roucou</t>
  </si>
  <si>
    <t>Eau</t>
  </si>
  <si>
    <t>Jus de porc déshydraté</t>
  </si>
  <si>
    <t>1 bac GN 2/1 H 200 en polycarbonate</t>
  </si>
  <si>
    <t>1 couvercle GN 2/1 en polycarbonate</t>
  </si>
  <si>
    <t>4 bacs GN 1/1 de service H 65</t>
  </si>
  <si>
    <t>1 bac GN 1/1 H 65</t>
  </si>
  <si>
    <t>1 bac GN1/2 H 200</t>
  </si>
  <si>
    <t>TRAVERS DE PORC AUX ÉPICES</t>
  </si>
  <si>
    <t>N° 118</t>
  </si>
  <si>
    <t>Travers de porc</t>
  </si>
  <si>
    <t>Feuilles de coriandre ou de persil plat</t>
  </si>
  <si>
    <t>Vinaigre de Xérès ? Sulfites*</t>
  </si>
  <si>
    <t>Gingembre en poudre</t>
  </si>
  <si>
    <t>5 épices</t>
  </si>
  <si>
    <t>Poivre de Cayenne</t>
  </si>
  <si>
    <t>Sel fin</t>
  </si>
  <si>
    <t>Poivre noir</t>
  </si>
  <si>
    <t>1 grille égouttoir GN 2/1</t>
  </si>
  <si>
    <t>8 grilles de cuisson GN 1/1</t>
  </si>
  <si>
    <t>4 bacs GN 1/1 H 100 de service</t>
  </si>
  <si>
    <t>4 couvercles</t>
  </si>
  <si>
    <t>COTES DE PORC SAUCE ROBERT</t>
  </si>
  <si>
    <t>N° 120</t>
  </si>
  <si>
    <t>Côtes de porc</t>
  </si>
  <si>
    <t>Margarine ou beurre *</t>
  </si>
  <si>
    <t>Oignons</t>
  </si>
  <si>
    <t>Vin blanc ?</t>
  </si>
  <si>
    <t>Jus de veau brun lié</t>
  </si>
  <si>
    <t>Moutarde *</t>
  </si>
  <si>
    <t>Beurre *</t>
  </si>
  <si>
    <t>Sel / Poivre</t>
  </si>
  <si>
    <t>1 bac GN 2/1 H 200</t>
  </si>
  <si>
    <t>1 bac GN 1/2 H 250</t>
  </si>
  <si>
    <t>8 grilles de cuisson GN</t>
  </si>
  <si>
    <t>8 bacs GN 1/1 H 65</t>
  </si>
  <si>
    <t>COTES DE PORC A L'ANANAS</t>
  </si>
  <si>
    <t>N° 121</t>
  </si>
  <si>
    <t>Gingembre frais</t>
  </si>
  <si>
    <t>Poivre vert</t>
  </si>
  <si>
    <t>Jus de veau lié ? Gluten.céléri*</t>
  </si>
  <si>
    <t>1 bac GN 2/1 H 250 en polycarbonate</t>
  </si>
  <si>
    <t>1 grille égouttoir et</t>
  </si>
  <si>
    <t>1 bac GN 1/1 H 100 perforé</t>
  </si>
  <si>
    <t>1 bac GN 1/1 H 45</t>
  </si>
  <si>
    <t>ROUGAIL DE SAUCISSES</t>
  </si>
  <si>
    <t>N° 122</t>
  </si>
  <si>
    <t>Saucisses de Toulouse</t>
  </si>
  <si>
    <t>Dés de tomates surgelés</t>
  </si>
  <si>
    <t>Tomate concentrée</t>
  </si>
  <si>
    <t>Fond blanc de veau  ? Gluten.céléri*</t>
  </si>
  <si>
    <t>Fond brun de veau clair  ? Gluten.céléri*</t>
  </si>
  <si>
    <t>Persil plat</t>
  </si>
  <si>
    <t>Safran (spigol, rizdor, etc…)</t>
  </si>
  <si>
    <t>2 bacs GN 1/1 H 100 perforés</t>
  </si>
  <si>
    <t>3 bacs GN 1/1 H 100</t>
  </si>
  <si>
    <t>3 couvercles GN 1/1</t>
  </si>
  <si>
    <t>NOUVELLE RECETTE</t>
  </si>
  <si>
    <t>N° ?</t>
  </si>
  <si>
    <t xml:space="preserve">ÉLÉMENT PRINCIPAL </t>
  </si>
  <si>
    <t>POSTITS EMBARQUÉS faites des copies de cette page. Vous pouvez supprimer les ignes inutiles puis vérifier la numérotation colonne B</t>
  </si>
  <si>
    <t>POSTITS à coller dans le répertoire  uniquement B:G. Copier depuis la ligne RECETTE jusqu'à la dernière cellule Fin</t>
  </si>
  <si>
    <t>Copier / Coller colonne F</t>
  </si>
  <si>
    <t>Copier / Coller colonne D</t>
  </si>
  <si>
    <t>Polycarbonate GN 2/1</t>
  </si>
  <si>
    <t>bac(s) GN 2/1 H 150 en polycarbonate</t>
  </si>
  <si>
    <t>bac(s) GN 2/1 H 200 en polycarbonate</t>
  </si>
  <si>
    <t>bac(s) GN 2/1 H 250 en polycarbonate</t>
  </si>
  <si>
    <t>Polycarbonate GN 1/1</t>
  </si>
  <si>
    <t>bac(s) GN 1/1 H 65 en polycarbonate</t>
  </si>
  <si>
    <t>bac(s) GN 1/1 H 100 en polycarbonate</t>
  </si>
  <si>
    <t>bac(s) GN 1/1 H 150 en polycarbonate</t>
  </si>
  <si>
    <t>bac(s) GN 1/1 H 200 en polycarbonate</t>
  </si>
  <si>
    <t>bac(s) GN 1/1 H 250 en polycarbonate</t>
  </si>
  <si>
    <t xml:space="preserve">Bacs pleins en inox GN 2/1 </t>
  </si>
  <si>
    <t>bac(s) GN 2/1 H 20 plein(s)</t>
  </si>
  <si>
    <t>bac(s) GN 2/1 H 40 plein(s)</t>
  </si>
  <si>
    <t>bac(s) GN 2/1 H 55 plein(s)</t>
  </si>
  <si>
    <t>bac(s) GN 2/1 H 65 plein(s)</t>
  </si>
  <si>
    <t>bac(s) GN 2/1 H 100 plein(s)</t>
  </si>
  <si>
    <t>bac(s) GN 2/1 H 150 plein(s)</t>
  </si>
  <si>
    <t>bac(s) GN 2/1 H 200 plein(s)</t>
  </si>
  <si>
    <t>bac(s) GN 2/1 H 250 plein(s)</t>
  </si>
  <si>
    <t xml:space="preserve">Bacs pleins en inox GN 1/1 </t>
  </si>
  <si>
    <t>bac(s) GN 1/1 H 25 plein(s)</t>
  </si>
  <si>
    <t>bac(s) GN 1/1 H 35 plein(s)</t>
  </si>
  <si>
    <t>bac(s) GN 1/1 H 40 plein(s)</t>
  </si>
  <si>
    <t>bac(s) GN 1/1 H 45 plein(s)</t>
  </si>
  <si>
    <t>bac(s) GN 1/1 H 55 plein(s)</t>
  </si>
  <si>
    <t>bac(s) GN 1/1 H 65 plein(s)</t>
  </si>
  <si>
    <t>bac(s) GN 1/1 H 100 plein(s)</t>
  </si>
  <si>
    <t>bac(s) GN 1/1 H 150 plein(s)</t>
  </si>
  <si>
    <t>bac(s) GN 1/1 H 200 plein(s)</t>
  </si>
  <si>
    <t>bac(s) GN 1/1 H 250 plein(s)</t>
  </si>
  <si>
    <t xml:space="preserve">Bacs perforés en inox GN 1/1 </t>
  </si>
  <si>
    <t>bac(s) GN 1/1 H25 perforé(s)</t>
  </si>
  <si>
    <t>bac(s) GN 1/1 H 35 perforé(s)</t>
  </si>
  <si>
    <t>bac(s) GN 1/1 H 45 perforé(s)</t>
  </si>
  <si>
    <t>bac(s) GN 1/1 H 50 perforé(s)</t>
  </si>
  <si>
    <t>bac(s) GN 1/1 H 65 perforé(s)</t>
  </si>
  <si>
    <t>bac(s) GN 1/1 H 100 perforé(s)</t>
  </si>
  <si>
    <t>Divers</t>
  </si>
  <si>
    <t>couvercle(s) GN 1/1</t>
  </si>
  <si>
    <t>couvercle(s) GN 2/1</t>
  </si>
  <si>
    <t>grille(s) de cuisson GN 1/1</t>
  </si>
  <si>
    <t>grille(s) de cuisson GN 2/1</t>
  </si>
  <si>
    <t>grille(s) de cuisson 60X40</t>
  </si>
  <si>
    <t>grille(s) égouttoir</t>
  </si>
  <si>
    <t>plaque(s) patisserie 60X 40</t>
  </si>
  <si>
    <t>plaque(s) G/N 1/1</t>
  </si>
  <si>
    <t>.</t>
  </si>
  <si>
    <t>Collez la photo du plat</t>
  </si>
  <si>
    <t>A</t>
  </si>
  <si>
    <t>ou collez un imprim' écran</t>
  </si>
  <si>
    <t>Pour agrandir l'image cliquez dessus et tirez sur les carrés ou les cercles blancs dans les angles</t>
  </si>
  <si>
    <t>LIENS &gt;</t>
  </si>
  <si>
    <t>https://getgreenshot.org/archive/fr/</t>
  </si>
  <si>
    <t>https://getgreenshot.org/help/fr-fr/</t>
  </si>
  <si>
    <t>les miniatures sont des imprime écran</t>
  </si>
  <si>
    <t>1.scannez votre document papier en photo ou pdf</t>
  </si>
  <si>
    <t>2.ouvrez et ajustez à l'écran</t>
  </si>
  <si>
    <t>3.faites un imprime écran et collez le dans votre document</t>
  </si>
  <si>
    <t>Greenshot est un logiciel de capture d’écran léger pour Windows</t>
  </si>
  <si>
    <t>caractères + espaces</t>
  </si>
  <si>
    <t>ICI</t>
  </si>
  <si>
    <t xml:space="preserve">  ▼ BROUILLON </t>
  </si>
  <si>
    <t>◄  test Nb de caractères + espaces</t>
  </si>
  <si>
    <t>crème*</t>
  </si>
  <si>
    <t>zestes de pamplemousse</t>
  </si>
  <si>
    <t>jaunes d'œufs*</t>
  </si>
  <si>
    <t>cassonade l'antillaise</t>
  </si>
  <si>
    <t>maïzena</t>
  </si>
  <si>
    <t>gélatine</t>
  </si>
  <si>
    <t>blancs d'œufs*</t>
  </si>
  <si>
    <t>CHIBOUST PAMPLEMOUSSE</t>
  </si>
  <si>
    <t>faire bouillir la crème avec les zestes</t>
  </si>
  <si>
    <t>cuire comme une crème patissière avec le sucre ,les jaunes, et la maîzena</t>
  </si>
  <si>
    <t>ajouter la gélatine ramolie dans l'eau froide et pressée</t>
  </si>
  <si>
    <t>mélanger délicatement avec les blancs serrés avec le sucre</t>
  </si>
  <si>
    <t>couler en moules silicones et surgeler</t>
  </si>
  <si>
    <t>Temps de préparation</t>
  </si>
  <si>
    <t>Temps de cuisson</t>
  </si>
  <si>
    <t>Temps de refroidissement</t>
  </si>
  <si>
    <t>Total</t>
  </si>
  <si>
    <t>MILLE-FEUILLE meringue et chiboust pamplemousse aux fraises des bois</t>
  </si>
  <si>
    <t>g</t>
  </si>
  <si>
    <t>recette Béghin Say de Jean-Jacques Borne MOF 1994</t>
  </si>
  <si>
    <t>assiettes</t>
  </si>
  <si>
    <t>Fin du document cellule &gt;</t>
  </si>
  <si>
    <t>Enfoncer la touche F9 du clavier pour forcer le recalcul de toutes les fonctions</t>
  </si>
  <si>
    <t>Filtrer</t>
  </si>
  <si>
    <t>Mode d'emploi de la fiche Cadre</t>
  </si>
  <si>
    <t>Portail:Alimentation et gastronomie</t>
  </si>
  <si>
    <t>PATISSERIE</t>
  </si>
  <si>
    <t>COMMENT AFFICHER LES LIGNES UTILES DU CADRE</t>
  </si>
  <si>
    <t>https://fr.wikipedia.org/wiki/Portail:Alimentation_et_gastronomie</t>
  </si>
  <si>
    <t>1 - Positionnez vous sur la cellule A rouge</t>
  </si>
  <si>
    <t>Principe général</t>
  </si>
  <si>
    <t>et sur Filtrer</t>
  </si>
  <si>
    <r>
      <t>Une recette complète est composée de plusieurs sous‑recettes</t>
    </r>
    <r>
      <rPr>
        <sz val="14"/>
        <color theme="1"/>
        <rFont val="Calibri"/>
        <family val="2"/>
        <scheme val="minor"/>
      </rPr>
      <t xml:space="preserve"> (biscuit, crème, décor…). </t>
    </r>
  </si>
  <si>
    <t>Modifiez en g ou ml ce qui ne vous convient pas</t>
  </si>
  <si>
    <t>2 - Données &gt; Filtre</t>
  </si>
  <si>
    <t xml:space="preserve">Chaque sous‑recette est saisie sur une section détachable (postit)que vous collez de la fiche, </t>
  </si>
  <si>
    <t>Colonne ▼</t>
  </si>
  <si>
    <t xml:space="preserve">modifiez </t>
  </si>
  <si>
    <t>et que vous pouvez ensuite archiver dans un répertoire par ordre alphabétique.</t>
  </si>
  <si>
    <t>g/ml▼</t>
  </si>
  <si>
    <t xml:space="preserve">3 - Cliquez sur la flèche Filtre </t>
  </si>
  <si>
    <t xml:space="preserve">En réunissant ces sections, vous composez le plat final (entremet, pâté, etc.). </t>
  </si>
  <si>
    <t>demi</t>
  </si>
  <si>
    <t>Demi-Quart et Tiers</t>
  </si>
  <si>
    <t>Ce modèle convient aussi bien à la cuisine qu’à la charcuterie.</t>
  </si>
  <si>
    <t>Quart</t>
  </si>
  <si>
    <t xml:space="preserve">se collent colonne </t>
  </si>
  <si>
    <t>de la cellule A rouge</t>
  </si>
  <si>
    <t>Tiers</t>
  </si>
  <si>
    <t>Col.6 ⑤ Quoi</t>
  </si>
  <si>
    <t>Choisissez des valeurs spécifiques :</t>
  </si>
  <si>
    <t>quart(s)Kg</t>
  </si>
  <si>
    <t xml:space="preserve">Décochez (Sélectionner tout) </t>
  </si>
  <si>
    <t xml:space="preserve">cartouche = Emplacement réservé au titre et aux cellules de commande, situé en haut du document </t>
  </si>
  <si>
    <t>demi(s)Kg</t>
  </si>
  <si>
    <t>Tiers(s)Kg</t>
  </si>
  <si>
    <t xml:space="preserve">pour décocher toutes les cases, </t>
  </si>
  <si>
    <t>ml</t>
  </si>
  <si>
    <t>cl</t>
  </si>
  <si>
    <t xml:space="preserve">evitez ( le ou la ) crème anglaise par exemple ..  inutile pour la récupérarion </t>
  </si>
  <si>
    <t>dl</t>
  </si>
  <si>
    <t>du code avec cette formule  GAUCHE(Q6;1)</t>
  </si>
  <si>
    <t>quart/L</t>
  </si>
  <si>
    <t>Que faut-il faire</t>
  </si>
  <si>
    <t>demi/L</t>
  </si>
  <si>
    <t>/10</t>
  </si>
  <si>
    <t>❶ - Nommez le cadre , Nom de la recette et Auteur</t>
  </si>
  <si>
    <t>cuil(s).Café</t>
  </si>
  <si>
    <t>Puis cochez A (afficher)</t>
  </si>
  <si>
    <t>Kg</t>
  </si>
  <si>
    <t>cuil(s).Thé</t>
  </si>
  <si>
    <t xml:space="preserve"> pour selectionner les lignes à afficher</t>
  </si>
  <si>
    <t>cuil(s).Soupe</t>
  </si>
  <si>
    <t>./4.teaspoon</t>
  </si>
  <si>
    <t>Verre(s)</t>
  </si>
  <si>
    <t>./2.teaspoon</t>
  </si>
  <si>
    <t>Pour l'affichage de toutes les lignes</t>
  </si>
  <si>
    <t>teaspoon</t>
  </si>
  <si>
    <t xml:space="preserve"> faites l'inverse cochez (Sélectionner tout)</t>
  </si>
  <si>
    <t>bar spoon(s)</t>
  </si>
  <si>
    <t xml:space="preserve">./2.tablespoon </t>
  </si>
  <si>
    <t xml:space="preserve">tablespoon </t>
  </si>
  <si>
    <t>V.liqueur</t>
  </si>
  <si>
    <t>Digestif(s)</t>
  </si>
  <si>
    <t>INAO(s)</t>
  </si>
  <si>
    <t>VDN(s)</t>
  </si>
  <si>
    <t>ou cliquez de nouveau sur "l'entonnoir"</t>
  </si>
  <si>
    <t>Degustation(s)</t>
  </si>
  <si>
    <t>Coupette(s)</t>
  </si>
  <si>
    <t>trier en haut de l'écran pour désactiver</t>
  </si>
  <si>
    <t>Flute(s)</t>
  </si>
  <si>
    <t xml:space="preserve"> la fonction Tri</t>
  </si>
  <si>
    <t>1/2 tasse</t>
  </si>
  <si>
    <t>tasse(s).Thé</t>
  </si>
  <si>
    <t>Tasse(s)</t>
  </si>
  <si>
    <t>Bol(s)</t>
  </si>
  <si>
    <t>./2.once.liquide</t>
  </si>
  <si>
    <t>ounce (oz)</t>
  </si>
  <si>
    <t>ounce fl.Oz</t>
  </si>
  <si>
    <t>./8 Cup(s)</t>
  </si>
  <si>
    <t>./4 Cup(s)</t>
  </si>
  <si>
    <t>./2 Cup(s)</t>
  </si>
  <si>
    <t>Filtres intelligents dans Excel</t>
  </si>
  <si>
    <t>stick of butter</t>
  </si>
  <si>
    <t>cup sucre glace</t>
  </si>
  <si>
    <t>https://excel-exercice.com/filtres-intelligents-dans-excel/</t>
  </si>
  <si>
    <t>Cup(s).farine</t>
  </si>
  <si>
    <t>Cup(s).sucre</t>
  </si>
  <si>
    <t xml:space="preserve">Masquer une ligne ou une colonne sur Excel </t>
  </si>
  <si>
    <t>Cup(s).beurre</t>
  </si>
  <si>
    <t>https://www.youtube.com/watch?v=q-52-9FshWw</t>
  </si>
  <si>
    <t>Cup(s)</t>
  </si>
  <si>
    <t>Cup.liquide</t>
  </si>
  <si>
    <t>10 ème/L</t>
  </si>
  <si>
    <t>tiers/L</t>
  </si>
  <si>
    <t>Astuces Excel</t>
  </si>
  <si>
    <t>US(cp)</t>
  </si>
  <si>
    <t>cup de lait</t>
  </si>
  <si>
    <t>vide</t>
  </si>
  <si>
    <t>US (cp)</t>
  </si>
  <si>
    <t>pound(s).(lb)</t>
  </si>
  <si>
    <t>Trait(s)</t>
  </si>
  <si>
    <t>Pour l'affichage ou l'impression papier de ce document</t>
  </si>
  <si>
    <t>Dash(s)</t>
  </si>
  <si>
    <t>plotée(s)</t>
  </si>
  <si>
    <t>Splash(s)</t>
  </si>
  <si>
    <t>shot(s)</t>
  </si>
  <si>
    <t>lorsque vous avez masqué des colonnes cliquez sur enregistrer pour qu'excel en tienne compte puis</t>
  </si>
  <si>
    <t>jigger(s)</t>
  </si>
  <si>
    <t>Pony(s)</t>
  </si>
  <si>
    <t>Mug(s)</t>
  </si>
  <si>
    <t>Masquer des colonnes - Résumé express  :</t>
  </si>
  <si>
    <t>./2 pinte(s)</t>
  </si>
  <si>
    <r>
      <t>1. Sélectionnez</t>
    </r>
    <r>
      <rPr>
        <sz val="14"/>
        <color theme="1"/>
        <rFont val="Calibri"/>
        <family val="2"/>
        <scheme val="minor"/>
      </rPr>
      <t xml:space="preserve"> la ou les colonnes que vous voulez masquer (clic gauche sur les lettres de colonnes).</t>
    </r>
  </si>
  <si>
    <t>pint (pt)</t>
  </si>
  <si>
    <r>
      <t>2. Clic droit</t>
    </r>
    <r>
      <rPr>
        <sz val="14"/>
        <color theme="1"/>
        <rFont val="Calibri"/>
        <family val="2"/>
        <scheme val="minor"/>
      </rPr>
      <t xml:space="preserve"> sur une des colonnes sélectionnées.</t>
    </r>
  </si>
  <si>
    <t>Pint (US)(s)</t>
  </si>
  <si>
    <r>
      <t xml:space="preserve">3. Choisissez </t>
    </r>
    <r>
      <rPr>
        <b/>
        <sz val="14"/>
        <color theme="1"/>
        <rFont val="Calibri"/>
        <family val="2"/>
        <scheme val="minor"/>
      </rPr>
      <t>"Masquer"</t>
    </r>
    <r>
      <rPr>
        <sz val="14"/>
        <color theme="1"/>
        <rFont val="Calibri"/>
        <family val="2"/>
        <scheme val="minor"/>
      </rPr>
      <t xml:space="preserve"> dans le menu contextuel.</t>
    </r>
  </si>
  <si>
    <t>Pint (UK)(s)</t>
  </si>
  <si>
    <r>
      <t xml:space="preserve">4. Pour les réafficher, sélectionnez les colonnes adjacentes, clic droit → </t>
    </r>
    <r>
      <rPr>
        <b/>
        <sz val="14"/>
        <color theme="1"/>
        <rFont val="Calibri"/>
        <family val="2"/>
        <scheme val="minor"/>
      </rPr>
      <t>"Afficher"</t>
    </r>
    <r>
      <rPr>
        <sz val="14"/>
        <color theme="1"/>
        <rFont val="Calibri"/>
        <family val="2"/>
        <scheme val="minor"/>
      </rPr>
      <t>.</t>
    </r>
  </si>
  <si>
    <t>quart (qt)</t>
  </si>
  <si>
    <t>L'utilisation professionnelle des recettes vous engage à connaître la réglementation en matière d'hygiène et HACCP.</t>
  </si>
  <si>
    <t>gallon (gal)</t>
  </si>
  <si>
    <t>Masquer les Colonnes dans Excel 🟢[2 SOLUTIONS PRO] 🟢</t>
  </si>
  <si>
    <t>Lien &gt;</t>
  </si>
  <si>
    <t>https://www.youtube.com/watch?v=WbtKbVzE2mE&amp;t=2s</t>
  </si>
  <si>
    <t>Comment mettre un accent à une majuscule (À, É, È, Ç) ?</t>
  </si>
  <si>
    <t>Adresse PC</t>
  </si>
  <si>
    <t>È (e majuscule accent grave) = Alt + 0200</t>
  </si>
  <si>
    <t>É (e majuscule accent aigu) =Alt + 0201</t>
  </si>
  <si>
    <t>À (a majuscule accent) = Alt + 0192</t>
  </si>
  <si>
    <t>Ç (c cédille majuscule) = Alt + 0199</t>
  </si>
  <si>
    <t>FEUILLES DE MERINGUE</t>
  </si>
  <si>
    <t>Ù (u majuscule accent grave) = Alt + 0217</t>
  </si>
  <si>
    <t>%</t>
  </si>
  <si>
    <t>&amp;</t>
  </si>
  <si>
    <t>@</t>
  </si>
  <si>
    <t>‰</t>
  </si>
  <si>
    <t>≈</t>
  </si>
  <si>
    <t>¼</t>
  </si>
  <si>
    <t>½</t>
  </si>
  <si>
    <t>¾</t>
  </si>
  <si>
    <t>sucre cristalisé</t>
  </si>
  <si>
    <t>sucre glace silice</t>
  </si>
  <si>
    <t>noix de coco rapée</t>
  </si>
  <si>
    <t>pistaches hachées (Pour Mémoire)</t>
  </si>
  <si>
    <t>faire monter les blancs avec le sucre cristal</t>
  </si>
  <si>
    <t>incorporer ensuite le sucre glace et la noix de coco</t>
  </si>
  <si>
    <t>étaler très finement sur plaque et parsemer de pistaches hachées</t>
  </si>
  <si>
    <t>cuire 1h30 à 80°C.</t>
  </si>
  <si>
    <t>1 plaque 1/2 60X40 pour 18 assiettes soit 12 assiettes par plaque</t>
  </si>
  <si>
    <t>COULIS DE MANGUE</t>
  </si>
  <si>
    <t>pulpe</t>
  </si>
  <si>
    <t>sucre semoule pâtissière</t>
  </si>
  <si>
    <t>jus de citron</t>
  </si>
  <si>
    <t>JUS DE FRAISES DES BOIS</t>
  </si>
  <si>
    <t>fraises</t>
  </si>
  <si>
    <t>framboises</t>
  </si>
  <si>
    <t xml:space="preserve">mettre au bain marie pendant 1heure. </t>
  </si>
  <si>
    <t>filmer hermétiquement</t>
  </si>
  <si>
    <t>filtrer le jus et le mélange avec des fraises des bois entières</t>
  </si>
  <si>
    <t>Action</t>
  </si>
  <si>
    <t>?</t>
  </si>
  <si>
    <t>FIN</t>
  </si>
  <si>
    <t>Recette Mère &gt;</t>
  </si>
  <si>
    <t>5 ème/L</t>
  </si>
  <si>
    <t>8 ème/L</t>
  </si>
  <si>
    <t>Cuil(s).Café</t>
  </si>
  <si>
    <t>Cuil(s).Thé</t>
  </si>
  <si>
    <t>Cuil(s).Soupe</t>
  </si>
  <si>
    <t>QT. Suffisante</t>
  </si>
  <si>
    <t>Bouteille(s)</t>
  </si>
  <si>
    <t>Boite(s)</t>
  </si>
  <si>
    <t>Bte(s) 4/4</t>
  </si>
  <si>
    <t>Bte(s) 3/1</t>
  </si>
  <si>
    <t>Bte(s) 5/1</t>
  </si>
  <si>
    <t>Blanc(s) d'œuf(s)</t>
  </si>
  <si>
    <t>Jaune(s) d'œuf(s)</t>
  </si>
  <si>
    <t>Pièce(s)</t>
  </si>
  <si>
    <t>Unité(s)</t>
  </si>
  <si>
    <t>Feuille(s)</t>
  </si>
  <si>
    <t>Goutte(s)</t>
  </si>
  <si>
    <t>Grain(s)</t>
  </si>
  <si>
    <t>Oeuf(s)</t>
  </si>
  <si>
    <t>Branche(s)</t>
  </si>
  <si>
    <t>Gousse(s)</t>
  </si>
  <si>
    <t>Tranche(s)</t>
  </si>
  <si>
    <t>Pincée(s)</t>
  </si>
  <si>
    <t>Zeste(s)</t>
  </si>
  <si>
    <t>Moule(s)</t>
  </si>
  <si>
    <t>Bac(s)</t>
  </si>
  <si>
    <t>Couvercle(s)</t>
  </si>
  <si>
    <t>Egouttoir(s)</t>
  </si>
  <si>
    <t>Grille(s)</t>
  </si>
  <si>
    <t>Plaque(s)</t>
  </si>
  <si>
    <t>Quart(s)Kg</t>
  </si>
  <si>
    <t>Tiers Kg</t>
  </si>
  <si>
    <t>Demi(s)Kg</t>
  </si>
  <si>
    <t>▼ PHASES DE PROGRESSION ORGANISATION RAISONNÉE DU TRAVAIL</t>
  </si>
  <si>
    <t>Ce document vous permet d'assembler plusieurs parties détachables (postits) pour composer votre recette</t>
  </si>
  <si>
    <t>contenu du cartouche lignes 2 à 5</t>
  </si>
  <si>
    <t>❷ - cellule V2  saisissez un Numéro de fiche si vous le souhaitez</t>
  </si>
  <si>
    <t>la cellule W2 est automatique avec cette formule = SI(S2="";"";MAJUSCULE(GAUCHE(SUPPRESPACE(SUBSTITUE(S2;CAR(160);""));1)))</t>
  </si>
  <si>
    <t>❸ -Collez la famille d'identification cellules V.W 3</t>
  </si>
  <si>
    <t>❶ NOM DE LA RECETTE - Famille et N° de la recette</t>
  </si>
  <si>
    <t>❶ &gt; Auteur</t>
  </si>
  <si>
    <t>❹ Collez vos "postits" à partie de la cellule R8 = RECETTE</t>
  </si>
  <si>
    <t>POSTIT À COPIER / COLLER —colonnes R à W</t>
  </si>
  <si>
    <t>la recette sera calculée à partir de ce produit</t>
  </si>
  <si>
    <t>But</t>
  </si>
  <si>
    <t>Ce classeur transforme une fiche recette « auteur » en quantités de production. Il propose deux calculs en parallèle : à partir d’une quantité souhaitée de produit principal ou à partir d’un nombre de couverts.</t>
  </si>
  <si>
    <t>Principe</t>
  </si>
  <si>
    <t>Les données de la recette voyagent dans les colonnes B:G comme un  « postit » ; les colonnes H:U restent en place et constituent le moteur.</t>
  </si>
  <si>
    <t>MODE A — Produit principal</t>
  </si>
  <si>
    <t>MODE B — Couverts</t>
  </si>
  <si>
    <t>1. DEUX MODES</t>
  </si>
  <si>
    <t>Étape</t>
  </si>
  <si>
    <t>1</t>
  </si>
  <si>
    <t>Choisir une recette existante ou un modèle « NOUVELLE RECETTE ».</t>
  </si>
  <si>
    <t>2</t>
  </si>
  <si>
    <t>Renseigner la ligne RECETTE.</t>
  </si>
  <si>
    <t>3</t>
  </si>
  <si>
    <t>Renseigner la ligne COUVERTS.</t>
  </si>
  <si>
    <t>4</t>
  </si>
  <si>
    <t>Renseigner le produit principal.</t>
  </si>
  <si>
    <t>5</t>
  </si>
  <si>
    <t>Renseigner chaque ligne ingrédient.</t>
  </si>
  <si>
    <t>6</t>
  </si>
  <si>
    <t>7</t>
  </si>
  <si>
    <t>Choisir le résultat utile.</t>
  </si>
  <si>
    <t>8</t>
  </si>
  <si>
    <t>Contrôler le résultat avec le bon sens métier.</t>
  </si>
  <si>
    <t>2. Dans le "Postit"</t>
  </si>
  <si>
    <t>interdiction de supprimer ou de modifier ▼</t>
  </si>
  <si>
    <t>RECETTE - COUVERTS - PRINCIPAL AUTEUR ces textes alimentent toutes les formules</t>
  </si>
  <si>
    <t>② Famille</t>
  </si>
  <si>
    <t>① Nom de la recette</t>
  </si>
  <si>
    <t>▼ ne rien saisir formule</t>
  </si>
  <si>
    <t>③ prévus par l'Auteur ►</t>
  </si>
  <si>
    <t>④ Dupliqués pour  ►</t>
  </si>
  <si>
    <t>⑥ ne rien saisir ▲ formule</t>
  </si>
  <si>
    <t>⑦ Quantité à produire ►</t>
  </si>
  <si>
    <t>▲ ⑧ poids ou volume</t>
  </si>
  <si>
    <t>⑤Prévu par l'Auteur  assiettes - Couverts etc..</t>
  </si>
  <si>
    <t>¤</t>
  </si>
  <si>
    <t>¤¤</t>
  </si>
  <si>
    <t>Difficulté : 1 ¤ Facile - 4 ¤ ¤ ¤ ¤ Difficile</t>
  </si>
  <si>
    <t>Coût : 1 ¤ économique - 4 ¤ ¤ ¤ ¤ luxe</t>
  </si>
  <si>
    <t>SI(ET(NB.SI(O76:O82;"*~**")=0;NB.SI(O76:O82;"*~?*")=0);"";SI(NB.SI(O76:O82;"*~**")&gt;0;NB.SI(O76:O82;"*~**")&amp;" allergène"&amp;SI(NB.SI(O76:O82;"*~**")&gt;1;"s";"")&amp;" repéré"&amp;SI(NB.SI(O76:O82;"*~**")&gt;1;"s";"")&amp;" par *";"")&amp;SI(ET(NB.SI(O76:O82;"*~**")&gt;0;NB.SI(O76:O82;"*~?*")&gt;0);" | ";"")&amp;SI(NB.SI(O76:O82;"*~?*")&gt;0;NB.SI(O76:O82;"*~?*")&amp;" produit"&amp;SI(NB.SI(O76:O82;"*~?*")&gt;1;"s";"")&amp;" à vérifier par ?";""))</t>
  </si>
  <si>
    <t>DENRÉES       Allergènes* ne rien saisir ; Formule</t>
  </si>
  <si>
    <t>⑨ PRODUIT DE RÉFÉRENCE ►</t>
  </si>
  <si>
    <t>identifiez les produits Allergènes avec *</t>
  </si>
  <si>
    <t>Escalopes de volaille</t>
  </si>
  <si>
    <t>Fond brun</t>
  </si>
  <si>
    <t>CONTRÔLE À FAIRE</t>
  </si>
  <si>
    <t>QTÉ MODE AB</t>
  </si>
  <si>
    <t>Adresse  &gt;</t>
  </si>
  <si>
    <t>https://www.youtube.com/Astuces_Excel/videos</t>
  </si>
  <si>
    <t>👉 A COLLER DANS LES "POSTITS"</t>
  </si>
  <si>
    <t xml:space="preserve"> masquer les colonnes   &lt; vous avez 7 colonnes masquables de X à AD</t>
  </si>
  <si>
    <t>et 8  colonnes masquables de AF à AM</t>
  </si>
  <si>
    <t>❶ le/la &gt;</t>
  </si>
  <si>
    <t>❶ &gt;</t>
  </si>
  <si>
    <t>Exemple du braisé : l’auteur prévoit 16 kg de longe ; on demande 22 kg. Coefficient = 22 ÷ 16 = 1,375. Les résultats se lisent en X:Y.</t>
  </si>
  <si>
    <t>Exemple du braisé : l’auteur prévoit 100 couverts ; on en demande 150. Coefficient = 150 ÷ 100 = 1,5. Les résultats se lisent en Z:AA.</t>
  </si>
  <si>
    <t>La colonne AB doit afficher OK.</t>
  </si>
  <si>
    <t>2️⃣ Renseigner la ligne RECETTE.</t>
  </si>
  <si>
    <t>3️⃣ Renseigner la ligne COUVERTS.</t>
  </si>
  <si>
    <t>4️⃣ Renseigner le produit principal.</t>
  </si>
  <si>
    <t>5️⃣ Renseigner chaque ligne ingrédient.</t>
  </si>
  <si>
    <t>Lire la colonne AB</t>
  </si>
  <si>
    <t>6️⃣ Lire la colonne AB</t>
  </si>
  <si>
    <t>Ⓐ Ⓑ Ⓒ Ⓓ Ⓔ Ⓕ Ⓖ Ⓗ Ⓘ Ⓙ Ⓚ Ⓛ Ⓜ Ⓝ Ⓞ Ⓟ Ⓠ Ⓡ Ⓢ Ⓣ Ⓤ Ⓥ Ⓦ Ⓧ Ⓧ Ⓩ MAJUSCULES</t>
  </si>
  <si>
    <t>ⓐ ⓑ ⓒ ⓓ ⓔ ⓕ ⓕ ⓗ ⓗ ⓘ ⓙ ⓚ ⓛ ⓜ ⓝ ⓞ ⓟ ⓠ ⓡ ⓡ ⓣ ⓤ ⓥ ⓦ ⓧ ⓨ ⓩ minuscules</t>
  </si>
  <si>
    <t>🅐🅑🅒🅓🅔🅕🅖🅗🅘🅙🅚🅛🅜🅝🅞🅟🅠🅡🅢🅣🅤🅥🅦🅧🅨🅩</t>
  </si>
  <si>
    <t>🅰🅱🅲🅳🅴🅵🅶🅷🅸🅹🅺🅻🅼🅽🅾🅿🆀🆁🆂🆃🆄🆅🆆🆇🆈🆉</t>
  </si>
  <si>
    <t>0️⃣ 1️⃣ 2️⃣ 3️⃣ 4️⃣ 5️⃣ 6️⃣ 7️⃣ 8️⃣ 9️⃣ 🔟 1️⃣1️⃣ 1️⃣2️⃣ 1️⃣3️⃣ 1️⃣4️⃣ 1️⃣5️⃣ 1️⃣6️⃣ 1️⃣7️⃣ 1️⃣8️⃣ 1️⃣9️⃣ 2️⃣0️⃣</t>
  </si>
  <si>
    <t xml:space="preserve">1️⃣1️⃣ </t>
  </si>
  <si>
    <t>1️⃣2️⃣</t>
  </si>
  <si>
    <t>et sélectionnez dans la barre de formule le numéro ou la lettre qui vous intéresse  choisissez la police de caractères et la couleur qui vous conviennent</t>
  </si>
  <si>
    <t>le ² se fait en tapant alt+0178</t>
  </si>
  <si>
    <t>le ³ se fait en tapant alt+0179</t>
  </si>
  <si>
    <t xml:space="preserve">m² </t>
  </si>
  <si>
    <t>m³ </t>
  </si>
  <si>
    <t>0.00\ " cm³"</t>
  </si>
  <si>
    <t xml:space="preserve"> ⏺ ⏭ ⏮ ⏩ ⏪ ⏫ ⏬ ◀️ 🔼 🔽 ➡️ ⬅️ ⬆️ ⬇️ ↗️ ↘️ ↙️ ↖️ ↕️ ↔️ ↪️ ↩️ ⤴️ ⤵️ 🔀 🔁 🔂 🔄 🔃 🎵 🎶 ➕ ➖ ➗ ✖️ </t>
  </si>
  <si>
    <t>🆗</t>
  </si>
  <si>
    <t>A partir de 11, j’ai combiné les chiffres disponibles pour garder une cohérence visuelle. 😊 ChatGPT</t>
  </si>
  <si>
    <t>Auteur : Joel Leboucher • Rochefort sur Mer |  Date : 03 Septembre 2026  |  heure : 16h30 |  Document réalisé avec l'aide de ChatGPT  |</t>
  </si>
  <si>
    <t>8️⃣ Contrôler le résultat avec le bon sens métier.</t>
  </si>
  <si>
    <t>7️⃣ Choisir le résultat utile. A ou B</t>
  </si>
  <si>
    <t>N° 1?</t>
  </si>
  <si>
    <t>Auteur</t>
  </si>
  <si>
    <t>1️⃣ Collez votre "postit" à partir de la cellule RECETTE pour remplacer ce texte</t>
  </si>
  <si>
    <t>📋 Mode d'emploi de la fiche Cadre cellule BB5</t>
  </si>
  <si>
    <t>la cellule W2 est automatique avec une formule</t>
  </si>
  <si>
    <t>⑩ Recette Mère &gt;</t>
  </si>
  <si>
    <t>⑪ Auteur &gt;</t>
  </si>
  <si>
    <t xml:space="preserve">1️⃣ Collez votre "postit" à partir de la cellule RECETTE pour </t>
  </si>
  <si>
    <t>📋 Mode d'emploi du "Postit"</t>
  </si>
  <si>
    <t>pour Info TABLEAU D'ÉQUIVALENCES</t>
  </si>
  <si>
    <t>19 lignes</t>
  </si>
  <si>
    <t>14 lignes</t>
  </si>
  <si>
    <t>9 lignes</t>
  </si>
  <si>
    <t>5 lignes</t>
  </si>
  <si>
    <t>Base : 300 fiches techniques — La cuisine de collectivité — Michel Grossmann et Alain Le Franc</t>
  </si>
  <si>
    <t xml:space="preserve">LA CUISINE DE COLLECTIVITÉ   Base : 300 fiches techniques </t>
  </si>
  <si>
    <t>Auteurs Michel Grossmann et Alain Le Franc</t>
  </si>
  <si>
    <t>26 lignes</t>
  </si>
  <si>
    <t>23 lignes</t>
  </si>
  <si>
    <t>22 lignes</t>
  </si>
  <si>
    <t>④ Dupliqués pour</t>
  </si>
  <si>
    <t>⑦ Quantité à produire</t>
  </si>
  <si>
    <t>16 lignes</t>
  </si>
  <si>
    <t>15 lignes</t>
  </si>
  <si>
    <t>13 lignes</t>
  </si>
  <si>
    <t>10 lignes</t>
  </si>
  <si>
    <t>20 lignes</t>
  </si>
  <si>
    <t>30 lignes</t>
  </si>
  <si>
    <t>40 lignes</t>
  </si>
  <si>
    <t>25 lignes</t>
  </si>
  <si>
    <t>35 lignes</t>
  </si>
  <si>
    <t>Auteur : Joel Leboucher • Rochefort sur Mer |  Date : 03 Septembre 2026  |  heure : 18h30 |  Document réalisé avec l'aide de ChatGPT  |</t>
  </si>
  <si>
    <t>MODE D’EMPLOI CFA — MOTEUR DE FICHES RECETTES</t>
  </si>
  <si>
    <t>Objectif : comprendre comment passer d’une recette d’auteur aux quantités réellement à produire, sans toucher au moteur de calcul.</t>
  </si>
  <si>
    <t>1 — À QUOI SERT CE DOCUMENT ?</t>
  </si>
  <si>
    <t>Ce classeur transforme des fiches recettes de référence en quantités de production adaptées au besoin réel. Il permet de travailler soit à partir d’un nombre de couverts, soit à partir d’une quantité souhaitée du produit principal.</t>
  </si>
  <si>
    <t>Il contrôle aussi les unités, convertit automatiquement masse/volume, arrondit l’affichage et signale les saisies incohérentes.</t>
  </si>
  <si>
    <t>2 — LES ZONES À CONNAÎTRE</t>
  </si>
  <si>
    <t>ZONE</t>
  </si>
  <si>
    <t>COLONNES</t>
  </si>
  <si>
    <t>RÔLE</t>
  </si>
  <si>
    <t>CE QUE L’APPRENANT FAIT</t>
  </si>
  <si>
    <t>À RETENIR</t>
  </si>
  <si>
    <t>POSTIT recette</t>
  </si>
  <si>
    <t>R:W</t>
  </si>
  <si>
    <t>Bloc de données de la recette : titre, couverts, produit principal, ingrédients, quantités, unités et règles.</t>
  </si>
  <si>
    <t>Saisir ou copier/coller la recette dans cette zone.</t>
  </si>
  <si>
    <t>C’est la partie mobile. Ne copier que le bloc R:W.</t>
  </si>
  <si>
    <t>Résultat par COUVERTS</t>
  </si>
  <si>
    <t>X:Y</t>
  </si>
  <si>
    <t>Quantités recalculées à partir du nombre de couverts demandé.</t>
  </si>
  <si>
    <t>Lire le résultat si la production est pilotée par l’effectif.</t>
  </si>
  <si>
    <t>Exemple : 100 → 150 couverts = coefficient 1,5.</t>
  </si>
  <si>
    <t>Résultat par PRODUIT PRINCIPAL</t>
  </si>
  <si>
    <t>Z:AA</t>
  </si>
  <si>
    <t>Quantités recalculées à partir de la quantité de produit principal demandée.</t>
  </si>
  <si>
    <t>Lire le résultat si la production est pilotée par le poids/volume du produit principal.</t>
  </si>
  <si>
    <t>Exemple : 16 kg → 22 kg = coefficient 1,375.</t>
  </si>
  <si>
    <t>Contrôle</t>
  </si>
  <si>
    <t>AB</t>
  </si>
  <si>
    <t>Vérifie les quantités, unités et règles de saisie.</t>
  </si>
  <si>
    <t>Lire le message avant d’utiliser les résultats.</t>
  </si>
  <si>
    <t>La situation normale est : OK.</t>
  </si>
  <si>
    <t>Moteur technique</t>
  </si>
  <si>
    <t>AC:AM</t>
  </si>
  <si>
    <t>Comparaison d’unités, coefficients et calculs intermédiaires.</t>
  </si>
  <si>
    <t>Ne rien saisir.</t>
  </si>
  <si>
    <t>Ces colonnes doivent rester en place.</t>
  </si>
  <si>
    <t>Dictionnaire d’unités</t>
  </si>
  <si>
    <t>AP:AS</t>
  </si>
  <si>
    <t>Classe les unités en MASSE, VOLUME ou AUTRE et fournit leur coefficient de conversion.</t>
  </si>
  <si>
    <t>Réservé au formateur/gestionnaire en cas d’ajout d’une unité.</t>
  </si>
  <si>
    <t>Le moteur s’appuie sur cette table.</t>
  </si>
  <si>
    <t>3 — COMMENT FONCTIONNE UNE RECETTE ?</t>
  </si>
  <si>
    <t>ÉTAPE</t>
  </si>
  <si>
    <t>ACTION</t>
  </si>
  <si>
    <t>EXPLICATION</t>
  </si>
  <si>
    <t>Repérer un bloc complet de recette.</t>
  </si>
  <si>
    <t>Il commence par RECETTE, puis COUVERTS, PRINCIPAL AUTEUR, la ligne d’en-tête LIGNE et les lignes L001, L002…</t>
  </si>
  <si>
    <t>Renseigner RECETTE.</t>
  </si>
  <si>
    <t>Saisir le nom, la famille et le numéro de fiche selon le cartouche du bloc.</t>
  </si>
  <si>
    <t>Renseigner COUVERTS.</t>
  </si>
  <si>
    <t>Indiquer le nombre prévu par l’auteur puis le nombre de couverts à produire.</t>
  </si>
  <si>
    <t>Renseigner PRINCIPAL AUTEUR.</t>
  </si>
  <si>
    <t>Indiquer la quantité/unité du produit principal dans la recette d’origine, puis la quantité/unité que l’on souhaite produire.</t>
  </si>
  <si>
    <t>Renseigner les ingrédients.</t>
  </si>
  <si>
    <t>Pour chaque L001, L002… saisir le produit, la quantité auteur et l’unité. Marquer * pour un allergène identifié et ? lorsqu’un produit doit être vérifié.</t>
  </si>
  <si>
    <t>Utiliser la règle seulement si nécessaire.</t>
  </si>
  <si>
    <t>Vide = quantité proportionnelle. QS = quantité suffisante. Le moteur prévoit aussi F pour une quantité fixe.</t>
  </si>
  <si>
    <t>Lire AB.</t>
  </si>
  <si>
    <t>Ne pas exploiter une ligne tant que le contrôle n’affiche pas OK.</t>
  </si>
  <si>
    <t>Choisir UN résultat.</t>
  </si>
  <si>
    <t>X:Y si l’objectif est un nombre de couverts ; Z:AA si l’objectif est une quantité de produit principal. Les deux calculs sont affichés en parallèle mais correspondent à deux scénarios différents.</t>
  </si>
  <si>
    <t>4 — EXEMPLE RÉEL : BRAISÉ DE PORC AU LAIT</t>
  </si>
  <si>
    <t>SCÉNARIO</t>
  </si>
  <si>
    <t>DONNÉES</t>
  </si>
  <si>
    <t>CALCUL</t>
  </si>
  <si>
    <t>RÉSULTAT À LIRE</t>
  </si>
  <si>
    <t>Par couverts</t>
  </si>
  <si>
    <t>Auteur : 100 couverts ; production : 150 couverts.</t>
  </si>
  <si>
    <t>150 ÷ 100 = 1,5. Longe : 16 kg × 1,5.</t>
  </si>
  <si>
    <t>X:Y affiche 24 kg.</t>
  </si>
  <si>
    <t>Par produit principal</t>
  </si>
  <si>
    <t>Auteur : 16 kg de longe ; production souhaitée : 22 kg.</t>
  </si>
  <si>
    <t>22 ÷ 16 = 1,375. Lait : 8 L × 1,375.</t>
  </si>
  <si>
    <t>Z:AA affiche 11 L.</t>
  </si>
  <si>
    <t>Conclusion</t>
  </si>
  <si>
    <t>Le même postit peut donc servir à deux méthodes de calcul sans modifier la recette d’origine.</t>
  </si>
  <si>
    <t>On choisit le scénario correspondant au besoin réel de production.</t>
  </si>
  <si>
    <t>5 — COMPRENDRE LES MESSAGES DE LA COLONNE AB</t>
  </si>
  <si>
    <t>MESSAGE</t>
  </si>
  <si>
    <t>SIGNIFICATION</t>
  </si>
  <si>
    <t>ACTION À FAIRE</t>
  </si>
  <si>
    <t>OK</t>
  </si>
  <si>
    <t>La ligne est exploitable.</t>
  </si>
  <si>
    <t>Aucune correction nécessaire.</t>
  </si>
  <si>
    <t>À COMPLÉTER</t>
  </si>
  <si>
    <t>Une donnée indispensable du produit principal manque.</t>
  </si>
  <si>
    <t>Compléter quantité et/ou unité auteur et production.</t>
  </si>
  <si>
    <t>UNITÉ ?</t>
  </si>
  <si>
    <t>L’unité est vide ou absente du dictionnaire AP:AS.</t>
  </si>
  <si>
    <t>Corriger l’unité ou demander au formateur de compléter le dictionnaire.</t>
  </si>
  <si>
    <t>UNITÉS INCOMPATIBLES</t>
  </si>
  <si>
    <t>Les deux unités du produit principal n’appartiennent pas à la même famille, ou deux unités « AUTRE » ne correspondent pas.</t>
  </si>
  <si>
    <t>Utiliser deux unités compatibles.</t>
  </si>
  <si>
    <t>QUANTITÉ ?</t>
  </si>
  <si>
    <t>La quantité saisie n’est pas reconnue comme un nombre.</t>
  </si>
  <si>
    <t>Corriger la saisie numérique.</t>
  </si>
  <si>
    <t>RÈGLE ?</t>
  </si>
  <si>
    <t>La colonne W contient une règle non reconnue.</t>
  </si>
  <si>
    <t>Vérifier W : vide, QS ou règle prévue par le modèle.</t>
  </si>
  <si>
    <t>6 — CE QUE L’APPRENANT PEUT / NE DOIT PAS MODIFIER</t>
  </si>
  <si>
    <t>À MODIFIER</t>
  </si>
  <si>
    <t>R:W dans les postits, notamment les données de recette et les objectifs de production.</t>
  </si>
  <si>
    <t>À LIRE</t>
  </si>
  <si>
    <t>X:Y, Z:AA et AB.</t>
  </si>
  <si>
    <t>À NE PAS MODIFIER</t>
  </si>
  <si>
    <t>AC:AM : moteur permanent de calcul.</t>
  </si>
  <si>
    <t>AVEC LE FORMATEUR</t>
  </si>
  <si>
    <t>AP:AS si une nouvelle unité doit être ajoutée ou normalisée.</t>
  </si>
  <si>
    <t>CONSEIL</t>
  </si>
  <si>
    <t>Après une modification importante ou un masquage de colonnes, enregistrer puis utiliser F9 si un recalcul complet est nécessaire.</t>
  </si>
  <si>
    <t>1. Je saisis la recette dans R:W.  2. Je contrôle AB.  3. Je choisis X:Y pour les couverts OU Z:AA pour le produit principal.  4. Je vérifie le résultat avec mon bon sens professionnel.</t>
  </si>
  <si>
    <t>Et si une nouvelle recette pouvait naître de plusieurs recettes existantes ?</t>
  </si>
  <si>
    <t>Cet outil Excel fonctionne par blocs de recettes assemblables : chaque recette ou sous-recette peut provenir</t>
  </si>
  <si>
    <t xml:space="preserve"> d’un auteur différent, puis être réunie pour construire une nouvelle recette complète.</t>
  </si>
  <si>
    <t>Une nouvelle recette à partir de plusieurs recettes existantes ?</t>
  </si>
  <si>
    <r>
      <t xml:space="preserve">Avec cet outil Excel, assemblez librement des </t>
    </r>
    <r>
      <rPr>
        <b/>
        <sz val="11"/>
        <color theme="1"/>
        <rFont val="Calibri"/>
        <family val="2"/>
        <scheme val="minor"/>
      </rPr>
      <t>« postits » de recettes ou sous-recettes</t>
    </r>
    <r>
      <rPr>
        <sz val="11"/>
        <color theme="1"/>
        <rFont val="Calibri"/>
        <family val="2"/>
        <scheme val="minor"/>
      </rPr>
      <t>, même issus de différents auteurs.</t>
    </r>
  </si>
  <si>
    <r>
      <t xml:space="preserve">Le fichier recalcule ensuite automatiquement les quantités selon </t>
    </r>
    <r>
      <rPr>
        <b/>
        <sz val="11"/>
        <color theme="1"/>
        <rFont val="Calibri"/>
        <family val="2"/>
        <scheme val="minor"/>
      </rPr>
      <t>les couverts</t>
    </r>
    <r>
      <rPr>
        <sz val="11"/>
        <color theme="1"/>
        <rFont val="Calibri"/>
        <family val="2"/>
        <scheme val="minor"/>
      </rPr>
      <t xml:space="preserve"> ou </t>
    </r>
    <r>
      <rPr>
        <b/>
        <sz val="11"/>
        <color theme="1"/>
        <rFont val="Calibri"/>
        <family val="2"/>
        <scheme val="minor"/>
      </rPr>
      <t>la production souhaitée</t>
    </r>
    <r>
      <rPr>
        <sz val="11"/>
        <color theme="1"/>
        <rFont val="Calibri"/>
        <family val="2"/>
        <scheme val="minor"/>
      </rPr>
      <t>, jusqu’à la ligne 661.</t>
    </r>
  </si>
  <si>
    <t xml:space="preserve">Le fichier recalcule ensuite automatiquement les quantités selon les couverts ou la production souhaitée, </t>
  </si>
  <si>
    <t>jusqu’à la ligne 661.</t>
  </si>
  <si>
    <t>Effectifs ▼</t>
  </si>
  <si>
    <t xml:space="preserve"> couverts</t>
  </si>
  <si>
    <t>tranches</t>
  </si>
  <si>
    <t>Gastro 1/1</t>
  </si>
  <si>
    <t xml:space="preserve">◄ votre Contenant </t>
  </si>
  <si>
    <t xml:space="preserve">◄ Quoi </t>
  </si>
  <si>
    <t>◄  poids d'1 portion</t>
  </si>
  <si>
    <t>CONDITIONNEMENT à la pièce  (exemple)</t>
  </si>
  <si>
    <t>CONDITIONNEMENT  au poids (exemple)</t>
  </si>
  <si>
    <t>A COLLER DANS LES "POSTITS" colonnes C et D</t>
  </si>
  <si>
    <t>VISUEL / PRÉSENTATION</t>
  </si>
  <si>
    <t>CUISSON</t>
  </si>
  <si>
    <t>Bon</t>
  </si>
  <si>
    <t>👍</t>
  </si>
  <si>
    <t xml:space="preserve">TEXTURE </t>
  </si>
  <si>
    <t>non acceptable pour nos clients</t>
  </si>
  <si>
    <t xml:space="preserve"> GUSTATIF / SAVEUR</t>
  </si>
  <si>
    <t xml:space="preserve"> GUSTATIF</t>
  </si>
  <si>
    <t>TEMPÉRATURE</t>
  </si>
  <si>
    <t xml:space="preserve">QUALITÉ </t>
  </si>
  <si>
    <t>à améliorer</t>
  </si>
  <si>
    <t>VARIÉTÉ</t>
  </si>
  <si>
    <t>❌</t>
  </si>
  <si>
    <t>ORIGINALITÉ</t>
  </si>
  <si>
    <t>VISUEL</t>
  </si>
  <si>
    <t>pour les critères saisis</t>
  </si>
  <si>
    <t>BIEN</t>
  </si>
  <si>
    <t>✅</t>
  </si>
  <si>
    <t>TOTAL obtenu</t>
  </si>
  <si>
    <t xml:space="preserve">TOTAL maxi à atteindre </t>
  </si>
  <si>
    <t>CONCLUSION</t>
  </si>
  <si>
    <t>can we serve it to all our customers</t>
  </si>
  <si>
    <t>Acceptation</t>
  </si>
  <si>
    <t>Refus partiel ou total</t>
  </si>
  <si>
    <t>👎</t>
  </si>
  <si>
    <t xml:space="preserve">DÉVELOPPEMENT DES RECETTES  note Maxi par critère = 3   </t>
  </si>
  <si>
    <t>AMÉLIORATION DES RECETTES Les produits ou la recette sont/est :</t>
  </si>
  <si>
    <t>Temps</t>
  </si>
  <si>
    <t xml:space="preserve">Température </t>
  </si>
  <si>
    <t>GUIDE DE CUISSON</t>
  </si>
  <si>
    <t>Température de cuisson</t>
  </si>
  <si>
    <t>Cuisson à Cœur</t>
  </si>
  <si>
    <t>Refroidissement</t>
  </si>
  <si>
    <t>GUIDE DE PRÉPARATION</t>
  </si>
  <si>
    <t>Mise en place</t>
  </si>
  <si>
    <t>déconditionnement</t>
  </si>
  <si>
    <t>légumerie</t>
  </si>
  <si>
    <t>plaquage</t>
  </si>
  <si>
    <t>rissolage</t>
  </si>
  <si>
    <t>préchauffage</t>
  </si>
  <si>
    <t>cuisson</t>
  </si>
  <si>
    <t>sauce réduction</t>
  </si>
  <si>
    <t>conditionnement</t>
  </si>
  <si>
    <t>Liaison Chaude</t>
  </si>
  <si>
    <t>Liaison froide</t>
  </si>
  <si>
    <t xml:space="preserve">refroidissement température cible'+ 9 °C </t>
  </si>
  <si>
    <t>ORGANISATION RAISONNÉE</t>
  </si>
  <si>
    <t>Saisissez l'effectif -la Quantité p.p. - Quoi - Quantité par contenant et le type de contenant</t>
  </si>
  <si>
    <t xml:space="preserve"> CONDITIONNEMENT</t>
  </si>
  <si>
    <t>le contenant peut-être un gastro - 1 plat - 1 louche - 1 barquette etc.</t>
  </si>
  <si>
    <t>◄ Effectifs</t>
  </si>
  <si>
    <t>◄ Poids d'1 portion</t>
  </si>
  <si>
    <t>Quantité par portion ▼</t>
  </si>
  <si>
    <t xml:space="preserve"> ▼ Produit</t>
  </si>
  <si>
    <t>ROTI DE VEAU</t>
  </si>
  <si>
    <t>Gastro(s) 1/1</t>
  </si>
  <si>
    <t>PRIX D'ACHAT</t>
  </si>
  <si>
    <t>PRIX VENTE</t>
  </si>
  <si>
    <t>Augmentation</t>
  </si>
  <si>
    <t>%  d'augmentation</t>
  </si>
  <si>
    <t>POIDS BRUT</t>
  </si>
  <si>
    <t>POIDS NET</t>
  </si>
  <si>
    <t xml:space="preserve"> Poids de perte</t>
  </si>
  <si>
    <t>%  de perte</t>
  </si>
  <si>
    <t>%  de PERTE</t>
  </si>
  <si>
    <t>Poids net</t>
  </si>
  <si>
    <t>NOM DE VOTRE RECETTE</t>
  </si>
  <si>
    <t>7 — RÈGLE SIMPLE POUR LE CFA</t>
  </si>
  <si>
    <t>← largeurs actuelles des colonnes</t>
  </si>
  <si>
    <t>Ce document est composé de :</t>
  </si>
  <si>
    <t>&lt; ✅ largeurs conseillées</t>
  </si>
  <si>
    <t>Auteur : Joel Leboucher • Rochefort sur Mer |  Date : 11 Octobre 2025  |  heure : 10h07</t>
  </si>
  <si>
    <t>avec valeurs ou texte</t>
  </si>
  <si>
    <t xml:space="preserve">cellules vides </t>
  </si>
  <si>
    <t>IDENTIFICATION  DES CADRES ET DES "POSTITS" RECETTES</t>
  </si>
  <si>
    <t>Date de mise à jour : 01 SEPTEMBRE 2026</t>
  </si>
  <si>
    <t>IDENTIFICATION OF FRAMES AND RECIPE “POSTITS”</t>
  </si>
  <si>
    <t xml:space="preserve">IDENTIFICACIÓN DE LOS MARCOS Y DE LOS “POSTITS” </t>
  </si>
  <si>
    <t>lignes</t>
  </si>
  <si>
    <t>colonnes</t>
  </si>
  <si>
    <t>Tendez la main, partagez vos savoir-faire : vos essais, vos erreurs et votre ténacité sont des tremplins pour celles et ceux qui veulent progresser.</t>
  </si>
  <si>
    <t>FAMILLE--Identité</t>
  </si>
  <si>
    <t>Code couleur Rouge Vert Bleu RVB</t>
  </si>
  <si>
    <t>cuisine-SIDES</t>
  </si>
  <si>
    <t>PASTRY</t>
  </si>
  <si>
    <t>CATERING</t>
  </si>
  <si>
    <t>FAMILY--Identity</t>
  </si>
  <si>
    <t>BARTENDERS - BAR - DRINKS</t>
  </si>
  <si>
    <t>RGB color codes (Red–Green–Blue)</t>
  </si>
  <si>
    <t>cuisine-ACOMPAÑAMIENTOS</t>
  </si>
  <si>
    <t>PASTELERÍA</t>
  </si>
  <si>
    <t>CÁTERING</t>
  </si>
  <si>
    <t>FAMILIA--Identidad</t>
  </si>
  <si>
    <t>PESCADERÍA</t>
  </si>
  <si>
    <t>BARTENDERS - BAR - BEBIDAS</t>
  </si>
  <si>
    <t>Avec vos exemples, chacun pourra avancer à son rythme, avec confiance et gagner en autonomie.</t>
  </si>
  <si>
    <t>Couleur diététique</t>
  </si>
  <si>
    <t/>
  </si>
  <si>
    <t>51 153 102  #339966</t>
  </si>
  <si>
    <t>R      G       B           HEX</t>
  </si>
  <si>
    <t>CUISINE</t>
  </si>
  <si>
    <t>TRAITEUR</t>
  </si>
  <si>
    <t>CHARCUTERIE</t>
  </si>
  <si>
    <t>MODES DE CUISSON</t>
  </si>
  <si>
    <t>cuisine-plat-PROTÉINES</t>
  </si>
  <si>
    <t>cuisine-légumes-CUIDITES</t>
  </si>
  <si>
    <t>cuisine-légumes-CRUDITES</t>
  </si>
  <si>
    <t>cuisine-légumes-FÉCULENTS</t>
  </si>
  <si>
    <t>POISSONNERIE</t>
  </si>
  <si>
    <t>Batenders-BAR-BOISSONS</t>
  </si>
  <si>
    <t>R51-V153 B102</t>
  </si>
  <si>
    <t>cuisine-COMPOSED GREEN SALADS</t>
  </si>
  <si>
    <t>pastry--BAVARIANS (BAVAROIS)</t>
  </si>
  <si>
    <t>catering-COLD ROASTS</t>
  </si>
  <si>
    <t>COOKING METHODS</t>
  </si>
  <si>
    <t>Dietary color</t>
  </si>
  <si>
    <t>Poissonnerie--SHELLFISH (MOLLUSCS)</t>
  </si>
  <si>
    <t>BAR-Cocktails-with alcohol</t>
  </si>
  <si>
    <t>153 204 0   #99CC00</t>
  </si>
  <si>
    <t>cuisine-ENSALADAS VERDES COMPUESTAS</t>
  </si>
  <si>
    <t>pastelería--BÁVAROS (BAVAROIS)</t>
  </si>
  <si>
    <t>traiteur-ASADOS FRÍOS</t>
  </si>
  <si>
    <t>CHARCUTERÍA</t>
  </si>
  <si>
    <t>MODOS DE COCCIÓN</t>
  </si>
  <si>
    <t>Color dietético</t>
  </si>
  <si>
    <t>Poissonnerie--MOLUSCOS</t>
  </si>
  <si>
    <t>BAR-Cócteles-con alcohol</t>
  </si>
  <si>
    <t xml:space="preserve">Partager ses savoir-faire, c’est une façon de rendre hommage à celles et ceux qui nous ont transmis les leurs, </t>
  </si>
  <si>
    <t>Pour renvoyer un texte</t>
  </si>
  <si>
    <t>255 0   255 #FF00FF</t>
  </si>
  <si>
    <t>parfois dans le silence ou l’exigence, et grâce à qui nous avançons aujourd’hui.</t>
  </si>
  <si>
    <t>cuisine-ACCOMPAGNEMENTS</t>
  </si>
  <si>
    <t>pâtisserie--BAVAROIS</t>
  </si>
  <si>
    <t>traiteur-ROTIS-froids</t>
  </si>
  <si>
    <t xml:space="preserve"> charcuterie--GELEES</t>
  </si>
  <si>
    <t>cuisson--BRAISÉ</t>
  </si>
  <si>
    <t>cuisine-protéines-ABATS</t>
  </si>
  <si>
    <t>AGRUMES-comme -POMME PAMPLE.</t>
  </si>
  <si>
    <t>crudité-AGRUMES-POMME PAMPLE.</t>
  </si>
  <si>
    <t>cuisine-féculent-BLÉ</t>
  </si>
  <si>
    <t>Poissonnerie--COQUILLAGES</t>
  </si>
  <si>
    <t>BAR-Cocktails-avec alcool</t>
  </si>
  <si>
    <t>R153-V204 B0</t>
  </si>
  <si>
    <t>R0-V128 B0</t>
  </si>
  <si>
    <t xml:space="preserve"> a la ligne dans une cellule</t>
  </si>
  <si>
    <t>cuisine--CRUDITES</t>
  </si>
  <si>
    <t>pastry--BISCUITS</t>
  </si>
  <si>
    <t>catering-AMUSE-BOUCHES</t>
  </si>
  <si>
    <t>charcuterie--JELLIES</t>
  </si>
  <si>
    <t>cooking--BRAISED</t>
  </si>
  <si>
    <t>cuisine-dish-PROTEINS</t>
  </si>
  <si>
    <t>cuisine-vegetables-COOKED VEGETABLES</t>
  </si>
  <si>
    <t>cuisine-vegetables-RAW VEGETABLES</t>
  </si>
  <si>
    <t>cuisine-vegetables-STARCHES</t>
  </si>
  <si>
    <t>Poissonnerie--CRUSTACEANS</t>
  </si>
  <si>
    <t>BAR-Cocktails-non-alcoholic</t>
  </si>
  <si>
    <t>255 102 0   #FF6600</t>
  </si>
  <si>
    <t>cuisine--CRUDITÉS</t>
  </si>
  <si>
    <t>pastelería--BIZCOCHOS</t>
  </si>
  <si>
    <t>traiteur-APERITIVOS</t>
  </si>
  <si>
    <t>charcutería--GELATINAS</t>
  </si>
  <si>
    <t>cocción--BRASADO</t>
  </si>
  <si>
    <t>cuisine-plato-PROTEÍNAS</t>
  </si>
  <si>
    <t>cuisine-verduras-COCIDAS</t>
  </si>
  <si>
    <t>cuisine-verduras-CRUDITÉS</t>
  </si>
  <si>
    <t>cuisine-verduras-FÉCULAS</t>
  </si>
  <si>
    <t>Poissonnerie--CRUSTÁCEOS</t>
  </si>
  <si>
    <t>BAR-Cócteles-sin alcohol</t>
  </si>
  <si>
    <t>128 0   0   #800000</t>
  </si>
  <si>
    <t>0   0   255 #0000FF</t>
  </si>
  <si>
    <t>cuisine-COMPOSES-VERTS</t>
  </si>
  <si>
    <t>pâtisserie--BISCUITS</t>
  </si>
  <si>
    <t>traiteur-AMUSE-BOUCHE</t>
  </si>
  <si>
    <t>charcuterie-BOUDIN-BLANC</t>
  </si>
  <si>
    <t>cuisson--CONFIT</t>
  </si>
  <si>
    <t>cuisine-protéines-ABATTIS</t>
  </si>
  <si>
    <t>cuisine-cuidité-ARTICHAUT</t>
  </si>
  <si>
    <t>cuisine-crudité-AVOCAT</t>
  </si>
  <si>
    <t>cuisine-féculent-BOULGHOUR</t>
  </si>
  <si>
    <t>Poissonnerie--CRUSTACÉS</t>
  </si>
  <si>
    <t>BAR-Cocktails-sans alcool</t>
  </si>
  <si>
    <t>R128-V0-B0</t>
  </si>
  <si>
    <t>R0-V255 B0</t>
  </si>
  <si>
    <t>cuisine--COOKED VEGETABLES</t>
  </si>
  <si>
    <t>pastry--CHARLOTTES</t>
  </si>
  <si>
    <t>catering--ASPICS</t>
  </si>
  <si>
    <t>charcuterie-BOUDIN BLANC</t>
  </si>
  <si>
    <t>cooking--CONFIT</t>
  </si>
  <si>
    <t>cuisine-proteins-OFFAL</t>
  </si>
  <si>
    <t>CITRUS (e.g., grapefruit)</t>
  </si>
  <si>
    <t>crudité-CITRUS—POMELO/GRAPEFRUIT</t>
  </si>
  <si>
    <t>cuisine-starch-WHEAT</t>
  </si>
  <si>
    <t>Poissonnerie--WHOLE FISH</t>
  </si>
  <si>
    <t>BAR-Drinks-hot beverages</t>
  </si>
  <si>
    <t>255 204 153 #FFCC99</t>
  </si>
  <si>
    <t>cuisine--VERDURAS COCIDAS</t>
  </si>
  <si>
    <t>pastelería--CHARLOTTES</t>
  </si>
  <si>
    <t>traiteur--ASPICS</t>
  </si>
  <si>
    <t>charcutería-BOUDIN BLANC (morcilla blanca)</t>
  </si>
  <si>
    <t>cocción--CONFITADO</t>
  </si>
  <si>
    <t>cuisine-proteínas-CASQUERÍA</t>
  </si>
  <si>
    <t>CÍTRICOS (p. ej., pomelo)</t>
  </si>
  <si>
    <t>crudité-CÍTRICOS—POMELO/TORONJA</t>
  </si>
  <si>
    <t>cuisine-féculent-TRIGO</t>
  </si>
  <si>
    <t>Poissonnerie--PESCADO ENTERO</t>
  </si>
  <si>
    <t>BAR-Bebidas-calientes</t>
  </si>
  <si>
    <t>Reach out, share your know-how: your attempts, mistakes, and determination are stepping stones for those who want to grow.</t>
  </si>
  <si>
    <t>BOEUF
VB = Viandede bœuf</t>
  </si>
  <si>
    <t>255 0   0   #FF0000</t>
  </si>
  <si>
    <t>Through your examples, everyone can move forward at their own pace, with confidence, and gain autonomy.</t>
  </si>
  <si>
    <t>pâtisserie--CHARLOTES</t>
  </si>
  <si>
    <t xml:space="preserve"> charcuterie-BOUDIN-NOIR</t>
  </si>
  <si>
    <t>cuisson--FRIT</t>
  </si>
  <si>
    <t>cuisine-protéines-AGNEAU</t>
  </si>
  <si>
    <t>cuisine-cuidité-ASPERGES</t>
  </si>
  <si>
    <t>cuisine-crudité-BETTERAVES</t>
  </si>
  <si>
    <t>cuisine-féculent-FÉVES</t>
  </si>
  <si>
    <t>Poissonnerie--POISSON ENTIER</t>
  </si>
  <si>
    <t>BAR-Boissons-boissons chaudes</t>
  </si>
  <si>
    <t>R255-V0 B255</t>
  </si>
  <si>
    <t>R255-V153 B204</t>
  </si>
  <si>
    <t>cuisine-PLATED DESSERT</t>
  </si>
  <si>
    <t>pastry--CHOCOLATES</t>
  </si>
  <si>
    <t>catering--CANAPES</t>
  </si>
  <si>
    <t>charcuterie-BOUDIN NOIR</t>
  </si>
  <si>
    <t>cooking--FRIED</t>
  </si>
  <si>
    <t>cuisine-proteins-GIBLETS</t>
  </si>
  <si>
    <t>cuisine-cooked-ARTICHOKE</t>
  </si>
  <si>
    <t>cuisine-raw-AVOCADO</t>
  </si>
  <si>
    <t>cuisine-starch-BULGUR</t>
  </si>
  <si>
    <t>Poissonnerie--FILLETs / PORTIONS</t>
  </si>
  <si>
    <t>BAR-Drinks-cold beverages</t>
  </si>
  <si>
    <t>cuisine-POSTRE EMPLATADO</t>
  </si>
  <si>
    <t>pastelería--CHOCOLATES</t>
  </si>
  <si>
    <t>traiteur--CANAPÉS</t>
  </si>
  <si>
    <t>charcutería-BOUDIN NOIR (morcilla)</t>
  </si>
  <si>
    <t>cocción--FRITO</t>
  </si>
  <si>
    <t>cuisine-proteínas-MENUDOS (abattis)</t>
  </si>
  <si>
    <t>cuisine-cocido-ALCACHOFA</t>
  </si>
  <si>
    <t>cuisine-crudité-AGUACATE</t>
  </si>
  <si>
    <t>cuisine-féculent-BULGUR</t>
  </si>
  <si>
    <t>Poissonnerie--FILETES / PORCIONES</t>
  </si>
  <si>
    <t>BAR-Bebidas-frías</t>
  </si>
  <si>
    <t xml:space="preserve">Insérer un saut de ligne </t>
  </si>
  <si>
    <t>Sharing your know-how is a way to pay tribute to those who passed theirs on to us —</t>
  </si>
  <si>
    <t>cuisine--CUIDITES</t>
  </si>
  <si>
    <t>pâtisserie--CHOCOLATS</t>
  </si>
  <si>
    <t xml:space="preserve"> charcuterie--GIBIER</t>
  </si>
  <si>
    <t>cuisson--FUMÉ</t>
  </si>
  <si>
    <t>cuisine-protéines-BŒUF</t>
  </si>
  <si>
    <t>cuisine-cuidité-BETTERAVES</t>
  </si>
  <si>
    <t>cuisine-crudité-CAROTTES</t>
  </si>
  <si>
    <t>cuisine-féculent-FÉVETTES</t>
  </si>
  <si>
    <t>Poissonnerie--Filets / Portions</t>
  </si>
  <si>
    <t>BAR-Boissons-boissons froides</t>
  </si>
  <si>
    <t>R255-V102 B0</t>
  </si>
  <si>
    <t>R50-V204 B255</t>
  </si>
  <si>
    <t>dans la cellule</t>
  </si>
  <si>
    <t>cuisine--DESSERTS</t>
  </si>
  <si>
    <t>pastry--CONFECTIONERY</t>
  </si>
  <si>
    <t>catering-CHAUD-FROID</t>
  </si>
  <si>
    <t>charcuterie--GAME</t>
  </si>
  <si>
    <t>cooking--SMOKED</t>
  </si>
  <si>
    <t>cuisine-proteins-LAMB</t>
  </si>
  <si>
    <t>cuisine-cooked-ASPARAGUS</t>
  </si>
  <si>
    <t>cuisine-raw-BEETS</t>
  </si>
  <si>
    <t>cuisine-starch-BROAD BEANS (FAVA)</t>
  </si>
  <si>
    <t>Poissonnerie--SEAFOOD CHARCUTERIE</t>
  </si>
  <si>
    <t>BAR-COFFEES</t>
  </si>
  <si>
    <t>51  153 102  #339966</t>
  </si>
  <si>
    <t>cuisine--POSTRES</t>
  </si>
  <si>
    <t>pastelería--CONFITERÍA</t>
  </si>
  <si>
    <t>traiteur-CALIENTE-FRÍO</t>
  </si>
  <si>
    <t>charcutería--CAZA</t>
  </si>
  <si>
    <t>cocción--AHUMADO</t>
  </si>
  <si>
    <t>cuisine-proteínas-CORDERO</t>
  </si>
  <si>
    <t>cuisine-cocido-ESPÁRRAGOS</t>
  </si>
  <si>
    <t>cuisine-crudité-REMOLACHAS</t>
  </si>
  <si>
    <t>cuisine-féculent-HABAS (FAVA)</t>
  </si>
  <si>
    <t>Poissonnerie--CHARCUTERÍA DEL MAR</t>
  </si>
  <si>
    <t>BAR-CAFÉS</t>
  </si>
  <si>
    <t>204 153 255 #CC99FF</t>
  </si>
  <si>
    <t>sometimes in silence, sometimes with high expectations — and thanks to whom we move forward today.</t>
  </si>
  <si>
    <t xml:space="preserve"> cellule dans laquelle </t>
  </si>
  <si>
    <t>128 0   0    #800000</t>
  </si>
  <si>
    <t>cuisine-DESSERT-ASSIETTE</t>
  </si>
  <si>
    <t>pâtisserie--CONFISERIES</t>
  </si>
  <si>
    <t>traiteur-CHAUD-FROID</t>
  </si>
  <si>
    <t xml:space="preserve"> charcuterie--LAPIN</t>
  </si>
  <si>
    <t>cuisson--GRILLÉ</t>
  </si>
  <si>
    <t>cuisine-protéines-CAILLES</t>
  </si>
  <si>
    <t>cuisine-cuidité-CAROTTES</t>
  </si>
  <si>
    <t>cuisine-crudité-CÉLÉRI BRANCHE</t>
  </si>
  <si>
    <t>cuisine-féculent-H. COCOS</t>
  </si>
  <si>
    <t>Poissonnerie--Charcuterie de la Mer</t>
  </si>
  <si>
    <t>BAR-CAFES-cafés</t>
  </si>
  <si>
    <t>R255-V0 B0</t>
  </si>
  <si>
    <t>R255-V204 B0</t>
  </si>
  <si>
    <t xml:space="preserve">vous voulez insérer une </t>
  </si>
  <si>
    <t>cuisine--STARTERS</t>
  </si>
  <si>
    <t>pastry--ENTREMETS</t>
  </si>
  <si>
    <t>catering-COLD STARTER</t>
  </si>
  <si>
    <t>charcuterie--RABBIT</t>
  </si>
  <si>
    <t>cooking--GRILLED</t>
  </si>
  <si>
    <t>cuisine-proteins-BEEF</t>
  </si>
  <si>
    <t>cuisine-cooked-BEETS</t>
  </si>
  <si>
    <t>cuisine-raw-CARROTS</t>
  </si>
  <si>
    <t>cuisine-starch-BABY FAVA BEANS</t>
  </si>
  <si>
    <t>Poissonnerie--SMOKED FISH</t>
  </si>
  <si>
    <t>BAR-TEAS</t>
  </si>
  <si>
    <t>255 0   255  #FF00FF</t>
  </si>
  <si>
    <t>cuisine--ENTRANTES</t>
  </si>
  <si>
    <t>pastelería--ENTREMETS</t>
  </si>
  <si>
    <t>traiteur-ENTRANTE FRÍO</t>
  </si>
  <si>
    <t>charcutería--CONEJO</t>
  </si>
  <si>
    <t>cocción--A LA PARRILLA</t>
  </si>
  <si>
    <t>cuisine-proteínas-TERnera</t>
  </si>
  <si>
    <t>cuisine-cocido-REMOLACHAS</t>
  </si>
  <si>
    <t>cuisine-crudité-ZANAHORIAS</t>
  </si>
  <si>
    <t>cuisine-féculent-HABITAS (HABAS BABY)</t>
  </si>
  <si>
    <t>Poissonnerie--AHUMADOS</t>
  </si>
  <si>
    <t>BAR-TÉS</t>
  </si>
  <si>
    <t xml:space="preserve">2. Cliquez à l’emplacement </t>
  </si>
  <si>
    <t>255 0   0    #FF0000</t>
  </si>
  <si>
    <t>Códigos de color RGB (Rojo–Verde–Azul)</t>
  </si>
  <si>
    <t>Tiende la mano, comparte tus saberes: tus intentos, tus errores y tu perseverancia son impulsores para quienes desean avanzar.</t>
  </si>
  <si>
    <t>pâtisserie--ENTREMET</t>
  </si>
  <si>
    <t>traiteur-ENTRÉE-FROIDE</t>
  </si>
  <si>
    <t xml:space="preserve"> charcuterie-PURE-VOLAILLE </t>
  </si>
  <si>
    <t>cuisson--NATURE</t>
  </si>
  <si>
    <t>cuisine-protéines-CANARD</t>
  </si>
  <si>
    <t>cuisine-cuidité-CÉLÉRI BRANCHE</t>
  </si>
  <si>
    <t>cuisine-crudité-CÉLÉRI RAVE</t>
  </si>
  <si>
    <t>cuisine-féculent-H. FLAGEOLETS</t>
  </si>
  <si>
    <t>Poissonnerie--FUMAISONS</t>
  </si>
  <si>
    <t>BAR-THE-thés</t>
  </si>
  <si>
    <t>R0-V0 B255</t>
  </si>
  <si>
    <t xml:space="preserve">où vous souhaitez couper </t>
  </si>
  <si>
    <t>cuisine--ENTREMETS</t>
  </si>
  <si>
    <t>pastry-ENTREMET-GENOISE</t>
  </si>
  <si>
    <t>catering-HOT STARTER</t>
  </si>
  <si>
    <t>charcuterie-PURE POULTRY</t>
  </si>
  <si>
    <t>cooking--PLAIN</t>
  </si>
  <si>
    <t>cuisine-proteins-QUAIL</t>
  </si>
  <si>
    <t>cuisine-cooked-CARROTS</t>
  </si>
  <si>
    <t>cuisine-raw-CELERY STALKS</t>
  </si>
  <si>
    <t>cuisine-starch-COCO BEANS</t>
  </si>
  <si>
    <t>Poissonnerie--MARINADES &amp; CURES</t>
  </si>
  <si>
    <t>BAR--JUICES-Juices &amp; fresh-pressed</t>
  </si>
  <si>
    <t>0   0   255  #0000FF</t>
  </si>
  <si>
    <t>pastelería-ENTREMET-GENOVESA</t>
  </si>
  <si>
    <t>traiteur-ENTRANTE CALIENTE</t>
  </si>
  <si>
    <t>charcutería-PURA AVE</t>
  </si>
  <si>
    <t>cocción--NATURAL</t>
  </si>
  <si>
    <t>cuisine-proteínas-CODORNICES</t>
  </si>
  <si>
    <t>cuisine-cocido-ZANAHORIAS</t>
  </si>
  <si>
    <t>cuisine-crudité-APIO EN RAMA</t>
  </si>
  <si>
    <t>cuisine-féculent-ALUBIAS COCO</t>
  </si>
  <si>
    <t>Poissonnerie--MARINADOS Y SALAZONES</t>
  </si>
  <si>
    <t>BAR--ZUMOS-Zumos y prensados</t>
  </si>
  <si>
    <t>Con tu ejemplo, cada persona podrá progresar a su ritmo, con confianza y ganar en autonomía.</t>
  </si>
  <si>
    <t xml:space="preserve">3. Appuyez sur Alt+Entrée </t>
  </si>
  <si>
    <t>204 153 255  #CC99FF</t>
  </si>
  <si>
    <t>cuisine--ENTRÉES</t>
  </si>
  <si>
    <t>pâtisserie-ENTREMET-GÉNOISE</t>
  </si>
  <si>
    <t>traiteur-ENTRÉE-CHAUDE</t>
  </si>
  <si>
    <t xml:space="preserve"> charcuterie--GALANTINE</t>
  </si>
  <si>
    <t>cuisson--PAPILLOTES</t>
  </si>
  <si>
    <t>cuisine-protéines-CHARCUTERIES</t>
  </si>
  <si>
    <t>cuisine-cuidité-CÉLÉRI RAVE</t>
  </si>
  <si>
    <t>cuisine-crudité-CHAMPIGNONS</t>
  </si>
  <si>
    <t>cuisine-féculent-H. NOIRS</t>
  </si>
  <si>
    <t>Poissonnerie--MARINADES &amp; SALAISONS</t>
  </si>
  <si>
    <t>BAR--JUS-Jus &amp; pressés</t>
  </si>
  <si>
    <t>R255-V204 B153</t>
  </si>
  <si>
    <t>R153-V204 B255</t>
  </si>
  <si>
    <t xml:space="preserve">pour insérer le break </t>
  </si>
  <si>
    <t>cuisine--STARCHES</t>
  </si>
  <si>
    <t>pastry--GANACHE</t>
  </si>
  <si>
    <t>catering-FOIE GRAS</t>
  </si>
  <si>
    <t>charcuterie--GALANTINE</t>
  </si>
  <si>
    <t>cooking--EN PAPILLOTE</t>
  </si>
  <si>
    <t>cuisine-proteins-DUCK</t>
  </si>
  <si>
    <t>cuisine-cooked-CELERY STALKS</t>
  </si>
  <si>
    <t>cuisine-raw-CELERIAC (CELERY ROOT)</t>
  </si>
  <si>
    <t>cuisine-starch-FLAGEOLET BEANS</t>
  </si>
  <si>
    <t>Poissonnerie--TARTARES &amp; CEVICHES</t>
  </si>
  <si>
    <t>BAR--Smoothies</t>
  </si>
  <si>
    <t>cuisine--FÉCULAS</t>
  </si>
  <si>
    <t>pastelería--GANACHE</t>
  </si>
  <si>
    <t>traiteur-FOIE GRAS</t>
  </si>
  <si>
    <t>charcutería--GALANTINA</t>
  </si>
  <si>
    <t>cocción--EN PAPILLOTE</t>
  </si>
  <si>
    <t>cuisine-proteínas-PATO</t>
  </si>
  <si>
    <t>cuisine-cocido-APIO EN RAMA</t>
  </si>
  <si>
    <t>cuisine-crudité-APIONABO</t>
  </si>
  <si>
    <t>cuisine-féculent-FLAGEOLETS</t>
  </si>
  <si>
    <t>Poissonnerie--TÁRTAROS Y CEVICHES</t>
  </si>
  <si>
    <t>153 204 0    #99CC00</t>
  </si>
  <si>
    <t>Compartir tus saberes es una forma de rendir homenaje a quienes nos transmitieron los suyos,</t>
  </si>
  <si>
    <t>a veces en silencio, a veces con exigencia, y gracias a quienes seguimos avanzando hoy.</t>
  </si>
  <si>
    <t>cuisine--ENTREMET</t>
  </si>
  <si>
    <t>pâtisserie--GANACHE</t>
  </si>
  <si>
    <t>traiteur-FOIE-GRAS</t>
  </si>
  <si>
    <t xml:space="preserve"> charcuterie--MORTADELLE</t>
  </si>
  <si>
    <t>cuisson--POCHÉ</t>
  </si>
  <si>
    <t>cuisine-protéines-COQUILLAGES</t>
  </si>
  <si>
    <t>cuisine-cuidité-CHAMPIGNONS</t>
  </si>
  <si>
    <t>cuisine-crudité-CHOU BLANC</t>
  </si>
  <si>
    <t>cuisine-féculent-H. ROUGES</t>
  </si>
  <si>
    <t>Poissonnerie--Tatrtares &amp; Ceviches</t>
  </si>
  <si>
    <t>R204-V153 B255</t>
  </si>
  <si>
    <t>R0-V102 B204</t>
  </si>
  <si>
    <t>cuisine--AFTERNOON SNACK</t>
  </si>
  <si>
    <t>pastry--CAKE</t>
  </si>
  <si>
    <t>catering-HORS D'OEUVRES</t>
  </si>
  <si>
    <t>charcuterie--MORTADELLA</t>
  </si>
  <si>
    <t>cooking--POACHED</t>
  </si>
  <si>
    <t>cuisine-proteins-CHARCUTERIE</t>
  </si>
  <si>
    <t>cuisine-cooked-CELERIAC (CELERY ROOT)</t>
  </si>
  <si>
    <t>cuisine-raw-MUSHROOMS</t>
  </si>
  <si>
    <t>cuisine-starch-BLACK BEANS</t>
  </si>
  <si>
    <t>Poissonnerie--SOUPS &amp; BISQUES</t>
  </si>
  <si>
    <t>BAR--Sodas &amp; lemonades</t>
  </si>
  <si>
    <t>cuisine--MERIENDA</t>
  </si>
  <si>
    <t>pastelería--PASTEL</t>
  </si>
  <si>
    <t>traiteur-ENTREM ESES</t>
  </si>
  <si>
    <t>charcutería--MORTADELA</t>
  </si>
  <si>
    <t>cocción--POCHADO</t>
  </si>
  <si>
    <t>cuisine-proteínas-CHARCUTERÍA</t>
  </si>
  <si>
    <t>cuisine-cocido-APIONABO</t>
  </si>
  <si>
    <t>cuisine-crudité-CHAMPIÑONES</t>
  </si>
  <si>
    <t>cuisine-féculent-FRIJOLES/ALUBIAS NEGRAS</t>
  </si>
  <si>
    <t>Poissonnerie--SOPAS Y BISQUES</t>
  </si>
  <si>
    <t>BAR--Refrescos y limonadas</t>
  </si>
  <si>
    <t>255 102 0    #FF6600</t>
  </si>
  <si>
    <t>cuisine--FECULENTS</t>
  </si>
  <si>
    <t>pâtisserie--GATEAU</t>
  </si>
  <si>
    <t>traiteur-HORS-D'ŒUVRE</t>
  </si>
  <si>
    <t xml:space="preserve"> charcuterie-PATE-CAMPAGNE</t>
  </si>
  <si>
    <t>cuisson--POELLÉ</t>
  </si>
  <si>
    <t>cuisine-protéines-CRUSTACÉS</t>
  </si>
  <si>
    <t>cuisine-cuidité-CHOU BLANC</t>
  </si>
  <si>
    <t>cuisine-crudité-CHOU ROUGE</t>
  </si>
  <si>
    <t>cuisine-féculent-H. SOISSON</t>
  </si>
  <si>
    <t>Poissonnerie--Soupes &amp; Bisques</t>
  </si>
  <si>
    <t>BAR--Sodas &amp; limonades</t>
  </si>
  <si>
    <t>cuisine-DAIRY + STARCHES</t>
  </si>
  <si>
    <t>pastry--MERINGUE</t>
  </si>
  <si>
    <t>catering-CATERING PASTRY</t>
  </si>
  <si>
    <t>charcuterie-COUNTRY PÂTÉ</t>
  </si>
  <si>
    <t>cooking--PAN-ROASTED</t>
  </si>
  <si>
    <t>cuisine-proteins-SHELLFISH (MOLLUSCS)</t>
  </si>
  <si>
    <t>cuisine-cooked-MUSHROOMS</t>
  </si>
  <si>
    <t>cuisine-raw-WHITE CABBAGE</t>
  </si>
  <si>
    <t>cuisine-starch-RED BEANS</t>
  </si>
  <si>
    <t>Poissonnerie--BASIC PREPARATIONS</t>
  </si>
  <si>
    <t>BAR--Syrups &amp; shrubs</t>
  </si>
  <si>
    <t>cuisine-LÁCTEOS + FÉCULAS</t>
  </si>
  <si>
    <t>pastelería--MERENGUE</t>
  </si>
  <si>
    <t>traiteur-PASTELERÍA DE CÁTERING</t>
  </si>
  <si>
    <t>charcutería-PATÉ DE CAMPAÑA</t>
  </si>
  <si>
    <t>cocción--A LA SARTÉN</t>
  </si>
  <si>
    <t>cuisine-proteínas-MOLUSCOS</t>
  </si>
  <si>
    <t>cuisine-cocido-CHAMPIÑONES</t>
  </si>
  <si>
    <t>cuisine-crudité-COL BLANCA</t>
  </si>
  <si>
    <t>cuisine-féculent-FRIJOLES/ALUBIAS ROJAS</t>
  </si>
  <si>
    <t>Poissonnerie--PREPARACIONES BÁSICAS</t>
  </si>
  <si>
    <t>BAR--Jarabes y shrubs</t>
  </si>
  <si>
    <t>cuisine--GOUTER</t>
  </si>
  <si>
    <t>pâtisserie--MERINGUE</t>
  </si>
  <si>
    <t>traiteur-PATISSERIE-TRAITEUR</t>
  </si>
  <si>
    <t xml:space="preserve"> charcuterie-PATÉ DE-FOIE </t>
  </si>
  <si>
    <t>cuisson--RÂGOUTS</t>
  </si>
  <si>
    <t>cuisine-protéines-DINDE</t>
  </si>
  <si>
    <t>cuisine-cuidité-CHOU ROUGE</t>
  </si>
  <si>
    <t>cuisine-crudité-CHOUX BROCOLIS</t>
  </si>
  <si>
    <t>cuisine-féculent-H.BLANCS</t>
  </si>
  <si>
    <t>Poissonnerie--Préparations de base</t>
  </si>
  <si>
    <t>BAR--Sirops &amp; shrubs</t>
  </si>
  <si>
    <t>cuisine-DAIRY-CHEESES</t>
  </si>
  <si>
    <t>pastry--MOUSSES</t>
  </si>
  <si>
    <t>catering-COMPOSED SALAD</t>
  </si>
  <si>
    <t>charcuterie-LIVER PÂTÉ</t>
  </si>
  <si>
    <t>cooking--STEWED</t>
  </si>
  <si>
    <t>cuisine-proteins-CRUSTACEANS</t>
  </si>
  <si>
    <t>cuisine-cooked-WHITE CABBAGE</t>
  </si>
  <si>
    <t>cuisine-raw-RED CABBAGE</t>
  </si>
  <si>
    <t>cuisine-starch-SOISSON BEANS</t>
  </si>
  <si>
    <t>Poissonnerie--SAUCES &amp; BUTTERS</t>
  </si>
  <si>
    <t>BAR--Punches</t>
  </si>
  <si>
    <t>cuisine-LÁCTEOS-QUESOS</t>
  </si>
  <si>
    <t>pastelería--MOUSSES</t>
  </si>
  <si>
    <t>traiteur-ENSALADA COMPUESTA</t>
  </si>
  <si>
    <t>charcutería-PATÉ DE HÍGADO</t>
  </si>
  <si>
    <t>cocción--ESTOFADO</t>
  </si>
  <si>
    <t>cuisine-proteínas-CRUSTÁCEOS</t>
  </si>
  <si>
    <t>cuisine-cocido-COL BLANCA</t>
  </si>
  <si>
    <t>cuisine-crudité-COL ROJA (LOMBARDA)</t>
  </si>
  <si>
    <t>cuisine-féculent-ALUBIAS SOISSON</t>
  </si>
  <si>
    <t>Poissonnerie--SALSAS Y MANTEQUILLAS</t>
  </si>
  <si>
    <t>BAR--Ponches</t>
  </si>
  <si>
    <t>255 204 153  #FFCC99</t>
  </si>
  <si>
    <t>cuisine-LAITAGES-+FECULENTS</t>
  </si>
  <si>
    <t>pâtisserie--MOUSSES</t>
  </si>
  <si>
    <t>traiteur-SALADE-COMPOSÉE</t>
  </si>
  <si>
    <t xml:space="preserve"> charcuterie--QUENELLES</t>
  </si>
  <si>
    <t>cuisson--RÔTI</t>
  </si>
  <si>
    <t>cuisine-protéines-FARCES</t>
  </si>
  <si>
    <t>cuisine-cuidité-CHOUX BROCOLIS</t>
  </si>
  <si>
    <t>cuisine-crudité-CHOUX CHINOIS</t>
  </si>
  <si>
    <t>cuisine-féculent-LENTILLES</t>
  </si>
  <si>
    <t>Poissonnerie--Sauces &amp; Beurres</t>
  </si>
  <si>
    <t xml:space="preserve">BAR--Punchs </t>
  </si>
  <si>
    <t>cuisine--PASTRIES</t>
  </si>
  <si>
    <t>pastry-DOUGH-BRIOCHE</t>
  </si>
  <si>
    <t>catering-SIMPLE SALAD</t>
  </si>
  <si>
    <t>charcuterie--QUENELLES</t>
  </si>
  <si>
    <t>cooking--ROASTED</t>
  </si>
  <si>
    <t>cuisine-proteins-TURKEY</t>
  </si>
  <si>
    <t>cuisine-cooked-RED CABBAGE</t>
  </si>
  <si>
    <t>cuisine-raw-BROCCOLI</t>
  </si>
  <si>
    <t>cuisine-starch-WHITE BEANS</t>
  </si>
  <si>
    <t>Poissonnerie--COD</t>
  </si>
  <si>
    <t>BAR-Fermented-(kefir, kombucha)</t>
  </si>
  <si>
    <t>cuisine--PASTELERÍA</t>
  </si>
  <si>
    <t>pastelería-MASA-BRIOCHE</t>
  </si>
  <si>
    <t>traiteur-ENSALADA SIMPLE</t>
  </si>
  <si>
    <t>charcutería--QUENELLES</t>
  </si>
  <si>
    <t>cocción--ASADO</t>
  </si>
  <si>
    <t>cuisine-proteínas-PAVO</t>
  </si>
  <si>
    <t>cuisine-cocido-COL ROJA (LOMBARDA)</t>
  </si>
  <si>
    <t>cuisine-crudité-BRÓCOLI</t>
  </si>
  <si>
    <t>cuisine-féculent-ALUBIAS BLANCAS</t>
  </si>
  <si>
    <t>Poissonnerie--BACALAO</t>
  </si>
  <si>
    <t>BAR-Fermentadas-(kéfir, kombucha)</t>
  </si>
  <si>
    <t>cuisine-LAITAGES-FROMAGES</t>
  </si>
  <si>
    <t>pâtisserie-PATE A-BRIOCHE</t>
  </si>
  <si>
    <t>traiteur-SALADE-SIMPLE</t>
  </si>
  <si>
    <t xml:space="preserve"> charcuterie--RILLETTES</t>
  </si>
  <si>
    <t>cuisson--SAUMURÉ</t>
  </si>
  <si>
    <t>cuisine-protéines-GIBIER À PLUMES</t>
  </si>
  <si>
    <t>cuisine-cuidité-CHOUX BRUXELLES</t>
  </si>
  <si>
    <t>cuisine-crudité-CHOUX FLEUR</t>
  </si>
  <si>
    <t>cuisine-féculent-MAÏS</t>
  </si>
  <si>
    <t>Poissonnerie--CABILLAUD</t>
  </si>
  <si>
    <t>BAR-Fermentées-(kefir, kombucha)</t>
  </si>
  <si>
    <t>cuisine-MAIN COURSE</t>
  </si>
  <si>
    <t>pastry-DOUGH-CROISSANTS</t>
  </si>
  <si>
    <t>catering-HOT SAUCE</t>
  </si>
  <si>
    <t>charcuterie--RILLETTES</t>
  </si>
  <si>
    <t>cooking--BRINED</t>
  </si>
  <si>
    <t>cuisine-proteins-STUFFINGS</t>
  </si>
  <si>
    <t>cuisine-cooked-BROCCOLI</t>
  </si>
  <si>
    <t>cuisine-raw-CHINESE CABBAGE</t>
  </si>
  <si>
    <t>cuisine-starch-LENTILS</t>
  </si>
  <si>
    <t>Poissonnerie--SALMON</t>
  </si>
  <si>
    <t>BAR--Detox</t>
  </si>
  <si>
    <t>cuisine-PLATO PRINCIPAL</t>
  </si>
  <si>
    <t>pastelería-MASA-CROISSANT</t>
  </si>
  <si>
    <t>traiteur-SALSA CALIENTE</t>
  </si>
  <si>
    <t>charcutería--RILLETTES</t>
  </si>
  <si>
    <t>cocción--SALMUERADO</t>
  </si>
  <si>
    <t>cuisine-proteínas-RELLENOS</t>
  </si>
  <si>
    <t>cuisine-cocido-BRÓCOLI</t>
  </si>
  <si>
    <t>cuisine-crudité-COL CHINA</t>
  </si>
  <si>
    <t>cuisine-féculent-LENTEJAS</t>
  </si>
  <si>
    <t>Poissonnerie--SALMÓN</t>
  </si>
  <si>
    <t>cuisine--PATISSERIES</t>
  </si>
  <si>
    <t>pâtisserie-PATE A-CROISSANTS</t>
  </si>
  <si>
    <t>traiteur-SAUCE-CHAUDE</t>
  </si>
  <si>
    <t xml:space="preserve"> charcuterie--RILLONS</t>
  </si>
  <si>
    <t>cuisson-SAUTÉ-AVEC SAUCE</t>
  </si>
  <si>
    <t>cuisine-protéines-GIBIER À POIL</t>
  </si>
  <si>
    <t>cuisine-cuidité-CHOUX CHINOIS</t>
  </si>
  <si>
    <t>cuisine-crudité-CHOUX ROMANESCO</t>
  </si>
  <si>
    <t>cuisine-féculent-P.TERRE</t>
  </si>
  <si>
    <t>Poissonnerie--SAUMON</t>
  </si>
  <si>
    <t>cuisine-COMPLETE DISHES</t>
  </si>
  <si>
    <t>pastry-DOUGH-PUFF PASTRY</t>
  </si>
  <si>
    <t>catering-HOT EMULSIFIED SAUCE</t>
  </si>
  <si>
    <t>charcuterie--RILLONS</t>
  </si>
  <si>
    <t>cooking-SAUTEED-WITH SAUCE</t>
  </si>
  <si>
    <t>cuisine-proteins-GAME BIRDS</t>
  </si>
  <si>
    <t>cuisine-cooked-BRUSSELS SPROUTS</t>
  </si>
  <si>
    <t>cuisine-raw-CAULIFLOWER</t>
  </si>
  <si>
    <t>cuisine-starch-CORN (MAIZE)</t>
  </si>
  <si>
    <t>Poissonnerie--TUNA</t>
  </si>
  <si>
    <t>BAR--Fruity</t>
  </si>
  <si>
    <t>cuisine-PLATOS COMPLETOS</t>
  </si>
  <si>
    <t>pastelería-MASA-HOJALDRADA</t>
  </si>
  <si>
    <t>traiteur-SALSA EMULSIONADA CALIENTE</t>
  </si>
  <si>
    <t>charcutería--RILLONS (de cerdo)</t>
  </si>
  <si>
    <t>cocción-SALTEADO-CON SALSA</t>
  </si>
  <si>
    <t>cuisine-proteínas-CAZA DE PLUMA</t>
  </si>
  <si>
    <t>cuisine-cocido-COLES DE BRUSELAS</t>
  </si>
  <si>
    <t>cuisine-crudité-COLIFLOR</t>
  </si>
  <si>
    <t>cuisine-féculent-MAÍZ</t>
  </si>
  <si>
    <t>Poissonnerie--ATÚN</t>
  </si>
  <si>
    <t>BAR--Afrutado</t>
  </si>
  <si>
    <t>cuisine-PLAT-PRINCIPAL</t>
  </si>
  <si>
    <t>pâtisserie-PATE -FEUILLETÉE</t>
  </si>
  <si>
    <t>traiteur-SAUCE-EMULSIONNÉE CHAUDE</t>
  </si>
  <si>
    <t xml:space="preserve"> charcuterie--ROULADE</t>
  </si>
  <si>
    <t>cuisson-SAUTÉ-SANS SAUCE</t>
  </si>
  <si>
    <t>cuisine-protéines-JUS / BOUILLON</t>
  </si>
  <si>
    <t>cuisine-cuidité-CHOUX DE MILAN</t>
  </si>
  <si>
    <t>cuisine-crudité-CONCOMBRES</t>
  </si>
  <si>
    <t>cuisine-féculent-PÂTES</t>
  </si>
  <si>
    <t>Poissonnerie--THON</t>
  </si>
  <si>
    <t>BAR--Fruité</t>
  </si>
  <si>
    <t>cuisine-FISH</t>
  </si>
  <si>
    <t>pastry-DOUGH-BREAD</t>
  </si>
  <si>
    <t>catering-COLD SAUCE</t>
  </si>
  <si>
    <t>charcuterie--ROULADE</t>
  </si>
  <si>
    <t>cooking-SAUTEED-WITHOUT SAUCE</t>
  </si>
  <si>
    <t>cuisine-proteins-GAME (MAMMALS)</t>
  </si>
  <si>
    <t>cuisine-cooked-CHINESE CABBAGE</t>
  </si>
  <si>
    <t>cuisine-raw-ROMANESCO</t>
  </si>
  <si>
    <t>cuisine-starch-POTATOES</t>
  </si>
  <si>
    <t>Poissonnerie--SEA BREAM</t>
  </si>
  <si>
    <t>BAR--Creamy</t>
  </si>
  <si>
    <t>cuisine-PESCADOS</t>
  </si>
  <si>
    <t>pastelería-MASA-PAN</t>
  </si>
  <si>
    <t>traiteur-SALSA FRÍA</t>
  </si>
  <si>
    <t>charcutería--ROULADE</t>
  </si>
  <si>
    <t>cocción-SALTEADO-SIN SALSA</t>
  </si>
  <si>
    <t>cuisine-proteínas-CAZA DE PELO</t>
  </si>
  <si>
    <t>cuisine-cocido-COL CHINA</t>
  </si>
  <si>
    <t>cuisine-crudité-ROMANESCO</t>
  </si>
  <si>
    <t>cuisine-féculent-PATATAS</t>
  </si>
  <si>
    <t>Poissonnerie--DORADA</t>
  </si>
  <si>
    <t>BAR--Cremoso</t>
  </si>
  <si>
    <t>cuisine-PLATS-COMPLETS</t>
  </si>
  <si>
    <t>pâtisserie-PATE A-PAIN</t>
  </si>
  <si>
    <t>traiteur-SAUCE FROIDE</t>
  </si>
  <si>
    <t xml:space="preserve"> charcuterie--SAUCISSE </t>
  </si>
  <si>
    <t>cuisson--VAPEUR</t>
  </si>
  <si>
    <t>cuisine-protéines-LAPIN</t>
  </si>
  <si>
    <t>cuisine-cuidité-CHOUX FLEUR</t>
  </si>
  <si>
    <t>cuisine-crudité-COURGETTES</t>
  </si>
  <si>
    <t>cuisine-féculent-POIS CHICHES</t>
  </si>
  <si>
    <t>Poissonnerie--DORADE</t>
  </si>
  <si>
    <t>BAR--Crémeux</t>
  </si>
  <si>
    <t>cuisine-HOT PREPARATIONS</t>
  </si>
  <si>
    <t>pastry-DOUGH-SANDWICH BREAD</t>
  </si>
  <si>
    <t>catering-VEGETABLE TERRINE</t>
  </si>
  <si>
    <t>charcuterie--SAUSAGE</t>
  </si>
  <si>
    <t>cooking--STEAMED</t>
  </si>
  <si>
    <t>cuisine-proteins-JUS / STOCK</t>
  </si>
  <si>
    <t>cuisine-cooked-SAVOY CABBAGE</t>
  </si>
  <si>
    <t>cuisine-raw-CUCUMBERS</t>
  </si>
  <si>
    <t>cuisine-starch-PASTA</t>
  </si>
  <si>
    <t>Poissonnerie--HAKE</t>
  </si>
  <si>
    <t>BAR--Classics</t>
  </si>
  <si>
    <t>cuisine-PREPARACIONES CALIENTES</t>
  </si>
  <si>
    <t>pastelería-MASA-PAN DE MOLDE</t>
  </si>
  <si>
    <t>traiteur-TERRINA DE VERDURAS</t>
  </si>
  <si>
    <t>charcutería--SALCHICHA</t>
  </si>
  <si>
    <t>cocción--AL VAPOR</t>
  </si>
  <si>
    <t>cuisine-proteínas-JUS / CALDO</t>
  </si>
  <si>
    <t>cuisine-cocido-COL DE SABOYA</t>
  </si>
  <si>
    <t>cuisine-crudité-PEPINOS</t>
  </si>
  <si>
    <t>cuisine-féculent-PASTA</t>
  </si>
  <si>
    <t>Poissonnerie--MERLUZA</t>
  </si>
  <si>
    <t>BAR--Clásicos</t>
  </si>
  <si>
    <t>cuisine-POISSONS</t>
  </si>
  <si>
    <t>pâtisserie-PATE-PAIN DE MIE</t>
  </si>
  <si>
    <t>traiteur-TERRINE DE-LÉGUMES</t>
  </si>
  <si>
    <t xml:space="preserve"> charcuterie-SAUCISSON DE-FOIE</t>
  </si>
  <si>
    <t>cuisine-protéines-MOUTON</t>
  </si>
  <si>
    <t>cuisine-cuidité-CHOUX ROMANESCO</t>
  </si>
  <si>
    <t>cuisine-crudité-ENDIVES</t>
  </si>
  <si>
    <t>cuisine-féculent-POLENTA</t>
  </si>
  <si>
    <t>Poissonnerie--MERLU</t>
  </si>
  <si>
    <t>BAR--Classiques</t>
  </si>
  <si>
    <t>cuisine--MEATS</t>
  </si>
  <si>
    <t>pastry-DOUGH-SAVARIN</t>
  </si>
  <si>
    <t>catering-FISH TERRINE</t>
  </si>
  <si>
    <t>charcuterie-LIVER SAUSAGE</t>
  </si>
  <si>
    <t>cuisine-proteins-RABBIT</t>
  </si>
  <si>
    <t>cuisine-cooked-CAULIFLOWER</t>
  </si>
  <si>
    <t>cuisine-raw-ZUCCHINI</t>
  </si>
  <si>
    <t>cuisine-starch-CHICKPEAS</t>
  </si>
  <si>
    <t>Poissonnerie--POLLOCK</t>
  </si>
  <si>
    <t>BAR--Signatures</t>
  </si>
  <si>
    <t>cuisine--CARNES</t>
  </si>
  <si>
    <t>pastelería-MASA-SAVARIN</t>
  </si>
  <si>
    <t>traiteur-TERRINA DE PESCADO</t>
  </si>
  <si>
    <t>charcutería-SALCHICHA DE HÍGADO</t>
  </si>
  <si>
    <t>cuisine-proteínas-CONEJO</t>
  </si>
  <si>
    <t>cuisine-cocido-COLIFLOR</t>
  </si>
  <si>
    <t>cuisine-crudité-CALABACINES</t>
  </si>
  <si>
    <t>cuisine-féculent-GARBANZOS</t>
  </si>
  <si>
    <t>Poissonnerie--ABADEJO</t>
  </si>
  <si>
    <t>BAR--De autor</t>
  </si>
  <si>
    <t>cuisine-PREPARATIONS-CHAUDES</t>
  </si>
  <si>
    <t>pâtisserie-PATE A-SAVARIN</t>
  </si>
  <si>
    <t>traiteur-TERRINE DE-POISSON</t>
  </si>
  <si>
    <t xml:space="preserve"> charcuterie--ABATS</t>
  </si>
  <si>
    <t>cuisine-protéines-ŒUFS</t>
  </si>
  <si>
    <t>cuisine-cuidité-CŒUR DE PALMIER</t>
  </si>
  <si>
    <t>cuisine-crudité-EPINARDS</t>
  </si>
  <si>
    <t>cuisine-féculent-RIZ</t>
  </si>
  <si>
    <t>Poissonnerie--LIEU</t>
  </si>
  <si>
    <t>cuisine--POULTRY</t>
  </si>
  <si>
    <t>pastry-DOUGH-YEASTED</t>
  </si>
  <si>
    <t>catering-MEAT TERRINE</t>
  </si>
  <si>
    <t>charcuterie--OFFAL</t>
  </si>
  <si>
    <t>cuisine-proteins-MUTTON</t>
  </si>
  <si>
    <t>cuisine-cooked-ROMANESCO</t>
  </si>
  <si>
    <t>cuisine-raw-ENDIVES</t>
  </si>
  <si>
    <t>cuisine-starch-POLENTA</t>
  </si>
  <si>
    <t>Poissonnerie--FRESH (DAY)</t>
  </si>
  <si>
    <t>BAR--Short</t>
  </si>
  <si>
    <t>cuisine--AVES</t>
  </si>
  <si>
    <t>pastelería-MASA-LEVADA</t>
  </si>
  <si>
    <t>traiteur-TERRINA DE CARNE</t>
  </si>
  <si>
    <t>charcutería--CASCQUERÍA</t>
  </si>
  <si>
    <t>cuisine-proteínas-CARNE DE OVEJA (MUTTON)</t>
  </si>
  <si>
    <t>cuisine-cocido-ROMANESCO</t>
  </si>
  <si>
    <t>cuisine-crudité-ENDIVIAS</t>
  </si>
  <si>
    <t>Poissonnerie--FRESCO (DEL DÍA)</t>
  </si>
  <si>
    <t>BAR--Corto</t>
  </si>
  <si>
    <t>cuisine--VIANDES</t>
  </si>
  <si>
    <t>pâtisserie-PATE-LEVÉE</t>
  </si>
  <si>
    <t>traiteur-TERRINE DE-VIANDE</t>
  </si>
  <si>
    <t xml:space="preserve"> charcuterie--CONFIT</t>
  </si>
  <si>
    <t>cuisine-protéines-POISSON</t>
  </si>
  <si>
    <t>cuisine-cuidité-CONCOMBRES</t>
  </si>
  <si>
    <t>cuisine-crudité-FENOUIL</t>
  </si>
  <si>
    <t>cuisine-féculent-RUTABAGA</t>
  </si>
  <si>
    <t>Poissonnerie--FRAIS (JOUR)</t>
  </si>
  <si>
    <t>cuisine--SOUP</t>
  </si>
  <si>
    <t>pastry-DOUGH-SHORT/DRY</t>
  </si>
  <si>
    <t>catering-POULTRY TERRINE</t>
  </si>
  <si>
    <t>charcuterie--CONFIT</t>
  </si>
  <si>
    <t>cuisine-proteins-EGGS</t>
  </si>
  <si>
    <t>cuisine-cooked-HEARTS OF PALM</t>
  </si>
  <si>
    <t>cuisine-raw-SPINACH</t>
  </si>
  <si>
    <t>cuisine-starch-RICE</t>
  </si>
  <si>
    <t>Poissonnerie--FROZEN</t>
  </si>
  <si>
    <t>BAR--Long</t>
  </si>
  <si>
    <t>cuisine--SOPA</t>
  </si>
  <si>
    <t>pastelería-MASA-SECA</t>
  </si>
  <si>
    <t>traiteur-TERRINA DE AVE</t>
  </si>
  <si>
    <t>charcutería--CONFITADO</t>
  </si>
  <si>
    <t>cuisine-proteínas-HUEVOS</t>
  </si>
  <si>
    <t>cuisine-cocido-PALMITOS</t>
  </si>
  <si>
    <t>cuisine-crudité-ESPINACAS</t>
  </si>
  <si>
    <t>cuisine-féculent-ARROZ</t>
  </si>
  <si>
    <t>Poissonnerie--CONGELADO</t>
  </si>
  <si>
    <t>BAR--Largo</t>
  </si>
  <si>
    <t>cuisine--VOLAILLES</t>
  </si>
  <si>
    <t>pâtisserie-PATE-SÈCHE</t>
  </si>
  <si>
    <t>traiteur-TERRINE DE-VOLAILLE</t>
  </si>
  <si>
    <t xml:space="preserve"> charcuterie--Pâtés</t>
  </si>
  <si>
    <t>cuisine-protéines-PORC</t>
  </si>
  <si>
    <t>cuisine-cuidité-COURGE</t>
  </si>
  <si>
    <t>cuisine-crudité-NAVETS</t>
  </si>
  <si>
    <t>cuisine-féculent-SEMOULE</t>
  </si>
  <si>
    <t>Poissonnerie--SURGELÉ</t>
  </si>
  <si>
    <t>cuisine--EGGS</t>
  </si>
  <si>
    <t>pastry-DOUGH-SWEET (PÂTE SUCRÉE)</t>
  </si>
  <si>
    <t>catering-COCKTAIL BITES</t>
  </si>
  <si>
    <t>charcuterie--PÂTÉS</t>
  </si>
  <si>
    <t>cuisine-proteins-FISH</t>
  </si>
  <si>
    <t>cuisine-cooked-CUCUMBERS</t>
  </si>
  <si>
    <t>cuisine-raw-FENNEL</t>
  </si>
  <si>
    <t>cuisine-starch-RUTABAGA</t>
  </si>
  <si>
    <t>Poissonnerie--STUFFED</t>
  </si>
  <si>
    <t>cuisine--HUEVOS</t>
  </si>
  <si>
    <t>pastelería-MASA-DULCE (PÂTE SUCRÉE)</t>
  </si>
  <si>
    <t>traiteur-BOCADITOS DE APERITIVO</t>
  </si>
  <si>
    <t>charcutería--PATÉS</t>
  </si>
  <si>
    <t>cuisine-proteínas-PESCADO</t>
  </si>
  <si>
    <t>cuisine-cocido-PEPINOS</t>
  </si>
  <si>
    <t>cuisine-crudité-HINOJO</t>
  </si>
  <si>
    <t>cuisine-féculent-NABO SUECO (RUTABAGA)</t>
  </si>
  <si>
    <t>Poissonnerie--RELLENO</t>
  </si>
  <si>
    <t>cuisine--POTAGE</t>
  </si>
  <si>
    <t>pâtisserie-PATE-SUCRÉE</t>
  </si>
  <si>
    <t>traiteur-Bouchées-apéritif</t>
  </si>
  <si>
    <t xml:space="preserve"> charcuterie--TERRINES</t>
  </si>
  <si>
    <t>cuisine-protéines-POULE</t>
  </si>
  <si>
    <t>cuisine-cuidité-COURGETTES</t>
  </si>
  <si>
    <t>cuisine-crudité-OIGNONS</t>
  </si>
  <si>
    <t>cuisine-féculent-TOPINAMBOUR</t>
  </si>
  <si>
    <t>Poissonnerie--FARCI</t>
  </si>
  <si>
    <t>BAR--Punchs</t>
  </si>
  <si>
    <t>cuisine--SHELLFISH</t>
  </si>
  <si>
    <t>pastry-DOUGHS-FOR-…</t>
  </si>
  <si>
    <t>catering-COLD BUFFET</t>
  </si>
  <si>
    <t>charcuterie--TERRINES</t>
  </si>
  <si>
    <t>cuisine-proteins-PORK</t>
  </si>
  <si>
    <t>cuisine-cooked-SQUASH</t>
  </si>
  <si>
    <t>cuisine-raw-TURNIPS</t>
  </si>
  <si>
    <t>cuisine-starch-SEMOLINA (COUSCOUS)</t>
  </si>
  <si>
    <t>cuisine--CRUSTÁCEOS</t>
  </si>
  <si>
    <t>pastelería-MASAS-PARA-…</t>
  </si>
  <si>
    <t>traiteur-BUFÉ FRÍO</t>
  </si>
  <si>
    <t>charcutería--TERRINAS</t>
  </si>
  <si>
    <t>cuisine-proteínas-CERDO</t>
  </si>
  <si>
    <t>cuisine-cocido-CALABAZA</t>
  </si>
  <si>
    <t>cuisine-crudité-NABOS</t>
  </si>
  <si>
    <t>cuisine-féculent-SÉMOLA (COUSCOUS)</t>
  </si>
  <si>
    <t>cuisine--ŒUFS</t>
  </si>
  <si>
    <t>pâtisserie-PATES-A….</t>
  </si>
  <si>
    <t>traiteur-Buffet-froid</t>
  </si>
  <si>
    <t>cuisine-protéines-POULET</t>
  </si>
  <si>
    <t>cuisine-cuidité-CROSNE</t>
  </si>
  <si>
    <t>cuisine-crudité-POIVRONS JAUNES</t>
  </si>
  <si>
    <t>cuisine--SAUTE</t>
  </si>
  <si>
    <t>pastry-FRUIT PASTES (PÂTES DE FRUITS)</t>
  </si>
  <si>
    <t>catering-HOT BUFFET</t>
  </si>
  <si>
    <t>cuisine-proteins-HEN</t>
  </si>
  <si>
    <t>cuisine-cooked-ZUCCHINI</t>
  </si>
  <si>
    <t>cuisine-raw-ONIONS</t>
  </si>
  <si>
    <t>cuisine-starch-JERUSALEM ARTICHOKE</t>
  </si>
  <si>
    <t>cuisine--SALTEADO</t>
  </si>
  <si>
    <t>pastelería-PÂTES-DE-FRUITS (DULCES DE FRUTA)</t>
  </si>
  <si>
    <t>traiteur-BUFÉ CALIENTE</t>
  </si>
  <si>
    <t>cuisine-proteínas-GALLINA</t>
  </si>
  <si>
    <t>cuisine-cocido-CALABACINES</t>
  </si>
  <si>
    <t>cuisine-crudité-CEBOLLAS</t>
  </si>
  <si>
    <t>cuisine-féculent-ALCACHOFA DE JERUSALÉN</t>
  </si>
  <si>
    <t>cuisine--CRUSTACÉS</t>
  </si>
  <si>
    <t>pâtisserie-PATES-DE-FRUITS</t>
  </si>
  <si>
    <t>traiteur-Buffet-chaud</t>
  </si>
  <si>
    <t xml:space="preserve"> charcuterie--SAUCISSES (boyau)</t>
  </si>
  <si>
    <t>cuisine-protéines-VEAU</t>
  </si>
  <si>
    <t>cuisine-cuidité-ENDIVES</t>
  </si>
  <si>
    <t>cuisine-crudité-POIVRONS ROUGES</t>
  </si>
  <si>
    <t>cuisine--STEW</t>
  </si>
  <si>
    <t>pastry--PETITS FOURS</t>
  </si>
  <si>
    <t>catering-COMPOSED SALADS</t>
  </si>
  <si>
    <t>charcuterie--SAUSAGES (casings)</t>
  </si>
  <si>
    <t>cuisine-proteins-CHICKEN</t>
  </si>
  <si>
    <t>cuisine-cooked-CROSNE (CHINESE ARTICHOKE)</t>
  </si>
  <si>
    <t>cuisine-raw-YELLOW BELL PEPPERS</t>
  </si>
  <si>
    <t>cuisine--ESTOFADO</t>
  </si>
  <si>
    <t>pastelería--PETITS FOURS</t>
  </si>
  <si>
    <t>traiteur-ENSALADAS COMPUESTAS</t>
  </si>
  <si>
    <t>charcutería--SALCHICHAS (en tripa)</t>
  </si>
  <si>
    <t>cuisine-proteínas-POLLO</t>
  </si>
  <si>
    <t>cuisine-cocido-CROSNE (ALCACHOFA CHINA)</t>
  </si>
  <si>
    <t>cuisine-crudité-PIMIENTOS AMARILLOS</t>
  </si>
  <si>
    <t>cuisine--SAUTÉ</t>
  </si>
  <si>
    <t>pâtisserie-PETITS-FOURS</t>
  </si>
  <si>
    <t>traiteur-Salades-composées</t>
  </si>
  <si>
    <t xml:space="preserve"> charcuterie--Jambons &amp; salaisons</t>
  </si>
  <si>
    <t>cuisine-cuidité-EPINARDS</t>
  </si>
  <si>
    <t>cuisine-crudité-POIVRONS VERTS</t>
  </si>
  <si>
    <t>cuisine--GRATIN</t>
  </si>
  <si>
    <t>pastry--PUDDING</t>
  </si>
  <si>
    <t>catering--VERRINES</t>
  </si>
  <si>
    <t>charcuterie--HAMS &amp; CURED MEATS</t>
  </si>
  <si>
    <t>cuisine-proteins-VEAL</t>
  </si>
  <si>
    <t>cuisine-cooked-ENDIVES</t>
  </si>
  <si>
    <t>cuisine-raw-RED BELL PEPPERS</t>
  </si>
  <si>
    <t>cuisine--GRATÉN</t>
  </si>
  <si>
    <t>pastelería--PUDIN</t>
  </si>
  <si>
    <t>traiteur--VERRINES</t>
  </si>
  <si>
    <t>charcutería--JAMONES Y SALAZONES</t>
  </si>
  <si>
    <t>cuisine-proteínas-TERNERA</t>
  </si>
  <si>
    <t>cuisine-cocido-ENDIVIAS</t>
  </si>
  <si>
    <t>cuisine-crudité-PIMIENTOS ROJOS</t>
  </si>
  <si>
    <t>cuisine--RAGOUT</t>
  </si>
  <si>
    <t>pâtisserie--PUDDING</t>
  </si>
  <si>
    <t xml:space="preserve"> charcuterie--BALLOTINES</t>
  </si>
  <si>
    <t>cuisine-cuidité-FENOUIL</t>
  </si>
  <si>
    <t>cuisine-crudité-RADIS NOIRS</t>
  </si>
  <si>
    <t>cuisine--PORK</t>
  </si>
  <si>
    <t>pastry--VIENNOISERIES</t>
  </si>
  <si>
    <t>catering--PUFF-PASTRY BITES</t>
  </si>
  <si>
    <t>charcuterie--BALLOTINES</t>
  </si>
  <si>
    <t>cuisine-cooked-SPINACH</t>
  </si>
  <si>
    <t>cuisine-raw-GREEN BELL PEPPERS</t>
  </si>
  <si>
    <t>cuisine--CERDO</t>
  </si>
  <si>
    <t>pastelería--VIENNOISERIES</t>
  </si>
  <si>
    <t>traiteur--HOJALDRES</t>
  </si>
  <si>
    <t>charcutería--BALOTINAS</t>
  </si>
  <si>
    <t>cuisine-cocido-ESPINACAS</t>
  </si>
  <si>
    <t>cuisine-crudité-PIMIENTOS VERDES</t>
  </si>
  <si>
    <t>pâtisserie--Viennoiseries</t>
  </si>
  <si>
    <t>traiteur--FEUILLETES</t>
  </si>
  <si>
    <t xml:space="preserve"> charcuterie--ASPICS</t>
  </si>
  <si>
    <t>cuisine-cuidité-NAVETS</t>
  </si>
  <si>
    <t>cuisine-crudité-RADIS ROSES</t>
  </si>
  <si>
    <t>cuisine--VEAL</t>
  </si>
  <si>
    <t>pastry--TARTS</t>
  </si>
  <si>
    <t>catering--QUICHES</t>
  </si>
  <si>
    <t>charcuterie--ASPICS</t>
  </si>
  <si>
    <t>cuisine-cooked-FENNEL</t>
  </si>
  <si>
    <t>cuisine-raw-BLACK RADISHES</t>
  </si>
  <si>
    <t>cuisine--TERNERA</t>
  </si>
  <si>
    <t>pastelería--TARTAS</t>
  </si>
  <si>
    <t>traiteur--QUICHES</t>
  </si>
  <si>
    <t>charcutería--ASPICS</t>
  </si>
  <si>
    <t>cuisine-cocido-HINOJO</t>
  </si>
  <si>
    <t>cuisine-crudité-RÁBANOS NEGROS</t>
  </si>
  <si>
    <t>cuisine--PORC</t>
  </si>
  <si>
    <t>pâtisserie--Tartes</t>
  </si>
  <si>
    <t xml:space="preserve"> charcuterie--Fromage de tête</t>
  </si>
  <si>
    <t>cuisine-cuidité-OIGNONS</t>
  </si>
  <si>
    <t>cuisine-crudité-SAL.BATAVIA</t>
  </si>
  <si>
    <t>cuisine--LAMB</t>
  </si>
  <si>
    <t>pastry--MACARONS</t>
  </si>
  <si>
    <t>catering--DISHES</t>
  </si>
  <si>
    <t>charcuterie--HEAD CHEESE</t>
  </si>
  <si>
    <t>cuisine-cooked-TURNIPS</t>
  </si>
  <si>
    <t>cuisine-raw-RED RADISHES</t>
  </si>
  <si>
    <t>cuisine--CORDERO</t>
  </si>
  <si>
    <t>pastelería--MACARONS</t>
  </si>
  <si>
    <t>traiteur--PLATOS</t>
  </si>
  <si>
    <t>charcutería--QUESO DE CABEZA</t>
  </si>
  <si>
    <t>cuisine-cocido-NABOS</t>
  </si>
  <si>
    <t>cuisine-crudité-RÁBANOS ROSAS</t>
  </si>
  <si>
    <t>cuisine--VEAU</t>
  </si>
  <si>
    <t>pâtisserie--Macarons</t>
  </si>
  <si>
    <t>traiteur--PLATS</t>
  </si>
  <si>
    <t xml:space="preserve"> charcuterie--CONFITS</t>
  </si>
  <si>
    <t>cuisine-cuidité-PATISSON</t>
  </si>
  <si>
    <t>cuisine-crudité-SAL.CHICORÉE</t>
  </si>
  <si>
    <t>pastry--CHOCOLATE WORK</t>
  </si>
  <si>
    <t>catering--GARNISHES</t>
  </si>
  <si>
    <t>charcuterie--CONFITS</t>
  </si>
  <si>
    <t>cuisine-cooked-ONIONS</t>
  </si>
  <si>
    <t>cuisine-raw-SALAD BATAVIA</t>
  </si>
  <si>
    <t>pastelería--CHOCOLATERÍA</t>
  </si>
  <si>
    <t>traiteur--GUARNICIONES</t>
  </si>
  <si>
    <t>charcutería--CONFITS</t>
  </si>
  <si>
    <t>cuisine-cocido-CEBOLLAS</t>
  </si>
  <si>
    <t>cuisine-crudité-ENSALADA BATAVIA</t>
  </si>
  <si>
    <t>cuisine--AGNEAU</t>
  </si>
  <si>
    <t>pâtisserie--Chocolaterie</t>
  </si>
  <si>
    <t>traiteur--GARNITURES</t>
  </si>
  <si>
    <t xml:space="preserve"> charcuterie--FUMAISONS</t>
  </si>
  <si>
    <t>cuisine-cuidité-POIVRONS JAUNES</t>
  </si>
  <si>
    <t>cuisine-crudité-SAL.CRESSON</t>
  </si>
  <si>
    <t>pastry--CREAMS &amp; MOUSSES</t>
  </si>
  <si>
    <t>charcuterie--SMOKED PRODUCTS</t>
  </si>
  <si>
    <t>cuisine-cooked-PATTYPAN SQUASH</t>
  </si>
  <si>
    <t>cuisine-raw-SALAD CHICORY</t>
  </si>
  <si>
    <t>pastelería--CREMAS Y MOUSSES</t>
  </si>
  <si>
    <t>charcutería--AHUMADOS</t>
  </si>
  <si>
    <t>cuisine-cocido-PATISSON (CALABAZA BONETERA)</t>
  </si>
  <si>
    <t>cuisine-crudité-ENSALADA ACHICORIA</t>
  </si>
  <si>
    <t>pâtisserie--Crèmes &amp; mousses</t>
  </si>
  <si>
    <t xml:space="preserve"> charcuterie--GRATTONS</t>
  </si>
  <si>
    <t>cuisine-cuidité-POIVRONS ROUGES</t>
  </si>
  <si>
    <t>cuisine-crudité-SAL.ENDIVE</t>
  </si>
  <si>
    <t>pastry--BASIC DOUGHS</t>
  </si>
  <si>
    <t>charcuterie--CRACKLINGS</t>
  </si>
  <si>
    <t>cuisine-cooked-YELLOW BELL PEPPERS</t>
  </si>
  <si>
    <t>cuisine-raw-SALAD CRESS</t>
  </si>
  <si>
    <t>pastelería--MASAS BÁSICAS</t>
  </si>
  <si>
    <t>charcutería--CHICHARRONES</t>
  </si>
  <si>
    <t>cuisine-cocido-PIMIENTOS AMARILLOS</t>
  </si>
  <si>
    <t>cuisine-crudité-ENSALADA BERRO</t>
  </si>
  <si>
    <t>pâtisserie--Pâtes de base</t>
  </si>
  <si>
    <t>cuisine-cuidité-POIVRONS VERTS</t>
  </si>
  <si>
    <t>cuisine-crudité-SAL.FEUILLE DE CHÊNE</t>
  </si>
  <si>
    <t>pastry--YULE LOGS (BÛCHES)</t>
  </si>
  <si>
    <t>cuisine-cooked-RED BELL PEPPERS</t>
  </si>
  <si>
    <t>cuisine-raw-SALAD ENDIVE</t>
  </si>
  <si>
    <t>pastelería--TRONCOS (BÛCHES)</t>
  </si>
  <si>
    <t>cuisine-cocido-PIMIENTOS ROJOS</t>
  </si>
  <si>
    <t>cuisine-crudité-ENSALADA ENDIVIA</t>
  </si>
  <si>
    <t>pâtisserie--Bûches</t>
  </si>
  <si>
    <t>cuisine-cuidité-POTIRON</t>
  </si>
  <si>
    <t>cuisine-crudité-SAL.FRISÉE</t>
  </si>
  <si>
    <t>cuisine-cooked-GREEN BELL PEPPERS</t>
  </si>
  <si>
    <t>cuisine-raw-SALAD OAK LEAF</t>
  </si>
  <si>
    <t>cuisine-cocido-PIMIENTOS VERDES</t>
  </si>
  <si>
    <t>cuisine-crudité-ENSALADA HOJA DE ROBLE</t>
  </si>
  <si>
    <t>pâtisserie--Petits fours</t>
  </si>
  <si>
    <t>cuisine-cuidité-POUSSES DE BAMBOU</t>
  </si>
  <si>
    <t>cuisine-crudité-SAL.ICEBERG</t>
  </si>
  <si>
    <t>pastry--ICE CREAM &amp; FROZEN DESSERTS</t>
  </si>
  <si>
    <t>cuisine-cooked-PUMPKIN</t>
  </si>
  <si>
    <t>cuisine-raw-SALAD FRISÉE</t>
  </si>
  <si>
    <t>pastelería--HELADERÍA</t>
  </si>
  <si>
    <t>cuisine-cocido-CALABAZA (POTIRON)</t>
  </si>
  <si>
    <t>cuisine-crudité-ENSALADA FRISÉE</t>
  </si>
  <si>
    <t>pâtisserie--Glacerie</t>
  </si>
  <si>
    <t>cuisine-cuidité-RADIS NOIRS</t>
  </si>
  <si>
    <t>cuisine-crudité-SAL.KRISETTE</t>
  </si>
  <si>
    <t>pastry--DECORATIONS</t>
  </si>
  <si>
    <t>cuisine-cooked-BAMBOO SHOOTS</t>
  </si>
  <si>
    <t>cuisine-raw-SALAD ICEBERG</t>
  </si>
  <si>
    <t>pastelería--DECORACIONES</t>
  </si>
  <si>
    <t>cuisine-cocido-BROTES DE BAMBÚ</t>
  </si>
  <si>
    <t>cuisine-crudité-ENSALADA ICEBERG</t>
  </si>
  <si>
    <t>pâtisserie--Décors</t>
  </si>
  <si>
    <t>cuisine-cuidité-RADIS ROSES</t>
  </si>
  <si>
    <t>cuisine-crudité-SAL.LAITUE</t>
  </si>
  <si>
    <t>cuisine-cooked-BLACK RADISHES</t>
  </si>
  <si>
    <t>cuisine-raw-SALAD KRISETTE</t>
  </si>
  <si>
    <t>cuisine-cocido-RÁBANOS NEGROS</t>
  </si>
  <si>
    <t>cuisine-crudité-ENSALADA KRISETTE</t>
  </si>
  <si>
    <t>cuisine-cuidité-SALADE</t>
  </si>
  <si>
    <t>cuisine-crudité-SAL.LOLA ROSA</t>
  </si>
  <si>
    <t>cuisine-cooked-RED RADISHES</t>
  </si>
  <si>
    <t>cuisine-raw-SALAD LETTUCE</t>
  </si>
  <si>
    <t>cuisine-cocido-RÁBANOS ROSAS</t>
  </si>
  <si>
    <t>cuisine-crudité-ENSALADA LECHUGA</t>
  </si>
  <si>
    <t>cuisine-cuidité-SALSIFIS</t>
  </si>
  <si>
    <t>cuisine-crudité-SAL.MÂCHE</t>
  </si>
  <si>
    <t>cuisine-cooked-LETTUCE</t>
  </si>
  <si>
    <t>cuisine-raw-SALAD LOLLO ROSA</t>
  </si>
  <si>
    <t>cuisine-cocido-LECHUGA</t>
  </si>
  <si>
    <t>cuisine-crudité-ENSALADA LOLLO ROSA</t>
  </si>
  <si>
    <t>cuisine-cuidité-SOJA</t>
  </si>
  <si>
    <t>cuisine-crudité-SAL.MESCLUN</t>
  </si>
  <si>
    <t>cuisine-cooked-SALSIFY</t>
  </si>
  <si>
    <t>cuisine-raw-SALAD LAMB’S LETTUCE (MÂCHE)</t>
  </si>
  <si>
    <t>cuisine-cocido-SALSIFÍ</t>
  </si>
  <si>
    <t>cuisine-crudité-ENSALADA CANÓNIGOS (MÂCHE)</t>
  </si>
  <si>
    <t>cuisine-cuidité-TOMATES CERISES</t>
  </si>
  <si>
    <t>cuisine-crudité-SAL.PISSENLIT</t>
  </si>
  <si>
    <t>cuisine-cooked-SOY</t>
  </si>
  <si>
    <t>cuisine-raw-SALAD MESCLUN</t>
  </si>
  <si>
    <t>cuisine-cocido-SOJA</t>
  </si>
  <si>
    <t>cuisine-crudité-ENSALADA MESCLUN</t>
  </si>
  <si>
    <t>cuisine-cuidité-TOMATES MARMANDE</t>
  </si>
  <si>
    <t>cuisine-crudité-SAL.ROMAINE</t>
  </si>
  <si>
    <t>cuisine-cooked-CHERRY TOMATOES</t>
  </si>
  <si>
    <t>cuisine-raw-SALAD DANDELION</t>
  </si>
  <si>
    <t>cuisine-cocido-TOMATES CHERRY</t>
  </si>
  <si>
    <t>cuisine-crudité-ENSALADA DIENTE DE LEÓN</t>
  </si>
  <si>
    <t>cuisine-cuidité-TOMATES OLIVETTE</t>
  </si>
  <si>
    <t>cuisine-crudité-SAL.SCAROLE</t>
  </si>
  <si>
    <t>cuisine-cooked-MARMANDE TOMATOES</t>
  </si>
  <si>
    <t>cuisine-raw-SALAD ROMAINE</t>
  </si>
  <si>
    <t>cuisine-cocido-TOMATES MARMANDE</t>
  </si>
  <si>
    <t>cuisine-crudité-ENSALADA ROMANA</t>
  </si>
  <si>
    <t>cuisine-cuidité-TOMATES ROMAINE</t>
  </si>
  <si>
    <t>cuisine-crudité-SAL.TRÉVISE</t>
  </si>
  <si>
    <t>cuisine-cooked-OLIVETTE (PLUM) TOMATOES</t>
  </si>
  <si>
    <t>cuisine-raw-SALAD ESCAROLE</t>
  </si>
  <si>
    <t>cuisine-cocido-TOMATES OLIVETTE (PERA)</t>
  </si>
  <si>
    <t>cuisine-crudité-ENSALADA ESCAROLA</t>
  </si>
  <si>
    <t>cuisine-crudité-SALADE</t>
  </si>
  <si>
    <t>cuisine-cooked-ROMA TOMATOES</t>
  </si>
  <si>
    <t>cuisine-raw-SALAD TREVISO</t>
  </si>
  <si>
    <t>cuisine-cocido-TOMATES ROMA</t>
  </si>
  <si>
    <t>cuisine-crudité-ENSALADA TREVISO</t>
  </si>
  <si>
    <t>SALADES COMPOSÉES</t>
  </si>
  <si>
    <t>cuisine-raw-SALAD (GENERAL)</t>
  </si>
  <si>
    <t>cuisine-crudité-ENSALADA (GENERAL)</t>
  </si>
  <si>
    <t>cuisine-crudité-SALSIFIS</t>
  </si>
  <si>
    <t>COMPOSED SALADS</t>
  </si>
  <si>
    <t>ENSALADAS COMPUESTAS</t>
  </si>
  <si>
    <t>cuisine-crudité-SOJA</t>
  </si>
  <si>
    <t>cuisine-raw-SALSIFY</t>
  </si>
  <si>
    <t>cuisine-crudité-SALSIFÍ</t>
  </si>
  <si>
    <t>cuisine-crudité-TOMATES</t>
  </si>
  <si>
    <t>cuisine-raw-SOY</t>
  </si>
  <si>
    <t>cuisine-crudité-TOMATES CERISES</t>
  </si>
  <si>
    <t>cuisine-raw-TOMATOES</t>
  </si>
  <si>
    <t>cuisine-crudité-TOMATES MARMANDE</t>
  </si>
  <si>
    <t>cuisine-raw-CHERRY TOMATOES</t>
  </si>
  <si>
    <t>cuisine-crudité-TOMATES CHERRY</t>
  </si>
  <si>
    <t>cuisine-crudité-TOMATES OLIVETTE</t>
  </si>
  <si>
    <t>cuisine-raw-MARMANDE TOMATOES</t>
  </si>
  <si>
    <t>cuisine-crudité-TOMATES ROMAINE</t>
  </si>
  <si>
    <t>cuisine-raw-OLIVETTE (PLUM) TOMATOES</t>
  </si>
  <si>
    <t>cuisine-crudité-TOMATES OLIVETTE (PERA)</t>
  </si>
  <si>
    <t>cuisine-raw-ROMA TOMATOES</t>
  </si>
  <si>
    <t>cuisine-crudité-TOMATES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</si>
</sst>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164" formatCode="0.#########"/>
    <numFmt numFmtId="165" formatCode="0.##"/>
    <numFmt numFmtId="166" formatCode="0.0000"/>
    <numFmt numFmtId="167" formatCode="0.###"/>
    <numFmt numFmtId="168" formatCode="0&quot; car.&quot;"/>
    <numFmt numFmtId="169" formatCode="[h]&quot;H&quot;mm"/>
    <numFmt numFmtId="170" formatCode="0&quot; ml&quot;"/>
    <numFmt numFmtId="171" formatCode="0.000&quot;Kg&quot;"/>
    <numFmt numFmtId="172" formatCode="0&quot; g&quot;"/>
    <numFmt numFmtId="173" formatCode="0.000&quot; L&quot;"/>
    <numFmt numFmtId="174" formatCode="0.00&quot; ml&quot;"/>
    <numFmt numFmtId="175" formatCode="0.00000&quot; L&quot;"/>
    <numFmt numFmtId="176" formatCode="0.0000&quot; L&quot;"/>
    <numFmt numFmtId="177" formatCode="0.0&quot; ml&quot;"/>
    <numFmt numFmtId="178" formatCode="0.00000&quot;Kg&quot;"/>
    <numFmt numFmtId="179" formatCode="0.00&quot; g&quot;"/>
    <numFmt numFmtId="183" formatCode="0.0"/>
    <numFmt numFmtId="184" formatCode="0.00&quot; Kg&quot;"/>
    <numFmt numFmtId="185" formatCode="0.000&quot; Kg&quot;"/>
    <numFmt numFmtId="186" formatCode="&quot;/ &quot;0"/>
    <numFmt numFmtId="187" formatCode="h&quot;h&quot;mm"/>
    <numFmt numFmtId="188" formatCode="0&quot;°C&quot;"/>
    <numFmt numFmtId="189" formatCode="#,##0.00\ &quot;€&quot;"/>
    <numFmt numFmtId="190" formatCode="0.0&quot; %&quot;"/>
    <numFmt numFmtId="191" formatCode="0.00&quot;Kg&quot;"/>
    <numFmt numFmtId="192" formatCode="0.0%"/>
    <numFmt numFmtId="193" formatCode="0&quot;%&quot;"/>
  </numFmts>
  <fonts count="1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rlito"/>
      <family val="2"/>
    </font>
    <font>
      <sz val="12"/>
      <name val="Calibri"/>
      <family val="2"/>
    </font>
    <font>
      <b/>
      <sz val="15"/>
      <color rgb="FFFFFFFF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8"/>
      <color theme="0"/>
      <name val="Calibri"/>
      <family val="2"/>
    </font>
    <font>
      <sz val="12"/>
      <color theme="0"/>
      <name val="Calibri"/>
      <family val="2"/>
    </font>
    <font>
      <b/>
      <sz val="12"/>
      <color rgb="FFC00000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sz val="8"/>
      <name val="Calibri"/>
      <family val="2"/>
    </font>
    <font>
      <sz val="11"/>
      <color theme="9" tint="-0.49967955565050204"/>
      <name val="Calibri"/>
      <family val="2"/>
    </font>
    <font>
      <sz val="11"/>
      <name val="Calibri"/>
      <family val="2"/>
    </font>
    <font>
      <b/>
      <sz val="12"/>
      <color rgb="FFFF0000"/>
      <name val="Calibri"/>
      <family val="2"/>
    </font>
    <font>
      <b/>
      <sz val="10"/>
      <color theme="0"/>
      <name val="Calibri"/>
      <family val="2"/>
    </font>
    <font>
      <b/>
      <sz val="11"/>
      <color rgb="FFFFFFFF"/>
      <name val="Calibri"/>
      <family val="2"/>
    </font>
    <font>
      <b/>
      <sz val="14"/>
      <color rgb="FF0000FF"/>
      <name val="Calibri"/>
      <family val="2"/>
    </font>
    <font>
      <sz val="12"/>
      <color rgb="FF0000FF"/>
      <name val="Calibri"/>
      <family val="2"/>
    </font>
    <font>
      <b/>
      <sz val="12"/>
      <color rgb="FF0000FF"/>
      <name val="Calibri"/>
      <family val="2"/>
    </font>
    <font>
      <b/>
      <sz val="13"/>
      <color rgb="FF0033CC"/>
      <name val="Calibri"/>
      <family val="2"/>
    </font>
    <font>
      <sz val="11"/>
      <color rgb="FF0000FF"/>
      <name val="Calibri"/>
      <family val="2"/>
    </font>
    <font>
      <b/>
      <sz val="12"/>
      <name val="Calibri"/>
      <family val="2"/>
    </font>
    <font>
      <sz val="12"/>
      <color rgb="FFC00000"/>
      <name val="Calibri"/>
      <family val="2"/>
    </font>
    <font>
      <b/>
      <sz val="13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name val="Carlito"/>
      <family val="2"/>
    </font>
    <font>
      <b/>
      <sz val="14"/>
      <color rgb="FFC00000"/>
      <name val="Calibri"/>
      <family val="2"/>
    </font>
    <font>
      <sz val="11"/>
      <color rgb="FF7030A0"/>
      <name val="Calibri"/>
      <family val="2"/>
    </font>
    <font>
      <sz val="12"/>
      <color rgb="FF0033CC"/>
      <name val="Calibri"/>
      <family val="2"/>
    </font>
    <font>
      <sz val="11"/>
      <color rgb="FFC00000"/>
      <name val="Calibri"/>
      <family val="2"/>
    </font>
    <font>
      <sz val="10"/>
      <name val="MS Sans Serif"/>
    </font>
    <font>
      <b/>
      <sz val="12"/>
      <color theme="5" tint="-0.49995422223578601"/>
      <name val="Calibri"/>
      <family val="2"/>
    </font>
    <font>
      <sz val="12"/>
      <color theme="1"/>
      <name val="Calibri"/>
      <family val="2"/>
    </font>
    <font>
      <b/>
      <sz val="14"/>
      <color rgb="FFC00000"/>
      <name val="Carlito"/>
      <family val="2"/>
    </font>
    <font>
      <b/>
      <sz val="12"/>
      <name val="Calibri"/>
      <family val="2"/>
      <scheme val="minor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rgb="FFFFFFFF"/>
      <name val="Calibri"/>
      <family val="2"/>
    </font>
    <font>
      <sz val="14"/>
      <color rgb="FF0070C0"/>
      <name val="Calibri"/>
      <family val="2"/>
    </font>
    <font>
      <b/>
      <sz val="11"/>
      <color theme="0"/>
      <name val="Calibri"/>
      <family val="2"/>
    </font>
    <font>
      <sz val="16"/>
      <color theme="0"/>
      <name val="Calibri"/>
      <family val="2"/>
    </font>
    <font>
      <b/>
      <sz val="16"/>
      <color theme="0"/>
      <name val="Calibri"/>
      <family val="2"/>
    </font>
    <font>
      <b/>
      <sz val="16"/>
      <color rgb="FFFFFFFF"/>
      <name val="Calibri"/>
      <family val="2"/>
    </font>
    <font>
      <b/>
      <sz val="20"/>
      <name val="Calibri"/>
      <family val="2"/>
    </font>
    <font>
      <sz val="8"/>
      <color rgb="FFBFBFBF"/>
      <name val="Calibri"/>
      <family val="2"/>
    </font>
    <font>
      <b/>
      <sz val="14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  <font>
      <b/>
      <sz val="12"/>
      <color indexed="12"/>
      <name val="Calibri"/>
      <family val="2"/>
    </font>
    <font>
      <sz val="9"/>
      <color theme="1"/>
      <name val="Calibri"/>
      <family val="2"/>
    </font>
    <font>
      <i/>
      <sz val="11"/>
      <color theme="9" tint="-0.249977111117893"/>
      <name val="Calibri"/>
      <family val="2"/>
    </font>
    <font>
      <sz val="11"/>
      <color theme="10"/>
      <name val="Calibri"/>
      <family val="2"/>
    </font>
    <font>
      <b/>
      <sz val="8"/>
      <name val="Calibri"/>
      <family val="2"/>
    </font>
    <font>
      <sz val="18"/>
      <color theme="0"/>
      <name val="Calibri"/>
      <family val="2"/>
    </font>
    <font>
      <b/>
      <sz val="12"/>
      <color rgb="FF2F2F2F"/>
      <name val="Calibri"/>
      <family val="2"/>
    </font>
    <font>
      <b/>
      <sz val="12"/>
      <color rgb="FF3A302D"/>
      <name val="Calibri"/>
      <family val="2"/>
    </font>
    <font>
      <sz val="12"/>
      <color rgb="FF2F2F2F"/>
      <name val="Calibri"/>
      <family val="2"/>
    </font>
    <font>
      <sz val="11"/>
      <color rgb="FFC00000"/>
      <name val="Calibri"/>
      <family val="2"/>
      <scheme val="minor"/>
    </font>
    <font>
      <b/>
      <sz val="12"/>
      <color rgb="FF7030A0"/>
      <name val="Calibri"/>
      <family val="2"/>
    </font>
    <font>
      <b/>
      <sz val="9"/>
      <name val="Calibri"/>
      <family val="2"/>
    </font>
    <font>
      <b/>
      <sz val="11"/>
      <color rgb="FF243746"/>
      <name val="Calibri"/>
      <family val="2"/>
    </font>
    <font>
      <sz val="12"/>
      <color rgb="FF0070C0"/>
      <name val="Calibri"/>
      <family val="2"/>
    </font>
    <font>
      <b/>
      <sz val="12"/>
      <color rgb="FF0070C0"/>
      <name val="Calibri"/>
      <family val="2"/>
    </font>
    <font>
      <b/>
      <sz val="12"/>
      <color rgb="FF0033CC"/>
      <name val="Calibri"/>
      <family val="2"/>
    </font>
    <font>
      <sz val="12"/>
      <color theme="0"/>
      <name val="Carlito"/>
      <family val="2"/>
    </font>
    <font>
      <sz val="12"/>
      <name val="Carlito"/>
      <family val="2"/>
    </font>
    <font>
      <sz val="12"/>
      <color rgb="FF0000FF"/>
      <name val="Carlito"/>
      <family val="2"/>
    </font>
    <font>
      <i/>
      <sz val="12"/>
      <name val="Calibri"/>
      <family val="2"/>
    </font>
    <font>
      <b/>
      <sz val="14"/>
      <color rgb="FF002060"/>
      <name val="Calibri"/>
      <family val="2"/>
    </font>
    <font>
      <sz val="11"/>
      <color theme="1"/>
      <name val="Calibri"/>
    </font>
    <font>
      <b/>
      <sz val="18"/>
      <color rgb="FFFFFFFF"/>
      <name val="Calibri"/>
      <family val="2"/>
    </font>
    <font>
      <i/>
      <sz val="14"/>
      <color theme="1"/>
      <name val="Calibri"/>
      <family val="2"/>
    </font>
    <font>
      <b/>
      <sz val="14"/>
      <color rgb="FF5D3527"/>
      <name val="Calibri"/>
      <family val="2"/>
    </font>
    <font>
      <b/>
      <sz val="11"/>
      <color indexed="9"/>
      <name val="Calibri"/>
      <family val="2"/>
    </font>
    <font>
      <sz val="8"/>
      <color theme="0"/>
      <name val="Calibri"/>
      <family val="2"/>
    </font>
    <font>
      <sz val="8"/>
      <color theme="1" tint="0.49992370372631001"/>
      <name val="Calibri"/>
      <family val="2"/>
    </font>
    <font>
      <sz val="10"/>
      <name val="Calibri"/>
      <family val="2"/>
    </font>
    <font>
      <b/>
      <sz val="12"/>
      <color theme="9" tint="-0.49995422223578601"/>
      <name val="Calibri"/>
      <family val="2"/>
    </font>
    <font>
      <b/>
      <sz val="18"/>
      <color theme="1"/>
      <name val="Calibri"/>
      <family val="2"/>
    </font>
    <font>
      <sz val="14"/>
      <color theme="0" tint="-0.14999847407452621"/>
      <name val="Calibri"/>
      <family val="2"/>
    </font>
    <font>
      <sz val="14"/>
      <color theme="0" tint="-0.249977111117893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i/>
      <sz val="12"/>
      <color theme="0"/>
      <name val="Calibri"/>
      <family val="2"/>
    </font>
    <font>
      <i/>
      <sz val="14"/>
      <name val="Calibri"/>
      <family val="2"/>
    </font>
    <font>
      <b/>
      <sz val="16"/>
      <name val="Calibri"/>
      <family val="2"/>
    </font>
    <font>
      <b/>
      <sz val="18"/>
      <color rgb="FFC00000"/>
      <name val="Calibri"/>
      <family val="2"/>
    </font>
    <font>
      <b/>
      <sz val="12"/>
      <color theme="1"/>
      <name val="Calibri"/>
      <family val="2"/>
    </font>
    <font>
      <sz val="14"/>
      <color theme="0"/>
      <name val="Calibri"/>
      <family val="2"/>
    </font>
    <font>
      <b/>
      <sz val="12"/>
      <color theme="5" tint="-0.49992370372631001"/>
      <name val="Calibri"/>
      <family val="2"/>
    </font>
    <font>
      <b/>
      <i/>
      <sz val="14"/>
      <name val="Calibri"/>
      <family val="2"/>
    </font>
    <font>
      <b/>
      <sz val="14"/>
      <color theme="0" tint="-4.9989318521683403E-2"/>
      <name val="Calibri"/>
      <family val="2"/>
    </font>
    <font>
      <b/>
      <sz val="16"/>
      <color theme="1"/>
      <name val="Calibri"/>
      <family val="2"/>
    </font>
    <font>
      <sz val="14"/>
      <color theme="7" tint="0.39997558519241921"/>
      <name val="Calibri"/>
      <family val="2"/>
    </font>
    <font>
      <sz val="16"/>
      <name val="Calibri"/>
      <family val="2"/>
    </font>
    <font>
      <b/>
      <sz val="16"/>
      <color rgb="FF0000FF"/>
      <name val="Calibri"/>
      <family val="2"/>
    </font>
    <font>
      <i/>
      <sz val="16"/>
      <color theme="0"/>
      <name val="Calibri"/>
      <family val="2"/>
    </font>
    <font>
      <i/>
      <sz val="16"/>
      <name val="Calibri"/>
      <family val="2"/>
    </font>
    <font>
      <sz val="14"/>
      <color theme="10"/>
      <name val="Calibri"/>
      <family val="2"/>
    </font>
    <font>
      <b/>
      <sz val="18"/>
      <color theme="0"/>
      <name val="Calibri"/>
      <family val="2"/>
    </font>
    <font>
      <sz val="10"/>
      <color theme="1"/>
      <name val="Calibri"/>
      <family val="2"/>
    </font>
    <font>
      <b/>
      <sz val="11"/>
      <color rgb="FF0000FF"/>
      <name val="Calibri"/>
      <family val="2"/>
    </font>
    <font>
      <sz val="12"/>
      <color theme="9" tint="-0.49995422223578601"/>
      <name val="Calibri"/>
      <family val="2"/>
    </font>
    <font>
      <b/>
      <sz val="16"/>
      <color rgb="FFC00000"/>
      <name val="Calibri"/>
      <family val="2"/>
    </font>
    <font>
      <sz val="12"/>
      <color rgb="FFFF0000"/>
      <name val="Calibri"/>
      <family val="2"/>
    </font>
    <font>
      <b/>
      <sz val="11"/>
      <color rgb="FFFF0000"/>
      <name val="Calibri"/>
      <family val="2"/>
    </font>
    <font>
      <sz val="10"/>
      <color rgb="FF0000FF"/>
      <name val="Calibri"/>
      <family val="2"/>
    </font>
    <font>
      <sz val="10"/>
      <color rgb="FFFF0000"/>
      <name val="Calibri"/>
      <family val="2"/>
    </font>
    <font>
      <b/>
      <sz val="18"/>
      <name val="Calibri"/>
      <family val="2"/>
    </font>
    <font>
      <sz val="10"/>
      <color theme="9" tint="-0.49995422223578601"/>
      <name val="Calibri"/>
      <family val="2"/>
    </font>
    <font>
      <sz val="12"/>
      <color theme="10"/>
      <name val="Calibri"/>
      <family val="2"/>
    </font>
    <font>
      <sz val="12"/>
      <color theme="0" tint="-0.249977111117893"/>
      <name val="Calibri"/>
      <family val="2"/>
    </font>
    <font>
      <sz val="10"/>
      <color rgb="FF7030A0"/>
      <name val="Calibri"/>
      <family val="2"/>
    </font>
    <font>
      <b/>
      <sz val="14"/>
      <color rgb="FF0070C0"/>
      <name val="Calibri"/>
      <family val="2"/>
    </font>
    <font>
      <sz val="8"/>
      <color theme="0" tint="-0.14999847407452621"/>
      <name val="Calibri"/>
      <family val="2"/>
    </font>
    <font>
      <sz val="9"/>
      <name val="Calibri"/>
      <family val="2"/>
    </font>
    <font>
      <b/>
      <sz val="13"/>
      <color rgb="FF5D3527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 tint="0.34998626667073579"/>
      <name val="Calibri"/>
      <family val="2"/>
    </font>
    <font>
      <sz val="8"/>
      <name val="Arial"/>
      <family val="2"/>
    </font>
    <font>
      <sz val="12"/>
      <color indexed="12"/>
      <name val="Calibri"/>
      <family val="2"/>
    </font>
    <font>
      <b/>
      <sz val="11"/>
      <color indexed="12"/>
      <name val="Calibri"/>
      <family val="2"/>
    </font>
    <font>
      <b/>
      <sz val="10"/>
      <color rgb="FF0066FF"/>
      <name val="Calibri"/>
      <family val="2"/>
    </font>
    <font>
      <b/>
      <sz val="14"/>
      <color indexed="14"/>
      <name val="Calibri"/>
      <family val="2"/>
    </font>
    <font>
      <sz val="12"/>
      <color rgb="FF00BC55"/>
      <name val="Calibri"/>
      <family val="2"/>
    </font>
    <font>
      <sz val="11"/>
      <color rgb="FF0033CC"/>
      <name val="Calibri"/>
      <family val="2"/>
    </font>
    <font>
      <b/>
      <i/>
      <sz val="11"/>
      <color rgb="FFC00000"/>
      <name val="Calibri"/>
      <family val="2"/>
    </font>
    <font>
      <b/>
      <sz val="10"/>
      <color indexed="12"/>
      <name val="Calibri"/>
      <family val="2"/>
    </font>
    <font>
      <b/>
      <sz val="10"/>
      <color rgb="FFC00000"/>
      <name val="Calibri"/>
      <family val="2"/>
    </font>
    <font>
      <b/>
      <sz val="12"/>
      <color theme="9" tint="-0.249977111117893"/>
      <name val="Calibri"/>
      <family val="2"/>
    </font>
    <font>
      <b/>
      <sz val="11"/>
      <color indexed="10"/>
      <name val="Calibri"/>
      <family val="2"/>
    </font>
    <font>
      <sz val="11"/>
      <color indexed="12"/>
      <name val="Calibri"/>
      <family val="2"/>
    </font>
    <font>
      <b/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8"/>
      <color rgb="FF0000FF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indexed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0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theme="9" tint="0.39997558519241921"/>
        <bgColor indexed="65"/>
      </patternFill>
    </fill>
    <fill>
      <patternFill patternType="solid">
        <fgColor rgb="FFC9826B"/>
      </patternFill>
    </fill>
    <fill>
      <patternFill patternType="solid">
        <fgColor theme="9" tint="-0.249977111117893"/>
        <bgColor indexed="65"/>
      </patternFill>
    </fill>
    <fill>
      <patternFill patternType="solid">
        <fgColor rgb="FFED7D31"/>
      </patternFill>
    </fill>
    <fill>
      <patternFill patternType="solid">
        <fgColor rgb="FFF5DDD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DCEAF7"/>
      </patternFill>
    </fill>
    <fill>
      <patternFill patternType="solid">
        <fgColor rgb="FFBCE8AA"/>
      </patternFill>
    </fill>
    <fill>
      <patternFill patternType="solid">
        <fgColor rgb="FF00B050"/>
      </patternFill>
    </fill>
    <fill>
      <patternFill patternType="solid">
        <fgColor theme="9" tint="0.79985961485641044"/>
        <bgColor indexed="65"/>
      </patternFill>
    </fill>
    <fill>
      <patternFill patternType="solid">
        <fgColor rgb="FFFFF2B2"/>
      </patternFill>
    </fill>
    <fill>
      <patternFill patternType="solid">
        <fgColor rgb="FFE8E8E8"/>
      </patternFill>
    </fill>
    <fill>
      <patternFill patternType="solid">
        <fgColor theme="0"/>
      </patternFill>
    </fill>
    <fill>
      <patternFill patternType="solid">
        <fgColor rgb="FFAEBF9B"/>
      </patternFill>
    </fill>
    <fill>
      <patternFill patternType="solid">
        <fgColor rgb="FFFFFF9B"/>
      </patternFill>
    </fill>
    <fill>
      <patternFill patternType="solid">
        <fgColor rgb="FFFF0000"/>
      </patternFill>
    </fill>
    <fill>
      <patternFill patternType="solid">
        <fgColor rgb="FFFFE1E1"/>
      </patternFill>
    </fill>
    <fill>
      <patternFill patternType="solid">
        <fgColor rgb="FFE6F1FA"/>
      </patternFill>
    </fill>
    <fill>
      <patternFill patternType="solid">
        <fgColor rgb="FFE4F0DE"/>
      </patternFill>
    </fill>
    <fill>
      <patternFill patternType="solid">
        <fgColor rgb="FFF3F3F3"/>
      </patternFill>
    </fill>
    <fill>
      <patternFill patternType="solid">
        <fgColor rgb="FFFFF2CC"/>
      </patternFill>
    </fill>
    <fill>
      <patternFill patternType="solid">
        <fgColor rgb="FF88CFEC"/>
      </patternFill>
    </fill>
    <fill>
      <patternFill patternType="solid">
        <fgColor rgb="FFE6F1FA"/>
        <bgColor indexed="64"/>
      </patternFill>
    </fill>
    <fill>
      <patternFill patternType="solid">
        <fgColor theme="4" tint="0.79985961485641044"/>
        <bgColor indexed="65"/>
      </patternFill>
    </fill>
    <fill>
      <patternFill patternType="solid">
        <fgColor rgb="FFFFE1E1"/>
        <bgColor indexed="64"/>
      </patternFill>
    </fill>
    <fill>
      <patternFill patternType="solid">
        <fgColor rgb="FFA2DAF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597D3"/>
        <bgColor indexed="64"/>
      </patternFill>
    </fill>
    <fill>
      <patternFill patternType="solid">
        <fgColor rgb="FFAEBF9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F4E7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D9"/>
        <bgColor indexed="64"/>
      </patternFill>
    </fill>
    <fill>
      <patternFill patternType="gray0625">
        <fgColor theme="7" tint="-0.24994659260841701"/>
        <b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DDFF"/>
        <bgColor indexed="64"/>
      </patternFill>
    </fill>
    <fill>
      <patternFill patternType="solid">
        <fgColor rgb="FFFFFFCC"/>
      </patternFill>
    </fill>
    <fill>
      <patternFill patternType="solid">
        <fgColor rgb="FFCC00FF"/>
      </patternFill>
    </fill>
    <fill>
      <patternFill patternType="solid">
        <fgColor rgb="FFD86DCD"/>
      </patternFill>
    </fill>
    <fill>
      <patternFill patternType="solid">
        <fgColor rgb="FF44B3E1"/>
      </patternFill>
    </fill>
    <fill>
      <patternFill patternType="solid">
        <fgColor rgb="FFDDDDFF"/>
      </patternFill>
    </fill>
    <fill>
      <patternFill patternType="solid">
        <fgColor theme="8" tint="0.79995117038483843"/>
        <bgColor indexed="65"/>
      </patternFill>
    </fill>
    <fill>
      <patternFill patternType="solid">
        <fgColor rgb="FFC00000"/>
      </patternFill>
    </fill>
    <fill>
      <patternFill patternType="solid">
        <fgColor theme="2"/>
      </patternFill>
    </fill>
    <fill>
      <patternFill patternType="solid">
        <fgColor rgb="FF92D050"/>
      </patternFill>
    </fill>
    <fill>
      <patternFill patternType="solid">
        <fgColor rgb="FFFFFFA3"/>
        <bgColor indexed="64"/>
      </patternFill>
    </fill>
    <fill>
      <patternFill patternType="solid">
        <fgColor rgb="FFE8CFC5"/>
      </patternFill>
    </fill>
    <fill>
      <patternFill patternType="solid">
        <fgColor rgb="FFE8E8E8"/>
        <bgColor indexed="64"/>
      </patternFill>
    </fill>
    <fill>
      <patternFill patternType="solid">
        <fgColor rgb="FFF7E7DF"/>
      </patternFill>
    </fill>
    <fill>
      <patternFill patternType="solid">
        <fgColor rgb="FFEBC2B2"/>
      </patternFill>
    </fill>
    <fill>
      <patternFill patternType="solid">
        <fgColor rgb="FFDCE8F2"/>
      </patternFill>
    </fill>
    <fill>
      <patternFill patternType="solid">
        <fgColor rgb="FFFFF4E6"/>
      </patternFill>
    </fill>
    <fill>
      <patternFill patternType="solid">
        <fgColor rgb="FFDDE9D5"/>
      </patternFill>
    </fill>
    <fill>
      <patternFill patternType="solid">
        <fgColor indexed="23"/>
      </patternFill>
    </fill>
    <fill>
      <patternFill patternType="solid">
        <fgColor rgb="FFFF00FF"/>
      </patternFill>
    </fill>
    <fill>
      <patternFill patternType="solid">
        <fgColor rgb="FFFFC000"/>
      </patternFill>
    </fill>
    <fill>
      <patternFill patternType="solid">
        <fgColor rgb="FFFFFF9F"/>
      </patternFill>
    </fill>
    <fill>
      <patternFill patternType="solid">
        <fgColor rgb="FFD8A79A"/>
      </patternFill>
    </fill>
    <fill>
      <patternFill patternType="solid">
        <fgColor rgb="FFF1995D"/>
      </patternFill>
    </fill>
    <fill>
      <patternFill patternType="solid">
        <fgColor rgb="FFFFFFD9"/>
      </patternFill>
    </fill>
    <fill>
      <patternFill patternType="solid">
        <fgColor theme="9" tint="0.79995117038483843"/>
        <bgColor indexed="65"/>
      </patternFill>
    </fill>
    <fill>
      <patternFill patternType="solid">
        <fgColor rgb="FFB8D9A3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FFA3"/>
      </patternFill>
    </fill>
    <fill>
      <patternFill patternType="solid">
        <fgColor theme="8" tint="0.79992065187536243"/>
        <bgColor indexed="65"/>
      </patternFill>
    </fill>
    <fill>
      <patternFill patternType="solid">
        <fgColor rgb="FF0000FF"/>
      </patternFill>
    </fill>
    <fill>
      <patternFill patternType="solid">
        <fgColor rgb="FFEFE5F7"/>
      </patternFill>
    </fill>
    <fill>
      <patternFill patternType="solid">
        <fgColor theme="5" tint="0.59996337778862885"/>
        <bgColor indexed="65"/>
      </patternFill>
    </fill>
    <fill>
      <patternFill patternType="solid">
        <fgColor rgb="FFCCCCFF"/>
      </patternFill>
    </fill>
    <fill>
      <patternFill patternType="gray0625">
        <fgColor theme="9" tint="0.79995117038483843"/>
        <bgColor theme="0" tint="-4.9989318521683403E-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rgb="FFFFF4E6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rgb="FF00800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5D5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rgb="FFFFFFFF"/>
        <bgColor indexed="64"/>
      </patternFill>
    </fill>
  </fills>
  <borders count="109">
    <border>
      <left/>
      <right/>
      <top/>
      <bottom/>
      <diagonal/>
    </border>
    <border>
      <left/>
      <right/>
      <top style="double">
        <color theme="9" tint="0.39994506668294322"/>
      </top>
      <bottom/>
      <diagonal/>
    </border>
    <border>
      <left/>
      <right/>
      <top style="thin">
        <color rgb="FFD4D4D4"/>
      </top>
      <bottom/>
      <diagonal/>
    </border>
    <border>
      <left style="medium">
        <color rgb="FFC9B36C"/>
      </left>
      <right/>
      <top style="medium">
        <color rgb="FFC9B36C"/>
      </top>
      <bottom/>
      <diagonal/>
    </border>
    <border>
      <left/>
      <right/>
      <top style="medium">
        <color rgb="FFC9B36C"/>
      </top>
      <bottom/>
      <diagonal/>
    </border>
    <border>
      <left/>
      <right style="medium">
        <color rgb="FFC9B36C"/>
      </right>
      <top style="medium">
        <color rgb="FFC9B36C"/>
      </top>
      <bottom/>
      <diagonal/>
    </border>
    <border>
      <left/>
      <right style="thin">
        <color rgb="FFD4D4D4"/>
      </right>
      <top style="thin">
        <color rgb="FFD4D4D4"/>
      </top>
      <bottom/>
      <diagonal/>
    </border>
    <border>
      <left style="medium">
        <color rgb="FFC9B36C"/>
      </left>
      <right/>
      <top/>
      <bottom/>
      <diagonal/>
    </border>
    <border>
      <left/>
      <right/>
      <top style="hair">
        <color rgb="FFA85F4A"/>
      </top>
      <bottom/>
      <diagonal/>
    </border>
    <border>
      <left/>
      <right style="medium">
        <color rgb="FFC9B36C"/>
      </right>
      <top style="hair">
        <color rgb="FFA85F4A"/>
      </top>
      <bottom/>
      <diagonal/>
    </border>
    <border>
      <left/>
      <right style="thin">
        <color rgb="FFD4D4D4"/>
      </right>
      <top/>
      <bottom/>
      <diagonal/>
    </border>
    <border>
      <left/>
      <right/>
      <top/>
      <bottom style="hair">
        <color rgb="FFA85F4A"/>
      </bottom>
      <diagonal/>
    </border>
    <border>
      <left/>
      <right style="medium">
        <color rgb="FFC9B36C"/>
      </right>
      <top/>
      <bottom style="hair">
        <color rgb="FFA85F4A"/>
      </bottom>
      <diagonal/>
    </border>
    <border>
      <left/>
      <right style="medium">
        <color rgb="FFC9B36C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medium">
        <color rgb="FFC9B36C"/>
      </left>
      <right/>
      <top style="thin">
        <color rgb="FFC9B36C"/>
      </top>
      <bottom style="medium">
        <color rgb="FFC9B36C"/>
      </bottom>
      <diagonal/>
    </border>
    <border>
      <left/>
      <right/>
      <top style="thin">
        <color rgb="FFC9B36C"/>
      </top>
      <bottom style="medium">
        <color rgb="FFC9B36C"/>
      </bottom>
      <diagonal/>
    </border>
    <border>
      <left/>
      <right style="medium">
        <color rgb="FFC9B36C"/>
      </right>
      <top style="thin">
        <color rgb="FFC9B36C"/>
      </top>
      <bottom style="medium">
        <color rgb="FFC9B36C"/>
      </bottom>
      <diagonal/>
    </border>
    <border>
      <left/>
      <right style="medium">
        <color rgb="FFC9B36C"/>
      </right>
      <top/>
      <bottom style="thin">
        <color rgb="FFC9B36C"/>
      </bottom>
      <diagonal/>
    </border>
    <border>
      <left style="thin">
        <color rgb="FFD4D4D4"/>
      </left>
      <right/>
      <top/>
      <bottom/>
      <diagonal/>
    </border>
    <border>
      <left/>
      <right/>
      <top/>
      <bottom style="thin">
        <color rgb="FF8FA078"/>
      </bottom>
      <diagonal/>
    </border>
    <border>
      <left/>
      <right style="medium">
        <color rgb="FFC9B36C"/>
      </right>
      <top/>
      <bottom style="thin">
        <color rgb="FF8FA078"/>
      </bottom>
      <diagonal/>
    </border>
    <border>
      <left style="thin">
        <color rgb="FFD4D4D4"/>
      </left>
      <right/>
      <top/>
      <bottom style="thin">
        <color rgb="FFD4D4D4"/>
      </bottom>
      <diagonal/>
    </border>
    <border>
      <left/>
      <right/>
      <top/>
      <bottom style="thin">
        <color rgb="FFD4D4D4"/>
      </bottom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auto="1"/>
      </right>
      <top style="dashed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Dashed">
        <color auto="1"/>
      </right>
      <top style="dashed">
        <color auto="1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9" tint="0.39997558519241921"/>
      </top>
      <bottom style="hair">
        <color theme="9" tint="0.3999450666829432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">
        <color rgb="FFC9B36C"/>
      </top>
      <bottom style="medium">
        <color rgb="FFC9B36C"/>
      </bottom>
      <diagonal/>
    </border>
    <border>
      <left style="medium">
        <color rgb="FFC9B36C"/>
      </left>
      <right/>
      <top/>
      <bottom style="medium">
        <color rgb="FFC9B36C"/>
      </bottom>
      <diagonal/>
    </border>
    <border>
      <left/>
      <right/>
      <top/>
      <bottom style="medium">
        <color rgb="FFC9B36C"/>
      </bottom>
      <diagonal/>
    </border>
    <border>
      <left/>
      <right style="medium">
        <color rgb="FFC9B36C"/>
      </right>
      <top/>
      <bottom style="medium">
        <color rgb="FFC9B36C"/>
      </bottom>
      <diagonal/>
    </border>
    <border>
      <left style="medium">
        <color indexed="64"/>
      </left>
      <right/>
      <top style="thin">
        <color rgb="FFAAB7C4"/>
      </top>
      <bottom style="thin">
        <color rgb="FFAAB7C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auto="1"/>
      </right>
      <top/>
      <bottom style="dotted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/>
      <top/>
      <bottom style="hair">
        <color indexed="64"/>
      </bottom>
      <diagonal/>
    </border>
    <border>
      <left/>
      <right style="thin">
        <color theme="0" tint="-0.24994659260841701"/>
      </right>
      <top/>
      <bottom style="hair">
        <color auto="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hair">
        <color auto="1"/>
      </right>
      <top/>
      <bottom/>
      <diagonal/>
    </border>
    <border>
      <left style="hair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 tint="-0.2499465926084170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theme="0" tint="-0.24994659260841701"/>
      </right>
      <top style="hair">
        <color auto="1"/>
      </top>
      <bottom style="hair">
        <color auto="1"/>
      </bottom>
      <diagonal/>
    </border>
    <border>
      <left style="thin">
        <color theme="0" tint="-0.24994659260841701"/>
      </left>
      <right style="hair">
        <color auto="1"/>
      </right>
      <top style="hair">
        <color auto="1"/>
      </top>
      <bottom style="thin">
        <color theme="0" tint="-0.24994659260841701"/>
      </bottom>
      <diagonal/>
    </border>
    <border>
      <left style="hair">
        <color auto="1"/>
      </left>
      <right style="thin">
        <color theme="0" tint="-0.24994659260841701"/>
      </right>
      <top style="hair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hair">
        <color theme="0" tint="-0.14996795556505021"/>
      </bottom>
      <diagonal/>
    </border>
    <border>
      <left style="thin">
        <color theme="0" tint="-0.24994659260841701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theme="0" tint="-0.24994659260841701"/>
      </left>
      <right/>
      <top style="hair">
        <color theme="0" tint="-0.14996795556505021"/>
      </top>
      <bottom/>
      <diagonal/>
    </border>
    <border>
      <left style="thin">
        <color theme="0" tint="-0.24994659260841701"/>
      </left>
      <right/>
      <top style="hair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hair">
        <color indexed="64"/>
      </top>
      <bottom style="thin">
        <color theme="0" tint="-0.24994659260841701"/>
      </bottom>
      <diagonal/>
    </border>
    <border>
      <left style="dashed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hair">
        <color auto="1"/>
      </bottom>
      <diagonal/>
    </border>
    <border>
      <left style="thin">
        <color theme="0" tint="-0.34998626667073579"/>
      </left>
      <right/>
      <top/>
      <bottom style="hair">
        <color auto="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medium">
        <color rgb="FFC9B36C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44">
    <xf numFmtId="0" fontId="0" fillId="0" borderId="0"/>
    <xf numFmtId="0" fontId="4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35" fillId="0" borderId="0"/>
    <xf numFmtId="0" fontId="37" fillId="0" borderId="0"/>
    <xf numFmtId="0" fontId="1" fillId="0" borderId="0"/>
    <xf numFmtId="0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53" fillId="0" borderId="0"/>
    <xf numFmtId="0" fontId="13" fillId="0" borderId="0"/>
    <xf numFmtId="0" fontId="1" fillId="0" borderId="0"/>
    <xf numFmtId="0" fontId="7" fillId="0" borderId="0"/>
    <xf numFmtId="0" fontId="1" fillId="0" borderId="0"/>
    <xf numFmtId="0" fontId="53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1" fillId="0" borderId="0" applyNumberFormat="0" applyFill="0" applyBorder="0" applyAlignment="0" applyProtection="0"/>
    <xf numFmtId="0" fontId="7" fillId="0" borderId="0"/>
    <xf numFmtId="0" fontId="13" fillId="0" borderId="0"/>
    <xf numFmtId="0" fontId="89" fillId="0" borderId="0"/>
    <xf numFmtId="0" fontId="7" fillId="0" borderId="0"/>
    <xf numFmtId="0" fontId="7" fillId="0" borderId="0"/>
    <xf numFmtId="0" fontId="139" fillId="0" borderId="0"/>
    <xf numFmtId="0" fontId="13" fillId="0" borderId="0"/>
    <xf numFmtId="0" fontId="13" fillId="0" borderId="0"/>
    <xf numFmtId="0" fontId="1" fillId="0" borderId="0"/>
    <xf numFmtId="0" fontId="13" fillId="0" borderId="0"/>
  </cellStyleXfs>
  <cellXfs count="808">
    <xf numFmtId="0" fontId="0" fillId="0" borderId="0" xfId="0"/>
    <xf numFmtId="0" fontId="5" fillId="0" borderId="0" xfId="1" applyFont="1" applyAlignment="1">
      <alignment vertical="center"/>
    </xf>
    <xf numFmtId="0" fontId="6" fillId="3" borderId="0" xfId="1" applyFont="1" applyFill="1" applyAlignment="1">
      <alignment vertical="center"/>
    </xf>
    <xf numFmtId="0" fontId="5" fillId="3" borderId="0" xfId="1" applyFont="1" applyFill="1" applyAlignment="1">
      <alignment vertical="center" wrapText="1"/>
    </xf>
    <xf numFmtId="0" fontId="5" fillId="3" borderId="0" xfId="1" applyFont="1" applyFill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/>
    </xf>
    <xf numFmtId="0" fontId="8" fillId="4" borderId="0" xfId="2" applyFont="1" applyFill="1" applyAlignment="1">
      <alignment horizontal="left" vertical="center"/>
    </xf>
    <xf numFmtId="0" fontId="10" fillId="4" borderId="0" xfId="1" applyFont="1" applyFill="1" applyAlignment="1">
      <alignment vertical="center"/>
    </xf>
    <xf numFmtId="0" fontId="11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1"/>
    <xf numFmtId="0" fontId="12" fillId="6" borderId="0" xfId="1" applyFont="1" applyFill="1" applyAlignment="1">
      <alignment vertical="center"/>
    </xf>
    <xf numFmtId="0" fontId="5" fillId="6" borderId="0" xfId="1" applyFont="1" applyFill="1" applyAlignment="1">
      <alignment vertical="center"/>
    </xf>
    <xf numFmtId="0" fontId="12" fillId="8" borderId="0" xfId="1" applyFont="1" applyFill="1" applyAlignment="1">
      <alignment horizontal="center" vertical="center"/>
    </xf>
    <xf numFmtId="0" fontId="15" fillId="6" borderId="0" xfId="1" applyFont="1" applyFill="1" applyAlignment="1">
      <alignment vertical="center"/>
    </xf>
    <xf numFmtId="0" fontId="16" fillId="9" borderId="0" xfId="4" applyFont="1" applyFill="1" applyAlignment="1">
      <alignment horizontal="center" vertical="center"/>
    </xf>
    <xf numFmtId="0" fontId="5" fillId="8" borderId="0" xfId="1" applyFont="1" applyFill="1" applyAlignment="1">
      <alignment vertical="center"/>
    </xf>
    <xf numFmtId="164" fontId="5" fillId="8" borderId="0" xfId="1" applyNumberFormat="1" applyFont="1" applyFill="1" applyAlignment="1">
      <alignment vertical="center"/>
    </xf>
    <xf numFmtId="0" fontId="8" fillId="10" borderId="0" xfId="1" applyFont="1" applyFill="1" applyAlignment="1">
      <alignment horizontal="centerContinuous" vertical="center"/>
    </xf>
    <xf numFmtId="0" fontId="5" fillId="0" borderId="2" xfId="1" applyFont="1" applyBorder="1" applyAlignment="1">
      <alignment vertical="center"/>
    </xf>
    <xf numFmtId="0" fontId="8" fillId="10" borderId="0" xfId="1" applyFont="1" applyFill="1" applyAlignment="1">
      <alignment horizontal="center" vertical="center"/>
    </xf>
    <xf numFmtId="0" fontId="16" fillId="11" borderId="0" xfId="4" applyFont="1" applyFill="1" applyAlignment="1">
      <alignment horizontal="center" vertical="center"/>
    </xf>
    <xf numFmtId="0" fontId="12" fillId="12" borderId="0" xfId="1" applyFont="1" applyFill="1" applyAlignment="1">
      <alignment vertical="center"/>
    </xf>
    <xf numFmtId="0" fontId="12" fillId="13" borderId="0" xfId="1" applyFont="1" applyFill="1" applyAlignment="1">
      <alignment vertical="center"/>
    </xf>
    <xf numFmtId="0" fontId="15" fillId="13" borderId="0" xfId="1" applyFont="1" applyFill="1" applyAlignment="1">
      <alignment horizontal="right" vertical="center"/>
    </xf>
    <xf numFmtId="0" fontId="15" fillId="13" borderId="0" xfId="1" applyFont="1" applyFill="1" applyAlignment="1">
      <alignment horizontal="center" vertical="center"/>
    </xf>
    <xf numFmtId="0" fontId="17" fillId="2" borderId="0" xfId="4" applyFont="1" applyFill="1" applyAlignment="1">
      <alignment horizontal="center" vertical="center"/>
    </xf>
    <xf numFmtId="0" fontId="4" fillId="14" borderId="0" xfId="1" applyFill="1"/>
    <xf numFmtId="0" fontId="18" fillId="0" borderId="0" xfId="1" applyFont="1" applyAlignment="1">
      <alignment vertical="center"/>
    </xf>
    <xf numFmtId="0" fontId="7" fillId="14" borderId="0" xfId="5" applyFill="1" applyAlignment="1">
      <alignment vertical="center"/>
    </xf>
    <xf numFmtId="0" fontId="14" fillId="13" borderId="0" xfId="1" applyFont="1" applyFill="1" applyAlignment="1">
      <alignment horizontal="center" vertical="center" wrapText="1"/>
    </xf>
    <xf numFmtId="0" fontId="20" fillId="15" borderId="3" xfId="1" applyFont="1" applyFill="1" applyBorder="1" applyAlignment="1">
      <alignment horizontal="right" vertical="center" wrapText="1"/>
    </xf>
    <xf numFmtId="0" fontId="21" fillId="16" borderId="4" xfId="1" applyFont="1" applyFill="1" applyBorder="1" applyAlignment="1">
      <alignment horizontal="left" vertical="center"/>
    </xf>
    <xf numFmtId="165" fontId="20" fillId="15" borderId="5" xfId="1" applyNumberFormat="1" applyFont="1" applyFill="1" applyBorder="1" applyAlignment="1">
      <alignment horizontal="center" vertical="center" wrapText="1"/>
    </xf>
    <xf numFmtId="165" fontId="5" fillId="18" borderId="2" xfId="1" applyNumberFormat="1" applyFont="1" applyFill="1" applyBorder="1" applyAlignment="1">
      <alignment vertical="center"/>
    </xf>
    <xf numFmtId="165" fontId="5" fillId="19" borderId="2" xfId="1" applyNumberFormat="1" applyFont="1" applyFill="1" applyBorder="1" applyAlignment="1">
      <alignment vertical="center"/>
    </xf>
    <xf numFmtId="0" fontId="5" fillId="20" borderId="2" xfId="1" applyFont="1" applyFill="1" applyBorder="1" applyAlignment="1">
      <alignment vertical="center"/>
    </xf>
    <xf numFmtId="0" fontId="5" fillId="21" borderId="2" xfId="1" applyFont="1" applyFill="1" applyBorder="1" applyAlignment="1">
      <alignment vertical="center"/>
    </xf>
    <xf numFmtId="164" fontId="5" fillId="21" borderId="2" xfId="1" applyNumberFormat="1" applyFont="1" applyFill="1" applyBorder="1" applyAlignment="1">
      <alignment vertical="center"/>
    </xf>
    <xf numFmtId="166" fontId="5" fillId="21" borderId="2" xfId="1" applyNumberFormat="1" applyFont="1" applyFill="1" applyBorder="1" applyAlignment="1">
      <alignment vertical="center"/>
    </xf>
    <xf numFmtId="166" fontId="5" fillId="21" borderId="0" xfId="1" applyNumberFormat="1" applyFont="1" applyFill="1" applyAlignment="1">
      <alignment vertical="center"/>
    </xf>
    <xf numFmtId="0" fontId="5" fillId="21" borderId="6" xfId="1" applyFont="1" applyFill="1" applyBorder="1" applyAlignment="1">
      <alignment vertical="center"/>
    </xf>
    <xf numFmtId="0" fontId="20" fillId="15" borderId="7" xfId="1" applyFont="1" applyFill="1" applyBorder="1" applyAlignment="1">
      <alignment horizontal="right" vertical="center" wrapText="1"/>
    </xf>
    <xf numFmtId="0" fontId="23" fillId="22" borderId="0" xfId="1" applyFont="1" applyFill="1" applyAlignment="1">
      <alignment horizontal="left" vertical="center"/>
    </xf>
    <xf numFmtId="0" fontId="25" fillId="19" borderId="9" xfId="1" applyFont="1" applyFill="1" applyBorder="1" applyAlignment="1">
      <alignment vertical="center"/>
    </xf>
    <xf numFmtId="165" fontId="5" fillId="18" borderId="0" xfId="1" applyNumberFormat="1" applyFont="1" applyFill="1" applyAlignment="1">
      <alignment vertical="center"/>
    </xf>
    <xf numFmtId="165" fontId="5" fillId="19" borderId="0" xfId="1" applyNumberFormat="1" applyFont="1" applyFill="1" applyAlignment="1">
      <alignment vertical="center"/>
    </xf>
    <xf numFmtId="0" fontId="5" fillId="20" borderId="0" xfId="1" applyFont="1" applyFill="1" applyAlignment="1">
      <alignment vertical="center"/>
    </xf>
    <xf numFmtId="0" fontId="5" fillId="21" borderId="0" xfId="1" applyFont="1" applyFill="1" applyAlignment="1">
      <alignment vertical="center"/>
    </xf>
    <xf numFmtId="164" fontId="5" fillId="21" borderId="0" xfId="1" applyNumberFormat="1" applyFont="1" applyFill="1" applyAlignment="1">
      <alignment vertical="center"/>
    </xf>
    <xf numFmtId="0" fontId="5" fillId="21" borderId="10" xfId="1" applyFont="1" applyFill="1" applyBorder="1" applyAlignment="1">
      <alignment vertical="center"/>
    </xf>
    <xf numFmtId="0" fontId="16" fillId="23" borderId="0" xfId="4" applyFont="1" applyFill="1" applyAlignment="1">
      <alignment horizontal="center" vertical="center"/>
    </xf>
    <xf numFmtId="167" fontId="26" fillId="22" borderId="11" xfId="1" applyNumberFormat="1" applyFont="1" applyFill="1" applyBorder="1" applyAlignment="1">
      <alignment horizontal="right" vertical="center"/>
    </xf>
    <xf numFmtId="0" fontId="26" fillId="22" borderId="11" xfId="1" applyFont="1" applyFill="1" applyBorder="1" applyAlignment="1">
      <alignment horizontal="left" vertical="center"/>
    </xf>
    <xf numFmtId="0" fontId="28" fillId="18" borderId="11" xfId="1" applyFont="1" applyFill="1" applyBorder="1" applyAlignment="1">
      <alignment horizontal="center" vertical="center"/>
    </xf>
    <xf numFmtId="0" fontId="16" fillId="25" borderId="0" xfId="4" applyFont="1" applyFill="1" applyAlignment="1">
      <alignment horizontal="center" vertical="center"/>
    </xf>
    <xf numFmtId="165" fontId="12" fillId="13" borderId="0" xfId="1" applyNumberFormat="1" applyFont="1" applyFill="1" applyAlignment="1">
      <alignment horizontal="center" vertical="center" wrapText="1"/>
    </xf>
    <xf numFmtId="0" fontId="12" fillId="13" borderId="13" xfId="1" applyFont="1" applyFill="1" applyBorder="1" applyAlignment="1">
      <alignment horizontal="center" vertical="center" wrapText="1"/>
    </xf>
    <xf numFmtId="0" fontId="31" fillId="16" borderId="14" xfId="1" applyFont="1" applyFill="1" applyBorder="1" applyAlignment="1">
      <alignment horizontal="right" vertical="center"/>
    </xf>
    <xf numFmtId="167" fontId="11" fillId="16" borderId="0" xfId="1" applyNumberFormat="1" applyFont="1" applyFill="1" applyAlignment="1">
      <alignment horizontal="center" vertical="center" wrapText="1"/>
    </xf>
    <xf numFmtId="0" fontId="5" fillId="12" borderId="13" xfId="1" applyFont="1" applyFill="1" applyBorder="1" applyAlignment="1">
      <alignment vertical="center"/>
    </xf>
    <xf numFmtId="0" fontId="32" fillId="22" borderId="15" xfId="6" applyFont="1" applyFill="1" applyBorder="1" applyAlignment="1">
      <alignment horizontal="center" vertical="center"/>
    </xf>
    <xf numFmtId="0" fontId="22" fillId="22" borderId="15" xfId="1" applyFont="1" applyFill="1" applyBorder="1" applyAlignment="1">
      <alignment horizontal="left" vertical="center"/>
    </xf>
    <xf numFmtId="0" fontId="33" fillId="22" borderId="15" xfId="6" applyFont="1" applyFill="1" applyBorder="1" applyAlignment="1">
      <alignment horizontal="center" vertical="center"/>
    </xf>
    <xf numFmtId="0" fontId="17" fillId="27" borderId="0" xfId="4" applyFont="1" applyFill="1" applyAlignment="1">
      <alignment horizontal="center" vertical="center"/>
    </xf>
    <xf numFmtId="0" fontId="34" fillId="16" borderId="0" xfId="1" applyFont="1" applyFill="1" applyAlignment="1">
      <alignment horizontal="center" vertical="center"/>
    </xf>
    <xf numFmtId="0" fontId="17" fillId="7" borderId="0" xfId="1" applyFont="1" applyFill="1" applyAlignment="1">
      <alignment horizontal="center" vertical="center"/>
    </xf>
    <xf numFmtId="0" fontId="32" fillId="22" borderId="16" xfId="6" applyFont="1" applyFill="1" applyBorder="1" applyAlignment="1">
      <alignment horizontal="center" vertical="center"/>
    </xf>
    <xf numFmtId="0" fontId="22" fillId="22" borderId="16" xfId="1" applyFont="1" applyFill="1" applyBorder="1" applyAlignment="1">
      <alignment horizontal="left" vertical="center"/>
    </xf>
    <xf numFmtId="0" fontId="33" fillId="22" borderId="16" xfId="6" applyFont="1" applyFill="1" applyBorder="1" applyAlignment="1">
      <alignment horizontal="center" vertical="center"/>
    </xf>
    <xf numFmtId="0" fontId="17" fillId="14" borderId="17" xfId="7" applyFont="1" applyFill="1" applyBorder="1" applyAlignment="1">
      <alignment horizontal="right" vertical="center"/>
    </xf>
    <xf numFmtId="0" fontId="36" fillId="28" borderId="18" xfId="7" applyFont="1" applyFill="1" applyBorder="1" applyAlignment="1">
      <alignment vertical="center"/>
    </xf>
    <xf numFmtId="165" fontId="5" fillId="0" borderId="18" xfId="1" applyNumberFormat="1" applyFont="1" applyBorder="1" applyAlignment="1">
      <alignment vertical="center"/>
    </xf>
    <xf numFmtId="0" fontId="5" fillId="0" borderId="19" xfId="1" applyFont="1" applyBorder="1" applyAlignment="1">
      <alignment horizontal="center" vertical="center"/>
    </xf>
    <xf numFmtId="165" fontId="17" fillId="12" borderId="0" xfId="1" applyNumberFormat="1" applyFont="1" applyFill="1" applyAlignment="1">
      <alignment vertical="center"/>
    </xf>
    <xf numFmtId="0" fontId="12" fillId="0" borderId="0" xfId="1" applyFont="1" applyAlignment="1">
      <alignment vertical="center"/>
    </xf>
    <xf numFmtId="0" fontId="5" fillId="12" borderId="20" xfId="1" applyFont="1" applyFill="1" applyBorder="1" applyAlignment="1">
      <alignment vertical="center"/>
    </xf>
    <xf numFmtId="165" fontId="5" fillId="0" borderId="0" xfId="1" applyNumberFormat="1" applyFont="1" applyAlignment="1">
      <alignment vertical="center"/>
    </xf>
    <xf numFmtId="165" fontId="5" fillId="18" borderId="21" xfId="1" applyNumberFormat="1" applyFont="1" applyFill="1" applyBorder="1" applyAlignment="1">
      <alignment vertical="center"/>
    </xf>
    <xf numFmtId="0" fontId="16" fillId="0" borderId="0" xfId="4" applyFont="1" applyAlignment="1">
      <alignment horizontal="center" vertical="center"/>
    </xf>
    <xf numFmtId="165" fontId="5" fillId="0" borderId="22" xfId="1" applyNumberFormat="1" applyFont="1" applyBorder="1" applyAlignment="1">
      <alignment vertical="center"/>
    </xf>
    <xf numFmtId="0" fontId="5" fillId="12" borderId="23" xfId="1" applyFont="1" applyFill="1" applyBorder="1" applyAlignment="1">
      <alignment vertical="center"/>
    </xf>
    <xf numFmtId="165" fontId="5" fillId="18" borderId="24" xfId="1" applyNumberFormat="1" applyFont="1" applyFill="1" applyBorder="1" applyAlignment="1">
      <alignment vertical="center"/>
    </xf>
    <xf numFmtId="165" fontId="5" fillId="18" borderId="25" xfId="1" applyNumberFormat="1" applyFont="1" applyFill="1" applyBorder="1" applyAlignment="1">
      <alignment vertical="center"/>
    </xf>
    <xf numFmtId="165" fontId="5" fillId="19" borderId="25" xfId="1" applyNumberFormat="1" applyFont="1" applyFill="1" applyBorder="1" applyAlignment="1">
      <alignment vertical="center"/>
    </xf>
    <xf numFmtId="0" fontId="5" fillId="20" borderId="25" xfId="1" applyFont="1" applyFill="1" applyBorder="1" applyAlignment="1">
      <alignment vertical="center"/>
    </xf>
    <xf numFmtId="0" fontId="5" fillId="0" borderId="25" xfId="1" applyFont="1" applyBorder="1" applyAlignment="1">
      <alignment vertical="center"/>
    </xf>
    <xf numFmtId="0" fontId="5" fillId="21" borderId="25" xfId="1" applyFont="1" applyFill="1" applyBorder="1" applyAlignment="1">
      <alignment vertical="center"/>
    </xf>
    <xf numFmtId="164" fontId="5" fillId="21" borderId="25" xfId="1" applyNumberFormat="1" applyFont="1" applyFill="1" applyBorder="1" applyAlignment="1">
      <alignment vertical="center"/>
    </xf>
    <xf numFmtId="166" fontId="5" fillId="21" borderId="25" xfId="1" applyNumberFormat="1" applyFont="1" applyFill="1" applyBorder="1" applyAlignment="1">
      <alignment vertical="center"/>
    </xf>
    <xf numFmtId="0" fontId="5" fillId="21" borderId="26" xfId="1" applyFont="1" applyFill="1" applyBorder="1" applyAlignment="1">
      <alignment vertical="center"/>
    </xf>
    <xf numFmtId="0" fontId="4" fillId="0" borderId="0" xfId="1" applyAlignment="1">
      <alignment vertical="center"/>
    </xf>
    <xf numFmtId="0" fontId="26" fillId="0" borderId="0" xfId="1" applyFont="1" applyAlignment="1">
      <alignment horizontal="center" vertical="center" wrapText="1"/>
    </xf>
    <xf numFmtId="0" fontId="1" fillId="29" borderId="0" xfId="9" applyFill="1" applyAlignment="1">
      <alignment vertical="center"/>
    </xf>
    <xf numFmtId="0" fontId="20" fillId="30" borderId="28" xfId="1" applyFont="1" applyFill="1" applyBorder="1" applyAlignment="1">
      <alignment horizontal="center" vertical="center"/>
    </xf>
    <xf numFmtId="0" fontId="20" fillId="31" borderId="3" xfId="1" applyFont="1" applyFill="1" applyBorder="1" applyAlignment="1">
      <alignment horizontal="right" vertical="center" wrapText="1"/>
    </xf>
    <xf numFmtId="165" fontId="20" fillId="31" borderId="5" xfId="1" applyNumberFormat="1" applyFont="1" applyFill="1" applyBorder="1" applyAlignment="1">
      <alignment horizontal="center" vertical="center" wrapText="1"/>
    </xf>
    <xf numFmtId="0" fontId="25" fillId="22" borderId="15" xfId="1" applyFont="1" applyFill="1" applyBorder="1" applyAlignment="1">
      <alignment horizontal="left" vertical="center"/>
    </xf>
    <xf numFmtId="0" fontId="20" fillId="31" borderId="7" xfId="1" applyFont="1" applyFill="1" applyBorder="1" applyAlignment="1">
      <alignment horizontal="right" vertical="center" wrapText="1"/>
    </xf>
    <xf numFmtId="165" fontId="22" fillId="33" borderId="0" xfId="1" applyNumberFormat="1" applyFont="1" applyFill="1" applyAlignment="1">
      <alignment horizontal="right" vertical="center"/>
    </xf>
    <xf numFmtId="0" fontId="23" fillId="33" borderId="0" xfId="1" applyFont="1" applyFill="1" applyAlignment="1">
      <alignment horizontal="left" vertical="center"/>
    </xf>
    <xf numFmtId="0" fontId="22" fillId="24" borderId="0" xfId="1" applyFont="1" applyFill="1" applyAlignment="1">
      <alignment horizontal="right" vertical="center"/>
    </xf>
    <xf numFmtId="0" fontId="24" fillId="24" borderId="8" xfId="1" applyFont="1" applyFill="1" applyBorder="1" applyAlignment="1">
      <alignment horizontal="center" vertical="center"/>
    </xf>
    <xf numFmtId="0" fontId="25" fillId="24" borderId="9" xfId="1" applyFont="1" applyFill="1" applyBorder="1" applyAlignment="1">
      <alignment vertical="center"/>
    </xf>
    <xf numFmtId="167" fontId="26" fillId="33" borderId="11" xfId="1" applyNumberFormat="1" applyFont="1" applyFill="1" applyBorder="1" applyAlignment="1">
      <alignment horizontal="right" vertical="center"/>
    </xf>
    <xf numFmtId="0" fontId="26" fillId="33" borderId="11" xfId="1" applyFont="1" applyFill="1" applyBorder="1" applyAlignment="1">
      <alignment horizontal="left" vertical="center"/>
    </xf>
    <xf numFmtId="165" fontId="27" fillId="26" borderId="11" xfId="1" applyNumberFormat="1" applyFont="1" applyFill="1" applyBorder="1" applyAlignment="1">
      <alignment horizontal="right" vertical="center"/>
    </xf>
    <xf numFmtId="0" fontId="28" fillId="26" borderId="11" xfId="1" applyFont="1" applyFill="1" applyBorder="1" applyAlignment="1">
      <alignment horizontal="center" vertical="center"/>
    </xf>
    <xf numFmtId="0" fontId="29" fillId="26" borderId="12" xfId="1" applyFont="1" applyFill="1" applyBorder="1" applyAlignment="1">
      <alignment horizontal="left" vertical="center"/>
    </xf>
    <xf numFmtId="0" fontId="20" fillId="34" borderId="28" xfId="1" applyFont="1" applyFill="1" applyBorder="1" applyAlignment="1">
      <alignment horizontal="center" vertical="center"/>
    </xf>
    <xf numFmtId="0" fontId="32" fillId="33" borderId="15" xfId="6" applyFont="1" applyFill="1" applyBorder="1" applyAlignment="1">
      <alignment horizontal="center" vertical="center"/>
    </xf>
    <xf numFmtId="0" fontId="22" fillId="33" borderId="15" xfId="1" applyFont="1" applyFill="1" applyBorder="1" applyAlignment="1">
      <alignment horizontal="left" vertical="center"/>
    </xf>
    <xf numFmtId="0" fontId="42" fillId="35" borderId="18" xfId="10" applyFont="1" applyFill="1" applyBorder="1" applyAlignment="1">
      <alignment vertical="center"/>
    </xf>
    <xf numFmtId="0" fontId="7" fillId="0" borderId="0" xfId="2" applyAlignment="1">
      <alignment horizontal="right" vertical="center"/>
    </xf>
    <xf numFmtId="0" fontId="2" fillId="36" borderId="0" xfId="4" applyFont="1" applyFill="1" applyAlignment="1">
      <alignment horizontal="center" vertical="center"/>
    </xf>
    <xf numFmtId="0" fontId="1" fillId="29" borderId="0" xfId="9" applyFill="1"/>
    <xf numFmtId="0" fontId="48" fillId="40" borderId="0" xfId="14" applyFont="1" applyFill="1" applyAlignment="1">
      <alignment horizontal="center" vertical="center"/>
    </xf>
    <xf numFmtId="0" fontId="32" fillId="22" borderId="15" xfId="6" applyFont="1" applyFill="1" applyBorder="1" applyAlignment="1">
      <alignment horizontal="left" vertical="center"/>
    </xf>
    <xf numFmtId="0" fontId="22" fillId="22" borderId="45" xfId="1" applyFont="1" applyFill="1" applyBorder="1" applyAlignment="1">
      <alignment horizontal="left" vertical="center"/>
    </xf>
    <xf numFmtId="0" fontId="43" fillId="32" borderId="0" xfId="4" applyFont="1" applyFill="1" applyAlignment="1">
      <alignment horizontal="center" vertical="center"/>
    </xf>
    <xf numFmtId="0" fontId="1" fillId="0" borderId="0" xfId="14"/>
    <xf numFmtId="0" fontId="44" fillId="29" borderId="0" xfId="4" applyFont="1" applyFill="1" applyAlignment="1">
      <alignment horizontal="right" vertical="center"/>
    </xf>
    <xf numFmtId="0" fontId="46" fillId="42" borderId="0" xfId="4" applyFont="1" applyFill="1" applyAlignment="1">
      <alignment horizontal="center" vertical="center"/>
    </xf>
    <xf numFmtId="0" fontId="51" fillId="43" borderId="0" xfId="4" applyFont="1" applyFill="1" applyAlignment="1">
      <alignment horizontal="center" vertical="center"/>
    </xf>
    <xf numFmtId="0" fontId="1" fillId="29" borderId="0" xfId="14" applyFill="1"/>
    <xf numFmtId="0" fontId="43" fillId="32" borderId="0" xfId="14" applyFont="1" applyFill="1" applyAlignment="1">
      <alignment horizontal="center" vertical="center"/>
    </xf>
    <xf numFmtId="165" fontId="57" fillId="15" borderId="5" xfId="1" applyNumberFormat="1" applyFont="1" applyFill="1" applyBorder="1" applyAlignment="1">
      <alignment horizontal="center" vertical="center" wrapText="1"/>
    </xf>
    <xf numFmtId="0" fontId="59" fillId="50" borderId="0" xfId="4" applyFont="1" applyFill="1" applyAlignment="1">
      <alignment horizontal="center" vertical="center"/>
    </xf>
    <xf numFmtId="0" fontId="7" fillId="0" borderId="0" xfId="2"/>
    <xf numFmtId="0" fontId="7" fillId="0" borderId="0" xfId="5"/>
    <xf numFmtId="0" fontId="14" fillId="7" borderId="29" xfId="4" applyFont="1" applyFill="1" applyBorder="1" applyAlignment="1">
      <alignment horizontal="center" vertical="center"/>
    </xf>
    <xf numFmtId="0" fontId="64" fillId="14" borderId="0" xfId="4" applyFont="1" applyFill="1" applyAlignment="1">
      <alignment horizontal="center" vertical="center"/>
    </xf>
    <xf numFmtId="0" fontId="10" fillId="15" borderId="0" xfId="2" applyFont="1" applyFill="1" applyAlignment="1">
      <alignment vertical="center"/>
    </xf>
    <xf numFmtId="0" fontId="37" fillId="14" borderId="0" xfId="2" applyFont="1" applyFill="1" applyAlignment="1">
      <alignment vertical="center"/>
    </xf>
    <xf numFmtId="0" fontId="19" fillId="51" borderId="0" xfId="1" applyFont="1" applyFill="1" applyAlignment="1">
      <alignment horizontal="center" vertical="center" wrapText="1"/>
    </xf>
    <xf numFmtId="0" fontId="14" fillId="52" borderId="0" xfId="1" applyFont="1" applyFill="1" applyAlignment="1">
      <alignment horizontal="center" vertical="center" wrapText="1"/>
    </xf>
    <xf numFmtId="0" fontId="67" fillId="5" borderId="33" xfId="2" applyFont="1" applyFill="1" applyBorder="1"/>
    <xf numFmtId="0" fontId="24" fillId="19" borderId="0" xfId="1" applyFont="1" applyFill="1" applyAlignment="1">
      <alignment horizontal="center" vertical="center"/>
    </xf>
    <xf numFmtId="0" fontId="64" fillId="14" borderId="33" xfId="4" applyFont="1" applyFill="1" applyBorder="1" applyAlignment="1">
      <alignment horizontal="center" vertical="center"/>
    </xf>
    <xf numFmtId="0" fontId="26" fillId="53" borderId="0" xfId="4" applyFont="1" applyFill="1" applyAlignment="1">
      <alignment vertical="center"/>
    </xf>
    <xf numFmtId="0" fontId="7" fillId="14" borderId="33" xfId="5" applyFill="1" applyBorder="1"/>
    <xf numFmtId="0" fontId="14" fillId="7" borderId="36" xfId="4" applyFont="1" applyFill="1" applyBorder="1" applyAlignment="1">
      <alignment horizontal="center" vertical="center"/>
    </xf>
    <xf numFmtId="0" fontId="7" fillId="14" borderId="30" xfId="2" applyFill="1" applyBorder="1" applyAlignment="1">
      <alignment vertical="center"/>
    </xf>
    <xf numFmtId="0" fontId="64" fillId="14" borderId="30" xfId="4" applyFont="1" applyFill="1" applyBorder="1" applyAlignment="1">
      <alignment horizontal="center" vertical="center"/>
    </xf>
    <xf numFmtId="0" fontId="59" fillId="55" borderId="38" xfId="15" applyFont="1" applyFill="1" applyBorder="1" applyAlignment="1">
      <alignment horizontal="center" vertical="center"/>
    </xf>
    <xf numFmtId="0" fontId="26" fillId="14" borderId="39" xfId="4" applyFont="1" applyFill="1" applyBorder="1" applyAlignment="1">
      <alignment vertical="center"/>
    </xf>
    <xf numFmtId="0" fontId="70" fillId="14" borderId="39" xfId="7" applyFont="1" applyFill="1" applyBorder="1" applyAlignment="1">
      <alignment horizontal="left" vertical="center"/>
    </xf>
    <xf numFmtId="0" fontId="70" fillId="14" borderId="40" xfId="7" applyFont="1" applyFill="1" applyBorder="1" applyAlignment="1">
      <alignment horizontal="left" vertical="center"/>
    </xf>
    <xf numFmtId="0" fontId="26" fillId="14" borderId="42" xfId="4" applyFont="1" applyFill="1" applyBorder="1" applyAlignment="1">
      <alignment vertical="center"/>
    </xf>
    <xf numFmtId="0" fontId="70" fillId="14" borderId="0" xfId="7" applyFont="1" applyFill="1" applyAlignment="1">
      <alignment horizontal="left" vertical="center"/>
    </xf>
    <xf numFmtId="0" fontId="70" fillId="14" borderId="43" xfId="7" applyFont="1" applyFill="1" applyBorder="1" applyAlignment="1">
      <alignment horizontal="right" vertical="center"/>
    </xf>
    <xf numFmtId="0" fontId="5" fillId="7" borderId="63" xfId="1" applyFont="1" applyFill="1" applyBorder="1" applyAlignment="1">
      <alignment vertical="center"/>
    </xf>
    <xf numFmtId="0" fontId="32" fillId="7" borderId="63" xfId="6" applyFont="1" applyFill="1" applyBorder="1" applyAlignment="1">
      <alignment horizontal="center" vertical="center"/>
    </xf>
    <xf numFmtId="0" fontId="22" fillId="7" borderId="63" xfId="1" applyFont="1" applyFill="1" applyBorder="1" applyAlignment="1">
      <alignment horizontal="left" vertical="center"/>
    </xf>
    <xf numFmtId="0" fontId="33" fillId="7" borderId="63" xfId="6" applyFont="1" applyFill="1" applyBorder="1" applyAlignment="1">
      <alignment horizontal="center" vertical="center"/>
    </xf>
    <xf numFmtId="0" fontId="17" fillId="7" borderId="63" xfId="1" applyFont="1" applyFill="1" applyBorder="1" applyAlignment="1">
      <alignment horizontal="center" vertical="center"/>
    </xf>
    <xf numFmtId="0" fontId="33" fillId="14" borderId="42" xfId="4" applyFont="1" applyFill="1" applyBorder="1" applyAlignment="1">
      <alignment horizontal="left" vertical="center"/>
    </xf>
    <xf numFmtId="0" fontId="33" fillId="14" borderId="0" xfId="4" applyFont="1" applyFill="1" applyAlignment="1">
      <alignment horizontal="left" vertical="center"/>
    </xf>
    <xf numFmtId="0" fontId="33" fillId="14" borderId="43" xfId="4" applyFont="1" applyFill="1" applyBorder="1" applyAlignment="1">
      <alignment horizontal="left" vertical="center"/>
    </xf>
    <xf numFmtId="0" fontId="25" fillId="19" borderId="13" xfId="1" applyFont="1" applyFill="1" applyBorder="1" applyAlignment="1">
      <alignment vertical="center"/>
    </xf>
    <xf numFmtId="1" fontId="7" fillId="57" borderId="0" xfId="5" applyNumberFormat="1" applyFill="1" applyAlignment="1">
      <alignment horizontal="center" vertical="center"/>
    </xf>
    <xf numFmtId="1" fontId="26" fillId="22" borderId="4" xfId="4" applyNumberFormat="1" applyFont="1" applyFill="1" applyBorder="1" applyAlignment="1">
      <alignment horizontal="center" vertical="center"/>
    </xf>
    <xf numFmtId="169" fontId="68" fillId="58" borderId="15" xfId="4" applyNumberFormat="1" applyFont="1" applyFill="1" applyBorder="1" applyAlignment="1">
      <alignment horizontal="center" vertical="center"/>
    </xf>
    <xf numFmtId="169" fontId="18" fillId="58" borderId="15" xfId="4" applyNumberFormat="1" applyFont="1" applyFill="1" applyBorder="1" applyAlignment="1">
      <alignment horizontal="center" vertical="center"/>
    </xf>
    <xf numFmtId="169" fontId="23" fillId="54" borderId="15" xfId="4" applyNumberFormat="1" applyFont="1" applyFill="1" applyBorder="1" applyAlignment="1">
      <alignment horizontal="center" vertical="center"/>
    </xf>
    <xf numFmtId="169" fontId="26" fillId="28" borderId="15" xfId="4" applyNumberFormat="1" applyFont="1" applyFill="1" applyBorder="1" applyAlignment="1">
      <alignment horizontal="center" vertical="center"/>
    </xf>
    <xf numFmtId="0" fontId="5" fillId="53" borderId="0" xfId="4" applyFont="1" applyFill="1" applyAlignment="1">
      <alignment horizontal="right" vertical="center"/>
    </xf>
    <xf numFmtId="0" fontId="17" fillId="53" borderId="0" xfId="4" applyFont="1" applyFill="1" applyAlignment="1">
      <alignment horizontal="right" vertical="center"/>
    </xf>
    <xf numFmtId="0" fontId="17" fillId="48" borderId="0" xfId="4" applyFont="1" applyFill="1" applyAlignment="1">
      <alignment horizontal="right" vertical="center"/>
    </xf>
    <xf numFmtId="165" fontId="26" fillId="48" borderId="65" xfId="1" applyNumberFormat="1" applyFont="1" applyFill="1" applyBorder="1" applyAlignment="1">
      <alignment horizontal="center" vertical="center" wrapText="1"/>
    </xf>
    <xf numFmtId="0" fontId="62" fillId="5" borderId="66" xfId="2" applyFont="1" applyFill="1" applyBorder="1" applyAlignment="1">
      <alignment horizontal="center" vertical="center"/>
    </xf>
    <xf numFmtId="0" fontId="5" fillId="29" borderId="64" xfId="4" applyFont="1" applyFill="1" applyBorder="1" applyAlignment="1">
      <alignment horizontal="right" vertical="center"/>
    </xf>
    <xf numFmtId="0" fontId="17" fillId="29" borderId="65" xfId="4" applyFont="1" applyFill="1" applyBorder="1" applyAlignment="1">
      <alignment vertical="center"/>
    </xf>
    <xf numFmtId="0" fontId="65" fillId="29" borderId="65" xfId="4" applyFont="1" applyFill="1" applyBorder="1" applyAlignment="1">
      <alignment vertical="center"/>
    </xf>
    <xf numFmtId="0" fontId="65" fillId="29" borderId="66" xfId="4" applyFont="1" applyFill="1" applyBorder="1" applyAlignment="1">
      <alignment vertical="center"/>
    </xf>
    <xf numFmtId="0" fontId="73" fillId="37" borderId="7" xfId="4" applyFont="1" applyFill="1" applyBorder="1" applyAlignment="1">
      <alignment horizontal="right" vertical="center"/>
    </xf>
    <xf numFmtId="0" fontId="66" fillId="37" borderId="0" xfId="4" applyFont="1" applyFill="1" applyAlignment="1">
      <alignment vertical="center"/>
    </xf>
    <xf numFmtId="0" fontId="4" fillId="37" borderId="0" xfId="1" applyFill="1"/>
    <xf numFmtId="168" fontId="12" fillId="56" borderId="41" xfId="2" applyNumberFormat="1" applyFont="1" applyFill="1" applyBorder="1" applyAlignment="1">
      <alignment horizontal="center" vertical="center"/>
    </xf>
    <xf numFmtId="0" fontId="7" fillId="14" borderId="0" xfId="5" applyFill="1"/>
    <xf numFmtId="0" fontId="7" fillId="14" borderId="48" xfId="5" applyFill="1" applyBorder="1"/>
    <xf numFmtId="0" fontId="25" fillId="14" borderId="0" xfId="4" applyFont="1" applyFill="1" applyAlignment="1">
      <alignment horizontal="center" vertical="center"/>
    </xf>
    <xf numFmtId="0" fontId="25" fillId="14" borderId="48" xfId="4" applyFont="1" applyFill="1" applyBorder="1" applyAlignment="1">
      <alignment horizontal="center" vertical="center"/>
    </xf>
    <xf numFmtId="0" fontId="64" fillId="14" borderId="48" xfId="4" applyFont="1" applyFill="1" applyBorder="1" applyAlignment="1">
      <alignment horizontal="center" vertical="center"/>
    </xf>
    <xf numFmtId="0" fontId="14" fillId="7" borderId="60" xfId="4" applyFont="1" applyFill="1" applyBorder="1" applyAlignment="1">
      <alignment horizontal="center" vertical="center"/>
    </xf>
    <xf numFmtId="0" fontId="12" fillId="60" borderId="7" xfId="1" applyFont="1" applyFill="1" applyBorder="1" applyAlignment="1">
      <alignment horizontal="center" vertical="center" wrapText="1"/>
    </xf>
    <xf numFmtId="0" fontId="5" fillId="60" borderId="7" xfId="1" applyFont="1" applyFill="1" applyBorder="1" applyAlignment="1">
      <alignment horizontal="center" vertical="center"/>
    </xf>
    <xf numFmtId="0" fontId="75" fillId="59" borderId="34" xfId="34" applyFont="1" applyFill="1" applyBorder="1" applyAlignment="1">
      <alignment horizontal="center" vertical="center" wrapText="1"/>
    </xf>
    <xf numFmtId="0" fontId="78" fillId="49" borderId="15" xfId="22" applyFont="1" applyFill="1" applyBorder="1" applyAlignment="1">
      <alignment horizontal="center" vertical="center"/>
    </xf>
    <xf numFmtId="0" fontId="26" fillId="48" borderId="0" xfId="4" applyFont="1" applyFill="1" applyAlignment="1">
      <alignment vertical="center"/>
    </xf>
    <xf numFmtId="0" fontId="30" fillId="29" borderId="0" xfId="1" applyFont="1" applyFill="1" applyAlignment="1">
      <alignment vertical="center"/>
    </xf>
    <xf numFmtId="165" fontId="12" fillId="13" borderId="0" xfId="1" applyNumberFormat="1" applyFont="1" applyFill="1" applyAlignment="1">
      <alignment horizontal="center" vertical="center"/>
    </xf>
    <xf numFmtId="0" fontId="31" fillId="16" borderId="0" xfId="1" applyFont="1" applyFill="1" applyAlignment="1">
      <alignment horizontal="left" vertical="center"/>
    </xf>
    <xf numFmtId="0" fontId="31" fillId="16" borderId="0" xfId="1" applyFont="1" applyFill="1" applyAlignment="1">
      <alignment horizontal="right" vertical="center"/>
    </xf>
    <xf numFmtId="165" fontId="12" fillId="13" borderId="35" xfId="1" applyNumberFormat="1" applyFont="1" applyFill="1" applyBorder="1" applyAlignment="1">
      <alignment horizontal="center" vertical="center"/>
    </xf>
    <xf numFmtId="0" fontId="16" fillId="11" borderId="35" xfId="4" applyFont="1" applyFill="1" applyBorder="1" applyAlignment="1">
      <alignment horizontal="center" vertical="center"/>
    </xf>
    <xf numFmtId="0" fontId="16" fillId="9" borderId="35" xfId="4" applyFont="1" applyFill="1" applyBorder="1" applyAlignment="1">
      <alignment horizontal="center" vertical="center"/>
    </xf>
    <xf numFmtId="0" fontId="16" fillId="23" borderId="35" xfId="4" applyFont="1" applyFill="1" applyBorder="1" applyAlignment="1">
      <alignment horizontal="center" vertical="center"/>
    </xf>
    <xf numFmtId="0" fontId="43" fillId="32" borderId="0" xfId="4" quotePrefix="1" applyFont="1" applyFill="1" applyAlignment="1">
      <alignment horizontal="center" vertical="center"/>
    </xf>
    <xf numFmtId="0" fontId="75" fillId="59" borderId="0" xfId="34" applyFont="1" applyFill="1" applyAlignment="1">
      <alignment horizontal="left" vertical="center" wrapText="1"/>
    </xf>
    <xf numFmtId="165" fontId="12" fillId="13" borderId="0" xfId="1" applyNumberFormat="1" applyFont="1" applyFill="1" applyAlignment="1">
      <alignment horizontal="left" vertical="center"/>
    </xf>
    <xf numFmtId="0" fontId="4" fillId="29" borderId="0" xfId="1" applyFill="1"/>
    <xf numFmtId="0" fontId="37" fillId="29" borderId="0" xfId="2" applyFont="1" applyFill="1" applyAlignment="1">
      <alignment vertical="center"/>
    </xf>
    <xf numFmtId="0" fontId="83" fillId="29" borderId="0" xfId="2" applyFont="1" applyFill="1" applyAlignment="1">
      <alignment vertical="center"/>
    </xf>
    <xf numFmtId="0" fontId="41" fillId="33" borderId="0" xfId="14" applyFont="1" applyFill="1" applyAlignment="1">
      <alignment horizontal="left" vertical="center"/>
    </xf>
    <xf numFmtId="165" fontId="22" fillId="33" borderId="0" xfId="1" applyNumberFormat="1" applyFont="1" applyFill="1" applyAlignment="1">
      <alignment horizontal="left" vertical="center"/>
    </xf>
    <xf numFmtId="0" fontId="22" fillId="24" borderId="0" xfId="1" applyFont="1" applyFill="1" applyAlignment="1">
      <alignment horizontal="left" vertical="center"/>
    </xf>
    <xf numFmtId="0" fontId="47" fillId="33" borderId="0" xfId="14" applyFont="1" applyFill="1" applyAlignment="1">
      <alignment horizontal="left" vertical="center"/>
    </xf>
    <xf numFmtId="0" fontId="39" fillId="33" borderId="0" xfId="14" applyFont="1" applyFill="1" applyAlignment="1">
      <alignment horizontal="left" vertical="center"/>
    </xf>
    <xf numFmtId="165" fontId="27" fillId="26" borderId="0" xfId="1" applyNumberFormat="1" applyFont="1" applyFill="1" applyAlignment="1">
      <alignment horizontal="left" vertical="center"/>
    </xf>
    <xf numFmtId="0" fontId="77" fillId="33" borderId="0" xfId="14" applyFont="1" applyFill="1" applyAlignment="1">
      <alignment horizontal="left" vertical="center"/>
    </xf>
    <xf numFmtId="0" fontId="17" fillId="48" borderId="0" xfId="4" applyFont="1" applyFill="1" applyAlignment="1">
      <alignment horizontal="left" vertical="center"/>
    </xf>
    <xf numFmtId="0" fontId="84" fillId="37" borderId="0" xfId="1" applyFont="1" applyFill="1" applyAlignment="1">
      <alignment vertical="center"/>
    </xf>
    <xf numFmtId="0" fontId="85" fillId="44" borderId="0" xfId="1" applyFont="1" applyFill="1" applyAlignment="1">
      <alignment vertical="center"/>
    </xf>
    <xf numFmtId="0" fontId="85" fillId="33" borderId="0" xfId="1" applyFont="1" applyFill="1" applyAlignment="1">
      <alignment vertical="center"/>
    </xf>
    <xf numFmtId="0" fontId="86" fillId="33" borderId="0" xfId="1" applyFont="1" applyFill="1" applyAlignment="1">
      <alignment vertical="center"/>
    </xf>
    <xf numFmtId="0" fontId="5" fillId="53" borderId="0" xfId="4" applyFont="1" applyFill="1" applyAlignment="1">
      <alignment horizontal="left" vertical="center"/>
    </xf>
    <xf numFmtId="0" fontId="29" fillId="44" borderId="13" xfId="1" applyFont="1" applyFill="1" applyBorder="1" applyAlignment="1">
      <alignment horizontal="left" vertical="center"/>
    </xf>
    <xf numFmtId="165" fontId="12" fillId="44" borderId="0" xfId="1" applyNumberFormat="1" applyFont="1" applyFill="1" applyAlignment="1">
      <alignment horizontal="left" vertical="center"/>
    </xf>
    <xf numFmtId="165" fontId="14" fillId="44" borderId="0" xfId="1" applyNumberFormat="1" applyFont="1" applyFill="1" applyAlignment="1">
      <alignment horizontal="left" vertical="center"/>
    </xf>
    <xf numFmtId="0" fontId="12" fillId="60" borderId="7" xfId="1" applyFont="1" applyFill="1" applyBorder="1" applyAlignment="1">
      <alignment horizontal="center" vertical="center"/>
    </xf>
    <xf numFmtId="0" fontId="12" fillId="13" borderId="13" xfId="1" applyFont="1" applyFill="1" applyBorder="1" applyAlignment="1">
      <alignment horizontal="center" vertical="center"/>
    </xf>
    <xf numFmtId="0" fontId="20" fillId="44" borderId="7" xfId="1" applyFont="1" applyFill="1" applyBorder="1" applyAlignment="1">
      <alignment horizontal="right" vertical="center"/>
    </xf>
    <xf numFmtId="0" fontId="88" fillId="14" borderId="33" xfId="1" applyFont="1" applyFill="1" applyBorder="1" applyAlignment="1">
      <alignment vertical="center"/>
    </xf>
    <xf numFmtId="167" fontId="87" fillId="44" borderId="0" xfId="1" applyNumberFormat="1" applyFont="1" applyFill="1" applyAlignment="1">
      <alignment horizontal="center" vertical="center"/>
    </xf>
    <xf numFmtId="165" fontId="27" fillId="44" borderId="0" xfId="1" applyNumberFormat="1" applyFont="1" applyFill="1" applyAlignment="1">
      <alignment horizontal="right" vertical="center"/>
    </xf>
    <xf numFmtId="0" fontId="28" fillId="44" borderId="0" xfId="1" applyFont="1" applyFill="1" applyAlignment="1">
      <alignment horizontal="center" vertical="center"/>
    </xf>
    <xf numFmtId="0" fontId="5" fillId="14" borderId="0" xfId="35" applyFont="1" applyFill="1" applyAlignment="1">
      <alignment vertical="center"/>
    </xf>
    <xf numFmtId="0" fontId="93" fillId="66" borderId="30" xfId="3" applyFont="1" applyFill="1" applyBorder="1" applyAlignment="1">
      <alignment horizontal="center" vertical="center"/>
    </xf>
    <xf numFmtId="0" fontId="94" fillId="57" borderId="0" xfId="34" applyFont="1" applyFill="1" applyAlignment="1">
      <alignment horizontal="center" vertical="center"/>
    </xf>
    <xf numFmtId="0" fontId="14" fillId="7" borderId="0" xfId="4" applyFont="1" applyFill="1" applyAlignment="1">
      <alignment horizontal="center" vertical="center"/>
    </xf>
    <xf numFmtId="0" fontId="4" fillId="5" borderId="0" xfId="1" applyFill="1"/>
    <xf numFmtId="0" fontId="95" fillId="0" borderId="0" xfId="5" applyFont="1" applyAlignment="1">
      <alignment horizontal="right" vertical="center"/>
    </xf>
    <xf numFmtId="0" fontId="63" fillId="14" borderId="0" xfId="30" applyFont="1" applyFill="1" applyAlignment="1">
      <alignment vertical="center"/>
    </xf>
    <xf numFmtId="0" fontId="7" fillId="14" borderId="0" xfId="34" applyFill="1"/>
    <xf numFmtId="165" fontId="26" fillId="53" borderId="65" xfId="1" applyNumberFormat="1" applyFont="1" applyFill="1" applyBorder="1" applyAlignment="1">
      <alignment horizontal="center" vertical="center" wrapText="1"/>
    </xf>
    <xf numFmtId="0" fontId="7" fillId="0" borderId="0" xfId="34"/>
    <xf numFmtId="0" fontId="65" fillId="14" borderId="0" xfId="4" applyFont="1" applyFill="1" applyAlignment="1">
      <alignment horizontal="right" vertical="center"/>
    </xf>
    <xf numFmtId="0" fontId="66" fillId="67" borderId="0" xfId="4" applyFont="1" applyFill="1" applyAlignment="1">
      <alignment horizontal="center" vertical="center"/>
    </xf>
    <xf numFmtId="0" fontId="73" fillId="5" borderId="7" xfId="4" applyFont="1" applyFill="1" applyBorder="1" applyAlignment="1">
      <alignment horizontal="right" vertical="center"/>
    </xf>
    <xf numFmtId="0" fontId="66" fillId="5" borderId="0" xfId="4" applyFont="1" applyFill="1" applyAlignment="1">
      <alignment vertical="center"/>
    </xf>
    <xf numFmtId="0" fontId="83" fillId="14" borderId="0" xfId="2" applyFont="1" applyFill="1" applyAlignment="1">
      <alignment vertical="center"/>
    </xf>
    <xf numFmtId="0" fontId="7" fillId="14" borderId="29" xfId="5" applyFill="1" applyBorder="1"/>
    <xf numFmtId="0" fontId="5" fillId="14" borderId="64" xfId="4" applyFont="1" applyFill="1" applyBorder="1" applyAlignment="1">
      <alignment horizontal="right" vertical="center"/>
    </xf>
    <xf numFmtId="0" fontId="17" fillId="14" borderId="65" xfId="4" applyFont="1" applyFill="1" applyBorder="1" applyAlignment="1">
      <alignment vertical="center"/>
    </xf>
    <xf numFmtId="0" fontId="65" fillId="14" borderId="65" xfId="4" applyFont="1" applyFill="1" applyBorder="1" applyAlignment="1">
      <alignment vertical="center"/>
    </xf>
    <xf numFmtId="0" fontId="65" fillId="14" borderId="66" xfId="4" applyFont="1" applyFill="1" applyBorder="1" applyAlignment="1">
      <alignment vertical="center"/>
    </xf>
    <xf numFmtId="0" fontId="84" fillId="5" borderId="0" xfId="1" applyFont="1" applyFill="1" applyAlignment="1">
      <alignment vertical="center"/>
    </xf>
    <xf numFmtId="0" fontId="7" fillId="5" borderId="32" xfId="5" applyFill="1" applyBorder="1"/>
    <xf numFmtId="0" fontId="96" fillId="5" borderId="30" xfId="4" applyFont="1" applyFill="1" applyBorder="1" applyAlignment="1">
      <alignment vertical="center"/>
    </xf>
    <xf numFmtId="0" fontId="7" fillId="5" borderId="30" xfId="34" applyFill="1" applyBorder="1"/>
    <xf numFmtId="0" fontId="59" fillId="17" borderId="34" xfId="4" applyFont="1" applyFill="1" applyBorder="1" applyAlignment="1">
      <alignment horizontal="center" vertical="center"/>
    </xf>
    <xf numFmtId="0" fontId="66" fillId="5" borderId="0" xfId="18" applyFont="1" applyFill="1" applyAlignment="1">
      <alignment horizontal="left" vertical="center"/>
    </xf>
    <xf numFmtId="0" fontId="66" fillId="5" borderId="0" xfId="4" applyFont="1" applyFill="1" applyAlignment="1">
      <alignment horizontal="left" vertical="center"/>
    </xf>
    <xf numFmtId="0" fontId="85" fillId="68" borderId="0" xfId="1" applyFont="1" applyFill="1" applyAlignment="1">
      <alignment vertical="center"/>
    </xf>
    <xf numFmtId="0" fontId="97" fillId="69" borderId="34" xfId="37" applyFont="1" applyFill="1" applyBorder="1" applyAlignment="1">
      <alignment horizontal="center" vertical="center"/>
    </xf>
    <xf numFmtId="0" fontId="98" fillId="22" borderId="34" xfId="34" applyFont="1" applyFill="1" applyBorder="1" applyAlignment="1">
      <alignment vertical="center"/>
    </xf>
    <xf numFmtId="0" fontId="17" fillId="22" borderId="0" xfId="4" applyFont="1" applyFill="1" applyAlignment="1">
      <alignment horizontal="center" vertical="center"/>
    </xf>
    <xf numFmtId="0" fontId="17" fillId="22" borderId="35" xfId="4" applyFont="1" applyFill="1" applyBorder="1" applyAlignment="1">
      <alignment horizontal="center" vertical="center"/>
    </xf>
    <xf numFmtId="165" fontId="22" fillId="22" borderId="0" xfId="1" applyNumberFormat="1" applyFont="1" applyFill="1" applyAlignment="1">
      <alignment horizontal="right" vertical="center"/>
    </xf>
    <xf numFmtId="0" fontId="22" fillId="19" borderId="0" xfId="1" applyFont="1" applyFill="1" applyAlignment="1">
      <alignment horizontal="right" vertical="center"/>
    </xf>
    <xf numFmtId="0" fontId="85" fillId="22" borderId="0" xfId="1" applyFont="1" applyFill="1" applyAlignment="1">
      <alignment vertical="center"/>
    </xf>
    <xf numFmtId="0" fontId="17" fillId="22" borderId="34" xfId="4" applyFont="1" applyFill="1" applyBorder="1" applyAlignment="1">
      <alignment horizontal="center" vertical="center"/>
    </xf>
    <xf numFmtId="0" fontId="37" fillId="22" borderId="0" xfId="34" applyFont="1" applyFill="1" applyAlignment="1">
      <alignment vertical="center"/>
    </xf>
    <xf numFmtId="0" fontId="31" fillId="22" borderId="0" xfId="34" applyFont="1" applyFill="1" applyAlignment="1">
      <alignment horizontal="left" vertical="center"/>
    </xf>
    <xf numFmtId="0" fontId="99" fillId="22" borderId="0" xfId="18" applyFont="1" applyFill="1" applyAlignment="1">
      <alignment horizontal="center" vertical="center"/>
    </xf>
    <xf numFmtId="0" fontId="100" fillId="22" borderId="0" xfId="4" applyFont="1" applyFill="1" applyAlignment="1">
      <alignment horizontal="center" vertical="center"/>
    </xf>
    <xf numFmtId="0" fontId="101" fillId="22" borderId="0" xfId="34" applyFont="1" applyFill="1" applyAlignment="1">
      <alignment vertical="center"/>
    </xf>
    <xf numFmtId="0" fontId="86" fillId="22" borderId="0" xfId="1" applyFont="1" applyFill="1" applyAlignment="1">
      <alignment vertical="center"/>
    </xf>
    <xf numFmtId="0" fontId="102" fillId="22" borderId="0" xfId="34" applyFont="1" applyFill="1" applyAlignment="1">
      <alignment vertical="center"/>
    </xf>
    <xf numFmtId="0" fontId="65" fillId="22" borderId="0" xfId="38" applyFont="1" applyFill="1" applyAlignment="1">
      <alignment vertical="center"/>
    </xf>
    <xf numFmtId="0" fontId="65" fillId="22" borderId="0" xfId="34" applyFont="1" applyFill="1" applyAlignment="1">
      <alignment horizontal="left" vertical="center"/>
    </xf>
    <xf numFmtId="0" fontId="7" fillId="22" borderId="0" xfId="34" applyFill="1"/>
    <xf numFmtId="0" fontId="103" fillId="15" borderId="0" xfId="34" applyFont="1" applyFill="1" applyAlignment="1">
      <alignment vertical="center"/>
    </xf>
    <xf numFmtId="0" fontId="87" fillId="22" borderId="34" xfId="34" applyFont="1" applyFill="1" applyBorder="1" applyAlignment="1">
      <alignment vertical="center"/>
    </xf>
    <xf numFmtId="0" fontId="5" fillId="22" borderId="34" xfId="4" applyFont="1" applyFill="1" applyBorder="1" applyAlignment="1">
      <alignment horizontal="center" vertical="center"/>
    </xf>
    <xf numFmtId="0" fontId="37" fillId="22" borderId="0" xfId="34" applyFont="1" applyFill="1" applyAlignment="1">
      <alignment horizontal="left" vertical="center" wrapText="1"/>
    </xf>
    <xf numFmtId="0" fontId="37" fillId="22" borderId="35" xfId="34" applyFont="1" applyFill="1" applyBorder="1" applyAlignment="1">
      <alignment horizontal="left" vertical="center" wrapText="1"/>
    </xf>
    <xf numFmtId="0" fontId="65" fillId="22" borderId="0" xfId="34" applyFont="1" applyFill="1" applyAlignment="1">
      <alignment vertical="center"/>
    </xf>
    <xf numFmtId="0" fontId="104" fillId="22" borderId="42" xfId="38" applyFont="1" applyFill="1" applyBorder="1" applyAlignment="1">
      <alignment vertical="center"/>
    </xf>
    <xf numFmtId="0" fontId="65" fillId="22" borderId="34" xfId="4" applyFont="1" applyFill="1" applyBorder="1" applyAlignment="1">
      <alignment vertical="center"/>
    </xf>
    <xf numFmtId="0" fontId="7" fillId="22" borderId="35" xfId="34" applyFill="1" applyBorder="1"/>
    <xf numFmtId="0" fontId="12" fillId="7" borderId="0" xfId="34" applyFont="1" applyFill="1" applyAlignment="1">
      <alignment horizontal="center" vertical="center"/>
    </xf>
    <xf numFmtId="0" fontId="71" fillId="28" borderId="35" xfId="33" applyFill="1" applyBorder="1" applyAlignment="1"/>
    <xf numFmtId="0" fontId="17" fillId="22" borderId="0" xfId="34" applyFont="1" applyFill="1" applyAlignment="1">
      <alignment horizontal="left" vertical="center"/>
    </xf>
    <xf numFmtId="165" fontId="22" fillId="22" borderId="0" xfId="1" applyNumberFormat="1" applyFont="1" applyFill="1" applyAlignment="1">
      <alignment horizontal="left" vertical="center"/>
    </xf>
    <xf numFmtId="0" fontId="22" fillId="19" borderId="0" xfId="1" applyFont="1" applyFill="1" applyAlignment="1">
      <alignment horizontal="left" vertical="center"/>
    </xf>
    <xf numFmtId="0" fontId="26" fillId="28" borderId="0" xfId="34" applyFont="1" applyFill="1" applyAlignment="1">
      <alignment horizontal="left" vertical="center"/>
    </xf>
    <xf numFmtId="0" fontId="64" fillId="0" borderId="0" xfId="4" applyFont="1" applyAlignment="1">
      <alignment horizontal="center" vertical="center"/>
    </xf>
    <xf numFmtId="0" fontId="25" fillId="22" borderId="0" xfId="34" applyFont="1" applyFill="1" applyAlignment="1">
      <alignment horizontal="left" vertical="center"/>
    </xf>
    <xf numFmtId="0" fontId="26" fillId="22" borderId="0" xfId="34" applyFont="1" applyFill="1" applyAlignment="1">
      <alignment horizontal="left" vertical="center"/>
    </xf>
    <xf numFmtId="0" fontId="37" fillId="22" borderId="34" xfId="34" applyFont="1" applyFill="1" applyBorder="1" applyAlignment="1">
      <alignment horizontal="left" vertical="center" wrapText="1"/>
    </xf>
    <xf numFmtId="165" fontId="27" fillId="18" borderId="0" xfId="1" applyNumberFormat="1" applyFont="1" applyFill="1" applyAlignment="1">
      <alignment horizontal="left" vertical="center"/>
    </xf>
    <xf numFmtId="0" fontId="80" fillId="20" borderId="67" xfId="2" applyFont="1" applyFill="1" applyBorder="1" applyAlignment="1">
      <alignment horizontal="left" vertical="center"/>
    </xf>
    <xf numFmtId="0" fontId="34" fillId="22" borderId="0" xfId="34" applyFont="1" applyFill="1" applyAlignment="1">
      <alignment horizontal="left" vertical="center"/>
    </xf>
    <xf numFmtId="0" fontId="17" fillId="53" borderId="0" xfId="4" applyFont="1" applyFill="1" applyAlignment="1">
      <alignment horizontal="left" vertical="center"/>
    </xf>
    <xf numFmtId="0" fontId="87" fillId="22" borderId="68" xfId="34" applyFont="1" applyFill="1" applyBorder="1" applyAlignment="1">
      <alignment vertical="center"/>
    </xf>
    <xf numFmtId="0" fontId="107" fillId="22" borderId="69" xfId="34" applyFont="1" applyFill="1" applyBorder="1"/>
    <xf numFmtId="0" fontId="7" fillId="22" borderId="69" xfId="34" applyFill="1" applyBorder="1"/>
    <xf numFmtId="0" fontId="7" fillId="22" borderId="70" xfId="34" applyFill="1" applyBorder="1"/>
    <xf numFmtId="0" fontId="109" fillId="28" borderId="18" xfId="7" applyFont="1" applyFill="1" applyBorder="1" applyAlignment="1">
      <alignment vertical="center"/>
    </xf>
    <xf numFmtId="0" fontId="110" fillId="22" borderId="42" xfId="38" applyFont="1" applyFill="1" applyBorder="1" applyAlignment="1">
      <alignment vertical="center"/>
    </xf>
    <xf numFmtId="0" fontId="101" fillId="68" borderId="34" xfId="34" applyFont="1" applyFill="1" applyBorder="1" applyAlignment="1">
      <alignment vertical="center"/>
    </xf>
    <xf numFmtId="0" fontId="112" fillId="68" borderId="0" xfId="34" applyFont="1" applyFill="1" applyAlignment="1">
      <alignment vertical="center"/>
    </xf>
    <xf numFmtId="0" fontId="112" fillId="68" borderId="35" xfId="34" applyFont="1" applyFill="1" applyBorder="1" applyAlignment="1">
      <alignment vertical="center"/>
    </xf>
    <xf numFmtId="0" fontId="101" fillId="68" borderId="34" xfId="34" applyFont="1" applyFill="1" applyBorder="1"/>
    <xf numFmtId="0" fontId="112" fillId="68" borderId="0" xfId="34" applyFont="1" applyFill="1"/>
    <xf numFmtId="0" fontId="112" fillId="68" borderId="35" xfId="34" applyFont="1" applyFill="1" applyBorder="1"/>
    <xf numFmtId="0" fontId="113" fillId="22" borderId="0" xfId="38" applyFont="1" applyFill="1" applyAlignment="1">
      <alignment vertical="center"/>
    </xf>
    <xf numFmtId="0" fontId="105" fillId="22" borderId="34" xfId="4" applyFont="1" applyFill="1" applyBorder="1" applyAlignment="1">
      <alignment vertical="center"/>
    </xf>
    <xf numFmtId="0" fontId="114" fillId="22" borderId="0" xfId="34" applyFont="1" applyFill="1"/>
    <xf numFmtId="0" fontId="114" fillId="22" borderId="35" xfId="34" applyFont="1" applyFill="1" applyBorder="1"/>
    <xf numFmtId="0" fontId="105" fillId="22" borderId="34" xfId="34" applyFont="1" applyFill="1" applyBorder="1"/>
    <xf numFmtId="0" fontId="105" fillId="22" borderId="0" xfId="34" applyFont="1" applyFill="1"/>
    <xf numFmtId="0" fontId="115" fillId="22" borderId="34" xfId="34" applyFont="1" applyFill="1" applyBorder="1"/>
    <xf numFmtId="0" fontId="87" fillId="22" borderId="34" xfId="34" applyFont="1" applyFill="1" applyBorder="1"/>
    <xf numFmtId="0" fontId="104" fillId="22" borderId="0" xfId="38" applyFont="1" applyFill="1" applyAlignment="1">
      <alignment vertical="center"/>
    </xf>
    <xf numFmtId="0" fontId="116" fillId="15" borderId="34" xfId="34" applyFont="1" applyFill="1" applyBorder="1" applyAlignment="1">
      <alignment vertical="center"/>
    </xf>
    <xf numFmtId="0" fontId="116" fillId="15" borderId="0" xfId="34" applyFont="1" applyFill="1" applyAlignment="1">
      <alignment vertical="center"/>
    </xf>
    <xf numFmtId="0" fontId="60" fillId="15" borderId="0" xfId="34" applyFont="1" applyFill="1"/>
    <xf numFmtId="0" fontId="117" fillId="22" borderId="0" xfId="34" applyFont="1" applyFill="1" applyAlignment="1">
      <alignment vertical="center"/>
    </xf>
    <xf numFmtId="0" fontId="74" fillId="22" borderId="34" xfId="34" applyFont="1" applyFill="1" applyBorder="1" applyAlignment="1">
      <alignment horizontal="center" vertical="center" wrapText="1"/>
    </xf>
    <xf numFmtId="0" fontId="76" fillId="22" borderId="0" xfId="34" applyFont="1" applyFill="1" applyAlignment="1">
      <alignment horizontal="left" vertical="center"/>
    </xf>
    <xf numFmtId="0" fontId="112" fillId="14" borderId="0" xfId="34" applyFont="1" applyFill="1"/>
    <xf numFmtId="0" fontId="65" fillId="22" borderId="0" xfId="38" applyFont="1" applyFill="1" applyAlignment="1">
      <alignment horizontal="left" vertical="center"/>
    </xf>
    <xf numFmtId="0" fontId="71" fillId="14" borderId="0" xfId="33" applyFill="1"/>
    <xf numFmtId="0" fontId="101" fillId="14" borderId="0" xfId="34" applyFont="1" applyFill="1" applyAlignment="1">
      <alignment horizontal="left" vertical="center"/>
    </xf>
    <xf numFmtId="0" fontId="118" fillId="22" borderId="0" xfId="33" applyFont="1" applyFill="1" applyAlignment="1">
      <alignment horizontal="left" vertical="center"/>
    </xf>
    <xf numFmtId="0" fontId="113" fillId="22" borderId="0" xfId="38" applyFont="1" applyFill="1" applyAlignment="1">
      <alignment horizontal="left" vertical="center"/>
    </xf>
    <xf numFmtId="0" fontId="118" fillId="22" borderId="0" xfId="33" applyFont="1" applyFill="1" applyBorder="1" applyAlignment="1">
      <alignment horizontal="left" vertical="center"/>
    </xf>
    <xf numFmtId="0" fontId="107" fillId="14" borderId="0" xfId="34" applyFont="1" applyFill="1" applyAlignment="1">
      <alignment horizontal="center" vertical="center"/>
    </xf>
    <xf numFmtId="170" fontId="23" fillId="72" borderId="48" xfId="4" applyNumberFormat="1" applyFont="1" applyFill="1" applyBorder="1" applyAlignment="1">
      <alignment horizontal="center" vertical="center"/>
    </xf>
    <xf numFmtId="0" fontId="119" fillId="5" borderId="50" xfId="3" applyFont="1" applyFill="1" applyBorder="1" applyAlignment="1">
      <alignment horizontal="center" vertical="center"/>
    </xf>
    <xf numFmtId="0" fontId="120" fillId="7" borderId="0" xfId="34" applyFont="1" applyFill="1" applyAlignment="1">
      <alignment horizontal="center" vertical="center"/>
    </xf>
    <xf numFmtId="0" fontId="17" fillId="22" borderId="0" xfId="34" applyFont="1" applyFill="1" applyAlignment="1">
      <alignment horizontal="left"/>
    </xf>
    <xf numFmtId="0" fontId="17" fillId="22" borderId="0" xfId="34" applyFont="1" applyFill="1" applyAlignment="1">
      <alignment horizontal="center"/>
    </xf>
    <xf numFmtId="1" fontId="121" fillId="46" borderId="55" xfId="4" applyNumberFormat="1" applyFont="1" applyFill="1" applyBorder="1" applyAlignment="1">
      <alignment horizontal="center" vertical="center"/>
    </xf>
    <xf numFmtId="1" fontId="121" fillId="14" borderId="48" xfId="4" applyNumberFormat="1" applyFont="1" applyFill="1" applyBorder="1" applyAlignment="1">
      <alignment vertical="center"/>
    </xf>
    <xf numFmtId="0" fontId="20" fillId="15" borderId="3" xfId="1" applyFont="1" applyFill="1" applyBorder="1" applyAlignment="1">
      <alignment horizontal="right" vertical="center"/>
    </xf>
    <xf numFmtId="0" fontId="114" fillId="22" borderId="4" xfId="34" applyFont="1" applyFill="1" applyBorder="1"/>
    <xf numFmtId="0" fontId="20" fillId="15" borderId="7" xfId="1" applyFont="1" applyFill="1" applyBorder="1" applyAlignment="1">
      <alignment horizontal="right" vertical="center"/>
    </xf>
    <xf numFmtId="0" fontId="7" fillId="22" borderId="0" xfId="34" applyFill="1" applyAlignment="1">
      <alignment vertical="center"/>
    </xf>
    <xf numFmtId="0" fontId="122" fillId="73" borderId="56" xfId="4" applyFont="1" applyFill="1" applyBorder="1" applyAlignment="1">
      <alignment horizontal="center" vertical="center"/>
    </xf>
    <xf numFmtId="171" fontId="120" fillId="7" borderId="0" xfId="34" applyNumberFormat="1" applyFont="1" applyFill="1" applyAlignment="1">
      <alignment horizontal="center" vertical="center"/>
    </xf>
    <xf numFmtId="172" fontId="11" fillId="72" borderId="48" xfId="4" applyNumberFormat="1" applyFont="1" applyFill="1" applyBorder="1" applyAlignment="1">
      <alignment horizontal="center" vertical="center"/>
    </xf>
    <xf numFmtId="0" fontId="26" fillId="22" borderId="0" xfId="34" applyFont="1" applyFill="1" applyAlignment="1">
      <alignment vertical="center"/>
    </xf>
    <xf numFmtId="0" fontId="5" fillId="74" borderId="56" xfId="4" applyFont="1" applyFill="1" applyBorder="1" applyAlignment="1">
      <alignment horizontal="center" vertical="center"/>
    </xf>
    <xf numFmtId="0" fontId="25" fillId="22" borderId="35" xfId="34" applyFont="1" applyFill="1" applyBorder="1" applyAlignment="1">
      <alignment horizontal="right"/>
    </xf>
    <xf numFmtId="0" fontId="5" fillId="2" borderId="56" xfId="4" applyFont="1" applyFill="1" applyBorder="1" applyAlignment="1">
      <alignment horizontal="center" vertical="center"/>
    </xf>
    <xf numFmtId="0" fontId="25" fillId="19" borderId="35" xfId="1" applyFont="1" applyFill="1" applyBorder="1" applyAlignment="1">
      <alignment vertical="center"/>
    </xf>
    <xf numFmtId="0" fontId="5" fillId="22" borderId="34" xfId="34" applyFont="1" applyFill="1" applyBorder="1" applyAlignment="1">
      <alignment horizontal="right"/>
    </xf>
    <xf numFmtId="167" fontId="26" fillId="22" borderId="0" xfId="1" applyNumberFormat="1" applyFont="1" applyFill="1" applyAlignment="1">
      <alignment horizontal="right" vertical="center"/>
    </xf>
    <xf numFmtId="0" fontId="26" fillId="22" borderId="0" xfId="1" applyFont="1" applyFill="1" applyAlignment="1">
      <alignment horizontal="left" vertical="center"/>
    </xf>
    <xf numFmtId="165" fontId="27" fillId="18" borderId="0" xfId="1" applyNumberFormat="1" applyFont="1" applyFill="1" applyAlignment="1">
      <alignment horizontal="right" vertical="center"/>
    </xf>
    <xf numFmtId="0" fontId="28" fillId="18" borderId="0" xfId="1" applyFont="1" applyFill="1" applyAlignment="1">
      <alignment horizontal="center" vertical="center"/>
    </xf>
    <xf numFmtId="0" fontId="29" fillId="18" borderId="35" xfId="1" applyFont="1" applyFill="1" applyBorder="1" applyAlignment="1">
      <alignment horizontal="left" vertical="center"/>
    </xf>
    <xf numFmtId="0" fontId="34" fillId="22" borderId="35" xfId="34" applyFont="1" applyFill="1" applyBorder="1"/>
    <xf numFmtId="0" fontId="122" fillId="75" borderId="56" xfId="4" applyFont="1" applyFill="1" applyBorder="1" applyAlignment="1">
      <alignment horizontal="center" vertical="center"/>
    </xf>
    <xf numFmtId="173" fontId="120" fillId="7" borderId="0" xfId="34" applyNumberFormat="1" applyFont="1" applyFill="1" applyAlignment="1">
      <alignment horizontal="center" vertical="center"/>
    </xf>
    <xf numFmtId="170" fontId="11" fillId="72" borderId="48" xfId="4" applyNumberFormat="1" applyFont="1" applyFill="1" applyBorder="1" applyAlignment="1">
      <alignment horizontal="center" vertical="center"/>
    </xf>
    <xf numFmtId="0" fontId="123" fillId="22" borderId="0" xfId="34" applyFont="1" applyFill="1"/>
    <xf numFmtId="0" fontId="124" fillId="72" borderId="56" xfId="4" applyFont="1" applyFill="1" applyBorder="1" applyAlignment="1">
      <alignment horizontal="center" vertical="center"/>
    </xf>
    <xf numFmtId="0" fontId="105" fillId="22" borderId="34" xfId="34" applyFont="1" applyFill="1" applyBorder="1" applyAlignment="1">
      <alignment horizontal="right" vertical="center"/>
    </xf>
    <xf numFmtId="0" fontId="12" fillId="22" borderId="0" xfId="34" applyFont="1" applyFill="1" applyAlignment="1">
      <alignment horizontal="right" vertical="center"/>
    </xf>
    <xf numFmtId="0" fontId="125" fillId="72" borderId="56" xfId="4" applyFont="1" applyFill="1" applyBorder="1" applyAlignment="1">
      <alignment horizontal="center" vertical="center"/>
    </xf>
    <xf numFmtId="165" fontId="72" fillId="22" borderId="0" xfId="1" applyNumberFormat="1" applyFont="1" applyFill="1" applyAlignment="1">
      <alignment horizontal="left" vertical="center" wrapText="1"/>
    </xf>
    <xf numFmtId="0" fontId="65" fillId="22" borderId="0" xfId="1" applyFont="1" applyFill="1" applyAlignment="1">
      <alignment horizontal="right" vertical="center"/>
    </xf>
    <xf numFmtId="1" fontId="126" fillId="54" borderId="56" xfId="4" applyNumberFormat="1" applyFont="1" applyFill="1" applyBorder="1" applyAlignment="1">
      <alignment horizontal="left" vertical="center"/>
    </xf>
    <xf numFmtId="174" fontId="11" fillId="72" borderId="48" xfId="4" applyNumberFormat="1" applyFont="1" applyFill="1" applyBorder="1" applyAlignment="1">
      <alignment horizontal="center" vertical="center"/>
    </xf>
    <xf numFmtId="0" fontId="26" fillId="22" borderId="34" xfId="34" applyFont="1" applyFill="1" applyBorder="1" applyAlignment="1">
      <alignment horizontal="right" vertical="center"/>
    </xf>
    <xf numFmtId="0" fontId="127" fillId="49" borderId="56" xfId="4" applyFont="1" applyFill="1" applyBorder="1" applyAlignment="1">
      <alignment horizontal="left" vertical="center"/>
    </xf>
    <xf numFmtId="175" fontId="120" fillId="7" borderId="0" xfId="34" applyNumberFormat="1" applyFont="1" applyFill="1" applyAlignment="1">
      <alignment horizontal="center" vertical="center"/>
    </xf>
    <xf numFmtId="0" fontId="29" fillId="22" borderId="0" xfId="34" applyFont="1" applyFill="1" applyAlignment="1">
      <alignment vertical="center"/>
    </xf>
    <xf numFmtId="176" fontId="120" fillId="7" borderId="0" xfId="34" applyNumberFormat="1" applyFont="1" applyFill="1" applyAlignment="1">
      <alignment horizontal="center" vertical="center"/>
    </xf>
    <xf numFmtId="177" fontId="11" fillId="72" borderId="48" xfId="4" applyNumberFormat="1" applyFont="1" applyFill="1" applyBorder="1" applyAlignment="1">
      <alignment horizontal="center" vertical="center"/>
    </xf>
    <xf numFmtId="0" fontId="30" fillId="14" borderId="0" xfId="1" applyFont="1" applyFill="1" applyAlignment="1">
      <alignment vertical="center"/>
    </xf>
    <xf numFmtId="0" fontId="114" fillId="14" borderId="0" xfId="34" applyFont="1" applyFill="1"/>
    <xf numFmtId="0" fontId="4" fillId="14" borderId="0" xfId="1" applyFill="1" applyAlignment="1">
      <alignment vertical="center"/>
    </xf>
    <xf numFmtId="169" fontId="68" fillId="76" borderId="15" xfId="4" applyNumberFormat="1" applyFont="1" applyFill="1" applyBorder="1" applyAlignment="1">
      <alignment horizontal="center" vertical="center"/>
    </xf>
    <xf numFmtId="169" fontId="18" fillId="76" borderId="15" xfId="4" applyNumberFormat="1" applyFont="1" applyFill="1" applyBorder="1" applyAlignment="1">
      <alignment horizontal="center" vertical="center"/>
    </xf>
    <xf numFmtId="169" fontId="23" fillId="77" borderId="15" xfId="4" applyNumberFormat="1" applyFont="1" applyFill="1" applyBorder="1" applyAlignment="1">
      <alignment horizontal="center" vertical="center"/>
    </xf>
    <xf numFmtId="0" fontId="128" fillId="22" borderId="0" xfId="4" applyFont="1" applyFill="1" applyAlignment="1">
      <alignment vertical="center"/>
    </xf>
    <xf numFmtId="0" fontId="129" fillId="49" borderId="56" xfId="4" applyFont="1" applyFill="1" applyBorder="1" applyAlignment="1">
      <alignment horizontal="left" vertical="center"/>
    </xf>
    <xf numFmtId="0" fontId="115" fillId="14" borderId="34" xfId="34" applyFont="1" applyFill="1" applyBorder="1" applyAlignment="1">
      <alignment vertical="center"/>
    </xf>
    <xf numFmtId="0" fontId="7" fillId="14" borderId="35" xfId="34" applyFill="1" applyBorder="1"/>
    <xf numFmtId="178" fontId="120" fillId="7" borderId="0" xfId="34" applyNumberFormat="1" applyFont="1" applyFill="1" applyAlignment="1">
      <alignment horizontal="center" vertical="center"/>
    </xf>
    <xf numFmtId="179" fontId="11" fillId="72" borderId="48" xfId="4" applyNumberFormat="1" applyFont="1" applyFill="1" applyBorder="1" applyAlignment="1">
      <alignment horizontal="center" vertical="center"/>
    </xf>
    <xf numFmtId="0" fontId="123" fillId="14" borderId="34" xfId="34" applyFont="1" applyFill="1" applyBorder="1" applyAlignment="1">
      <alignment vertical="center"/>
    </xf>
    <xf numFmtId="0" fontId="7" fillId="14" borderId="34" xfId="34" applyFill="1" applyBorder="1"/>
    <xf numFmtId="0" fontId="101" fillId="14" borderId="34" xfId="34" applyFont="1" applyFill="1" applyBorder="1" applyAlignment="1">
      <alignment vertical="center"/>
    </xf>
    <xf numFmtId="0" fontId="101" fillId="14" borderId="34" xfId="34" applyFont="1" applyFill="1" applyBorder="1" applyAlignment="1">
      <alignment horizontal="left" vertical="center"/>
    </xf>
    <xf numFmtId="0" fontId="102" fillId="14" borderId="34" xfId="34" applyFont="1" applyFill="1" applyBorder="1" applyAlignment="1">
      <alignment horizontal="left" vertical="center"/>
    </xf>
    <xf numFmtId="0" fontId="37" fillId="14" borderId="34" xfId="34" applyFont="1" applyFill="1" applyBorder="1" applyAlignment="1">
      <alignment horizontal="left" vertical="center"/>
    </xf>
    <xf numFmtId="0" fontId="37" fillId="68" borderId="34" xfId="34" applyFont="1" applyFill="1" applyBorder="1" applyAlignment="1">
      <alignment horizontal="right" vertical="center"/>
    </xf>
    <xf numFmtId="0" fontId="130" fillId="0" borderId="0" xfId="33" applyFont="1" applyBorder="1" applyAlignment="1">
      <alignment vertical="center"/>
    </xf>
    <xf numFmtId="0" fontId="37" fillId="0" borderId="0" xfId="34" applyFont="1" applyAlignment="1">
      <alignment vertical="center"/>
    </xf>
    <xf numFmtId="0" fontId="7" fillId="0" borderId="35" xfId="34" applyBorder="1"/>
    <xf numFmtId="0" fontId="5" fillId="28" borderId="34" xfId="34" applyFont="1" applyFill="1" applyBorder="1" applyAlignment="1">
      <alignment horizontal="left" vertical="center"/>
    </xf>
    <xf numFmtId="0" fontId="37" fillId="28" borderId="0" xfId="34" applyFont="1" applyFill="1"/>
    <xf numFmtId="0" fontId="131" fillId="28" borderId="35" xfId="34" applyFont="1" applyFill="1" applyBorder="1" applyAlignment="1">
      <alignment horizontal="center" vertical="center"/>
    </xf>
    <xf numFmtId="0" fontId="37" fillId="28" borderId="34" xfId="34" applyFont="1" applyFill="1" applyBorder="1" applyAlignment="1">
      <alignment horizontal="left" vertical="center"/>
    </xf>
    <xf numFmtId="0" fontId="37" fillId="28" borderId="35" xfId="34" applyFont="1" applyFill="1" applyBorder="1" applyAlignment="1">
      <alignment horizontal="right" vertical="center"/>
    </xf>
    <xf numFmtId="1" fontId="132" fillId="79" borderId="56" xfId="4" applyNumberFormat="1" applyFont="1" applyFill="1" applyBorder="1" applyAlignment="1">
      <alignment horizontal="left" vertical="center"/>
    </xf>
    <xf numFmtId="0" fontId="81" fillId="14" borderId="34" xfId="8" applyFont="1" applyFill="1" applyBorder="1" applyAlignment="1">
      <alignment horizontal="left" vertical="center"/>
    </xf>
    <xf numFmtId="0" fontId="58" fillId="14" borderId="0" xfId="8" applyFont="1" applyFill="1" applyAlignment="1">
      <alignment horizontal="left" vertical="center"/>
    </xf>
    <xf numFmtId="0" fontId="82" fillId="14" borderId="34" xfId="8" applyFont="1" applyFill="1" applyBorder="1" applyAlignment="1">
      <alignment horizontal="left" vertical="center"/>
    </xf>
    <xf numFmtId="0" fontId="58" fillId="14" borderId="34" xfId="8" applyFont="1" applyFill="1" applyBorder="1" applyAlignment="1">
      <alignment horizontal="left" vertical="center"/>
    </xf>
    <xf numFmtId="0" fontId="58" fillId="14" borderId="0" xfId="8" applyFont="1" applyFill="1" applyAlignment="1">
      <alignment vertical="center"/>
    </xf>
    <xf numFmtId="0" fontId="58" fillId="14" borderId="35" xfId="8" applyFont="1" applyFill="1" applyBorder="1" applyAlignment="1">
      <alignment vertical="center"/>
    </xf>
    <xf numFmtId="0" fontId="81" fillId="14" borderId="0" xfId="8" applyFont="1" applyFill="1" applyAlignment="1">
      <alignment horizontal="left" vertical="center"/>
    </xf>
    <xf numFmtId="0" fontId="133" fillId="14" borderId="0" xfId="24" applyFont="1" applyFill="1" applyAlignment="1">
      <alignment horizontal="center" vertical="center"/>
    </xf>
    <xf numFmtId="0" fontId="133" fillId="14" borderId="35" xfId="24" applyFont="1" applyFill="1" applyBorder="1" applyAlignment="1">
      <alignment horizontal="center" vertical="center"/>
    </xf>
    <xf numFmtId="0" fontId="133" fillId="14" borderId="34" xfId="24" applyFont="1" applyFill="1" applyBorder="1" applyAlignment="1">
      <alignment horizontal="center" vertical="center"/>
    </xf>
    <xf numFmtId="0" fontId="81" fillId="14" borderId="0" xfId="8" applyFont="1" applyFill="1" applyAlignment="1">
      <alignment horizontal="center" vertical="center"/>
    </xf>
    <xf numFmtId="0" fontId="81" fillId="14" borderId="0" xfId="24" applyFont="1" applyFill="1" applyAlignment="1">
      <alignment horizontal="center" vertical="center"/>
    </xf>
    <xf numFmtId="0" fontId="81" fillId="14" borderId="35" xfId="8" applyFont="1" applyFill="1" applyBorder="1" applyAlignment="1">
      <alignment horizontal="center" vertical="center"/>
    </xf>
    <xf numFmtId="0" fontId="126" fillId="49" borderId="56" xfId="4" applyFont="1" applyFill="1" applyBorder="1" applyAlignment="1">
      <alignment horizontal="left" vertical="center"/>
    </xf>
    <xf numFmtId="0" fontId="81" fillId="14" borderId="35" xfId="8" applyFont="1" applyFill="1" applyBorder="1" applyAlignment="1">
      <alignment horizontal="left" vertical="center"/>
    </xf>
    <xf numFmtId="0" fontId="17" fillId="22" borderId="34" xfId="4" applyFont="1" applyFill="1" applyBorder="1" applyAlignment="1">
      <alignment horizontal="left" vertical="center"/>
    </xf>
    <xf numFmtId="1" fontId="7" fillId="57" borderId="34" xfId="34" applyNumberFormat="1" applyFill="1" applyBorder="1" applyAlignment="1">
      <alignment horizontal="center"/>
    </xf>
    <xf numFmtId="1" fontId="7" fillId="57" borderId="0" xfId="34" applyNumberFormat="1" applyFill="1" applyAlignment="1">
      <alignment horizontal="center"/>
    </xf>
    <xf numFmtId="1" fontId="7" fillId="57" borderId="35" xfId="34" applyNumberFormat="1" applyFill="1" applyBorder="1" applyAlignment="1">
      <alignment horizontal="center"/>
    </xf>
    <xf numFmtId="0" fontId="134" fillId="28" borderId="0" xfId="4" applyFont="1" applyFill="1" applyAlignment="1">
      <alignment horizontal="center" vertical="center"/>
    </xf>
    <xf numFmtId="0" fontId="72" fillId="7" borderId="44" xfId="4" applyFont="1" applyFill="1" applyBorder="1" applyAlignment="1">
      <alignment horizontal="center" vertical="center"/>
    </xf>
    <xf numFmtId="0" fontId="72" fillId="7" borderId="29" xfId="4" applyFont="1" applyFill="1" applyBorder="1" applyAlignment="1">
      <alignment horizontal="center" vertical="center"/>
    </xf>
    <xf numFmtId="0" fontId="72" fillId="7" borderId="61" xfId="4" applyFont="1" applyFill="1" applyBorder="1" applyAlignment="1">
      <alignment horizontal="center" vertical="center"/>
    </xf>
    <xf numFmtId="0" fontId="135" fillId="5" borderId="62" xfId="18" applyFont="1" applyFill="1" applyBorder="1" applyAlignment="1">
      <alignment horizontal="center" vertical="center"/>
    </xf>
    <xf numFmtId="0" fontId="14" fillId="7" borderId="0" xfId="34" applyFont="1" applyFill="1" applyAlignment="1">
      <alignment horizontal="center" vertical="center"/>
    </xf>
    <xf numFmtId="0" fontId="107" fillId="63" borderId="0" xfId="34" applyFont="1" applyFill="1" applyAlignment="1">
      <alignment vertical="center" wrapText="1"/>
    </xf>
    <xf numFmtId="0" fontId="136" fillId="62" borderId="0" xfId="34" applyFont="1" applyFill="1" applyAlignment="1">
      <alignment vertical="center"/>
    </xf>
    <xf numFmtId="1" fontId="8" fillId="17" borderId="4" xfId="4" applyNumberFormat="1" applyFont="1" applyFill="1" applyBorder="1" applyAlignment="1">
      <alignment horizontal="center" vertical="center" wrapText="1"/>
    </xf>
    <xf numFmtId="0" fontId="66" fillId="78" borderId="34" xfId="4" applyFont="1" applyFill="1" applyBorder="1" applyAlignment="1">
      <alignment horizontal="center" vertical="center"/>
    </xf>
    <xf numFmtId="0" fontId="66" fillId="78" borderId="0" xfId="4" applyFont="1" applyFill="1" applyAlignment="1">
      <alignment horizontal="center" vertical="center"/>
    </xf>
    <xf numFmtId="0" fontId="66" fillId="78" borderId="35" xfId="4" applyFont="1" applyFill="1" applyBorder="1" applyAlignment="1">
      <alignment horizontal="center" vertical="center"/>
    </xf>
    <xf numFmtId="0" fontId="82" fillId="14" borderId="34" xfId="8" applyFont="1" applyFill="1" applyBorder="1" applyAlignment="1">
      <alignment horizontal="left" vertical="center" wrapText="1"/>
    </xf>
    <xf numFmtId="0" fontId="82" fillId="14" borderId="0" xfId="8" applyFont="1" applyFill="1" applyAlignment="1">
      <alignment horizontal="left" vertical="center" wrapText="1"/>
    </xf>
    <xf numFmtId="0" fontId="82" fillId="14" borderId="35" xfId="8" applyFont="1" applyFill="1" applyBorder="1" applyAlignment="1">
      <alignment horizontal="left" vertical="center" wrapText="1"/>
    </xf>
    <xf numFmtId="0" fontId="101" fillId="7" borderId="52" xfId="34" applyFont="1" applyFill="1" applyBorder="1" applyAlignment="1">
      <alignment horizontal="center" vertical="center"/>
    </xf>
    <xf numFmtId="0" fontId="101" fillId="7" borderId="53" xfId="34" applyFont="1" applyFill="1" applyBorder="1" applyAlignment="1">
      <alignment horizontal="center" vertical="center"/>
    </xf>
    <xf numFmtId="0" fontId="101" fillId="7" borderId="54" xfId="34" applyFont="1" applyFill="1" applyBorder="1" applyAlignment="1">
      <alignment horizontal="center" vertical="center"/>
    </xf>
    <xf numFmtId="0" fontId="61" fillId="70" borderId="34" xfId="4" applyFont="1" applyFill="1" applyBorder="1" applyAlignment="1">
      <alignment horizontal="center" vertical="center"/>
    </xf>
    <xf numFmtId="0" fontId="61" fillId="70" borderId="0" xfId="4" applyFont="1" applyFill="1" applyAlignment="1">
      <alignment horizontal="center" vertical="center"/>
    </xf>
    <xf numFmtId="0" fontId="61" fillId="70" borderId="35" xfId="4" applyFont="1" applyFill="1" applyBorder="1" applyAlignment="1">
      <alignment horizontal="center" vertical="center"/>
    </xf>
    <xf numFmtId="0" fontId="12" fillId="22" borderId="34" xfId="34" applyFont="1" applyFill="1" applyBorder="1" applyAlignment="1">
      <alignment horizontal="right" wrapText="1"/>
    </xf>
    <xf numFmtId="0" fontId="12" fillId="22" borderId="0" xfId="34" applyFont="1" applyFill="1" applyAlignment="1">
      <alignment horizontal="right" wrapText="1"/>
    </xf>
    <xf numFmtId="0" fontId="105" fillId="22" borderId="34" xfId="4" applyFont="1" applyFill="1" applyBorder="1" applyAlignment="1">
      <alignment horizontal="center" vertical="center"/>
    </xf>
    <xf numFmtId="0" fontId="105" fillId="22" borderId="0" xfId="4" applyFont="1" applyFill="1" applyAlignment="1">
      <alignment horizontal="center" vertical="center"/>
    </xf>
    <xf numFmtId="0" fontId="105" fillId="22" borderId="35" xfId="4" applyFont="1" applyFill="1" applyBorder="1" applyAlignment="1">
      <alignment horizontal="center" vertical="center"/>
    </xf>
    <xf numFmtId="0" fontId="106" fillId="22" borderId="0" xfId="38" applyFont="1" applyFill="1" applyAlignment="1">
      <alignment horizontal="center" vertical="center"/>
    </xf>
    <xf numFmtId="0" fontId="108" fillId="5" borderId="57" xfId="4" applyFont="1" applyFill="1" applyBorder="1" applyAlignment="1">
      <alignment horizontal="left" vertical="center"/>
    </xf>
    <xf numFmtId="0" fontId="108" fillId="5" borderId="58" xfId="4" applyFont="1" applyFill="1" applyBorder="1" applyAlignment="1">
      <alignment horizontal="left" vertical="center"/>
    </xf>
    <xf numFmtId="0" fontId="108" fillId="5" borderId="59" xfId="4" applyFont="1" applyFill="1" applyBorder="1" applyAlignment="1">
      <alignment horizontal="left" vertical="center"/>
    </xf>
    <xf numFmtId="0" fontId="108" fillId="5" borderId="34" xfId="4" applyFont="1" applyFill="1" applyBorder="1" applyAlignment="1">
      <alignment horizontal="left" vertical="center"/>
    </xf>
    <xf numFmtId="0" fontId="108" fillId="5" borderId="0" xfId="4" applyFont="1" applyFill="1" applyAlignment="1">
      <alignment horizontal="left" vertical="center"/>
    </xf>
    <xf numFmtId="0" fontId="108" fillId="5" borderId="35" xfId="4" applyFont="1" applyFill="1" applyBorder="1" applyAlignment="1">
      <alignment horizontal="left" vertical="center"/>
    </xf>
    <xf numFmtId="0" fontId="111" fillId="71" borderId="34" xfId="4" applyFont="1" applyFill="1" applyBorder="1" applyAlignment="1">
      <alignment horizontal="left" vertical="center"/>
    </xf>
    <xf numFmtId="0" fontId="111" fillId="71" borderId="0" xfId="4" applyFont="1" applyFill="1" applyAlignment="1">
      <alignment horizontal="left" vertical="center"/>
    </xf>
    <xf numFmtId="0" fontId="111" fillId="71" borderId="35" xfId="4" applyFont="1" applyFill="1" applyBorder="1" applyAlignment="1">
      <alignment horizontal="left" vertical="center"/>
    </xf>
    <xf numFmtId="0" fontId="69" fillId="7" borderId="37" xfId="2" applyFont="1" applyFill="1" applyBorder="1" applyAlignment="1">
      <alignment horizontal="center" wrapText="1"/>
    </xf>
    <xf numFmtId="0" fontId="69" fillId="7" borderId="41" xfId="2" applyFont="1" applyFill="1" applyBorder="1" applyAlignment="1">
      <alignment horizontal="center" wrapText="1"/>
    </xf>
    <xf numFmtId="0" fontId="66" fillId="70" borderId="34" xfId="4" applyFont="1" applyFill="1" applyBorder="1" applyAlignment="1">
      <alignment horizontal="center" vertical="center"/>
    </xf>
    <xf numFmtId="0" fontId="66" fillId="70" borderId="0" xfId="4" applyFont="1" applyFill="1" applyAlignment="1">
      <alignment horizontal="center" vertical="center"/>
    </xf>
    <xf numFmtId="0" fontId="66" fillId="70" borderId="35" xfId="4" applyFont="1" applyFill="1" applyBorder="1" applyAlignment="1">
      <alignment horizontal="center" vertical="center"/>
    </xf>
    <xf numFmtId="0" fontId="67" fillId="51" borderId="34" xfId="4" applyFont="1" applyFill="1" applyBorder="1" applyAlignment="1">
      <alignment horizontal="center" vertical="center" wrapText="1"/>
    </xf>
    <xf numFmtId="0" fontId="37" fillId="22" borderId="0" xfId="34" applyFont="1" applyFill="1" applyAlignment="1">
      <alignment horizontal="left" vertical="center" wrapText="1"/>
    </xf>
    <xf numFmtId="0" fontId="37" fillId="22" borderId="35" xfId="34" applyFont="1" applyFill="1" applyBorder="1" applyAlignment="1">
      <alignment horizontal="left" vertical="center" wrapText="1"/>
    </xf>
    <xf numFmtId="0" fontId="10" fillId="5" borderId="0" xfId="4" applyFont="1" applyFill="1" applyAlignment="1">
      <alignment horizontal="right" vertical="center"/>
    </xf>
    <xf numFmtId="0" fontId="74" fillId="52" borderId="34" xfId="34" applyFont="1" applyFill="1" applyBorder="1" applyAlignment="1">
      <alignment horizontal="center" vertical="center" wrapText="1"/>
    </xf>
    <xf numFmtId="0" fontId="8" fillId="5" borderId="33" xfId="2" applyFont="1" applyFill="1" applyBorder="1" applyAlignment="1">
      <alignment horizontal="center" vertical="center"/>
    </xf>
    <xf numFmtId="0" fontId="8" fillId="5" borderId="0" xfId="2" applyFont="1" applyFill="1" applyAlignment="1">
      <alignment horizontal="center" vertical="center"/>
    </xf>
    <xf numFmtId="0" fontId="8" fillId="5" borderId="48" xfId="2" applyFont="1" applyFill="1" applyBorder="1" applyAlignment="1">
      <alignment horizontal="center" vertical="center"/>
    </xf>
    <xf numFmtId="0" fontId="65" fillId="22" borderId="0" xfId="34" applyFont="1" applyFill="1" applyAlignment="1">
      <alignment horizontal="center" vertical="center" wrapText="1"/>
    </xf>
    <xf numFmtId="0" fontId="67" fillId="5" borderId="0" xfId="2" applyFont="1" applyFill="1" applyAlignment="1">
      <alignment horizontal="center" vertical="center"/>
    </xf>
    <xf numFmtId="0" fontId="67" fillId="5" borderId="48" xfId="2" applyFont="1" applyFill="1" applyBorder="1" applyAlignment="1">
      <alignment horizontal="center" vertical="center"/>
    </xf>
    <xf numFmtId="0" fontId="60" fillId="5" borderId="7" xfId="4" applyFont="1" applyFill="1" applyBorder="1" applyAlignment="1">
      <alignment horizontal="right" vertical="center"/>
    </xf>
    <xf numFmtId="0" fontId="61" fillId="5" borderId="0" xfId="4" applyFont="1" applyFill="1" applyAlignment="1">
      <alignment horizontal="left" vertical="center" wrapText="1"/>
    </xf>
    <xf numFmtId="0" fontId="63" fillId="68" borderId="32" xfId="4" applyFont="1" applyFill="1" applyBorder="1" applyAlignment="1">
      <alignment horizontal="center" vertical="center" wrapText="1"/>
    </xf>
    <xf numFmtId="0" fontId="63" fillId="68" borderId="30" xfId="4" applyFont="1" applyFill="1" applyBorder="1" applyAlignment="1">
      <alignment horizontal="center" vertical="center" wrapText="1"/>
    </xf>
    <xf numFmtId="0" fontId="63" fillId="68" borderId="46" xfId="4" applyFont="1" applyFill="1" applyBorder="1" applyAlignment="1">
      <alignment horizontal="center" vertical="center" wrapText="1"/>
    </xf>
    <xf numFmtId="0" fontId="63" fillId="68" borderId="34" xfId="4" applyFont="1" applyFill="1" applyBorder="1" applyAlignment="1">
      <alignment horizontal="center" vertical="center" wrapText="1"/>
    </xf>
    <xf numFmtId="0" fontId="63" fillId="68" borderId="0" xfId="4" applyFont="1" applyFill="1" applyAlignment="1">
      <alignment horizontal="center" vertical="center" wrapText="1"/>
    </xf>
    <xf numFmtId="0" fontId="63" fillId="68" borderId="35" xfId="4" applyFont="1" applyFill="1" applyBorder="1" applyAlignment="1">
      <alignment horizontal="center" vertical="center" wrapText="1"/>
    </xf>
    <xf numFmtId="0" fontId="63" fillId="68" borderId="49" xfId="4" applyFont="1" applyFill="1" applyBorder="1" applyAlignment="1">
      <alignment horizontal="center" vertical="center" wrapText="1"/>
    </xf>
    <xf numFmtId="0" fontId="63" fillId="68" borderId="50" xfId="4" applyFont="1" applyFill="1" applyBorder="1" applyAlignment="1">
      <alignment horizontal="center" vertical="center" wrapText="1"/>
    </xf>
    <xf numFmtId="0" fontId="63" fillId="68" borderId="51" xfId="4" applyFont="1" applyFill="1" applyBorder="1" applyAlignment="1">
      <alignment horizontal="center" vertical="center" wrapText="1"/>
    </xf>
    <xf numFmtId="0" fontId="66" fillId="5" borderId="31" xfId="4" applyFont="1" applyFill="1" applyBorder="1" applyAlignment="1">
      <alignment horizontal="center" vertical="center"/>
    </xf>
    <xf numFmtId="0" fontId="66" fillId="5" borderId="30" xfId="4" applyFont="1" applyFill="1" applyBorder="1" applyAlignment="1">
      <alignment horizontal="center" vertical="center"/>
    </xf>
    <xf numFmtId="0" fontId="66" fillId="5" borderId="47" xfId="4" applyFont="1" applyFill="1" applyBorder="1" applyAlignment="1">
      <alignment horizontal="center" vertical="center"/>
    </xf>
    <xf numFmtId="0" fontId="66" fillId="5" borderId="33" xfId="4" applyFont="1" applyFill="1" applyBorder="1" applyAlignment="1">
      <alignment horizontal="center" vertical="center"/>
    </xf>
    <xf numFmtId="0" fontId="66" fillId="5" borderId="0" xfId="4" applyFont="1" applyFill="1" applyAlignment="1">
      <alignment horizontal="center" vertical="center"/>
    </xf>
    <xf numFmtId="0" fontId="66" fillId="5" borderId="48" xfId="4" applyFont="1" applyFill="1" applyBorder="1" applyAlignment="1">
      <alignment horizontal="center" vertical="center"/>
    </xf>
    <xf numFmtId="0" fontId="14" fillId="13" borderId="25" xfId="1" applyFont="1" applyFill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1" fontId="39" fillId="32" borderId="4" xfId="4" applyNumberFormat="1" applyFont="1" applyFill="1" applyBorder="1" applyAlignment="1" applyProtection="1">
      <alignment horizontal="center" vertical="center" wrapText="1"/>
      <protection hidden="1"/>
    </xf>
    <xf numFmtId="0" fontId="38" fillId="0" borderId="0" xfId="1" applyFont="1" applyAlignment="1">
      <alignment horizontal="center" vertical="center"/>
    </xf>
    <xf numFmtId="0" fontId="38" fillId="0" borderId="27" xfId="1" applyFont="1" applyBorder="1" applyAlignment="1">
      <alignment horizontal="center" vertical="center"/>
    </xf>
    <xf numFmtId="0" fontId="60" fillId="37" borderId="7" xfId="4" applyFont="1" applyFill="1" applyBorder="1" applyAlignment="1">
      <alignment horizontal="right" vertical="center"/>
    </xf>
    <xf numFmtId="0" fontId="61" fillId="37" borderId="0" xfId="4" applyFont="1" applyFill="1" applyAlignment="1">
      <alignment horizontal="left" vertical="center" wrapText="1"/>
    </xf>
    <xf numFmtId="1" fontId="26" fillId="22" borderId="4" xfId="4" applyNumberFormat="1" applyFont="1" applyFill="1" applyBorder="1" applyAlignment="1">
      <alignment horizontal="center" vertical="center"/>
    </xf>
    <xf numFmtId="1" fontId="26" fillId="22" borderId="5" xfId="4" applyNumberFormat="1" applyFont="1" applyFill="1" applyBorder="1" applyAlignment="1">
      <alignment horizontal="center" vertical="center"/>
    </xf>
    <xf numFmtId="0" fontId="138" fillId="14" borderId="33" xfId="4" applyFont="1" applyFill="1" applyBorder="1" applyAlignment="1">
      <alignment horizontal="left" vertical="center"/>
    </xf>
    <xf numFmtId="0" fontId="138" fillId="14" borderId="0" xfId="5" applyFont="1" applyFill="1" applyAlignment="1">
      <alignment horizontal="left"/>
    </xf>
    <xf numFmtId="0" fontId="138" fillId="14" borderId="48" xfId="5" applyFont="1" applyFill="1" applyBorder="1" applyAlignment="1">
      <alignment horizontal="left"/>
    </xf>
    <xf numFmtId="165" fontId="79" fillId="13" borderId="34" xfId="1" applyNumberFormat="1" applyFont="1" applyFill="1" applyBorder="1" applyAlignment="1">
      <alignment horizontal="left" vertical="center" wrapText="1"/>
    </xf>
    <xf numFmtId="165" fontId="79" fillId="13" borderId="0" xfId="1" applyNumberFormat="1" applyFont="1" applyFill="1" applyAlignment="1">
      <alignment horizontal="left" vertical="center" wrapText="1"/>
    </xf>
    <xf numFmtId="165" fontId="79" fillId="13" borderId="35" xfId="1" applyNumberFormat="1" applyFont="1" applyFill="1" applyBorder="1" applyAlignment="1">
      <alignment horizontal="left" vertical="center" wrapText="1"/>
    </xf>
    <xf numFmtId="0" fontId="145" fillId="14" borderId="0" xfId="34" applyFont="1" applyFill="1" applyAlignment="1">
      <alignment horizontal="left" vertical="center"/>
    </xf>
    <xf numFmtId="0" fontId="33" fillId="22" borderId="45" xfId="6" applyFont="1" applyFill="1" applyBorder="1" applyAlignment="1">
      <alignment horizontal="center" vertical="center"/>
    </xf>
    <xf numFmtId="187" fontId="17" fillId="0" borderId="75" xfId="4" applyNumberFormat="1" applyFont="1" applyBorder="1" applyAlignment="1">
      <alignment horizontal="center" vertical="center" wrapText="1"/>
    </xf>
    <xf numFmtId="0" fontId="7" fillId="0" borderId="76" xfId="34" applyBorder="1" applyAlignment="1">
      <alignment horizontal="center" vertical="center"/>
    </xf>
    <xf numFmtId="169" fontId="83" fillId="14" borderId="77" xfId="4" applyNumberFormat="1" applyFont="1" applyFill="1" applyBorder="1" applyAlignment="1">
      <alignment horizontal="center" vertical="center"/>
    </xf>
    <xf numFmtId="188" fontId="11" fillId="49" borderId="78" xfId="4" applyNumberFormat="1" applyFont="1" applyFill="1" applyBorder="1" applyAlignment="1">
      <alignment horizontal="center" vertical="center"/>
    </xf>
    <xf numFmtId="169" fontId="26" fillId="81" borderId="79" xfId="4" applyNumberFormat="1" applyFont="1" applyFill="1" applyBorder="1" applyAlignment="1">
      <alignment horizontal="center" vertical="center"/>
    </xf>
    <xf numFmtId="0" fontId="5" fillId="14" borderId="80" xfId="7" applyFont="1" applyFill="1" applyBorder="1" applyAlignment="1">
      <alignment horizontal="left" vertical="center"/>
    </xf>
    <xf numFmtId="0" fontId="26" fillId="53" borderId="81" xfId="4" applyFont="1" applyFill="1" applyBorder="1" applyAlignment="1">
      <alignment horizontal="center" vertical="center"/>
    </xf>
    <xf numFmtId="0" fontId="26" fillId="53" borderId="82" xfId="4" applyFont="1" applyFill="1" applyBorder="1" applyAlignment="1">
      <alignment horizontal="center" vertical="center"/>
    </xf>
    <xf numFmtId="169" fontId="68" fillId="49" borderId="83" xfId="4" applyNumberFormat="1" applyFont="1" applyFill="1" applyBorder="1" applyAlignment="1">
      <alignment horizontal="center" vertical="center"/>
    </xf>
    <xf numFmtId="0" fontId="5" fillId="14" borderId="84" xfId="7" applyFont="1" applyFill="1" applyBorder="1" applyAlignment="1">
      <alignment horizontal="left" vertical="center"/>
    </xf>
    <xf numFmtId="169" fontId="18" fillId="49" borderId="83" xfId="4" applyNumberFormat="1" applyFont="1" applyFill="1" applyBorder="1" applyAlignment="1">
      <alignment horizontal="center" vertical="center"/>
    </xf>
    <xf numFmtId="169" fontId="23" fillId="54" borderId="83" xfId="4" applyNumberFormat="1" applyFont="1" applyFill="1" applyBorder="1" applyAlignment="1">
      <alignment horizontal="center" vertical="center"/>
    </xf>
    <xf numFmtId="169" fontId="26" fillId="28" borderId="83" xfId="4" applyNumberFormat="1" applyFont="1" applyFill="1" applyBorder="1" applyAlignment="1">
      <alignment horizontal="center" vertical="center"/>
    </xf>
    <xf numFmtId="0" fontId="26" fillId="14" borderId="84" xfId="7" applyFont="1" applyFill="1" applyBorder="1" applyAlignment="1">
      <alignment horizontal="left" vertical="center"/>
    </xf>
    <xf numFmtId="188" fontId="83" fillId="49" borderId="83" xfId="4" applyNumberFormat="1" applyFont="1" applyFill="1" applyBorder="1" applyAlignment="1">
      <alignment horizontal="center" vertical="center"/>
    </xf>
    <xf numFmtId="0" fontId="147" fillId="14" borderId="84" xfId="4" applyFont="1" applyFill="1" applyBorder="1" applyAlignment="1">
      <alignment horizontal="left" vertical="center"/>
    </xf>
    <xf numFmtId="188" fontId="11" fillId="49" borderId="85" xfId="4" applyNumberFormat="1" applyFont="1" applyFill="1" applyBorder="1" applyAlignment="1">
      <alignment horizontal="center" vertical="center"/>
    </xf>
    <xf numFmtId="0" fontId="148" fillId="14" borderId="86" xfId="4" applyFont="1" applyFill="1" applyBorder="1" applyAlignment="1">
      <alignment horizontal="left" vertical="center"/>
    </xf>
    <xf numFmtId="0" fontId="142" fillId="0" borderId="87" xfId="34" applyFont="1" applyFill="1" applyBorder="1" applyAlignment="1">
      <alignment horizontal="center" vertical="center"/>
    </xf>
    <xf numFmtId="0" fontId="5" fillId="14" borderId="88" xfId="41" applyFont="1" applyFill="1" applyBorder="1" applyAlignment="1">
      <alignment horizontal="left" vertical="center"/>
    </xf>
    <xf numFmtId="0" fontId="143" fillId="0" borderId="87" xfId="41" applyFont="1" applyFill="1" applyBorder="1" applyAlignment="1">
      <alignment horizontal="center" vertical="center"/>
    </xf>
    <xf numFmtId="0" fontId="26" fillId="0" borderId="87" xfId="41" applyFont="1" applyFill="1" applyBorder="1" applyAlignment="1">
      <alignment horizontal="center" vertical="center"/>
    </xf>
    <xf numFmtId="0" fontId="68" fillId="14" borderId="88" xfId="41" applyFont="1" applyFill="1" applyBorder="1" applyAlignment="1">
      <alignment horizontal="left"/>
    </xf>
    <xf numFmtId="0" fontId="124" fillId="0" borderId="87" xfId="34" applyFont="1" applyFill="1" applyBorder="1" applyAlignment="1">
      <alignment horizontal="center" vertical="center"/>
    </xf>
    <xf numFmtId="0" fontId="68" fillId="14" borderId="88" xfId="41" applyFont="1" applyFill="1" applyBorder="1" applyAlignment="1">
      <alignment horizontal="left" vertical="center"/>
    </xf>
    <xf numFmtId="0" fontId="144" fillId="0" borderId="87" xfId="34" applyFont="1" applyFill="1" applyBorder="1" applyAlignment="1">
      <alignment horizontal="center" vertical="center"/>
    </xf>
    <xf numFmtId="0" fontId="65" fillId="14" borderId="87" xfId="41" applyFont="1" applyFill="1" applyBorder="1" applyAlignment="1">
      <alignment horizontal="center" vertical="center"/>
    </xf>
    <xf numFmtId="0" fontId="5" fillId="32" borderId="77" xfId="4" applyFont="1" applyFill="1" applyBorder="1" applyAlignment="1">
      <alignment horizontal="left" vertical="center"/>
    </xf>
    <xf numFmtId="0" fontId="7" fillId="14" borderId="78" xfId="34" applyFill="1" applyBorder="1" applyAlignment="1">
      <alignment horizontal="left"/>
    </xf>
    <xf numFmtId="0" fontId="29" fillId="45" borderId="89" xfId="34" applyFont="1" applyFill="1" applyBorder="1" applyAlignment="1">
      <alignment horizontal="center" vertical="center"/>
    </xf>
    <xf numFmtId="0" fontId="27" fillId="14" borderId="88" xfId="41" applyFont="1" applyFill="1" applyBorder="1" applyAlignment="1">
      <alignment horizontal="left" vertical="center"/>
    </xf>
    <xf numFmtId="0" fontId="96" fillId="14" borderId="90" xfId="4" applyFont="1" applyFill="1" applyBorder="1" applyAlignment="1">
      <alignment horizontal="right" vertical="center"/>
    </xf>
    <xf numFmtId="0" fontId="4" fillId="0" borderId="78" xfId="1" applyBorder="1" applyAlignment="1">
      <alignment vertical="center"/>
    </xf>
    <xf numFmtId="0" fontId="142" fillId="45" borderId="91" xfId="34" applyFont="1" applyFill="1" applyBorder="1" applyAlignment="1">
      <alignment horizontal="center" vertical="center"/>
    </xf>
    <xf numFmtId="0" fontId="144" fillId="45" borderId="92" xfId="34" applyFont="1" applyFill="1" applyBorder="1" applyAlignment="1">
      <alignment horizontal="center" vertical="center"/>
    </xf>
    <xf numFmtId="0" fontId="124" fillId="45" borderId="93" xfId="34" applyFont="1" applyFill="1" applyBorder="1" applyAlignment="1">
      <alignment horizontal="center" vertical="center"/>
    </xf>
    <xf numFmtId="0" fontId="26" fillId="53" borderId="94" xfId="4" applyFont="1" applyFill="1" applyBorder="1" applyAlignment="1">
      <alignment horizontal="center" vertical="center"/>
    </xf>
    <xf numFmtId="0" fontId="26" fillId="53" borderId="95" xfId="4" applyFont="1" applyFill="1" applyBorder="1" applyAlignment="1">
      <alignment horizontal="center" vertical="center"/>
    </xf>
    <xf numFmtId="0" fontId="141" fillId="45" borderId="96" xfId="40" applyFont="1" applyFill="1" applyBorder="1" applyAlignment="1">
      <alignment horizontal="center" vertical="center"/>
    </xf>
    <xf numFmtId="0" fontId="120" fillId="29" borderId="78" xfId="34" applyFont="1" applyFill="1" applyBorder="1" applyAlignment="1">
      <alignment horizontal="left" vertical="center"/>
    </xf>
    <xf numFmtId="0" fontId="141" fillId="45" borderId="97" xfId="40" applyFont="1" applyFill="1" applyBorder="1" applyAlignment="1">
      <alignment horizontal="center" vertical="center"/>
    </xf>
    <xf numFmtId="0" fontId="96" fillId="29" borderId="78" xfId="4" applyFont="1" applyFill="1" applyBorder="1" applyAlignment="1">
      <alignment horizontal="left" vertical="center"/>
    </xf>
    <xf numFmtId="0" fontId="141" fillId="45" borderId="98" xfId="40" applyFont="1" applyFill="1" applyBorder="1" applyAlignment="1">
      <alignment horizontal="center" vertical="center"/>
    </xf>
    <xf numFmtId="0" fontId="12" fillId="32" borderId="77" xfId="40" applyFont="1" applyFill="1" applyBorder="1" applyAlignment="1">
      <alignment horizontal="center"/>
    </xf>
    <xf numFmtId="0" fontId="5" fillId="32" borderId="78" xfId="4" applyFont="1" applyFill="1" applyBorder="1" applyAlignment="1">
      <alignment horizontal="left" vertical="center"/>
    </xf>
    <xf numFmtId="186" fontId="17" fillId="32" borderId="77" xfId="40" applyNumberFormat="1" applyFont="1" applyFill="1" applyBorder="1" applyAlignment="1">
      <alignment horizontal="center" vertical="top"/>
    </xf>
    <xf numFmtId="0" fontId="146" fillId="49" borderId="99" xfId="40" applyFont="1" applyFill="1" applyBorder="1" applyAlignment="1">
      <alignment horizontal="center" vertical="center"/>
    </xf>
    <xf numFmtId="0" fontId="27" fillId="14" borderId="100" xfId="4" applyFont="1" applyFill="1" applyBorder="1" applyAlignment="1">
      <alignment horizontal="left" vertical="center"/>
    </xf>
    <xf numFmtId="0" fontId="27" fillId="14" borderId="77" xfId="39" applyFont="1" applyFill="1" applyBorder="1" applyAlignment="1">
      <alignment horizontal="center" vertical="center"/>
    </xf>
    <xf numFmtId="184" fontId="96" fillId="0" borderId="78" xfId="4" applyNumberFormat="1" applyFont="1" applyFill="1" applyBorder="1" applyAlignment="1">
      <alignment horizontal="left" vertical="center"/>
    </xf>
    <xf numFmtId="1" fontId="11" fillId="49" borderId="77" xfId="7" applyNumberFormat="1" applyFont="1" applyFill="1" applyBorder="1" applyAlignment="1">
      <alignment horizontal="center" vertical="center"/>
    </xf>
    <xf numFmtId="0" fontId="11" fillId="14" borderId="78" xfId="34" applyFont="1" applyFill="1" applyBorder="1" applyAlignment="1">
      <alignment vertical="center"/>
    </xf>
    <xf numFmtId="0" fontId="22" fillId="49" borderId="77" xfId="39" applyFont="1" applyFill="1" applyBorder="1" applyAlignment="1">
      <alignment horizontal="center" vertical="center"/>
    </xf>
    <xf numFmtId="0" fontId="26" fillId="14" borderId="78" xfId="39" applyFont="1" applyFill="1" applyBorder="1" applyAlignment="1">
      <alignment horizontal="left" vertical="center"/>
    </xf>
    <xf numFmtId="172" fontId="22" fillId="49" borderId="77" xfId="4" applyNumberFormat="1" applyFont="1" applyFill="1" applyBorder="1" applyAlignment="1">
      <alignment horizontal="center" vertical="center"/>
    </xf>
    <xf numFmtId="0" fontId="5" fillId="14" borderId="78" xfId="34" applyFont="1" applyFill="1" applyBorder="1" applyAlignment="1">
      <alignment vertical="center"/>
    </xf>
    <xf numFmtId="185" fontId="140" fillId="49" borderId="77" xfId="39" applyNumberFormat="1" applyFont="1" applyFill="1" applyBorder="1" applyAlignment="1">
      <alignment horizontal="center" vertical="center"/>
    </xf>
    <xf numFmtId="0" fontId="37" fillId="14" borderId="78" xfId="34" applyFont="1" applyFill="1" applyBorder="1" applyAlignment="1">
      <alignment horizontal="left" vertical="center"/>
    </xf>
    <xf numFmtId="0" fontId="107" fillId="80" borderId="77" xfId="34" applyFont="1" applyFill="1" applyBorder="1" applyAlignment="1">
      <alignment horizontal="center" vertical="center" wrapText="1"/>
    </xf>
    <xf numFmtId="0" fontId="107" fillId="80" borderId="78" xfId="34" applyFont="1" applyFill="1" applyBorder="1" applyAlignment="1">
      <alignment horizontal="center" vertical="center" wrapText="1"/>
    </xf>
    <xf numFmtId="0" fontId="107" fillId="80" borderId="79" xfId="34" applyFont="1" applyFill="1" applyBorder="1" applyAlignment="1">
      <alignment horizontal="center" vertical="center" wrapText="1"/>
    </xf>
    <xf numFmtId="0" fontId="107" fillId="80" borderId="80" xfId="34" applyFont="1" applyFill="1" applyBorder="1" applyAlignment="1">
      <alignment horizontal="center" vertical="center" wrapText="1"/>
    </xf>
    <xf numFmtId="0" fontId="120" fillId="14" borderId="78" xfId="34" applyFont="1" applyFill="1" applyBorder="1" applyAlignment="1">
      <alignment horizontal="left" vertical="center"/>
    </xf>
    <xf numFmtId="0" fontId="138" fillId="14" borderId="78" xfId="39" applyFont="1" applyFill="1" applyBorder="1" applyAlignment="1">
      <alignment horizontal="left" vertical="center"/>
    </xf>
    <xf numFmtId="0" fontId="5" fillId="14" borderId="78" xfId="39" applyFont="1" applyFill="1" applyBorder="1" applyAlignment="1">
      <alignment horizontal="left" vertical="center"/>
    </xf>
    <xf numFmtId="0" fontId="22" fillId="45" borderId="77" xfId="4" applyFont="1" applyFill="1" applyBorder="1" applyAlignment="1">
      <alignment horizontal="center" vertical="center"/>
    </xf>
    <xf numFmtId="0" fontId="5" fillId="14" borderId="78" xfId="4" applyFont="1" applyFill="1" applyBorder="1" applyAlignment="1">
      <alignment horizontal="left" vertical="center"/>
    </xf>
    <xf numFmtId="183" fontId="140" fillId="49" borderId="77" xfId="39" applyNumberFormat="1" applyFont="1" applyFill="1" applyBorder="1" applyAlignment="1">
      <alignment horizontal="center" vertical="center"/>
    </xf>
    <xf numFmtId="0" fontId="26" fillId="73" borderId="77" xfId="39" applyFont="1" applyFill="1" applyBorder="1" applyAlignment="1">
      <alignment horizontal="center" vertical="center" wrapText="1"/>
    </xf>
    <xf numFmtId="0" fontId="26" fillId="73" borderId="78" xfId="39" applyFont="1" applyFill="1" applyBorder="1" applyAlignment="1">
      <alignment horizontal="center" vertical="center" wrapText="1"/>
    </xf>
    <xf numFmtId="0" fontId="26" fillId="73" borderId="79" xfId="39" applyFont="1" applyFill="1" applyBorder="1" applyAlignment="1">
      <alignment horizontal="center" vertical="center" wrapText="1"/>
    </xf>
    <xf numFmtId="0" fontId="26" fillId="73" borderId="80" xfId="39" applyFont="1" applyFill="1" applyBorder="1" applyAlignment="1">
      <alignment horizontal="center" vertical="center" wrapText="1"/>
    </xf>
    <xf numFmtId="169" fontId="68" fillId="14" borderId="83" xfId="4" applyNumberFormat="1" applyFont="1" applyFill="1" applyBorder="1" applyAlignment="1">
      <alignment horizontal="center" vertical="center"/>
    </xf>
    <xf numFmtId="0" fontId="26" fillId="14" borderId="84" xfId="4" applyFont="1" applyFill="1" applyBorder="1" applyAlignment="1">
      <alignment horizontal="left" vertical="center"/>
    </xf>
    <xf numFmtId="188" fontId="11" fillId="49" borderId="83" xfId="4" applyNumberFormat="1" applyFont="1" applyFill="1" applyBorder="1" applyAlignment="1">
      <alignment horizontal="center" vertical="center"/>
    </xf>
    <xf numFmtId="0" fontId="11" fillId="14" borderId="84" xfId="4" applyFont="1" applyFill="1" applyBorder="1" applyAlignment="1">
      <alignment horizontal="left" vertical="center"/>
    </xf>
    <xf numFmtId="0" fontId="83" fillId="14" borderId="84" xfId="4" applyFont="1" applyFill="1" applyBorder="1" applyAlignment="1">
      <alignment horizontal="left" vertical="center"/>
    </xf>
    <xf numFmtId="169" fontId="26" fillId="81" borderId="85" xfId="4" applyNumberFormat="1" applyFont="1" applyFill="1" applyBorder="1" applyAlignment="1">
      <alignment horizontal="center" vertical="center"/>
    </xf>
    <xf numFmtId="0" fontId="5" fillId="81" borderId="101" xfId="4" applyFont="1" applyFill="1" applyBorder="1" applyAlignment="1">
      <alignment horizontal="left" vertical="center"/>
    </xf>
    <xf numFmtId="1" fontId="11" fillId="49" borderId="83" xfId="7" applyNumberFormat="1" applyFont="1" applyFill="1" applyBorder="1" applyAlignment="1">
      <alignment horizontal="center" vertical="center"/>
    </xf>
    <xf numFmtId="0" fontId="23" fillId="49" borderId="83" xfId="39" applyFont="1" applyFill="1" applyBorder="1" applyAlignment="1">
      <alignment horizontal="center" vertical="center"/>
    </xf>
    <xf numFmtId="0" fontId="23" fillId="72" borderId="83" xfId="4" applyFont="1" applyFill="1" applyBorder="1" applyAlignment="1">
      <alignment horizontal="center" vertical="center"/>
    </xf>
    <xf numFmtId="0" fontId="23" fillId="49" borderId="84" xfId="39" applyFont="1" applyFill="1" applyBorder="1" applyAlignment="1">
      <alignment horizontal="left" vertical="center"/>
    </xf>
    <xf numFmtId="183" fontId="68" fillId="49" borderId="83" xfId="39" applyNumberFormat="1" applyFont="1" applyFill="1" applyBorder="1" applyAlignment="1">
      <alignment horizontal="center" vertical="center"/>
    </xf>
    <xf numFmtId="172" fontId="149" fillId="49" borderId="83" xfId="4" applyNumberFormat="1" applyFont="1" applyFill="1" applyBorder="1" applyAlignment="1">
      <alignment horizontal="center" vertical="center"/>
    </xf>
    <xf numFmtId="184" fontId="149" fillId="49" borderId="83" xfId="39" applyNumberFormat="1" applyFont="1" applyFill="1" applyBorder="1" applyAlignment="1">
      <alignment horizontal="center" vertical="center"/>
    </xf>
    <xf numFmtId="0" fontId="5" fillId="53" borderId="83" xfId="34" applyFont="1" applyFill="1" applyBorder="1" applyAlignment="1">
      <alignment horizontal="left" vertical="center" wrapText="1"/>
    </xf>
    <xf numFmtId="0" fontId="5" fillId="53" borderId="84" xfId="34" applyFont="1" applyFill="1" applyBorder="1" applyAlignment="1">
      <alignment horizontal="left" vertical="center" wrapText="1"/>
    </xf>
    <xf numFmtId="0" fontId="27" fillId="14" borderId="84" xfId="39" applyFont="1" applyFill="1" applyBorder="1" applyAlignment="1">
      <alignment horizontal="left" vertical="center" wrapText="1"/>
    </xf>
    <xf numFmtId="0" fontId="5" fillId="14" borderId="84" xfId="39" applyFont="1" applyFill="1" applyBorder="1" applyAlignment="1">
      <alignment horizontal="left" vertical="center"/>
    </xf>
    <xf numFmtId="0" fontId="5" fillId="14" borderId="84" xfId="34" applyFont="1" applyFill="1" applyBorder="1" applyAlignment="1">
      <alignment horizontal="left" vertical="center"/>
    </xf>
    <xf numFmtId="0" fontId="17" fillId="0" borderId="83" xfId="39" applyFont="1" applyFill="1" applyBorder="1" applyAlignment="1">
      <alignment horizontal="center" vertical="center"/>
    </xf>
    <xf numFmtId="184" fontId="15" fillId="82" borderId="83" xfId="4" applyNumberFormat="1" applyFont="1" applyFill="1" applyBorder="1" applyAlignment="1">
      <alignment horizontal="center" vertical="center"/>
    </xf>
    <xf numFmtId="184" fontId="17" fillId="82" borderId="83" xfId="4" applyNumberFormat="1" applyFont="1" applyFill="1" applyBorder="1" applyAlignment="1">
      <alignment horizontal="center" vertical="center"/>
    </xf>
    <xf numFmtId="0" fontId="7" fillId="28" borderId="83" xfId="34" applyFont="1" applyFill="1" applyBorder="1" applyAlignment="1">
      <alignment horizontal="center" vertical="center"/>
    </xf>
    <xf numFmtId="0" fontId="23" fillId="29" borderId="83" xfId="34" applyFont="1" applyFill="1" applyBorder="1" applyAlignment="1">
      <alignment horizontal="center" vertical="center" wrapText="1"/>
    </xf>
    <xf numFmtId="0" fontId="23" fillId="29" borderId="84" xfId="34" applyFont="1" applyFill="1" applyBorder="1" applyAlignment="1">
      <alignment horizontal="center" vertical="center" wrapText="1"/>
    </xf>
    <xf numFmtId="0" fontId="17" fillId="0" borderId="84" xfId="39" applyFont="1" applyFill="1" applyBorder="1" applyAlignment="1">
      <alignment horizontal="left" vertical="center"/>
    </xf>
    <xf numFmtId="0" fontId="5" fillId="35" borderId="102" xfId="39" applyFont="1" applyFill="1" applyBorder="1" applyAlignment="1">
      <alignment horizontal="left" vertical="center" wrapText="1"/>
    </xf>
    <xf numFmtId="0" fontId="5" fillId="35" borderId="84" xfId="39" applyFont="1" applyFill="1" applyBorder="1" applyAlignment="1">
      <alignment horizontal="left" vertical="center" wrapText="1"/>
    </xf>
    <xf numFmtId="0" fontId="37" fillId="35" borderId="84" xfId="34" applyFont="1" applyFill="1" applyBorder="1" applyAlignment="1">
      <alignment horizontal="left" vertical="center" wrapText="1"/>
    </xf>
    <xf numFmtId="0" fontId="4" fillId="35" borderId="85" xfId="1" applyFill="1" applyBorder="1" applyAlignment="1">
      <alignment horizontal="center" vertical="center" wrapText="1"/>
    </xf>
    <xf numFmtId="0" fontId="4" fillId="35" borderId="86" xfId="1" applyFill="1" applyBorder="1" applyAlignment="1">
      <alignment horizontal="center" vertical="center" wrapText="1"/>
    </xf>
    <xf numFmtId="0" fontId="4" fillId="35" borderId="103" xfId="1" applyFill="1" applyBorder="1" applyAlignment="1">
      <alignment horizontal="center" vertical="center" wrapText="1"/>
    </xf>
    <xf numFmtId="189" fontId="150" fillId="83" borderId="94" xfId="31" applyNumberFormat="1" applyFont="1" applyFill="1" applyBorder="1" applyAlignment="1">
      <alignment horizontal="center" vertical="center"/>
    </xf>
    <xf numFmtId="0" fontId="150" fillId="14" borderId="95" xfId="31" applyFont="1" applyFill="1" applyBorder="1" applyAlignment="1">
      <alignment horizontal="left" vertical="center"/>
    </xf>
    <xf numFmtId="189" fontId="141" fillId="83" borderId="77" xfId="31" applyNumberFormat="1" applyFont="1" applyFill="1" applyBorder="1" applyAlignment="1">
      <alignment horizontal="center" vertical="center"/>
    </xf>
    <xf numFmtId="0" fontId="141" fillId="14" borderId="78" xfId="31" applyFont="1" applyFill="1" applyBorder="1" applyAlignment="1">
      <alignment horizontal="left" vertical="center"/>
    </xf>
    <xf numFmtId="189" fontId="17" fillId="28" borderId="77" xfId="31" applyNumberFormat="1" applyFont="1" applyFill="1" applyBorder="1" applyAlignment="1">
      <alignment horizontal="center" vertical="center"/>
    </xf>
    <xf numFmtId="0" fontId="17" fillId="28" borderId="78" xfId="31" applyFont="1" applyFill="1" applyBorder="1" applyAlignment="1">
      <alignment horizontal="left" vertical="center"/>
    </xf>
    <xf numFmtId="190" fontId="17" fillId="28" borderId="77" xfId="31" applyNumberFormat="1" applyFont="1" applyFill="1" applyBorder="1" applyAlignment="1">
      <alignment horizontal="center" vertical="center"/>
    </xf>
    <xf numFmtId="189" fontId="150" fillId="83" borderId="77" xfId="31" applyNumberFormat="1" applyFont="1" applyFill="1" applyBorder="1" applyAlignment="1">
      <alignment horizontal="center" vertical="center"/>
    </xf>
    <xf numFmtId="0" fontId="150" fillId="14" borderId="78" xfId="31" applyFont="1" applyFill="1" applyBorder="1" applyAlignment="1">
      <alignment horizontal="left" vertical="center"/>
    </xf>
    <xf numFmtId="190" fontId="141" fillId="28" borderId="77" xfId="31" applyNumberFormat="1" applyFont="1" applyFill="1" applyBorder="1" applyAlignment="1">
      <alignment horizontal="center" vertical="center"/>
    </xf>
    <xf numFmtId="0" fontId="151" fillId="28" borderId="78" xfId="31" applyFont="1" applyFill="1" applyBorder="1" applyAlignment="1">
      <alignment horizontal="left" vertical="center"/>
    </xf>
    <xf numFmtId="189" fontId="17" fillId="14" borderId="77" xfId="31" applyNumberFormat="1" applyFont="1" applyFill="1" applyBorder="1" applyAlignment="1">
      <alignment horizontal="center" vertical="center"/>
    </xf>
    <xf numFmtId="0" fontId="17" fillId="14" borderId="78" xfId="31" applyFont="1" applyFill="1" applyBorder="1" applyAlignment="1">
      <alignment horizontal="left" vertical="center"/>
    </xf>
    <xf numFmtId="0" fontId="70" fillId="7" borderId="77" xfId="7" applyFont="1" applyFill="1" applyBorder="1" applyAlignment="1">
      <alignment horizontal="right" vertical="center"/>
    </xf>
    <xf numFmtId="0" fontId="70" fillId="7" borderId="78" xfId="7" applyFont="1" applyFill="1" applyBorder="1" applyAlignment="1">
      <alignment horizontal="right" vertical="center"/>
    </xf>
    <xf numFmtId="191" fontId="121" fillId="83" borderId="77" xfId="31" applyNumberFormat="1" applyFont="1" applyFill="1" applyBorder="1" applyAlignment="1">
      <alignment horizontal="center" vertical="center"/>
    </xf>
    <xf numFmtId="0" fontId="121" fillId="84" borderId="78" xfId="31" applyFont="1" applyFill="1" applyBorder="1" applyAlignment="1">
      <alignment horizontal="left" vertical="center"/>
    </xf>
    <xf numFmtId="191" fontId="125" fillId="83" borderId="77" xfId="31" applyNumberFormat="1" applyFont="1" applyFill="1" applyBorder="1" applyAlignment="1">
      <alignment horizontal="center" vertical="center"/>
    </xf>
    <xf numFmtId="0" fontId="125" fillId="84" borderId="78" xfId="31" applyFont="1" applyFill="1" applyBorder="1" applyAlignment="1">
      <alignment horizontal="left" vertical="center"/>
    </xf>
    <xf numFmtId="191" fontId="17" fillId="28" borderId="77" xfId="31" applyNumberFormat="1" applyFont="1" applyFill="1" applyBorder="1" applyAlignment="1">
      <alignment horizontal="center" vertical="center"/>
    </xf>
    <xf numFmtId="192" fontId="17" fillId="28" borderId="77" xfId="31" applyNumberFormat="1" applyFont="1" applyFill="1" applyBorder="1" applyAlignment="1">
      <alignment horizontal="center" vertical="center"/>
    </xf>
    <xf numFmtId="193" fontId="125" fillId="83" borderId="77" xfId="31" applyNumberFormat="1" applyFont="1" applyFill="1" applyBorder="1" applyAlignment="1">
      <alignment horizontal="center" vertical="center"/>
    </xf>
    <xf numFmtId="191" fontId="17" fillId="28" borderId="79" xfId="31" applyNumberFormat="1" applyFont="1" applyFill="1" applyBorder="1" applyAlignment="1">
      <alignment horizontal="center" vertical="center"/>
    </xf>
    <xf numFmtId="0" fontId="17" fillId="28" borderId="80" xfId="31" applyFont="1" applyFill="1" applyBorder="1" applyAlignment="1">
      <alignment horizontal="left" vertical="center"/>
    </xf>
    <xf numFmtId="1" fontId="26" fillId="32" borderId="4" xfId="4" applyNumberFormat="1" applyFont="1" applyFill="1" applyBorder="1" applyAlignment="1">
      <alignment horizontal="center" vertical="center" wrapText="1"/>
    </xf>
    <xf numFmtId="0" fontId="7" fillId="0" borderId="0" xfId="34" applyAlignment="1">
      <alignment vertical="center"/>
    </xf>
    <xf numFmtId="0" fontId="37" fillId="0" borderId="0" xfId="34" applyFont="1" applyAlignment="1">
      <alignment vertical="center" wrapText="1"/>
    </xf>
    <xf numFmtId="0" fontId="107" fillId="64" borderId="0" xfId="34" applyFont="1" applyFill="1" applyAlignment="1">
      <alignment vertical="center" wrapText="1"/>
    </xf>
    <xf numFmtId="0" fontId="107" fillId="65" borderId="0" xfId="34" applyFont="1" applyFill="1" applyAlignment="1">
      <alignment vertical="center"/>
    </xf>
    <xf numFmtId="0" fontId="37" fillId="0" borderId="0" xfId="34" applyFont="1" applyAlignment="1">
      <alignment horizontal="center" vertical="center"/>
    </xf>
    <xf numFmtId="0" fontId="37" fillId="0" borderId="0" xfId="34" applyFont="1" applyAlignment="1">
      <alignment horizontal="left" vertical="center" wrapText="1"/>
    </xf>
    <xf numFmtId="0" fontId="37" fillId="0" borderId="0" xfId="34" applyFont="1" applyAlignment="1">
      <alignment horizontal="center" vertical="center"/>
    </xf>
    <xf numFmtId="0" fontId="37" fillId="0" borderId="0" xfId="34" applyFont="1" applyAlignment="1">
      <alignment horizontal="left" vertical="center" wrapText="1"/>
    </xf>
    <xf numFmtId="0" fontId="107" fillId="63" borderId="0" xfId="34" applyFont="1" applyFill="1" applyAlignment="1">
      <alignment horizontal="center" vertical="center" wrapText="1"/>
    </xf>
    <xf numFmtId="0" fontId="92" fillId="62" borderId="0" xfId="34" applyFont="1" applyFill="1" applyAlignment="1">
      <alignment horizontal="center" vertical="center"/>
    </xf>
    <xf numFmtId="0" fontId="101" fillId="65" borderId="0" xfId="34" applyFont="1" applyFill="1" applyAlignment="1">
      <alignment horizontal="center" vertical="center"/>
    </xf>
    <xf numFmtId="0" fontId="107" fillId="63" borderId="0" xfId="34" applyFont="1" applyFill="1" applyAlignment="1">
      <alignment horizontal="center" vertical="center" wrapText="1"/>
    </xf>
    <xf numFmtId="0" fontId="107" fillId="63" borderId="0" xfId="34" applyFont="1" applyFill="1" applyAlignment="1">
      <alignment vertical="center"/>
    </xf>
    <xf numFmtId="0" fontId="37" fillId="29" borderId="104" xfId="34" applyFont="1" applyFill="1" applyBorder="1" applyAlignment="1">
      <alignment vertical="center"/>
    </xf>
    <xf numFmtId="0" fontId="37" fillId="29" borderId="104" xfId="34" applyFont="1" applyFill="1" applyBorder="1" applyAlignment="1">
      <alignment horizontal="left" vertical="center" wrapText="1"/>
    </xf>
    <xf numFmtId="0" fontId="107" fillId="29" borderId="104" xfId="34" applyFont="1" applyFill="1" applyBorder="1" applyAlignment="1">
      <alignment vertical="center"/>
    </xf>
    <xf numFmtId="0" fontId="107" fillId="63" borderId="0" xfId="34" applyFont="1" applyFill="1" applyAlignment="1">
      <alignment horizontal="left" vertical="center"/>
    </xf>
    <xf numFmtId="0" fontId="107" fillId="63" borderId="0" xfId="34" applyFont="1" applyFill="1" applyAlignment="1">
      <alignment horizontal="right" vertical="center"/>
    </xf>
    <xf numFmtId="0" fontId="37" fillId="29" borderId="105" xfId="34" applyFont="1" applyFill="1" applyBorder="1" applyAlignment="1">
      <alignment vertical="center"/>
    </xf>
    <xf numFmtId="0" fontId="37" fillId="29" borderId="105" xfId="34" applyFont="1" applyFill="1" applyBorder="1" applyAlignment="1">
      <alignment horizontal="left" vertical="center" wrapText="1"/>
    </xf>
    <xf numFmtId="0" fontId="107" fillId="29" borderId="105" xfId="34" applyFont="1" applyFill="1" applyBorder="1" applyAlignment="1">
      <alignment horizontal="right" vertical="center" wrapText="1"/>
    </xf>
    <xf numFmtId="0" fontId="107" fillId="63" borderId="0" xfId="34" applyFont="1" applyFill="1" applyAlignment="1">
      <alignment horizontal="right" vertical="center" wrapText="1"/>
    </xf>
    <xf numFmtId="0" fontId="107" fillId="0" borderId="0" xfId="34" applyFont="1" applyAlignment="1">
      <alignment horizontal="right" vertical="center" wrapText="1"/>
    </xf>
    <xf numFmtId="0" fontId="37" fillId="29" borderId="105" xfId="34" applyFont="1" applyFill="1" applyBorder="1" applyAlignment="1">
      <alignment vertical="center" wrapText="1"/>
    </xf>
    <xf numFmtId="0" fontId="107" fillId="64" borderId="0" xfId="34" applyFont="1" applyFill="1" applyAlignment="1">
      <alignment horizontal="right" vertical="center" wrapText="1"/>
    </xf>
    <xf numFmtId="0" fontId="37" fillId="85" borderId="0" xfId="34" applyFont="1" applyFill="1" applyAlignment="1">
      <alignment vertical="center"/>
    </xf>
    <xf numFmtId="0" fontId="37" fillId="85" borderId="0" xfId="34" applyFont="1" applyFill="1" applyAlignment="1">
      <alignment vertical="center" wrapText="1"/>
    </xf>
    <xf numFmtId="0" fontId="90" fillId="3" borderId="0" xfId="34" applyFont="1" applyFill="1" applyAlignment="1">
      <alignment horizontal="center" vertical="center"/>
    </xf>
    <xf numFmtId="0" fontId="91" fillId="61" borderId="0" xfId="34" applyFont="1" applyFill="1" applyAlignment="1">
      <alignment horizontal="center" vertical="center"/>
    </xf>
    <xf numFmtId="0" fontId="107" fillId="29" borderId="104" xfId="34" applyFont="1" applyFill="1" applyBorder="1" applyAlignment="1">
      <alignment horizontal="center" vertical="center"/>
    </xf>
    <xf numFmtId="0" fontId="5" fillId="53" borderId="81" xfId="34" applyFont="1" applyFill="1" applyBorder="1" applyAlignment="1">
      <alignment horizontal="left" vertical="center" wrapText="1"/>
    </xf>
    <xf numFmtId="0" fontId="5" fillId="53" borderId="82" xfId="34" applyFont="1" applyFill="1" applyBorder="1" applyAlignment="1">
      <alignment horizontal="left" vertical="center" wrapText="1"/>
    </xf>
    <xf numFmtId="0" fontId="152" fillId="41" borderId="30" xfId="42" applyFont="1" applyFill="1" applyBorder="1" applyAlignment="1">
      <alignment horizontal="center" vertical="center"/>
    </xf>
    <xf numFmtId="0" fontId="1" fillId="0" borderId="0" xfId="9"/>
    <xf numFmtId="0" fontId="153" fillId="29" borderId="0" xfId="14" applyFont="1" applyFill="1" applyAlignment="1">
      <alignment horizontal="left" wrapText="1"/>
    </xf>
    <xf numFmtId="0" fontId="153" fillId="0" borderId="0" xfId="14" applyFont="1" applyAlignment="1">
      <alignment horizontal="left" wrapText="1"/>
    </xf>
    <xf numFmtId="0" fontId="152" fillId="86" borderId="30" xfId="42" applyFont="1" applyFill="1" applyBorder="1" applyAlignment="1">
      <alignment horizontal="center" vertical="center"/>
    </xf>
    <xf numFmtId="0" fontId="56" fillId="29" borderId="0" xfId="18" applyFont="1" applyFill="1" applyAlignment="1">
      <alignment horizontal="center" vertical="center"/>
    </xf>
    <xf numFmtId="0" fontId="154" fillId="86" borderId="0" xfId="4" applyFont="1" applyFill="1" applyAlignment="1">
      <alignment horizontal="left" vertical="center"/>
    </xf>
    <xf numFmtId="0" fontId="43" fillId="87" borderId="0" xfId="4" quotePrefix="1" applyFont="1" applyFill="1" applyAlignment="1">
      <alignment horizontal="center" vertical="center"/>
    </xf>
    <xf numFmtId="0" fontId="153" fillId="29" borderId="0" xfId="14" applyFont="1" applyFill="1" applyAlignment="1">
      <alignment horizontal="left" vertical="center" wrapText="1"/>
    </xf>
    <xf numFmtId="0" fontId="153" fillId="0" borderId="0" xfId="14" applyFont="1" applyAlignment="1">
      <alignment horizontal="left" vertical="center" wrapText="1"/>
    </xf>
    <xf numFmtId="0" fontId="155" fillId="86" borderId="0" xfId="4" applyFont="1" applyFill="1" applyAlignment="1">
      <alignment horizontal="right" vertical="center"/>
    </xf>
    <xf numFmtId="0" fontId="155" fillId="86" borderId="0" xfId="4" applyFont="1" applyFill="1" applyAlignment="1">
      <alignment horizontal="left" vertical="center"/>
    </xf>
    <xf numFmtId="0" fontId="45" fillId="29" borderId="0" xfId="14" applyFont="1" applyFill="1" applyAlignment="1">
      <alignment horizontal="left" vertical="center"/>
    </xf>
    <xf numFmtId="0" fontId="156" fillId="88" borderId="0" xfId="14" applyFont="1" applyFill="1" applyAlignment="1">
      <alignment horizontal="center" vertical="center" wrapText="1"/>
    </xf>
    <xf numFmtId="0" fontId="156" fillId="88" borderId="0" xfId="14" applyFont="1" applyFill="1" applyAlignment="1">
      <alignment vertical="center" wrapText="1"/>
    </xf>
    <xf numFmtId="0" fontId="44" fillId="89" borderId="0" xfId="43" applyFont="1" applyFill="1" applyAlignment="1">
      <alignment horizontal="center" vertical="center"/>
    </xf>
    <xf numFmtId="0" fontId="77" fillId="29" borderId="0" xfId="14" applyFont="1" applyFill="1" applyAlignment="1">
      <alignment vertical="center"/>
    </xf>
    <xf numFmtId="0" fontId="50" fillId="29" borderId="0" xfId="4" applyFont="1" applyFill="1" applyAlignment="1">
      <alignment vertical="center"/>
    </xf>
    <xf numFmtId="0" fontId="156" fillId="88" borderId="0" xfId="14" applyFont="1" applyFill="1" applyAlignment="1">
      <alignment horizontal="center" vertical="center"/>
    </xf>
    <xf numFmtId="0" fontId="156" fillId="88" borderId="0" xfId="14" applyFont="1" applyFill="1" applyAlignment="1">
      <alignment vertical="center"/>
    </xf>
    <xf numFmtId="0" fontId="137" fillId="29" borderId="0" xfId="14" applyFont="1" applyFill="1" applyAlignment="1">
      <alignment horizontal="right"/>
    </xf>
    <xf numFmtId="0" fontId="157" fillId="29" borderId="0" xfId="4" applyFont="1" applyFill="1" applyAlignment="1">
      <alignment vertical="center" wrapText="1"/>
    </xf>
    <xf numFmtId="0" fontId="1" fillId="0" borderId="0" xfId="14" applyAlignment="1">
      <alignment vertical="center"/>
    </xf>
    <xf numFmtId="0" fontId="45" fillId="29" borderId="0" xfId="4" applyFont="1" applyFill="1" applyAlignment="1" applyProtection="1">
      <alignment horizontal="left" vertical="center"/>
      <protection locked="0"/>
    </xf>
    <xf numFmtId="1" fontId="39" fillId="32" borderId="4" xfId="4" applyNumberFormat="1" applyFont="1" applyFill="1" applyBorder="1" applyAlignment="1" applyProtection="1">
      <alignment horizontal="center" vertical="center"/>
      <protection hidden="1"/>
    </xf>
    <xf numFmtId="0" fontId="53" fillId="29" borderId="0" xfId="14" applyFont="1" applyFill="1"/>
    <xf numFmtId="1" fontId="39" fillId="33" borderId="4" xfId="4" applyNumberFormat="1" applyFont="1" applyFill="1" applyBorder="1" applyAlignment="1" applyProtection="1">
      <alignment horizontal="center" vertical="center"/>
      <protection hidden="1"/>
    </xf>
    <xf numFmtId="1" fontId="39" fillId="47" borderId="4" xfId="4" applyNumberFormat="1" applyFont="1" applyFill="1" applyBorder="1" applyAlignment="1" applyProtection="1">
      <alignment horizontal="center" vertical="center"/>
      <protection hidden="1"/>
    </xf>
    <xf numFmtId="1" fontId="39" fillId="90" borderId="4" xfId="4" applyNumberFormat="1" applyFont="1" applyFill="1" applyBorder="1" applyAlignment="1" applyProtection="1">
      <alignment horizontal="center" vertical="center"/>
      <protection hidden="1"/>
    </xf>
    <xf numFmtId="2" fontId="158" fillId="91" borderId="4" xfId="4" applyNumberFormat="1" applyFont="1" applyFill="1" applyBorder="1" applyAlignment="1" applyProtection="1">
      <alignment horizontal="center" vertical="center"/>
      <protection locked="0"/>
    </xf>
    <xf numFmtId="1" fontId="159" fillId="39" borderId="4" xfId="4" applyNumberFormat="1" applyFont="1" applyFill="1" applyBorder="1" applyAlignment="1" applyProtection="1">
      <alignment horizontal="center" vertical="center"/>
      <protection hidden="1"/>
    </xf>
    <xf numFmtId="0" fontId="53" fillId="29" borderId="4" xfId="14" applyFont="1" applyFill="1" applyBorder="1"/>
    <xf numFmtId="1" fontId="39" fillId="87" borderId="4" xfId="4" applyNumberFormat="1" applyFont="1" applyFill="1" applyBorder="1" applyAlignment="1" applyProtection="1">
      <alignment horizontal="center" vertical="center"/>
      <protection hidden="1"/>
    </xf>
    <xf numFmtId="1" fontId="159" fillId="92" borderId="4" xfId="4" applyNumberFormat="1" applyFont="1" applyFill="1" applyBorder="1" applyAlignment="1" applyProtection="1">
      <alignment horizontal="center" vertical="center"/>
      <protection hidden="1"/>
    </xf>
    <xf numFmtId="1" fontId="159" fillId="93" borderId="4" xfId="4" applyNumberFormat="1" applyFont="1" applyFill="1" applyBorder="1" applyAlignment="1" applyProtection="1">
      <alignment horizontal="center" vertical="center"/>
      <protection hidden="1"/>
    </xf>
    <xf numFmtId="0" fontId="53" fillId="29" borderId="0" xfId="9" applyFont="1" applyFill="1"/>
    <xf numFmtId="1" fontId="159" fillId="94" borderId="4" xfId="4" applyNumberFormat="1" applyFont="1" applyFill="1" applyBorder="1" applyAlignment="1" applyProtection="1">
      <alignment horizontal="center" vertical="center"/>
      <protection hidden="1"/>
    </xf>
    <xf numFmtId="1" fontId="39" fillId="95" borderId="4" xfId="4" applyNumberFormat="1" applyFont="1" applyFill="1" applyBorder="1" applyAlignment="1" applyProtection="1">
      <alignment horizontal="center" vertical="center"/>
      <protection hidden="1"/>
    </xf>
    <xf numFmtId="0" fontId="157" fillId="35" borderId="4" xfId="4" applyFont="1" applyFill="1" applyBorder="1" applyAlignment="1">
      <alignment horizontal="center" vertical="center" wrapText="1"/>
    </xf>
    <xf numFmtId="1" fontId="39" fillId="96" borderId="4" xfId="4" applyNumberFormat="1" applyFont="1" applyFill="1" applyBorder="1" applyAlignment="1" applyProtection="1">
      <alignment horizontal="center" vertical="center"/>
      <protection hidden="1"/>
    </xf>
    <xf numFmtId="0" fontId="157" fillId="0" borderId="4" xfId="14" applyFont="1" applyBorder="1" applyAlignment="1">
      <alignment vertical="center"/>
    </xf>
    <xf numFmtId="0" fontId="160" fillId="0" borderId="0" xfId="14" applyFont="1" applyAlignment="1">
      <alignment vertical="center"/>
    </xf>
    <xf numFmtId="0" fontId="45" fillId="29" borderId="0" xfId="4" applyFont="1" applyFill="1" applyAlignment="1">
      <alignment horizontal="left"/>
    </xf>
    <xf numFmtId="0" fontId="45" fillId="29" borderId="0" xfId="4" applyFont="1" applyFill="1" applyAlignment="1">
      <alignment horizontal="center"/>
    </xf>
    <xf numFmtId="0" fontId="53" fillId="0" borderId="0" xfId="14" applyFont="1"/>
    <xf numFmtId="1" fontId="159" fillId="97" borderId="0" xfId="4" applyNumberFormat="1" applyFont="1" applyFill="1" applyAlignment="1" applyProtection="1">
      <alignment vertical="center"/>
      <protection hidden="1"/>
    </xf>
    <xf numFmtId="0" fontId="161" fillId="0" borderId="0" xfId="14" applyFont="1"/>
    <xf numFmtId="0" fontId="53" fillId="0" borderId="4" xfId="14" applyFont="1" applyBorder="1"/>
    <xf numFmtId="1" fontId="159" fillId="97" borderId="4" xfId="4" applyNumberFormat="1" applyFont="1" applyFill="1" applyBorder="1" applyAlignment="1" applyProtection="1">
      <alignment horizontal="center" vertical="center" wrapText="1"/>
      <protection hidden="1"/>
    </xf>
    <xf numFmtId="1" fontId="39" fillId="87" borderId="4" xfId="4" applyNumberFormat="1" applyFont="1" applyFill="1" applyBorder="1" applyAlignment="1" applyProtection="1">
      <alignment vertical="center"/>
      <protection hidden="1"/>
    </xf>
    <xf numFmtId="0" fontId="39" fillId="29" borderId="0" xfId="18" applyFont="1" applyFill="1"/>
    <xf numFmtId="1" fontId="159" fillId="42" borderId="0" xfId="4" applyNumberFormat="1" applyFont="1" applyFill="1" applyAlignment="1" applyProtection="1">
      <alignment vertical="center"/>
      <protection hidden="1"/>
    </xf>
    <xf numFmtId="1" fontId="39" fillId="87" borderId="0" xfId="4" applyNumberFormat="1" applyFont="1" applyFill="1" applyAlignment="1" applyProtection="1">
      <alignment vertical="center"/>
      <protection hidden="1"/>
    </xf>
    <xf numFmtId="1" fontId="39" fillId="98" borderId="4" xfId="4" applyNumberFormat="1" applyFont="1" applyFill="1" applyBorder="1" applyAlignment="1" applyProtection="1">
      <alignment horizontal="center" vertical="center"/>
      <protection hidden="1"/>
    </xf>
    <xf numFmtId="1" fontId="39" fillId="87" borderId="4" xfId="4" applyNumberFormat="1" applyFont="1" applyFill="1" applyBorder="1" applyAlignment="1" applyProtection="1">
      <alignment horizontal="center" vertical="center" wrapText="1"/>
      <protection hidden="1"/>
    </xf>
    <xf numFmtId="1" fontId="159" fillId="92" borderId="4" xfId="4" applyNumberFormat="1" applyFont="1" applyFill="1" applyBorder="1" applyAlignment="1" applyProtection="1">
      <alignment horizontal="center" vertical="center" wrapText="1"/>
      <protection hidden="1"/>
    </xf>
    <xf numFmtId="0" fontId="39" fillId="29" borderId="106" xfId="18" applyFont="1" applyFill="1" applyBorder="1" applyAlignment="1">
      <alignment horizontal="center"/>
    </xf>
    <xf numFmtId="1" fontId="39" fillId="99" borderId="4" xfId="4" applyNumberFormat="1" applyFont="1" applyFill="1" applyBorder="1" applyAlignment="1" applyProtection="1">
      <alignment vertical="center"/>
      <protection hidden="1"/>
    </xf>
    <xf numFmtId="1" fontId="159" fillId="93" borderId="0" xfId="4" applyNumberFormat="1" applyFont="1" applyFill="1" applyAlignment="1" applyProtection="1">
      <alignment vertical="center"/>
      <protection hidden="1"/>
    </xf>
    <xf numFmtId="0" fontId="45" fillId="29" borderId="33" xfId="18" applyFont="1" applyFill="1" applyBorder="1" applyAlignment="1">
      <alignment horizontal="center" vertical="center" wrapText="1"/>
    </xf>
    <xf numFmtId="0" fontId="45" fillId="29" borderId="48" xfId="18" applyFont="1" applyFill="1" applyBorder="1" applyAlignment="1">
      <alignment horizontal="center" vertical="center" wrapText="1"/>
    </xf>
    <xf numFmtId="1" fontId="159" fillId="38" borderId="0" xfId="4" applyNumberFormat="1" applyFont="1" applyFill="1" applyAlignment="1" applyProtection="1">
      <alignment vertical="center"/>
      <protection hidden="1"/>
    </xf>
    <xf numFmtId="0" fontId="53" fillId="29" borderId="4" xfId="9" applyFont="1" applyFill="1" applyBorder="1"/>
    <xf numFmtId="1" fontId="159" fillId="93" borderId="0" xfId="4" applyNumberFormat="1" applyFont="1" applyFill="1" applyAlignment="1" applyProtection="1">
      <alignment horizontal="center" vertical="center" wrapText="1"/>
      <protection hidden="1"/>
    </xf>
    <xf numFmtId="1" fontId="39" fillId="98" borderId="0" xfId="4" applyNumberFormat="1" applyFont="1" applyFill="1" applyAlignment="1" applyProtection="1">
      <alignment horizontal="center" vertical="center" wrapText="1"/>
      <protection hidden="1"/>
    </xf>
    <xf numFmtId="0" fontId="45" fillId="29" borderId="73" xfId="18" applyFont="1" applyFill="1" applyBorder="1" applyAlignment="1">
      <alignment horizontal="center" vertical="center" wrapText="1"/>
    </xf>
    <xf numFmtId="0" fontId="45" fillId="29" borderId="74" xfId="18" applyFont="1" applyFill="1" applyBorder="1" applyAlignment="1">
      <alignment horizontal="center" vertical="center" wrapText="1"/>
    </xf>
    <xf numFmtId="1" fontId="39" fillId="98" borderId="30" xfId="4" applyNumberFormat="1" applyFont="1" applyFill="1" applyBorder="1" applyAlignment="1" applyProtection="1">
      <alignment horizontal="center" vertical="center"/>
      <protection hidden="1"/>
    </xf>
    <xf numFmtId="1" fontId="39" fillId="100" borderId="0" xfId="4" applyNumberFormat="1" applyFont="1" applyFill="1" applyAlignment="1" applyProtection="1">
      <alignment vertical="center"/>
      <protection hidden="1"/>
    </xf>
    <xf numFmtId="1" fontId="39" fillId="99" borderId="0" xfId="4" applyNumberFormat="1" applyFont="1" applyFill="1" applyAlignment="1" applyProtection="1">
      <alignment vertical="center"/>
      <protection hidden="1"/>
    </xf>
    <xf numFmtId="1" fontId="39" fillId="29" borderId="71" xfId="4" applyNumberFormat="1" applyFont="1" applyFill="1" applyBorder="1" applyAlignment="1" applyProtection="1">
      <alignment horizontal="center" vertical="center" wrapText="1"/>
      <protection hidden="1"/>
    </xf>
    <xf numFmtId="1" fontId="39" fillId="29" borderId="72" xfId="4" applyNumberFormat="1" applyFont="1" applyFill="1" applyBorder="1" applyAlignment="1" applyProtection="1">
      <alignment horizontal="center" vertical="center" wrapText="1"/>
      <protection hidden="1"/>
    </xf>
    <xf numFmtId="1" fontId="55" fillId="39" borderId="0" xfId="4" applyNumberFormat="1" applyFont="1" applyFill="1" applyAlignment="1" applyProtection="1">
      <alignment vertical="center"/>
      <protection hidden="1"/>
    </xf>
    <xf numFmtId="1" fontId="159" fillId="42" borderId="0" xfId="4" applyNumberFormat="1" applyFont="1" applyFill="1" applyAlignment="1" applyProtection="1">
      <alignment horizontal="center" vertical="center" wrapText="1"/>
      <protection hidden="1"/>
    </xf>
    <xf numFmtId="1" fontId="39" fillId="101" borderId="0" xfId="4" applyNumberFormat="1" applyFont="1" applyFill="1" applyAlignment="1" applyProtection="1">
      <alignment horizontal="center" vertical="center" wrapText="1"/>
      <protection hidden="1"/>
    </xf>
    <xf numFmtId="1" fontId="39" fillId="29" borderId="73" xfId="4" applyNumberFormat="1" applyFont="1" applyFill="1" applyBorder="1" applyAlignment="1" applyProtection="1">
      <alignment horizontal="center" vertical="center" wrapText="1"/>
      <protection hidden="1"/>
    </xf>
    <xf numFmtId="1" fontId="39" fillId="29" borderId="74" xfId="4" applyNumberFormat="1" applyFont="1" applyFill="1" applyBorder="1" applyAlignment="1" applyProtection="1">
      <alignment horizontal="center" vertical="center" wrapText="1"/>
      <protection hidden="1"/>
    </xf>
    <xf numFmtId="1" fontId="159" fillId="92" borderId="30" xfId="4" applyNumberFormat="1" applyFont="1" applyFill="1" applyBorder="1" applyAlignment="1" applyProtection="1">
      <alignment horizontal="center" vertical="center"/>
      <protection hidden="1"/>
    </xf>
    <xf numFmtId="0" fontId="53" fillId="0" borderId="0" xfId="14" applyFont="1" applyAlignment="1">
      <alignment vertical="center"/>
    </xf>
    <xf numFmtId="0" fontId="53" fillId="0" borderId="0" xfId="9" applyFont="1"/>
    <xf numFmtId="0" fontId="49" fillId="29" borderId="71" xfId="18" applyFont="1" applyFill="1" applyBorder="1" applyAlignment="1">
      <alignment horizontal="center" vertical="center"/>
    </xf>
    <xf numFmtId="0" fontId="49" fillId="29" borderId="72" xfId="18" applyFont="1" applyFill="1" applyBorder="1" applyAlignment="1">
      <alignment horizontal="center" vertical="center"/>
    </xf>
    <xf numFmtId="0" fontId="157" fillId="0" borderId="0" xfId="14" applyFont="1" applyAlignment="1">
      <alignment vertical="center"/>
    </xf>
    <xf numFmtId="0" fontId="53" fillId="0" borderId="4" xfId="9" applyFont="1" applyBorder="1"/>
    <xf numFmtId="1" fontId="39" fillId="99" borderId="0" xfId="4" applyNumberFormat="1" applyFont="1" applyFill="1" applyAlignment="1" applyProtection="1">
      <alignment horizontal="center" vertical="center" wrapText="1"/>
      <protection hidden="1"/>
    </xf>
    <xf numFmtId="1" fontId="39" fillId="102" borderId="0" xfId="4" applyNumberFormat="1" applyFont="1" applyFill="1" applyAlignment="1" applyProtection="1">
      <alignment horizontal="center" vertical="center" wrapText="1"/>
      <protection hidden="1"/>
    </xf>
    <xf numFmtId="0" fontId="49" fillId="29" borderId="33" xfId="18" applyFont="1" applyFill="1" applyBorder="1" applyAlignment="1">
      <alignment horizontal="center" vertical="center"/>
    </xf>
    <xf numFmtId="0" fontId="49" fillId="29" borderId="48" xfId="18" applyFont="1" applyFill="1" applyBorder="1" applyAlignment="1">
      <alignment horizontal="center" vertical="center"/>
    </xf>
    <xf numFmtId="1" fontId="39" fillId="87" borderId="30" xfId="4" applyNumberFormat="1" applyFont="1" applyFill="1" applyBorder="1" applyAlignment="1" applyProtection="1">
      <alignment horizontal="center" vertical="center"/>
      <protection hidden="1"/>
    </xf>
    <xf numFmtId="1" fontId="39" fillId="103" borderId="0" xfId="4" applyNumberFormat="1" applyFont="1" applyFill="1" applyAlignment="1" applyProtection="1">
      <alignment vertical="center"/>
      <protection hidden="1"/>
    </xf>
    <xf numFmtId="0" fontId="39" fillId="29" borderId="33" xfId="18" applyFont="1" applyFill="1" applyBorder="1" applyAlignment="1">
      <alignment horizontal="center" vertical="center"/>
    </xf>
    <xf numFmtId="0" fontId="39" fillId="29" borderId="48" xfId="18" applyFont="1" applyFill="1" applyBorder="1" applyAlignment="1">
      <alignment horizontal="center" vertical="center"/>
    </xf>
    <xf numFmtId="0" fontId="39" fillId="104" borderId="4" xfId="4" applyFont="1" applyFill="1" applyBorder="1" applyAlignment="1">
      <alignment horizontal="center" vertical="center"/>
    </xf>
    <xf numFmtId="1" fontId="55" fillId="39" borderId="0" xfId="4" applyNumberFormat="1" applyFont="1" applyFill="1" applyAlignment="1" applyProtection="1">
      <alignment horizontal="center" vertical="center" wrapText="1"/>
      <protection hidden="1"/>
    </xf>
    <xf numFmtId="1" fontId="159" fillId="39" borderId="0" xfId="4" applyNumberFormat="1" applyFont="1" applyFill="1" applyAlignment="1" applyProtection="1">
      <alignment horizontal="center" vertical="center" wrapText="1"/>
      <protection hidden="1"/>
    </xf>
    <xf numFmtId="1" fontId="39" fillId="105" borderId="0" xfId="4" applyNumberFormat="1" applyFont="1" applyFill="1" applyAlignment="1" applyProtection="1">
      <alignment horizontal="center" vertical="center" wrapText="1"/>
      <protection hidden="1"/>
    </xf>
    <xf numFmtId="0" fontId="39" fillId="29" borderId="33" xfId="18" applyFont="1" applyFill="1" applyBorder="1" applyAlignment="1">
      <alignment vertical="center"/>
    </xf>
    <xf numFmtId="0" fontId="39" fillId="29" borderId="48" xfId="18" applyFont="1" applyFill="1" applyBorder="1" applyAlignment="1">
      <alignment vertical="center"/>
    </xf>
    <xf numFmtId="0" fontId="39" fillId="104" borderId="30" xfId="4" applyFont="1" applyFill="1" applyBorder="1" applyAlignment="1">
      <alignment horizontal="center" vertical="center"/>
    </xf>
    <xf numFmtId="1" fontId="159" fillId="106" borderId="4" xfId="4" applyNumberFormat="1" applyFont="1" applyFill="1" applyBorder="1" applyAlignment="1" applyProtection="1">
      <alignment horizontal="center" vertical="center"/>
      <protection hidden="1"/>
    </xf>
    <xf numFmtId="1" fontId="159" fillId="38" borderId="0" xfId="4" applyNumberFormat="1" applyFont="1" applyFill="1" applyAlignment="1" applyProtection="1">
      <alignment horizontal="center" vertical="center" wrapText="1"/>
      <protection hidden="1"/>
    </xf>
    <xf numFmtId="1" fontId="159" fillId="106" borderId="30" xfId="4" applyNumberFormat="1" applyFont="1" applyFill="1" applyBorder="1" applyAlignment="1" applyProtection="1">
      <alignment horizontal="center" vertical="center"/>
      <protection hidden="1"/>
    </xf>
    <xf numFmtId="1" fontId="159" fillId="97" borderId="4" xfId="4" applyNumberFormat="1" applyFont="1" applyFill="1" applyBorder="1" applyAlignment="1" applyProtection="1">
      <alignment horizontal="center" vertical="center"/>
      <protection hidden="1"/>
    </xf>
    <xf numFmtId="1" fontId="39" fillId="100" borderId="0" xfId="4" applyNumberFormat="1" applyFont="1" applyFill="1" applyAlignment="1" applyProtection="1">
      <alignment horizontal="center" vertical="center" wrapText="1"/>
      <protection hidden="1"/>
    </xf>
    <xf numFmtId="1" fontId="39" fillId="107" borderId="0" xfId="4" applyNumberFormat="1" applyFont="1" applyFill="1" applyAlignment="1" applyProtection="1">
      <alignment horizontal="center" vertical="center" wrapText="1"/>
      <protection hidden="1"/>
    </xf>
    <xf numFmtId="1" fontId="159" fillId="97" borderId="30" xfId="4" applyNumberFormat="1" applyFont="1" applyFill="1" applyBorder="1" applyAlignment="1" applyProtection="1">
      <alignment horizontal="center" vertical="center"/>
      <protection hidden="1"/>
    </xf>
    <xf numFmtId="0" fontId="161" fillId="99" borderId="107" xfId="18" applyFont="1" applyFill="1" applyBorder="1" applyAlignment="1">
      <alignment horizontal="center" vertical="center"/>
    </xf>
    <xf numFmtId="0" fontId="161" fillId="99" borderId="108" xfId="18" applyFont="1" applyFill="1" applyBorder="1" applyAlignment="1">
      <alignment horizontal="center" vertical="center"/>
    </xf>
    <xf numFmtId="1" fontId="39" fillId="103" borderId="0" xfId="4" applyNumberFormat="1" applyFont="1" applyFill="1" applyAlignment="1" applyProtection="1">
      <alignment horizontal="center" vertical="center" wrapText="1"/>
      <protection hidden="1"/>
    </xf>
    <xf numFmtId="1" fontId="159" fillId="106" borderId="0" xfId="4" applyNumberFormat="1" applyFont="1" applyFill="1" applyAlignment="1" applyProtection="1">
      <alignment horizontal="center" vertical="center" wrapText="1"/>
      <protection hidden="1"/>
    </xf>
    <xf numFmtId="1" fontId="39" fillId="33" borderId="30" xfId="4" applyNumberFormat="1" applyFont="1" applyFill="1" applyBorder="1" applyAlignment="1" applyProtection="1">
      <alignment horizontal="center" vertical="center"/>
      <protection hidden="1"/>
    </xf>
    <xf numFmtId="1" fontId="159" fillId="108" borderId="4" xfId="4" applyNumberFormat="1" applyFont="1" applyFill="1" applyBorder="1" applyAlignment="1" applyProtection="1">
      <alignment horizontal="center" vertical="center"/>
      <protection hidden="1"/>
    </xf>
    <xf numFmtId="1" fontId="159" fillId="108" borderId="30" xfId="4" applyNumberFormat="1" applyFont="1" applyFill="1" applyBorder="1" applyAlignment="1" applyProtection="1">
      <alignment horizontal="center" vertical="center"/>
      <protection hidden="1"/>
    </xf>
    <xf numFmtId="1" fontId="39" fillId="103" borderId="4" xfId="4" applyNumberFormat="1" applyFont="1" applyFill="1" applyBorder="1" applyAlignment="1" applyProtection="1">
      <alignment horizontal="center" vertical="center"/>
      <protection hidden="1"/>
    </xf>
    <xf numFmtId="1" fontId="39" fillId="103" borderId="30" xfId="4" applyNumberFormat="1" applyFont="1" applyFill="1" applyBorder="1" applyAlignment="1" applyProtection="1">
      <alignment horizontal="center" vertical="center"/>
      <protection hidden="1"/>
    </xf>
    <xf numFmtId="1" fontId="39" fillId="107" borderId="4" xfId="4" applyNumberFormat="1" applyFont="1" applyFill="1" applyBorder="1" applyAlignment="1" applyProtection="1">
      <alignment horizontal="center" vertical="center"/>
      <protection hidden="1"/>
    </xf>
    <xf numFmtId="1" fontId="39" fillId="107" borderId="30" xfId="4" applyNumberFormat="1" applyFont="1" applyFill="1" applyBorder="1" applyAlignment="1" applyProtection="1">
      <alignment horizontal="center" vertical="center"/>
      <protection hidden="1"/>
    </xf>
    <xf numFmtId="1" fontId="159" fillId="38" borderId="4" xfId="4" applyNumberFormat="1" applyFont="1" applyFill="1" applyBorder="1" applyAlignment="1" applyProtection="1">
      <alignment horizontal="center" vertical="center"/>
      <protection hidden="1"/>
    </xf>
    <xf numFmtId="1" fontId="159" fillId="38" borderId="30" xfId="4" applyNumberFormat="1" applyFont="1" applyFill="1" applyBorder="1" applyAlignment="1" applyProtection="1">
      <alignment horizontal="center" vertical="center"/>
      <protection hidden="1"/>
    </xf>
    <xf numFmtId="1" fontId="39" fillId="100" borderId="4" xfId="4" applyNumberFormat="1" applyFont="1" applyFill="1" applyBorder="1" applyAlignment="1" applyProtection="1">
      <alignment horizontal="center" vertical="center"/>
      <protection hidden="1"/>
    </xf>
    <xf numFmtId="1" fontId="39" fillId="100" borderId="30" xfId="4" applyNumberFormat="1" applyFont="1" applyFill="1" applyBorder="1" applyAlignment="1" applyProtection="1">
      <alignment horizontal="center" vertical="center"/>
      <protection hidden="1"/>
    </xf>
    <xf numFmtId="1" fontId="159" fillId="42" borderId="4" xfId="4" applyNumberFormat="1" applyFont="1" applyFill="1" applyBorder="1" applyAlignment="1" applyProtection="1">
      <alignment horizontal="center" vertical="center"/>
      <protection hidden="1"/>
    </xf>
    <xf numFmtId="1" fontId="159" fillId="42" borderId="30" xfId="4" applyNumberFormat="1" applyFont="1" applyFill="1" applyBorder="1" applyAlignment="1" applyProtection="1">
      <alignment horizontal="center" vertical="center"/>
      <protection hidden="1"/>
    </xf>
    <xf numFmtId="1" fontId="39" fillId="99" borderId="4" xfId="4" applyNumberFormat="1" applyFont="1" applyFill="1" applyBorder="1" applyAlignment="1" applyProtection="1">
      <alignment horizontal="center" vertical="center"/>
      <protection hidden="1"/>
    </xf>
    <xf numFmtId="1" fontId="39" fillId="99" borderId="30" xfId="4" applyNumberFormat="1" applyFont="1" applyFill="1" applyBorder="1" applyAlignment="1" applyProtection="1">
      <alignment horizontal="center" vertical="center"/>
      <protection hidden="1"/>
    </xf>
    <xf numFmtId="1" fontId="39" fillId="102" borderId="4" xfId="4" applyNumberFormat="1" applyFont="1" applyFill="1" applyBorder="1" applyAlignment="1" applyProtection="1">
      <alignment horizontal="center" vertical="center"/>
      <protection hidden="1"/>
    </xf>
    <xf numFmtId="1" fontId="39" fillId="102" borderId="30" xfId="4" applyNumberFormat="1" applyFont="1" applyFill="1" applyBorder="1" applyAlignment="1" applyProtection="1">
      <alignment horizontal="center" vertical="center"/>
      <protection hidden="1"/>
    </xf>
    <xf numFmtId="1" fontId="39" fillId="101" borderId="4" xfId="4" applyNumberFormat="1" applyFont="1" applyFill="1" applyBorder="1" applyAlignment="1" applyProtection="1">
      <alignment horizontal="center" vertical="center"/>
      <protection hidden="1"/>
    </xf>
    <xf numFmtId="1" fontId="39" fillId="101" borderId="30" xfId="4" applyNumberFormat="1" applyFont="1" applyFill="1" applyBorder="1" applyAlignment="1" applyProtection="1">
      <alignment horizontal="center" vertical="center"/>
      <protection hidden="1"/>
    </xf>
    <xf numFmtId="1" fontId="159" fillId="39" borderId="30" xfId="4" applyNumberFormat="1" applyFont="1" applyFill="1" applyBorder="1" applyAlignment="1" applyProtection="1">
      <alignment horizontal="center" vertical="center"/>
      <protection hidden="1"/>
    </xf>
    <xf numFmtId="1" fontId="39" fillId="105" borderId="4" xfId="4" applyNumberFormat="1" applyFont="1" applyFill="1" applyBorder="1" applyAlignment="1" applyProtection="1">
      <alignment horizontal="center" vertical="center"/>
      <protection hidden="1"/>
    </xf>
    <xf numFmtId="1" fontId="39" fillId="105" borderId="30" xfId="4" applyNumberFormat="1" applyFont="1" applyFill="1" applyBorder="1" applyAlignment="1" applyProtection="1">
      <alignment horizontal="center" vertical="center"/>
      <protection hidden="1"/>
    </xf>
    <xf numFmtId="1" fontId="39" fillId="96" borderId="30" xfId="4" applyNumberFormat="1" applyFont="1" applyFill="1" applyBorder="1" applyAlignment="1" applyProtection="1">
      <alignment horizontal="center" vertical="center"/>
      <protection hidden="1"/>
    </xf>
    <xf numFmtId="1" fontId="39" fillId="96" borderId="0" xfId="4" applyNumberFormat="1" applyFont="1" applyFill="1" applyAlignment="1" applyProtection="1">
      <alignment horizontal="center" vertical="center"/>
      <protection hidden="1"/>
    </xf>
    <xf numFmtId="0" fontId="1" fillId="86" borderId="0" xfId="14" applyFill="1" applyAlignment="1">
      <alignment vertical="center"/>
    </xf>
    <xf numFmtId="0" fontId="3" fillId="86" borderId="0" xfId="14" applyFont="1" applyFill="1" applyAlignment="1">
      <alignment horizontal="center" vertical="center"/>
    </xf>
    <xf numFmtId="0" fontId="37" fillId="109" borderId="0" xfId="34" applyFont="1" applyFill="1" applyAlignment="1">
      <alignment horizontal="center" vertical="center"/>
    </xf>
    <xf numFmtId="0" fontId="137" fillId="109" borderId="0" xfId="0" applyFont="1" applyFill="1" applyAlignment="1">
      <alignment horizontal="center"/>
    </xf>
    <xf numFmtId="0" fontId="0" fillId="109" borderId="0" xfId="0" applyFill="1" applyAlignment="1">
      <alignment horizontal="center"/>
    </xf>
  </cellXfs>
  <cellStyles count="44">
    <cellStyle name="Lien hypertexte 2" xfId="33" xr:uid="{07610FDA-4642-4049-B527-25D6A50B744C}"/>
    <cellStyle name="Normal" xfId="0" builtinId="0"/>
    <cellStyle name="Normal 10 2 2 2 2 3 2 3 2 2 4 2" xfId="14" xr:uid="{019A6E56-AA29-4585-82B8-FBD5C5727FAA}"/>
    <cellStyle name="Normal 10 2 2 2 2 3 2 3 2 2 4 2 2" xfId="34" xr:uid="{C38A82E8-56A0-4531-8D26-C941919CF264}"/>
    <cellStyle name="Normal 10 2 2 2 2 3 2 3 2 2 4 2 5 2" xfId="2" xr:uid="{596EDC5C-6270-44A1-82A6-C256D66EAC49}"/>
    <cellStyle name="Normal 10 3 2 3 2" xfId="12" xr:uid="{C950CB9D-86BD-4A6C-9F03-DDA212F6F216}"/>
    <cellStyle name="Normal 10 3 2 3 2 2" xfId="30" xr:uid="{08142244-CA96-498B-956F-91C56F583D03}"/>
    <cellStyle name="Normal 11 2 3 2 3 2 2 4 2" xfId="9" xr:uid="{49297610-DDA9-4754-BE5F-6585BCBFAC50}"/>
    <cellStyle name="Normal 11 2 3 2 3 2 2 4 2 2" xfId="5" xr:uid="{310FAD42-B10B-4A99-8629-3249A63474BD}"/>
    <cellStyle name="Normal 12 2" xfId="18" xr:uid="{1635D23F-F4CA-43C1-A46C-0013BBC20DF8}"/>
    <cellStyle name="Normal 2" xfId="36" xr:uid="{E7507FB2-0206-453A-B2E6-CAF02E372CAD}"/>
    <cellStyle name="Normal 2 2 2 2 2 2 2 2" xfId="4" xr:uid="{863E65EA-AFEC-4036-B47A-76E4E969C71D}"/>
    <cellStyle name="Normal 2 2 2 2 2 3 2" xfId="1" xr:uid="{9400AF5C-B4C0-4FA8-9D50-8A9C2B681BBD}"/>
    <cellStyle name="Normal 2 2 2 2 3" xfId="24" xr:uid="{88F96598-F681-4F25-9CA5-4CB39CED4403}"/>
    <cellStyle name="Normal 2 2 4" xfId="15" xr:uid="{5EA04DE6-9715-4A29-B3AF-C5EA0ACD83E5}"/>
    <cellStyle name="Normal 2 2 5" xfId="23" xr:uid="{F1FD9924-A887-4EBB-96E7-537F01B3431F}"/>
    <cellStyle name="Normal 2 2 5 2 2" xfId="8" xr:uid="{38496E25-DB17-45EC-BC05-ABBAF580A8E0}"/>
    <cellStyle name="Normal 2 3" xfId="17" xr:uid="{1CDD76EC-9559-4F5F-84A5-7F4EFE37023B}"/>
    <cellStyle name="Normal 2 4 2 2" xfId="6" xr:uid="{BCB801DB-430A-4B90-AA05-8BE2EF98B9D1}"/>
    <cellStyle name="Normal 3 2" xfId="28" xr:uid="{21AC20A5-1390-44A6-8E6F-BDA480884F9F}"/>
    <cellStyle name="Normal 4 2 2 2 2 2 2 2 3 3 2" xfId="13" xr:uid="{6CA3F946-D5F2-4D15-AECD-73D1F92B0ED6}"/>
    <cellStyle name="Normal 4 2 2 2 2 2 2 2 3 3 2 2" xfId="31" xr:uid="{A0A3A22C-2E6F-40B0-9B71-DFB2F9F2B4C6}"/>
    <cellStyle name="Normal 4 2 2 2 2 2 2 2 4 3 6 2" xfId="25" xr:uid="{CB76C3DF-968E-4C32-BF38-8F7227EE88F5}"/>
    <cellStyle name="Normal 4 2 2 2 2 2 2 5 4 2 3 2 2 3 2 2 4 2" xfId="21" xr:uid="{988FC9B8-1969-46D4-BB9A-7ED253243F84}"/>
    <cellStyle name="Normal 4 2 2 2 2 2 2 5 4 2 3 2 2 3 2 2 4 2 2" xfId="32" xr:uid="{0E914CFD-3A3F-4345-B22A-C1E277A19546}"/>
    <cellStyle name="Normal 4 2 2 2 2 2 2 6 2 2 3 2 3 3 2 2 4 2" xfId="16" xr:uid="{FC40969F-35B2-4EBD-B91C-45D297495D14}"/>
    <cellStyle name="Normal 4 2 2 2 2 2 2 6 2 2 3 2 3 3 2 2 4 2 2" xfId="37" xr:uid="{0A09D01D-53A9-4268-A32D-9282FCD3BB1F}"/>
    <cellStyle name="Normal 4 2 2 2 3 2 2 3 2 2" xfId="27" xr:uid="{90CA2172-A265-418A-872D-6B9B227D6A1D}"/>
    <cellStyle name="Normal 4 2 4 2 2 4 2 2 2 2 3 2" xfId="20" xr:uid="{8E12D92B-7D1E-48C7-AC19-0FA387CBFC36}"/>
    <cellStyle name="Normal 4 2 5" xfId="26" xr:uid="{7707DBCD-3100-4B32-89A1-65F5A8FF398F}"/>
    <cellStyle name="Normal 4 3 4 2 2 2" xfId="11" xr:uid="{8A5E3B87-6201-4710-87FB-93FD4DE52CDD}"/>
    <cellStyle name="Normal 4 3 4 2 2 2 2" xfId="42" xr:uid="{B766CD9D-E1D8-42CD-97E1-D62D961BA8A2}"/>
    <cellStyle name="Normal 4 3 4 2 2 2 2 2" xfId="3" xr:uid="{C35651AA-4C10-4C60-8EA0-FF1B7CC3B181}"/>
    <cellStyle name="Normal 4 3 4 3 2" xfId="29" xr:uid="{172EBCD2-42D9-41B2-9A90-14B571C0E78D}"/>
    <cellStyle name="Normal 9 2 2 2 3 3 2 2 2 2 4 2" xfId="19" xr:uid="{BD614E2B-56E5-4E53-8B2A-93DBE771D6F2}"/>
    <cellStyle name="Normal 9 2 2 2 3 3 2 2 2 2 4 2 2" xfId="38" xr:uid="{6DA27F97-B17A-47D7-80B3-357D25773895}"/>
    <cellStyle name="Normal_Bases Cuisine 2" xfId="22" xr:uid="{F955415E-4433-4BC0-9724-8FACD6F113CB}"/>
    <cellStyle name="Normal_Bons de commande livraison" xfId="39" xr:uid="{BBEFCC3F-344F-478F-A31B-C8D39EE7E380}"/>
    <cellStyle name="Normal_Comparer recettes 2009 OK 2 2 2 2" xfId="35" xr:uid="{D25A0FBF-736A-4C05-AF90-456EC592B1DD}"/>
    <cellStyle name="Normal_Fiche test plat ou produit 2" xfId="40" xr:uid="{CFB42DCC-832C-4EFB-A6AF-969BE6BE3AC5}"/>
    <cellStyle name="Normal_Forum Marais 15 09 2001 2 2 2" xfId="10" xr:uid="{F2E329CB-D2B9-4E12-8C30-0C4CEE82C7B5}"/>
    <cellStyle name="Normal_Forum Marais 15 09 2001 2 2 2 2" xfId="7" xr:uid="{CEFDC5D2-C163-4C12-A899-5026EC9171FE}"/>
    <cellStyle name="Normal_FT Cuisson Evolutive" xfId="43" xr:uid="{68EECF3B-6372-4A73-B83B-3193FC20D513}"/>
    <cellStyle name="Normal_Non conformité 2002 2" xfId="41" xr:uid="{2E41DB15-33C0-4337-9E42-057BB1682616}"/>
  </cellStyles>
  <dxfs count="3">
    <dxf>
      <font>
        <b/>
      </font>
      <fill>
        <patternFill>
          <bgColor rgb="FFF8D7DA"/>
        </patternFill>
      </fill>
    </dxf>
    <dxf>
      <font>
        <b/>
      </font>
      <fill>
        <patternFill>
          <bgColor rgb="FFF8D7DA"/>
        </patternFill>
      </fill>
    </dxf>
    <dxf>
      <font>
        <b/>
      </font>
      <fill>
        <patternFill>
          <bgColor rgb="FFF8D7DA"/>
        </patternFill>
      </fill>
    </dxf>
  </dxfs>
  <tableStyles count="0" defaultTableStyle="TableStyleMedium2" defaultPivotStyle="PivotStyleLight16"/>
  <colors>
    <mruColors>
      <color rgb="FFFFFFFF"/>
      <color rgb="FFFFF4E6"/>
      <color rgb="FF0000FF"/>
      <color rgb="FFD9D9D9"/>
      <color rgb="FFFFFFD9"/>
      <color rgb="FFFFF2CC"/>
      <color rgb="FFFFC000"/>
      <color rgb="FFED7D31"/>
      <color rgb="FFE8E8E8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723900</xdr:colOff>
      <xdr:row>23</xdr:row>
      <xdr:rowOff>190500</xdr:rowOff>
    </xdr:from>
    <xdr:ext cx="2289175" cy="105887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898A22A2-657C-4659-A87E-74C867048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6019800"/>
          <a:ext cx="2289175" cy="105887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37</xdr:row>
      <xdr:rowOff>0</xdr:rowOff>
    </xdr:from>
    <xdr:ext cx="1962150" cy="95885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396E666E-A628-44AB-AA23-6D1466DCE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72625" y="9296400"/>
          <a:ext cx="1962150" cy="958850"/>
        </a:xfrm>
        <a:prstGeom prst="rect">
          <a:avLst/>
        </a:prstGeom>
      </xdr:spPr>
    </xdr:pic>
    <xdr:clientData/>
  </xdr:oneCellAnchor>
  <xdr:oneCellAnchor>
    <xdr:from>
      <xdr:col>12</xdr:col>
      <xdr:colOff>228600</xdr:colOff>
      <xdr:row>48</xdr:row>
      <xdr:rowOff>209550</xdr:rowOff>
    </xdr:from>
    <xdr:ext cx="1057275" cy="1120810"/>
    <xdr:pic>
      <xdr:nvPicPr>
        <xdr:cNvPr id="4" name="/xl/media/image3.png">
          <a:extLst>
            <a:ext uri="{FF2B5EF4-FFF2-40B4-BE49-F238E27FC236}">
              <a16:creationId xmlns:a16="http://schemas.microsoft.com/office/drawing/2014/main" id="{A2F33858-0822-42A8-829D-393121D68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1225" y="12230100"/>
          <a:ext cx="1057275" cy="112081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69</xdr:row>
      <xdr:rowOff>19050</xdr:rowOff>
    </xdr:from>
    <xdr:ext cx="1971675" cy="1685059"/>
    <xdr:pic>
      <xdr:nvPicPr>
        <xdr:cNvPr id="5" name="/xl/media/image4.png">
          <a:extLst>
            <a:ext uri="{FF2B5EF4-FFF2-40B4-BE49-F238E27FC236}">
              <a16:creationId xmlns:a16="http://schemas.microsoft.com/office/drawing/2014/main" id="{C3C8B393-1858-4EF8-84EA-686FAB7B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2625" y="17240250"/>
          <a:ext cx="1971675" cy="168505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723900</xdr:colOff>
      <xdr:row>23</xdr:row>
      <xdr:rowOff>190500</xdr:rowOff>
    </xdr:from>
    <xdr:ext cx="2289175" cy="105887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7734938A-44A7-4FA9-89FE-3FE2E5097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6048375"/>
          <a:ext cx="2289175" cy="105887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37</xdr:row>
      <xdr:rowOff>0</xdr:rowOff>
    </xdr:from>
    <xdr:ext cx="1962150" cy="95885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316BD7C9-FE64-426E-86F3-20F29499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72625" y="9324975"/>
          <a:ext cx="1962150" cy="958850"/>
        </a:xfrm>
        <a:prstGeom prst="rect">
          <a:avLst/>
        </a:prstGeom>
      </xdr:spPr>
    </xdr:pic>
    <xdr:clientData/>
  </xdr:oneCellAnchor>
  <xdr:oneCellAnchor>
    <xdr:from>
      <xdr:col>12</xdr:col>
      <xdr:colOff>228600</xdr:colOff>
      <xdr:row>48</xdr:row>
      <xdr:rowOff>209550</xdr:rowOff>
    </xdr:from>
    <xdr:ext cx="1057275" cy="1120810"/>
    <xdr:pic>
      <xdr:nvPicPr>
        <xdr:cNvPr id="4" name="/xl/media/image3.png">
          <a:extLst>
            <a:ext uri="{FF2B5EF4-FFF2-40B4-BE49-F238E27FC236}">
              <a16:creationId xmlns:a16="http://schemas.microsoft.com/office/drawing/2014/main" id="{1F473460-D699-40C9-87E2-47A3D2E9F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1225" y="12258675"/>
          <a:ext cx="1057275" cy="112081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69</xdr:row>
      <xdr:rowOff>19050</xdr:rowOff>
    </xdr:from>
    <xdr:ext cx="1971675" cy="1685059"/>
    <xdr:pic>
      <xdr:nvPicPr>
        <xdr:cNvPr id="5" name="/xl/media/image4.png">
          <a:extLst>
            <a:ext uri="{FF2B5EF4-FFF2-40B4-BE49-F238E27FC236}">
              <a16:creationId xmlns:a16="http://schemas.microsoft.com/office/drawing/2014/main" id="{21A524BD-BAFD-43EC-9D11-1E9E6FF14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2625" y="17268825"/>
          <a:ext cx="1971675" cy="1685059"/>
        </a:xfrm>
        <a:prstGeom prst="rect">
          <a:avLst/>
        </a:prstGeom>
      </xdr:spPr>
    </xdr:pic>
    <xdr:clientData/>
  </xdr:oneCellAnchor>
  <xdr:oneCellAnchor>
    <xdr:from>
      <xdr:col>6</xdr:col>
      <xdr:colOff>857250</xdr:colOff>
      <xdr:row>10</xdr:row>
      <xdr:rowOff>190500</xdr:rowOff>
    </xdr:from>
    <xdr:ext cx="3107463" cy="4378326"/>
    <xdr:pic>
      <xdr:nvPicPr>
        <xdr:cNvPr id="6" name="Image 5">
          <a:extLst>
            <a:ext uri="{FF2B5EF4-FFF2-40B4-BE49-F238E27FC236}">
              <a16:creationId xmlns:a16="http://schemas.microsoft.com/office/drawing/2014/main" id="{36487692-E9E8-4B41-90D2-278844FD0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2828925"/>
          <a:ext cx="3107463" cy="43783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</xdr:col>
      <xdr:colOff>695325</xdr:colOff>
      <xdr:row>47</xdr:row>
      <xdr:rowOff>19050</xdr:rowOff>
    </xdr:from>
    <xdr:ext cx="4282094" cy="3502025"/>
    <xdr:pic>
      <xdr:nvPicPr>
        <xdr:cNvPr id="7" name="Image 6">
          <a:extLst>
            <a:ext uri="{FF2B5EF4-FFF2-40B4-BE49-F238E27FC236}">
              <a16:creationId xmlns:a16="http://schemas.microsoft.com/office/drawing/2014/main" id="{34B36AE5-FDAB-4E70-B72A-AC568DB76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47950" y="11820525"/>
          <a:ext cx="4282094" cy="3502025"/>
        </a:xfrm>
        <a:prstGeom prst="rect">
          <a:avLst/>
        </a:prstGeom>
      </xdr:spPr>
    </xdr:pic>
    <xdr:clientData/>
  </xdr:oneCellAnchor>
  <xdr:oneCellAnchor>
    <xdr:from>
      <xdr:col>3</xdr:col>
      <xdr:colOff>676275</xdr:colOff>
      <xdr:row>62</xdr:row>
      <xdr:rowOff>76200</xdr:rowOff>
    </xdr:from>
    <xdr:ext cx="4064000" cy="2331288"/>
    <xdr:pic>
      <xdr:nvPicPr>
        <xdr:cNvPr id="8" name="Image 7">
          <a:extLst>
            <a:ext uri="{FF2B5EF4-FFF2-40B4-BE49-F238E27FC236}">
              <a16:creationId xmlns:a16="http://schemas.microsoft.com/office/drawing/2014/main" id="{B55E59EE-D886-4A37-885D-0C44768E4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628900" y="15592425"/>
          <a:ext cx="4064000" cy="2331288"/>
        </a:xfrm>
        <a:prstGeom prst="rect">
          <a:avLst/>
        </a:prstGeom>
      </xdr:spPr>
    </xdr:pic>
    <xdr:clientData/>
  </xdr:oneCellAnchor>
  <xdr:oneCellAnchor>
    <xdr:from>
      <xdr:col>3</xdr:col>
      <xdr:colOff>695325</xdr:colOff>
      <xdr:row>73</xdr:row>
      <xdr:rowOff>152400</xdr:rowOff>
    </xdr:from>
    <xdr:ext cx="3733800" cy="1301173"/>
    <xdr:pic>
      <xdr:nvPicPr>
        <xdr:cNvPr id="9" name="Image 8">
          <a:extLst>
            <a:ext uri="{FF2B5EF4-FFF2-40B4-BE49-F238E27FC236}">
              <a16:creationId xmlns:a16="http://schemas.microsoft.com/office/drawing/2014/main" id="{1F1800AF-3B04-4C0E-836A-2BED831C6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47950" y="18392775"/>
          <a:ext cx="3733800" cy="1301173"/>
        </a:xfrm>
        <a:prstGeom prst="rect">
          <a:avLst/>
        </a:prstGeom>
      </xdr:spPr>
    </xdr:pic>
    <xdr:clientData/>
  </xdr:oneCellAnchor>
  <xdr:oneCellAnchor>
    <xdr:from>
      <xdr:col>3</xdr:col>
      <xdr:colOff>733425</xdr:colOff>
      <xdr:row>80</xdr:row>
      <xdr:rowOff>228600</xdr:rowOff>
    </xdr:from>
    <xdr:ext cx="3752686" cy="1701800"/>
    <xdr:pic>
      <xdr:nvPicPr>
        <xdr:cNvPr id="10" name="Image 9">
          <a:extLst>
            <a:ext uri="{FF2B5EF4-FFF2-40B4-BE49-F238E27FC236}">
              <a16:creationId xmlns:a16="http://schemas.microsoft.com/office/drawing/2014/main" id="{CB89A9B1-CE3F-4D71-AED3-412E5182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86050" y="20202525"/>
          <a:ext cx="3752686" cy="17018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723900</xdr:colOff>
      <xdr:row>23</xdr:row>
      <xdr:rowOff>190500</xdr:rowOff>
    </xdr:from>
    <xdr:ext cx="2289175" cy="1058870"/>
    <xdr:pic>
      <xdr:nvPicPr>
        <xdr:cNvPr id="2" name="/xl/media/image.png">
          <a:extLst>
            <a:ext uri="{FF2B5EF4-FFF2-40B4-BE49-F238E27FC236}">
              <a16:creationId xmlns:a16="http://schemas.microsoft.com/office/drawing/2014/main" id="{43D2AE47-56F2-4822-8895-7087072B0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6048375"/>
          <a:ext cx="2289175" cy="105887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37</xdr:row>
      <xdr:rowOff>0</xdr:rowOff>
    </xdr:from>
    <xdr:ext cx="1962150" cy="958850"/>
    <xdr:pic>
      <xdr:nvPicPr>
        <xdr:cNvPr id="3" name="/xl/media/image2.png">
          <a:extLst>
            <a:ext uri="{FF2B5EF4-FFF2-40B4-BE49-F238E27FC236}">
              <a16:creationId xmlns:a16="http://schemas.microsoft.com/office/drawing/2014/main" id="{9A5E2FAD-5B09-4501-8FFC-FB1D1FDD9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72625" y="9324975"/>
          <a:ext cx="1962150" cy="958850"/>
        </a:xfrm>
        <a:prstGeom prst="rect">
          <a:avLst/>
        </a:prstGeom>
      </xdr:spPr>
    </xdr:pic>
    <xdr:clientData/>
  </xdr:oneCellAnchor>
  <xdr:oneCellAnchor>
    <xdr:from>
      <xdr:col>12</xdr:col>
      <xdr:colOff>228600</xdr:colOff>
      <xdr:row>48</xdr:row>
      <xdr:rowOff>209550</xdr:rowOff>
    </xdr:from>
    <xdr:ext cx="1057275" cy="1120810"/>
    <xdr:pic>
      <xdr:nvPicPr>
        <xdr:cNvPr id="4" name="/xl/media/image3.png">
          <a:extLst>
            <a:ext uri="{FF2B5EF4-FFF2-40B4-BE49-F238E27FC236}">
              <a16:creationId xmlns:a16="http://schemas.microsoft.com/office/drawing/2014/main" id="{AAB74F9A-4AB4-47DE-A03C-B35D29205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01225" y="12258675"/>
          <a:ext cx="1057275" cy="1120810"/>
        </a:xfrm>
        <a:prstGeom prst="rect">
          <a:avLst/>
        </a:prstGeom>
      </xdr:spPr>
    </xdr:pic>
    <xdr:clientData/>
  </xdr:oneCellAnchor>
  <xdr:oneCellAnchor>
    <xdr:from>
      <xdr:col>12</xdr:col>
      <xdr:colOff>0</xdr:colOff>
      <xdr:row>69</xdr:row>
      <xdr:rowOff>19050</xdr:rowOff>
    </xdr:from>
    <xdr:ext cx="1971675" cy="1685059"/>
    <xdr:pic>
      <xdr:nvPicPr>
        <xdr:cNvPr id="5" name="/xl/media/image4.png">
          <a:extLst>
            <a:ext uri="{FF2B5EF4-FFF2-40B4-BE49-F238E27FC236}">
              <a16:creationId xmlns:a16="http://schemas.microsoft.com/office/drawing/2014/main" id="{E60C4FF1-80AB-4FDF-BAC6-438315C69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2625" y="17268825"/>
          <a:ext cx="1971675" cy="1685059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552450</xdr:colOff>
      <xdr:row>4</xdr:row>
      <xdr:rowOff>247650</xdr:rowOff>
    </xdr:from>
    <xdr:to>
      <xdr:col>11</xdr:col>
      <xdr:colOff>24653</xdr:colOff>
      <xdr:row>6</xdr:row>
      <xdr:rowOff>247650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59B30C-4D1E-4523-A68B-97FC9BFC9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67850" y="1247775"/>
          <a:ext cx="815228" cy="552450"/>
        </a:xfrm>
        <a:prstGeom prst="rect">
          <a:avLst/>
        </a:prstGeom>
      </xdr:spPr>
    </xdr:pic>
    <xdr:clientData/>
  </xdr:twoCellAnchor>
  <xdr:twoCellAnchor editAs="oneCell">
    <xdr:from>
      <xdr:col>52</xdr:col>
      <xdr:colOff>381000</xdr:colOff>
      <xdr:row>4</xdr:row>
      <xdr:rowOff>228600</xdr:rowOff>
    </xdr:from>
    <xdr:to>
      <xdr:col>52</xdr:col>
      <xdr:colOff>1229138</xdr:colOff>
      <xdr:row>6</xdr:row>
      <xdr:rowOff>266700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113FE47-E997-494A-8C1F-454D9423D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863250" y="1228725"/>
          <a:ext cx="848138" cy="590550"/>
        </a:xfrm>
        <a:prstGeom prst="rect">
          <a:avLst/>
        </a:prstGeom>
      </xdr:spPr>
    </xdr:pic>
    <xdr:clientData/>
  </xdr:twoCellAnchor>
  <xdr:twoCellAnchor editAs="oneCell">
    <xdr:from>
      <xdr:col>87</xdr:col>
      <xdr:colOff>200025</xdr:colOff>
      <xdr:row>5</xdr:row>
      <xdr:rowOff>28575</xdr:rowOff>
    </xdr:from>
    <xdr:to>
      <xdr:col>87</xdr:col>
      <xdr:colOff>1057396</xdr:colOff>
      <xdr:row>7</xdr:row>
      <xdr:rowOff>47709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B6431C9-9B29-4092-91EC-B78D7C02C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267300" y="1304925"/>
          <a:ext cx="857371" cy="5811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ff-fiches-fabrication-maj-08-2020/ff-22-formats-formules-pourcentages.xlsx" TargetMode="External"/><Relationship Id="rId2" Type="http://schemas.openxmlformats.org/officeDocument/2006/relationships/externalLinkPath" Target="file:///D:\Donn&#233;es\1.UPRT\0-UPRT.fait\1-UPRT.FR-SITE-WEB\ff-fiches-fabrications\ff-fiches-fabrication-maj-08-2020\ff-22-formats-formules-pourcentages.xlsx" TargetMode="External"/><Relationship Id="rId1" Type="http://schemas.openxmlformats.org/officeDocument/2006/relationships/externalLinkPath" Target="/Donn&#233;es/1.UPRT/0-UPRT.fait/1-UPRT.FR-SITE-WEB/ff-fiches-fabrications/ff-fiches-fabrication-maj-08-2020/ff-22-formats-formules-pourcentag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ota"/>
      <sheetName val="Formats-formules"/>
      <sheetName val="différence Portion et Poids"/>
      <sheetName val="Epurer un texte"/>
      <sheetName val="Saisie des quantités"/>
      <sheetName val="Comprendre pour Transmettre"/>
      <sheetName val="Informations de base"/>
      <sheetName val="Introduction aux fonctions"/>
      <sheetName val="MOYENNE"/>
      <sheetName val="MIN et MAX"/>
      <sheetName val="Date et heure"/>
      <sheetName val="Combiner texte et nombres"/>
      <sheetName val="Instructions SI"/>
      <sheetName val="RECHERCHEV"/>
      <sheetName val="Fonctions conditionnelles"/>
      <sheetName val="Assistant Fonction"/>
      <sheetName val="Erreurs dans les formules"/>
      <sheetName val="Matou.Matheux"/>
      <sheetName val="aides cuisine"/>
      <sheetName val="aides patisserie"/>
      <sheetName val="pourcentages"/>
      <sheetName val="conversions"/>
      <sheetName val="comparer des offres"/>
      <sheetName val="Plat en sauce en 5 étapes"/>
      <sheetName val="Boulangerie-comment"/>
      <sheetName val="Franck Barbenoire"/>
      <sheetName val="relations formules"/>
      <sheetName val="des.sites.de.référence"/>
      <sheetName val="Vocabulaire"/>
      <sheetName val="CODES COULEURS"/>
      <sheetName val="ff-22-formats-formules-pourcent"/>
      <sheetName val="Transmission des savoirs.faire"/>
      <sheetName val="Formats-formules (2)"/>
      <sheetName val="Nethèq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youtube.com/watch?v=WbtKbVzE2mE&amp;t=2s" TargetMode="External"/><Relationship Id="rId1" Type="http://schemas.openxmlformats.org/officeDocument/2006/relationships/hyperlink" Target="https://fr.wikipedia.org/wiki/Portail:Alimentation_et_gastronomi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www.youtube.com/watch?v=WbtKbVzE2mE&amp;t=2s" TargetMode="External"/><Relationship Id="rId1" Type="http://schemas.openxmlformats.org/officeDocument/2006/relationships/hyperlink" Target="https://fr.wikipedia.org/wiki/Portail:Alimentation_et_gastronomi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youtube.com/watch?v=WbtKbVzE2mE&amp;t=2s" TargetMode="External"/><Relationship Id="rId1" Type="http://schemas.openxmlformats.org/officeDocument/2006/relationships/hyperlink" Target="https://fr.wikipedia.org/wiki/Portail:Alimentation_et_gastronomi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717AE-22B4-4E67-9D3C-EAF7D98C8F2C}">
  <dimension ref="A1:F57"/>
  <sheetViews>
    <sheetView tabSelected="1" workbookViewId="0">
      <selection activeCell="A7" sqref="A7:F7"/>
    </sheetView>
  </sheetViews>
  <sheetFormatPr baseColWidth="10" defaultColWidth="9.140625" defaultRowHeight="15" x14ac:dyDescent="0.25"/>
  <cols>
    <col min="1" max="1" width="23.7109375" style="637" customWidth="1"/>
    <col min="2" max="2" width="27" style="637" customWidth="1"/>
    <col min="3" max="3" width="61.7109375" style="637" customWidth="1"/>
    <col min="4" max="5" width="34" style="637" customWidth="1"/>
    <col min="6" max="6" width="48.85546875" style="637" customWidth="1"/>
    <col min="7" max="16384" width="9.140625" style="637"/>
  </cols>
  <sheetData>
    <row r="1" spans="1:6" ht="45" customHeight="1" x14ac:dyDescent="0.25">
      <c r="A1" s="664" t="s">
        <v>597</v>
      </c>
      <c r="B1" s="664"/>
      <c r="C1" s="664"/>
      <c r="D1" s="664"/>
      <c r="E1" s="664"/>
      <c r="F1" s="664"/>
    </row>
    <row r="2" spans="1:6" ht="39" customHeight="1" x14ac:dyDescent="0.25">
      <c r="A2" s="665" t="s">
        <v>598</v>
      </c>
      <c r="B2" s="665"/>
      <c r="C2" s="665"/>
      <c r="D2" s="665"/>
      <c r="E2" s="665"/>
      <c r="F2" s="665"/>
    </row>
    <row r="3" spans="1:6" ht="15" customHeight="1" x14ac:dyDescent="0.25">
      <c r="A3" s="638"/>
      <c r="B3" s="638"/>
      <c r="C3" s="638"/>
      <c r="D3" s="638"/>
      <c r="E3" s="638"/>
      <c r="F3" s="638"/>
    </row>
    <row r="4" spans="1:6" ht="31.15" customHeight="1" x14ac:dyDescent="0.25">
      <c r="A4" s="646" t="s">
        <v>599</v>
      </c>
      <c r="B4" s="646"/>
      <c r="C4" s="646"/>
      <c r="D4" s="646"/>
      <c r="E4" s="646"/>
      <c r="F4" s="646"/>
    </row>
    <row r="5" spans="1:6" ht="32.1" customHeight="1" x14ac:dyDescent="0.25">
      <c r="A5" s="643" t="s">
        <v>600</v>
      </c>
      <c r="B5" s="643"/>
      <c r="C5" s="643"/>
      <c r="D5" s="643"/>
      <c r="E5" s="643"/>
      <c r="F5" s="643"/>
    </row>
    <row r="6" spans="1:6" ht="32.1" customHeight="1" x14ac:dyDescent="0.25">
      <c r="A6" s="805" t="s">
        <v>601</v>
      </c>
      <c r="B6" s="805"/>
      <c r="C6" s="805"/>
      <c r="D6" s="805"/>
      <c r="E6" s="805"/>
      <c r="F6" s="805"/>
    </row>
    <row r="7" spans="1:6" ht="21" customHeight="1" x14ac:dyDescent="0.25">
      <c r="A7" s="806" t="s">
        <v>711</v>
      </c>
      <c r="B7" s="806"/>
      <c r="C7" s="806"/>
      <c r="D7" s="806"/>
      <c r="E7" s="806"/>
      <c r="F7" s="806"/>
    </row>
    <row r="8" spans="1:6" ht="21" customHeight="1" x14ac:dyDescent="0.25">
      <c r="A8" s="807" t="s">
        <v>712</v>
      </c>
      <c r="B8" s="807"/>
      <c r="C8" s="807"/>
      <c r="D8" s="807"/>
      <c r="E8" s="807"/>
      <c r="F8" s="807"/>
    </row>
    <row r="9" spans="1:6" ht="21" customHeight="1" x14ac:dyDescent="0.25">
      <c r="A9" s="807" t="s">
        <v>713</v>
      </c>
      <c r="B9" s="807"/>
      <c r="C9" s="807"/>
      <c r="D9" s="807"/>
      <c r="E9" s="807"/>
      <c r="F9" s="807"/>
    </row>
    <row r="10" spans="1:6" ht="15" customHeight="1" x14ac:dyDescent="0.25">
      <c r="A10" s="638"/>
      <c r="B10" s="638"/>
      <c r="C10" s="638"/>
      <c r="D10" s="638"/>
      <c r="E10" s="638"/>
      <c r="F10" s="638"/>
    </row>
    <row r="11" spans="1:6" ht="31.15" customHeight="1" x14ac:dyDescent="0.25">
      <c r="A11" s="646" t="s">
        <v>602</v>
      </c>
      <c r="B11" s="646"/>
      <c r="C11" s="646"/>
      <c r="D11" s="646"/>
      <c r="E11" s="646"/>
      <c r="F11" s="646"/>
    </row>
    <row r="12" spans="1:6" ht="15" customHeight="1" x14ac:dyDescent="0.25">
      <c r="A12" s="645" t="s">
        <v>603</v>
      </c>
      <c r="B12" s="645" t="s">
        <v>604</v>
      </c>
      <c r="C12" s="428" t="s">
        <v>605</v>
      </c>
      <c r="D12" s="648" t="s">
        <v>606</v>
      </c>
      <c r="E12" s="648"/>
      <c r="F12" s="645" t="s">
        <v>607</v>
      </c>
    </row>
    <row r="13" spans="1:6" ht="45" customHeight="1" x14ac:dyDescent="0.25">
      <c r="A13" s="659" t="s">
        <v>608</v>
      </c>
      <c r="B13" s="641" t="s">
        <v>609</v>
      </c>
      <c r="C13" s="642" t="s">
        <v>610</v>
      </c>
      <c r="D13" s="395" t="s">
        <v>611</v>
      </c>
      <c r="F13" s="395" t="s">
        <v>612</v>
      </c>
    </row>
    <row r="14" spans="1:6" ht="45" customHeight="1" x14ac:dyDescent="0.25">
      <c r="A14" s="659" t="s">
        <v>613</v>
      </c>
      <c r="B14" s="641" t="s">
        <v>614</v>
      </c>
      <c r="C14" s="642" t="s">
        <v>615</v>
      </c>
      <c r="D14" s="395" t="s">
        <v>616</v>
      </c>
      <c r="F14" s="395" t="s">
        <v>617</v>
      </c>
    </row>
    <row r="15" spans="1:6" ht="45" customHeight="1" x14ac:dyDescent="0.25">
      <c r="A15" s="659" t="s">
        <v>618</v>
      </c>
      <c r="B15" s="641" t="s">
        <v>619</v>
      </c>
      <c r="C15" s="642" t="s">
        <v>620</v>
      </c>
      <c r="D15" s="644" t="s">
        <v>621</v>
      </c>
      <c r="E15" s="644"/>
      <c r="F15" s="395" t="s">
        <v>622</v>
      </c>
    </row>
    <row r="16" spans="1:6" ht="45" customHeight="1" x14ac:dyDescent="0.25">
      <c r="A16" s="659" t="s">
        <v>623</v>
      </c>
      <c r="B16" s="641" t="s">
        <v>624</v>
      </c>
      <c r="C16" s="642" t="s">
        <v>625</v>
      </c>
      <c r="D16" s="395" t="s">
        <v>626</v>
      </c>
      <c r="F16" s="395" t="s">
        <v>627</v>
      </c>
    </row>
    <row r="17" spans="1:6" ht="45" customHeight="1" x14ac:dyDescent="0.25">
      <c r="A17" s="659" t="s">
        <v>628</v>
      </c>
      <c r="B17" s="641" t="s">
        <v>629</v>
      </c>
      <c r="C17" s="642" t="s">
        <v>630</v>
      </c>
      <c r="D17" s="395" t="s">
        <v>631</v>
      </c>
      <c r="F17" s="395" t="s">
        <v>632</v>
      </c>
    </row>
    <row r="18" spans="1:6" ht="45" customHeight="1" x14ac:dyDescent="0.25">
      <c r="A18" s="659" t="s">
        <v>633</v>
      </c>
      <c r="B18" s="641" t="s">
        <v>634</v>
      </c>
      <c r="C18" s="642" t="s">
        <v>635</v>
      </c>
      <c r="D18" s="395" t="s">
        <v>636</v>
      </c>
      <c r="F18" s="395" t="s">
        <v>637</v>
      </c>
    </row>
    <row r="19" spans="1:6" ht="15" customHeight="1" x14ac:dyDescent="0.25">
      <c r="A19" s="395"/>
      <c r="B19" s="395"/>
      <c r="C19" s="395"/>
      <c r="D19" s="395"/>
      <c r="F19" s="395"/>
    </row>
    <row r="20" spans="1:6" ht="31.15" customHeight="1" x14ac:dyDescent="0.25">
      <c r="A20" s="646" t="s">
        <v>638</v>
      </c>
      <c r="B20" s="646"/>
      <c r="C20" s="646"/>
      <c r="D20" s="646"/>
      <c r="E20" s="646"/>
      <c r="F20" s="646"/>
    </row>
    <row r="21" spans="1:6" ht="15" customHeight="1" x14ac:dyDescent="0.25">
      <c r="A21" s="645" t="s">
        <v>639</v>
      </c>
      <c r="B21" s="653" t="s">
        <v>640</v>
      </c>
      <c r="C21" s="653"/>
      <c r="D21" s="649" t="s">
        <v>641</v>
      </c>
      <c r="E21" s="649"/>
      <c r="F21" s="649"/>
    </row>
    <row r="22" spans="1:6" ht="45" customHeight="1" x14ac:dyDescent="0.25">
      <c r="A22" s="666" t="s">
        <v>491</v>
      </c>
      <c r="B22" s="652" t="s">
        <v>642</v>
      </c>
      <c r="C22" s="650"/>
      <c r="D22" s="650" t="s">
        <v>643</v>
      </c>
      <c r="E22" s="650"/>
      <c r="F22" s="650"/>
    </row>
    <row r="23" spans="1:6" ht="45" customHeight="1" x14ac:dyDescent="0.25">
      <c r="A23" s="666" t="s">
        <v>493</v>
      </c>
      <c r="B23" s="652" t="s">
        <v>644</v>
      </c>
      <c r="C23" s="650"/>
      <c r="D23" s="650" t="s">
        <v>645</v>
      </c>
      <c r="E23" s="650"/>
      <c r="F23" s="650"/>
    </row>
    <row r="24" spans="1:6" ht="45" customHeight="1" x14ac:dyDescent="0.25">
      <c r="A24" s="666" t="s">
        <v>495</v>
      </c>
      <c r="B24" s="652" t="s">
        <v>646</v>
      </c>
      <c r="C24" s="650"/>
      <c r="D24" s="650" t="s">
        <v>647</v>
      </c>
      <c r="E24" s="650"/>
      <c r="F24" s="650"/>
    </row>
    <row r="25" spans="1:6" ht="45" customHeight="1" x14ac:dyDescent="0.25">
      <c r="A25" s="666" t="s">
        <v>497</v>
      </c>
      <c r="B25" s="652" t="s">
        <v>648</v>
      </c>
      <c r="C25" s="650"/>
      <c r="D25" s="650" t="s">
        <v>649</v>
      </c>
      <c r="E25" s="650"/>
      <c r="F25" s="650"/>
    </row>
    <row r="26" spans="1:6" ht="45" customHeight="1" x14ac:dyDescent="0.25">
      <c r="A26" s="666" t="s">
        <v>499</v>
      </c>
      <c r="B26" s="652" t="s">
        <v>650</v>
      </c>
      <c r="C26" s="650"/>
      <c r="D26" s="651" t="s">
        <v>651</v>
      </c>
      <c r="E26" s="651"/>
      <c r="F26" s="651"/>
    </row>
    <row r="27" spans="1:6" ht="45" customHeight="1" x14ac:dyDescent="0.25">
      <c r="A27" s="666" t="s">
        <v>501</v>
      </c>
      <c r="B27" s="652" t="s">
        <v>652</v>
      </c>
      <c r="C27" s="650"/>
      <c r="D27" s="650" t="s">
        <v>653</v>
      </c>
      <c r="E27" s="650"/>
      <c r="F27" s="650"/>
    </row>
    <row r="28" spans="1:6" ht="45" customHeight="1" x14ac:dyDescent="0.25">
      <c r="A28" s="666" t="s">
        <v>502</v>
      </c>
      <c r="B28" s="652" t="s">
        <v>654</v>
      </c>
      <c r="C28" s="650"/>
      <c r="D28" s="650" t="s">
        <v>655</v>
      </c>
      <c r="E28" s="650"/>
      <c r="F28" s="650"/>
    </row>
    <row r="29" spans="1:6" ht="45" customHeight="1" x14ac:dyDescent="0.25">
      <c r="A29" s="666" t="s">
        <v>504</v>
      </c>
      <c r="B29" s="652" t="s">
        <v>656</v>
      </c>
      <c r="C29" s="650"/>
      <c r="D29" s="651" t="s">
        <v>657</v>
      </c>
      <c r="E29" s="651"/>
      <c r="F29" s="651"/>
    </row>
    <row r="30" spans="1:6" ht="15" customHeight="1" x14ac:dyDescent="0.25">
      <c r="A30" s="638"/>
      <c r="B30" s="638"/>
      <c r="C30" s="638"/>
      <c r="D30" s="638"/>
      <c r="E30" s="638"/>
      <c r="F30" s="638"/>
    </row>
    <row r="31" spans="1:6" ht="31.15" customHeight="1" x14ac:dyDescent="0.25">
      <c r="A31" s="646" t="s">
        <v>658</v>
      </c>
      <c r="B31" s="646"/>
      <c r="C31" s="646"/>
      <c r="D31" s="646"/>
      <c r="E31" s="646"/>
      <c r="F31" s="646"/>
    </row>
    <row r="32" spans="1:6" ht="15" customHeight="1" x14ac:dyDescent="0.25">
      <c r="A32" s="645" t="s">
        <v>659</v>
      </c>
      <c r="B32" s="654" t="s">
        <v>660</v>
      </c>
      <c r="C32" s="649"/>
      <c r="D32" s="649" t="s">
        <v>661</v>
      </c>
      <c r="E32" s="649"/>
      <c r="F32" s="649" t="s">
        <v>662</v>
      </c>
    </row>
    <row r="33" spans="1:6" ht="45" customHeight="1" x14ac:dyDescent="0.25">
      <c r="A33" s="657" t="s">
        <v>663</v>
      </c>
      <c r="B33" s="655" t="s">
        <v>664</v>
      </c>
      <c r="C33" s="655"/>
      <c r="D33" s="655" t="s">
        <v>665</v>
      </c>
      <c r="E33" s="655"/>
      <c r="F33" s="655" t="s">
        <v>666</v>
      </c>
    </row>
    <row r="34" spans="1:6" ht="45" customHeight="1" x14ac:dyDescent="0.25">
      <c r="A34" s="657" t="s">
        <v>667</v>
      </c>
      <c r="B34" s="655" t="s">
        <v>668</v>
      </c>
      <c r="C34" s="655"/>
      <c r="D34" s="655" t="s">
        <v>669</v>
      </c>
      <c r="E34" s="655"/>
      <c r="F34" s="655" t="s">
        <v>670</v>
      </c>
    </row>
    <row r="35" spans="1:6" ht="45" customHeight="1" x14ac:dyDescent="0.25">
      <c r="A35" s="657" t="s">
        <v>671</v>
      </c>
      <c r="B35" s="656" t="s">
        <v>672</v>
      </c>
      <c r="C35" s="656"/>
      <c r="D35" s="655" t="s">
        <v>673</v>
      </c>
      <c r="E35" s="655"/>
      <c r="F35" s="655"/>
    </row>
    <row r="36" spans="1:6" ht="15" customHeight="1" x14ac:dyDescent="0.25">
      <c r="A36" s="638"/>
      <c r="B36" s="638"/>
      <c r="C36" s="638"/>
      <c r="D36" s="638"/>
      <c r="E36" s="638"/>
      <c r="F36" s="638"/>
    </row>
    <row r="37" spans="1:6" ht="31.15" customHeight="1" x14ac:dyDescent="0.25">
      <c r="A37" s="646" t="s">
        <v>674</v>
      </c>
      <c r="B37" s="646"/>
      <c r="C37" s="646"/>
      <c r="D37" s="646"/>
      <c r="E37" s="646"/>
      <c r="F37" s="646"/>
    </row>
    <row r="38" spans="1:6" ht="15" customHeight="1" x14ac:dyDescent="0.25">
      <c r="A38" s="658" t="s">
        <v>675</v>
      </c>
      <c r="B38" s="649" t="s">
        <v>676</v>
      </c>
      <c r="C38" s="649"/>
      <c r="D38" s="649" t="s">
        <v>677</v>
      </c>
      <c r="E38" s="428"/>
      <c r="F38" s="649"/>
    </row>
    <row r="39" spans="1:6" ht="45" customHeight="1" x14ac:dyDescent="0.25">
      <c r="A39" s="657" t="s">
        <v>678</v>
      </c>
      <c r="B39" s="655" t="s">
        <v>679</v>
      </c>
      <c r="C39" s="655"/>
      <c r="D39" s="655" t="s">
        <v>680</v>
      </c>
      <c r="E39" s="660"/>
      <c r="F39" s="655"/>
    </row>
    <row r="40" spans="1:6" ht="45" customHeight="1" x14ac:dyDescent="0.25">
      <c r="A40" s="657" t="s">
        <v>681</v>
      </c>
      <c r="B40" s="655" t="s">
        <v>682</v>
      </c>
      <c r="C40" s="655"/>
      <c r="D40" s="655" t="s">
        <v>683</v>
      </c>
      <c r="E40" s="660"/>
      <c r="F40" s="655"/>
    </row>
    <row r="41" spans="1:6" ht="45" customHeight="1" x14ac:dyDescent="0.25">
      <c r="A41" s="657" t="s">
        <v>684</v>
      </c>
      <c r="B41" s="655" t="s">
        <v>685</v>
      </c>
      <c r="C41" s="655"/>
      <c r="D41" s="655" t="s">
        <v>686</v>
      </c>
      <c r="E41" s="660"/>
      <c r="F41" s="655"/>
    </row>
    <row r="42" spans="1:6" ht="45" customHeight="1" x14ac:dyDescent="0.25">
      <c r="A42" s="657" t="s">
        <v>687</v>
      </c>
      <c r="B42" s="656" t="s">
        <v>688</v>
      </c>
      <c r="C42" s="656"/>
      <c r="D42" s="655" t="s">
        <v>689</v>
      </c>
      <c r="E42" s="660"/>
      <c r="F42" s="655"/>
    </row>
    <row r="43" spans="1:6" ht="45" customHeight="1" x14ac:dyDescent="0.25">
      <c r="A43" s="657" t="s">
        <v>690</v>
      </c>
      <c r="B43" s="655" t="s">
        <v>691</v>
      </c>
      <c r="C43" s="655"/>
      <c r="D43" s="655" t="s">
        <v>692</v>
      </c>
      <c r="E43" s="660"/>
      <c r="F43" s="655"/>
    </row>
    <row r="44" spans="1:6" ht="45" customHeight="1" x14ac:dyDescent="0.25">
      <c r="A44" s="657" t="s">
        <v>693</v>
      </c>
      <c r="B44" s="655" t="s">
        <v>694</v>
      </c>
      <c r="C44" s="655"/>
      <c r="D44" s="655" t="s">
        <v>695</v>
      </c>
      <c r="E44" s="660"/>
      <c r="F44" s="655"/>
    </row>
    <row r="45" spans="1:6" ht="15" customHeight="1" x14ac:dyDescent="0.25">
      <c r="A45" s="638"/>
      <c r="B45" s="638"/>
      <c r="C45" s="638"/>
      <c r="D45" s="638"/>
      <c r="E45" s="638"/>
      <c r="F45" s="638"/>
    </row>
    <row r="46" spans="1:6" ht="31.15" customHeight="1" x14ac:dyDescent="0.25">
      <c r="A46" s="646" t="s">
        <v>696</v>
      </c>
      <c r="B46" s="646"/>
      <c r="C46" s="646"/>
      <c r="D46" s="646"/>
      <c r="E46" s="646"/>
      <c r="F46" s="646"/>
    </row>
    <row r="47" spans="1:6" ht="45" customHeight="1" x14ac:dyDescent="0.25">
      <c r="A47" s="661" t="s">
        <v>697</v>
      </c>
      <c r="B47" s="662" t="s">
        <v>698</v>
      </c>
      <c r="C47" s="663"/>
      <c r="D47" s="663"/>
      <c r="E47" s="663"/>
      <c r="F47" s="663"/>
    </row>
    <row r="48" spans="1:6" ht="45" customHeight="1" x14ac:dyDescent="0.25">
      <c r="A48" s="661" t="s">
        <v>699</v>
      </c>
      <c r="B48" s="662" t="s">
        <v>700</v>
      </c>
      <c r="C48" s="663"/>
      <c r="D48" s="663"/>
      <c r="E48" s="663"/>
      <c r="F48" s="663"/>
    </row>
    <row r="49" spans="1:6" ht="45" customHeight="1" x14ac:dyDescent="0.25">
      <c r="A49" s="661" t="s">
        <v>701</v>
      </c>
      <c r="B49" s="662" t="s">
        <v>702</v>
      </c>
      <c r="C49" s="663"/>
      <c r="D49" s="663"/>
      <c r="E49" s="663"/>
      <c r="F49" s="663"/>
    </row>
    <row r="50" spans="1:6" ht="45" customHeight="1" x14ac:dyDescent="0.25">
      <c r="A50" s="661" t="s">
        <v>703</v>
      </c>
      <c r="B50" s="662" t="s">
        <v>704</v>
      </c>
      <c r="C50" s="663"/>
      <c r="D50" s="663"/>
      <c r="E50" s="663"/>
      <c r="F50" s="663"/>
    </row>
    <row r="51" spans="1:6" ht="45" customHeight="1" x14ac:dyDescent="0.25">
      <c r="A51" s="661" t="s">
        <v>705</v>
      </c>
      <c r="B51" s="662" t="s">
        <v>706</v>
      </c>
      <c r="C51" s="663"/>
      <c r="D51" s="663"/>
      <c r="E51" s="663"/>
      <c r="F51" s="663"/>
    </row>
    <row r="52" spans="1:6" ht="15" customHeight="1" x14ac:dyDescent="0.25">
      <c r="A52" s="639"/>
      <c r="B52" s="663"/>
      <c r="C52" s="663"/>
      <c r="D52" s="663"/>
      <c r="E52" s="663"/>
      <c r="F52" s="663"/>
    </row>
    <row r="53" spans="1:6" ht="31.15" customHeight="1" x14ac:dyDescent="0.25">
      <c r="A53" s="646" t="s">
        <v>793</v>
      </c>
      <c r="B53" s="646"/>
      <c r="C53" s="646"/>
      <c r="D53" s="646"/>
      <c r="E53" s="646"/>
      <c r="F53" s="646"/>
    </row>
    <row r="54" spans="1:6" ht="38.1" customHeight="1" x14ac:dyDescent="0.25">
      <c r="A54" s="647" t="s">
        <v>707</v>
      </c>
      <c r="B54" s="647"/>
      <c r="C54" s="647"/>
      <c r="D54" s="647"/>
      <c r="E54" s="647"/>
      <c r="F54" s="647"/>
    </row>
    <row r="56" spans="1:6" ht="24.95" customHeight="1" x14ac:dyDescent="0.25">
      <c r="A56" s="429"/>
      <c r="B56" s="429"/>
      <c r="C56" s="429"/>
      <c r="D56" s="429"/>
      <c r="E56" s="429"/>
      <c r="F56" s="429"/>
    </row>
    <row r="57" spans="1:6" ht="15.75" x14ac:dyDescent="0.25">
      <c r="A57" s="640"/>
      <c r="B57" s="640"/>
      <c r="C57" s="640"/>
      <c r="D57" s="640"/>
      <c r="E57" s="640"/>
      <c r="F57" s="640"/>
    </row>
  </sheetData>
  <mergeCells count="22">
    <mergeCell ref="B35:C35"/>
    <mergeCell ref="B42:C42"/>
    <mergeCell ref="A31:F31"/>
    <mergeCell ref="A7:F7"/>
    <mergeCell ref="A8:F8"/>
    <mergeCell ref="A9:F9"/>
    <mergeCell ref="D15:E15"/>
    <mergeCell ref="A4:F4"/>
    <mergeCell ref="A2:F2"/>
    <mergeCell ref="A1:F1"/>
    <mergeCell ref="A11:F11"/>
    <mergeCell ref="A5:F5"/>
    <mergeCell ref="A6:F6"/>
    <mergeCell ref="D12:E12"/>
    <mergeCell ref="A20:F20"/>
    <mergeCell ref="A37:F37"/>
    <mergeCell ref="A46:F46"/>
    <mergeCell ref="A53:F53"/>
    <mergeCell ref="A54:F54"/>
    <mergeCell ref="B21:C21"/>
    <mergeCell ref="D26:F26"/>
    <mergeCell ref="D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7B27-A778-41E4-A25C-E309F457BA2E}">
  <dimension ref="A1:BJ666"/>
  <sheetViews>
    <sheetView workbookViewId="0">
      <selection activeCell="I22" sqref="I22"/>
    </sheetView>
  </sheetViews>
  <sheetFormatPr baseColWidth="10" defaultColWidth="10.28515625" defaultRowHeight="15" x14ac:dyDescent="0.25"/>
  <cols>
    <col min="1" max="1" width="6.85546875" style="129" customWidth="1"/>
    <col min="2" max="2" width="9.7109375" style="128" customWidth="1"/>
    <col min="3" max="4" width="12.7109375" style="129" customWidth="1"/>
    <col min="5" max="5" width="4" style="129" customWidth="1"/>
    <col min="6" max="6" width="9.7109375" style="129" customWidth="1"/>
    <col min="7" max="7" width="13" style="129" customWidth="1"/>
    <col min="8" max="8" width="13.5703125" style="129" customWidth="1"/>
    <col min="9" max="9" width="40.7109375" style="129" customWidth="1"/>
    <col min="10" max="10" width="3.140625" style="129" customWidth="1"/>
    <col min="11" max="11" width="5.7109375" style="236" customWidth="1"/>
    <col min="12" max="16" width="11.7109375" style="236" customWidth="1"/>
    <col min="17" max="17" width="2.85546875" style="10" customWidth="1"/>
    <col min="18" max="18" width="22.85546875" style="10" customWidth="1"/>
    <col min="19" max="19" width="32" style="10" customWidth="1"/>
    <col min="20" max="20" width="43.42578125" style="10" customWidth="1"/>
    <col min="21" max="21" width="26.85546875" style="10" customWidth="1"/>
    <col min="22" max="22" width="20.5703125" style="10" customWidth="1"/>
    <col min="23" max="23" width="18.28515625" style="10" customWidth="1"/>
    <col min="24" max="24" width="14.85546875" style="10" customWidth="1"/>
    <col min="25" max="25" width="13.7109375" style="10" customWidth="1"/>
    <col min="26" max="26" width="14.85546875" style="10" customWidth="1"/>
    <col min="27" max="27" width="13.7109375" style="10" customWidth="1"/>
    <col min="28" max="28" width="26.28515625" style="10" customWidth="1"/>
    <col min="29" max="31" width="9.7109375" style="10" customWidth="1"/>
    <col min="32" max="33" width="13.7109375" style="10" customWidth="1"/>
    <col min="34" max="36" width="14.85546875" style="10" customWidth="1"/>
    <col min="37" max="38" width="12.5703125" style="10" customWidth="1"/>
    <col min="39" max="39" width="27.42578125" style="10" customWidth="1"/>
    <col min="40" max="40" width="3.42578125" style="10" customWidth="1"/>
    <col min="41" max="41" width="10.28515625" style="10" customWidth="1"/>
    <col min="42" max="42" width="22.85546875" style="10" customWidth="1"/>
    <col min="43" max="44" width="16" style="10" customWidth="1"/>
    <col min="45" max="45" width="20.5703125" style="10" customWidth="1"/>
    <col min="46" max="46" width="22.5703125" style="10" customWidth="1"/>
    <col min="47" max="52" width="12.7109375" style="10" customWidth="1"/>
    <col min="53" max="53" width="10.28515625" style="10"/>
    <col min="54" max="54" width="19.7109375" style="236" customWidth="1"/>
    <col min="55" max="55" width="18.7109375" style="236" customWidth="1"/>
    <col min="56" max="56" width="10.7109375" style="236" customWidth="1"/>
    <col min="57" max="57" width="16.7109375" style="236" customWidth="1"/>
    <col min="58" max="58" width="17" style="236" customWidth="1"/>
    <col min="59" max="59" width="11.7109375" style="236" customWidth="1"/>
    <col min="60" max="60" width="41" style="236" customWidth="1"/>
    <col min="61" max="61" width="10.28515625" style="10"/>
    <col min="62" max="62" width="10.28515625" style="236"/>
    <col min="63" max="16384" width="10.28515625" style="10"/>
  </cols>
  <sheetData>
    <row r="1" spans="1:62" ht="16.5" thickTop="1" thickBot="1" x14ac:dyDescent="0.3">
      <c r="A1" s="127" t="s">
        <v>237</v>
      </c>
      <c r="B1" s="5" t="str">
        <f t="shared" ref="B1:P1" si="0">SUBSTITUTE(ADDRESS(1,COLUMN(),4),"1","")</f>
        <v>B</v>
      </c>
      <c r="C1" s="5" t="str">
        <f t="shared" si="0"/>
        <v>C</v>
      </c>
      <c r="D1" s="5" t="str">
        <f t="shared" si="0"/>
        <v>D</v>
      </c>
      <c r="E1" s="5" t="str">
        <f t="shared" si="0"/>
        <v>E</v>
      </c>
      <c r="F1" s="5" t="str">
        <f t="shared" si="0"/>
        <v>F</v>
      </c>
      <c r="G1" s="5" t="str">
        <f t="shared" si="0"/>
        <v>G</v>
      </c>
      <c r="H1" s="5" t="str">
        <f t="shared" si="0"/>
        <v>H</v>
      </c>
      <c r="I1" s="5" t="str">
        <f t="shared" si="0"/>
        <v>I</v>
      </c>
      <c r="J1" s="5" t="str">
        <f t="shared" si="0"/>
        <v>J</v>
      </c>
      <c r="K1" s="228" t="str">
        <f t="shared" si="0"/>
        <v>K</v>
      </c>
      <c r="L1" s="228" t="str">
        <f t="shared" si="0"/>
        <v>L</v>
      </c>
      <c r="M1" s="228" t="str">
        <f t="shared" si="0"/>
        <v>M</v>
      </c>
      <c r="N1" s="228" t="str">
        <f t="shared" si="0"/>
        <v>N</v>
      </c>
      <c r="O1" s="228" t="str">
        <f t="shared" si="0"/>
        <v>O</v>
      </c>
      <c r="P1" s="228" t="str">
        <f t="shared" si="0"/>
        <v>P</v>
      </c>
      <c r="AT1" s="27"/>
      <c r="AU1" s="27"/>
      <c r="AV1" s="27"/>
      <c r="AW1" s="27"/>
      <c r="AX1" s="27"/>
      <c r="AY1" s="27"/>
      <c r="AZ1" s="27"/>
      <c r="BA1" s="27"/>
      <c r="BB1" s="228" t="str">
        <f t="shared" ref="BB1:BH1" si="1">SUBSTITUTE(ADDRESS(1,COLUMN(),4),"1","")</f>
        <v>BB</v>
      </c>
      <c r="BC1" s="228" t="str">
        <f t="shared" si="1"/>
        <v>BC</v>
      </c>
      <c r="BD1" s="228" t="str">
        <f t="shared" si="1"/>
        <v>BD</v>
      </c>
      <c r="BE1" s="228" t="str">
        <f t="shared" si="1"/>
        <v>BE</v>
      </c>
      <c r="BF1" s="228" t="str">
        <f t="shared" si="1"/>
        <v>BF</v>
      </c>
      <c r="BG1" s="228" t="str">
        <f t="shared" si="1"/>
        <v>BG</v>
      </c>
      <c r="BH1" s="228" t="str">
        <f t="shared" si="1"/>
        <v>BH</v>
      </c>
      <c r="BJ1" s="229">
        <v>1</v>
      </c>
    </row>
    <row r="2" spans="1:62" ht="22.5" customHeight="1" thickTop="1" x14ac:dyDescent="0.25">
      <c r="B2" s="230">
        <f t="shared" ref="B2:P2" ca="1" si="2">INDEX(CELL("largeur",B2),1,1)</f>
        <v>9</v>
      </c>
      <c r="C2" s="230">
        <f t="shared" ca="1" si="2"/>
        <v>12</v>
      </c>
      <c r="D2" s="230">
        <f t="shared" ca="1" si="2"/>
        <v>12</v>
      </c>
      <c r="E2" s="230">
        <f t="shared" ca="1" si="2"/>
        <v>3</v>
      </c>
      <c r="F2" s="230">
        <f t="shared" ca="1" si="2"/>
        <v>9</v>
      </c>
      <c r="G2" s="230">
        <f t="shared" ca="1" si="2"/>
        <v>12</v>
      </c>
      <c r="H2" s="230">
        <f t="shared" ca="1" si="2"/>
        <v>13</v>
      </c>
      <c r="I2" s="230">
        <f t="shared" ca="1" si="2"/>
        <v>40</v>
      </c>
      <c r="J2" s="230">
        <f t="shared" ca="1" si="2"/>
        <v>2</v>
      </c>
      <c r="K2" s="230">
        <f t="shared" ca="1" si="2"/>
        <v>5</v>
      </c>
      <c r="L2" s="230">
        <f t="shared" ca="1" si="2"/>
        <v>11</v>
      </c>
      <c r="M2" s="230">
        <f t="shared" ca="1" si="2"/>
        <v>11</v>
      </c>
      <c r="N2" s="230">
        <f t="shared" ca="1" si="2"/>
        <v>11</v>
      </c>
      <c r="O2" s="230">
        <f t="shared" ca="1" si="2"/>
        <v>11</v>
      </c>
      <c r="P2" s="230">
        <f t="shared" ca="1" si="2"/>
        <v>11</v>
      </c>
      <c r="Q2" s="1"/>
      <c r="R2" s="474" t="s">
        <v>535</v>
      </c>
      <c r="S2" s="475" t="s">
        <v>792</v>
      </c>
      <c r="T2" s="475"/>
      <c r="U2" s="475"/>
      <c r="V2" s="231"/>
      <c r="W2" s="231"/>
      <c r="X2" s="5" t="str">
        <f t="shared" ref="X2:AM2" si="3">SUBSTITUTE(ADDRESS(1,COLUMN(),4),"1","")</f>
        <v>X</v>
      </c>
      <c r="Y2" s="5" t="str">
        <f t="shared" si="3"/>
        <v>Y</v>
      </c>
      <c r="Z2" s="5" t="str">
        <f t="shared" si="3"/>
        <v>Z</v>
      </c>
      <c r="AA2" s="5" t="str">
        <f t="shared" si="3"/>
        <v>AA</v>
      </c>
      <c r="AB2" s="5" t="str">
        <f t="shared" si="3"/>
        <v>AB</v>
      </c>
      <c r="AC2" s="5" t="str">
        <f t="shared" si="3"/>
        <v>AC</v>
      </c>
      <c r="AD2" s="5" t="str">
        <f t="shared" si="3"/>
        <v>AD</v>
      </c>
      <c r="AE2" s="5" t="str">
        <f t="shared" si="3"/>
        <v>AE</v>
      </c>
      <c r="AF2" s="5" t="str">
        <f t="shared" si="3"/>
        <v>AF</v>
      </c>
      <c r="AG2" s="5" t="str">
        <f t="shared" si="3"/>
        <v>AG</v>
      </c>
      <c r="AH2" s="5" t="str">
        <f t="shared" si="3"/>
        <v>AH</v>
      </c>
      <c r="AI2" s="5" t="str">
        <f t="shared" si="3"/>
        <v>AI</v>
      </c>
      <c r="AJ2" s="5" t="str">
        <f t="shared" si="3"/>
        <v>AJ</v>
      </c>
      <c r="AK2" s="5" t="str">
        <f t="shared" si="3"/>
        <v>AK</v>
      </c>
      <c r="AL2" s="5" t="str">
        <f t="shared" si="3"/>
        <v>AL</v>
      </c>
      <c r="AM2" s="5" t="str">
        <f t="shared" si="3"/>
        <v>AM</v>
      </c>
      <c r="AN2" s="6" t="s">
        <v>1</v>
      </c>
      <c r="AO2" s="6" t="str">
        <f ca="1">IF(COUNTIF(X3:AM3,"&lt;0.5")=0,"Aucune colonne masquée ",COUNTIF(X3:AM3,"&lt;0.5")&amp;" "&amp;IF(COUNTIF(X3:AM3,"&lt;0.5")&gt;1,"colonnes masquées","colonne masquée")&amp;" "&amp;TRIM(IF(X3&lt;0.5,X2&amp;" ","")&amp;IF(Y3&lt;0.5,Y2&amp;" ","")&amp;IF(Z3&lt;0.5,Z2&amp;" ","")&amp;IF(AA3&lt;0.5,AA2&amp;" ","")&amp;IF(AB3&lt;0.5,AB2&amp;" ","")&amp;IF(AC3&lt;0.5,AC2&amp;" ","")&amp;IF(AD3&lt;0.5,AD2&amp;" ","")&amp;IF(AE3&lt;0.5,AE2&amp;" ","")&amp;IF(AF3&lt;0.5,AF2&amp;" ","")&amp;IF(AG3&lt;0.5,AG2&amp;" ","")&amp;IF(AH3&lt;0.5,AH2&amp;" ","")&amp;IF(AI3&lt;0.5,AI2&amp;" ","")&amp;IF(AJ3&lt;0.5,AJ2&amp;" ","")&amp;IF(AK3&lt;0.5,AK2&amp;" ","")&amp;IF(AL3&lt;0.5,AL2&amp;" ","")&amp;IF(AM3&lt;0.5,AM2&amp;" ","")))&amp;" "</f>
        <v xml:space="preserve">Aucune colonne masquée  </v>
      </c>
      <c r="AP2" s="6"/>
      <c r="AQ2" s="7"/>
      <c r="AR2" s="8" t="s">
        <v>2</v>
      </c>
      <c r="AS2" s="9"/>
      <c r="AT2" s="27"/>
      <c r="AU2" s="27"/>
      <c r="AV2" s="27"/>
      <c r="AW2" s="27"/>
      <c r="AX2" s="27"/>
      <c r="AY2" s="27"/>
      <c r="AZ2" s="27"/>
      <c r="BA2" s="27"/>
      <c r="BB2" s="230">
        <f t="shared" ref="BB2:BH2" ca="1" si="4">INDEX(CELL("largeur",BB2),1,1)</f>
        <v>19</v>
      </c>
      <c r="BC2" s="230">
        <f t="shared" ca="1" si="4"/>
        <v>18</v>
      </c>
      <c r="BD2" s="230">
        <f t="shared" ca="1" si="4"/>
        <v>10</v>
      </c>
      <c r="BE2" s="230">
        <f t="shared" ca="1" si="4"/>
        <v>16</v>
      </c>
      <c r="BF2" s="230">
        <f t="shared" ca="1" si="4"/>
        <v>16</v>
      </c>
      <c r="BG2" s="230">
        <f t="shared" ca="1" si="4"/>
        <v>11</v>
      </c>
      <c r="BH2" s="230">
        <f t="shared" ca="1" si="4"/>
        <v>40</v>
      </c>
      <c r="BJ2" s="229">
        <v>1</v>
      </c>
    </row>
    <row r="3" spans="1:62" ht="27" thickBot="1" x14ac:dyDescent="0.3">
      <c r="A3" s="232" t="s">
        <v>237</v>
      </c>
      <c r="B3" s="233"/>
      <c r="C3" s="233"/>
      <c r="D3" s="233"/>
      <c r="E3" s="233"/>
      <c r="F3" s="233"/>
      <c r="G3" s="233"/>
      <c r="H3" s="233"/>
      <c r="I3" s="233"/>
      <c r="J3" s="131"/>
      <c r="K3" s="179"/>
      <c r="L3" s="179"/>
      <c r="M3" s="179"/>
      <c r="N3" s="234"/>
      <c r="O3" s="234"/>
      <c r="P3" s="234"/>
      <c r="Q3" s="1"/>
      <c r="R3" s="474"/>
      <c r="S3" s="475"/>
      <c r="T3" s="475"/>
      <c r="U3" s="475"/>
      <c r="V3" s="235" t="s">
        <v>565</v>
      </c>
      <c r="W3" s="170" t="str">
        <f>IF(S2="","",UPPER(LEFT(TRIM(SUBSTITUTE(S2,CHAR(160),"")),1)))</f>
        <v>N</v>
      </c>
      <c r="X3" s="230">
        <f t="shared" ref="X3:AM3" ca="1" si="5">INDEX(CELL("largeur",X3),1,1)</f>
        <v>14</v>
      </c>
      <c r="Y3" s="230">
        <f t="shared" ca="1" si="5"/>
        <v>13</v>
      </c>
      <c r="Z3" s="230">
        <f t="shared" ca="1" si="5"/>
        <v>14</v>
      </c>
      <c r="AA3" s="230">
        <f t="shared" ca="1" si="5"/>
        <v>13</v>
      </c>
      <c r="AB3" s="230">
        <f t="shared" ca="1" si="5"/>
        <v>26</v>
      </c>
      <c r="AC3" s="230">
        <f t="shared" ca="1" si="5"/>
        <v>9</v>
      </c>
      <c r="AD3" s="230">
        <f t="shared" ca="1" si="5"/>
        <v>9</v>
      </c>
      <c r="AE3" s="230">
        <f t="shared" ca="1" si="5"/>
        <v>9</v>
      </c>
      <c r="AF3" s="230">
        <f t="shared" ca="1" si="5"/>
        <v>13</v>
      </c>
      <c r="AG3" s="230">
        <f t="shared" ca="1" si="5"/>
        <v>13</v>
      </c>
      <c r="AH3" s="230">
        <f t="shared" ca="1" si="5"/>
        <v>14</v>
      </c>
      <c r="AI3" s="230">
        <f t="shared" ca="1" si="5"/>
        <v>14</v>
      </c>
      <c r="AJ3" s="230">
        <f t="shared" ca="1" si="5"/>
        <v>14</v>
      </c>
      <c r="AK3" s="230">
        <f t="shared" ca="1" si="5"/>
        <v>12</v>
      </c>
      <c r="AL3" s="230">
        <f t="shared" ca="1" si="5"/>
        <v>12</v>
      </c>
      <c r="AM3" s="230">
        <f t="shared" ca="1" si="5"/>
        <v>27</v>
      </c>
      <c r="AN3" s="1"/>
      <c r="AO3" s="1"/>
      <c r="AP3" s="13" t="s">
        <v>3</v>
      </c>
      <c r="AQ3" s="13" t="s">
        <v>4</v>
      </c>
      <c r="AR3" s="13" t="s">
        <v>5</v>
      </c>
      <c r="AS3" s="13" t="s">
        <v>6</v>
      </c>
      <c r="AT3" s="27"/>
      <c r="AU3" s="27"/>
      <c r="AV3" s="27"/>
      <c r="AW3" s="27"/>
      <c r="AX3" s="27"/>
      <c r="AY3" s="27"/>
      <c r="AZ3" s="27"/>
      <c r="BA3" s="27"/>
      <c r="BE3" s="237" t="s">
        <v>275</v>
      </c>
      <c r="BF3" s="238" t="str">
        <f>$BJ$666</f>
        <v>BJ666</v>
      </c>
      <c r="BH3" s="123" t="str">
        <f ca="1">"Page "&amp;_xlfn.SHEET()&amp;" sur "&amp;_xlfn.SHEETS()</f>
        <v>Page 2 sur 6</v>
      </c>
      <c r="BJ3" s="229">
        <v>1</v>
      </c>
    </row>
    <row r="4" spans="1:62" ht="23.25" customHeight="1" thickBot="1" x14ac:dyDescent="0.3">
      <c r="A4" s="232" t="s">
        <v>237</v>
      </c>
      <c r="B4" s="227" t="s">
        <v>596</v>
      </c>
      <c r="C4" s="233"/>
      <c r="D4" s="233"/>
      <c r="E4" s="233"/>
      <c r="F4" s="233"/>
      <c r="G4" s="233"/>
      <c r="H4" s="233"/>
      <c r="I4" s="233"/>
      <c r="J4" s="179"/>
      <c r="K4" s="179"/>
      <c r="L4" s="179"/>
      <c r="M4" s="179"/>
      <c r="N4" s="234"/>
      <c r="O4" s="234"/>
      <c r="P4" s="234"/>
      <c r="Q4" s="1"/>
      <c r="R4" s="239" t="s">
        <v>536</v>
      </c>
      <c r="S4" s="240" t="s">
        <v>566</v>
      </c>
      <c r="T4" s="240"/>
      <c r="U4" s="240"/>
      <c r="V4" s="636" t="s">
        <v>4</v>
      </c>
      <c r="W4" s="636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4"/>
      <c r="AL4" s="14"/>
      <c r="AM4" s="12"/>
      <c r="AN4" s="1"/>
      <c r="AO4" s="1"/>
      <c r="AP4" s="15" t="s">
        <v>323</v>
      </c>
      <c r="AQ4" s="16" t="s">
        <v>9</v>
      </c>
      <c r="AR4" s="17">
        <v>1</v>
      </c>
      <c r="AS4" s="16" t="s">
        <v>10</v>
      </c>
      <c r="AT4" s="27"/>
      <c r="AU4" s="241" t="s">
        <v>568</v>
      </c>
      <c r="AV4" s="27"/>
      <c r="AW4" s="27"/>
      <c r="AX4" s="27"/>
      <c r="AY4" s="27"/>
      <c r="AZ4" s="27"/>
      <c r="BA4" s="27"/>
      <c r="BJ4" s="229">
        <v>1</v>
      </c>
    </row>
    <row r="5" spans="1:62" ht="24" customHeight="1" thickBot="1" x14ac:dyDescent="0.3">
      <c r="A5" s="232" t="s">
        <v>237</v>
      </c>
      <c r="B5" s="242"/>
      <c r="C5" s="242"/>
      <c r="D5" s="242"/>
      <c r="E5" s="242"/>
      <c r="F5" s="242"/>
      <c r="G5" s="242"/>
      <c r="H5" s="242"/>
      <c r="I5" s="242"/>
      <c r="J5" s="131" t="s">
        <v>237</v>
      </c>
      <c r="K5" s="179"/>
      <c r="L5" s="179"/>
      <c r="M5" s="179"/>
      <c r="N5" s="234"/>
      <c r="O5" s="234"/>
      <c r="P5" s="234"/>
      <c r="Q5" s="1"/>
      <c r="R5" s="243" t="s">
        <v>401</v>
      </c>
      <c r="S5" s="244" t="str">
        <f ca="1">IFERROR(CELL("filename"),"")</f>
        <v>D:\Données\1.UPRT\0-UPRT.fait\1-UPRT.FR-SITE-WEB\ff-fiches-fabrications\ff.fiches.fabrication.2026\ffr-restaurant-2026\[02-14-fiche-cadre.xlsx]POSTITS.Modèles</v>
      </c>
      <c r="T5" s="245"/>
      <c r="U5" s="245"/>
      <c r="V5" s="245"/>
      <c r="W5" s="246"/>
      <c r="X5" s="18"/>
      <c r="Y5" s="18"/>
      <c r="Z5" s="18" t="s">
        <v>12</v>
      </c>
      <c r="AA5" s="18"/>
      <c r="AB5" s="18"/>
      <c r="AC5" s="18"/>
      <c r="AD5" s="18"/>
      <c r="AE5" s="1"/>
      <c r="AF5" s="20" t="s">
        <v>13</v>
      </c>
      <c r="AG5" s="18" t="s">
        <v>14</v>
      </c>
      <c r="AH5" s="18"/>
      <c r="AI5" s="18"/>
      <c r="AJ5" s="18"/>
      <c r="AK5" s="18"/>
      <c r="AL5" s="18"/>
      <c r="AM5" s="20" t="s">
        <v>13</v>
      </c>
      <c r="AN5" s="1"/>
      <c r="AO5" s="1"/>
      <c r="AP5" s="21" t="s">
        <v>272</v>
      </c>
      <c r="AQ5" s="16" t="s">
        <v>9</v>
      </c>
      <c r="AR5" s="17">
        <v>1E-3</v>
      </c>
      <c r="AS5" s="16" t="s">
        <v>10</v>
      </c>
      <c r="AT5" s="27"/>
      <c r="AU5" s="247" t="s">
        <v>478</v>
      </c>
      <c r="AV5" s="247"/>
      <c r="AW5" s="247"/>
      <c r="AX5" s="247"/>
      <c r="AY5" s="247"/>
      <c r="AZ5" s="247"/>
      <c r="BA5" s="27"/>
      <c r="BB5" s="476" t="s">
        <v>278</v>
      </c>
      <c r="BC5" s="477"/>
      <c r="BD5" s="477"/>
      <c r="BE5" s="477"/>
      <c r="BF5" s="477"/>
      <c r="BG5" s="477"/>
      <c r="BH5" s="478"/>
      <c r="BJ5" s="229">
        <v>1</v>
      </c>
    </row>
    <row r="6" spans="1:62" ht="15.75" customHeight="1" x14ac:dyDescent="0.25">
      <c r="A6" s="232" t="s">
        <v>237</v>
      </c>
      <c r="B6" s="485" t="s">
        <v>238</v>
      </c>
      <c r="C6" s="486"/>
      <c r="D6" s="486"/>
      <c r="E6" s="486"/>
      <c r="F6" s="486"/>
      <c r="G6" s="486"/>
      <c r="H6" s="486"/>
      <c r="I6" s="487"/>
      <c r="J6" s="131" t="s">
        <v>237</v>
      </c>
      <c r="K6" s="248"/>
      <c r="L6" s="249"/>
      <c r="M6" s="249"/>
      <c r="N6" s="250"/>
      <c r="O6" s="250"/>
      <c r="P6" s="250"/>
      <c r="Q6" s="1"/>
      <c r="R6" s="22" t="s">
        <v>481</v>
      </c>
      <c r="S6" s="22"/>
      <c r="T6" s="22"/>
      <c r="U6" s="22"/>
      <c r="V6" s="22"/>
      <c r="W6" s="22"/>
      <c r="X6" s="23" t="s">
        <v>585</v>
      </c>
      <c r="Y6" s="23"/>
      <c r="Z6" s="23" t="s">
        <v>586</v>
      </c>
      <c r="AA6" s="23"/>
      <c r="AB6" s="23" t="s">
        <v>17</v>
      </c>
      <c r="AC6" s="23"/>
      <c r="AD6" s="23"/>
      <c r="AE6" s="1"/>
      <c r="AF6" s="23"/>
      <c r="AG6" s="23"/>
      <c r="AH6" s="23"/>
      <c r="AI6" s="23"/>
      <c r="AJ6" s="23"/>
      <c r="AK6" s="24" t="s">
        <v>18</v>
      </c>
      <c r="AL6" s="25" t="s">
        <v>19</v>
      </c>
      <c r="AM6" s="23"/>
      <c r="AN6" s="1"/>
      <c r="AO6" s="1"/>
      <c r="AP6" s="26" t="s">
        <v>469</v>
      </c>
      <c r="AQ6" s="16" t="s">
        <v>9</v>
      </c>
      <c r="AR6" s="17">
        <v>0.25</v>
      </c>
      <c r="AS6" s="16" t="s">
        <v>10</v>
      </c>
      <c r="AT6" s="27"/>
      <c r="AU6" s="247" t="s">
        <v>479</v>
      </c>
      <c r="AV6" s="247"/>
      <c r="AW6" s="247"/>
      <c r="AX6" s="247"/>
      <c r="AY6" s="247"/>
      <c r="AZ6" s="247"/>
      <c r="BA6" s="27"/>
      <c r="BB6" s="479"/>
      <c r="BC6" s="480"/>
      <c r="BD6" s="480"/>
      <c r="BE6" s="480"/>
      <c r="BF6" s="480"/>
      <c r="BG6" s="480"/>
      <c r="BH6" s="481"/>
      <c r="BJ6" s="229">
        <v>1</v>
      </c>
    </row>
    <row r="7" spans="1:62" ht="16.5" customHeight="1" thickBot="1" x14ac:dyDescent="0.3">
      <c r="A7" s="232" t="s">
        <v>237</v>
      </c>
      <c r="B7" s="488"/>
      <c r="C7" s="489"/>
      <c r="D7" s="489"/>
      <c r="E7" s="489"/>
      <c r="F7" s="489"/>
      <c r="G7" s="489"/>
      <c r="H7" s="489"/>
      <c r="I7" s="490"/>
      <c r="J7" s="131" t="s">
        <v>237</v>
      </c>
      <c r="K7" s="251" t="s">
        <v>239</v>
      </c>
      <c r="L7" s="252" t="s">
        <v>277</v>
      </c>
      <c r="M7" s="252"/>
      <c r="N7" s="252" t="str">
        <f>ROWS(K8:K661)-SUBTOTAL(103,K8:K661)&amp;" "&amp;"Lignes masquées"</f>
        <v>0 Lignes masquées</v>
      </c>
      <c r="O7" s="253"/>
      <c r="P7" s="253"/>
      <c r="Q7" s="1"/>
      <c r="R7" s="1" t="s">
        <v>20</v>
      </c>
      <c r="S7" s="28"/>
      <c r="T7" s="29"/>
      <c r="U7" s="1"/>
      <c r="V7" s="29"/>
      <c r="W7" s="1"/>
      <c r="X7" s="135" t="s">
        <v>21</v>
      </c>
      <c r="Y7" s="135" t="s">
        <v>22</v>
      </c>
      <c r="Z7" s="134" t="s">
        <v>529</v>
      </c>
      <c r="AA7" s="134" t="s">
        <v>23</v>
      </c>
      <c r="AB7" s="491" t="s">
        <v>24</v>
      </c>
      <c r="AC7" s="491"/>
      <c r="AD7" s="491"/>
      <c r="AE7" s="1"/>
      <c r="AF7" s="30" t="s">
        <v>4</v>
      </c>
      <c r="AG7" s="30" t="s">
        <v>25</v>
      </c>
      <c r="AH7" s="30" t="s">
        <v>26</v>
      </c>
      <c r="AI7" s="30" t="s">
        <v>27</v>
      </c>
      <c r="AJ7" s="30" t="s">
        <v>28</v>
      </c>
      <c r="AK7" s="30" t="s">
        <v>29</v>
      </c>
      <c r="AL7" s="30" t="s">
        <v>30</v>
      </c>
      <c r="AM7" s="30" t="s">
        <v>31</v>
      </c>
      <c r="AN7" s="1"/>
      <c r="AO7" s="1"/>
      <c r="AP7" s="26" t="s">
        <v>470</v>
      </c>
      <c r="AQ7" s="16" t="s">
        <v>9</v>
      </c>
      <c r="AR7" s="17">
        <v>0.33333333300000001</v>
      </c>
      <c r="AS7" s="16" t="s">
        <v>10</v>
      </c>
      <c r="AT7" s="27"/>
      <c r="AU7" s="254" t="s">
        <v>313</v>
      </c>
      <c r="AV7" s="254"/>
      <c r="AW7" s="254"/>
      <c r="AX7" s="254"/>
      <c r="AY7" s="254"/>
      <c r="AZ7" s="254"/>
      <c r="BA7" s="27"/>
      <c r="BB7" s="482"/>
      <c r="BC7" s="483"/>
      <c r="BD7" s="483"/>
      <c r="BE7" s="483"/>
      <c r="BF7" s="483"/>
      <c r="BG7" s="483"/>
      <c r="BH7" s="484"/>
      <c r="BJ7" s="229">
        <v>1</v>
      </c>
    </row>
    <row r="8" spans="1:62" ht="23.25" x14ac:dyDescent="0.25">
      <c r="A8" s="232" t="s">
        <v>237</v>
      </c>
      <c r="B8" s="468" t="s">
        <v>240</v>
      </c>
      <c r="C8" s="469"/>
      <c r="D8" s="469"/>
      <c r="E8" s="469"/>
      <c r="F8" s="469"/>
      <c r="G8" s="469"/>
      <c r="H8" s="469"/>
      <c r="I8" s="470"/>
      <c r="J8" s="131" t="s">
        <v>237</v>
      </c>
      <c r="K8" s="255" t="str">
        <f t="shared" ref="K8:K71" si="6">IF(OR(S8&lt;&gt;"",T8&lt;&gt;"",U8&lt;&gt;"",V8&lt;&gt;""),"A","►")</f>
        <v>►</v>
      </c>
      <c r="L8" s="471" t="s">
        <v>281</v>
      </c>
      <c r="M8" s="471"/>
      <c r="N8" s="471"/>
      <c r="O8" s="471"/>
      <c r="P8" s="471"/>
      <c r="Q8" s="1"/>
      <c r="R8" s="31" t="s">
        <v>31</v>
      </c>
      <c r="S8" s="77"/>
      <c r="T8" s="77"/>
      <c r="U8" s="77"/>
      <c r="V8" s="77"/>
      <c r="W8" s="1"/>
      <c r="X8" s="35" t="str">
        <f t="shared" ref="X8:X71" si="7">IF(NOT(AND(LEFT(R8,1)="L",R8&lt;&gt;"LIGNE")),"",IF(UPPER(TRIM(W8))="QS","",IF(AJ8="","",IF(AF8="MASSE",IF(AJ8&gt;=1,ROUND(AJ8,2),ROUND(AJ8*1000,0)),IF(AF8="VOLUME",IF(AJ8&gt;=1,ROUND(AJ8,2),ROUND(AJ8*100,0)),ROUND(AJ8,0))))))</f>
        <v/>
      </c>
      <c r="Y8" s="35" t="str">
        <f>IF(NOT(AND(LEFT(R8,1)="L",R8&lt;&gt;"LIGNE")),"",IF(UPPER(TRIM(W8))="QS","Qt. suffisante",IF(AJ8="","",IF(AF8="MASSE",IF(AJ8&gt;=1,"Kg","g"),IF(AF8="VOLUME",IF(AJ8&gt;=1,"L","cl"),IFERROR(VLOOKUP(UPPER(TRIM(V8)),AP4:AS49,4,FALSE),V8))))))</f>
        <v/>
      </c>
      <c r="Z8" s="34" t="str">
        <f t="shared" ref="Z8:Z71" si="8">IF(NOT(AND(LEFT(R8,1)="L",R8&lt;&gt;"LIGNE")),"",IF(UPPER(TRIM(W8))="QS","",IF(AI8="","",IF(AF8="MASSE",IF(AI8&gt;=1,ROUND(AI8,2),ROUND(AI8*1000,0)),IF(AF8="VOLUME",IF(AI8&gt;=1,ROUND(AI8,2),ROUND(AI8*100,0)),ROUND(AI8,0))))))</f>
        <v/>
      </c>
      <c r="AA8" s="34" t="str">
        <f>IF(NOT(AND(LEFT(R8,1)="L",R8&lt;&gt;"LIGNE")),"",IF(UPPER(TRIM(W8))="QS","Qt. suffisante",IF(AI8="","",IF(AF8="MASSE",IF(AI8&gt;=1,"Kg","g"),IF(AF8="VOLUME",IF(AI8&gt;=1,"L","cl"),IFERROR(VLOOKUP(UPPER(TRIM(V8)),AP4:AS49,4,FALSE),V8))))))</f>
        <v/>
      </c>
      <c r="AB8" s="36" t="str">
        <f t="shared" ref="AB8:AB71" si="9">IF(R8="PRINCIPAL AUTEUR",IF(OR(S8="",T8="",V8="",W8=""),"À COMPLÉTER",IF(OR(AC8="",AD8=""),"UNITÉ ?",IF(OR(AC8&lt;&gt;AD8,AND(AC8="AUTRE",UPPER(TRIM(SUBSTITUTE(T8,CHAR(160)," ")))&lt;&gt;UPPER(TRIM(SUBSTITUTE(W8,CHAR(160)," "))))),"UNITÉS INCOMPATIBLES","OK"))),IF(NOT(AND(LEFT(R8,1)="L",R8&lt;&gt;"LIGNE")),"",IF(AND(W8&lt;&gt;"",UPPER(TRIM(W8))&lt;&gt;"F",UPPER(TRIM(W8))&lt;&gt;"QS"),"RÈGLE ?",IF(UPPER(TRIM(W8))="QS","OK",IF(NOT(ISNUMBER(U8)),"QUANTITÉ ?",IF(V8="","UNITÉ ?",IF(COUNTIF($AP$4:$AP$49,UPPER(TRIM(V8)))=0,"UNITÉ ?","OK")))))))</f>
        <v/>
      </c>
      <c r="AC8" s="36" t="str">
        <f t="shared" ref="AC8:AC71" si="10">IF(R8&lt;&gt;"PRINCIPAL AUTEUR","",IFERROR(VLOOKUP(UPPER(TRIM(SUBSTITUTE(T8,CHAR(160)," "))),$AP$4:$AS$49,2,FALSE),""))</f>
        <v/>
      </c>
      <c r="AD8" s="36" t="str">
        <f t="shared" ref="AD8:AD71" si="11">IF(R8&lt;&gt;"PRINCIPAL AUTEUR","",IFERROR(VLOOKUP(UPPER(TRIM(SUBSTITUTE(W8,CHAR(160)," "))),$AP$4:$AS$49,2,FALSE),""))</f>
        <v/>
      </c>
      <c r="AE8" s="19"/>
      <c r="AF8" s="37" t="str">
        <f>IF(NOT(AND(LEFT(R8,1)="L",R8&lt;&gt;"LIGNE")),"",IFERROR(VLOOKUP(UPPER(TRIM(V8)),AP4:AS49,2,FALSE),""))</f>
        <v/>
      </c>
      <c r="AG8" s="38" t="str">
        <f>IF(NOT(AND(LEFT(R8,1)="L",R8&lt;&gt;"LIGNE")),"",IFERROR(VLOOKUP(UPPER(TRIM(V8)),AP4:AS49,3,FALSE),""))</f>
        <v/>
      </c>
      <c r="AH8" s="38" t="str">
        <f t="shared" ref="AH8:AH71" si="12">IF(NOT(AND(LEFT(R8,1)="L",R8&lt;&gt;"LIGNE")),"",IF(UPPER(TRIM(W8))="QS","",IF(OR(T8="",U8="",AG8=""),"",U8*AG8)))</f>
        <v/>
      </c>
      <c r="AI8" s="38" t="str">
        <f t="shared" ref="AI8:AI71" si="13">IF(NOT(AND(LEFT(R8,1)="L",R8&lt;&gt;"LIGNE")),"",IF(UPPER(TRIM(W8))="QS","",IF(AH8="","",IF(UPPER(TRIM(W8))="F",AH8,IF(AK8="","",AH8*AK8)))))</f>
        <v/>
      </c>
      <c r="AJ8" s="38" t="str">
        <f t="shared" ref="AJ8:AJ71" si="14">IF(NOT(AND(LEFT(R8,1)="L",R8&lt;&gt;"LIGNE")),"",IF(UPPER(TRIM(W8))="QS","",IF(AH8="","",IF(UPPER(TRIM(W8))="F",AH8,IF(AL8="","",AH8*AL8)))))</f>
        <v/>
      </c>
      <c r="AK8" s="39" t="str">
        <f>IF(R8="RECETTE","",IF(R8="PRINCIPAL AUTEUR",IF(OR(S8="",T8="",V8="",W8="",S8=0),"",IFERROR(IF(OR(VLOOKUP(UPPER(TRIM(SUBSTITUTE(T8,CHAR(160)," "))),AP4:AS49,2,FALSE)&lt;&gt;VLOOKUP(UPPER(TRIM(SUBSTITUTE(W8,CHAR(160)," "))),AP4:AS49,2,FALSE),AND(VLOOKUP(UPPER(TRIM(SUBSTITUTE(T8,CHAR(160)," "))),AP4:AS49,2,FALSE)="AUTRE",UPPER(TRIM(SUBSTITUTE(T8,CHAR(160)," ")))&lt;&gt;UPPER(TRIM(SUBSTITUTE(W8,CHAR(160)," "))))),"",(V8*VLOOKUP(UPPER(TRIM(SUBSTITUTE(W8,CHAR(160)," "))),AP4:AS49,3,FALSE))/(S8*VLOOKUP(UPPER(TRIM(SUBSTITUTE(T8,CHAR(160)," "))),AP4:AS49,3,FALSE))),"")),IFERROR(AK7,"")))</f>
        <v/>
      </c>
      <c r="AL8" s="40" t="str">
        <f t="shared" ref="AL8:AL71" si="15">IF(R8="RECETTE","",IF(R8="COUVERTS",IF(OR(INDEX(T:T,ROW())="",INDEX(V:V,ROW())="",INDEX(T:T,ROW())=0),"",IFERROR(INDEX(V:V,ROW())/INDEX(T:T,ROW()),"")),AL7))</f>
        <v/>
      </c>
      <c r="AM8" s="41">
        <f t="shared" ref="AM8:AM71" si="16">IF(R8="RECETTE",S8,AM7)</f>
        <v>0</v>
      </c>
      <c r="AN8" s="1"/>
      <c r="AO8" s="1"/>
      <c r="AP8" s="26" t="s">
        <v>471</v>
      </c>
      <c r="AQ8" s="16" t="s">
        <v>9</v>
      </c>
      <c r="AR8" s="17">
        <v>0.5</v>
      </c>
      <c r="AS8" s="16" t="s">
        <v>10</v>
      </c>
      <c r="AT8" s="27"/>
      <c r="AU8" s="254" t="s">
        <v>315</v>
      </c>
      <c r="AV8" s="254"/>
      <c r="AW8" s="254"/>
      <c r="AX8" s="254"/>
      <c r="AY8" s="254"/>
      <c r="AZ8" s="254"/>
      <c r="BA8" s="27"/>
      <c r="BB8" s="256" t="s">
        <v>284</v>
      </c>
      <c r="BC8" s="257"/>
      <c r="BD8" s="257"/>
      <c r="BE8" s="257"/>
      <c r="BF8" s="257"/>
      <c r="BG8" s="257"/>
      <c r="BH8" s="258"/>
      <c r="BJ8" s="229">
        <v>1</v>
      </c>
    </row>
    <row r="9" spans="1:62" ht="20.100000000000001" customHeight="1" x14ac:dyDescent="0.25">
      <c r="A9" s="232" t="s">
        <v>237</v>
      </c>
      <c r="B9" s="136"/>
      <c r="C9" s="472" t="s">
        <v>241</v>
      </c>
      <c r="D9" s="472"/>
      <c r="E9" s="472"/>
      <c r="F9" s="472"/>
      <c r="G9" s="472"/>
      <c r="H9" s="472"/>
      <c r="I9" s="473"/>
      <c r="J9" s="131" t="s">
        <v>237</v>
      </c>
      <c r="K9" s="255" t="str">
        <f t="shared" si="6"/>
        <v>►</v>
      </c>
      <c r="L9" s="471"/>
      <c r="M9" s="471"/>
      <c r="N9" s="471"/>
      <c r="O9" s="471"/>
      <c r="P9" s="471"/>
      <c r="Q9" s="1"/>
      <c r="R9" s="1"/>
      <c r="S9" s="77"/>
      <c r="T9" s="77"/>
      <c r="U9" s="77"/>
      <c r="V9" s="77"/>
      <c r="W9" s="1"/>
      <c r="X9" s="46" t="str">
        <f t="shared" si="7"/>
        <v/>
      </c>
      <c r="Y9" s="46" t="str">
        <f>IF(NOT(AND(LEFT(R9,1)="L",R9&lt;&gt;"LIGNE")),"",IF(UPPER(TRIM(W9))="QS","Qt. suffisante",IF(AJ9="","",IF(AF9="MASSE",IF(AJ9&gt;=1,"Kg","g"),IF(AF9="VOLUME",IF(AJ9&gt;=1,"L","cl"),IFERROR(VLOOKUP(UPPER(TRIM(V9)),AP4:AS49,4,FALSE),V9))))))</f>
        <v/>
      </c>
      <c r="Z9" s="45" t="str">
        <f t="shared" si="8"/>
        <v/>
      </c>
      <c r="AA9" s="45" t="str">
        <f>IF(NOT(AND(LEFT(R9,1)="L",R9&lt;&gt;"LIGNE")),"",IF(UPPER(TRIM(W9))="QS","Qt. suffisante",IF(AI9="","",IF(AF9="MASSE",IF(AI9&gt;=1,"Kg","g"),IF(AF9="VOLUME",IF(AI9&gt;=1,"L","cl"),IFERROR(VLOOKUP(UPPER(TRIM(V9)),AP4:AS49,4,FALSE),V9))))))</f>
        <v/>
      </c>
      <c r="AB9" s="47" t="str">
        <f t="shared" si="9"/>
        <v/>
      </c>
      <c r="AC9" s="47" t="str">
        <f t="shared" si="10"/>
        <v/>
      </c>
      <c r="AD9" s="47" t="str">
        <f t="shared" si="11"/>
        <v/>
      </c>
      <c r="AE9" s="1"/>
      <c r="AF9" s="48" t="str">
        <f>IF(NOT(AND(LEFT(R9,1)="L",R9&lt;&gt;"LIGNE")),"",IFERROR(VLOOKUP(UPPER(TRIM(V9)),AP4:AS49,2,FALSE),""))</f>
        <v/>
      </c>
      <c r="AG9" s="49" t="str">
        <f>IF(NOT(AND(LEFT(R9,1)="L",R9&lt;&gt;"LIGNE")),"",IFERROR(VLOOKUP(UPPER(TRIM(V9)),AP4:AS49,3,FALSE),""))</f>
        <v/>
      </c>
      <c r="AH9" s="49" t="str">
        <f t="shared" si="12"/>
        <v/>
      </c>
      <c r="AI9" s="49" t="str">
        <f t="shared" si="13"/>
        <v/>
      </c>
      <c r="AJ9" s="49" t="str">
        <f t="shared" si="14"/>
        <v/>
      </c>
      <c r="AK9" s="40" t="str">
        <f>IF(R9="RECETTE","",IF(R9="PRINCIPAL AUTEUR",IF(OR(S9="",T9="",V9="",W9="",S9=0),"",IFERROR(IF(OR(VLOOKUP(UPPER(TRIM(SUBSTITUTE(T9,CHAR(160)," "))),AP4:AS49,2,FALSE)&lt;&gt;VLOOKUP(UPPER(TRIM(SUBSTITUTE(W9,CHAR(160)," "))),AP4:AS49,2,FALSE),AND(VLOOKUP(UPPER(TRIM(SUBSTITUTE(T9,CHAR(160)," "))),AP4:AS49,2,FALSE)="AUTRE",UPPER(TRIM(SUBSTITUTE(T9,CHAR(160)," ")))&lt;&gt;UPPER(TRIM(SUBSTITUTE(W9,CHAR(160)," "))))),"",(V9*VLOOKUP(UPPER(TRIM(SUBSTITUTE(W9,CHAR(160)," "))),AP4:AS49,3,FALSE))/(S9*VLOOKUP(UPPER(TRIM(SUBSTITUTE(T9,CHAR(160)," "))),AP4:AS49,3,FALSE))),"")),IFERROR(AK8,"")))</f>
        <v/>
      </c>
      <c r="AL9" s="40" t="str">
        <f t="shared" si="15"/>
        <v/>
      </c>
      <c r="AM9" s="50">
        <f t="shared" si="16"/>
        <v>0</v>
      </c>
      <c r="AN9" s="1"/>
      <c r="AO9" s="1"/>
      <c r="AP9" s="51" t="s">
        <v>0</v>
      </c>
      <c r="AQ9" s="16" t="s">
        <v>36</v>
      </c>
      <c r="AR9" s="17">
        <v>1</v>
      </c>
      <c r="AS9" s="16" t="s">
        <v>0</v>
      </c>
      <c r="AT9" s="27"/>
      <c r="AU9" s="261" t="s">
        <v>317</v>
      </c>
      <c r="AV9" s="261"/>
      <c r="AW9" s="261"/>
      <c r="AX9" s="261"/>
      <c r="AY9" s="261"/>
      <c r="AZ9" s="261"/>
      <c r="BA9" s="27"/>
      <c r="BB9" s="262"/>
      <c r="BC9" s="263"/>
      <c r="BD9" s="257"/>
      <c r="BE9" s="257"/>
      <c r="BF9" s="257"/>
      <c r="BG9" s="257"/>
      <c r="BH9" s="258"/>
      <c r="BJ9" s="229">
        <v>1</v>
      </c>
    </row>
    <row r="10" spans="1:62" ht="20.100000000000001" customHeight="1" x14ac:dyDescent="0.25">
      <c r="A10" s="232" t="s">
        <v>237</v>
      </c>
      <c r="B10" s="223"/>
      <c r="C10" s="179"/>
      <c r="D10" s="179"/>
      <c r="E10" s="179"/>
      <c r="F10" s="179"/>
      <c r="G10" s="179"/>
      <c r="H10" s="179"/>
      <c r="I10" s="180"/>
      <c r="J10" s="131" t="s">
        <v>237</v>
      </c>
      <c r="K10" s="255" t="str">
        <f t="shared" si="6"/>
        <v>►</v>
      </c>
      <c r="L10" s="264" t="s">
        <v>283</v>
      </c>
      <c r="M10" s="264"/>
      <c r="N10" s="265"/>
      <c r="O10" s="266"/>
      <c r="P10" s="266"/>
      <c r="Q10" s="1"/>
      <c r="R10" s="1"/>
      <c r="S10" s="77"/>
      <c r="T10" s="77"/>
      <c r="U10" s="77"/>
      <c r="V10" s="77"/>
      <c r="W10" s="1"/>
      <c r="X10" s="46" t="str">
        <f t="shared" si="7"/>
        <v/>
      </c>
      <c r="Y10" s="46" t="str">
        <f>IF(NOT(AND(LEFT(R10,1)="L",R10&lt;&gt;"LIGNE")),"",IF(UPPER(TRIM(W10))="QS","Qt. suffisante",IF(AJ10="","",IF(AF10="MASSE",IF(AJ10&gt;=1,"Kg","g"),IF(AF10="VOLUME",IF(AJ10&gt;=1,"L","cl"),IFERROR(VLOOKUP(UPPER(TRIM(V10)),AP4:AS49,4,FALSE),V10))))))</f>
        <v/>
      </c>
      <c r="Z10" s="45" t="str">
        <f t="shared" si="8"/>
        <v/>
      </c>
      <c r="AA10" s="45" t="str">
        <f>IF(NOT(AND(LEFT(R10,1)="L",R10&lt;&gt;"LIGNE")),"",IF(UPPER(TRIM(W10))="QS","Qt. suffisante",IF(AI10="","",IF(AF10="MASSE",IF(AI10&gt;=1,"Kg","g"),IF(AF10="VOLUME",IF(AI10&gt;=1,"L","cl"),IFERROR(VLOOKUP(UPPER(TRIM(V10)),AP4:AS49,4,FALSE),V10))))))</f>
        <v/>
      </c>
      <c r="AB10" s="47" t="str">
        <f t="shared" si="9"/>
        <v/>
      </c>
      <c r="AC10" s="47" t="str">
        <f t="shared" si="10"/>
        <v/>
      </c>
      <c r="AD10" s="47" t="str">
        <f t="shared" si="11"/>
        <v/>
      </c>
      <c r="AE10" s="1"/>
      <c r="AF10" s="48" t="str">
        <f>IF(NOT(AND(LEFT(R10,1)="L",R10&lt;&gt;"LIGNE")),"",IFERROR(VLOOKUP(UPPER(TRIM(V10)),AP4:AS49,2,FALSE),""))</f>
        <v/>
      </c>
      <c r="AG10" s="49" t="str">
        <f>IF(NOT(AND(LEFT(R10,1)="L",R10&lt;&gt;"LIGNE")),"",IFERROR(VLOOKUP(UPPER(TRIM(V10)),AP4:AS49,3,FALSE),""))</f>
        <v/>
      </c>
      <c r="AH10" s="49" t="str">
        <f t="shared" si="12"/>
        <v/>
      </c>
      <c r="AI10" s="49" t="str">
        <f t="shared" si="13"/>
        <v/>
      </c>
      <c r="AJ10" s="49" t="str">
        <f t="shared" si="14"/>
        <v/>
      </c>
      <c r="AK10" s="40" t="str">
        <f>IF(R10="RECETTE","",IF(R10="PRINCIPAL AUTEUR",IF(OR(S10="",T10="",V10="",W10="",S10=0),"",IFERROR(IF(OR(VLOOKUP(UPPER(TRIM(SUBSTITUTE(T10,CHAR(160)," "))),AP4:AS49,2,FALSE)&lt;&gt;VLOOKUP(UPPER(TRIM(SUBSTITUTE(W10,CHAR(160)," "))),AP4:AS49,2,FALSE),AND(VLOOKUP(UPPER(TRIM(SUBSTITUTE(T10,CHAR(160)," "))),AP4:AS49,2,FALSE)="AUTRE",UPPER(TRIM(SUBSTITUTE(T10,CHAR(160)," ")))&lt;&gt;UPPER(TRIM(SUBSTITUTE(W10,CHAR(160)," "))))),"",(V10*VLOOKUP(UPPER(TRIM(SUBSTITUTE(W10,CHAR(160)," "))),AP4:AS49,3,FALSE))/(S10*VLOOKUP(UPPER(TRIM(SUBSTITUTE(T10,CHAR(160)," "))),AP4:AS49,3,FALSE))),"")),IFERROR(AK9,"")))</f>
        <v/>
      </c>
      <c r="AL10" s="40" t="str">
        <f t="shared" si="15"/>
        <v/>
      </c>
      <c r="AM10" s="50">
        <f t="shared" si="16"/>
        <v>0</v>
      </c>
      <c r="AN10" s="1"/>
      <c r="AO10" s="1"/>
      <c r="AP10" s="55" t="s">
        <v>314</v>
      </c>
      <c r="AQ10" s="16" t="s">
        <v>36</v>
      </c>
      <c r="AR10" s="17">
        <v>0.1</v>
      </c>
      <c r="AS10" s="16" t="s">
        <v>0</v>
      </c>
      <c r="AT10" s="27"/>
      <c r="AU10" s="261" t="s">
        <v>320</v>
      </c>
      <c r="AV10" s="261"/>
      <c r="AW10" s="261"/>
      <c r="AX10" s="261"/>
      <c r="AY10" s="261"/>
      <c r="AZ10" s="261"/>
      <c r="BA10" s="27"/>
      <c r="BB10" s="262"/>
      <c r="BC10" s="267" t="s">
        <v>286</v>
      </c>
      <c r="BD10" s="257"/>
      <c r="BE10" s="257"/>
      <c r="BF10" s="257"/>
      <c r="BG10" s="257"/>
      <c r="BH10" s="258"/>
      <c r="BJ10" s="229">
        <v>1</v>
      </c>
    </row>
    <row r="11" spans="1:62" ht="20.100000000000001" customHeight="1" x14ac:dyDescent="0.25">
      <c r="A11" s="232" t="s">
        <v>237</v>
      </c>
      <c r="B11" s="500" t="s">
        <v>708</v>
      </c>
      <c r="C11" s="501"/>
      <c r="D11" s="501"/>
      <c r="E11" s="501"/>
      <c r="F11" s="501"/>
      <c r="G11" s="501"/>
      <c r="H11" s="501"/>
      <c r="I11" s="502"/>
      <c r="J11" s="131" t="s">
        <v>237</v>
      </c>
      <c r="K11" s="255" t="str">
        <f t="shared" si="6"/>
        <v>A</v>
      </c>
      <c r="L11" s="264" t="s">
        <v>285</v>
      </c>
      <c r="M11" s="265"/>
      <c r="N11" s="265"/>
      <c r="O11" s="266"/>
      <c r="P11" s="266"/>
      <c r="Q11" s="1"/>
      <c r="R11" s="1"/>
      <c r="S11" s="241" t="s">
        <v>568</v>
      </c>
      <c r="T11" s="27"/>
      <c r="U11" s="27"/>
      <c r="W11" s="1"/>
      <c r="X11" s="46" t="str">
        <f t="shared" si="7"/>
        <v/>
      </c>
      <c r="Y11" s="46" t="str">
        <f>IF(NOT(AND(LEFT(R11,1)="L",R11&lt;&gt;"LIGNE")),"",IF(UPPER(TRIM(W11))="QS","Qt. suffisante",IF(AJ11="","",IF(AF11="MASSE",IF(AJ11&gt;=1,"Kg","g"),IF(AF11="VOLUME",IF(AJ11&gt;=1,"L","cl"),IFERROR(VLOOKUP(UPPER(TRIM(V11)),AP4:AS49,4,FALSE),V11))))))</f>
        <v/>
      </c>
      <c r="Z11" s="45" t="str">
        <f t="shared" si="8"/>
        <v/>
      </c>
      <c r="AA11" s="45" t="str">
        <f>IF(NOT(AND(LEFT(R11,1)="L",R11&lt;&gt;"LIGNE")),"",IF(UPPER(TRIM(W11))="QS","Qt. suffisante",IF(AI11="","",IF(AF11="MASSE",IF(AI11&gt;=1,"Kg","g"),IF(AF11="VOLUME",IF(AI11&gt;=1,"L","cl"),IFERROR(VLOOKUP(UPPER(TRIM(V11)),AP4:AS49,4,FALSE),V11))))))</f>
        <v/>
      </c>
      <c r="AB11" s="47" t="str">
        <f t="shared" si="9"/>
        <v/>
      </c>
      <c r="AC11" s="47" t="str">
        <f t="shared" si="10"/>
        <v/>
      </c>
      <c r="AD11" s="47" t="str">
        <f t="shared" si="11"/>
        <v/>
      </c>
      <c r="AE11" s="1"/>
      <c r="AF11" s="48" t="str">
        <f>IF(NOT(AND(LEFT(R11,1)="L",R11&lt;&gt;"LIGNE")),"",IFERROR(VLOOKUP(UPPER(TRIM(V11)),AP4:AS49,2,FALSE),""))</f>
        <v/>
      </c>
      <c r="AG11" s="49" t="str">
        <f>IF(NOT(AND(LEFT(R11,1)="L",R11&lt;&gt;"LIGNE")),"",IFERROR(VLOOKUP(UPPER(TRIM(V11)),AP4:AS49,3,FALSE),""))</f>
        <v/>
      </c>
      <c r="AH11" s="49" t="str">
        <f t="shared" si="12"/>
        <v/>
      </c>
      <c r="AI11" s="49" t="str">
        <f t="shared" si="13"/>
        <v/>
      </c>
      <c r="AJ11" s="49" t="str">
        <f t="shared" si="14"/>
        <v/>
      </c>
      <c r="AK11" s="40" t="str">
        <f>IF(R11="RECETTE","",IF(R11="PRINCIPAL AUTEUR",IF(OR(S11="",T11="",V11="",W11="",S11=0),"",IFERROR(IF(OR(VLOOKUP(UPPER(TRIM(SUBSTITUTE(T11,CHAR(160)," "))),AP4:AS49,2,FALSE)&lt;&gt;VLOOKUP(UPPER(TRIM(SUBSTITUTE(W11,CHAR(160)," "))),AP4:AS49,2,FALSE),AND(VLOOKUP(UPPER(TRIM(SUBSTITUTE(T11,CHAR(160)," "))),AP4:AS49,2,FALSE)="AUTRE",UPPER(TRIM(SUBSTITUTE(T11,CHAR(160)," ")))&lt;&gt;UPPER(TRIM(SUBSTITUTE(W11,CHAR(160)," "))))),"",(V11*VLOOKUP(UPPER(TRIM(SUBSTITUTE(W11,CHAR(160)," "))),AP4:AS49,3,FALSE))/(S11*VLOOKUP(UPPER(TRIM(SUBSTITUTE(T11,CHAR(160)," "))),AP4:AS49,3,FALSE))),"")),IFERROR(AK10,"")))</f>
        <v/>
      </c>
      <c r="AL11" s="40" t="str">
        <f t="shared" si="15"/>
        <v/>
      </c>
      <c r="AM11" s="50">
        <f t="shared" si="16"/>
        <v>0</v>
      </c>
      <c r="AN11" s="1"/>
      <c r="AO11" s="1"/>
      <c r="AP11" s="55" t="s">
        <v>312</v>
      </c>
      <c r="AQ11" s="16" t="s">
        <v>36</v>
      </c>
      <c r="AR11" s="17">
        <v>0.01</v>
      </c>
      <c r="AS11" s="16" t="s">
        <v>0</v>
      </c>
      <c r="AT11" s="27"/>
      <c r="AU11" s="268" t="s">
        <v>475</v>
      </c>
      <c r="AV11" s="268"/>
      <c r="AW11" s="268"/>
      <c r="AX11" s="268"/>
      <c r="AY11" s="268"/>
      <c r="AZ11" s="268"/>
      <c r="BA11" s="27"/>
      <c r="BB11" s="262"/>
      <c r="BC11" s="269" t="s">
        <v>289</v>
      </c>
      <c r="BD11" s="257"/>
      <c r="BE11" s="257"/>
      <c r="BF11" s="257"/>
      <c r="BG11" s="257"/>
      <c r="BH11" s="258"/>
      <c r="BJ11" s="229">
        <v>1</v>
      </c>
    </row>
    <row r="12" spans="1:62" ht="20.100000000000001" customHeight="1" x14ac:dyDescent="0.25">
      <c r="A12" s="232" t="s">
        <v>237</v>
      </c>
      <c r="B12" s="500" t="s">
        <v>709</v>
      </c>
      <c r="C12" s="501"/>
      <c r="D12" s="501"/>
      <c r="E12" s="501"/>
      <c r="F12" s="501"/>
      <c r="G12" s="501"/>
      <c r="H12" s="501"/>
      <c r="I12" s="502"/>
      <c r="J12" s="131" t="s">
        <v>237</v>
      </c>
      <c r="K12" s="255" t="str">
        <f t="shared" si="6"/>
        <v>A</v>
      </c>
      <c r="L12" s="270"/>
      <c r="M12" s="265"/>
      <c r="N12" s="265"/>
      <c r="O12" s="266"/>
      <c r="P12" s="266"/>
      <c r="Q12" s="1"/>
      <c r="R12" s="1"/>
      <c r="S12" s="247" t="s">
        <v>478</v>
      </c>
      <c r="T12" s="247"/>
      <c r="U12" s="247"/>
      <c r="W12" s="1"/>
      <c r="X12" s="46" t="str">
        <f t="shared" si="7"/>
        <v/>
      </c>
      <c r="Y12" s="46" t="str">
        <f>IF(NOT(AND(LEFT(R12,1)="L",R12&lt;&gt;"LIGNE")),"",IF(UPPER(TRIM(W12))="QS","Qt. suffisante",IF(AJ12="","",IF(AF12="MASSE",IF(AJ12&gt;=1,"Kg","g"),IF(AF12="VOLUME",IF(AJ12&gt;=1,"L","cl"),IFERROR(VLOOKUP(UPPER(TRIM(V12)),AP4:AS49,4,FALSE),V12))))))</f>
        <v/>
      </c>
      <c r="Z12" s="45" t="str">
        <f t="shared" si="8"/>
        <v/>
      </c>
      <c r="AA12" s="45" t="str">
        <f>IF(NOT(AND(LEFT(R12,1)="L",R12&lt;&gt;"LIGNE")),"",IF(UPPER(TRIM(W12))="QS","Qt. suffisante",IF(AI12="","",IF(AF12="MASSE",IF(AI12&gt;=1,"Kg","g"),IF(AF12="VOLUME",IF(AI12&gt;=1,"L","cl"),IFERROR(VLOOKUP(UPPER(TRIM(V12)),AP4:AS49,4,FALSE),V12))))))</f>
        <v/>
      </c>
      <c r="AB12" s="47" t="str">
        <f t="shared" si="9"/>
        <v/>
      </c>
      <c r="AC12" s="47" t="str">
        <f t="shared" si="10"/>
        <v/>
      </c>
      <c r="AD12" s="47" t="str">
        <f t="shared" si="11"/>
        <v/>
      </c>
      <c r="AE12" s="1"/>
      <c r="AF12" s="48" t="str">
        <f>IF(NOT(AND(LEFT(R12,1)="L",R12&lt;&gt;"LIGNE")),"",IFERROR(VLOOKUP(UPPER(TRIM(V12)),AP4:AS49,2,FALSE),""))</f>
        <v/>
      </c>
      <c r="AG12" s="49" t="str">
        <f>IF(NOT(AND(LEFT(R12,1)="L",R12&lt;&gt;"LIGNE")),"",IFERROR(VLOOKUP(UPPER(TRIM(V12)),AP4:AS49,3,FALSE),""))</f>
        <v/>
      </c>
      <c r="AH12" s="49" t="str">
        <f t="shared" si="12"/>
        <v/>
      </c>
      <c r="AI12" s="49" t="str">
        <f t="shared" si="13"/>
        <v/>
      </c>
      <c r="AJ12" s="49" t="str">
        <f t="shared" si="14"/>
        <v/>
      </c>
      <c r="AK12" s="40" t="str">
        <f>IF(R12="RECETTE","",IF(R12="PRINCIPAL AUTEUR",IF(OR(S12="",T12="",V12="",W12="",S12=0),"",IFERROR(IF(OR(VLOOKUP(UPPER(TRIM(SUBSTITUTE(T12,CHAR(160)," "))),AP4:AS49,2,FALSE)&lt;&gt;VLOOKUP(UPPER(TRIM(SUBSTITUTE(W12,CHAR(160)," "))),AP4:AS49,2,FALSE),AND(VLOOKUP(UPPER(TRIM(SUBSTITUTE(T12,CHAR(160)," "))),AP4:AS49,2,FALSE)="AUTRE",UPPER(TRIM(SUBSTITUTE(T12,CHAR(160)," ")))&lt;&gt;UPPER(TRIM(SUBSTITUTE(W12,CHAR(160)," "))))),"",(V12*VLOOKUP(UPPER(TRIM(SUBSTITUTE(W12,CHAR(160)," "))),AP4:AS49,3,FALSE))/(S12*VLOOKUP(UPPER(TRIM(SUBSTITUTE(T12,CHAR(160)," "))),AP4:AS49,3,FALSE))),"")),IFERROR(AK11,"")))</f>
        <v/>
      </c>
      <c r="AL12" s="40" t="str">
        <f t="shared" si="15"/>
        <v/>
      </c>
      <c r="AM12" s="50">
        <f t="shared" si="16"/>
        <v>0</v>
      </c>
      <c r="AN12" s="1"/>
      <c r="AO12" s="1"/>
      <c r="AP12" s="55" t="s">
        <v>311</v>
      </c>
      <c r="AQ12" s="16" t="s">
        <v>36</v>
      </c>
      <c r="AR12" s="17">
        <v>1E-3</v>
      </c>
      <c r="AS12" s="16" t="s">
        <v>0</v>
      </c>
      <c r="AT12" s="27"/>
      <c r="AU12" s="261" t="s">
        <v>569</v>
      </c>
      <c r="AV12" s="261"/>
      <c r="AW12" s="261"/>
      <c r="AX12" s="261"/>
      <c r="AY12" s="261"/>
      <c r="AZ12" s="261"/>
      <c r="BA12" s="27"/>
      <c r="BB12" s="262"/>
      <c r="BC12" s="269" t="s">
        <v>292</v>
      </c>
      <c r="BD12" s="257"/>
      <c r="BE12" s="257"/>
      <c r="BF12" s="257"/>
      <c r="BG12" s="257"/>
      <c r="BH12" s="258"/>
      <c r="BJ12" s="229">
        <v>1</v>
      </c>
    </row>
    <row r="13" spans="1:62" ht="20.100000000000001" customHeight="1" x14ac:dyDescent="0.25">
      <c r="A13" s="232" t="s">
        <v>237</v>
      </c>
      <c r="B13" s="500" t="s">
        <v>710</v>
      </c>
      <c r="C13" s="501"/>
      <c r="D13" s="501"/>
      <c r="E13" s="501"/>
      <c r="F13" s="501"/>
      <c r="G13" s="501"/>
      <c r="H13" s="501"/>
      <c r="I13" s="502"/>
      <c r="J13" s="131" t="s">
        <v>237</v>
      </c>
      <c r="K13" s="255" t="str">
        <f t="shared" si="6"/>
        <v>A</v>
      </c>
      <c r="L13" s="271" t="s">
        <v>288</v>
      </c>
      <c r="M13" s="265"/>
      <c r="N13" s="265"/>
      <c r="O13" s="266"/>
      <c r="P13" s="266"/>
      <c r="Q13" s="1"/>
      <c r="R13" s="1"/>
      <c r="S13" s="247" t="s">
        <v>479</v>
      </c>
      <c r="T13" s="247"/>
      <c r="U13" s="247"/>
      <c r="W13" s="1"/>
      <c r="X13" s="46" t="str">
        <f t="shared" si="7"/>
        <v/>
      </c>
      <c r="Y13" s="46" t="str">
        <f>IF(NOT(AND(LEFT(R13,1)="L",R13&lt;&gt;"LIGNE")),"",IF(UPPER(TRIM(W13))="QS","Qt. suffisante",IF(AJ13="","",IF(AF13="MASSE",IF(AJ13&gt;=1,"Kg","g"),IF(AF13="VOLUME",IF(AJ13&gt;=1,"L","cl"),IFERROR(VLOOKUP(UPPER(TRIM(V13)),AP4:AS49,4,FALSE),V13))))))</f>
        <v/>
      </c>
      <c r="Z13" s="45" t="str">
        <f t="shared" si="8"/>
        <v/>
      </c>
      <c r="AA13" s="45" t="str">
        <f>IF(NOT(AND(LEFT(R13,1)="L",R13&lt;&gt;"LIGNE")),"",IF(UPPER(TRIM(W13))="QS","Qt. suffisante",IF(AI13="","",IF(AF13="MASSE",IF(AI13&gt;=1,"Kg","g"),IF(AF13="VOLUME",IF(AI13&gt;=1,"L","cl"),IFERROR(VLOOKUP(UPPER(TRIM(V13)),AP4:AS49,4,FALSE),V13))))))</f>
        <v/>
      </c>
      <c r="AB13" s="47" t="str">
        <f t="shared" si="9"/>
        <v/>
      </c>
      <c r="AC13" s="47" t="str">
        <f t="shared" si="10"/>
        <v/>
      </c>
      <c r="AD13" s="47" t="str">
        <f t="shared" si="11"/>
        <v/>
      </c>
      <c r="AE13" s="1"/>
      <c r="AF13" s="48" t="str">
        <f>IF(NOT(AND(LEFT(R13,1)="L",R13&lt;&gt;"LIGNE")),"",IFERROR(VLOOKUP(UPPER(TRIM(V13)),AP4:AS49,2,FALSE),""))</f>
        <v/>
      </c>
      <c r="AG13" s="49" t="str">
        <f>IF(NOT(AND(LEFT(R13,1)="L",R13&lt;&gt;"LIGNE")),"",IFERROR(VLOOKUP(UPPER(TRIM(V13)),AP4:AS49,3,FALSE),""))</f>
        <v/>
      </c>
      <c r="AH13" s="49" t="str">
        <f t="shared" si="12"/>
        <v/>
      </c>
      <c r="AI13" s="49" t="str">
        <f t="shared" si="13"/>
        <v/>
      </c>
      <c r="AJ13" s="49" t="str">
        <f t="shared" si="14"/>
        <v/>
      </c>
      <c r="AK13" s="40" t="str">
        <f>IF(R13="RECETTE","",IF(R13="PRINCIPAL AUTEUR",IF(OR(S13="",T13="",V13="",W13="",S13=0),"",IFERROR(IF(OR(VLOOKUP(UPPER(TRIM(SUBSTITUTE(T13,CHAR(160)," "))),AP4:AS49,2,FALSE)&lt;&gt;VLOOKUP(UPPER(TRIM(SUBSTITUTE(W13,CHAR(160)," "))),AP4:AS49,2,FALSE),AND(VLOOKUP(UPPER(TRIM(SUBSTITUTE(T13,CHAR(160)," "))),AP4:AS49,2,FALSE)="AUTRE",UPPER(TRIM(SUBSTITUTE(T13,CHAR(160)," ")))&lt;&gt;UPPER(TRIM(SUBSTITUTE(W13,CHAR(160)," "))))),"",(V13*VLOOKUP(UPPER(TRIM(SUBSTITUTE(W13,CHAR(160)," "))),AP4:AS49,3,FALSE))/(S13*VLOOKUP(UPPER(TRIM(SUBSTITUTE(T13,CHAR(160)," "))),AP4:AS49,3,FALSE))),"")),IFERROR(AK12,"")))</f>
        <v/>
      </c>
      <c r="AL13" s="40" t="str">
        <f t="shared" si="15"/>
        <v/>
      </c>
      <c r="AM13" s="50">
        <f t="shared" si="16"/>
        <v>0</v>
      </c>
      <c r="AN13" s="1"/>
      <c r="AO13" s="1"/>
      <c r="AP13" s="64" t="s">
        <v>318</v>
      </c>
      <c r="AQ13" s="16" t="s">
        <v>36</v>
      </c>
      <c r="AR13" s="17">
        <v>0.5</v>
      </c>
      <c r="AS13" s="16" t="s">
        <v>0</v>
      </c>
      <c r="AT13" s="27"/>
      <c r="AU13" s="261" t="s">
        <v>477</v>
      </c>
      <c r="AV13" s="261"/>
      <c r="AW13" s="261"/>
      <c r="AX13" s="261"/>
      <c r="AY13" s="261"/>
      <c r="AZ13" s="261"/>
      <c r="BA13" s="27"/>
      <c r="BB13" s="262"/>
      <c r="BC13" s="269" t="s">
        <v>295</v>
      </c>
      <c r="BD13" s="257"/>
      <c r="BE13" s="257"/>
      <c r="BF13" s="257"/>
      <c r="BG13" s="257"/>
      <c r="BH13" s="258"/>
      <c r="BJ13" s="229">
        <v>1</v>
      </c>
    </row>
    <row r="14" spans="1:62" ht="20.100000000000001" customHeight="1" x14ac:dyDescent="0.25">
      <c r="A14" s="232" t="s">
        <v>237</v>
      </c>
      <c r="B14" s="500" t="s">
        <v>714</v>
      </c>
      <c r="C14" s="501"/>
      <c r="D14" s="501"/>
      <c r="E14" s="501"/>
      <c r="F14" s="501"/>
      <c r="G14" s="501"/>
      <c r="H14" s="501"/>
      <c r="I14" s="502"/>
      <c r="J14" s="131" t="s">
        <v>237</v>
      </c>
      <c r="K14" s="255" t="str">
        <f t="shared" si="6"/>
        <v>A</v>
      </c>
      <c r="L14" s="272"/>
      <c r="M14" s="265"/>
      <c r="N14" s="265"/>
      <c r="O14" s="266"/>
      <c r="P14" s="266"/>
      <c r="Q14" s="1"/>
      <c r="R14" s="1"/>
      <c r="S14" s="254" t="s">
        <v>313</v>
      </c>
      <c r="T14" s="254"/>
      <c r="U14" s="254"/>
      <c r="W14" s="1"/>
      <c r="X14" s="46" t="str">
        <f t="shared" si="7"/>
        <v/>
      </c>
      <c r="Y14" s="46" t="str">
        <f>IF(NOT(AND(LEFT(R14,1)="L",R14&lt;&gt;"LIGNE")),"",IF(UPPER(TRIM(W14))="QS","Qt. suffisante",IF(AJ14="","",IF(AF14="MASSE",IF(AJ14&gt;=1,"Kg","g"),IF(AF14="VOLUME",IF(AJ14&gt;=1,"L","cl"),IFERROR(VLOOKUP(UPPER(TRIM(V14)),AP4:AS49,4,FALSE),V14))))))</f>
        <v/>
      </c>
      <c r="Z14" s="45" t="str">
        <f t="shared" si="8"/>
        <v/>
      </c>
      <c r="AA14" s="45" t="str">
        <f>IF(NOT(AND(LEFT(R14,1)="L",R14&lt;&gt;"LIGNE")),"",IF(UPPER(TRIM(W14))="QS","Qt. suffisante",IF(AI14="","",IF(AF14="MASSE",IF(AI14&gt;=1,"Kg","g"),IF(AF14="VOLUME",IF(AI14&gt;=1,"L","cl"),IFERROR(VLOOKUP(UPPER(TRIM(V14)),AP4:AS49,4,FALSE),V14))))))</f>
        <v/>
      </c>
      <c r="AB14" s="47" t="str">
        <f t="shared" si="9"/>
        <v/>
      </c>
      <c r="AC14" s="47" t="str">
        <f t="shared" si="10"/>
        <v/>
      </c>
      <c r="AD14" s="47" t="str">
        <f t="shared" si="11"/>
        <v/>
      </c>
      <c r="AE14" s="1"/>
      <c r="AF14" s="48" t="str">
        <f>IF(NOT(AND(LEFT(R14,1)="L",R14&lt;&gt;"LIGNE")),"",IFERROR(VLOOKUP(UPPER(TRIM(V14)),AP4:AS49,2,FALSE),""))</f>
        <v/>
      </c>
      <c r="AG14" s="49" t="str">
        <f>IF(NOT(AND(LEFT(R14,1)="L",R14&lt;&gt;"LIGNE")),"",IFERROR(VLOOKUP(UPPER(TRIM(V14)),AP4:AS49,3,FALSE),""))</f>
        <v/>
      </c>
      <c r="AH14" s="49" t="str">
        <f t="shared" si="12"/>
        <v/>
      </c>
      <c r="AI14" s="49" t="str">
        <f t="shared" si="13"/>
        <v/>
      </c>
      <c r="AJ14" s="49" t="str">
        <f t="shared" si="14"/>
        <v/>
      </c>
      <c r="AK14" s="40" t="str">
        <f>IF(R14="RECETTE","",IF(R14="PRINCIPAL AUTEUR",IF(OR(S14="",T14="",V14="",W14="",S14=0),"",IFERROR(IF(OR(VLOOKUP(UPPER(TRIM(SUBSTITUTE(T14,CHAR(160)," "))),AP4:AS49,2,FALSE)&lt;&gt;VLOOKUP(UPPER(TRIM(SUBSTITUTE(W14,CHAR(160)," "))),AP4:AS49,2,FALSE),AND(VLOOKUP(UPPER(TRIM(SUBSTITUTE(T14,CHAR(160)," "))),AP4:AS49,2,FALSE)="AUTRE",UPPER(TRIM(SUBSTITUTE(T14,CHAR(160)," ")))&lt;&gt;UPPER(TRIM(SUBSTITUTE(W14,CHAR(160)," "))))),"",(V14*VLOOKUP(UPPER(TRIM(SUBSTITUTE(W14,CHAR(160)," "))),AP4:AS49,3,FALSE))/(S14*VLOOKUP(UPPER(TRIM(SUBSTITUTE(T14,CHAR(160)," "))),AP4:AS49,3,FALSE))),"")),IFERROR(AK13,"")))</f>
        <v/>
      </c>
      <c r="AL14" s="40" t="str">
        <f t="shared" si="15"/>
        <v/>
      </c>
      <c r="AM14" s="50">
        <f t="shared" si="16"/>
        <v>0</v>
      </c>
      <c r="AN14" s="1"/>
      <c r="AO14" s="1"/>
      <c r="AP14" s="64" t="s">
        <v>316</v>
      </c>
      <c r="AQ14" s="16" t="s">
        <v>36</v>
      </c>
      <c r="AR14" s="17">
        <v>0.25</v>
      </c>
      <c r="AS14" s="16" t="s">
        <v>0</v>
      </c>
      <c r="AT14" s="27"/>
      <c r="AU14" s="273" t="s">
        <v>480</v>
      </c>
      <c r="AV14" s="273"/>
      <c r="AW14" s="273"/>
      <c r="AX14" s="273"/>
      <c r="AY14" s="273"/>
      <c r="AZ14" s="273"/>
      <c r="BA14" s="27"/>
      <c r="BB14" s="262"/>
      <c r="BC14" s="269" t="s">
        <v>298</v>
      </c>
      <c r="BD14" s="257"/>
      <c r="BE14" s="257"/>
      <c r="BF14" s="257"/>
      <c r="BG14" s="257"/>
      <c r="BH14" s="258"/>
      <c r="BJ14" s="229">
        <v>1</v>
      </c>
    </row>
    <row r="15" spans="1:62" ht="20.100000000000001" customHeight="1" x14ac:dyDescent="0.25">
      <c r="A15" s="232" t="s">
        <v>237</v>
      </c>
      <c r="B15" s="500" t="s">
        <v>715</v>
      </c>
      <c r="C15" s="501"/>
      <c r="D15" s="501"/>
      <c r="E15" s="501"/>
      <c r="F15" s="501"/>
      <c r="G15" s="501"/>
      <c r="H15" s="501"/>
      <c r="I15" s="502"/>
      <c r="J15" s="131" t="s">
        <v>237</v>
      </c>
      <c r="K15" s="255" t="str">
        <f t="shared" si="6"/>
        <v>A</v>
      </c>
      <c r="L15" s="271" t="s">
        <v>294</v>
      </c>
      <c r="M15" s="265"/>
      <c r="N15" s="265"/>
      <c r="O15" s="266"/>
      <c r="P15" s="266"/>
      <c r="Q15" s="1"/>
      <c r="R15" s="1"/>
      <c r="S15" s="254" t="s">
        <v>315</v>
      </c>
      <c r="T15" s="254"/>
      <c r="U15" s="254"/>
      <c r="W15" s="1"/>
      <c r="X15" s="46" t="str">
        <f t="shared" si="7"/>
        <v/>
      </c>
      <c r="Y15" s="46" t="str">
        <f>IF(NOT(AND(LEFT(R15,1)="L",R15&lt;&gt;"LIGNE")),"",IF(UPPER(TRIM(W15))="QS","Qt. suffisante",IF(AJ15="","",IF(AF15="MASSE",IF(AJ15&gt;=1,"Kg","g"),IF(AF15="VOLUME",IF(AJ15&gt;=1,"L","cl"),IFERROR(VLOOKUP(UPPER(TRIM(V15)),AP4:AS49,4,FALSE),V15))))))</f>
        <v/>
      </c>
      <c r="Z15" s="45" t="str">
        <f t="shared" si="8"/>
        <v/>
      </c>
      <c r="AA15" s="45" t="str">
        <f>IF(NOT(AND(LEFT(R15,1)="L",R15&lt;&gt;"LIGNE")),"",IF(UPPER(TRIM(W15))="QS","Qt. suffisante",IF(AI15="","",IF(AF15="MASSE",IF(AI15&gt;=1,"Kg","g"),IF(AF15="VOLUME",IF(AI15&gt;=1,"L","cl"),IFERROR(VLOOKUP(UPPER(TRIM(V15)),AP4:AS49,4,FALSE),V15))))))</f>
        <v/>
      </c>
      <c r="AB15" s="47" t="str">
        <f t="shared" si="9"/>
        <v/>
      </c>
      <c r="AC15" s="47" t="str">
        <f t="shared" si="10"/>
        <v/>
      </c>
      <c r="AD15" s="47" t="str">
        <f t="shared" si="11"/>
        <v/>
      </c>
      <c r="AE15" s="1"/>
      <c r="AF15" s="48" t="str">
        <f>IF(NOT(AND(LEFT(R15,1)="L",R15&lt;&gt;"LIGNE")),"",IFERROR(VLOOKUP(UPPER(TRIM(V15)),AP4:AS49,2,FALSE),""))</f>
        <v/>
      </c>
      <c r="AG15" s="49" t="str">
        <f>IF(NOT(AND(LEFT(R15,1)="L",R15&lt;&gt;"LIGNE")),"",IFERROR(VLOOKUP(UPPER(TRIM(V15)),AP4:AS49,3,FALSE),""))</f>
        <v/>
      </c>
      <c r="AH15" s="49" t="str">
        <f t="shared" si="12"/>
        <v/>
      </c>
      <c r="AI15" s="49" t="str">
        <f t="shared" si="13"/>
        <v/>
      </c>
      <c r="AJ15" s="49" t="str">
        <f t="shared" si="14"/>
        <v/>
      </c>
      <c r="AK15" s="40" t="str">
        <f>IF(R15="RECETTE","",IF(R15="PRINCIPAL AUTEUR",IF(OR(S15="",T15="",V15="",W15="",S15=0),"",IFERROR(IF(OR(VLOOKUP(UPPER(TRIM(SUBSTITUTE(T15,CHAR(160)," "))),AP4:AS49,2,FALSE)&lt;&gt;VLOOKUP(UPPER(TRIM(SUBSTITUTE(W15,CHAR(160)," "))),AP4:AS49,2,FALSE),AND(VLOOKUP(UPPER(TRIM(SUBSTITUTE(T15,CHAR(160)," "))),AP4:AS49,2,FALSE)="AUTRE",UPPER(TRIM(SUBSTITUTE(T15,CHAR(160)," ")))&lt;&gt;UPPER(TRIM(SUBSTITUTE(W15,CHAR(160)," "))))),"",(V15*VLOOKUP(UPPER(TRIM(SUBSTITUTE(W15,CHAR(160)," "))),AP4:AS49,3,FALSE))/(S15*VLOOKUP(UPPER(TRIM(SUBSTITUTE(T15,CHAR(160)," "))),AP4:AS49,3,FALSE))),"")),IFERROR(AK14,"")))</f>
        <v/>
      </c>
      <c r="AL15" s="40" t="str">
        <f t="shared" si="15"/>
        <v/>
      </c>
      <c r="AM15" s="50">
        <f t="shared" si="16"/>
        <v>0</v>
      </c>
      <c r="AN15" s="1"/>
      <c r="AO15" s="1"/>
      <c r="AP15" s="64" t="s">
        <v>368</v>
      </c>
      <c r="AQ15" s="16" t="s">
        <v>36</v>
      </c>
      <c r="AR15" s="17">
        <v>0.33333333300000001</v>
      </c>
      <c r="AS15" s="16" t="s">
        <v>0</v>
      </c>
      <c r="AT15" s="27"/>
      <c r="AU15" s="241"/>
      <c r="AV15" s="241"/>
      <c r="AW15" s="241"/>
      <c r="AX15" s="241"/>
      <c r="AY15" s="241"/>
      <c r="AZ15" s="241"/>
      <c r="BA15" s="27"/>
      <c r="BB15" s="274" t="s">
        <v>20</v>
      </c>
      <c r="BC15" s="263"/>
      <c r="BD15" s="257"/>
      <c r="BE15" s="257"/>
      <c r="BF15" s="257"/>
      <c r="BG15" s="257"/>
      <c r="BH15" s="258"/>
      <c r="BJ15" s="229">
        <v>1</v>
      </c>
    </row>
    <row r="16" spans="1:62" ht="20.100000000000001" customHeight="1" x14ac:dyDescent="0.25">
      <c r="A16" s="232" t="s">
        <v>237</v>
      </c>
      <c r="B16" s="500"/>
      <c r="C16" s="501"/>
      <c r="D16" s="501"/>
      <c r="E16" s="501"/>
      <c r="F16" s="501"/>
      <c r="G16" s="501"/>
      <c r="H16" s="501"/>
      <c r="I16" s="502"/>
      <c r="J16" s="131" t="s">
        <v>237</v>
      </c>
      <c r="K16" s="255" t="str">
        <f t="shared" si="6"/>
        <v>A</v>
      </c>
      <c r="L16" s="272"/>
      <c r="M16" s="272"/>
      <c r="N16" s="265"/>
      <c r="O16" s="266"/>
      <c r="P16" s="266"/>
      <c r="Q16" s="1"/>
      <c r="R16" s="1"/>
      <c r="S16" s="261" t="s">
        <v>317</v>
      </c>
      <c r="T16" s="261"/>
      <c r="U16" s="261"/>
      <c r="W16" s="1"/>
      <c r="X16" s="46" t="str">
        <f t="shared" si="7"/>
        <v/>
      </c>
      <c r="Y16" s="46" t="str">
        <f>IF(NOT(AND(LEFT(R16,1)="L",R16&lt;&gt;"LIGNE")),"",IF(UPPER(TRIM(W16))="QS","Qt. suffisante",IF(AJ16="","",IF(AF16="MASSE",IF(AJ16&gt;=1,"Kg","g"),IF(AF16="VOLUME",IF(AJ16&gt;=1,"L","cl"),IFERROR(VLOOKUP(UPPER(TRIM(V16)),AP4:AS49,4,FALSE),V16))))))</f>
        <v/>
      </c>
      <c r="Z16" s="45" t="str">
        <f t="shared" si="8"/>
        <v/>
      </c>
      <c r="AA16" s="45" t="str">
        <f>IF(NOT(AND(LEFT(R16,1)="L",R16&lt;&gt;"LIGNE")),"",IF(UPPER(TRIM(W16))="QS","Qt. suffisante",IF(AI16="","",IF(AF16="MASSE",IF(AI16&gt;=1,"Kg","g"),IF(AF16="VOLUME",IF(AI16&gt;=1,"L","cl"),IFERROR(VLOOKUP(UPPER(TRIM(V16)),AP4:AS49,4,FALSE),V16))))))</f>
        <v/>
      </c>
      <c r="AB16" s="47" t="str">
        <f t="shared" si="9"/>
        <v/>
      </c>
      <c r="AC16" s="47" t="str">
        <f t="shared" si="10"/>
        <v/>
      </c>
      <c r="AD16" s="47" t="str">
        <f t="shared" si="11"/>
        <v/>
      </c>
      <c r="AE16" s="1"/>
      <c r="AF16" s="48" t="str">
        <f>IF(NOT(AND(LEFT(R16,1)="L",R16&lt;&gt;"LIGNE")),"",IFERROR(VLOOKUP(UPPER(TRIM(V16)),AP4:AS49,2,FALSE),""))</f>
        <v/>
      </c>
      <c r="AG16" s="49" t="str">
        <f>IF(NOT(AND(LEFT(R16,1)="L",R16&lt;&gt;"LIGNE")),"",IFERROR(VLOOKUP(UPPER(TRIM(V16)),AP4:AS49,3,FALSE),""))</f>
        <v/>
      </c>
      <c r="AH16" s="49" t="str">
        <f t="shared" si="12"/>
        <v/>
      </c>
      <c r="AI16" s="49" t="str">
        <f t="shared" si="13"/>
        <v/>
      </c>
      <c r="AJ16" s="49" t="str">
        <f t="shared" si="14"/>
        <v/>
      </c>
      <c r="AK16" s="40" t="str">
        <f>IF(R16="RECETTE","",IF(R16="PRINCIPAL AUTEUR",IF(OR(S16="",T16="",V16="",W16="",S16=0),"",IFERROR(IF(OR(VLOOKUP(UPPER(TRIM(SUBSTITUTE(T16,CHAR(160)," "))),AP4:AS49,2,FALSE)&lt;&gt;VLOOKUP(UPPER(TRIM(SUBSTITUTE(W16,CHAR(160)," "))),AP4:AS49,2,FALSE),AND(VLOOKUP(UPPER(TRIM(SUBSTITUTE(T16,CHAR(160)," "))),AP4:AS49,2,FALSE)="AUTRE",UPPER(TRIM(SUBSTITUTE(T16,CHAR(160)," ")))&lt;&gt;UPPER(TRIM(SUBSTITUTE(W16,CHAR(160)," "))))),"",(V16*VLOOKUP(UPPER(TRIM(SUBSTITUTE(W16,CHAR(160)," "))),AP4:AS49,3,FALSE))/(S16*VLOOKUP(UPPER(TRIM(SUBSTITUTE(T16,CHAR(160)," "))),AP4:AS49,3,FALSE))),"")),IFERROR(AK15,"")))</f>
        <v/>
      </c>
      <c r="AL16" s="40" t="str">
        <f t="shared" si="15"/>
        <v/>
      </c>
      <c r="AM16" s="50">
        <f t="shared" si="16"/>
        <v>0</v>
      </c>
      <c r="AN16" s="1"/>
      <c r="AO16" s="1"/>
      <c r="AP16" s="64" t="s">
        <v>49</v>
      </c>
      <c r="AQ16" s="16" t="s">
        <v>36</v>
      </c>
      <c r="AR16" s="17">
        <v>0.66666666699999999</v>
      </c>
      <c r="AS16" s="16" t="s">
        <v>0</v>
      </c>
      <c r="AT16" s="27"/>
      <c r="AU16" s="241" t="s">
        <v>573</v>
      </c>
      <c r="AV16" s="241"/>
      <c r="AW16" s="241"/>
      <c r="AX16" s="241"/>
      <c r="AY16" s="241"/>
      <c r="AZ16" s="241"/>
      <c r="BA16" s="27"/>
      <c r="BB16" s="274"/>
      <c r="BC16" s="263"/>
      <c r="BD16" s="257"/>
      <c r="BE16" s="257"/>
      <c r="BF16" s="257"/>
      <c r="BG16" s="257"/>
      <c r="BH16" s="258"/>
      <c r="BJ16" s="229">
        <v>1</v>
      </c>
    </row>
    <row r="17" spans="1:62" ht="20.100000000000001" customHeight="1" x14ac:dyDescent="0.25">
      <c r="A17" s="232" t="s">
        <v>237</v>
      </c>
      <c r="B17" s="500"/>
      <c r="C17" s="501"/>
      <c r="D17" s="501"/>
      <c r="E17" s="501"/>
      <c r="F17" s="501"/>
      <c r="G17" s="501"/>
      <c r="H17" s="501"/>
      <c r="I17" s="502"/>
      <c r="J17" s="131" t="s">
        <v>237</v>
      </c>
      <c r="K17" s="255" t="str">
        <f t="shared" si="6"/>
        <v>A</v>
      </c>
      <c r="L17" s="271" t="s">
        <v>301</v>
      </c>
      <c r="M17" s="265"/>
      <c r="N17" s="265"/>
      <c r="O17" s="266"/>
      <c r="P17" s="266"/>
      <c r="Q17" s="1"/>
      <c r="R17" s="1"/>
      <c r="S17" s="261" t="s">
        <v>320</v>
      </c>
      <c r="T17" s="261"/>
      <c r="U17" s="261"/>
      <c r="W17" s="1"/>
      <c r="X17" s="46" t="str">
        <f t="shared" si="7"/>
        <v/>
      </c>
      <c r="Y17" s="46" t="str">
        <f>IF(NOT(AND(LEFT(R17,1)="L",R17&lt;&gt;"LIGNE")),"",IF(UPPER(TRIM(W17))="QS","Qt. suffisante",IF(AJ17="","",IF(AF17="MASSE",IF(AJ17&gt;=1,"Kg","g"),IF(AF17="VOLUME",IF(AJ17&gt;=1,"L","cl"),IFERROR(VLOOKUP(UPPER(TRIM(V17)),AP4:AS49,4,FALSE),V17))))))</f>
        <v/>
      </c>
      <c r="Z17" s="45" t="str">
        <f t="shared" si="8"/>
        <v/>
      </c>
      <c r="AA17" s="45" t="str">
        <f>IF(NOT(AND(LEFT(R17,1)="L",R17&lt;&gt;"LIGNE")),"",IF(UPPER(TRIM(W17))="QS","Qt. suffisante",IF(AI17="","",IF(AF17="MASSE",IF(AI17&gt;=1,"Kg","g"),IF(AF17="VOLUME",IF(AI17&gt;=1,"L","cl"),IFERROR(VLOOKUP(UPPER(TRIM(V17)),AP4:AS49,4,FALSE),V17))))))</f>
        <v/>
      </c>
      <c r="AB17" s="47" t="str">
        <f t="shared" si="9"/>
        <v/>
      </c>
      <c r="AC17" s="47" t="str">
        <f t="shared" si="10"/>
        <v/>
      </c>
      <c r="AD17" s="47" t="str">
        <f t="shared" si="11"/>
        <v/>
      </c>
      <c r="AE17" s="1"/>
      <c r="AF17" s="48" t="str">
        <f>IF(NOT(AND(LEFT(R17,1)="L",R17&lt;&gt;"LIGNE")),"",IFERROR(VLOOKUP(UPPER(TRIM(V17)),AP4:AS49,2,FALSE),""))</f>
        <v/>
      </c>
      <c r="AG17" s="49" t="str">
        <f>IF(NOT(AND(LEFT(R17,1)="L",R17&lt;&gt;"LIGNE")),"",IFERROR(VLOOKUP(UPPER(TRIM(V17)),AP4:AS49,3,FALSE),""))</f>
        <v/>
      </c>
      <c r="AH17" s="49" t="str">
        <f t="shared" si="12"/>
        <v/>
      </c>
      <c r="AI17" s="49" t="str">
        <f t="shared" si="13"/>
        <v/>
      </c>
      <c r="AJ17" s="49" t="str">
        <f t="shared" si="14"/>
        <v/>
      </c>
      <c r="AK17" s="40" t="str">
        <f>IF(R17="RECETTE","",IF(R17="PRINCIPAL AUTEUR",IF(OR(S17="",T17="",V17="",W17="",S17=0),"",IFERROR(IF(OR(VLOOKUP(UPPER(TRIM(SUBSTITUTE(T17,CHAR(160)," "))),AP4:AS49,2,FALSE)&lt;&gt;VLOOKUP(UPPER(TRIM(SUBSTITUTE(W17,CHAR(160)," "))),AP4:AS49,2,FALSE),AND(VLOOKUP(UPPER(TRIM(SUBSTITUTE(T17,CHAR(160)," "))),AP4:AS49,2,FALSE)="AUTRE",UPPER(TRIM(SUBSTITUTE(T17,CHAR(160)," ")))&lt;&gt;UPPER(TRIM(SUBSTITUTE(W17,CHAR(160)," "))))),"",(V17*VLOOKUP(UPPER(TRIM(SUBSTITUTE(W17,CHAR(160)," "))),AP4:AS49,3,FALSE))/(S17*VLOOKUP(UPPER(TRIM(SUBSTITUTE(T17,CHAR(160)," "))),AP4:AS49,3,FALSE))),"")),IFERROR(AK16,"")))</f>
        <v/>
      </c>
      <c r="AL17" s="40" t="str">
        <f t="shared" si="15"/>
        <v/>
      </c>
      <c r="AM17" s="50">
        <f t="shared" si="16"/>
        <v>0</v>
      </c>
      <c r="AN17" s="1"/>
      <c r="AO17" s="1"/>
      <c r="AP17" s="64" t="s">
        <v>439</v>
      </c>
      <c r="AQ17" s="16" t="s">
        <v>36</v>
      </c>
      <c r="AR17" s="17">
        <v>0.2</v>
      </c>
      <c r="AS17" s="16" t="s">
        <v>0</v>
      </c>
      <c r="AT17" s="27"/>
      <c r="AU17" s="132" t="s">
        <v>572</v>
      </c>
      <c r="AV17" s="132"/>
      <c r="AW17" s="132"/>
      <c r="AX17" s="132"/>
      <c r="AY17" s="132"/>
      <c r="AZ17" s="132"/>
      <c r="BA17" s="27"/>
      <c r="BB17" s="275" t="s">
        <v>483</v>
      </c>
      <c r="BC17" s="464" t="s">
        <v>484</v>
      </c>
      <c r="BD17" s="464"/>
      <c r="BE17" s="464"/>
      <c r="BF17" s="464"/>
      <c r="BG17" s="464"/>
      <c r="BH17" s="465"/>
      <c r="BJ17" s="229">
        <v>1</v>
      </c>
    </row>
    <row r="18" spans="1:62" ht="20.100000000000001" customHeight="1" x14ac:dyDescent="0.25">
      <c r="A18" s="232" t="s">
        <v>237</v>
      </c>
      <c r="B18" s="500"/>
      <c r="C18" s="501"/>
      <c r="D18" s="501"/>
      <c r="E18" s="501"/>
      <c r="F18" s="501"/>
      <c r="G18" s="501"/>
      <c r="H18" s="501"/>
      <c r="I18" s="502"/>
      <c r="J18" s="131" t="s">
        <v>237</v>
      </c>
      <c r="K18" s="255" t="str">
        <f t="shared" si="6"/>
        <v>A</v>
      </c>
      <c r="L18" s="278"/>
      <c r="M18" s="278"/>
      <c r="N18" s="278"/>
      <c r="O18" s="278"/>
      <c r="P18" s="278"/>
      <c r="Q18" s="1"/>
      <c r="R18" s="1"/>
      <c r="S18" s="268" t="s">
        <v>475</v>
      </c>
      <c r="T18" s="268"/>
      <c r="U18" s="268"/>
      <c r="W18" s="1"/>
      <c r="X18" s="46" t="str">
        <f t="shared" si="7"/>
        <v/>
      </c>
      <c r="Y18" s="46" t="str">
        <f>IF(NOT(AND(LEFT(R18,1)="L",R18&lt;&gt;"LIGNE")),"",IF(UPPER(TRIM(W18))="QS","Qt. suffisante",IF(AJ18="","",IF(AF18="MASSE",IF(AJ18&gt;=1,"Kg","g"),IF(AF18="VOLUME",IF(AJ18&gt;=1,"L","cl"),IFERROR(VLOOKUP(UPPER(TRIM(V18)),AP4:AS49,4,FALSE),V18))))))</f>
        <v/>
      </c>
      <c r="Z18" s="45" t="str">
        <f t="shared" si="8"/>
        <v/>
      </c>
      <c r="AA18" s="45" t="str">
        <f>IF(NOT(AND(LEFT(R18,1)="L",R18&lt;&gt;"LIGNE")),"",IF(UPPER(TRIM(W18))="QS","Qt. suffisante",IF(AI18="","",IF(AF18="MASSE",IF(AI18&gt;=1,"Kg","g"),IF(AF18="VOLUME",IF(AI18&gt;=1,"L","cl"),IFERROR(VLOOKUP(UPPER(TRIM(V18)),AP4:AS49,4,FALSE),V18))))))</f>
        <v/>
      </c>
      <c r="AB18" s="47" t="str">
        <f t="shared" si="9"/>
        <v/>
      </c>
      <c r="AC18" s="47" t="str">
        <f t="shared" si="10"/>
        <v/>
      </c>
      <c r="AD18" s="47" t="str">
        <f t="shared" si="11"/>
        <v/>
      </c>
      <c r="AE18" s="1"/>
      <c r="AF18" s="48" t="str">
        <f>IF(NOT(AND(LEFT(R18,1)="L",R18&lt;&gt;"LIGNE")),"",IFERROR(VLOOKUP(UPPER(TRIM(V18)),AP4:AS49,2,FALSE),""))</f>
        <v/>
      </c>
      <c r="AG18" s="49" t="str">
        <f>IF(NOT(AND(LEFT(R18,1)="L",R18&lt;&gt;"LIGNE")),"",IFERROR(VLOOKUP(UPPER(TRIM(V18)),AP4:AS49,3,FALSE),""))</f>
        <v/>
      </c>
      <c r="AH18" s="49" t="str">
        <f t="shared" si="12"/>
        <v/>
      </c>
      <c r="AI18" s="49" t="str">
        <f t="shared" si="13"/>
        <v/>
      </c>
      <c r="AJ18" s="49" t="str">
        <f t="shared" si="14"/>
        <v/>
      </c>
      <c r="AK18" s="40" t="str">
        <f>IF(R18="RECETTE","",IF(R18="PRINCIPAL AUTEUR",IF(OR(S18="",T18="",V18="",W18="",S18=0),"",IFERROR(IF(OR(VLOOKUP(UPPER(TRIM(SUBSTITUTE(T18,CHAR(160)," "))),AP4:AS49,2,FALSE)&lt;&gt;VLOOKUP(UPPER(TRIM(SUBSTITUTE(W18,CHAR(160)," "))),AP4:AS49,2,FALSE),AND(VLOOKUP(UPPER(TRIM(SUBSTITUTE(T18,CHAR(160)," "))),AP4:AS49,2,FALSE)="AUTRE",UPPER(TRIM(SUBSTITUTE(T18,CHAR(160)," ")))&lt;&gt;UPPER(TRIM(SUBSTITUTE(W18,CHAR(160)," "))))),"",(V18*VLOOKUP(UPPER(TRIM(SUBSTITUTE(W18,CHAR(160)," "))),AP4:AS49,3,FALSE))/(S18*VLOOKUP(UPPER(TRIM(SUBSTITUTE(T18,CHAR(160)," "))),AP4:AS49,3,FALSE))),"")),IFERROR(AK17,"")))</f>
        <v/>
      </c>
      <c r="AL18" s="40" t="str">
        <f t="shared" si="15"/>
        <v/>
      </c>
      <c r="AM18" s="50">
        <f t="shared" si="16"/>
        <v>0</v>
      </c>
      <c r="AN18" s="1"/>
      <c r="AO18" s="1"/>
      <c r="AP18" s="64" t="s">
        <v>52</v>
      </c>
      <c r="AQ18" s="16" t="s">
        <v>36</v>
      </c>
      <c r="AR18" s="17">
        <v>0.125</v>
      </c>
      <c r="AS18" s="16" t="s">
        <v>0</v>
      </c>
      <c r="AU18" s="133" t="s">
        <v>540</v>
      </c>
      <c r="AV18" s="133"/>
      <c r="AW18" s="133"/>
      <c r="AX18" s="133"/>
      <c r="AY18" s="133"/>
      <c r="AZ18" s="133"/>
      <c r="BB18" s="275"/>
      <c r="BC18" s="464"/>
      <c r="BD18" s="464"/>
      <c r="BE18" s="464"/>
      <c r="BF18" s="464"/>
      <c r="BG18" s="464"/>
      <c r="BH18" s="465"/>
      <c r="BJ18" s="229">
        <v>1</v>
      </c>
    </row>
    <row r="19" spans="1:62" ht="20.100000000000001" customHeight="1" x14ac:dyDescent="0.25">
      <c r="A19" s="232" t="s">
        <v>237</v>
      </c>
      <c r="B19" s="500"/>
      <c r="C19" s="501"/>
      <c r="D19" s="501"/>
      <c r="E19" s="501"/>
      <c r="F19" s="501"/>
      <c r="G19" s="501"/>
      <c r="H19" s="501"/>
      <c r="I19" s="502"/>
      <c r="J19" s="131" t="s">
        <v>237</v>
      </c>
      <c r="K19" s="255" t="str">
        <f t="shared" si="6"/>
        <v>A</v>
      </c>
      <c r="L19" s="279" t="s">
        <v>304</v>
      </c>
      <c r="M19" s="272"/>
      <c r="N19" s="272"/>
      <c r="O19" s="272"/>
      <c r="P19" s="272"/>
      <c r="Q19" s="1"/>
      <c r="R19" s="1"/>
      <c r="S19" s="261" t="s">
        <v>569</v>
      </c>
      <c r="T19" s="261"/>
      <c r="U19" s="261"/>
      <c r="W19" s="1"/>
      <c r="X19" s="46" t="str">
        <f t="shared" si="7"/>
        <v/>
      </c>
      <c r="Y19" s="46" t="str">
        <f>IF(NOT(AND(LEFT(R19,1)="L",R19&lt;&gt;"LIGNE")),"",IF(UPPER(TRIM(W19))="QS","Qt. suffisante",IF(AJ19="","",IF(AF19="MASSE",IF(AJ19&gt;=1,"Kg","g"),IF(AF19="VOLUME",IF(AJ19&gt;=1,"L","cl"),IFERROR(VLOOKUP(UPPER(TRIM(V19)),AP4:AS49,4,FALSE),V19))))))</f>
        <v/>
      </c>
      <c r="Z19" s="45" t="str">
        <f t="shared" si="8"/>
        <v/>
      </c>
      <c r="AA19" s="45" t="str">
        <f>IF(NOT(AND(LEFT(R19,1)="L",R19&lt;&gt;"LIGNE")),"",IF(UPPER(TRIM(W19))="QS","Qt. suffisante",IF(AI19="","",IF(AF19="MASSE",IF(AI19&gt;=1,"Kg","g"),IF(AF19="VOLUME",IF(AI19&gt;=1,"L","cl"),IFERROR(VLOOKUP(UPPER(TRIM(V19)),AP4:AS49,4,FALSE),V19))))))</f>
        <v/>
      </c>
      <c r="AB19" s="47" t="str">
        <f t="shared" si="9"/>
        <v/>
      </c>
      <c r="AC19" s="47" t="str">
        <f t="shared" si="10"/>
        <v/>
      </c>
      <c r="AD19" s="47" t="str">
        <f t="shared" si="11"/>
        <v/>
      </c>
      <c r="AE19" s="1"/>
      <c r="AF19" s="48" t="str">
        <f>IF(NOT(AND(LEFT(R19,1)="L",R19&lt;&gt;"LIGNE")),"",IFERROR(VLOOKUP(UPPER(TRIM(V19)),AP4:AS49,2,FALSE),""))</f>
        <v/>
      </c>
      <c r="AG19" s="49" t="str">
        <f>IF(NOT(AND(LEFT(R19,1)="L",R19&lt;&gt;"LIGNE")),"",IFERROR(VLOOKUP(UPPER(TRIM(V19)),AP4:AS49,3,FALSE),""))</f>
        <v/>
      </c>
      <c r="AH19" s="49" t="str">
        <f t="shared" si="12"/>
        <v/>
      </c>
      <c r="AI19" s="49" t="str">
        <f t="shared" si="13"/>
        <v/>
      </c>
      <c r="AJ19" s="49" t="str">
        <f t="shared" si="14"/>
        <v/>
      </c>
      <c r="AK19" s="40" t="str">
        <f>IF(R19="RECETTE","",IF(R19="PRINCIPAL AUTEUR",IF(OR(S19="",T19="",V19="",W19="",S19=0),"",IFERROR(IF(OR(VLOOKUP(UPPER(TRIM(SUBSTITUTE(T19,CHAR(160)," "))),AP4:AS49,2,FALSE)&lt;&gt;VLOOKUP(UPPER(TRIM(SUBSTITUTE(W19,CHAR(160)," "))),AP4:AS49,2,FALSE),AND(VLOOKUP(UPPER(TRIM(SUBSTITUTE(T19,CHAR(160)," "))),AP4:AS49,2,FALSE)="AUTRE",UPPER(TRIM(SUBSTITUTE(T19,CHAR(160)," ")))&lt;&gt;UPPER(TRIM(SUBSTITUTE(W19,CHAR(160)," "))))),"",(V19*VLOOKUP(UPPER(TRIM(SUBSTITUTE(W19,CHAR(160)," "))),AP4:AS49,3,FALSE))/(S19*VLOOKUP(UPPER(TRIM(SUBSTITUTE(T19,CHAR(160)," "))),AP4:AS49,3,FALSE))),"")),IFERROR(AK18,"")))</f>
        <v/>
      </c>
      <c r="AL19" s="40" t="str">
        <f t="shared" si="15"/>
        <v/>
      </c>
      <c r="AM19" s="50">
        <f t="shared" si="16"/>
        <v>0</v>
      </c>
      <c r="AN19" s="1"/>
      <c r="AO19" s="1"/>
      <c r="AP19" s="64" t="s">
        <v>440</v>
      </c>
      <c r="AQ19" s="16" t="s">
        <v>36</v>
      </c>
      <c r="AR19" s="17">
        <v>0.125</v>
      </c>
      <c r="AS19" s="16" t="s">
        <v>0</v>
      </c>
      <c r="AU19" s="133" t="s">
        <v>541</v>
      </c>
      <c r="AV19" s="133"/>
      <c r="AW19" s="133"/>
      <c r="AX19" s="133"/>
      <c r="AY19" s="133"/>
      <c r="AZ19" s="133"/>
      <c r="BB19" s="275"/>
      <c r="BC19" s="263"/>
      <c r="BD19" s="257"/>
      <c r="BE19" s="257"/>
      <c r="BF19" s="257"/>
      <c r="BG19" s="257"/>
      <c r="BH19" s="258"/>
      <c r="BJ19" s="229">
        <v>1</v>
      </c>
    </row>
    <row r="20" spans="1:62" ht="20.100000000000001" customHeight="1" x14ac:dyDescent="0.25">
      <c r="A20" s="232" t="s">
        <v>237</v>
      </c>
      <c r="B20" s="500"/>
      <c r="C20" s="501"/>
      <c r="D20" s="501"/>
      <c r="E20" s="501"/>
      <c r="F20" s="501"/>
      <c r="G20" s="501"/>
      <c r="H20" s="501"/>
      <c r="I20" s="502"/>
      <c r="J20" s="131" t="s">
        <v>237</v>
      </c>
      <c r="K20" s="255" t="str">
        <f t="shared" si="6"/>
        <v>A</v>
      </c>
      <c r="L20" s="279"/>
      <c r="M20" s="265"/>
      <c r="N20" s="272"/>
      <c r="O20" s="272"/>
      <c r="P20" s="272"/>
      <c r="Q20" s="1"/>
      <c r="R20" s="1"/>
      <c r="S20" s="261" t="s">
        <v>477</v>
      </c>
      <c r="T20" s="261"/>
      <c r="U20" s="261"/>
      <c r="W20" s="1"/>
      <c r="X20" s="46" t="str">
        <f t="shared" si="7"/>
        <v/>
      </c>
      <c r="Y20" s="46" t="str">
        <f>IF(NOT(AND(LEFT(R20,1)="L",R20&lt;&gt;"LIGNE")),"",IF(UPPER(TRIM(W20))="QS","Qt. suffisante",IF(AJ20="","",IF(AF20="MASSE",IF(AJ20&gt;=1,"Kg","g"),IF(AF20="VOLUME",IF(AJ20&gt;=1,"L","cl"),IFERROR(VLOOKUP(UPPER(TRIM(V20)),AP4:AS49,4,FALSE),V20))))))</f>
        <v/>
      </c>
      <c r="Z20" s="45" t="str">
        <f t="shared" si="8"/>
        <v/>
      </c>
      <c r="AA20" s="45" t="str">
        <f>IF(NOT(AND(LEFT(R20,1)="L",R20&lt;&gt;"LIGNE")),"",IF(UPPER(TRIM(W20))="QS","Qt. suffisante",IF(AI20="","",IF(AF20="MASSE",IF(AI20&gt;=1,"Kg","g"),IF(AF20="VOLUME",IF(AI20&gt;=1,"L","cl"),IFERROR(VLOOKUP(UPPER(TRIM(V20)),AP4:AS49,4,FALSE),V20))))))</f>
        <v/>
      </c>
      <c r="AB20" s="47" t="str">
        <f t="shared" si="9"/>
        <v/>
      </c>
      <c r="AC20" s="47" t="str">
        <f t="shared" si="10"/>
        <v/>
      </c>
      <c r="AD20" s="47" t="str">
        <f t="shared" si="11"/>
        <v/>
      </c>
      <c r="AE20" s="1"/>
      <c r="AF20" s="48" t="str">
        <f>IF(NOT(AND(LEFT(R20,1)="L",R20&lt;&gt;"LIGNE")),"",IFERROR(VLOOKUP(UPPER(TRIM(V20)),AP4:AS49,2,FALSE),""))</f>
        <v/>
      </c>
      <c r="AG20" s="49" t="str">
        <f>IF(NOT(AND(LEFT(R20,1)="L",R20&lt;&gt;"LIGNE")),"",IFERROR(VLOOKUP(UPPER(TRIM(V20)),AP4:AS49,3,FALSE),""))</f>
        <v/>
      </c>
      <c r="AH20" s="49" t="str">
        <f t="shared" si="12"/>
        <v/>
      </c>
      <c r="AI20" s="49" t="str">
        <f t="shared" si="13"/>
        <v/>
      </c>
      <c r="AJ20" s="49" t="str">
        <f t="shared" si="14"/>
        <v/>
      </c>
      <c r="AK20" s="40" t="str">
        <f>IF(R20="RECETTE","",IF(R20="PRINCIPAL AUTEUR",IF(OR(S20="",T20="",V20="",W20="",S20=0),"",IFERROR(IF(OR(VLOOKUP(UPPER(TRIM(SUBSTITUTE(T20,CHAR(160)," "))),AP4:AS49,2,FALSE)&lt;&gt;VLOOKUP(UPPER(TRIM(SUBSTITUTE(W20,CHAR(160)," "))),AP4:AS49,2,FALSE),AND(VLOOKUP(UPPER(TRIM(SUBSTITUTE(T20,CHAR(160)," "))),AP4:AS49,2,FALSE)="AUTRE",UPPER(TRIM(SUBSTITUTE(T20,CHAR(160)," ")))&lt;&gt;UPPER(TRIM(SUBSTITUTE(W20,CHAR(160)," "))))),"",(V20*VLOOKUP(UPPER(TRIM(SUBSTITUTE(W20,CHAR(160)," "))),AP4:AS49,3,FALSE))/(S20*VLOOKUP(UPPER(TRIM(SUBSTITUTE(T20,CHAR(160)," "))),AP4:AS49,3,FALSE))),"")),IFERROR(AK19,"")))</f>
        <v/>
      </c>
      <c r="AL20" s="40" t="str">
        <f t="shared" si="15"/>
        <v/>
      </c>
      <c r="AM20" s="50">
        <f t="shared" si="16"/>
        <v>0</v>
      </c>
      <c r="AN20" s="1"/>
      <c r="AO20" s="1"/>
      <c r="AP20" s="64" t="s">
        <v>441</v>
      </c>
      <c r="AQ20" s="16" t="s">
        <v>36</v>
      </c>
      <c r="AR20" s="17">
        <v>5.0000000000000001E-3</v>
      </c>
      <c r="AS20" s="16" t="s">
        <v>0</v>
      </c>
      <c r="AU20" s="133" t="s">
        <v>542</v>
      </c>
      <c r="AV20" s="133"/>
      <c r="AW20" s="133"/>
      <c r="AX20" s="133"/>
      <c r="AY20" s="133"/>
      <c r="AZ20" s="133"/>
      <c r="BB20" s="275" t="s">
        <v>485</v>
      </c>
      <c r="BC20" s="464" t="s">
        <v>486</v>
      </c>
      <c r="BD20" s="464"/>
      <c r="BE20" s="464"/>
      <c r="BF20" s="464"/>
      <c r="BG20" s="464"/>
      <c r="BH20" s="465"/>
      <c r="BJ20" s="229">
        <v>1</v>
      </c>
    </row>
    <row r="21" spans="1:62" ht="20.100000000000001" customHeight="1" x14ac:dyDescent="0.25">
      <c r="A21" s="232" t="s">
        <v>237</v>
      </c>
      <c r="B21" s="500"/>
      <c r="C21" s="501"/>
      <c r="D21" s="501"/>
      <c r="E21" s="501"/>
      <c r="F21" s="501"/>
      <c r="G21" s="501"/>
      <c r="H21" s="501"/>
      <c r="I21" s="502"/>
      <c r="J21" s="131" t="s">
        <v>237</v>
      </c>
      <c r="K21" s="255" t="str">
        <f t="shared" si="6"/>
        <v>►</v>
      </c>
      <c r="L21" s="279" t="s">
        <v>306</v>
      </c>
      <c r="M21" s="272"/>
      <c r="N21" s="272"/>
      <c r="O21" s="272"/>
      <c r="P21" s="272"/>
      <c r="Q21" s="1"/>
      <c r="R21" s="1"/>
      <c r="S21" s="261"/>
      <c r="T21" s="261"/>
      <c r="U21" s="261"/>
      <c r="W21" s="1"/>
      <c r="X21" s="46" t="str">
        <f t="shared" si="7"/>
        <v/>
      </c>
      <c r="Y21" s="46" t="str">
        <f>IF(NOT(AND(LEFT(R21,1)="L",R21&lt;&gt;"LIGNE")),"",IF(UPPER(TRIM(W21))="QS","Qt. suffisante",IF(AJ21="","",IF(AF21="MASSE",IF(AJ21&gt;=1,"Kg","g"),IF(AF21="VOLUME",IF(AJ21&gt;=1,"L","cl"),IFERROR(VLOOKUP(UPPER(TRIM(V21)),AP4:AS49,4,FALSE),V21))))))</f>
        <v/>
      </c>
      <c r="Z21" s="45" t="str">
        <f t="shared" si="8"/>
        <v/>
      </c>
      <c r="AA21" s="45" t="str">
        <f>IF(NOT(AND(LEFT(R21,1)="L",R21&lt;&gt;"LIGNE")),"",IF(UPPER(TRIM(W21))="QS","Qt. suffisante",IF(AI21="","",IF(AF21="MASSE",IF(AI21&gt;=1,"Kg","g"),IF(AF21="VOLUME",IF(AI21&gt;=1,"L","cl"),IFERROR(VLOOKUP(UPPER(TRIM(V21)),AP4:AS49,4,FALSE),V21))))))</f>
        <v/>
      </c>
      <c r="AB21" s="47" t="str">
        <f t="shared" si="9"/>
        <v/>
      </c>
      <c r="AC21" s="47" t="str">
        <f t="shared" si="10"/>
        <v/>
      </c>
      <c r="AD21" s="47" t="str">
        <f t="shared" si="11"/>
        <v/>
      </c>
      <c r="AE21" s="1"/>
      <c r="AF21" s="48" t="str">
        <f>IF(NOT(AND(LEFT(R21,1)="L",R21&lt;&gt;"LIGNE")),"",IFERROR(VLOOKUP(UPPER(TRIM(V21)),AP4:AS49,2,FALSE),""))</f>
        <v/>
      </c>
      <c r="AG21" s="49" t="str">
        <f>IF(NOT(AND(LEFT(R21,1)="L",R21&lt;&gt;"LIGNE")),"",IFERROR(VLOOKUP(UPPER(TRIM(V21)),AP4:AS49,3,FALSE),""))</f>
        <v/>
      </c>
      <c r="AH21" s="49" t="str">
        <f t="shared" si="12"/>
        <v/>
      </c>
      <c r="AI21" s="49" t="str">
        <f t="shared" si="13"/>
        <v/>
      </c>
      <c r="AJ21" s="49" t="str">
        <f t="shared" si="14"/>
        <v/>
      </c>
      <c r="AK21" s="40" t="str">
        <f>IF(R21="RECETTE","",IF(R21="PRINCIPAL AUTEUR",IF(OR(S21="",T21="",V21="",W21="",S21=0),"",IFERROR(IF(OR(VLOOKUP(UPPER(TRIM(SUBSTITUTE(T21,CHAR(160)," "))),AP4:AS49,2,FALSE)&lt;&gt;VLOOKUP(UPPER(TRIM(SUBSTITUTE(W21,CHAR(160)," "))),AP4:AS49,2,FALSE),AND(VLOOKUP(UPPER(TRIM(SUBSTITUTE(T21,CHAR(160)," "))),AP4:AS49,2,FALSE)="AUTRE",UPPER(TRIM(SUBSTITUTE(T21,CHAR(160)," ")))&lt;&gt;UPPER(TRIM(SUBSTITUTE(W21,CHAR(160)," "))))),"",(V21*VLOOKUP(UPPER(TRIM(SUBSTITUTE(W21,CHAR(160)," "))),AP4:AS49,3,FALSE))/(S21*VLOOKUP(UPPER(TRIM(SUBSTITUTE(T21,CHAR(160)," "))),AP4:AS49,3,FALSE))),"")),IFERROR(AK20,"")))</f>
        <v/>
      </c>
      <c r="AL21" s="40" t="str">
        <f t="shared" si="15"/>
        <v/>
      </c>
      <c r="AM21" s="50">
        <f t="shared" si="16"/>
        <v>0</v>
      </c>
      <c r="AN21" s="1"/>
      <c r="AO21" s="1"/>
      <c r="AP21" s="64" t="s">
        <v>442</v>
      </c>
      <c r="AQ21" s="16" t="s">
        <v>36</v>
      </c>
      <c r="AR21" s="17">
        <v>5.0000000000000001E-3</v>
      </c>
      <c r="AS21" s="16" t="s">
        <v>0</v>
      </c>
      <c r="AU21" s="133" t="s">
        <v>543</v>
      </c>
      <c r="AV21" s="133"/>
      <c r="AW21" s="133"/>
      <c r="AX21" s="133"/>
      <c r="AY21" s="133"/>
      <c r="AZ21" s="133"/>
      <c r="BB21" s="262"/>
      <c r="BC21" s="464"/>
      <c r="BD21" s="464"/>
      <c r="BE21" s="464"/>
      <c r="BF21" s="464"/>
      <c r="BG21" s="464"/>
      <c r="BH21" s="465"/>
      <c r="BJ21" s="229">
        <v>1</v>
      </c>
    </row>
    <row r="22" spans="1:62" ht="20.100000000000001" customHeight="1" x14ac:dyDescent="0.25">
      <c r="A22" s="232" t="s">
        <v>237</v>
      </c>
      <c r="B22" s="500"/>
      <c r="C22" s="501"/>
      <c r="D22" s="501"/>
      <c r="E22" s="501"/>
      <c r="F22" s="501"/>
      <c r="G22" s="501"/>
      <c r="H22" s="501"/>
      <c r="I22" s="502"/>
      <c r="J22" s="131" t="s">
        <v>237</v>
      </c>
      <c r="K22" s="255" t="str">
        <f t="shared" si="6"/>
        <v>A</v>
      </c>
      <c r="L22" s="279"/>
      <c r="M22" s="265"/>
      <c r="N22" s="265"/>
      <c r="O22" s="266"/>
      <c r="P22" s="266"/>
      <c r="Q22" s="1"/>
      <c r="R22" s="1"/>
      <c r="S22" s="132" t="s">
        <v>567</v>
      </c>
      <c r="T22" s="132"/>
      <c r="U22" s="132"/>
      <c r="W22" s="1"/>
      <c r="X22" s="46" t="str">
        <f t="shared" si="7"/>
        <v/>
      </c>
      <c r="Y22" s="46" t="str">
        <f>IF(NOT(AND(LEFT(R22,1)="L",R22&lt;&gt;"LIGNE")),"",IF(UPPER(TRIM(W22))="QS","Qt. suffisante",IF(AJ22="","",IF(AF22="MASSE",IF(AJ22&gt;=1,"Kg","g"),IF(AF22="VOLUME",IF(AJ22&gt;=1,"L","cl"),IFERROR(VLOOKUP(UPPER(TRIM(V22)),AP4:AS49,4,FALSE),V22))))))</f>
        <v/>
      </c>
      <c r="Z22" s="45" t="str">
        <f t="shared" si="8"/>
        <v/>
      </c>
      <c r="AA22" s="45" t="str">
        <f>IF(NOT(AND(LEFT(R22,1)="L",R22&lt;&gt;"LIGNE")),"",IF(UPPER(TRIM(W22))="QS","Qt. suffisante",IF(AI22="","",IF(AF22="MASSE",IF(AI22&gt;=1,"Kg","g"),IF(AF22="VOLUME",IF(AI22&gt;=1,"L","cl"),IFERROR(VLOOKUP(UPPER(TRIM(V22)),AP4:AS49,4,FALSE),V22))))))</f>
        <v/>
      </c>
      <c r="AB22" s="47" t="str">
        <f t="shared" si="9"/>
        <v/>
      </c>
      <c r="AC22" s="47" t="str">
        <f t="shared" si="10"/>
        <v/>
      </c>
      <c r="AD22" s="47" t="str">
        <f t="shared" si="11"/>
        <v/>
      </c>
      <c r="AE22" s="1"/>
      <c r="AF22" s="48" t="str">
        <f>IF(NOT(AND(LEFT(R22,1)="L",R22&lt;&gt;"LIGNE")),"",IFERROR(VLOOKUP(UPPER(TRIM(V22)),AP4:AS49,2,FALSE),""))</f>
        <v/>
      </c>
      <c r="AG22" s="49" t="str">
        <f>IF(NOT(AND(LEFT(R22,1)="L",R22&lt;&gt;"LIGNE")),"",IFERROR(VLOOKUP(UPPER(TRIM(V22)),AP4:AS49,3,FALSE),""))</f>
        <v/>
      </c>
      <c r="AH22" s="49" t="str">
        <f t="shared" si="12"/>
        <v/>
      </c>
      <c r="AI22" s="49" t="str">
        <f t="shared" si="13"/>
        <v/>
      </c>
      <c r="AJ22" s="49" t="str">
        <f t="shared" si="14"/>
        <v/>
      </c>
      <c r="AK22" s="40" t="str">
        <f>IF(R22="RECETTE","",IF(R22="PRINCIPAL AUTEUR",IF(OR(S22="",T22="",V22="",W22="",S22=0),"",IFERROR(IF(OR(VLOOKUP(UPPER(TRIM(SUBSTITUTE(T22,CHAR(160)," "))),AP4:AS49,2,FALSE)&lt;&gt;VLOOKUP(UPPER(TRIM(SUBSTITUTE(W22,CHAR(160)," "))),AP4:AS49,2,FALSE),AND(VLOOKUP(UPPER(TRIM(SUBSTITUTE(T22,CHAR(160)," "))),AP4:AS49,2,FALSE)="AUTRE",UPPER(TRIM(SUBSTITUTE(T22,CHAR(160)," ")))&lt;&gt;UPPER(TRIM(SUBSTITUTE(W22,CHAR(160)," "))))),"",(V22*VLOOKUP(UPPER(TRIM(SUBSTITUTE(W22,CHAR(160)," "))),AP4:AS49,3,FALSE))/(S22*VLOOKUP(UPPER(TRIM(SUBSTITUTE(T22,CHAR(160)," "))),AP4:AS49,3,FALSE))),"")),IFERROR(AK21,"")))</f>
        <v/>
      </c>
      <c r="AL22" s="40" t="str">
        <f t="shared" si="15"/>
        <v/>
      </c>
      <c r="AM22" s="50">
        <f t="shared" si="16"/>
        <v>0</v>
      </c>
      <c r="AN22" s="1"/>
      <c r="AO22" s="1"/>
      <c r="AP22" s="64" t="s">
        <v>443</v>
      </c>
      <c r="AQ22" s="16" t="s">
        <v>36</v>
      </c>
      <c r="AR22" s="17">
        <v>1.4999999999999999E-2</v>
      </c>
      <c r="AS22" s="16" t="s">
        <v>0</v>
      </c>
      <c r="AU22" s="133" t="s">
        <v>545</v>
      </c>
      <c r="AV22" s="133"/>
      <c r="AW22" s="133"/>
      <c r="AX22" s="133"/>
      <c r="AY22" s="133"/>
      <c r="AZ22" s="133"/>
      <c r="BB22" s="262"/>
      <c r="BC22" s="276"/>
      <c r="BD22" s="276"/>
      <c r="BE22" s="276"/>
      <c r="BF22" s="276"/>
      <c r="BG22" s="276"/>
      <c r="BH22" s="277"/>
      <c r="BJ22" s="229">
        <v>1</v>
      </c>
    </row>
    <row r="23" spans="1:62" ht="20.100000000000001" customHeight="1" x14ac:dyDescent="0.25">
      <c r="A23" s="232" t="s">
        <v>237</v>
      </c>
      <c r="B23" s="500"/>
      <c r="C23" s="501"/>
      <c r="D23" s="501"/>
      <c r="E23" s="501"/>
      <c r="F23" s="501"/>
      <c r="G23" s="501"/>
      <c r="H23" s="501"/>
      <c r="I23" s="502"/>
      <c r="J23" s="131" t="s">
        <v>237</v>
      </c>
      <c r="K23" s="255" t="str">
        <f t="shared" si="6"/>
        <v>A</v>
      </c>
      <c r="L23" s="279" t="s">
        <v>310</v>
      </c>
      <c r="M23" s="265"/>
      <c r="N23" s="265"/>
      <c r="O23" s="266"/>
      <c r="P23" s="266"/>
      <c r="Q23" s="1"/>
      <c r="R23" s="1"/>
      <c r="S23" s="133" t="s">
        <v>540</v>
      </c>
      <c r="T23" s="133"/>
      <c r="U23" s="133"/>
      <c r="W23" s="1"/>
      <c r="X23" s="46" t="str">
        <f t="shared" si="7"/>
        <v/>
      </c>
      <c r="Y23" s="46" t="str">
        <f>IF(NOT(AND(LEFT(R23,1)="L",R23&lt;&gt;"LIGNE")),"",IF(UPPER(TRIM(W23))="QS","Qt. suffisante",IF(AJ23="","",IF(AF23="MASSE",IF(AJ23&gt;=1,"Kg","g"),IF(AF23="VOLUME",IF(AJ23&gt;=1,"L","cl"),IFERROR(VLOOKUP(UPPER(TRIM(V23)),AP4:AS49,4,FALSE),V23))))))</f>
        <v/>
      </c>
      <c r="Z23" s="45" t="str">
        <f t="shared" si="8"/>
        <v/>
      </c>
      <c r="AA23" s="45" t="str">
        <f>IF(NOT(AND(LEFT(R23,1)="L",R23&lt;&gt;"LIGNE")),"",IF(UPPER(TRIM(W23))="QS","Qt. suffisante",IF(AI23="","",IF(AF23="MASSE",IF(AI23&gt;=1,"Kg","g"),IF(AF23="VOLUME",IF(AI23&gt;=1,"L","cl"),IFERROR(VLOOKUP(UPPER(TRIM(V23)),AP4:AS49,4,FALSE),V23))))))</f>
        <v/>
      </c>
      <c r="AB23" s="47" t="str">
        <f t="shared" si="9"/>
        <v/>
      </c>
      <c r="AC23" s="47" t="str">
        <f t="shared" si="10"/>
        <v/>
      </c>
      <c r="AD23" s="47" t="str">
        <f t="shared" si="11"/>
        <v/>
      </c>
      <c r="AE23" s="1"/>
      <c r="AF23" s="48" t="str">
        <f>IF(NOT(AND(LEFT(R23,1)="L",R23&lt;&gt;"LIGNE")),"",IFERROR(VLOOKUP(UPPER(TRIM(V23)),AP4:AS49,2,FALSE),""))</f>
        <v/>
      </c>
      <c r="AG23" s="49" t="str">
        <f>IF(NOT(AND(LEFT(R23,1)="L",R23&lt;&gt;"LIGNE")),"",IFERROR(VLOOKUP(UPPER(TRIM(V23)),AP4:AS49,3,FALSE),""))</f>
        <v/>
      </c>
      <c r="AH23" s="49" t="str">
        <f t="shared" si="12"/>
        <v/>
      </c>
      <c r="AI23" s="49" t="str">
        <f t="shared" si="13"/>
        <v/>
      </c>
      <c r="AJ23" s="49" t="str">
        <f t="shared" si="14"/>
        <v/>
      </c>
      <c r="AK23" s="40" t="str">
        <f>IF(R23="RECETTE","",IF(R23="PRINCIPAL AUTEUR",IF(OR(S23="",T23="",V23="",W23="",S23=0),"",IFERROR(IF(OR(VLOOKUP(UPPER(TRIM(SUBSTITUTE(T23,CHAR(160)," "))),AP4:AS49,2,FALSE)&lt;&gt;VLOOKUP(UPPER(TRIM(SUBSTITUTE(W23,CHAR(160)," "))),AP4:AS49,2,FALSE),AND(VLOOKUP(UPPER(TRIM(SUBSTITUTE(T23,CHAR(160)," "))),AP4:AS49,2,FALSE)="AUTRE",UPPER(TRIM(SUBSTITUTE(T23,CHAR(160)," ")))&lt;&gt;UPPER(TRIM(SUBSTITUTE(W23,CHAR(160)," "))))),"",(V23*VLOOKUP(UPPER(TRIM(SUBSTITUTE(W23,CHAR(160)," "))),AP4:AS49,3,FALSE))/(S23*VLOOKUP(UPPER(TRIM(SUBSTITUTE(T23,CHAR(160)," "))),AP4:AS49,3,FALSE))),"")),IFERROR(AK22,"")))</f>
        <v/>
      </c>
      <c r="AL23" s="40" t="str">
        <f t="shared" si="15"/>
        <v/>
      </c>
      <c r="AM23" s="50">
        <f t="shared" si="16"/>
        <v>0</v>
      </c>
      <c r="AN23" s="1"/>
      <c r="AO23" s="1"/>
      <c r="AP23" s="64" t="s">
        <v>367</v>
      </c>
      <c r="AQ23" s="16" t="s">
        <v>36</v>
      </c>
      <c r="AR23" s="17">
        <v>0.1</v>
      </c>
      <c r="AS23" s="16" t="s">
        <v>0</v>
      </c>
      <c r="AU23" s="133" t="s">
        <v>564</v>
      </c>
      <c r="AV23" s="133"/>
      <c r="AW23" s="133"/>
      <c r="AX23" s="133"/>
      <c r="AY23" s="133"/>
      <c r="AZ23" s="133"/>
      <c r="BB23" s="280" t="s">
        <v>473</v>
      </c>
      <c r="BC23" s="272"/>
      <c r="BD23" s="272"/>
      <c r="BE23" s="272"/>
      <c r="BF23" s="272"/>
      <c r="BG23" s="272"/>
      <c r="BH23" s="281"/>
      <c r="BJ23" s="229">
        <v>1</v>
      </c>
    </row>
    <row r="24" spans="1:62" ht="20.100000000000001" customHeight="1" x14ac:dyDescent="0.25">
      <c r="A24" s="232" t="s">
        <v>237</v>
      </c>
      <c r="B24" s="500"/>
      <c r="C24" s="501"/>
      <c r="D24" s="501"/>
      <c r="E24" s="501"/>
      <c r="F24" s="501"/>
      <c r="G24" s="501"/>
      <c r="H24" s="501"/>
      <c r="I24" s="502"/>
      <c r="J24" s="131" t="s">
        <v>237</v>
      </c>
      <c r="K24" s="255" t="str">
        <f t="shared" si="6"/>
        <v>A</v>
      </c>
      <c r="L24" s="270"/>
      <c r="M24" s="265"/>
      <c r="N24" s="265"/>
      <c r="O24" s="266"/>
      <c r="P24" s="266"/>
      <c r="Q24" s="1"/>
      <c r="R24" s="1"/>
      <c r="S24" s="133" t="s">
        <v>541</v>
      </c>
      <c r="T24" s="133"/>
      <c r="U24" s="133"/>
      <c r="W24" s="1"/>
      <c r="X24" s="46" t="str">
        <f t="shared" si="7"/>
        <v/>
      </c>
      <c r="Y24" s="46" t="str">
        <f>IF(NOT(AND(LEFT(R24,1)="L",R24&lt;&gt;"LIGNE")),"",IF(UPPER(TRIM(W24))="QS","Qt. suffisante",IF(AJ24="","",IF(AF24="MASSE",IF(AJ24&gt;=1,"Kg","g"),IF(AF24="VOLUME",IF(AJ24&gt;=1,"L","cl"),IFERROR(VLOOKUP(UPPER(TRIM(V24)),AP4:AS49,4,FALSE),V24))))))</f>
        <v/>
      </c>
      <c r="Z24" s="45" t="str">
        <f t="shared" si="8"/>
        <v/>
      </c>
      <c r="AA24" s="45" t="str">
        <f>IF(NOT(AND(LEFT(R24,1)="L",R24&lt;&gt;"LIGNE")),"",IF(UPPER(TRIM(W24))="QS","Qt. suffisante",IF(AI24="","",IF(AF24="MASSE",IF(AI24&gt;=1,"Kg","g"),IF(AF24="VOLUME",IF(AI24&gt;=1,"L","cl"),IFERROR(VLOOKUP(UPPER(TRIM(V24)),AP4:AS49,4,FALSE),V24))))))</f>
        <v/>
      </c>
      <c r="AB24" s="47" t="str">
        <f t="shared" si="9"/>
        <v/>
      </c>
      <c r="AC24" s="47" t="str">
        <f t="shared" si="10"/>
        <v/>
      </c>
      <c r="AD24" s="47" t="str">
        <f t="shared" si="11"/>
        <v/>
      </c>
      <c r="AE24" s="1"/>
      <c r="AF24" s="48" t="str">
        <f>IF(NOT(AND(LEFT(R24,1)="L",R24&lt;&gt;"LIGNE")),"",IFERROR(VLOOKUP(UPPER(TRIM(V24)),AP4:AS49,2,FALSE),""))</f>
        <v/>
      </c>
      <c r="AG24" s="49" t="str">
        <f>IF(NOT(AND(LEFT(R24,1)="L",R24&lt;&gt;"LIGNE")),"",IFERROR(VLOOKUP(UPPER(TRIM(V24)),AP4:AS49,3,FALSE),""))</f>
        <v/>
      </c>
      <c r="AH24" s="49" t="str">
        <f t="shared" si="12"/>
        <v/>
      </c>
      <c r="AI24" s="49" t="str">
        <f t="shared" si="13"/>
        <v/>
      </c>
      <c r="AJ24" s="49" t="str">
        <f t="shared" si="14"/>
        <v/>
      </c>
      <c r="AK24" s="40" t="str">
        <f>IF(R24="RECETTE","",IF(R24="PRINCIPAL AUTEUR",IF(OR(S24="",T24="",V24="",W24="",S24=0),"",IFERROR(IF(OR(VLOOKUP(UPPER(TRIM(SUBSTITUTE(T24,CHAR(160)," "))),AP4:AS49,2,FALSE)&lt;&gt;VLOOKUP(UPPER(TRIM(SUBSTITUTE(W24,CHAR(160)," "))),AP4:AS49,2,FALSE),AND(VLOOKUP(UPPER(TRIM(SUBSTITUTE(T24,CHAR(160)," "))),AP4:AS49,2,FALSE)="AUTRE",UPPER(TRIM(SUBSTITUTE(T24,CHAR(160)," ")))&lt;&gt;UPPER(TRIM(SUBSTITUTE(W24,CHAR(160)," "))))),"",(V24*VLOOKUP(UPPER(TRIM(SUBSTITUTE(W24,CHAR(160)," "))),AP4:AS49,3,FALSE))/(S24*VLOOKUP(UPPER(TRIM(SUBSTITUTE(T24,CHAR(160)," "))),AP4:AS49,3,FALSE))),"")),IFERROR(AK23,"")))</f>
        <v/>
      </c>
      <c r="AL24" s="40" t="str">
        <f t="shared" si="15"/>
        <v/>
      </c>
      <c r="AM24" s="50">
        <f t="shared" si="16"/>
        <v>0</v>
      </c>
      <c r="AN24" s="1"/>
      <c r="AO24" s="1"/>
      <c r="AP24" s="65" t="s">
        <v>444</v>
      </c>
      <c r="AQ24" s="16" t="s">
        <v>59</v>
      </c>
      <c r="AR24" s="17">
        <v>1</v>
      </c>
      <c r="AS24" s="16" t="s">
        <v>60</v>
      </c>
      <c r="AU24" s="133" t="s">
        <v>563</v>
      </c>
      <c r="AV24" s="133"/>
      <c r="AW24" s="133"/>
      <c r="AX24" s="133"/>
      <c r="AY24" s="133"/>
      <c r="AZ24" s="133"/>
      <c r="BB24" s="262"/>
      <c r="BC24" s="263"/>
      <c r="BD24" s="257"/>
      <c r="BE24" s="257"/>
      <c r="BF24" s="257"/>
      <c r="BG24" s="257"/>
      <c r="BH24" s="258"/>
      <c r="BJ24" s="229">
        <v>1</v>
      </c>
    </row>
    <row r="25" spans="1:62" ht="20.100000000000001" customHeight="1" x14ac:dyDescent="0.25">
      <c r="A25" s="232" t="s">
        <v>237</v>
      </c>
      <c r="B25" s="138"/>
      <c r="C25" s="282" t="s">
        <v>242</v>
      </c>
      <c r="D25" s="283" t="s">
        <v>243</v>
      </c>
      <c r="E25" s="179"/>
      <c r="F25" s="179"/>
      <c r="G25" s="179"/>
      <c r="H25" s="179"/>
      <c r="I25" s="180"/>
      <c r="J25" s="131" t="s">
        <v>237</v>
      </c>
      <c r="K25" s="255" t="str">
        <f t="shared" si="6"/>
        <v>A</v>
      </c>
      <c r="L25" s="272"/>
      <c r="M25" s="272"/>
      <c r="N25" s="272"/>
      <c r="O25" s="272"/>
      <c r="P25" s="272"/>
      <c r="Q25" s="1"/>
      <c r="R25" s="1"/>
      <c r="S25" s="133" t="s">
        <v>542</v>
      </c>
      <c r="T25" s="133"/>
      <c r="U25" s="133"/>
      <c r="W25" s="1"/>
      <c r="X25" s="46" t="str">
        <f t="shared" si="7"/>
        <v/>
      </c>
      <c r="Y25" s="46" t="str">
        <f>IF(NOT(AND(LEFT(R25,1)="L",R25&lt;&gt;"LIGNE")),"",IF(UPPER(TRIM(W25))="QS","Qt. suffisante",IF(AJ25="","",IF(AF25="MASSE",IF(AJ25&gt;=1,"Kg","g"),IF(AF25="VOLUME",IF(AJ25&gt;=1,"L","cl"),IFERROR(VLOOKUP(UPPER(TRIM(V25)),AP4:AS49,4,FALSE),V25))))))</f>
        <v/>
      </c>
      <c r="Z25" s="45" t="str">
        <f t="shared" si="8"/>
        <v/>
      </c>
      <c r="AA25" s="45" t="str">
        <f>IF(NOT(AND(LEFT(R25,1)="L",R25&lt;&gt;"LIGNE")),"",IF(UPPER(TRIM(W25))="QS","Qt. suffisante",IF(AI25="","",IF(AF25="MASSE",IF(AI25&gt;=1,"Kg","g"),IF(AF25="VOLUME",IF(AI25&gt;=1,"L","cl"),IFERROR(VLOOKUP(UPPER(TRIM(V25)),AP4:AS49,4,FALSE),V25))))))</f>
        <v/>
      </c>
      <c r="AB25" s="47" t="str">
        <f t="shared" si="9"/>
        <v/>
      </c>
      <c r="AC25" s="47" t="str">
        <f t="shared" si="10"/>
        <v/>
      </c>
      <c r="AD25" s="47" t="str">
        <f t="shared" si="11"/>
        <v/>
      </c>
      <c r="AE25" s="1"/>
      <c r="AF25" s="48" t="str">
        <f>IF(NOT(AND(LEFT(R25,1)="L",R25&lt;&gt;"LIGNE")),"",IFERROR(VLOOKUP(UPPER(TRIM(V25)),AP4:AS49,2,FALSE),""))</f>
        <v/>
      </c>
      <c r="AG25" s="49" t="str">
        <f>IF(NOT(AND(LEFT(R25,1)="L",R25&lt;&gt;"LIGNE")),"",IFERROR(VLOOKUP(UPPER(TRIM(V25)),AP4:AS49,3,FALSE),""))</f>
        <v/>
      </c>
      <c r="AH25" s="49" t="str">
        <f t="shared" si="12"/>
        <v/>
      </c>
      <c r="AI25" s="49" t="str">
        <f t="shared" si="13"/>
        <v/>
      </c>
      <c r="AJ25" s="49" t="str">
        <f t="shared" si="14"/>
        <v/>
      </c>
      <c r="AK25" s="40" t="str">
        <f>IF(R25="RECETTE","",IF(R25="PRINCIPAL AUTEUR",IF(OR(S25="",T25="",V25="",W25="",S25=0),"",IFERROR(IF(OR(VLOOKUP(UPPER(TRIM(SUBSTITUTE(T25,CHAR(160)," "))),AP4:AS49,2,FALSE)&lt;&gt;VLOOKUP(UPPER(TRIM(SUBSTITUTE(W25,CHAR(160)," "))),AP4:AS49,2,FALSE),AND(VLOOKUP(UPPER(TRIM(SUBSTITUTE(T25,CHAR(160)," "))),AP4:AS49,2,FALSE)="AUTRE",UPPER(TRIM(SUBSTITUTE(T25,CHAR(160)," ")))&lt;&gt;UPPER(TRIM(SUBSTITUTE(W25,CHAR(160)," "))))),"",(V25*VLOOKUP(UPPER(TRIM(SUBSTITUTE(W25,CHAR(160)," "))),AP4:AS49,3,FALSE))/(S25*VLOOKUP(UPPER(TRIM(SUBSTITUTE(T25,CHAR(160)," "))),AP4:AS49,3,FALSE))),"")),IFERROR(AK24,"")))</f>
        <v/>
      </c>
      <c r="AL25" s="40" t="str">
        <f t="shared" si="15"/>
        <v/>
      </c>
      <c r="AM25" s="50">
        <f t="shared" si="16"/>
        <v>0</v>
      </c>
      <c r="AN25" s="1"/>
      <c r="AO25" s="1"/>
      <c r="AP25" s="60" t="s">
        <v>62</v>
      </c>
      <c r="AQ25" s="16" t="s">
        <v>59</v>
      </c>
      <c r="AR25" s="17">
        <v>1</v>
      </c>
      <c r="AS25" s="16" t="s">
        <v>60</v>
      </c>
      <c r="AU25" s="284" t="s">
        <v>510</v>
      </c>
      <c r="AV25" s="284"/>
      <c r="AW25" s="284"/>
      <c r="AX25" s="284"/>
      <c r="AY25" s="284"/>
      <c r="AZ25" s="284"/>
      <c r="BB25" s="460" t="s">
        <v>489</v>
      </c>
      <c r="BC25" s="461"/>
      <c r="BD25" s="461"/>
      <c r="BE25" s="461"/>
      <c r="BF25" s="461"/>
      <c r="BG25" s="461"/>
      <c r="BH25" s="462"/>
      <c r="BJ25" s="229">
        <v>1</v>
      </c>
    </row>
    <row r="26" spans="1:62" ht="20.100000000000001" customHeight="1" x14ac:dyDescent="0.25">
      <c r="A26" s="232" t="s">
        <v>237</v>
      </c>
      <c r="B26" s="138"/>
      <c r="C26" s="282"/>
      <c r="D26" s="283" t="s">
        <v>244</v>
      </c>
      <c r="E26" s="179"/>
      <c r="F26" s="179"/>
      <c r="G26" s="179"/>
      <c r="H26" s="179"/>
      <c r="I26" s="180"/>
      <c r="J26" s="131" t="s">
        <v>237</v>
      </c>
      <c r="K26" s="255" t="str">
        <f t="shared" si="6"/>
        <v>A</v>
      </c>
      <c r="L26" s="272"/>
      <c r="M26" s="272"/>
      <c r="N26" s="272"/>
      <c r="O26" s="272"/>
      <c r="P26" s="272"/>
      <c r="Q26" s="1"/>
      <c r="R26" s="1"/>
      <c r="S26" s="133" t="s">
        <v>543</v>
      </c>
      <c r="T26" s="133"/>
      <c r="U26" s="133"/>
      <c r="W26" s="1"/>
      <c r="X26" s="46" t="str">
        <f t="shared" si="7"/>
        <v/>
      </c>
      <c r="Y26" s="46" t="str">
        <f>IF(NOT(AND(LEFT(R26,1)="L",R26&lt;&gt;"LIGNE")),"",IF(UPPER(TRIM(W26))="QS","Qt. suffisante",IF(AJ26="","",IF(AF26="MASSE",IF(AJ26&gt;=1,"Kg","g"),IF(AF26="VOLUME",IF(AJ26&gt;=1,"L","cl"),IFERROR(VLOOKUP(UPPER(TRIM(V26)),AP4:AS49,4,FALSE),V26))))))</f>
        <v/>
      </c>
      <c r="Z26" s="45" t="str">
        <f t="shared" si="8"/>
        <v/>
      </c>
      <c r="AA26" s="45" t="str">
        <f>IF(NOT(AND(LEFT(R26,1)="L",R26&lt;&gt;"LIGNE")),"",IF(UPPER(TRIM(W26))="QS","Qt. suffisante",IF(AI26="","",IF(AF26="MASSE",IF(AI26&gt;=1,"Kg","g"),IF(AF26="VOLUME",IF(AI26&gt;=1,"L","cl"),IFERROR(VLOOKUP(UPPER(TRIM(V26)),AP4:AS49,4,FALSE),V26))))))</f>
        <v/>
      </c>
      <c r="AB26" s="47" t="str">
        <f t="shared" si="9"/>
        <v/>
      </c>
      <c r="AC26" s="47" t="str">
        <f t="shared" si="10"/>
        <v/>
      </c>
      <c r="AD26" s="47" t="str">
        <f t="shared" si="11"/>
        <v/>
      </c>
      <c r="AE26" s="1"/>
      <c r="AF26" s="48" t="str">
        <f>IF(NOT(AND(LEFT(R26,1)="L",R26&lt;&gt;"LIGNE")),"",IFERROR(VLOOKUP(UPPER(TRIM(V26)),AP4:AS49,2,FALSE),""))</f>
        <v/>
      </c>
      <c r="AG26" s="49" t="str">
        <f>IF(NOT(AND(LEFT(R26,1)="L",R26&lt;&gt;"LIGNE")),"",IFERROR(VLOOKUP(UPPER(TRIM(V26)),AP4:AS49,3,FALSE),""))</f>
        <v/>
      </c>
      <c r="AH26" s="49" t="str">
        <f t="shared" si="12"/>
        <v/>
      </c>
      <c r="AI26" s="49" t="str">
        <f t="shared" si="13"/>
        <v/>
      </c>
      <c r="AJ26" s="49" t="str">
        <f t="shared" si="14"/>
        <v/>
      </c>
      <c r="AK26" s="40" t="str">
        <f>IF(R26="RECETTE","",IF(R26="PRINCIPAL AUTEUR",IF(OR(S26="",T26="",V26="",W26="",S26=0),"",IFERROR(IF(OR(VLOOKUP(UPPER(TRIM(SUBSTITUTE(T26,CHAR(160)," "))),AP4:AS49,2,FALSE)&lt;&gt;VLOOKUP(UPPER(TRIM(SUBSTITUTE(W26,CHAR(160)," "))),AP4:AS49,2,FALSE),AND(VLOOKUP(UPPER(TRIM(SUBSTITUTE(T26,CHAR(160)," "))),AP4:AS49,2,FALSE)="AUTRE",UPPER(TRIM(SUBSTITUTE(T26,CHAR(160)," ")))&lt;&gt;UPPER(TRIM(SUBSTITUTE(W26,CHAR(160)," "))))),"",(V26*VLOOKUP(UPPER(TRIM(SUBSTITUTE(W26,CHAR(160)," "))),AP4:AS49,3,FALSE))/(S26*VLOOKUP(UPPER(TRIM(SUBSTITUTE(T26,CHAR(160)," "))),AP4:AS49,3,FALSE))),"")),IFERROR(AK25,"")))</f>
        <v/>
      </c>
      <c r="AL26" s="40" t="str">
        <f t="shared" si="15"/>
        <v/>
      </c>
      <c r="AM26" s="50">
        <f t="shared" si="16"/>
        <v>0</v>
      </c>
      <c r="AN26" s="1"/>
      <c r="AO26" s="1"/>
      <c r="AP26" s="65" t="s">
        <v>445</v>
      </c>
      <c r="AQ26" s="16" t="s">
        <v>59</v>
      </c>
      <c r="AR26" s="17">
        <v>1</v>
      </c>
      <c r="AS26" s="16" t="s">
        <v>65</v>
      </c>
      <c r="AU26" s="284" t="s">
        <v>509</v>
      </c>
      <c r="AV26" s="284"/>
      <c r="AW26" s="284"/>
      <c r="AX26" s="284"/>
      <c r="AY26" s="284"/>
      <c r="AZ26" s="284"/>
      <c r="BB26" s="463" t="s">
        <v>487</v>
      </c>
      <c r="BC26" s="464" t="s">
        <v>537</v>
      </c>
      <c r="BD26" s="464"/>
      <c r="BE26" s="464"/>
      <c r="BF26" s="464"/>
      <c r="BG26" s="464"/>
      <c r="BH26" s="465"/>
      <c r="BJ26" s="229">
        <v>1</v>
      </c>
    </row>
    <row r="27" spans="1:62" ht="20.100000000000001" customHeight="1" x14ac:dyDescent="0.25">
      <c r="A27" s="232" t="s">
        <v>237</v>
      </c>
      <c r="B27" s="138"/>
      <c r="C27" s="179"/>
      <c r="D27" s="179"/>
      <c r="E27" s="179"/>
      <c r="F27" s="179"/>
      <c r="G27" s="179"/>
      <c r="H27" s="179"/>
      <c r="I27" s="180"/>
      <c r="J27" s="131" t="s">
        <v>237</v>
      </c>
      <c r="K27" s="255" t="str">
        <f t="shared" si="6"/>
        <v>A</v>
      </c>
      <c r="L27" s="272"/>
      <c r="M27" s="272"/>
      <c r="N27" s="272"/>
      <c r="O27" s="272"/>
      <c r="P27" s="272"/>
      <c r="Q27" s="1"/>
      <c r="R27" s="1"/>
      <c r="S27" s="133" t="s">
        <v>545</v>
      </c>
      <c r="T27" s="133"/>
      <c r="U27" s="133"/>
      <c r="W27" s="1"/>
      <c r="X27" s="46" t="str">
        <f t="shared" si="7"/>
        <v/>
      </c>
      <c r="Y27" s="46" t="str">
        <f>IF(NOT(AND(LEFT(R27,1)="L",R27&lt;&gt;"LIGNE")),"",IF(UPPER(TRIM(W27))="QS","Qt. suffisante",IF(AJ27="","",IF(AF27="MASSE",IF(AJ27&gt;=1,"Kg","g"),IF(AF27="VOLUME",IF(AJ27&gt;=1,"L","cl"),IFERROR(VLOOKUP(UPPER(TRIM(V27)),AP4:AS49,4,FALSE),V27))))))</f>
        <v/>
      </c>
      <c r="Z27" s="45" t="str">
        <f t="shared" si="8"/>
        <v/>
      </c>
      <c r="AA27" s="45" t="str">
        <f>IF(NOT(AND(LEFT(R27,1)="L",R27&lt;&gt;"LIGNE")),"",IF(UPPER(TRIM(W27))="QS","Qt. suffisante",IF(AI27="","",IF(AF27="MASSE",IF(AI27&gt;=1,"Kg","g"),IF(AF27="VOLUME",IF(AI27&gt;=1,"L","cl"),IFERROR(VLOOKUP(UPPER(TRIM(V27)),AP4:AS49,4,FALSE),V27))))))</f>
        <v/>
      </c>
      <c r="AB27" s="47" t="str">
        <f t="shared" si="9"/>
        <v/>
      </c>
      <c r="AC27" s="47" t="str">
        <f t="shared" si="10"/>
        <v/>
      </c>
      <c r="AD27" s="47" t="str">
        <f t="shared" si="11"/>
        <v/>
      </c>
      <c r="AE27" s="1"/>
      <c r="AF27" s="48" t="str">
        <f>IF(NOT(AND(LEFT(R27,1)="L",R27&lt;&gt;"LIGNE")),"",IFERROR(VLOOKUP(UPPER(TRIM(V27)),AP4:AS49,2,FALSE),""))</f>
        <v/>
      </c>
      <c r="AG27" s="49" t="str">
        <f>IF(NOT(AND(LEFT(R27,1)="L",R27&lt;&gt;"LIGNE")),"",IFERROR(VLOOKUP(UPPER(TRIM(V27)),AP4:AS49,3,FALSE),""))</f>
        <v/>
      </c>
      <c r="AH27" s="49" t="str">
        <f t="shared" si="12"/>
        <v/>
      </c>
      <c r="AI27" s="49" t="str">
        <f t="shared" si="13"/>
        <v/>
      </c>
      <c r="AJ27" s="49" t="str">
        <f t="shared" si="14"/>
        <v/>
      </c>
      <c r="AK27" s="40" t="str">
        <f>IF(R27="RECETTE","",IF(R27="PRINCIPAL AUTEUR",IF(OR(S27="",T27="",V27="",W27="",S27=0),"",IFERROR(IF(OR(VLOOKUP(UPPER(TRIM(SUBSTITUTE(T27,CHAR(160)," "))),AP4:AS49,2,FALSE)&lt;&gt;VLOOKUP(UPPER(TRIM(SUBSTITUTE(W27,CHAR(160)," "))),AP4:AS49,2,FALSE),AND(VLOOKUP(UPPER(TRIM(SUBSTITUTE(T27,CHAR(160)," "))),AP4:AS49,2,FALSE)="AUTRE",UPPER(TRIM(SUBSTITUTE(T27,CHAR(160)," ")))&lt;&gt;UPPER(TRIM(SUBSTITUTE(W27,CHAR(160)," "))))),"",(V27*VLOOKUP(UPPER(TRIM(SUBSTITUTE(W27,CHAR(160)," "))),AP4:AS49,3,FALSE))/(S27*VLOOKUP(UPPER(TRIM(SUBSTITUTE(T27,CHAR(160)," "))),AP4:AS49,3,FALSE))),"")),IFERROR(AK26,"")))</f>
        <v/>
      </c>
      <c r="AL27" s="40" t="str">
        <f t="shared" si="15"/>
        <v/>
      </c>
      <c r="AM27" s="50">
        <f t="shared" si="16"/>
        <v>0</v>
      </c>
      <c r="AN27" s="1"/>
      <c r="AO27" s="1"/>
      <c r="AP27" s="65" t="s">
        <v>446</v>
      </c>
      <c r="AQ27" s="16" t="s">
        <v>59</v>
      </c>
      <c r="AR27" s="17">
        <v>1</v>
      </c>
      <c r="AS27" s="16" t="s">
        <v>68</v>
      </c>
      <c r="AU27" s="285" t="s">
        <v>512</v>
      </c>
      <c r="AV27" s="285"/>
      <c r="AW27" s="285"/>
      <c r="AX27" s="285"/>
      <c r="AY27" s="285"/>
      <c r="AZ27" s="285"/>
      <c r="BB27" s="463"/>
      <c r="BC27" s="464"/>
      <c r="BD27" s="464"/>
      <c r="BE27" s="464"/>
      <c r="BF27" s="464"/>
      <c r="BG27" s="464"/>
      <c r="BH27" s="465"/>
      <c r="BJ27" s="229">
        <v>1</v>
      </c>
    </row>
    <row r="28" spans="1:62" ht="20.100000000000001" customHeight="1" x14ac:dyDescent="0.25">
      <c r="A28" s="232" t="s">
        <v>237</v>
      </c>
      <c r="B28" s="138"/>
      <c r="C28" s="466" t="s">
        <v>530</v>
      </c>
      <c r="D28" s="466"/>
      <c r="E28" s="466"/>
      <c r="F28" s="466"/>
      <c r="G28" s="181"/>
      <c r="H28" s="181"/>
      <c r="I28" s="182"/>
      <c r="J28" s="131" t="s">
        <v>237</v>
      </c>
      <c r="K28" s="255" t="str">
        <f t="shared" si="6"/>
        <v>A</v>
      </c>
      <c r="L28" s="272"/>
      <c r="M28" s="272"/>
      <c r="N28" s="272"/>
      <c r="O28" s="272"/>
      <c r="P28" s="272"/>
      <c r="Q28" s="1"/>
      <c r="R28" s="1"/>
      <c r="S28" s="133" t="s">
        <v>564</v>
      </c>
      <c r="T28" s="133"/>
      <c r="U28" s="133"/>
      <c r="W28" s="1"/>
      <c r="X28" s="46" t="str">
        <f t="shared" si="7"/>
        <v/>
      </c>
      <c r="Y28" s="46" t="str">
        <f>IF(NOT(AND(LEFT(R28,1)="L",R28&lt;&gt;"LIGNE")),"",IF(UPPER(TRIM(W28))="QS","Qt. suffisante",IF(AJ28="","",IF(AF28="MASSE",IF(AJ28&gt;=1,"Kg","g"),IF(AF28="VOLUME",IF(AJ28&gt;=1,"L","cl"),IFERROR(VLOOKUP(UPPER(TRIM(V28)),AP4:AS49,4,FALSE),V28))))))</f>
        <v/>
      </c>
      <c r="Z28" s="45" t="str">
        <f t="shared" si="8"/>
        <v/>
      </c>
      <c r="AA28" s="45" t="str">
        <f>IF(NOT(AND(LEFT(R28,1)="L",R28&lt;&gt;"LIGNE")),"",IF(UPPER(TRIM(W28))="QS","Qt. suffisante",IF(AI28="","",IF(AF28="MASSE",IF(AI28&gt;=1,"Kg","g"),IF(AF28="VOLUME",IF(AI28&gt;=1,"L","cl"),IFERROR(VLOOKUP(UPPER(TRIM(V28)),AP4:AS49,4,FALSE),V28))))))</f>
        <v/>
      </c>
      <c r="AB28" s="47" t="str">
        <f t="shared" si="9"/>
        <v/>
      </c>
      <c r="AC28" s="47" t="str">
        <f t="shared" si="10"/>
        <v/>
      </c>
      <c r="AD28" s="47" t="str">
        <f t="shared" si="11"/>
        <v/>
      </c>
      <c r="AE28" s="1"/>
      <c r="AF28" s="48" t="str">
        <f>IF(NOT(AND(LEFT(R28,1)="L",R28&lt;&gt;"LIGNE")),"",IFERROR(VLOOKUP(UPPER(TRIM(V28)),AP4:AS49,2,FALSE),""))</f>
        <v/>
      </c>
      <c r="AG28" s="49" t="str">
        <f>IF(NOT(AND(LEFT(R28,1)="L",R28&lt;&gt;"LIGNE")),"",IFERROR(VLOOKUP(UPPER(TRIM(V28)),AP4:AS49,3,FALSE),""))</f>
        <v/>
      </c>
      <c r="AH28" s="49" t="str">
        <f t="shared" si="12"/>
        <v/>
      </c>
      <c r="AI28" s="49" t="str">
        <f t="shared" si="13"/>
        <v/>
      </c>
      <c r="AJ28" s="49" t="str">
        <f t="shared" si="14"/>
        <v/>
      </c>
      <c r="AK28" s="40" t="str">
        <f>IF(R28="RECETTE","",IF(R28="PRINCIPAL AUTEUR",IF(OR(S28="",T28="",V28="",W28="",S28=0),"",IFERROR(IF(OR(VLOOKUP(UPPER(TRIM(SUBSTITUTE(T28,CHAR(160)," "))),AP4:AS49,2,FALSE)&lt;&gt;VLOOKUP(UPPER(TRIM(SUBSTITUTE(W28,CHAR(160)," "))),AP4:AS49,2,FALSE),AND(VLOOKUP(UPPER(TRIM(SUBSTITUTE(T28,CHAR(160)," "))),AP4:AS49,2,FALSE)="AUTRE",UPPER(TRIM(SUBSTITUTE(T28,CHAR(160)," ")))&lt;&gt;UPPER(TRIM(SUBSTITUTE(W28,CHAR(160)," "))))),"",(V28*VLOOKUP(UPPER(TRIM(SUBSTITUTE(W28,CHAR(160)," "))),AP4:AS49,3,FALSE))/(S28*VLOOKUP(UPPER(TRIM(SUBSTITUTE(T28,CHAR(160)," "))),AP4:AS49,3,FALSE))),"")),IFERROR(AK27,"")))</f>
        <v/>
      </c>
      <c r="AL28" s="40" t="str">
        <f t="shared" si="15"/>
        <v/>
      </c>
      <c r="AM28" s="50">
        <f t="shared" si="16"/>
        <v>0</v>
      </c>
      <c r="AN28" s="1"/>
      <c r="AO28" s="1"/>
      <c r="AP28" s="65" t="s">
        <v>447</v>
      </c>
      <c r="AQ28" s="16" t="s">
        <v>59</v>
      </c>
      <c r="AR28" s="17">
        <v>1</v>
      </c>
      <c r="AS28" s="16" t="s">
        <v>69</v>
      </c>
      <c r="AU28" s="286" t="s">
        <v>513</v>
      </c>
      <c r="AV28" s="286"/>
      <c r="AW28" s="286"/>
      <c r="AX28" s="286"/>
      <c r="AY28" s="286"/>
      <c r="AZ28" s="286"/>
      <c r="BB28" s="467" t="s">
        <v>488</v>
      </c>
      <c r="BC28" s="464" t="s">
        <v>538</v>
      </c>
      <c r="BD28" s="464"/>
      <c r="BE28" s="464"/>
      <c r="BF28" s="464"/>
      <c r="BG28" s="464"/>
      <c r="BH28" s="465"/>
      <c r="BJ28" s="229">
        <v>1</v>
      </c>
    </row>
    <row r="29" spans="1:62" ht="20.100000000000001" customHeight="1" x14ac:dyDescent="0.25">
      <c r="A29" s="232" t="s">
        <v>237</v>
      </c>
      <c r="B29" s="138"/>
      <c r="C29" s="287" t="s">
        <v>245</v>
      </c>
      <c r="D29" s="288"/>
      <c r="E29" s="131"/>
      <c r="F29" s="131"/>
      <c r="G29" s="131"/>
      <c r="H29" s="131"/>
      <c r="I29" s="183"/>
      <c r="J29" s="131" t="s">
        <v>237</v>
      </c>
      <c r="K29" s="255" t="str">
        <f t="shared" si="6"/>
        <v>A</v>
      </c>
      <c r="L29" s="272"/>
      <c r="M29" s="272"/>
      <c r="N29" s="272"/>
      <c r="O29" s="272"/>
      <c r="P29" s="272"/>
      <c r="Q29" s="1"/>
      <c r="R29" s="1"/>
      <c r="S29" s="133" t="s">
        <v>563</v>
      </c>
      <c r="T29" s="133"/>
      <c r="U29" s="133"/>
      <c r="W29" s="1"/>
      <c r="X29" s="46" t="str">
        <f t="shared" si="7"/>
        <v/>
      </c>
      <c r="Y29" s="46" t="str">
        <f>IF(NOT(AND(LEFT(R29,1)="L",R29&lt;&gt;"LIGNE")),"",IF(UPPER(TRIM(W29))="QS","Qt. suffisante",IF(AJ29="","",IF(AF29="MASSE",IF(AJ29&gt;=1,"Kg","g"),IF(AF29="VOLUME",IF(AJ29&gt;=1,"L","cl"),IFERROR(VLOOKUP(UPPER(TRIM(V29)),AP4:AS49,4,FALSE),V29))))))</f>
        <v/>
      </c>
      <c r="Z29" s="45" t="str">
        <f t="shared" si="8"/>
        <v/>
      </c>
      <c r="AA29" s="45" t="str">
        <f>IF(NOT(AND(LEFT(R29,1)="L",R29&lt;&gt;"LIGNE")),"",IF(UPPER(TRIM(W29))="QS","Qt. suffisante",IF(AI29="","",IF(AF29="MASSE",IF(AI29&gt;=1,"Kg","g"),IF(AF29="VOLUME",IF(AI29&gt;=1,"L","cl"),IFERROR(VLOOKUP(UPPER(TRIM(V29)),AP4:AS49,4,FALSE),V29))))))</f>
        <v/>
      </c>
      <c r="AB29" s="47" t="str">
        <f t="shared" si="9"/>
        <v/>
      </c>
      <c r="AC29" s="47" t="str">
        <f t="shared" si="10"/>
        <v/>
      </c>
      <c r="AD29" s="47" t="str">
        <f t="shared" si="11"/>
        <v/>
      </c>
      <c r="AE29" s="1"/>
      <c r="AF29" s="48" t="str">
        <f>IF(NOT(AND(LEFT(R29,1)="L",R29&lt;&gt;"LIGNE")),"",IFERROR(VLOOKUP(UPPER(TRIM(V29)),AP4:AS49,2,FALSE),""))</f>
        <v/>
      </c>
      <c r="AG29" s="49" t="str">
        <f>IF(NOT(AND(LEFT(R29,1)="L",R29&lt;&gt;"LIGNE")),"",IFERROR(VLOOKUP(UPPER(TRIM(V29)),AP4:AS49,3,FALSE),""))</f>
        <v/>
      </c>
      <c r="AH29" s="49" t="str">
        <f t="shared" si="12"/>
        <v/>
      </c>
      <c r="AI29" s="49" t="str">
        <f t="shared" si="13"/>
        <v/>
      </c>
      <c r="AJ29" s="49" t="str">
        <f t="shared" si="14"/>
        <v/>
      </c>
      <c r="AK29" s="40" t="str">
        <f>IF(R29="RECETTE","",IF(R29="PRINCIPAL AUTEUR",IF(OR(S29="",T29="",V29="",W29="",S29=0),"",IFERROR(IF(OR(VLOOKUP(UPPER(TRIM(SUBSTITUTE(T29,CHAR(160)," "))),AP4:AS49,2,FALSE)&lt;&gt;VLOOKUP(UPPER(TRIM(SUBSTITUTE(W29,CHAR(160)," "))),AP4:AS49,2,FALSE),AND(VLOOKUP(UPPER(TRIM(SUBSTITUTE(T29,CHAR(160)," "))),AP4:AS49,2,FALSE)="AUTRE",UPPER(TRIM(SUBSTITUTE(T29,CHAR(160)," ")))&lt;&gt;UPPER(TRIM(SUBSTITUTE(W29,CHAR(160)," "))))),"",(V29*VLOOKUP(UPPER(TRIM(SUBSTITUTE(W29,CHAR(160)," "))),AP4:AS49,3,FALSE))/(S29*VLOOKUP(UPPER(TRIM(SUBSTITUTE(T29,CHAR(160)," "))),AP4:AS49,3,FALSE))),"")),IFERROR(AK28,"")))</f>
        <v/>
      </c>
      <c r="AL29" s="40" t="str">
        <f t="shared" si="15"/>
        <v/>
      </c>
      <c r="AM29" s="50">
        <f t="shared" si="16"/>
        <v>0</v>
      </c>
      <c r="AN29" s="1"/>
      <c r="AO29" s="1"/>
      <c r="AP29" s="65" t="s">
        <v>448</v>
      </c>
      <c r="AQ29" s="16" t="s">
        <v>59</v>
      </c>
      <c r="AR29" s="17">
        <v>1</v>
      </c>
      <c r="AS29" s="16" t="s">
        <v>70</v>
      </c>
      <c r="AU29" s="289" t="s">
        <v>517</v>
      </c>
      <c r="AV29" s="289"/>
      <c r="AW29" s="289"/>
      <c r="AX29" s="289"/>
      <c r="AY29" s="289"/>
      <c r="AZ29" s="289"/>
      <c r="BB29" s="467"/>
      <c r="BC29" s="464"/>
      <c r="BD29" s="464"/>
      <c r="BE29" s="464"/>
      <c r="BF29" s="464"/>
      <c r="BG29" s="464"/>
      <c r="BH29" s="465"/>
      <c r="BJ29" s="229">
        <v>1</v>
      </c>
    </row>
    <row r="30" spans="1:62" ht="20.100000000000001" customHeight="1" x14ac:dyDescent="0.25">
      <c r="A30" s="232" t="s">
        <v>237</v>
      </c>
      <c r="B30" s="138"/>
      <c r="C30" s="287" t="s">
        <v>246</v>
      </c>
      <c r="D30" s="288"/>
      <c r="E30" s="131"/>
      <c r="F30" s="131"/>
      <c r="G30" s="131"/>
      <c r="H30" s="131"/>
      <c r="I30" s="183"/>
      <c r="J30" s="131" t="s">
        <v>237</v>
      </c>
      <c r="K30" s="255" t="str">
        <f t="shared" si="6"/>
        <v>A</v>
      </c>
      <c r="L30" s="279"/>
      <c r="M30" s="265"/>
      <c r="N30" s="265"/>
      <c r="O30" s="266"/>
      <c r="P30" s="266"/>
      <c r="Q30" s="1"/>
      <c r="R30" s="1"/>
      <c r="S30" s="284" t="s">
        <v>510</v>
      </c>
      <c r="T30" s="284"/>
      <c r="U30" s="284"/>
      <c r="V30" s="77"/>
      <c r="W30" s="1"/>
      <c r="X30" s="46" t="str">
        <f t="shared" si="7"/>
        <v/>
      </c>
      <c r="Y30" s="46" t="str">
        <f>IF(NOT(AND(LEFT(R30,1)="L",R30&lt;&gt;"LIGNE")),"",IF(UPPER(TRIM(W30))="QS","Qt. suffisante",IF(AJ30="","",IF(AF30="MASSE",IF(AJ30&gt;=1,"Kg","g"),IF(AF30="VOLUME",IF(AJ30&gt;=1,"L","cl"),IFERROR(VLOOKUP(UPPER(TRIM(V30)),AP4:AS49,4,FALSE),V30))))))</f>
        <v/>
      </c>
      <c r="Z30" s="45" t="str">
        <f t="shared" si="8"/>
        <v/>
      </c>
      <c r="AA30" s="45" t="str">
        <f>IF(NOT(AND(LEFT(R30,1)="L",R30&lt;&gt;"LIGNE")),"",IF(UPPER(TRIM(W30))="QS","Qt. suffisante",IF(AI30="","",IF(AF30="MASSE",IF(AI30&gt;=1,"Kg","g"),IF(AF30="VOLUME",IF(AI30&gt;=1,"L","cl"),IFERROR(VLOOKUP(UPPER(TRIM(V30)),AP4:AS49,4,FALSE),V30))))))</f>
        <v/>
      </c>
      <c r="AB30" s="47" t="str">
        <f t="shared" si="9"/>
        <v/>
      </c>
      <c r="AC30" s="47" t="str">
        <f t="shared" si="10"/>
        <v/>
      </c>
      <c r="AD30" s="47" t="str">
        <f t="shared" si="11"/>
        <v/>
      </c>
      <c r="AE30" s="1"/>
      <c r="AF30" s="48" t="str">
        <f>IF(NOT(AND(LEFT(R30,1)="L",R30&lt;&gt;"LIGNE")),"",IFERROR(VLOOKUP(UPPER(TRIM(V30)),AP4:AS49,2,FALSE),""))</f>
        <v/>
      </c>
      <c r="AG30" s="49" t="str">
        <f>IF(NOT(AND(LEFT(R30,1)="L",R30&lt;&gt;"LIGNE")),"",IFERROR(VLOOKUP(UPPER(TRIM(V30)),AP4:AS49,3,FALSE),""))</f>
        <v/>
      </c>
      <c r="AH30" s="49" t="str">
        <f t="shared" si="12"/>
        <v/>
      </c>
      <c r="AI30" s="49" t="str">
        <f t="shared" si="13"/>
        <v/>
      </c>
      <c r="AJ30" s="49" t="str">
        <f t="shared" si="14"/>
        <v/>
      </c>
      <c r="AK30" s="40" t="str">
        <f>IF(R30="RECETTE","",IF(R30="PRINCIPAL AUTEUR",IF(OR(S30="",T30="",V30="",W30="",S30=0),"",IFERROR(IF(OR(VLOOKUP(UPPER(TRIM(SUBSTITUTE(T30,CHAR(160)," "))),AP4:AS49,2,FALSE)&lt;&gt;VLOOKUP(UPPER(TRIM(SUBSTITUTE(W30,CHAR(160)," "))),AP4:AS49,2,FALSE),AND(VLOOKUP(UPPER(TRIM(SUBSTITUTE(T30,CHAR(160)," "))),AP4:AS49,2,FALSE)="AUTRE",UPPER(TRIM(SUBSTITUTE(T30,CHAR(160)," ")))&lt;&gt;UPPER(TRIM(SUBSTITUTE(W30,CHAR(160)," "))))),"",(V30*VLOOKUP(UPPER(TRIM(SUBSTITUTE(W30,CHAR(160)," "))),AP4:AS49,3,FALSE))/(S30*VLOOKUP(UPPER(TRIM(SUBSTITUTE(T30,CHAR(160)," "))),AP4:AS49,3,FALSE))),"")),IFERROR(AK29,"")))</f>
        <v/>
      </c>
      <c r="AL30" s="40" t="str">
        <f t="shared" si="15"/>
        <v/>
      </c>
      <c r="AM30" s="50">
        <f t="shared" si="16"/>
        <v>0</v>
      </c>
      <c r="AN30" s="1"/>
      <c r="AO30" s="1"/>
      <c r="AP30" s="65" t="s">
        <v>449</v>
      </c>
      <c r="AQ30" s="16" t="s">
        <v>59</v>
      </c>
      <c r="AR30" s="17">
        <v>1</v>
      </c>
      <c r="AS30" s="16" t="s">
        <v>71</v>
      </c>
      <c r="AU30" s="290" t="s">
        <v>514</v>
      </c>
      <c r="AV30" s="290"/>
      <c r="AW30" s="290"/>
      <c r="AX30" s="290"/>
      <c r="AY30" s="290"/>
      <c r="AZ30" s="290"/>
      <c r="BB30" s="291"/>
      <c r="BC30" s="276"/>
      <c r="BD30" s="276"/>
      <c r="BE30" s="276"/>
      <c r="BF30" s="276"/>
      <c r="BG30" s="276"/>
      <c r="BH30" s="277"/>
      <c r="BJ30" s="229">
        <v>1</v>
      </c>
    </row>
    <row r="31" spans="1:62" ht="20.100000000000001" customHeight="1" x14ac:dyDescent="0.25">
      <c r="A31" s="232" t="s">
        <v>237</v>
      </c>
      <c r="B31" s="138"/>
      <c r="C31" s="287" t="s">
        <v>247</v>
      </c>
      <c r="D31" s="288"/>
      <c r="E31" s="131"/>
      <c r="F31" s="131"/>
      <c r="G31" s="131"/>
      <c r="H31" s="131"/>
      <c r="I31" s="183"/>
      <c r="J31" s="131" t="s">
        <v>237</v>
      </c>
      <c r="K31" s="255" t="str">
        <f t="shared" si="6"/>
        <v>A</v>
      </c>
      <c r="L31" s="279" t="s">
        <v>322</v>
      </c>
      <c r="M31" s="265"/>
      <c r="N31" s="265"/>
      <c r="O31" s="266"/>
      <c r="P31" s="266"/>
      <c r="Q31" s="1"/>
      <c r="R31" s="1"/>
      <c r="S31" s="284" t="s">
        <v>509</v>
      </c>
      <c r="T31" s="284"/>
      <c r="U31" s="284"/>
      <c r="V31" s="77"/>
      <c r="W31" s="1"/>
      <c r="X31" s="46" t="str">
        <f t="shared" si="7"/>
        <v/>
      </c>
      <c r="Y31" s="46" t="str">
        <f>IF(NOT(AND(LEFT(R31,1)="L",R31&lt;&gt;"LIGNE")),"",IF(UPPER(TRIM(W31))="QS","Qt. suffisante",IF(AJ31="","",IF(AF31="MASSE",IF(AJ31&gt;=1,"Kg","g"),IF(AF31="VOLUME",IF(AJ31&gt;=1,"L","cl"),IFERROR(VLOOKUP(UPPER(TRIM(V31)),AP4:AS49,4,FALSE),V31))))))</f>
        <v/>
      </c>
      <c r="Z31" s="45" t="str">
        <f t="shared" si="8"/>
        <v/>
      </c>
      <c r="AA31" s="45" t="str">
        <f>IF(NOT(AND(LEFT(R31,1)="L",R31&lt;&gt;"LIGNE")),"",IF(UPPER(TRIM(W31))="QS","Qt. suffisante",IF(AI31="","",IF(AF31="MASSE",IF(AI31&gt;=1,"Kg","g"),IF(AF31="VOLUME",IF(AI31&gt;=1,"L","cl"),IFERROR(VLOOKUP(UPPER(TRIM(V31)),AP4:AS49,4,FALSE),V31))))))</f>
        <v/>
      </c>
      <c r="AB31" s="47" t="str">
        <f t="shared" si="9"/>
        <v/>
      </c>
      <c r="AC31" s="47" t="str">
        <f t="shared" si="10"/>
        <v/>
      </c>
      <c r="AD31" s="47" t="str">
        <f t="shared" si="11"/>
        <v/>
      </c>
      <c r="AE31" s="1"/>
      <c r="AF31" s="48" t="str">
        <f>IF(NOT(AND(LEFT(R31,1)="L",R31&lt;&gt;"LIGNE")),"",IFERROR(VLOOKUP(UPPER(TRIM(V31)),AP4:AS49,2,FALSE),""))</f>
        <v/>
      </c>
      <c r="AG31" s="49" t="str">
        <f>IF(NOT(AND(LEFT(R31,1)="L",R31&lt;&gt;"LIGNE")),"",IFERROR(VLOOKUP(UPPER(TRIM(V31)),AP4:AS49,3,FALSE),""))</f>
        <v/>
      </c>
      <c r="AH31" s="49" t="str">
        <f t="shared" si="12"/>
        <v/>
      </c>
      <c r="AI31" s="49" t="str">
        <f t="shared" si="13"/>
        <v/>
      </c>
      <c r="AJ31" s="49" t="str">
        <f t="shared" si="14"/>
        <v/>
      </c>
      <c r="AK31" s="40" t="str">
        <f>IF(R31="RECETTE","",IF(R31="PRINCIPAL AUTEUR",IF(OR(S31="",T31="",V31="",W31="",S31=0),"",IFERROR(IF(OR(VLOOKUP(UPPER(TRIM(SUBSTITUTE(T31,CHAR(160)," "))),AP4:AS49,2,FALSE)&lt;&gt;VLOOKUP(UPPER(TRIM(SUBSTITUTE(W31,CHAR(160)," "))),AP4:AS49,2,FALSE),AND(VLOOKUP(UPPER(TRIM(SUBSTITUTE(T31,CHAR(160)," "))),AP4:AS49,2,FALSE)="AUTRE",UPPER(TRIM(SUBSTITUTE(T31,CHAR(160)," ")))&lt;&gt;UPPER(TRIM(SUBSTITUTE(W31,CHAR(160)," "))))),"",(V31*VLOOKUP(UPPER(TRIM(SUBSTITUTE(W31,CHAR(160)," "))),AP4:AS49,3,FALSE))/(S31*VLOOKUP(UPPER(TRIM(SUBSTITUTE(T31,CHAR(160)," "))),AP4:AS49,3,FALSE))),"")),IFERROR(AK30,"")))</f>
        <v/>
      </c>
      <c r="AL31" s="40" t="str">
        <f t="shared" si="15"/>
        <v/>
      </c>
      <c r="AM31" s="50">
        <f t="shared" si="16"/>
        <v>0</v>
      </c>
      <c r="AN31" s="1"/>
      <c r="AO31" s="1"/>
      <c r="AP31" s="65" t="s">
        <v>454</v>
      </c>
      <c r="AQ31" s="16" t="s">
        <v>59</v>
      </c>
      <c r="AR31" s="17">
        <v>1</v>
      </c>
      <c r="AS31" s="16" t="s">
        <v>73</v>
      </c>
      <c r="AU31" s="292" t="s">
        <v>515</v>
      </c>
      <c r="AV31" s="292"/>
      <c r="AW31" s="292"/>
      <c r="AX31" s="292"/>
      <c r="AY31" s="292"/>
      <c r="AZ31" s="292"/>
      <c r="BB31" s="293" t="s">
        <v>528</v>
      </c>
      <c r="BC31" s="263" t="s">
        <v>539</v>
      </c>
      <c r="BD31" s="257"/>
      <c r="BE31" s="257"/>
      <c r="BF31" s="257"/>
      <c r="BG31" s="257"/>
      <c r="BH31" s="258"/>
      <c r="BJ31" s="229">
        <v>1</v>
      </c>
    </row>
    <row r="32" spans="1:62" ht="20.100000000000001" customHeight="1" x14ac:dyDescent="0.25">
      <c r="A32" s="232" t="s">
        <v>237</v>
      </c>
      <c r="B32" s="138"/>
      <c r="C32" s="287" t="s">
        <v>248</v>
      </c>
      <c r="D32" s="288"/>
      <c r="E32" s="131"/>
      <c r="F32" s="131"/>
      <c r="G32" s="131"/>
      <c r="H32" s="131"/>
      <c r="I32" s="183"/>
      <c r="J32" s="131" t="s">
        <v>237</v>
      </c>
      <c r="K32" s="255" t="str">
        <f t="shared" si="6"/>
        <v>A</v>
      </c>
      <c r="L32" s="279" t="s">
        <v>325</v>
      </c>
      <c r="M32" s="265"/>
      <c r="N32" s="265"/>
      <c r="O32" s="266"/>
      <c r="P32" s="266"/>
      <c r="Q32" s="1"/>
      <c r="R32" s="1"/>
      <c r="S32" s="285" t="s">
        <v>512</v>
      </c>
      <c r="T32" s="285"/>
      <c r="U32" s="285"/>
      <c r="V32" s="77"/>
      <c r="W32" s="1"/>
      <c r="X32" s="46" t="str">
        <f t="shared" si="7"/>
        <v/>
      </c>
      <c r="Y32" s="46" t="str">
        <f>IF(NOT(AND(LEFT(R32,1)="L",R32&lt;&gt;"LIGNE")),"",IF(UPPER(TRIM(W32))="QS","Qt. suffisante",IF(AJ32="","",IF(AF32="MASSE",IF(AJ32&gt;=1,"Kg","g"),IF(AF32="VOLUME",IF(AJ32&gt;=1,"L","cl"),IFERROR(VLOOKUP(UPPER(TRIM(V32)),AP4:AS49,4,FALSE),V32))))))</f>
        <v/>
      </c>
      <c r="Z32" s="45" t="str">
        <f t="shared" si="8"/>
        <v/>
      </c>
      <c r="AA32" s="45" t="str">
        <f>IF(NOT(AND(LEFT(R32,1)="L",R32&lt;&gt;"LIGNE")),"",IF(UPPER(TRIM(W32))="QS","Qt. suffisante",IF(AI32="","",IF(AF32="MASSE",IF(AI32&gt;=1,"Kg","g"),IF(AF32="VOLUME",IF(AI32&gt;=1,"L","cl"),IFERROR(VLOOKUP(UPPER(TRIM(V32)),AP4:AS49,4,FALSE),V32))))))</f>
        <v/>
      </c>
      <c r="AB32" s="47" t="str">
        <f t="shared" si="9"/>
        <v/>
      </c>
      <c r="AC32" s="47" t="str">
        <f t="shared" si="10"/>
        <v/>
      </c>
      <c r="AD32" s="47" t="str">
        <f t="shared" si="11"/>
        <v/>
      </c>
      <c r="AE32" s="1"/>
      <c r="AF32" s="48" t="str">
        <f>IF(NOT(AND(LEFT(R32,1)="L",R32&lt;&gt;"LIGNE")),"",IFERROR(VLOOKUP(UPPER(TRIM(V32)),AP4:AS49,2,FALSE),""))</f>
        <v/>
      </c>
      <c r="AG32" s="49" t="str">
        <f>IF(NOT(AND(LEFT(R32,1)="L",R32&lt;&gt;"LIGNE")),"",IFERROR(VLOOKUP(UPPER(TRIM(V32)),AP4:AS49,3,FALSE),""))</f>
        <v/>
      </c>
      <c r="AH32" s="49" t="str">
        <f t="shared" si="12"/>
        <v/>
      </c>
      <c r="AI32" s="49" t="str">
        <f t="shared" si="13"/>
        <v/>
      </c>
      <c r="AJ32" s="49" t="str">
        <f t="shared" si="14"/>
        <v/>
      </c>
      <c r="AK32" s="40" t="str">
        <f>IF(R32="RECETTE","",IF(R32="PRINCIPAL AUTEUR",IF(OR(S32="",T32="",V32="",W32="",S32=0),"",IFERROR(IF(OR(VLOOKUP(UPPER(TRIM(SUBSTITUTE(T32,CHAR(160)," "))),AP4:AS49,2,FALSE)&lt;&gt;VLOOKUP(UPPER(TRIM(SUBSTITUTE(W32,CHAR(160)," "))),AP4:AS49,2,FALSE),AND(VLOOKUP(UPPER(TRIM(SUBSTITUTE(T32,CHAR(160)," "))),AP4:AS49,2,FALSE)="AUTRE",UPPER(TRIM(SUBSTITUTE(T32,CHAR(160)," ")))&lt;&gt;UPPER(TRIM(SUBSTITUTE(W32,CHAR(160)," "))))),"",(V32*VLOOKUP(UPPER(TRIM(SUBSTITUTE(W32,CHAR(160)," "))),AP4:AS49,3,FALSE))/(S32*VLOOKUP(UPPER(TRIM(SUBSTITUTE(T32,CHAR(160)," "))),AP4:AS49,3,FALSE))),"")),IFERROR(AK31,"")))</f>
        <v/>
      </c>
      <c r="AL32" s="40" t="str">
        <f t="shared" si="15"/>
        <v/>
      </c>
      <c r="AM32" s="50">
        <f t="shared" si="16"/>
        <v>0</v>
      </c>
      <c r="AN32" s="1"/>
      <c r="AO32" s="1"/>
      <c r="AP32" s="65" t="s">
        <v>455</v>
      </c>
      <c r="AQ32" s="16" t="s">
        <v>59</v>
      </c>
      <c r="AR32" s="17">
        <v>1</v>
      </c>
      <c r="AS32" s="16" t="s">
        <v>75</v>
      </c>
      <c r="AU32" s="294" t="s">
        <v>516</v>
      </c>
      <c r="AV32" s="294"/>
      <c r="AW32" s="294"/>
      <c r="AX32" s="294"/>
      <c r="AY32" s="294"/>
      <c r="AZ32" s="294"/>
      <c r="BB32" s="445" t="s">
        <v>474</v>
      </c>
      <c r="BC32" s="446"/>
      <c r="BD32" s="446"/>
      <c r="BE32" s="446"/>
      <c r="BF32" s="446"/>
      <c r="BG32" s="446"/>
      <c r="BH32" s="447"/>
      <c r="BJ32" s="229">
        <v>1</v>
      </c>
    </row>
    <row r="33" spans="1:62" ht="20.100000000000001" customHeight="1" x14ac:dyDescent="0.25">
      <c r="A33" s="232" t="s">
        <v>237</v>
      </c>
      <c r="B33" s="138"/>
      <c r="C33" s="287" t="s">
        <v>249</v>
      </c>
      <c r="D33" s="288"/>
      <c r="E33" s="131"/>
      <c r="F33" s="131"/>
      <c r="G33" s="131"/>
      <c r="H33" s="131"/>
      <c r="I33" s="183"/>
      <c r="J33" s="131" t="s">
        <v>237</v>
      </c>
      <c r="K33" s="255" t="str">
        <f t="shared" si="6"/>
        <v>A</v>
      </c>
      <c r="L33" s="448" t="str">
        <f>N7</f>
        <v>0 Lignes masquées</v>
      </c>
      <c r="M33" s="448"/>
      <c r="N33" s="448"/>
      <c r="O33" s="448"/>
      <c r="P33" s="448"/>
      <c r="Q33" s="1"/>
      <c r="R33" s="1"/>
      <c r="S33" s="286" t="s">
        <v>513</v>
      </c>
      <c r="T33" s="286"/>
      <c r="U33" s="286"/>
      <c r="V33" s="77"/>
      <c r="W33" s="1"/>
      <c r="X33" s="46" t="str">
        <f t="shared" si="7"/>
        <v/>
      </c>
      <c r="Y33" s="46" t="str">
        <f>IF(NOT(AND(LEFT(R33,1)="L",R33&lt;&gt;"LIGNE")),"",IF(UPPER(TRIM(W33))="QS","Qt. suffisante",IF(AJ33="","",IF(AF33="MASSE",IF(AJ33&gt;=1,"Kg","g"),IF(AF33="VOLUME",IF(AJ33&gt;=1,"L","cl"),IFERROR(VLOOKUP(UPPER(TRIM(V33)),AP4:AS49,4,FALSE),V33))))))</f>
        <v/>
      </c>
      <c r="Z33" s="45" t="str">
        <f t="shared" si="8"/>
        <v/>
      </c>
      <c r="AA33" s="45" t="str">
        <f>IF(NOT(AND(LEFT(R33,1)="L",R33&lt;&gt;"LIGNE")),"",IF(UPPER(TRIM(W33))="QS","Qt. suffisante",IF(AI33="","",IF(AF33="MASSE",IF(AI33&gt;=1,"Kg","g"),IF(AF33="VOLUME",IF(AI33&gt;=1,"L","cl"),IFERROR(VLOOKUP(UPPER(TRIM(V33)),AP4:AS49,4,FALSE),V33))))))</f>
        <v/>
      </c>
      <c r="AB33" s="47" t="str">
        <f t="shared" si="9"/>
        <v/>
      </c>
      <c r="AC33" s="47" t="str">
        <f t="shared" si="10"/>
        <v/>
      </c>
      <c r="AD33" s="47" t="str">
        <f t="shared" si="11"/>
        <v/>
      </c>
      <c r="AE33" s="1"/>
      <c r="AF33" s="48" t="str">
        <f>IF(NOT(AND(LEFT(R33,1)="L",R33&lt;&gt;"LIGNE")),"",IFERROR(VLOOKUP(UPPER(TRIM(V33)),AP4:AS49,2,FALSE),""))</f>
        <v/>
      </c>
      <c r="AG33" s="49" t="str">
        <f>IF(NOT(AND(LEFT(R33,1)="L",R33&lt;&gt;"LIGNE")),"",IFERROR(VLOOKUP(UPPER(TRIM(V33)),AP4:AS49,3,FALSE),""))</f>
        <v/>
      </c>
      <c r="AH33" s="49" t="str">
        <f t="shared" si="12"/>
        <v/>
      </c>
      <c r="AI33" s="49" t="str">
        <f t="shared" si="13"/>
        <v/>
      </c>
      <c r="AJ33" s="49" t="str">
        <f t="shared" si="14"/>
        <v/>
      </c>
      <c r="AK33" s="40" t="str">
        <f>IF(R33="RECETTE","",IF(R33="PRINCIPAL AUTEUR",IF(OR(S33="",T33="",V33="",W33="",S33=0),"",IFERROR(IF(OR(VLOOKUP(UPPER(TRIM(SUBSTITUTE(T33,CHAR(160)," "))),AP4:AS49,2,FALSE)&lt;&gt;VLOOKUP(UPPER(TRIM(SUBSTITUTE(W33,CHAR(160)," "))),AP4:AS49,2,FALSE),AND(VLOOKUP(UPPER(TRIM(SUBSTITUTE(T33,CHAR(160)," "))),AP4:AS49,2,FALSE)="AUTRE",UPPER(TRIM(SUBSTITUTE(T33,CHAR(160)," ")))&lt;&gt;UPPER(TRIM(SUBSTITUTE(W33,CHAR(160)," "))))),"",(V33*VLOOKUP(UPPER(TRIM(SUBSTITUTE(W33,CHAR(160)," "))),AP4:AS49,3,FALSE))/(S33*VLOOKUP(UPPER(TRIM(SUBSTITUTE(T33,CHAR(160)," "))),AP4:AS49,3,FALSE))),"")),IFERROR(AK32,"")))</f>
        <v/>
      </c>
      <c r="AL33" s="40" t="str">
        <f t="shared" si="15"/>
        <v/>
      </c>
      <c r="AM33" s="50">
        <f t="shared" si="16"/>
        <v>0</v>
      </c>
      <c r="AN33" s="1"/>
      <c r="AO33" s="1"/>
      <c r="AP33" s="65" t="s">
        <v>456</v>
      </c>
      <c r="AQ33" s="16" t="s">
        <v>59</v>
      </c>
      <c r="AR33" s="17">
        <v>1</v>
      </c>
      <c r="AS33" s="16" t="s">
        <v>77</v>
      </c>
      <c r="AU33" s="295" t="s">
        <v>524</v>
      </c>
      <c r="AV33" s="295"/>
      <c r="AW33" s="295"/>
      <c r="AX33" s="295"/>
      <c r="AY33" s="295"/>
      <c r="AZ33" s="295"/>
      <c r="BB33" s="296" t="s">
        <v>307</v>
      </c>
      <c r="BC33" s="297"/>
      <c r="BD33" s="298"/>
      <c r="BE33" s="298"/>
      <c r="BF33" s="298"/>
      <c r="BG33" s="298"/>
      <c r="BH33" s="299"/>
      <c r="BJ33" s="229">
        <v>1</v>
      </c>
    </row>
    <row r="34" spans="1:62" ht="20.100000000000001" customHeight="1" x14ac:dyDescent="0.25">
      <c r="A34" s="232" t="s">
        <v>237</v>
      </c>
      <c r="B34" s="140"/>
      <c r="C34" s="179"/>
      <c r="D34" s="179"/>
      <c r="E34" s="179"/>
      <c r="F34" s="179"/>
      <c r="G34" s="179"/>
      <c r="H34" s="179"/>
      <c r="I34" s="180"/>
      <c r="J34" s="131" t="s">
        <v>237</v>
      </c>
      <c r="K34" s="255" t="str">
        <f t="shared" si="6"/>
        <v>A</v>
      </c>
      <c r="L34" s="448"/>
      <c r="M34" s="448"/>
      <c r="N34" s="448"/>
      <c r="O34" s="448"/>
      <c r="P34" s="448"/>
      <c r="Q34" s="1"/>
      <c r="R34" s="1"/>
      <c r="S34" s="289" t="s">
        <v>517</v>
      </c>
      <c r="T34" s="289"/>
      <c r="U34" s="289"/>
      <c r="V34" s="77"/>
      <c r="W34" s="1"/>
      <c r="X34" s="46" t="str">
        <f t="shared" si="7"/>
        <v/>
      </c>
      <c r="Y34" s="46" t="str">
        <f>IF(NOT(AND(LEFT(R34,1)="L",R34&lt;&gt;"LIGNE")),"",IF(UPPER(TRIM(W34))="QS","Qt. suffisante",IF(AJ34="","",IF(AF34="MASSE",IF(AJ34&gt;=1,"Kg","g"),IF(AF34="VOLUME",IF(AJ34&gt;=1,"L","cl"),IFERROR(VLOOKUP(UPPER(TRIM(V34)),AP4:AS49,4,FALSE),V34))))))</f>
        <v/>
      </c>
      <c r="Z34" s="45" t="str">
        <f t="shared" si="8"/>
        <v/>
      </c>
      <c r="AA34" s="45" t="str">
        <f>IF(NOT(AND(LEFT(R34,1)="L",R34&lt;&gt;"LIGNE")),"",IF(UPPER(TRIM(W34))="QS","Qt. suffisante",IF(AI34="","",IF(AF34="MASSE",IF(AI34&gt;=1,"Kg","g"),IF(AF34="VOLUME",IF(AI34&gt;=1,"L","cl"),IFERROR(VLOOKUP(UPPER(TRIM(V34)),AP4:AS49,4,FALSE),V34))))))</f>
        <v/>
      </c>
      <c r="AB34" s="47" t="str">
        <f t="shared" si="9"/>
        <v/>
      </c>
      <c r="AC34" s="47" t="str">
        <f t="shared" si="10"/>
        <v/>
      </c>
      <c r="AD34" s="47" t="str">
        <f t="shared" si="11"/>
        <v/>
      </c>
      <c r="AE34" s="1"/>
      <c r="AF34" s="48" t="str">
        <f>IF(NOT(AND(LEFT(R34,1)="L",R34&lt;&gt;"LIGNE")),"",IFERROR(VLOOKUP(UPPER(TRIM(V34)),AP4:AS49,2,FALSE),""))</f>
        <v/>
      </c>
      <c r="AG34" s="49" t="str">
        <f>IF(NOT(AND(LEFT(R34,1)="L",R34&lt;&gt;"LIGNE")),"",IFERROR(VLOOKUP(UPPER(TRIM(V34)),AP4:AS49,3,FALSE),""))</f>
        <v/>
      </c>
      <c r="AH34" s="49" t="str">
        <f t="shared" si="12"/>
        <v/>
      </c>
      <c r="AI34" s="49" t="str">
        <f t="shared" si="13"/>
        <v/>
      </c>
      <c r="AJ34" s="49" t="str">
        <f t="shared" si="14"/>
        <v/>
      </c>
      <c r="AK34" s="40" t="str">
        <f>IF(R34="RECETTE","",IF(R34="PRINCIPAL AUTEUR",IF(OR(S34="",T34="",V34="",W34="",S34=0),"",IFERROR(IF(OR(VLOOKUP(UPPER(TRIM(SUBSTITUTE(T34,CHAR(160)," "))),AP4:AS49,2,FALSE)&lt;&gt;VLOOKUP(UPPER(TRIM(SUBSTITUTE(W34,CHAR(160)," "))),AP4:AS49,2,FALSE),AND(VLOOKUP(UPPER(TRIM(SUBSTITUTE(T34,CHAR(160)," "))),AP4:AS49,2,FALSE)="AUTRE",UPPER(TRIM(SUBSTITUTE(T34,CHAR(160)," ")))&lt;&gt;UPPER(TRIM(SUBSTITUTE(W34,CHAR(160)," "))))),"",(V34*VLOOKUP(UPPER(TRIM(SUBSTITUTE(W34,CHAR(160)," "))),AP4:AS49,3,FALSE))/(S34*VLOOKUP(UPPER(TRIM(SUBSTITUTE(T34,CHAR(160)," "))),AP4:AS49,3,FALSE))),"")),IFERROR(AK33,"")))</f>
        <v/>
      </c>
      <c r="AL34" s="40" t="str">
        <f t="shared" si="15"/>
        <v/>
      </c>
      <c r="AM34" s="50">
        <f t="shared" si="16"/>
        <v>0</v>
      </c>
      <c r="AN34" s="1"/>
      <c r="AO34" s="1"/>
      <c r="AP34" s="65" t="s">
        <v>457</v>
      </c>
      <c r="AQ34" s="16" t="s">
        <v>59</v>
      </c>
      <c r="AR34" s="17">
        <v>1</v>
      </c>
      <c r="AS34" s="16" t="s">
        <v>79</v>
      </c>
      <c r="AU34" s="216" t="s">
        <v>570</v>
      </c>
      <c r="AV34" s="295"/>
      <c r="AW34" s="295"/>
      <c r="AX34" s="295"/>
      <c r="AY34" s="295"/>
      <c r="AZ34" s="295"/>
      <c r="BB34" s="449" t="s">
        <v>478</v>
      </c>
      <c r="BC34" s="450"/>
      <c r="BD34" s="450"/>
      <c r="BE34" s="450"/>
      <c r="BF34" s="450"/>
      <c r="BG34" s="450"/>
      <c r="BH34" s="451"/>
      <c r="BJ34" s="229">
        <v>1</v>
      </c>
    </row>
    <row r="35" spans="1:62" ht="20.100000000000001" customHeight="1" thickBot="1" x14ac:dyDescent="0.3">
      <c r="A35" s="232" t="s">
        <v>237</v>
      </c>
      <c r="B35" s="141">
        <f t="shared" ref="B35:I35" ca="1" si="17">INDEX(CELL("largeur",B35),1,1)</f>
        <v>9</v>
      </c>
      <c r="C35" s="130">
        <f t="shared" ca="1" si="17"/>
        <v>12</v>
      </c>
      <c r="D35" s="130">
        <f t="shared" ca="1" si="17"/>
        <v>12</v>
      </c>
      <c r="E35" s="130">
        <f t="shared" ca="1" si="17"/>
        <v>3</v>
      </c>
      <c r="F35" s="130">
        <f t="shared" ca="1" si="17"/>
        <v>9</v>
      </c>
      <c r="G35" s="130">
        <f t="shared" ca="1" si="17"/>
        <v>12</v>
      </c>
      <c r="H35" s="130">
        <f t="shared" ca="1" si="17"/>
        <v>13</v>
      </c>
      <c r="I35" s="184">
        <f t="shared" ca="1" si="17"/>
        <v>40</v>
      </c>
      <c r="J35" s="131" t="s">
        <v>237</v>
      </c>
      <c r="K35" s="255" t="str">
        <f t="shared" si="6"/>
        <v>A</v>
      </c>
      <c r="L35" s="270" t="s">
        <v>330</v>
      </c>
      <c r="M35" s="265"/>
      <c r="N35" s="265"/>
      <c r="O35" s="266"/>
      <c r="P35" s="266"/>
      <c r="Q35" s="1"/>
      <c r="R35" s="1"/>
      <c r="S35" s="290" t="s">
        <v>514</v>
      </c>
      <c r="T35" s="290"/>
      <c r="U35" s="290"/>
      <c r="V35" s="77"/>
      <c r="W35" s="1"/>
      <c r="X35" s="46" t="str">
        <f t="shared" si="7"/>
        <v/>
      </c>
      <c r="Y35" s="46" t="str">
        <f>IF(NOT(AND(LEFT(R35,1)="L",R35&lt;&gt;"LIGNE")),"",IF(UPPER(TRIM(W35))="QS","Qt. suffisante",IF(AJ35="","",IF(AF35="MASSE",IF(AJ35&gt;=1,"Kg","g"),IF(AF35="VOLUME",IF(AJ35&gt;=1,"L","cl"),IFERROR(VLOOKUP(UPPER(TRIM(V35)),AP4:AS49,4,FALSE),V35))))))</f>
        <v/>
      </c>
      <c r="Z35" s="45" t="str">
        <f t="shared" si="8"/>
        <v/>
      </c>
      <c r="AA35" s="45" t="str">
        <f>IF(NOT(AND(LEFT(R35,1)="L",R35&lt;&gt;"LIGNE")),"",IF(UPPER(TRIM(W35))="QS","Qt. suffisante",IF(AI35="","",IF(AF35="MASSE",IF(AI35&gt;=1,"Kg","g"),IF(AF35="VOLUME",IF(AI35&gt;=1,"L","cl"),IFERROR(VLOOKUP(UPPER(TRIM(V35)),AP4:AS49,4,FALSE),V35))))))</f>
        <v/>
      </c>
      <c r="AB35" s="47" t="str">
        <f t="shared" si="9"/>
        <v/>
      </c>
      <c r="AC35" s="47" t="str">
        <f t="shared" si="10"/>
        <v/>
      </c>
      <c r="AD35" s="47" t="str">
        <f t="shared" si="11"/>
        <v/>
      </c>
      <c r="AE35" s="1"/>
      <c r="AF35" s="48" t="str">
        <f>IF(NOT(AND(LEFT(R35,1)="L",R35&lt;&gt;"LIGNE")),"",IFERROR(VLOOKUP(UPPER(TRIM(V35)),AP4:AS49,2,FALSE),""))</f>
        <v/>
      </c>
      <c r="AG35" s="49" t="str">
        <f>IF(NOT(AND(LEFT(R35,1)="L",R35&lt;&gt;"LIGNE")),"",IFERROR(VLOOKUP(UPPER(TRIM(V35)),AP4:AS49,3,FALSE),""))</f>
        <v/>
      </c>
      <c r="AH35" s="49" t="str">
        <f t="shared" si="12"/>
        <v/>
      </c>
      <c r="AI35" s="49" t="str">
        <f t="shared" si="13"/>
        <v/>
      </c>
      <c r="AJ35" s="49" t="str">
        <f t="shared" si="14"/>
        <v/>
      </c>
      <c r="AK35" s="40" t="str">
        <f>IF(R35="RECETTE","",IF(R35="PRINCIPAL AUTEUR",IF(OR(S35="",T35="",V35="",W35="",S35=0),"",IFERROR(IF(OR(VLOOKUP(UPPER(TRIM(SUBSTITUTE(T35,CHAR(160)," "))),AP4:AS49,2,FALSE)&lt;&gt;VLOOKUP(UPPER(TRIM(SUBSTITUTE(W35,CHAR(160)," "))),AP4:AS49,2,FALSE),AND(VLOOKUP(UPPER(TRIM(SUBSTITUTE(T35,CHAR(160)," "))),AP4:AS49,2,FALSE)="AUTRE",UPPER(TRIM(SUBSTITUTE(T35,CHAR(160)," ")))&lt;&gt;UPPER(TRIM(SUBSTITUTE(W35,CHAR(160)," "))))),"",(V35*VLOOKUP(UPPER(TRIM(SUBSTITUTE(W35,CHAR(160)," "))),AP4:AS49,3,FALSE))/(S35*VLOOKUP(UPPER(TRIM(SUBSTITUTE(T35,CHAR(160)," "))),AP4:AS49,3,FALSE))),"")),IFERROR(AK34,"")))</f>
        <v/>
      </c>
      <c r="AL35" s="40" t="str">
        <f t="shared" si="15"/>
        <v/>
      </c>
      <c r="AM35" s="50">
        <f t="shared" si="16"/>
        <v>0</v>
      </c>
      <c r="AN35" s="1"/>
      <c r="AO35" s="1"/>
      <c r="AP35" s="65" t="s">
        <v>450</v>
      </c>
      <c r="AQ35" s="16" t="s">
        <v>59</v>
      </c>
      <c r="AR35" s="17">
        <v>1</v>
      </c>
      <c r="AS35" s="16" t="s">
        <v>81</v>
      </c>
      <c r="AU35" s="70" t="s">
        <v>571</v>
      </c>
      <c r="AV35" s="300" t="s">
        <v>63</v>
      </c>
      <c r="AW35" s="300"/>
      <c r="AX35" s="300"/>
      <c r="AY35" s="300"/>
      <c r="AZ35" s="300"/>
      <c r="BB35" s="452"/>
      <c r="BC35" s="453"/>
      <c r="BD35" s="453"/>
      <c r="BE35" s="453"/>
      <c r="BF35" s="453"/>
      <c r="BG35" s="453"/>
      <c r="BH35" s="454"/>
      <c r="BJ35" s="229">
        <v>1</v>
      </c>
    </row>
    <row r="36" spans="1:62" ht="20.100000000000001" customHeight="1" x14ac:dyDescent="0.25">
      <c r="A36" s="232" t="s">
        <v>237</v>
      </c>
      <c r="B36" s="142"/>
      <c r="C36" s="143"/>
      <c r="D36" s="143"/>
      <c r="E36" s="143"/>
      <c r="F36" s="143"/>
      <c r="G36" s="143"/>
      <c r="H36" s="143"/>
      <c r="I36" s="143"/>
      <c r="J36" s="131" t="s">
        <v>237</v>
      </c>
      <c r="K36" s="255" t="str">
        <f t="shared" si="6"/>
        <v>A</v>
      </c>
      <c r="L36" s="301" t="s">
        <v>332</v>
      </c>
      <c r="M36" s="265"/>
      <c r="N36" s="265"/>
      <c r="O36" s="266"/>
      <c r="P36" s="266"/>
      <c r="Q36" s="1"/>
      <c r="R36" s="1"/>
      <c r="S36" s="292" t="s">
        <v>515</v>
      </c>
      <c r="T36" s="292"/>
      <c r="U36" s="292"/>
      <c r="V36" s="77"/>
      <c r="W36" s="1"/>
      <c r="X36" s="46" t="str">
        <f t="shared" si="7"/>
        <v/>
      </c>
      <c r="Y36" s="46" t="str">
        <f>IF(NOT(AND(LEFT(R36,1)="L",R36&lt;&gt;"LIGNE")),"",IF(UPPER(TRIM(W36))="QS","Qt. suffisante",IF(AJ36="","",IF(AF36="MASSE",IF(AJ36&gt;=1,"Kg","g"),IF(AF36="VOLUME",IF(AJ36&gt;=1,"L","cl"),IFERROR(VLOOKUP(UPPER(TRIM(V36)),AP4:AS49,4,FALSE),V36))))))</f>
        <v/>
      </c>
      <c r="Z36" s="45" t="str">
        <f t="shared" si="8"/>
        <v/>
      </c>
      <c r="AA36" s="45" t="str">
        <f>IF(NOT(AND(LEFT(R36,1)="L",R36&lt;&gt;"LIGNE")),"",IF(UPPER(TRIM(W36))="QS","Qt. suffisante",IF(AI36="","",IF(AF36="MASSE",IF(AI36&gt;=1,"Kg","g"),IF(AF36="VOLUME",IF(AI36&gt;=1,"L","cl"),IFERROR(VLOOKUP(UPPER(TRIM(V36)),AP4:AS49,4,FALSE),V36))))))</f>
        <v/>
      </c>
      <c r="AB36" s="47" t="str">
        <f t="shared" si="9"/>
        <v/>
      </c>
      <c r="AC36" s="47" t="str">
        <f t="shared" si="10"/>
        <v/>
      </c>
      <c r="AD36" s="47" t="str">
        <f t="shared" si="11"/>
        <v/>
      </c>
      <c r="AE36" s="1"/>
      <c r="AF36" s="48" t="str">
        <f>IF(NOT(AND(LEFT(R36,1)="L",R36&lt;&gt;"LIGNE")),"",IFERROR(VLOOKUP(UPPER(TRIM(V36)),AP4:AS49,2,FALSE),""))</f>
        <v/>
      </c>
      <c r="AG36" s="49" t="str">
        <f>IF(NOT(AND(LEFT(R36,1)="L",R36&lt;&gt;"LIGNE")),"",IFERROR(VLOOKUP(UPPER(TRIM(V36)),AP4:AS49,3,FALSE),""))</f>
        <v/>
      </c>
      <c r="AH36" s="49" t="str">
        <f t="shared" si="12"/>
        <v/>
      </c>
      <c r="AI36" s="49" t="str">
        <f t="shared" si="13"/>
        <v/>
      </c>
      <c r="AJ36" s="49" t="str">
        <f t="shared" si="14"/>
        <v/>
      </c>
      <c r="AK36" s="40" t="str">
        <f>IF(R36="RECETTE","",IF(R36="PRINCIPAL AUTEUR",IF(OR(S36="",T36="",V36="",W36="",S36=0),"",IFERROR(IF(OR(VLOOKUP(UPPER(TRIM(SUBSTITUTE(T36,CHAR(160)," "))),AP4:AS49,2,FALSE)&lt;&gt;VLOOKUP(UPPER(TRIM(SUBSTITUTE(W36,CHAR(160)," "))),AP4:AS49,2,FALSE),AND(VLOOKUP(UPPER(TRIM(SUBSTITUTE(T36,CHAR(160)," "))),AP4:AS49,2,FALSE)="AUTRE",UPPER(TRIM(SUBSTITUTE(T36,CHAR(160)," ")))&lt;&gt;UPPER(TRIM(SUBSTITUTE(W36,CHAR(160)," "))))),"",(V36*VLOOKUP(UPPER(TRIM(SUBSTITUTE(W36,CHAR(160)," "))),AP4:AS49,3,FALSE))/(S36*VLOOKUP(UPPER(TRIM(SUBSTITUTE(T36,CHAR(160)," "))),AP4:AS49,3,FALSE))),"")),IFERROR(AK35,"")))</f>
        <v/>
      </c>
      <c r="AL36" s="40" t="str">
        <f t="shared" si="15"/>
        <v/>
      </c>
      <c r="AM36" s="50">
        <f t="shared" si="16"/>
        <v>0</v>
      </c>
      <c r="AN36" s="1"/>
      <c r="AO36" s="1"/>
      <c r="AP36" s="65" t="s">
        <v>451</v>
      </c>
      <c r="AQ36" s="16" t="s">
        <v>59</v>
      </c>
      <c r="AR36" s="17">
        <v>1</v>
      </c>
      <c r="AS36" s="16" t="s">
        <v>83</v>
      </c>
      <c r="BB36" s="455" t="s">
        <v>479</v>
      </c>
      <c r="BC36" s="456"/>
      <c r="BD36" s="456"/>
      <c r="BE36" s="456"/>
      <c r="BF36" s="456"/>
      <c r="BG36" s="456"/>
      <c r="BH36" s="457"/>
      <c r="BJ36" s="229">
        <v>1</v>
      </c>
    </row>
    <row r="37" spans="1:62" ht="20.100000000000001" customHeight="1" x14ac:dyDescent="0.25">
      <c r="A37" s="232" t="s">
        <v>237</v>
      </c>
      <c r="B37" s="458" t="s">
        <v>250</v>
      </c>
      <c r="C37" s="144" t="s">
        <v>251</v>
      </c>
      <c r="D37" s="145"/>
      <c r="E37" s="146"/>
      <c r="F37" s="146"/>
      <c r="G37" s="146"/>
      <c r="H37" s="146"/>
      <c r="I37" s="147"/>
      <c r="J37" s="131" t="s">
        <v>237</v>
      </c>
      <c r="K37" s="255" t="str">
        <f t="shared" si="6"/>
        <v>A</v>
      </c>
      <c r="L37" s="279"/>
      <c r="M37" s="265"/>
      <c r="N37" s="265"/>
      <c r="O37" s="266"/>
      <c r="P37" s="266"/>
      <c r="Q37" s="1"/>
      <c r="R37" s="1"/>
      <c r="S37" s="294" t="s">
        <v>516</v>
      </c>
      <c r="T37" s="294"/>
      <c r="U37" s="294"/>
      <c r="V37" s="77"/>
      <c r="W37" s="1"/>
      <c r="X37" s="46" t="str">
        <f t="shared" si="7"/>
        <v/>
      </c>
      <c r="Y37" s="46" t="str">
        <f>IF(NOT(AND(LEFT(R37,1)="L",R37&lt;&gt;"LIGNE")),"",IF(UPPER(TRIM(W37))="QS","Qt. suffisante",IF(AJ37="","",IF(AF37="MASSE",IF(AJ37&gt;=1,"Kg","g"),IF(AF37="VOLUME",IF(AJ37&gt;=1,"L","cl"),IFERROR(VLOOKUP(UPPER(TRIM(V37)),AP4:AS49,4,FALSE),V37))))))</f>
        <v/>
      </c>
      <c r="Z37" s="45" t="str">
        <f t="shared" si="8"/>
        <v/>
      </c>
      <c r="AA37" s="45" t="str">
        <f>IF(NOT(AND(LEFT(R37,1)="L",R37&lt;&gt;"LIGNE")),"",IF(UPPER(TRIM(W37))="QS","Qt. suffisante",IF(AI37="","",IF(AF37="MASSE",IF(AI37&gt;=1,"Kg","g"),IF(AF37="VOLUME",IF(AI37&gt;=1,"L","cl"),IFERROR(VLOOKUP(UPPER(TRIM(V37)),AP4:AS49,4,FALSE),V37))))))</f>
        <v/>
      </c>
      <c r="AB37" s="47" t="str">
        <f t="shared" si="9"/>
        <v/>
      </c>
      <c r="AC37" s="47" t="str">
        <f t="shared" si="10"/>
        <v/>
      </c>
      <c r="AD37" s="47" t="str">
        <f t="shared" si="11"/>
        <v/>
      </c>
      <c r="AE37" s="1"/>
      <c r="AF37" s="48" t="str">
        <f>IF(NOT(AND(LEFT(R37,1)="L",R37&lt;&gt;"LIGNE")),"",IFERROR(VLOOKUP(UPPER(TRIM(V37)),AP4:AS49,2,FALSE),""))</f>
        <v/>
      </c>
      <c r="AG37" s="49" t="str">
        <f>IF(NOT(AND(LEFT(R37,1)="L",R37&lt;&gt;"LIGNE")),"",IFERROR(VLOOKUP(UPPER(TRIM(V37)),AP4:AS49,3,FALSE),""))</f>
        <v/>
      </c>
      <c r="AH37" s="49" t="str">
        <f t="shared" si="12"/>
        <v/>
      </c>
      <c r="AI37" s="49" t="str">
        <f t="shared" si="13"/>
        <v/>
      </c>
      <c r="AJ37" s="49" t="str">
        <f t="shared" si="14"/>
        <v/>
      </c>
      <c r="AK37" s="40" t="str">
        <f>IF(R37="RECETTE","",IF(R37="PRINCIPAL AUTEUR",IF(OR(S37="",T37="",V37="",W37="",S37=0),"",IFERROR(IF(OR(VLOOKUP(UPPER(TRIM(SUBSTITUTE(T37,CHAR(160)," "))),AP4:AS49,2,FALSE)&lt;&gt;VLOOKUP(UPPER(TRIM(SUBSTITUTE(W37,CHAR(160)," "))),AP4:AS49,2,FALSE),AND(VLOOKUP(UPPER(TRIM(SUBSTITUTE(T37,CHAR(160)," "))),AP4:AS49,2,FALSE)="AUTRE",UPPER(TRIM(SUBSTITUTE(T37,CHAR(160)," ")))&lt;&gt;UPPER(TRIM(SUBSTITUTE(W37,CHAR(160)," "))))),"",(V37*VLOOKUP(UPPER(TRIM(SUBSTITUTE(W37,CHAR(160)," "))),AP4:AS49,3,FALSE))/(S37*VLOOKUP(UPPER(TRIM(SUBSTITUTE(T37,CHAR(160)," "))),AP4:AS49,3,FALSE))),"")),IFERROR(AK36,"")))</f>
        <v/>
      </c>
      <c r="AL37" s="40" t="str">
        <f t="shared" si="15"/>
        <v/>
      </c>
      <c r="AM37" s="50">
        <f t="shared" si="16"/>
        <v>0</v>
      </c>
      <c r="AN37" s="1"/>
      <c r="AO37" s="1"/>
      <c r="AP37" s="65" t="s">
        <v>452</v>
      </c>
      <c r="AQ37" s="16" t="s">
        <v>59</v>
      </c>
      <c r="AR37" s="17">
        <v>1</v>
      </c>
      <c r="AS37" s="16" t="s">
        <v>85</v>
      </c>
      <c r="BB37" s="302" t="s">
        <v>313</v>
      </c>
      <c r="BC37" s="303"/>
      <c r="BD37" s="303"/>
      <c r="BE37" s="303"/>
      <c r="BF37" s="303"/>
      <c r="BG37" s="303"/>
      <c r="BH37" s="304"/>
      <c r="BJ37" s="229">
        <v>1</v>
      </c>
    </row>
    <row r="38" spans="1:62" ht="20.100000000000001" customHeight="1" x14ac:dyDescent="0.35">
      <c r="A38" s="232" t="s">
        <v>237</v>
      </c>
      <c r="B38" s="459"/>
      <c r="C38" s="148" t="s">
        <v>252</v>
      </c>
      <c r="D38" s="149"/>
      <c r="E38" s="149"/>
      <c r="F38" s="149"/>
      <c r="G38" s="149"/>
      <c r="H38" s="149"/>
      <c r="I38" s="150"/>
      <c r="J38" s="131" t="s">
        <v>237</v>
      </c>
      <c r="K38" s="255" t="str">
        <f t="shared" si="6"/>
        <v>A</v>
      </c>
      <c r="L38" s="279"/>
      <c r="M38" s="265"/>
      <c r="N38" s="265"/>
      <c r="O38" s="266"/>
      <c r="P38" s="266"/>
      <c r="Q38" s="1"/>
      <c r="R38" s="1"/>
      <c r="S38" s="295" t="s">
        <v>524</v>
      </c>
      <c r="T38" s="295"/>
      <c r="U38" s="295"/>
      <c r="V38" s="77"/>
      <c r="W38" s="1"/>
      <c r="X38" s="46" t="str">
        <f t="shared" si="7"/>
        <v/>
      </c>
      <c r="Y38" s="46" t="str">
        <f>IF(NOT(AND(LEFT(R38,1)="L",R38&lt;&gt;"LIGNE")),"",IF(UPPER(TRIM(W38))="QS","Qt. suffisante",IF(AJ38="","",IF(AF38="MASSE",IF(AJ38&gt;=1,"Kg","g"),IF(AF38="VOLUME",IF(AJ38&gt;=1,"L","cl"),IFERROR(VLOOKUP(UPPER(TRIM(V38)),AP4:AS49,4,FALSE),V38))))))</f>
        <v/>
      </c>
      <c r="Z38" s="45" t="str">
        <f t="shared" si="8"/>
        <v/>
      </c>
      <c r="AA38" s="45" t="str">
        <f>IF(NOT(AND(LEFT(R38,1)="L",R38&lt;&gt;"LIGNE")),"",IF(UPPER(TRIM(W38))="QS","Qt. suffisante",IF(AI38="","",IF(AF38="MASSE",IF(AI38&gt;=1,"Kg","g"),IF(AF38="VOLUME",IF(AI38&gt;=1,"L","cl"),IFERROR(VLOOKUP(UPPER(TRIM(V38)),AP4:AS49,4,FALSE),V38))))))</f>
        <v/>
      </c>
      <c r="AB38" s="47" t="str">
        <f t="shared" si="9"/>
        <v/>
      </c>
      <c r="AC38" s="47" t="str">
        <f t="shared" si="10"/>
        <v/>
      </c>
      <c r="AD38" s="47" t="str">
        <f t="shared" si="11"/>
        <v/>
      </c>
      <c r="AE38" s="1"/>
      <c r="AF38" s="48" t="str">
        <f>IF(NOT(AND(LEFT(R38,1)="L",R38&lt;&gt;"LIGNE")),"",IFERROR(VLOOKUP(UPPER(TRIM(V38)),AP4:AS49,2,FALSE),""))</f>
        <v/>
      </c>
      <c r="AG38" s="49" t="str">
        <f>IF(NOT(AND(LEFT(R38,1)="L",R38&lt;&gt;"LIGNE")),"",IFERROR(VLOOKUP(UPPER(TRIM(V38)),AP4:AS49,3,FALSE),""))</f>
        <v/>
      </c>
      <c r="AH38" s="49" t="str">
        <f t="shared" si="12"/>
        <v/>
      </c>
      <c r="AI38" s="49" t="str">
        <f t="shared" si="13"/>
        <v/>
      </c>
      <c r="AJ38" s="49" t="str">
        <f t="shared" si="14"/>
        <v/>
      </c>
      <c r="AK38" s="40" t="str">
        <f>IF(R38="RECETTE","",IF(R38="PRINCIPAL AUTEUR",IF(OR(S38="",T38="",V38="",W38="",S38=0),"",IFERROR(IF(OR(VLOOKUP(UPPER(TRIM(SUBSTITUTE(T38,CHAR(160)," "))),AP4:AS49,2,FALSE)&lt;&gt;VLOOKUP(UPPER(TRIM(SUBSTITUTE(W38,CHAR(160)," "))),AP4:AS49,2,FALSE),AND(VLOOKUP(UPPER(TRIM(SUBSTITUTE(T38,CHAR(160)," "))),AP4:AS49,2,FALSE)="AUTRE",UPPER(TRIM(SUBSTITUTE(T38,CHAR(160)," ")))&lt;&gt;UPPER(TRIM(SUBSTITUTE(W38,CHAR(160)," "))))),"",(V38*VLOOKUP(UPPER(TRIM(SUBSTITUTE(W38,CHAR(160)," "))),AP4:AS49,3,FALSE))/(S38*VLOOKUP(UPPER(TRIM(SUBSTITUTE(T38,CHAR(160)," "))),AP4:AS49,3,FALSE))),"")),IFERROR(AK37,"")))</f>
        <v/>
      </c>
      <c r="AL38" s="40" t="str">
        <f t="shared" si="15"/>
        <v/>
      </c>
      <c r="AM38" s="50">
        <f t="shared" si="16"/>
        <v>0</v>
      </c>
      <c r="AN38" s="1"/>
      <c r="AO38" s="1"/>
      <c r="AP38" s="65" t="s">
        <v>453</v>
      </c>
      <c r="AQ38" s="16" t="s">
        <v>59</v>
      </c>
      <c r="AR38" s="17">
        <v>1</v>
      </c>
      <c r="AS38" s="16" t="s">
        <v>87</v>
      </c>
      <c r="BB38" s="305" t="s">
        <v>315</v>
      </c>
      <c r="BC38" s="306"/>
      <c r="BD38" s="306"/>
      <c r="BE38" s="306"/>
      <c r="BF38" s="306"/>
      <c r="BG38" s="306"/>
      <c r="BH38" s="307"/>
      <c r="BJ38" s="229">
        <v>1</v>
      </c>
    </row>
    <row r="39" spans="1:62" ht="20.100000000000001" customHeight="1" x14ac:dyDescent="0.25">
      <c r="A39" s="232" t="s">
        <v>237</v>
      </c>
      <c r="B39" s="178">
        <f t="shared" ref="B39:B102" si="18">LEN(C39)+LEN(D39)+LEN(E39)+LEN(F39)+LEN(G39)+LEN(H39)+LEN(I39)</f>
        <v>0</v>
      </c>
      <c r="C39" s="156"/>
      <c r="D39" s="157"/>
      <c r="E39" s="157"/>
      <c r="F39" s="157"/>
      <c r="G39" s="157"/>
      <c r="H39" s="157"/>
      <c r="I39" s="158"/>
      <c r="J39" s="131" t="s">
        <v>237</v>
      </c>
      <c r="K39" s="255" t="str">
        <f t="shared" si="6"/>
        <v>A</v>
      </c>
      <c r="L39" s="308"/>
      <c r="M39" s="265"/>
      <c r="N39" s="265"/>
      <c r="O39" s="266"/>
      <c r="P39" s="266"/>
      <c r="Q39" s="1"/>
      <c r="R39" s="1"/>
      <c r="S39" s="216" t="s">
        <v>570</v>
      </c>
      <c r="T39" s="295"/>
      <c r="U39" s="295"/>
      <c r="V39" s="77"/>
      <c r="W39" s="1"/>
      <c r="X39" s="46" t="str">
        <f t="shared" si="7"/>
        <v/>
      </c>
      <c r="Y39" s="46" t="str">
        <f>IF(NOT(AND(LEFT(R39,1)="L",R39&lt;&gt;"LIGNE")),"",IF(UPPER(TRIM(W39))="QS","Qt. suffisante",IF(AJ39="","",IF(AF39="MASSE",IF(AJ39&gt;=1,"Kg","g"),IF(AF39="VOLUME",IF(AJ39&gt;=1,"L","cl"),IFERROR(VLOOKUP(UPPER(TRIM(V39)),AP4:AS49,4,FALSE),V39))))))</f>
        <v/>
      </c>
      <c r="Z39" s="45" t="str">
        <f t="shared" si="8"/>
        <v/>
      </c>
      <c r="AA39" s="45" t="str">
        <f>IF(NOT(AND(LEFT(R39,1)="L",R39&lt;&gt;"LIGNE")),"",IF(UPPER(TRIM(W39))="QS","Qt. suffisante",IF(AI39="","",IF(AF39="MASSE",IF(AI39&gt;=1,"Kg","g"),IF(AF39="VOLUME",IF(AI39&gt;=1,"L","cl"),IFERROR(VLOOKUP(UPPER(TRIM(V39)),AP4:AS49,4,FALSE),V39))))))</f>
        <v/>
      </c>
      <c r="AB39" s="47" t="str">
        <f t="shared" si="9"/>
        <v/>
      </c>
      <c r="AC39" s="47" t="str">
        <f t="shared" si="10"/>
        <v/>
      </c>
      <c r="AD39" s="47" t="str">
        <f t="shared" si="11"/>
        <v/>
      </c>
      <c r="AE39" s="1"/>
      <c r="AF39" s="48" t="str">
        <f>IF(NOT(AND(LEFT(R39,1)="L",R39&lt;&gt;"LIGNE")),"",IFERROR(VLOOKUP(UPPER(TRIM(V39)),AP4:AS49,2,FALSE),""))</f>
        <v/>
      </c>
      <c r="AG39" s="49" t="str">
        <f>IF(NOT(AND(LEFT(R39,1)="L",R39&lt;&gt;"LIGNE")),"",IFERROR(VLOOKUP(UPPER(TRIM(V39)),AP4:AS49,3,FALSE),""))</f>
        <v/>
      </c>
      <c r="AH39" s="49" t="str">
        <f t="shared" si="12"/>
        <v/>
      </c>
      <c r="AI39" s="49" t="str">
        <f t="shared" si="13"/>
        <v/>
      </c>
      <c r="AJ39" s="49" t="str">
        <f t="shared" si="14"/>
        <v/>
      </c>
      <c r="AK39" s="40" t="str">
        <f>IF(R39="RECETTE","",IF(R39="PRINCIPAL AUTEUR",IF(OR(S39="",T39="",V39="",W39="",S39=0),"",IFERROR(IF(OR(VLOOKUP(UPPER(TRIM(SUBSTITUTE(T39,CHAR(160)," "))),AP4:AS49,2,FALSE)&lt;&gt;VLOOKUP(UPPER(TRIM(SUBSTITUTE(W39,CHAR(160)," "))),AP4:AS49,2,FALSE),AND(VLOOKUP(UPPER(TRIM(SUBSTITUTE(T39,CHAR(160)," "))),AP4:AS49,2,FALSE)="AUTRE",UPPER(TRIM(SUBSTITUTE(T39,CHAR(160)," ")))&lt;&gt;UPPER(TRIM(SUBSTITUTE(W39,CHAR(160)," "))))),"",(V39*VLOOKUP(UPPER(TRIM(SUBSTITUTE(W39,CHAR(160)," "))),AP4:AS49,3,FALSE))/(S39*VLOOKUP(UPPER(TRIM(SUBSTITUTE(T39,CHAR(160)," "))),AP4:AS49,3,FALSE))),"")),IFERROR(AK38,"")))</f>
        <v/>
      </c>
      <c r="AL39" s="40" t="str">
        <f t="shared" si="15"/>
        <v/>
      </c>
      <c r="AM39" s="50">
        <f t="shared" si="16"/>
        <v>0</v>
      </c>
      <c r="AN39" s="1"/>
      <c r="AO39" s="1"/>
      <c r="AP39" s="65" t="s">
        <v>458</v>
      </c>
      <c r="AQ39" s="16" t="s">
        <v>59</v>
      </c>
      <c r="AR39" s="17">
        <v>1</v>
      </c>
      <c r="AS39" s="16" t="s">
        <v>89</v>
      </c>
      <c r="BB39" s="309"/>
      <c r="BC39" s="272"/>
      <c r="BD39" s="272"/>
      <c r="BE39" s="272"/>
      <c r="BF39" s="272"/>
      <c r="BG39" s="272"/>
      <c r="BH39" s="281"/>
      <c r="BJ39" s="229">
        <v>1</v>
      </c>
    </row>
    <row r="40" spans="1:62" ht="20.100000000000001" customHeight="1" thickBot="1" x14ac:dyDescent="0.4">
      <c r="A40" s="232" t="s">
        <v>237</v>
      </c>
      <c r="B40" s="178">
        <f t="shared" si="18"/>
        <v>0</v>
      </c>
      <c r="C40" s="156"/>
      <c r="D40" s="157"/>
      <c r="E40" s="157"/>
      <c r="F40" s="157"/>
      <c r="G40" s="157"/>
      <c r="H40" s="157"/>
      <c r="I40" s="158"/>
      <c r="J40" s="131" t="s">
        <v>237</v>
      </c>
      <c r="K40" s="255" t="str">
        <f t="shared" si="6"/>
        <v>A</v>
      </c>
      <c r="L40" s="308"/>
      <c r="M40" s="265"/>
      <c r="N40" s="265"/>
      <c r="O40" s="266"/>
      <c r="P40" s="266"/>
      <c r="Q40" s="1"/>
      <c r="R40" s="1"/>
      <c r="S40" s="70" t="s">
        <v>571</v>
      </c>
      <c r="T40" s="300" t="s">
        <v>63</v>
      </c>
      <c r="U40" s="300"/>
      <c r="V40" s="77"/>
      <c r="W40" s="1"/>
      <c r="X40" s="46" t="str">
        <f t="shared" si="7"/>
        <v/>
      </c>
      <c r="Y40" s="46" t="str">
        <f>IF(NOT(AND(LEFT(R40,1)="L",R40&lt;&gt;"LIGNE")),"",IF(UPPER(TRIM(W40))="QS","Qt. suffisante",IF(AJ40="","",IF(AF40="MASSE",IF(AJ40&gt;=1,"Kg","g"),IF(AF40="VOLUME",IF(AJ40&gt;=1,"L","cl"),IFERROR(VLOOKUP(UPPER(TRIM(V40)),AP4:AS49,4,FALSE),V40))))))</f>
        <v/>
      </c>
      <c r="Z40" s="45" t="str">
        <f t="shared" si="8"/>
        <v/>
      </c>
      <c r="AA40" s="45" t="str">
        <f>IF(NOT(AND(LEFT(R40,1)="L",R40&lt;&gt;"LIGNE")),"",IF(UPPER(TRIM(W40))="QS","Qt. suffisante",IF(AI40="","",IF(AF40="MASSE",IF(AI40&gt;=1,"Kg","g"),IF(AF40="VOLUME",IF(AI40&gt;=1,"L","cl"),IFERROR(VLOOKUP(UPPER(TRIM(V40)),AP4:AS49,4,FALSE),V40))))))</f>
        <v/>
      </c>
      <c r="AB40" s="47" t="str">
        <f t="shared" si="9"/>
        <v/>
      </c>
      <c r="AC40" s="47" t="str">
        <f t="shared" si="10"/>
        <v/>
      </c>
      <c r="AD40" s="47" t="str">
        <f t="shared" si="11"/>
        <v/>
      </c>
      <c r="AE40" s="1"/>
      <c r="AF40" s="48" t="str">
        <f>IF(NOT(AND(LEFT(R40,1)="L",R40&lt;&gt;"LIGNE")),"",IFERROR(VLOOKUP(UPPER(TRIM(V40)),AP4:AS49,2,FALSE),""))</f>
        <v/>
      </c>
      <c r="AG40" s="49" t="str">
        <f>IF(NOT(AND(LEFT(R40,1)="L",R40&lt;&gt;"LIGNE")),"",IFERROR(VLOOKUP(UPPER(TRIM(V40)),AP4:AS49,3,FALSE),""))</f>
        <v/>
      </c>
      <c r="AH40" s="49" t="str">
        <f t="shared" si="12"/>
        <v/>
      </c>
      <c r="AI40" s="49" t="str">
        <f t="shared" si="13"/>
        <v/>
      </c>
      <c r="AJ40" s="49" t="str">
        <f t="shared" si="14"/>
        <v/>
      </c>
      <c r="AK40" s="40" t="str">
        <f>IF(R40="RECETTE","",IF(R40="PRINCIPAL AUTEUR",IF(OR(S40="",T40="",V40="",W40="",S40=0),"",IFERROR(IF(OR(VLOOKUP(UPPER(TRIM(SUBSTITUTE(T40,CHAR(160)," "))),AP4:AS49,2,FALSE)&lt;&gt;VLOOKUP(UPPER(TRIM(SUBSTITUTE(W40,CHAR(160)," "))),AP4:AS49,2,FALSE),AND(VLOOKUP(UPPER(TRIM(SUBSTITUTE(T40,CHAR(160)," "))),AP4:AS49,2,FALSE)="AUTRE",UPPER(TRIM(SUBSTITUTE(T40,CHAR(160)," ")))&lt;&gt;UPPER(TRIM(SUBSTITUTE(W40,CHAR(160)," "))))),"",(V40*VLOOKUP(UPPER(TRIM(SUBSTITUTE(W40,CHAR(160)," "))),AP4:AS49,3,FALSE))/(S40*VLOOKUP(UPPER(TRIM(SUBSTITUTE(T40,CHAR(160)," "))),AP4:AS49,3,FALSE))),"")),IFERROR(AK39,"")))</f>
        <v/>
      </c>
      <c r="AL40" s="40" t="str">
        <f t="shared" si="15"/>
        <v/>
      </c>
      <c r="AM40" s="50">
        <f t="shared" si="16"/>
        <v>0</v>
      </c>
      <c r="AN40" s="1"/>
      <c r="AO40" s="1"/>
      <c r="AP40" s="65" t="s">
        <v>459</v>
      </c>
      <c r="AQ40" s="16" t="s">
        <v>59</v>
      </c>
      <c r="AR40" s="17">
        <v>1</v>
      </c>
      <c r="AS40" s="16" t="s">
        <v>91</v>
      </c>
      <c r="BB40" s="309" t="s">
        <v>317</v>
      </c>
      <c r="BC40" s="310"/>
      <c r="BD40" s="310"/>
      <c r="BE40" s="310"/>
      <c r="BF40" s="310"/>
      <c r="BG40" s="310"/>
      <c r="BH40" s="311"/>
      <c r="BJ40" s="229">
        <v>1</v>
      </c>
    </row>
    <row r="41" spans="1:62" ht="20.100000000000001" customHeight="1" x14ac:dyDescent="0.35">
      <c r="A41" s="232" t="s">
        <v>237</v>
      </c>
      <c r="B41" s="178">
        <f t="shared" si="18"/>
        <v>0</v>
      </c>
      <c r="C41" s="156"/>
      <c r="D41" s="157"/>
      <c r="E41" s="157"/>
      <c r="F41" s="157"/>
      <c r="G41" s="157"/>
      <c r="H41" s="157"/>
      <c r="I41" s="158"/>
      <c r="J41" s="131" t="s">
        <v>237</v>
      </c>
      <c r="K41" s="255" t="str">
        <f t="shared" si="6"/>
        <v>►</v>
      </c>
      <c r="L41" s="308"/>
      <c r="M41" s="265"/>
      <c r="N41" s="265"/>
      <c r="O41" s="266"/>
      <c r="P41" s="266"/>
      <c r="Q41" s="1"/>
      <c r="R41" s="1"/>
      <c r="S41" s="77"/>
      <c r="T41" s="77"/>
      <c r="U41" s="77"/>
      <c r="V41" s="77"/>
      <c r="W41" s="1"/>
      <c r="X41" s="46" t="str">
        <f t="shared" si="7"/>
        <v/>
      </c>
      <c r="Y41" s="46" t="str">
        <f>IF(NOT(AND(LEFT(R41,1)="L",R41&lt;&gt;"LIGNE")),"",IF(UPPER(TRIM(W41))="QS","Qt. suffisante",IF(AJ41="","",IF(AF41="MASSE",IF(AJ41&gt;=1,"Kg","g"),IF(AF41="VOLUME",IF(AJ41&gt;=1,"L","cl"),IFERROR(VLOOKUP(UPPER(TRIM(V41)),AP4:AS49,4,FALSE),V41))))))</f>
        <v/>
      </c>
      <c r="Z41" s="45" t="str">
        <f t="shared" si="8"/>
        <v/>
      </c>
      <c r="AA41" s="45" t="str">
        <f>IF(NOT(AND(LEFT(R41,1)="L",R41&lt;&gt;"LIGNE")),"",IF(UPPER(TRIM(W41))="QS","Qt. suffisante",IF(AI41="","",IF(AF41="MASSE",IF(AI41&gt;=1,"Kg","g"),IF(AF41="VOLUME",IF(AI41&gt;=1,"L","cl"),IFERROR(VLOOKUP(UPPER(TRIM(V41)),AP4:AS49,4,FALSE),V41))))))</f>
        <v/>
      </c>
      <c r="AB41" s="47" t="str">
        <f t="shared" si="9"/>
        <v/>
      </c>
      <c r="AC41" s="47" t="str">
        <f t="shared" si="10"/>
        <v/>
      </c>
      <c r="AD41" s="47" t="str">
        <f t="shared" si="11"/>
        <v/>
      </c>
      <c r="AE41" s="1"/>
      <c r="AF41" s="48" t="str">
        <f>IF(NOT(AND(LEFT(R41,1)="L",R41&lt;&gt;"LIGNE")),"",IFERROR(VLOOKUP(UPPER(TRIM(V41)),AP4:AS49,2,FALSE),""))</f>
        <v/>
      </c>
      <c r="AG41" s="49" t="str">
        <f>IF(NOT(AND(LEFT(R41,1)="L",R41&lt;&gt;"LIGNE")),"",IFERROR(VLOOKUP(UPPER(TRIM(V41)),AP4:AS49,3,FALSE),""))</f>
        <v/>
      </c>
      <c r="AH41" s="49" t="str">
        <f t="shared" si="12"/>
        <v/>
      </c>
      <c r="AI41" s="49" t="str">
        <f t="shared" si="13"/>
        <v/>
      </c>
      <c r="AJ41" s="49" t="str">
        <f t="shared" si="14"/>
        <v/>
      </c>
      <c r="AK41" s="40" t="str">
        <f>IF(R41="RECETTE","",IF(R41="PRINCIPAL AUTEUR",IF(OR(S41="",T41="",V41="",W41="",S41=0),"",IFERROR(IF(OR(VLOOKUP(UPPER(TRIM(SUBSTITUTE(T41,CHAR(160)," "))),AP4:AS49,2,FALSE)&lt;&gt;VLOOKUP(UPPER(TRIM(SUBSTITUTE(W41,CHAR(160)," "))),AP4:AS49,2,FALSE),AND(VLOOKUP(UPPER(TRIM(SUBSTITUTE(T41,CHAR(160)," "))),AP4:AS49,2,FALSE)="AUTRE",UPPER(TRIM(SUBSTITUTE(T41,CHAR(160)," ")))&lt;&gt;UPPER(TRIM(SUBSTITUTE(W41,CHAR(160)," "))))),"",(V41*VLOOKUP(UPPER(TRIM(SUBSTITUTE(W41,CHAR(160)," "))),AP4:AS49,3,FALSE))/(S41*VLOOKUP(UPPER(TRIM(SUBSTITUTE(T41,CHAR(160)," "))),AP4:AS49,3,FALSE))),"")),IFERROR(AK40,"")))</f>
        <v/>
      </c>
      <c r="AL41" s="40" t="str">
        <f t="shared" si="15"/>
        <v/>
      </c>
      <c r="AM41" s="50">
        <f t="shared" si="16"/>
        <v>0</v>
      </c>
      <c r="AN41" s="1"/>
      <c r="AO41" s="1"/>
      <c r="AP41" s="65" t="s">
        <v>460</v>
      </c>
      <c r="AQ41" s="16" t="s">
        <v>59</v>
      </c>
      <c r="AR41" s="17">
        <v>1</v>
      </c>
      <c r="AS41" s="16" t="s">
        <v>93</v>
      </c>
      <c r="BB41" s="309"/>
      <c r="BC41" s="310"/>
      <c r="BD41" s="310"/>
      <c r="BE41" s="310"/>
      <c r="BF41" s="310"/>
      <c r="BG41" s="310"/>
      <c r="BH41" s="311"/>
      <c r="BJ41" s="229">
        <v>1</v>
      </c>
    </row>
    <row r="42" spans="1:62" ht="20.100000000000001" customHeight="1" x14ac:dyDescent="0.35">
      <c r="A42" s="232" t="s">
        <v>237</v>
      </c>
      <c r="B42" s="178">
        <f t="shared" si="18"/>
        <v>0</v>
      </c>
      <c r="C42" s="156"/>
      <c r="D42" s="157"/>
      <c r="E42" s="157"/>
      <c r="F42" s="157"/>
      <c r="G42" s="157"/>
      <c r="H42" s="157"/>
      <c r="I42" s="158"/>
      <c r="J42" s="131" t="s">
        <v>237</v>
      </c>
      <c r="K42" s="255" t="str">
        <f t="shared" si="6"/>
        <v>►</v>
      </c>
      <c r="L42" s="308"/>
      <c r="M42" s="265"/>
      <c r="N42" s="265"/>
      <c r="O42" s="266"/>
      <c r="P42" s="266"/>
      <c r="Q42" s="1"/>
      <c r="R42" s="1"/>
      <c r="S42" s="77"/>
      <c r="T42" s="77"/>
      <c r="U42" s="77"/>
      <c r="V42" s="77"/>
      <c r="W42" s="1"/>
      <c r="X42" s="46" t="str">
        <f t="shared" si="7"/>
        <v/>
      </c>
      <c r="Y42" s="46" t="str">
        <f>IF(NOT(AND(LEFT(R42,1)="L",R42&lt;&gt;"LIGNE")),"",IF(UPPER(TRIM(W42))="QS","Qt. suffisante",IF(AJ42="","",IF(AF42="MASSE",IF(AJ42&gt;=1,"Kg","g"),IF(AF42="VOLUME",IF(AJ42&gt;=1,"L","cl"),IFERROR(VLOOKUP(UPPER(TRIM(V42)),AP4:AS49,4,FALSE),V42))))))</f>
        <v/>
      </c>
      <c r="Z42" s="45" t="str">
        <f t="shared" si="8"/>
        <v/>
      </c>
      <c r="AA42" s="45" t="str">
        <f>IF(NOT(AND(LEFT(R42,1)="L",R42&lt;&gt;"LIGNE")),"",IF(UPPER(TRIM(W42))="QS","Qt. suffisante",IF(AI42="","",IF(AF42="MASSE",IF(AI42&gt;=1,"Kg","g"),IF(AF42="VOLUME",IF(AI42&gt;=1,"L","cl"),IFERROR(VLOOKUP(UPPER(TRIM(V42)),AP4:AS49,4,FALSE),V42))))))</f>
        <v/>
      </c>
      <c r="AB42" s="47" t="str">
        <f t="shared" si="9"/>
        <v/>
      </c>
      <c r="AC42" s="47" t="str">
        <f t="shared" si="10"/>
        <v/>
      </c>
      <c r="AD42" s="47" t="str">
        <f t="shared" si="11"/>
        <v/>
      </c>
      <c r="AE42" s="1"/>
      <c r="AF42" s="48" t="str">
        <f>IF(NOT(AND(LEFT(R42,1)="L",R42&lt;&gt;"LIGNE")),"",IFERROR(VLOOKUP(UPPER(TRIM(V42)),AP4:AS49,2,FALSE),""))</f>
        <v/>
      </c>
      <c r="AG42" s="49" t="str">
        <f>IF(NOT(AND(LEFT(R42,1)="L",R42&lt;&gt;"LIGNE")),"",IFERROR(VLOOKUP(UPPER(TRIM(V42)),AP4:AS49,3,FALSE),""))</f>
        <v/>
      </c>
      <c r="AH42" s="49" t="str">
        <f t="shared" si="12"/>
        <v/>
      </c>
      <c r="AI42" s="49" t="str">
        <f t="shared" si="13"/>
        <v/>
      </c>
      <c r="AJ42" s="49" t="str">
        <f t="shared" si="14"/>
        <v/>
      </c>
      <c r="AK42" s="40" t="str">
        <f>IF(R42="RECETTE","",IF(R42="PRINCIPAL AUTEUR",IF(OR(S42="",T42="",V42="",W42="",S42=0),"",IFERROR(IF(OR(VLOOKUP(UPPER(TRIM(SUBSTITUTE(T42,CHAR(160)," "))),AP4:AS49,2,FALSE)&lt;&gt;VLOOKUP(UPPER(TRIM(SUBSTITUTE(W42,CHAR(160)," "))),AP4:AS49,2,FALSE),AND(VLOOKUP(UPPER(TRIM(SUBSTITUTE(T42,CHAR(160)," "))),AP4:AS49,2,FALSE)="AUTRE",UPPER(TRIM(SUBSTITUTE(T42,CHAR(160)," ")))&lt;&gt;UPPER(TRIM(SUBSTITUTE(W42,CHAR(160)," "))))),"",(V42*VLOOKUP(UPPER(TRIM(SUBSTITUTE(W42,CHAR(160)," "))),AP4:AS49,3,FALSE))/(S42*VLOOKUP(UPPER(TRIM(SUBSTITUTE(T42,CHAR(160)," "))),AP4:AS49,3,FALSE))),"")),IFERROR(AK41,"")))</f>
        <v/>
      </c>
      <c r="AL42" s="40" t="str">
        <f t="shared" si="15"/>
        <v/>
      </c>
      <c r="AM42" s="50">
        <f t="shared" si="16"/>
        <v>0</v>
      </c>
      <c r="AN42" s="1"/>
      <c r="AO42" s="1"/>
      <c r="AP42" s="65" t="s">
        <v>461</v>
      </c>
      <c r="AQ42" s="16" t="s">
        <v>59</v>
      </c>
      <c r="AR42" s="17">
        <v>1</v>
      </c>
      <c r="AS42" s="16" t="s">
        <v>95</v>
      </c>
      <c r="BB42" s="312" t="s">
        <v>320</v>
      </c>
      <c r="BC42" s="313"/>
      <c r="BD42" s="310"/>
      <c r="BE42" s="310"/>
      <c r="BF42" s="310"/>
      <c r="BG42" s="310"/>
      <c r="BH42" s="311"/>
      <c r="BJ42" s="229">
        <v>1</v>
      </c>
    </row>
    <row r="43" spans="1:62" ht="20.100000000000001" customHeight="1" x14ac:dyDescent="0.35">
      <c r="A43" s="232" t="s">
        <v>237</v>
      </c>
      <c r="B43" s="178">
        <f t="shared" si="18"/>
        <v>0</v>
      </c>
      <c r="C43" s="156"/>
      <c r="D43" s="157"/>
      <c r="E43" s="157"/>
      <c r="F43" s="157"/>
      <c r="G43" s="157"/>
      <c r="H43" s="157"/>
      <c r="I43" s="158"/>
      <c r="J43" s="131" t="s">
        <v>237</v>
      </c>
      <c r="K43" s="255" t="str">
        <f t="shared" si="6"/>
        <v>►</v>
      </c>
      <c r="L43" s="279" t="s">
        <v>340</v>
      </c>
      <c r="M43" s="265"/>
      <c r="N43" s="265"/>
      <c r="O43" s="265"/>
      <c r="P43" s="266"/>
      <c r="Q43" s="1"/>
      <c r="R43" s="1"/>
      <c r="S43" s="77"/>
      <c r="T43" s="77"/>
      <c r="U43" s="77"/>
      <c r="V43" s="77"/>
      <c r="W43" s="1"/>
      <c r="X43" s="46" t="str">
        <f t="shared" si="7"/>
        <v/>
      </c>
      <c r="Y43" s="46" t="str">
        <f>IF(NOT(AND(LEFT(R43,1)="L",R43&lt;&gt;"LIGNE")),"",IF(UPPER(TRIM(W43))="QS","Qt. suffisante",IF(AJ43="","",IF(AF43="MASSE",IF(AJ43&gt;=1,"Kg","g"),IF(AF43="VOLUME",IF(AJ43&gt;=1,"L","cl"),IFERROR(VLOOKUP(UPPER(TRIM(V43)),AP4:AS49,4,FALSE),V43))))))</f>
        <v/>
      </c>
      <c r="Z43" s="45" t="str">
        <f t="shared" si="8"/>
        <v/>
      </c>
      <c r="AA43" s="45" t="str">
        <f>IF(NOT(AND(LEFT(R43,1)="L",R43&lt;&gt;"LIGNE")),"",IF(UPPER(TRIM(W43))="QS","Qt. suffisante",IF(AI43="","",IF(AF43="MASSE",IF(AI43&gt;=1,"Kg","g"),IF(AF43="VOLUME",IF(AI43&gt;=1,"L","cl"),IFERROR(VLOOKUP(UPPER(TRIM(V43)),AP4:AS49,4,FALSE),V43))))))</f>
        <v/>
      </c>
      <c r="AB43" s="47" t="str">
        <f t="shared" si="9"/>
        <v/>
      </c>
      <c r="AC43" s="47" t="str">
        <f t="shared" si="10"/>
        <v/>
      </c>
      <c r="AD43" s="47" t="str">
        <f t="shared" si="11"/>
        <v/>
      </c>
      <c r="AE43" s="1"/>
      <c r="AF43" s="48" t="str">
        <f>IF(NOT(AND(LEFT(R43,1)="L",R43&lt;&gt;"LIGNE")),"",IFERROR(VLOOKUP(UPPER(TRIM(V43)),AP4:AS49,2,FALSE),""))</f>
        <v/>
      </c>
      <c r="AG43" s="49" t="str">
        <f>IF(NOT(AND(LEFT(R43,1)="L",R43&lt;&gt;"LIGNE")),"",IFERROR(VLOOKUP(UPPER(TRIM(V43)),AP4:AS49,3,FALSE),""))</f>
        <v/>
      </c>
      <c r="AH43" s="49" t="str">
        <f t="shared" si="12"/>
        <v/>
      </c>
      <c r="AI43" s="49" t="str">
        <f t="shared" si="13"/>
        <v/>
      </c>
      <c r="AJ43" s="49" t="str">
        <f t="shared" si="14"/>
        <v/>
      </c>
      <c r="AK43" s="40" t="str">
        <f>IF(R43="RECETTE","",IF(R43="PRINCIPAL AUTEUR",IF(OR(S43="",T43="",V43="",W43="",S43=0),"",IFERROR(IF(OR(VLOOKUP(UPPER(TRIM(SUBSTITUTE(T43,CHAR(160)," "))),AP4:AS49,2,FALSE)&lt;&gt;VLOOKUP(UPPER(TRIM(SUBSTITUTE(W43,CHAR(160)," "))),AP4:AS49,2,FALSE),AND(VLOOKUP(UPPER(TRIM(SUBSTITUTE(T43,CHAR(160)," "))),AP4:AS49,2,FALSE)="AUTRE",UPPER(TRIM(SUBSTITUTE(T43,CHAR(160)," ")))&lt;&gt;UPPER(TRIM(SUBSTITUTE(W43,CHAR(160)," "))))),"",(V43*VLOOKUP(UPPER(TRIM(SUBSTITUTE(W43,CHAR(160)," "))),AP4:AS49,3,FALSE))/(S43*VLOOKUP(UPPER(TRIM(SUBSTITUTE(T43,CHAR(160)," "))),AP4:AS49,3,FALSE))),"")),IFERROR(AK42,"")))</f>
        <v/>
      </c>
      <c r="AL43" s="40" t="str">
        <f t="shared" si="15"/>
        <v/>
      </c>
      <c r="AM43" s="50">
        <f t="shared" si="16"/>
        <v>0</v>
      </c>
      <c r="AN43" s="1"/>
      <c r="AO43" s="1"/>
      <c r="AP43" s="65" t="s">
        <v>462</v>
      </c>
      <c r="AQ43" s="16" t="s">
        <v>59</v>
      </c>
      <c r="AR43" s="17">
        <v>1</v>
      </c>
      <c r="AS43" s="16" t="s">
        <v>97</v>
      </c>
      <c r="BB43" s="312"/>
      <c r="BC43" s="313"/>
      <c r="BD43" s="310"/>
      <c r="BE43" s="310"/>
      <c r="BF43" s="310"/>
      <c r="BG43" s="310"/>
      <c r="BH43" s="311"/>
      <c r="BJ43" s="229">
        <v>1</v>
      </c>
    </row>
    <row r="44" spans="1:62" ht="20.100000000000001" customHeight="1" x14ac:dyDescent="0.35">
      <c r="A44" s="232" t="s">
        <v>237</v>
      </c>
      <c r="B44" s="178">
        <f t="shared" si="18"/>
        <v>0</v>
      </c>
      <c r="C44" s="156"/>
      <c r="D44" s="157"/>
      <c r="E44" s="157"/>
      <c r="F44" s="157"/>
      <c r="G44" s="157"/>
      <c r="H44" s="157"/>
      <c r="I44" s="158"/>
      <c r="J44" s="131" t="s">
        <v>237</v>
      </c>
      <c r="K44" s="255" t="str">
        <f t="shared" si="6"/>
        <v>►</v>
      </c>
      <c r="L44" s="272"/>
      <c r="M44" s="265"/>
      <c r="N44" s="265"/>
      <c r="O44" s="265"/>
      <c r="P44" s="266"/>
      <c r="Q44" s="1"/>
      <c r="R44" s="1"/>
      <c r="S44" s="77"/>
      <c r="T44" s="77"/>
      <c r="U44" s="77"/>
      <c r="V44" s="77"/>
      <c r="W44" s="1"/>
      <c r="X44" s="46" t="str">
        <f t="shared" si="7"/>
        <v/>
      </c>
      <c r="Y44" s="46" t="str">
        <f>IF(NOT(AND(LEFT(R44,1)="L",R44&lt;&gt;"LIGNE")),"",IF(UPPER(TRIM(W44))="QS","Qt. suffisante",IF(AJ44="","",IF(AF44="MASSE",IF(AJ44&gt;=1,"Kg","g"),IF(AF44="VOLUME",IF(AJ44&gt;=1,"L","cl"),IFERROR(VLOOKUP(UPPER(TRIM(V44)),AP4:AS49,4,FALSE),V44))))))</f>
        <v/>
      </c>
      <c r="Z44" s="45" t="str">
        <f t="shared" si="8"/>
        <v/>
      </c>
      <c r="AA44" s="45" t="str">
        <f>IF(NOT(AND(LEFT(R44,1)="L",R44&lt;&gt;"LIGNE")),"",IF(UPPER(TRIM(W44))="QS","Qt. suffisante",IF(AI44="","",IF(AF44="MASSE",IF(AI44&gt;=1,"Kg","g"),IF(AF44="VOLUME",IF(AI44&gt;=1,"L","cl"),IFERROR(VLOOKUP(UPPER(TRIM(V44)),AP4:AS49,4,FALSE),V44))))))</f>
        <v/>
      </c>
      <c r="AB44" s="47" t="str">
        <f t="shared" si="9"/>
        <v/>
      </c>
      <c r="AC44" s="47" t="str">
        <f t="shared" si="10"/>
        <v/>
      </c>
      <c r="AD44" s="47" t="str">
        <f t="shared" si="11"/>
        <v/>
      </c>
      <c r="AE44" s="1"/>
      <c r="AF44" s="48" t="str">
        <f>IF(NOT(AND(LEFT(R44,1)="L",R44&lt;&gt;"LIGNE")),"",IFERROR(VLOOKUP(UPPER(TRIM(V44)),AP4:AS49,2,FALSE),""))</f>
        <v/>
      </c>
      <c r="AG44" s="49" t="str">
        <f>IF(NOT(AND(LEFT(R44,1)="L",R44&lt;&gt;"LIGNE")),"",IFERROR(VLOOKUP(UPPER(TRIM(V44)),AP4:AS49,3,FALSE),""))</f>
        <v/>
      </c>
      <c r="AH44" s="49" t="str">
        <f t="shared" si="12"/>
        <v/>
      </c>
      <c r="AI44" s="49" t="str">
        <f t="shared" si="13"/>
        <v/>
      </c>
      <c r="AJ44" s="49" t="str">
        <f t="shared" si="14"/>
        <v/>
      </c>
      <c r="AK44" s="40" t="str">
        <f>IF(R44="RECETTE","",IF(R44="PRINCIPAL AUTEUR",IF(OR(S44="",T44="",V44="",W44="",S44=0),"",IFERROR(IF(OR(VLOOKUP(UPPER(TRIM(SUBSTITUTE(T44,CHAR(160)," "))),AP4:AS49,2,FALSE)&lt;&gt;VLOOKUP(UPPER(TRIM(SUBSTITUTE(W44,CHAR(160)," "))),AP4:AS49,2,FALSE),AND(VLOOKUP(UPPER(TRIM(SUBSTITUTE(T44,CHAR(160)," "))),AP4:AS49,2,FALSE)="AUTRE",UPPER(TRIM(SUBSTITUTE(T44,CHAR(160)," ")))&lt;&gt;UPPER(TRIM(SUBSTITUTE(W44,CHAR(160)," "))))),"",(V44*VLOOKUP(UPPER(TRIM(SUBSTITUTE(W44,CHAR(160)," "))),AP4:AS49,3,FALSE))/(S44*VLOOKUP(UPPER(TRIM(SUBSTITUTE(T44,CHAR(160)," "))),AP4:AS49,3,FALSE))),"")),IFERROR(AK43,"")))</f>
        <v/>
      </c>
      <c r="AL44" s="40" t="str">
        <f t="shared" si="15"/>
        <v/>
      </c>
      <c r="AM44" s="50">
        <f t="shared" si="16"/>
        <v>0</v>
      </c>
      <c r="AN44" s="1"/>
      <c r="AO44" s="1"/>
      <c r="AP44" s="66" t="s">
        <v>463</v>
      </c>
      <c r="AQ44" s="16" t="s">
        <v>59</v>
      </c>
      <c r="AR44" s="17">
        <v>1</v>
      </c>
      <c r="AS44" s="16" t="s">
        <v>99</v>
      </c>
      <c r="BB44" s="314" t="s">
        <v>475</v>
      </c>
      <c r="BC44" s="313"/>
      <c r="BD44" s="310"/>
      <c r="BE44" s="310"/>
      <c r="BF44" s="310"/>
      <c r="BG44" s="310"/>
      <c r="BH44" s="311"/>
      <c r="BJ44" s="229">
        <v>1</v>
      </c>
    </row>
    <row r="45" spans="1:62" ht="20.100000000000001" customHeight="1" x14ac:dyDescent="0.35">
      <c r="A45" s="232" t="s">
        <v>237</v>
      </c>
      <c r="B45" s="178">
        <f t="shared" si="18"/>
        <v>34</v>
      </c>
      <c r="C45" s="156"/>
      <c r="D45" s="157" t="s">
        <v>253</v>
      </c>
      <c r="E45" s="157"/>
      <c r="F45" s="157"/>
      <c r="G45" s="157"/>
      <c r="H45" s="157"/>
      <c r="I45" s="158"/>
      <c r="J45" s="131" t="s">
        <v>237</v>
      </c>
      <c r="K45" s="255" t="str">
        <f t="shared" si="6"/>
        <v>►</v>
      </c>
      <c r="L45" s="279" t="s">
        <v>343</v>
      </c>
      <c r="M45" s="265"/>
      <c r="N45" s="265"/>
      <c r="O45" s="265"/>
      <c r="P45" s="266"/>
      <c r="Q45" s="1"/>
      <c r="R45" s="1"/>
      <c r="S45" s="77"/>
      <c r="T45" s="77"/>
      <c r="U45" s="77"/>
      <c r="V45" s="77"/>
      <c r="W45" s="1"/>
      <c r="X45" s="46" t="str">
        <f t="shared" si="7"/>
        <v/>
      </c>
      <c r="Y45" s="46" t="str">
        <f>IF(NOT(AND(LEFT(R45,1)="L",R45&lt;&gt;"LIGNE")),"",IF(UPPER(TRIM(W45))="QS","Qt. suffisante",IF(AJ45="","",IF(AF45="MASSE",IF(AJ45&gt;=1,"Kg","g"),IF(AF45="VOLUME",IF(AJ45&gt;=1,"L","cl"),IFERROR(VLOOKUP(UPPER(TRIM(V45)),AP4:AS49,4,FALSE),V45))))))</f>
        <v/>
      </c>
      <c r="Z45" s="45" t="str">
        <f t="shared" si="8"/>
        <v/>
      </c>
      <c r="AA45" s="45" t="str">
        <f>IF(NOT(AND(LEFT(R45,1)="L",R45&lt;&gt;"LIGNE")),"",IF(UPPER(TRIM(W45))="QS","Qt. suffisante",IF(AI45="","",IF(AF45="MASSE",IF(AI45&gt;=1,"Kg","g"),IF(AF45="VOLUME",IF(AI45&gt;=1,"L","cl"),IFERROR(VLOOKUP(UPPER(TRIM(V45)),AP4:AS49,4,FALSE),V45))))))</f>
        <v/>
      </c>
      <c r="AB45" s="47" t="str">
        <f t="shared" si="9"/>
        <v/>
      </c>
      <c r="AC45" s="47" t="str">
        <f t="shared" si="10"/>
        <v/>
      </c>
      <c r="AD45" s="47" t="str">
        <f t="shared" si="11"/>
        <v/>
      </c>
      <c r="AE45" s="1"/>
      <c r="AF45" s="48" t="str">
        <f>IF(NOT(AND(LEFT(R45,1)="L",R45&lt;&gt;"LIGNE")),"",IFERROR(VLOOKUP(UPPER(TRIM(V45)),AP4:AS49,2,FALSE),""))</f>
        <v/>
      </c>
      <c r="AG45" s="49" t="str">
        <f>IF(NOT(AND(LEFT(R45,1)="L",R45&lt;&gt;"LIGNE")),"",IFERROR(VLOOKUP(UPPER(TRIM(V45)),AP4:AS49,3,FALSE),""))</f>
        <v/>
      </c>
      <c r="AH45" s="49" t="str">
        <f t="shared" si="12"/>
        <v/>
      </c>
      <c r="AI45" s="49" t="str">
        <f t="shared" si="13"/>
        <v/>
      </c>
      <c r="AJ45" s="49" t="str">
        <f t="shared" si="14"/>
        <v/>
      </c>
      <c r="AK45" s="40" t="str">
        <f>IF(R45="RECETTE","",IF(R45="PRINCIPAL AUTEUR",IF(OR(S45="",T45="",V45="",W45="",S45=0),"",IFERROR(IF(OR(VLOOKUP(UPPER(TRIM(SUBSTITUTE(T45,CHAR(160)," "))),AP4:AS49,2,FALSE)&lt;&gt;VLOOKUP(UPPER(TRIM(SUBSTITUTE(W45,CHAR(160)," "))),AP4:AS49,2,FALSE),AND(VLOOKUP(UPPER(TRIM(SUBSTITUTE(T45,CHAR(160)," "))),AP4:AS49,2,FALSE)="AUTRE",UPPER(TRIM(SUBSTITUTE(T45,CHAR(160)," ")))&lt;&gt;UPPER(TRIM(SUBSTITUTE(W45,CHAR(160)," "))))),"",(V45*VLOOKUP(UPPER(TRIM(SUBSTITUTE(W45,CHAR(160)," "))),AP4:AS49,3,FALSE))/(S45*VLOOKUP(UPPER(TRIM(SUBSTITUTE(T45,CHAR(160)," "))),AP4:AS49,3,FALSE))),"")),IFERROR(AK44,"")))</f>
        <v/>
      </c>
      <c r="AL45" s="40" t="str">
        <f t="shared" si="15"/>
        <v/>
      </c>
      <c r="AM45" s="50">
        <f t="shared" si="16"/>
        <v>0</v>
      </c>
      <c r="AN45" s="1"/>
      <c r="AO45" s="1"/>
      <c r="AP45" s="66" t="s">
        <v>464</v>
      </c>
      <c r="AQ45" s="16" t="s">
        <v>59</v>
      </c>
      <c r="AR45" s="17">
        <v>1</v>
      </c>
      <c r="AS45" s="16" t="s">
        <v>101</v>
      </c>
      <c r="BB45" s="315" t="s">
        <v>476</v>
      </c>
      <c r="BC45" s="313"/>
      <c r="BD45" s="310"/>
      <c r="BE45" s="310"/>
      <c r="BF45" s="310"/>
      <c r="BG45" s="310"/>
      <c r="BH45" s="311"/>
      <c r="BJ45" s="229">
        <v>1</v>
      </c>
    </row>
    <row r="46" spans="1:62" ht="20.100000000000001" customHeight="1" x14ac:dyDescent="0.35">
      <c r="A46" s="232" t="s">
        <v>237</v>
      </c>
      <c r="B46" s="178">
        <f t="shared" si="18"/>
        <v>0</v>
      </c>
      <c r="C46" s="156"/>
      <c r="D46" s="157"/>
      <c r="E46" s="157"/>
      <c r="F46" s="157"/>
      <c r="G46" s="157"/>
      <c r="H46" s="157"/>
      <c r="I46" s="158"/>
      <c r="J46" s="131" t="s">
        <v>237</v>
      </c>
      <c r="K46" s="255" t="str">
        <f t="shared" si="6"/>
        <v>►</v>
      </c>
      <c r="L46" s="272"/>
      <c r="M46" s="265"/>
      <c r="N46" s="265"/>
      <c r="O46" s="265"/>
      <c r="P46" s="266"/>
      <c r="Q46" s="1"/>
      <c r="R46" s="1"/>
      <c r="S46" s="77"/>
      <c r="T46" s="77"/>
      <c r="U46" s="77"/>
      <c r="V46" s="77"/>
      <c r="W46" s="1"/>
      <c r="X46" s="46" t="str">
        <f t="shared" si="7"/>
        <v/>
      </c>
      <c r="Y46" s="46" t="str">
        <f>IF(NOT(AND(LEFT(R46,1)="L",R46&lt;&gt;"LIGNE")),"",IF(UPPER(TRIM(W46))="QS","Qt. suffisante",IF(AJ46="","",IF(AF46="MASSE",IF(AJ46&gt;=1,"Kg","g"),IF(AF46="VOLUME",IF(AJ46&gt;=1,"L","cl"),IFERROR(VLOOKUP(UPPER(TRIM(V46)),AP4:AS49,4,FALSE),V46))))))</f>
        <v/>
      </c>
      <c r="Z46" s="45" t="str">
        <f t="shared" si="8"/>
        <v/>
      </c>
      <c r="AA46" s="45" t="str">
        <f>IF(NOT(AND(LEFT(R46,1)="L",R46&lt;&gt;"LIGNE")),"",IF(UPPER(TRIM(W46))="QS","Qt. suffisante",IF(AI46="","",IF(AF46="MASSE",IF(AI46&gt;=1,"Kg","g"),IF(AF46="VOLUME",IF(AI46&gt;=1,"L","cl"),IFERROR(VLOOKUP(UPPER(TRIM(V46)),AP4:AS49,4,FALSE),V46))))))</f>
        <v/>
      </c>
      <c r="AB46" s="47" t="str">
        <f t="shared" si="9"/>
        <v/>
      </c>
      <c r="AC46" s="47" t="str">
        <f t="shared" si="10"/>
        <v/>
      </c>
      <c r="AD46" s="47" t="str">
        <f t="shared" si="11"/>
        <v/>
      </c>
      <c r="AE46" s="1"/>
      <c r="AF46" s="48" t="str">
        <f>IF(NOT(AND(LEFT(R46,1)="L",R46&lt;&gt;"LIGNE")),"",IFERROR(VLOOKUP(UPPER(TRIM(V46)),AP4:AS49,2,FALSE),""))</f>
        <v/>
      </c>
      <c r="AG46" s="49" t="str">
        <f>IF(NOT(AND(LEFT(R46,1)="L",R46&lt;&gt;"LIGNE")),"",IFERROR(VLOOKUP(UPPER(TRIM(V46)),AP4:AS49,3,FALSE),""))</f>
        <v/>
      </c>
      <c r="AH46" s="49" t="str">
        <f t="shared" si="12"/>
        <v/>
      </c>
      <c r="AI46" s="49" t="str">
        <f t="shared" si="13"/>
        <v/>
      </c>
      <c r="AJ46" s="49" t="str">
        <f t="shared" si="14"/>
        <v/>
      </c>
      <c r="AK46" s="40" t="str">
        <f>IF(R46="RECETTE","",IF(R46="PRINCIPAL AUTEUR",IF(OR(S46="",T46="",V46="",W46="",S46=0),"",IFERROR(IF(OR(VLOOKUP(UPPER(TRIM(SUBSTITUTE(T46,CHAR(160)," "))),AP4:AS49,2,FALSE)&lt;&gt;VLOOKUP(UPPER(TRIM(SUBSTITUTE(W46,CHAR(160)," "))),AP4:AS49,2,FALSE),AND(VLOOKUP(UPPER(TRIM(SUBSTITUTE(T46,CHAR(160)," "))),AP4:AS49,2,FALSE)="AUTRE",UPPER(TRIM(SUBSTITUTE(T46,CHAR(160)," ")))&lt;&gt;UPPER(TRIM(SUBSTITUTE(W46,CHAR(160)," "))))),"",(V46*VLOOKUP(UPPER(TRIM(SUBSTITUTE(W46,CHAR(160)," "))),AP4:AS49,3,FALSE))/(S46*VLOOKUP(UPPER(TRIM(SUBSTITUTE(T46,CHAR(160)," "))),AP4:AS49,3,FALSE))),"")),IFERROR(AK45,"")))</f>
        <v/>
      </c>
      <c r="AL46" s="40" t="str">
        <f t="shared" si="15"/>
        <v/>
      </c>
      <c r="AM46" s="50">
        <f t="shared" si="16"/>
        <v>0</v>
      </c>
      <c r="AN46" s="1"/>
      <c r="AO46" s="1"/>
      <c r="AP46" s="66" t="s">
        <v>465</v>
      </c>
      <c r="AQ46" s="16" t="s">
        <v>59</v>
      </c>
      <c r="AR46" s="17">
        <v>1</v>
      </c>
      <c r="AS46" s="16" t="s">
        <v>102</v>
      </c>
      <c r="BB46" s="314"/>
      <c r="BC46" s="313"/>
      <c r="BD46" s="310"/>
      <c r="BE46" s="310"/>
      <c r="BF46" s="310"/>
      <c r="BG46" s="310"/>
      <c r="BH46" s="311"/>
      <c r="BJ46" s="229">
        <v>1</v>
      </c>
    </row>
    <row r="47" spans="1:62" ht="20.100000000000001" customHeight="1" x14ac:dyDescent="0.35">
      <c r="A47" s="232" t="s">
        <v>237</v>
      </c>
      <c r="B47" s="178">
        <f t="shared" si="18"/>
        <v>0</v>
      </c>
      <c r="C47" s="156"/>
      <c r="D47" s="157"/>
      <c r="E47" s="157"/>
      <c r="F47" s="157"/>
      <c r="G47" s="157"/>
      <c r="H47" s="157"/>
      <c r="I47" s="158"/>
      <c r="J47" s="131" t="s">
        <v>237</v>
      </c>
      <c r="K47" s="255" t="str">
        <f t="shared" si="6"/>
        <v>►</v>
      </c>
      <c r="L47" s="279" t="s">
        <v>345</v>
      </c>
      <c r="M47" s="265"/>
      <c r="N47" s="265"/>
      <c r="O47" s="265"/>
      <c r="P47" s="266"/>
      <c r="Q47" s="1"/>
      <c r="R47" s="1"/>
      <c r="S47" s="77"/>
      <c r="T47" s="77"/>
      <c r="U47" s="77"/>
      <c r="V47" s="77"/>
      <c r="W47" s="1"/>
      <c r="X47" s="46" t="str">
        <f t="shared" si="7"/>
        <v/>
      </c>
      <c r="Y47" s="46" t="str">
        <f>IF(NOT(AND(LEFT(R47,1)="L",R47&lt;&gt;"LIGNE")),"",IF(UPPER(TRIM(W47))="QS","Qt. suffisante",IF(AJ47="","",IF(AF47="MASSE",IF(AJ47&gt;=1,"Kg","g"),IF(AF47="VOLUME",IF(AJ47&gt;=1,"L","cl"),IFERROR(VLOOKUP(UPPER(TRIM(V47)),AP4:AS49,4,FALSE),V47))))))</f>
        <v/>
      </c>
      <c r="Z47" s="45" t="str">
        <f t="shared" si="8"/>
        <v/>
      </c>
      <c r="AA47" s="45" t="str">
        <f>IF(NOT(AND(LEFT(R47,1)="L",R47&lt;&gt;"LIGNE")),"",IF(UPPER(TRIM(W47))="QS","Qt. suffisante",IF(AI47="","",IF(AF47="MASSE",IF(AI47&gt;=1,"Kg","g"),IF(AF47="VOLUME",IF(AI47&gt;=1,"L","cl"),IFERROR(VLOOKUP(UPPER(TRIM(V47)),AP4:AS49,4,FALSE),V47))))))</f>
        <v/>
      </c>
      <c r="AB47" s="47" t="str">
        <f t="shared" si="9"/>
        <v/>
      </c>
      <c r="AC47" s="47" t="str">
        <f t="shared" si="10"/>
        <v/>
      </c>
      <c r="AD47" s="47" t="str">
        <f t="shared" si="11"/>
        <v/>
      </c>
      <c r="AE47" s="1"/>
      <c r="AF47" s="48" t="str">
        <f>IF(NOT(AND(LEFT(R47,1)="L",R47&lt;&gt;"LIGNE")),"",IFERROR(VLOOKUP(UPPER(TRIM(V47)),AP4:AS49,2,FALSE),""))</f>
        <v/>
      </c>
      <c r="AG47" s="49" t="str">
        <f>IF(NOT(AND(LEFT(R47,1)="L",R47&lt;&gt;"LIGNE")),"",IFERROR(VLOOKUP(UPPER(TRIM(V47)),AP4:AS49,3,FALSE),""))</f>
        <v/>
      </c>
      <c r="AH47" s="49" t="str">
        <f t="shared" si="12"/>
        <v/>
      </c>
      <c r="AI47" s="49" t="str">
        <f t="shared" si="13"/>
        <v/>
      </c>
      <c r="AJ47" s="49" t="str">
        <f t="shared" si="14"/>
        <v/>
      </c>
      <c r="AK47" s="40" t="str">
        <f>IF(R47="RECETTE","",IF(R47="PRINCIPAL AUTEUR",IF(OR(S47="",T47="",V47="",W47="",S47=0),"",IFERROR(IF(OR(VLOOKUP(UPPER(TRIM(SUBSTITUTE(T47,CHAR(160)," "))),AP4:AS49,2,FALSE)&lt;&gt;VLOOKUP(UPPER(TRIM(SUBSTITUTE(W47,CHAR(160)," "))),AP4:AS49,2,FALSE),AND(VLOOKUP(UPPER(TRIM(SUBSTITUTE(T47,CHAR(160)," "))),AP4:AS49,2,FALSE)="AUTRE",UPPER(TRIM(SUBSTITUTE(T47,CHAR(160)," ")))&lt;&gt;UPPER(TRIM(SUBSTITUTE(W47,CHAR(160)," "))))),"",(V47*VLOOKUP(UPPER(TRIM(SUBSTITUTE(W47,CHAR(160)," "))),AP4:AS49,3,FALSE))/(S47*VLOOKUP(UPPER(TRIM(SUBSTITUTE(T47,CHAR(160)," "))),AP4:AS49,3,FALSE))),"")),IFERROR(AK46,"")))</f>
        <v/>
      </c>
      <c r="AL47" s="40" t="str">
        <f t="shared" si="15"/>
        <v/>
      </c>
      <c r="AM47" s="50">
        <f t="shared" si="16"/>
        <v>0</v>
      </c>
      <c r="AN47" s="1"/>
      <c r="AO47" s="1"/>
      <c r="AP47" s="66" t="s">
        <v>466</v>
      </c>
      <c r="AQ47" s="16" t="s">
        <v>59</v>
      </c>
      <c r="AR47" s="17">
        <v>1</v>
      </c>
      <c r="AS47" s="16" t="s">
        <v>104</v>
      </c>
      <c r="BB47" s="312" t="s">
        <v>477</v>
      </c>
      <c r="BC47" s="313"/>
      <c r="BD47" s="310"/>
      <c r="BE47" s="310"/>
      <c r="BF47" s="310"/>
      <c r="BG47" s="310"/>
      <c r="BH47" s="311"/>
      <c r="BJ47" s="229">
        <v>1</v>
      </c>
    </row>
    <row r="48" spans="1:62" ht="20.100000000000001" customHeight="1" x14ac:dyDescent="0.35">
      <c r="A48" s="232" t="s">
        <v>237</v>
      </c>
      <c r="B48" s="178">
        <f t="shared" si="18"/>
        <v>0</v>
      </c>
      <c r="C48" s="156"/>
      <c r="D48" s="157"/>
      <c r="E48" s="157"/>
      <c r="F48" s="157"/>
      <c r="G48" s="157"/>
      <c r="H48" s="157"/>
      <c r="I48" s="158"/>
      <c r="J48" s="131" t="s">
        <v>237</v>
      </c>
      <c r="K48" s="255" t="str">
        <f t="shared" si="6"/>
        <v>►</v>
      </c>
      <c r="L48" s="316"/>
      <c r="M48" s="265"/>
      <c r="N48" s="265"/>
      <c r="O48" s="266"/>
      <c r="P48" s="266"/>
      <c r="Q48" s="1"/>
      <c r="R48" s="1"/>
      <c r="S48" s="77"/>
      <c r="T48" s="77"/>
      <c r="U48" s="77"/>
      <c r="V48" s="77"/>
      <c r="W48" s="1"/>
      <c r="X48" s="46" t="str">
        <f t="shared" si="7"/>
        <v/>
      </c>
      <c r="Y48" s="46" t="str">
        <f>IF(NOT(AND(LEFT(R48,1)="L",R48&lt;&gt;"LIGNE")),"",IF(UPPER(TRIM(W48))="QS","Qt. suffisante",IF(AJ48="","",IF(AF48="MASSE",IF(AJ48&gt;=1,"Kg","g"),IF(AF48="VOLUME",IF(AJ48&gt;=1,"L","cl"),IFERROR(VLOOKUP(UPPER(TRIM(V48)),AP4:AS49,4,FALSE),V48))))))</f>
        <v/>
      </c>
      <c r="Z48" s="45" t="str">
        <f t="shared" si="8"/>
        <v/>
      </c>
      <c r="AA48" s="45" t="str">
        <f>IF(NOT(AND(LEFT(R48,1)="L",R48&lt;&gt;"LIGNE")),"",IF(UPPER(TRIM(W48))="QS","Qt. suffisante",IF(AI48="","",IF(AF48="MASSE",IF(AI48&gt;=1,"Kg","g"),IF(AF48="VOLUME",IF(AI48&gt;=1,"L","cl"),IFERROR(VLOOKUP(UPPER(TRIM(V48)),AP4:AS49,4,FALSE),V48))))))</f>
        <v/>
      </c>
      <c r="AB48" s="47" t="str">
        <f t="shared" si="9"/>
        <v/>
      </c>
      <c r="AC48" s="47" t="str">
        <f t="shared" si="10"/>
        <v/>
      </c>
      <c r="AD48" s="47" t="str">
        <f t="shared" si="11"/>
        <v/>
      </c>
      <c r="AE48" s="1"/>
      <c r="AF48" s="48" t="str">
        <f>IF(NOT(AND(LEFT(R48,1)="L",R48&lt;&gt;"LIGNE")),"",IFERROR(VLOOKUP(UPPER(TRIM(V48)),AP4:AS49,2,FALSE),""))</f>
        <v/>
      </c>
      <c r="AG48" s="49" t="str">
        <f>IF(NOT(AND(LEFT(R48,1)="L",R48&lt;&gt;"LIGNE")),"",IFERROR(VLOOKUP(UPPER(TRIM(V48)),AP4:AS49,3,FALSE),""))</f>
        <v/>
      </c>
      <c r="AH48" s="49" t="str">
        <f t="shared" si="12"/>
        <v/>
      </c>
      <c r="AI48" s="49" t="str">
        <f t="shared" si="13"/>
        <v/>
      </c>
      <c r="AJ48" s="49" t="str">
        <f t="shared" si="14"/>
        <v/>
      </c>
      <c r="AK48" s="40" t="str">
        <f>IF(R48="RECETTE","",IF(R48="PRINCIPAL AUTEUR",IF(OR(S48="",T48="",V48="",W48="",S48=0),"",IFERROR(IF(OR(VLOOKUP(UPPER(TRIM(SUBSTITUTE(T48,CHAR(160)," "))),AP4:AS49,2,FALSE)&lt;&gt;VLOOKUP(UPPER(TRIM(SUBSTITUTE(W48,CHAR(160)," "))),AP4:AS49,2,FALSE),AND(VLOOKUP(UPPER(TRIM(SUBSTITUTE(T48,CHAR(160)," "))),AP4:AS49,2,FALSE)="AUTRE",UPPER(TRIM(SUBSTITUTE(T48,CHAR(160)," ")))&lt;&gt;UPPER(TRIM(SUBSTITUTE(W48,CHAR(160)," "))))),"",(V48*VLOOKUP(UPPER(TRIM(SUBSTITUTE(W48,CHAR(160)," "))),AP4:AS49,3,FALSE))/(S48*VLOOKUP(UPPER(TRIM(SUBSTITUTE(T48,CHAR(160)," "))),AP4:AS49,3,FALSE))),"")),IFERROR(AK47,"")))</f>
        <v/>
      </c>
      <c r="AL48" s="40" t="str">
        <f t="shared" si="15"/>
        <v/>
      </c>
      <c r="AM48" s="50">
        <f t="shared" si="16"/>
        <v>0</v>
      </c>
      <c r="AN48" s="1"/>
      <c r="AO48" s="1"/>
      <c r="AP48" s="66" t="s">
        <v>467</v>
      </c>
      <c r="AQ48" s="16" t="s">
        <v>59</v>
      </c>
      <c r="AR48" s="17">
        <v>1</v>
      </c>
      <c r="AS48" s="16" t="s">
        <v>106</v>
      </c>
      <c r="BB48" s="312"/>
      <c r="BC48" s="313"/>
      <c r="BD48" s="310"/>
      <c r="BE48" s="310"/>
      <c r="BF48" s="310"/>
      <c r="BG48" s="310"/>
      <c r="BH48" s="311"/>
      <c r="BJ48" s="229">
        <v>1</v>
      </c>
    </row>
    <row r="49" spans="1:62" ht="20.100000000000001" customHeight="1" x14ac:dyDescent="0.35">
      <c r="A49" s="232" t="s">
        <v>237</v>
      </c>
      <c r="B49" s="178">
        <f t="shared" si="18"/>
        <v>0</v>
      </c>
      <c r="C49" s="156"/>
      <c r="D49" s="157"/>
      <c r="E49" s="157"/>
      <c r="F49" s="157"/>
      <c r="G49" s="157"/>
      <c r="H49" s="157"/>
      <c r="I49" s="158"/>
      <c r="J49" s="131" t="s">
        <v>237</v>
      </c>
      <c r="K49" s="255" t="str">
        <f t="shared" si="6"/>
        <v>►</v>
      </c>
      <c r="L49" s="316"/>
      <c r="M49" s="265"/>
      <c r="N49" s="265"/>
      <c r="O49" s="266"/>
      <c r="P49" s="266"/>
      <c r="Q49" s="1"/>
      <c r="R49" s="1"/>
      <c r="S49" s="77"/>
      <c r="T49" s="77"/>
      <c r="U49" s="77"/>
      <c r="V49" s="77"/>
      <c r="W49" s="1"/>
      <c r="X49" s="46" t="str">
        <f t="shared" si="7"/>
        <v/>
      </c>
      <c r="Y49" s="46" t="str">
        <f>IF(NOT(AND(LEFT(R49,1)="L",R49&lt;&gt;"LIGNE")),"",IF(UPPER(TRIM(W49))="QS","Qt. suffisante",IF(AJ49="","",IF(AF49="MASSE",IF(AJ49&gt;=1,"Kg","g"),IF(AF49="VOLUME",IF(AJ49&gt;=1,"L","cl"),IFERROR(VLOOKUP(UPPER(TRIM(V49)),AP4:AS49,4,FALSE),V49))))))</f>
        <v/>
      </c>
      <c r="Z49" s="45" t="str">
        <f t="shared" si="8"/>
        <v/>
      </c>
      <c r="AA49" s="45" t="str">
        <f>IF(NOT(AND(LEFT(R49,1)="L",R49&lt;&gt;"LIGNE")),"",IF(UPPER(TRIM(W49))="QS","Qt. suffisante",IF(AI49="","",IF(AF49="MASSE",IF(AI49&gt;=1,"Kg","g"),IF(AF49="VOLUME",IF(AI49&gt;=1,"L","cl"),IFERROR(VLOOKUP(UPPER(TRIM(V49)),AP4:AS49,4,FALSE),V49))))))</f>
        <v/>
      </c>
      <c r="AB49" s="47" t="str">
        <f t="shared" si="9"/>
        <v/>
      </c>
      <c r="AC49" s="47" t="str">
        <f t="shared" si="10"/>
        <v/>
      </c>
      <c r="AD49" s="47" t="str">
        <f t="shared" si="11"/>
        <v/>
      </c>
      <c r="AE49" s="1"/>
      <c r="AF49" s="48" t="str">
        <f>IF(NOT(AND(LEFT(R49,1)="L",R49&lt;&gt;"LIGNE")),"",IFERROR(VLOOKUP(UPPER(TRIM(V49)),AP4:AS49,2,FALSE),""))</f>
        <v/>
      </c>
      <c r="AG49" s="49" t="str">
        <f>IF(NOT(AND(LEFT(R49,1)="L",R49&lt;&gt;"LIGNE")),"",IFERROR(VLOOKUP(UPPER(TRIM(V49)),AP4:AS49,3,FALSE),""))</f>
        <v/>
      </c>
      <c r="AH49" s="49" t="str">
        <f t="shared" si="12"/>
        <v/>
      </c>
      <c r="AI49" s="49" t="str">
        <f t="shared" si="13"/>
        <v/>
      </c>
      <c r="AJ49" s="49" t="str">
        <f t="shared" si="14"/>
        <v/>
      </c>
      <c r="AK49" s="40" t="str">
        <f>IF(R49="RECETTE","",IF(R49="PRINCIPAL AUTEUR",IF(OR(S49="",T49="",V49="",W49="",S49=0),"",IFERROR(IF(OR(VLOOKUP(UPPER(TRIM(SUBSTITUTE(T49,CHAR(160)," "))),AP4:AS49,2,FALSE)&lt;&gt;VLOOKUP(UPPER(TRIM(SUBSTITUTE(W49,CHAR(160)," "))),AP4:AS49,2,FALSE),AND(VLOOKUP(UPPER(TRIM(SUBSTITUTE(T49,CHAR(160)," "))),AP4:AS49,2,FALSE)="AUTRE",UPPER(TRIM(SUBSTITUTE(T49,CHAR(160)," ")))&lt;&gt;UPPER(TRIM(SUBSTITUTE(W49,CHAR(160)," "))))),"",(V49*VLOOKUP(UPPER(TRIM(SUBSTITUTE(W49,CHAR(160)," "))),AP4:AS49,3,FALSE))/(S49*VLOOKUP(UPPER(TRIM(SUBSTITUTE(T49,CHAR(160)," "))),AP4:AS49,3,FALSE))),"")),IFERROR(AK48,"")))</f>
        <v/>
      </c>
      <c r="AL49" s="40" t="str">
        <f t="shared" si="15"/>
        <v/>
      </c>
      <c r="AM49" s="50">
        <f t="shared" si="16"/>
        <v>0</v>
      </c>
      <c r="AN49" s="1"/>
      <c r="AO49" s="1"/>
      <c r="AP49" s="66" t="s">
        <v>468</v>
      </c>
      <c r="AQ49" s="16" t="s">
        <v>59</v>
      </c>
      <c r="AR49" s="17">
        <v>1</v>
      </c>
      <c r="AS49" s="16" t="s">
        <v>108</v>
      </c>
      <c r="BB49" s="317" t="s">
        <v>480</v>
      </c>
      <c r="BC49" s="318"/>
      <c r="BD49" s="319"/>
      <c r="BE49" s="319"/>
      <c r="BF49" s="319"/>
      <c r="BG49" s="319"/>
      <c r="BH49" s="311"/>
      <c r="BJ49" s="229">
        <v>1</v>
      </c>
    </row>
    <row r="50" spans="1:62" ht="20.100000000000001" customHeight="1" x14ac:dyDescent="0.35">
      <c r="A50" s="232" t="s">
        <v>237</v>
      </c>
      <c r="B50" s="178">
        <f t="shared" si="18"/>
        <v>0</v>
      </c>
      <c r="C50" s="156"/>
      <c r="D50" s="157"/>
      <c r="E50" s="157"/>
      <c r="F50" s="157"/>
      <c r="G50" s="157"/>
      <c r="H50" s="157"/>
      <c r="I50" s="158"/>
      <c r="J50" s="131" t="s">
        <v>237</v>
      </c>
      <c r="K50" s="255" t="str">
        <f t="shared" si="6"/>
        <v>►</v>
      </c>
      <c r="L50" s="316"/>
      <c r="M50" s="265"/>
      <c r="N50" s="265"/>
      <c r="O50" s="266"/>
      <c r="P50" s="266"/>
      <c r="Q50" s="1"/>
      <c r="R50" s="1"/>
      <c r="S50" s="77"/>
      <c r="T50" s="77"/>
      <c r="U50" s="77"/>
      <c r="V50" s="77"/>
      <c r="W50" s="1"/>
      <c r="X50" s="46" t="str">
        <f t="shared" si="7"/>
        <v/>
      </c>
      <c r="Y50" s="46" t="str">
        <f>IF(NOT(AND(LEFT(R50,1)="L",R50&lt;&gt;"LIGNE")),"",IF(UPPER(TRIM(W50))="QS","Qt. suffisante",IF(AJ50="","",IF(AF50="MASSE",IF(AJ50&gt;=1,"Kg","g"),IF(AF50="VOLUME",IF(AJ50&gt;=1,"L","cl"),IFERROR(VLOOKUP(UPPER(TRIM(V50)),AP4:AS49,4,FALSE),V50))))))</f>
        <v/>
      </c>
      <c r="Z50" s="45" t="str">
        <f t="shared" si="8"/>
        <v/>
      </c>
      <c r="AA50" s="45" t="str">
        <f>IF(NOT(AND(LEFT(R50,1)="L",R50&lt;&gt;"LIGNE")),"",IF(UPPER(TRIM(W50))="QS","Qt. suffisante",IF(AI50="","",IF(AF50="MASSE",IF(AI50&gt;=1,"Kg","g"),IF(AF50="VOLUME",IF(AI50&gt;=1,"L","cl"),IFERROR(VLOOKUP(UPPER(TRIM(V50)),AP4:AS49,4,FALSE),V50))))))</f>
        <v/>
      </c>
      <c r="AB50" s="47" t="str">
        <f t="shared" si="9"/>
        <v/>
      </c>
      <c r="AC50" s="47" t="str">
        <f t="shared" si="10"/>
        <v/>
      </c>
      <c r="AD50" s="47" t="str">
        <f t="shared" si="11"/>
        <v/>
      </c>
      <c r="AE50" s="1"/>
      <c r="AF50" s="48" t="str">
        <f>IF(NOT(AND(LEFT(R50,1)="L",R50&lt;&gt;"LIGNE")),"",IFERROR(VLOOKUP(UPPER(TRIM(V50)),AP4:AS49,2,FALSE),""))</f>
        <v/>
      </c>
      <c r="AG50" s="49" t="str">
        <f>IF(NOT(AND(LEFT(R50,1)="L",R50&lt;&gt;"LIGNE")),"",IFERROR(VLOOKUP(UPPER(TRIM(V50)),AP4:AS49,3,FALSE),""))</f>
        <v/>
      </c>
      <c r="AH50" s="49" t="str">
        <f t="shared" si="12"/>
        <v/>
      </c>
      <c r="AI50" s="49" t="str">
        <f t="shared" si="13"/>
        <v/>
      </c>
      <c r="AJ50" s="49" t="str">
        <f t="shared" si="14"/>
        <v/>
      </c>
      <c r="AK50" s="40" t="str">
        <f>IF(R50="RECETTE","",IF(R50="PRINCIPAL AUTEUR",IF(OR(S50="",T50="",V50="",W50="",S50=0),"",IFERROR(IF(OR(VLOOKUP(UPPER(TRIM(SUBSTITUTE(T50,CHAR(160)," "))),AP4:AS49,2,FALSE)&lt;&gt;VLOOKUP(UPPER(TRIM(SUBSTITUTE(W50,CHAR(160)," "))),AP4:AS49,2,FALSE),AND(VLOOKUP(UPPER(TRIM(SUBSTITUTE(T50,CHAR(160)," "))),AP4:AS49,2,FALSE)="AUTRE",UPPER(TRIM(SUBSTITUTE(T50,CHAR(160)," ")))&lt;&gt;UPPER(TRIM(SUBSTITUTE(W50,CHAR(160)," "))))),"",(V50*VLOOKUP(UPPER(TRIM(SUBSTITUTE(W50,CHAR(160)," "))),AP4:AS49,3,FALSE))/(S50*VLOOKUP(UPPER(TRIM(SUBSTITUTE(T50,CHAR(160)," "))),AP4:AS49,3,FALSE))),"")),IFERROR(AK49,"")))</f>
        <v/>
      </c>
      <c r="AL50" s="40" t="str">
        <f t="shared" si="15"/>
        <v/>
      </c>
      <c r="AM50" s="50">
        <f t="shared" si="16"/>
        <v>0</v>
      </c>
      <c r="AN50" s="1"/>
      <c r="AO50" s="1"/>
      <c r="AP50" s="75" t="s">
        <v>110</v>
      </c>
      <c r="AQ50" s="1"/>
      <c r="AR50" s="1"/>
      <c r="AS50" s="1"/>
      <c r="BB50" s="312"/>
      <c r="BC50" s="320"/>
      <c r="BD50" s="310"/>
      <c r="BE50" s="310"/>
      <c r="BF50" s="310"/>
      <c r="BG50" s="310"/>
      <c r="BH50" s="311"/>
      <c r="BJ50" s="229">
        <v>1</v>
      </c>
    </row>
    <row r="51" spans="1:62" ht="20.100000000000001" customHeight="1" x14ac:dyDescent="0.35">
      <c r="A51" s="232" t="s">
        <v>237</v>
      </c>
      <c r="B51" s="178">
        <f t="shared" si="18"/>
        <v>0</v>
      </c>
      <c r="C51" s="156"/>
      <c r="D51" s="157"/>
      <c r="E51" s="157"/>
      <c r="F51" s="157"/>
      <c r="G51" s="157"/>
      <c r="H51" s="157"/>
      <c r="I51" s="158"/>
      <c r="J51" s="131" t="s">
        <v>237</v>
      </c>
      <c r="K51" s="255" t="str">
        <f t="shared" si="6"/>
        <v>►</v>
      </c>
      <c r="L51" s="316"/>
      <c r="M51" s="265"/>
      <c r="N51" s="265"/>
      <c r="O51" s="266"/>
      <c r="P51" s="266"/>
      <c r="Q51" s="1"/>
      <c r="R51" s="1"/>
      <c r="S51" s="77"/>
      <c r="T51" s="77"/>
      <c r="U51" s="77"/>
      <c r="V51" s="77"/>
      <c r="W51" s="1"/>
      <c r="X51" s="46" t="str">
        <f t="shared" si="7"/>
        <v/>
      </c>
      <c r="Y51" s="46" t="str">
        <f>IF(NOT(AND(LEFT(R51,1)="L",R51&lt;&gt;"LIGNE")),"",IF(UPPER(TRIM(W51))="QS","Qt. suffisante",IF(AJ51="","",IF(AF51="MASSE",IF(AJ51&gt;=1,"Kg","g"),IF(AF51="VOLUME",IF(AJ51&gt;=1,"L","cl"),IFERROR(VLOOKUP(UPPER(TRIM(V51)),AP4:AS49,4,FALSE),V51))))))</f>
        <v/>
      </c>
      <c r="Z51" s="45" t="str">
        <f t="shared" si="8"/>
        <v/>
      </c>
      <c r="AA51" s="45" t="str">
        <f>IF(NOT(AND(LEFT(R51,1)="L",R51&lt;&gt;"LIGNE")),"",IF(UPPER(TRIM(W51))="QS","Qt. suffisante",IF(AI51="","",IF(AF51="MASSE",IF(AI51&gt;=1,"Kg","g"),IF(AF51="VOLUME",IF(AI51&gt;=1,"L","cl"),IFERROR(VLOOKUP(UPPER(TRIM(V51)),AP4:AS49,4,FALSE),V51))))))</f>
        <v/>
      </c>
      <c r="AB51" s="47" t="str">
        <f t="shared" si="9"/>
        <v/>
      </c>
      <c r="AC51" s="47" t="str">
        <f t="shared" si="10"/>
        <v/>
      </c>
      <c r="AD51" s="47" t="str">
        <f t="shared" si="11"/>
        <v/>
      </c>
      <c r="AE51" s="1"/>
      <c r="AF51" s="48" t="str">
        <f>IF(NOT(AND(LEFT(R51,1)="L",R51&lt;&gt;"LIGNE")),"",IFERROR(VLOOKUP(UPPER(TRIM(V51)),AP4:AS49,2,FALSE),""))</f>
        <v/>
      </c>
      <c r="AG51" s="49" t="str">
        <f>IF(NOT(AND(LEFT(R51,1)="L",R51&lt;&gt;"LIGNE")),"",IFERROR(VLOOKUP(UPPER(TRIM(V51)),AP4:AS49,3,FALSE),""))</f>
        <v/>
      </c>
      <c r="AH51" s="49" t="str">
        <f t="shared" si="12"/>
        <v/>
      </c>
      <c r="AI51" s="49" t="str">
        <f t="shared" si="13"/>
        <v/>
      </c>
      <c r="AJ51" s="49" t="str">
        <f t="shared" si="14"/>
        <v/>
      </c>
      <c r="AK51" s="40" t="str">
        <f>IF(R51="RECETTE","",IF(R51="PRINCIPAL AUTEUR",IF(OR(S51="",T51="",V51="",W51="",S51=0),"",IFERROR(IF(OR(VLOOKUP(UPPER(TRIM(SUBSTITUTE(T51,CHAR(160)," "))),AP4:AS49,2,FALSE)&lt;&gt;VLOOKUP(UPPER(TRIM(SUBSTITUTE(W51,CHAR(160)," "))),AP4:AS49,2,FALSE),AND(VLOOKUP(UPPER(TRIM(SUBSTITUTE(T51,CHAR(160)," "))),AP4:AS49,2,FALSE)="AUTRE",UPPER(TRIM(SUBSTITUTE(T51,CHAR(160)," ")))&lt;&gt;UPPER(TRIM(SUBSTITUTE(W51,CHAR(160)," "))))),"",(V51*VLOOKUP(UPPER(TRIM(SUBSTITUTE(W51,CHAR(160)," "))),AP4:AS49,3,FALSE))/(S51*VLOOKUP(UPPER(TRIM(SUBSTITUTE(T51,CHAR(160)," "))),AP4:AS49,3,FALSE))),"")),IFERROR(AK50,"")))</f>
        <v/>
      </c>
      <c r="AL51" s="40" t="str">
        <f t="shared" si="15"/>
        <v/>
      </c>
      <c r="AM51" s="50">
        <f t="shared" si="16"/>
        <v>0</v>
      </c>
      <c r="AN51" s="1"/>
      <c r="AO51" s="1"/>
      <c r="AP51" s="15" t="s">
        <v>323</v>
      </c>
      <c r="AQ51" s="1"/>
      <c r="AS51" s="1"/>
      <c r="BB51" s="187" t="s">
        <v>490</v>
      </c>
      <c r="BC51" s="199" t="s">
        <v>435</v>
      </c>
      <c r="BD51" s="310"/>
      <c r="BE51" s="310"/>
      <c r="BF51" s="310"/>
      <c r="BG51" s="310"/>
      <c r="BH51" s="311"/>
      <c r="BJ51" s="229">
        <v>1</v>
      </c>
    </row>
    <row r="52" spans="1:62" ht="20.100000000000001" customHeight="1" x14ac:dyDescent="0.35">
      <c r="A52" s="232" t="s">
        <v>237</v>
      </c>
      <c r="B52" s="178">
        <f t="shared" si="18"/>
        <v>0</v>
      </c>
      <c r="C52" s="156"/>
      <c r="D52" s="157"/>
      <c r="E52" s="157"/>
      <c r="F52" s="157"/>
      <c r="G52" s="157"/>
      <c r="H52" s="157"/>
      <c r="I52" s="158"/>
      <c r="J52" s="131" t="s">
        <v>237</v>
      </c>
      <c r="K52" s="255" t="str">
        <f t="shared" si="6"/>
        <v>►</v>
      </c>
      <c r="L52" s="316"/>
      <c r="M52" s="265"/>
      <c r="N52" s="265"/>
      <c r="O52" s="266"/>
      <c r="P52" s="266"/>
      <c r="Q52" s="1"/>
      <c r="R52" s="1"/>
      <c r="S52" s="77"/>
      <c r="T52" s="77"/>
      <c r="U52" s="77"/>
      <c r="V52" s="77"/>
      <c r="W52" s="1"/>
      <c r="X52" s="46" t="str">
        <f t="shared" si="7"/>
        <v/>
      </c>
      <c r="Y52" s="46" t="str">
        <f>IF(NOT(AND(LEFT(R52,1)="L",R52&lt;&gt;"LIGNE")),"",IF(UPPER(TRIM(W52))="QS","Qt. suffisante",IF(AJ52="","",IF(AF52="MASSE",IF(AJ52&gt;=1,"Kg","g"),IF(AF52="VOLUME",IF(AJ52&gt;=1,"L","cl"),IFERROR(VLOOKUP(UPPER(TRIM(V52)),AP4:AS49,4,FALSE),V52))))))</f>
        <v/>
      </c>
      <c r="Z52" s="45" t="str">
        <f t="shared" si="8"/>
        <v/>
      </c>
      <c r="AA52" s="45" t="str">
        <f>IF(NOT(AND(LEFT(R52,1)="L",R52&lt;&gt;"LIGNE")),"",IF(UPPER(TRIM(W52))="QS","Qt. suffisante",IF(AI52="","",IF(AF52="MASSE",IF(AI52&gt;=1,"Kg","g"),IF(AF52="VOLUME",IF(AI52&gt;=1,"L","cl"),IFERROR(VLOOKUP(UPPER(TRIM(V52)),AP4:AS49,4,FALSE),V52))))))</f>
        <v/>
      </c>
      <c r="AB52" s="47" t="str">
        <f t="shared" si="9"/>
        <v/>
      </c>
      <c r="AC52" s="47" t="str">
        <f t="shared" si="10"/>
        <v/>
      </c>
      <c r="AD52" s="47" t="str">
        <f t="shared" si="11"/>
        <v/>
      </c>
      <c r="AE52" s="1"/>
      <c r="AF52" s="48" t="str">
        <f>IF(NOT(AND(LEFT(R52,1)="L",R52&lt;&gt;"LIGNE")),"",IFERROR(VLOOKUP(UPPER(TRIM(V52)),AP4:AS49,2,FALSE),""))</f>
        <v/>
      </c>
      <c r="AG52" s="49" t="str">
        <f>IF(NOT(AND(LEFT(R52,1)="L",R52&lt;&gt;"LIGNE")),"",IFERROR(VLOOKUP(UPPER(TRIM(V52)),AP4:AS49,3,FALSE),""))</f>
        <v/>
      </c>
      <c r="AH52" s="49" t="str">
        <f t="shared" si="12"/>
        <v/>
      </c>
      <c r="AI52" s="49" t="str">
        <f t="shared" si="13"/>
        <v/>
      </c>
      <c r="AJ52" s="49" t="str">
        <f t="shared" si="14"/>
        <v/>
      </c>
      <c r="AK52" s="40" t="str">
        <f>IF(R52="RECETTE","",IF(R52="PRINCIPAL AUTEUR",IF(OR(S52="",T52="",V52="",W52="",S52=0),"",IFERROR(IF(OR(VLOOKUP(UPPER(TRIM(SUBSTITUTE(T52,CHAR(160)," "))),AP4:AS49,2,FALSE)&lt;&gt;VLOOKUP(UPPER(TRIM(SUBSTITUTE(W52,CHAR(160)," "))),AP4:AS49,2,FALSE),AND(VLOOKUP(UPPER(TRIM(SUBSTITUTE(T52,CHAR(160)," "))),AP4:AS49,2,FALSE)="AUTRE",UPPER(TRIM(SUBSTITUTE(T52,CHAR(160)," ")))&lt;&gt;UPPER(TRIM(SUBSTITUTE(W52,CHAR(160)," "))))),"",(V52*VLOOKUP(UPPER(TRIM(SUBSTITUTE(W52,CHAR(160)," "))),AP4:AS49,3,FALSE))/(S52*VLOOKUP(UPPER(TRIM(SUBSTITUTE(T52,CHAR(160)," "))),AP4:AS49,3,FALSE))),"")),IFERROR(AK51,"")))</f>
        <v/>
      </c>
      <c r="AL52" s="40" t="str">
        <f t="shared" si="15"/>
        <v/>
      </c>
      <c r="AM52" s="50">
        <f t="shared" si="16"/>
        <v>0</v>
      </c>
      <c r="AN52" s="1"/>
      <c r="AO52" s="1"/>
      <c r="AP52" s="21" t="s">
        <v>272</v>
      </c>
      <c r="AQ52" s="1"/>
      <c r="AS52" s="1"/>
      <c r="BB52" s="321" t="s">
        <v>491</v>
      </c>
      <c r="BC52" s="322" t="s">
        <v>492</v>
      </c>
      <c r="BD52" s="310"/>
      <c r="BE52" s="310"/>
      <c r="BF52" s="310"/>
      <c r="BG52" s="310"/>
      <c r="BH52" s="311"/>
      <c r="BJ52" s="229">
        <v>1</v>
      </c>
    </row>
    <row r="53" spans="1:62" ht="20.100000000000001" customHeight="1" x14ac:dyDescent="0.35">
      <c r="A53" s="232" t="s">
        <v>237</v>
      </c>
      <c r="B53" s="178">
        <f t="shared" si="18"/>
        <v>0</v>
      </c>
      <c r="C53" s="156"/>
      <c r="D53" s="157"/>
      <c r="E53" s="157"/>
      <c r="F53" s="157"/>
      <c r="G53" s="157"/>
      <c r="H53" s="157"/>
      <c r="I53" s="158"/>
      <c r="J53" s="131" t="s">
        <v>237</v>
      </c>
      <c r="K53" s="255" t="str">
        <f t="shared" si="6"/>
        <v>►</v>
      </c>
      <c r="L53" s="316"/>
      <c r="M53" s="265"/>
      <c r="N53" s="265"/>
      <c r="O53" s="266"/>
      <c r="P53" s="266"/>
      <c r="Q53" s="1"/>
      <c r="R53" s="1"/>
      <c r="S53" s="77"/>
      <c r="T53" s="77"/>
      <c r="U53" s="77"/>
      <c r="V53" s="77"/>
      <c r="W53" s="1"/>
      <c r="X53" s="46" t="str">
        <f t="shared" si="7"/>
        <v/>
      </c>
      <c r="Y53" s="46" t="str">
        <f>IF(NOT(AND(LEFT(R53,1)="L",R53&lt;&gt;"LIGNE")),"",IF(UPPER(TRIM(W53))="QS","Qt. suffisante",IF(AJ53="","",IF(AF53="MASSE",IF(AJ53&gt;=1,"Kg","g"),IF(AF53="VOLUME",IF(AJ53&gt;=1,"L","cl"),IFERROR(VLOOKUP(UPPER(TRIM(V53)),AP4:AS49,4,FALSE),V53))))))</f>
        <v/>
      </c>
      <c r="Z53" s="45" t="str">
        <f t="shared" si="8"/>
        <v/>
      </c>
      <c r="AA53" s="45" t="str">
        <f>IF(NOT(AND(LEFT(R53,1)="L",R53&lt;&gt;"LIGNE")),"",IF(UPPER(TRIM(W53))="QS","Qt. suffisante",IF(AI53="","",IF(AF53="MASSE",IF(AI53&gt;=1,"Kg","g"),IF(AF53="VOLUME",IF(AI53&gt;=1,"L","cl"),IFERROR(VLOOKUP(UPPER(TRIM(V53)),AP4:AS49,4,FALSE),V53))))))</f>
        <v/>
      </c>
      <c r="AB53" s="47" t="str">
        <f t="shared" si="9"/>
        <v/>
      </c>
      <c r="AC53" s="47" t="str">
        <f t="shared" si="10"/>
        <v/>
      </c>
      <c r="AD53" s="47" t="str">
        <f t="shared" si="11"/>
        <v/>
      </c>
      <c r="AE53" s="1"/>
      <c r="AF53" s="48" t="str">
        <f>IF(NOT(AND(LEFT(R53,1)="L",R53&lt;&gt;"LIGNE")),"",IFERROR(VLOOKUP(UPPER(TRIM(V53)),AP4:AS49,2,FALSE),""))</f>
        <v/>
      </c>
      <c r="AG53" s="49" t="str">
        <f>IF(NOT(AND(LEFT(R53,1)="L",R53&lt;&gt;"LIGNE")),"",IFERROR(VLOOKUP(UPPER(TRIM(V53)),AP4:AS49,3,FALSE),""))</f>
        <v/>
      </c>
      <c r="AH53" s="49" t="str">
        <f t="shared" si="12"/>
        <v/>
      </c>
      <c r="AI53" s="49" t="str">
        <f t="shared" si="13"/>
        <v/>
      </c>
      <c r="AJ53" s="49" t="str">
        <f t="shared" si="14"/>
        <v/>
      </c>
      <c r="AK53" s="40" t="str">
        <f>IF(R53="RECETTE","",IF(R53="PRINCIPAL AUTEUR",IF(OR(S53="",T53="",V53="",W53="",S53=0),"",IFERROR(IF(OR(VLOOKUP(UPPER(TRIM(SUBSTITUTE(T53,CHAR(160)," "))),AP4:AS49,2,FALSE)&lt;&gt;VLOOKUP(UPPER(TRIM(SUBSTITUTE(W53,CHAR(160)," "))),AP4:AS49,2,FALSE),AND(VLOOKUP(UPPER(TRIM(SUBSTITUTE(T53,CHAR(160)," "))),AP4:AS49,2,FALSE)="AUTRE",UPPER(TRIM(SUBSTITUTE(T53,CHAR(160)," ")))&lt;&gt;UPPER(TRIM(SUBSTITUTE(W53,CHAR(160)," "))))),"",(V53*VLOOKUP(UPPER(TRIM(SUBSTITUTE(W53,CHAR(160)," "))),AP4:AS49,3,FALSE))/(S53*VLOOKUP(UPPER(TRIM(SUBSTITUTE(T53,CHAR(160)," "))),AP4:AS49,3,FALSE))),"")),IFERROR(AK52,"")))</f>
        <v/>
      </c>
      <c r="AL53" s="40" t="str">
        <f t="shared" si="15"/>
        <v/>
      </c>
      <c r="AM53" s="50">
        <f t="shared" si="16"/>
        <v>0</v>
      </c>
      <c r="AN53" s="1"/>
      <c r="AO53" s="1"/>
      <c r="AP53" s="26" t="s">
        <v>469</v>
      </c>
      <c r="AQ53" s="1"/>
      <c r="AS53" s="1"/>
      <c r="BB53" s="321" t="s">
        <v>493</v>
      </c>
      <c r="BC53" s="322" t="s">
        <v>494</v>
      </c>
      <c r="BD53" s="310"/>
      <c r="BE53" s="310"/>
      <c r="BF53" s="310"/>
      <c r="BG53" s="310"/>
      <c r="BH53" s="311"/>
      <c r="BJ53" s="229">
        <v>1</v>
      </c>
    </row>
    <row r="54" spans="1:62" ht="20.100000000000001" customHeight="1" x14ac:dyDescent="0.35">
      <c r="A54" s="232" t="s">
        <v>237</v>
      </c>
      <c r="B54" s="178">
        <f t="shared" si="18"/>
        <v>0</v>
      </c>
      <c r="C54" s="156"/>
      <c r="D54" s="157"/>
      <c r="E54" s="157"/>
      <c r="F54" s="157"/>
      <c r="G54" s="157"/>
      <c r="H54" s="157"/>
      <c r="I54" s="158"/>
      <c r="J54" s="131" t="s">
        <v>237</v>
      </c>
      <c r="K54" s="255" t="str">
        <f t="shared" si="6"/>
        <v>►</v>
      </c>
      <c r="L54" s="316"/>
      <c r="M54" s="265"/>
      <c r="N54" s="265"/>
      <c r="O54" s="266"/>
      <c r="P54" s="266"/>
      <c r="Q54" s="1"/>
      <c r="R54" s="1"/>
      <c r="S54" s="77"/>
      <c r="T54" s="77"/>
      <c r="U54" s="77"/>
      <c r="V54" s="77"/>
      <c r="W54" s="1"/>
      <c r="X54" s="46" t="str">
        <f t="shared" si="7"/>
        <v/>
      </c>
      <c r="Y54" s="46" t="str">
        <f>IF(NOT(AND(LEFT(R54,1)="L",R54&lt;&gt;"LIGNE")),"",IF(UPPER(TRIM(W54))="QS","Qt. suffisante",IF(AJ54="","",IF(AF54="MASSE",IF(AJ54&gt;=1,"Kg","g"),IF(AF54="VOLUME",IF(AJ54&gt;=1,"L","cl"),IFERROR(VLOOKUP(UPPER(TRIM(V54)),AP4:AS49,4,FALSE),V54))))))</f>
        <v/>
      </c>
      <c r="Z54" s="45" t="str">
        <f t="shared" si="8"/>
        <v/>
      </c>
      <c r="AA54" s="45" t="str">
        <f>IF(NOT(AND(LEFT(R54,1)="L",R54&lt;&gt;"LIGNE")),"",IF(UPPER(TRIM(W54))="QS","Qt. suffisante",IF(AI54="","",IF(AF54="MASSE",IF(AI54&gt;=1,"Kg","g"),IF(AF54="VOLUME",IF(AI54&gt;=1,"L","cl"),IFERROR(VLOOKUP(UPPER(TRIM(V54)),AP4:AS49,4,FALSE),V54))))))</f>
        <v/>
      </c>
      <c r="AB54" s="47" t="str">
        <f t="shared" si="9"/>
        <v/>
      </c>
      <c r="AC54" s="47" t="str">
        <f t="shared" si="10"/>
        <v/>
      </c>
      <c r="AD54" s="47" t="str">
        <f t="shared" si="11"/>
        <v/>
      </c>
      <c r="AE54" s="1"/>
      <c r="AF54" s="48" t="str">
        <f>IF(NOT(AND(LEFT(R54,1)="L",R54&lt;&gt;"LIGNE")),"",IFERROR(VLOOKUP(UPPER(TRIM(V54)),AP4:AS49,2,FALSE),""))</f>
        <v/>
      </c>
      <c r="AG54" s="49" t="str">
        <f>IF(NOT(AND(LEFT(R54,1)="L",R54&lt;&gt;"LIGNE")),"",IFERROR(VLOOKUP(UPPER(TRIM(V54)),AP4:AS49,3,FALSE),""))</f>
        <v/>
      </c>
      <c r="AH54" s="49" t="str">
        <f t="shared" si="12"/>
        <v/>
      </c>
      <c r="AI54" s="49" t="str">
        <f t="shared" si="13"/>
        <v/>
      </c>
      <c r="AJ54" s="49" t="str">
        <f t="shared" si="14"/>
        <v/>
      </c>
      <c r="AK54" s="40" t="str">
        <f>IF(R54="RECETTE","",IF(R54="PRINCIPAL AUTEUR",IF(OR(S54="",T54="",V54="",W54="",S54=0),"",IFERROR(IF(OR(VLOOKUP(UPPER(TRIM(SUBSTITUTE(T54,CHAR(160)," "))),AP4:AS49,2,FALSE)&lt;&gt;VLOOKUP(UPPER(TRIM(SUBSTITUTE(W54,CHAR(160)," "))),AP4:AS49,2,FALSE),AND(VLOOKUP(UPPER(TRIM(SUBSTITUTE(T54,CHAR(160)," "))),AP4:AS49,2,FALSE)="AUTRE",UPPER(TRIM(SUBSTITUTE(T54,CHAR(160)," ")))&lt;&gt;UPPER(TRIM(SUBSTITUTE(W54,CHAR(160)," "))))),"",(V54*VLOOKUP(UPPER(TRIM(SUBSTITUTE(W54,CHAR(160)," "))),AP4:AS49,3,FALSE))/(S54*VLOOKUP(UPPER(TRIM(SUBSTITUTE(T54,CHAR(160)," "))),AP4:AS49,3,FALSE))),"")),IFERROR(AK53,"")))</f>
        <v/>
      </c>
      <c r="AL54" s="40" t="str">
        <f t="shared" si="15"/>
        <v/>
      </c>
      <c r="AM54" s="50">
        <f t="shared" si="16"/>
        <v>0</v>
      </c>
      <c r="AN54" s="1"/>
      <c r="AO54" s="1"/>
      <c r="AP54" s="26" t="s">
        <v>470</v>
      </c>
      <c r="AQ54" s="1"/>
      <c r="AS54" s="1"/>
      <c r="BB54" s="321" t="s">
        <v>495</v>
      </c>
      <c r="BC54" s="322" t="s">
        <v>496</v>
      </c>
      <c r="BD54" s="310"/>
      <c r="BE54" s="310"/>
      <c r="BF54" s="310"/>
      <c r="BG54" s="310"/>
      <c r="BH54" s="311"/>
      <c r="BJ54" s="229">
        <v>1</v>
      </c>
    </row>
    <row r="55" spans="1:62" ht="20.100000000000001" customHeight="1" x14ac:dyDescent="0.35">
      <c r="A55" s="232" t="s">
        <v>237</v>
      </c>
      <c r="B55" s="178">
        <f t="shared" si="18"/>
        <v>0</v>
      </c>
      <c r="C55" s="156"/>
      <c r="D55" s="157"/>
      <c r="E55" s="157"/>
      <c r="F55" s="157"/>
      <c r="G55" s="157"/>
      <c r="H55" s="157"/>
      <c r="I55" s="158"/>
      <c r="J55" s="131" t="s">
        <v>237</v>
      </c>
      <c r="K55" s="255" t="str">
        <f t="shared" si="6"/>
        <v>►</v>
      </c>
      <c r="L55" s="279"/>
      <c r="M55" s="265"/>
      <c r="N55" s="265"/>
      <c r="O55" s="266"/>
      <c r="P55" s="266"/>
      <c r="Q55" s="1"/>
      <c r="R55" s="1"/>
      <c r="S55" s="77"/>
      <c r="T55" s="77"/>
      <c r="U55" s="77"/>
      <c r="V55" s="77"/>
      <c r="W55" s="1"/>
      <c r="X55" s="46" t="str">
        <f t="shared" si="7"/>
        <v/>
      </c>
      <c r="Y55" s="46" t="str">
        <f>IF(NOT(AND(LEFT(R55,1)="L",R55&lt;&gt;"LIGNE")),"",IF(UPPER(TRIM(W55))="QS","Qt. suffisante",IF(AJ55="","",IF(AF55="MASSE",IF(AJ55&gt;=1,"Kg","g"),IF(AF55="VOLUME",IF(AJ55&gt;=1,"L","cl"),IFERROR(VLOOKUP(UPPER(TRIM(V55)),AP4:AS49,4,FALSE),V55))))))</f>
        <v/>
      </c>
      <c r="Z55" s="45" t="str">
        <f t="shared" si="8"/>
        <v/>
      </c>
      <c r="AA55" s="45" t="str">
        <f>IF(NOT(AND(LEFT(R55,1)="L",R55&lt;&gt;"LIGNE")),"",IF(UPPER(TRIM(W55))="QS","Qt. suffisante",IF(AI55="","",IF(AF55="MASSE",IF(AI55&gt;=1,"Kg","g"),IF(AF55="VOLUME",IF(AI55&gt;=1,"L","cl"),IFERROR(VLOOKUP(UPPER(TRIM(V55)),AP4:AS49,4,FALSE),V55))))))</f>
        <v/>
      </c>
      <c r="AB55" s="47" t="str">
        <f t="shared" si="9"/>
        <v/>
      </c>
      <c r="AC55" s="47" t="str">
        <f t="shared" si="10"/>
        <v/>
      </c>
      <c r="AD55" s="47" t="str">
        <f t="shared" si="11"/>
        <v/>
      </c>
      <c r="AE55" s="1"/>
      <c r="AF55" s="48" t="str">
        <f>IF(NOT(AND(LEFT(R55,1)="L",R55&lt;&gt;"LIGNE")),"",IFERROR(VLOOKUP(UPPER(TRIM(V55)),AP4:AS49,2,FALSE),""))</f>
        <v/>
      </c>
      <c r="AG55" s="49" t="str">
        <f>IF(NOT(AND(LEFT(R55,1)="L",R55&lt;&gt;"LIGNE")),"",IFERROR(VLOOKUP(UPPER(TRIM(V55)),AP4:AS49,3,FALSE),""))</f>
        <v/>
      </c>
      <c r="AH55" s="49" t="str">
        <f t="shared" si="12"/>
        <v/>
      </c>
      <c r="AI55" s="49" t="str">
        <f t="shared" si="13"/>
        <v/>
      </c>
      <c r="AJ55" s="49" t="str">
        <f t="shared" si="14"/>
        <v/>
      </c>
      <c r="AK55" s="40" t="str">
        <f>IF(R55="RECETTE","",IF(R55="PRINCIPAL AUTEUR",IF(OR(S55="",T55="",V55="",W55="",S55=0),"",IFERROR(IF(OR(VLOOKUP(UPPER(TRIM(SUBSTITUTE(T55,CHAR(160)," "))),AP4:AS49,2,FALSE)&lt;&gt;VLOOKUP(UPPER(TRIM(SUBSTITUTE(W55,CHAR(160)," "))),AP4:AS49,2,FALSE),AND(VLOOKUP(UPPER(TRIM(SUBSTITUTE(T55,CHAR(160)," "))),AP4:AS49,2,FALSE)="AUTRE",UPPER(TRIM(SUBSTITUTE(T55,CHAR(160)," ")))&lt;&gt;UPPER(TRIM(SUBSTITUTE(W55,CHAR(160)," "))))),"",(V55*VLOOKUP(UPPER(TRIM(SUBSTITUTE(W55,CHAR(160)," "))),AP4:AS49,3,FALSE))/(S55*VLOOKUP(UPPER(TRIM(SUBSTITUTE(T55,CHAR(160)," "))),AP4:AS49,3,FALSE))),"")),IFERROR(AK54,"")))</f>
        <v/>
      </c>
      <c r="AL55" s="40" t="str">
        <f t="shared" si="15"/>
        <v/>
      </c>
      <c r="AM55" s="50">
        <f t="shared" si="16"/>
        <v>0</v>
      </c>
      <c r="AN55" s="1"/>
      <c r="AO55" s="1"/>
      <c r="AP55" s="26" t="s">
        <v>471</v>
      </c>
      <c r="AQ55" s="1"/>
      <c r="AR55" s="1"/>
      <c r="AS55" s="1"/>
      <c r="BB55" s="321" t="s">
        <v>497</v>
      </c>
      <c r="BC55" s="322" t="s">
        <v>498</v>
      </c>
      <c r="BD55" s="310"/>
      <c r="BE55" s="310"/>
      <c r="BF55" s="310"/>
      <c r="BG55" s="310"/>
      <c r="BH55" s="311"/>
      <c r="BJ55" s="229">
        <v>1</v>
      </c>
    </row>
    <row r="56" spans="1:62" ht="20.100000000000001" customHeight="1" x14ac:dyDescent="0.35">
      <c r="A56" s="232" t="s">
        <v>237</v>
      </c>
      <c r="B56" s="178">
        <f t="shared" si="18"/>
        <v>0</v>
      </c>
      <c r="C56" s="156"/>
      <c r="D56" s="157"/>
      <c r="E56" s="157"/>
      <c r="F56" s="157"/>
      <c r="G56" s="157"/>
      <c r="H56" s="157"/>
      <c r="I56" s="158"/>
      <c r="J56" s="131" t="s">
        <v>237</v>
      </c>
      <c r="K56" s="255" t="str">
        <f t="shared" si="6"/>
        <v>►</v>
      </c>
      <c r="L56" s="279"/>
      <c r="M56" s="265"/>
      <c r="N56" s="265"/>
      <c r="O56" s="266"/>
      <c r="P56" s="266"/>
      <c r="Q56" s="1"/>
      <c r="R56" s="1"/>
      <c r="S56" s="77"/>
      <c r="T56" s="77"/>
      <c r="U56" s="77"/>
      <c r="V56" s="77"/>
      <c r="W56" s="1"/>
      <c r="X56" s="46" t="str">
        <f t="shared" si="7"/>
        <v/>
      </c>
      <c r="Y56" s="46" t="str">
        <f>IF(NOT(AND(LEFT(R56,1)="L",R56&lt;&gt;"LIGNE")),"",IF(UPPER(TRIM(W56))="QS","Qt. suffisante",IF(AJ56="","",IF(AF56="MASSE",IF(AJ56&gt;=1,"Kg","g"),IF(AF56="VOLUME",IF(AJ56&gt;=1,"L","cl"),IFERROR(VLOOKUP(UPPER(TRIM(V56)),AP4:AS49,4,FALSE),V56))))))</f>
        <v/>
      </c>
      <c r="Z56" s="45" t="str">
        <f t="shared" si="8"/>
        <v/>
      </c>
      <c r="AA56" s="45" t="str">
        <f>IF(NOT(AND(LEFT(R56,1)="L",R56&lt;&gt;"LIGNE")),"",IF(UPPER(TRIM(W56))="QS","Qt. suffisante",IF(AI56="","",IF(AF56="MASSE",IF(AI56&gt;=1,"Kg","g"),IF(AF56="VOLUME",IF(AI56&gt;=1,"L","cl"),IFERROR(VLOOKUP(UPPER(TRIM(V56)),AP4:AS49,4,FALSE),V56))))))</f>
        <v/>
      </c>
      <c r="AB56" s="47" t="str">
        <f t="shared" si="9"/>
        <v/>
      </c>
      <c r="AC56" s="47" t="str">
        <f t="shared" si="10"/>
        <v/>
      </c>
      <c r="AD56" s="47" t="str">
        <f t="shared" si="11"/>
        <v/>
      </c>
      <c r="AE56" s="1"/>
      <c r="AF56" s="48" t="str">
        <f>IF(NOT(AND(LEFT(R56,1)="L",R56&lt;&gt;"LIGNE")),"",IFERROR(VLOOKUP(UPPER(TRIM(V56)),AP4:AS49,2,FALSE),""))</f>
        <v/>
      </c>
      <c r="AG56" s="49" t="str">
        <f>IF(NOT(AND(LEFT(R56,1)="L",R56&lt;&gt;"LIGNE")),"",IFERROR(VLOOKUP(UPPER(TRIM(V56)),AP4:AS49,3,FALSE),""))</f>
        <v/>
      </c>
      <c r="AH56" s="49" t="str">
        <f t="shared" si="12"/>
        <v/>
      </c>
      <c r="AI56" s="49" t="str">
        <f t="shared" si="13"/>
        <v/>
      </c>
      <c r="AJ56" s="49" t="str">
        <f t="shared" si="14"/>
        <v/>
      </c>
      <c r="AK56" s="40" t="str">
        <f>IF(R56="RECETTE","",IF(R56="PRINCIPAL AUTEUR",IF(OR(S56="",T56="",V56="",W56="",S56=0),"",IFERROR(IF(OR(VLOOKUP(UPPER(TRIM(SUBSTITUTE(T56,CHAR(160)," "))),AP4:AS49,2,FALSE)&lt;&gt;VLOOKUP(UPPER(TRIM(SUBSTITUTE(W56,CHAR(160)," "))),AP4:AS49,2,FALSE),AND(VLOOKUP(UPPER(TRIM(SUBSTITUTE(T56,CHAR(160)," "))),AP4:AS49,2,FALSE)="AUTRE",UPPER(TRIM(SUBSTITUTE(T56,CHAR(160)," ")))&lt;&gt;UPPER(TRIM(SUBSTITUTE(W56,CHAR(160)," "))))),"",(V56*VLOOKUP(UPPER(TRIM(SUBSTITUTE(W56,CHAR(160)," "))),AP4:AS49,3,FALSE))/(S56*VLOOKUP(UPPER(TRIM(SUBSTITUTE(T56,CHAR(160)," "))),AP4:AS49,3,FALSE))),"")),IFERROR(AK55,"")))</f>
        <v/>
      </c>
      <c r="AL56" s="40" t="str">
        <f t="shared" si="15"/>
        <v/>
      </c>
      <c r="AM56" s="50">
        <f t="shared" si="16"/>
        <v>0</v>
      </c>
      <c r="AN56" s="1"/>
      <c r="AO56" s="1"/>
      <c r="AP56" s="51" t="s">
        <v>0</v>
      </c>
      <c r="AQ56" s="1"/>
      <c r="AR56" s="323" t="s">
        <v>279</v>
      </c>
      <c r="AS56" s="234"/>
      <c r="AT56" s="234"/>
      <c r="BB56" s="321" t="s">
        <v>499</v>
      </c>
      <c r="BC56" s="322" t="s">
        <v>500</v>
      </c>
      <c r="BD56" s="310"/>
      <c r="BE56" s="310"/>
      <c r="BF56" s="310"/>
      <c r="BG56" s="310"/>
      <c r="BH56" s="311"/>
      <c r="BJ56" s="229">
        <v>1</v>
      </c>
    </row>
    <row r="57" spans="1:62" ht="20.100000000000001" customHeight="1" x14ac:dyDescent="0.35">
      <c r="A57" s="232" t="s">
        <v>237</v>
      </c>
      <c r="B57" s="178">
        <f t="shared" si="18"/>
        <v>0</v>
      </c>
      <c r="C57" s="156"/>
      <c r="D57" s="157"/>
      <c r="E57" s="157"/>
      <c r="F57" s="157"/>
      <c r="G57" s="157"/>
      <c r="H57" s="157"/>
      <c r="I57" s="158"/>
      <c r="J57" s="131" t="s">
        <v>237</v>
      </c>
      <c r="K57" s="255" t="str">
        <f t="shared" si="6"/>
        <v>►</v>
      </c>
      <c r="L57" s="324" t="s">
        <v>356</v>
      </c>
      <c r="M57" s="265"/>
      <c r="N57" s="272"/>
      <c r="O57" s="272"/>
      <c r="P57" s="272"/>
      <c r="Q57" s="1"/>
      <c r="R57" s="1"/>
      <c r="S57" s="77"/>
      <c r="T57" s="77"/>
      <c r="U57" s="77"/>
      <c r="V57" s="77"/>
      <c r="W57" s="1"/>
      <c r="X57" s="46" t="str">
        <f t="shared" si="7"/>
        <v/>
      </c>
      <c r="Y57" s="46" t="str">
        <f>IF(NOT(AND(LEFT(R57,1)="L",R57&lt;&gt;"LIGNE")),"",IF(UPPER(TRIM(W57))="QS","Qt. suffisante",IF(AJ57="","",IF(AF57="MASSE",IF(AJ57&gt;=1,"Kg","g"),IF(AF57="VOLUME",IF(AJ57&gt;=1,"L","cl"),IFERROR(VLOOKUP(UPPER(TRIM(V57)),AP4:AS49,4,FALSE),V57))))))</f>
        <v/>
      </c>
      <c r="Z57" s="45" t="str">
        <f t="shared" si="8"/>
        <v/>
      </c>
      <c r="AA57" s="45" t="str">
        <f>IF(NOT(AND(LEFT(R57,1)="L",R57&lt;&gt;"LIGNE")),"",IF(UPPER(TRIM(W57))="QS","Qt. suffisante",IF(AI57="","",IF(AF57="MASSE",IF(AI57&gt;=1,"Kg","g"),IF(AF57="VOLUME",IF(AI57&gt;=1,"L","cl"),IFERROR(VLOOKUP(UPPER(TRIM(V57)),AP4:AS49,4,FALSE),V57))))))</f>
        <v/>
      </c>
      <c r="AB57" s="47" t="str">
        <f t="shared" si="9"/>
        <v/>
      </c>
      <c r="AC57" s="47" t="str">
        <f t="shared" si="10"/>
        <v/>
      </c>
      <c r="AD57" s="47" t="str">
        <f t="shared" si="11"/>
        <v/>
      </c>
      <c r="AE57" s="1"/>
      <c r="AF57" s="48" t="str">
        <f>IF(NOT(AND(LEFT(R57,1)="L",R57&lt;&gt;"LIGNE")),"",IFERROR(VLOOKUP(UPPER(TRIM(V57)),AP4:AS49,2,FALSE),""))</f>
        <v/>
      </c>
      <c r="AG57" s="49" t="str">
        <f>IF(NOT(AND(LEFT(R57,1)="L",R57&lt;&gt;"LIGNE")),"",IFERROR(VLOOKUP(UPPER(TRIM(V57)),AP4:AS49,3,FALSE),""))</f>
        <v/>
      </c>
      <c r="AH57" s="49" t="str">
        <f t="shared" si="12"/>
        <v/>
      </c>
      <c r="AI57" s="49" t="str">
        <f t="shared" si="13"/>
        <v/>
      </c>
      <c r="AJ57" s="49" t="str">
        <f t="shared" si="14"/>
        <v/>
      </c>
      <c r="AK57" s="40" t="str">
        <f>IF(R57="RECETTE","",IF(R57="PRINCIPAL AUTEUR",IF(OR(S57="",T57="",V57="",W57="",S57=0),"",IFERROR(IF(OR(VLOOKUP(UPPER(TRIM(SUBSTITUTE(T57,CHAR(160)," "))),AP4:AS49,2,FALSE)&lt;&gt;VLOOKUP(UPPER(TRIM(SUBSTITUTE(W57,CHAR(160)," "))),AP4:AS49,2,FALSE),AND(VLOOKUP(UPPER(TRIM(SUBSTITUTE(T57,CHAR(160)," "))),AP4:AS49,2,FALSE)="AUTRE",UPPER(TRIM(SUBSTITUTE(T57,CHAR(160)," ")))&lt;&gt;UPPER(TRIM(SUBSTITUTE(W57,CHAR(160)," "))))),"",(V57*VLOOKUP(UPPER(TRIM(SUBSTITUTE(W57,CHAR(160)," "))),AP4:AS49,3,FALSE))/(S57*VLOOKUP(UPPER(TRIM(SUBSTITUTE(T57,CHAR(160)," "))),AP4:AS49,3,FALSE))),"")),IFERROR(AK56,"")))</f>
        <v/>
      </c>
      <c r="AL57" s="40" t="str">
        <f t="shared" si="15"/>
        <v/>
      </c>
      <c r="AM57" s="50">
        <f t="shared" si="16"/>
        <v>0</v>
      </c>
      <c r="AN57" s="1"/>
      <c r="AO57" s="1"/>
      <c r="AP57" s="55" t="s">
        <v>314</v>
      </c>
      <c r="AQ57" s="1"/>
      <c r="AR57" s="325" t="s">
        <v>282</v>
      </c>
      <c r="AS57" s="234"/>
      <c r="AT57" s="234"/>
      <c r="BB57" s="321" t="s">
        <v>501</v>
      </c>
      <c r="BC57" s="322" t="s">
        <v>544</v>
      </c>
      <c r="BD57" s="310"/>
      <c r="BE57" s="310"/>
      <c r="BF57" s="310"/>
      <c r="BG57" s="310"/>
      <c r="BH57" s="311"/>
      <c r="BJ57" s="229">
        <v>1</v>
      </c>
    </row>
    <row r="58" spans="1:62" ht="20.100000000000001" customHeight="1" x14ac:dyDescent="0.35">
      <c r="A58" s="232" t="s">
        <v>237</v>
      </c>
      <c r="B58" s="178">
        <f t="shared" si="18"/>
        <v>0</v>
      </c>
      <c r="C58" s="156"/>
      <c r="D58" s="157"/>
      <c r="E58" s="157"/>
      <c r="F58" s="157"/>
      <c r="G58" s="157"/>
      <c r="H58" s="157"/>
      <c r="I58" s="158"/>
      <c r="J58" s="131" t="s">
        <v>237</v>
      </c>
      <c r="K58" s="255" t="str">
        <f t="shared" si="6"/>
        <v>►</v>
      </c>
      <c r="L58" s="324"/>
      <c r="M58" s="265"/>
      <c r="N58" s="272"/>
      <c r="O58" s="272"/>
      <c r="P58" s="272"/>
      <c r="Q58" s="1"/>
      <c r="R58" s="1"/>
      <c r="S58" s="77"/>
      <c r="T58" s="77"/>
      <c r="U58" s="77"/>
      <c r="V58" s="77"/>
      <c r="W58" s="1"/>
      <c r="X58" s="46" t="str">
        <f t="shared" si="7"/>
        <v/>
      </c>
      <c r="Y58" s="46" t="str">
        <f>IF(NOT(AND(LEFT(R58,1)="L",R58&lt;&gt;"LIGNE")),"",IF(UPPER(TRIM(W58))="QS","Qt. suffisante",IF(AJ58="","",IF(AF58="MASSE",IF(AJ58&gt;=1,"Kg","g"),IF(AF58="VOLUME",IF(AJ58&gt;=1,"L","cl"),IFERROR(VLOOKUP(UPPER(TRIM(V58)),AP4:AS49,4,FALSE),V58))))))</f>
        <v/>
      </c>
      <c r="Z58" s="45" t="str">
        <f t="shared" si="8"/>
        <v/>
      </c>
      <c r="AA58" s="45" t="str">
        <f>IF(NOT(AND(LEFT(R58,1)="L",R58&lt;&gt;"LIGNE")),"",IF(UPPER(TRIM(W58))="QS","Qt. suffisante",IF(AI58="","",IF(AF58="MASSE",IF(AI58&gt;=1,"Kg","g"),IF(AF58="VOLUME",IF(AI58&gt;=1,"L","cl"),IFERROR(VLOOKUP(UPPER(TRIM(V58)),AP4:AS49,4,FALSE),V58))))))</f>
        <v/>
      </c>
      <c r="AB58" s="47" t="str">
        <f t="shared" si="9"/>
        <v/>
      </c>
      <c r="AC58" s="47" t="str">
        <f t="shared" si="10"/>
        <v/>
      </c>
      <c r="AD58" s="47" t="str">
        <f t="shared" si="11"/>
        <v/>
      </c>
      <c r="AE58" s="1"/>
      <c r="AF58" s="48" t="str">
        <f>IF(NOT(AND(LEFT(R58,1)="L",R58&lt;&gt;"LIGNE")),"",IFERROR(VLOOKUP(UPPER(TRIM(V58)),AP4:AS49,2,FALSE),""))</f>
        <v/>
      </c>
      <c r="AG58" s="49" t="str">
        <f>IF(NOT(AND(LEFT(R58,1)="L",R58&lt;&gt;"LIGNE")),"",IFERROR(VLOOKUP(UPPER(TRIM(V58)),AP4:AS49,3,FALSE),""))</f>
        <v/>
      </c>
      <c r="AH58" s="49" t="str">
        <f t="shared" si="12"/>
        <v/>
      </c>
      <c r="AI58" s="49" t="str">
        <f t="shared" si="13"/>
        <v/>
      </c>
      <c r="AJ58" s="49" t="str">
        <f t="shared" si="14"/>
        <v/>
      </c>
      <c r="AK58" s="40" t="str">
        <f>IF(R58="RECETTE","",IF(R58="PRINCIPAL AUTEUR",IF(OR(S58="",T58="",V58="",W58="",S58=0),"",IFERROR(IF(OR(VLOOKUP(UPPER(TRIM(SUBSTITUTE(T58,CHAR(160)," "))),AP4:AS49,2,FALSE)&lt;&gt;VLOOKUP(UPPER(TRIM(SUBSTITUTE(W58,CHAR(160)," "))),AP4:AS49,2,FALSE),AND(VLOOKUP(UPPER(TRIM(SUBSTITUTE(T58,CHAR(160)," "))),AP4:AS49,2,FALSE)="AUTRE",UPPER(TRIM(SUBSTITUTE(T58,CHAR(160)," ")))&lt;&gt;UPPER(TRIM(SUBSTITUTE(W58,CHAR(160)," "))))),"",(V58*VLOOKUP(UPPER(TRIM(SUBSTITUTE(W58,CHAR(160)," "))),AP4:AS49,3,FALSE))/(S58*VLOOKUP(UPPER(TRIM(SUBSTITUTE(T58,CHAR(160)," "))),AP4:AS49,3,FALSE))),"")),IFERROR(AK57,"")))</f>
        <v/>
      </c>
      <c r="AL58" s="40" t="str">
        <f t="shared" si="15"/>
        <v/>
      </c>
      <c r="AM58" s="50">
        <f t="shared" si="16"/>
        <v>0</v>
      </c>
      <c r="AN58" s="1"/>
      <c r="AO58" s="1"/>
      <c r="AP58" s="55" t="s">
        <v>312</v>
      </c>
      <c r="AQ58" s="1"/>
      <c r="AR58" s="326"/>
      <c r="AS58" s="234"/>
      <c r="AT58" s="234"/>
      <c r="BB58" s="321" t="s">
        <v>502</v>
      </c>
      <c r="BC58" s="322" t="s">
        <v>503</v>
      </c>
      <c r="BD58" s="310"/>
      <c r="BE58" s="310"/>
      <c r="BF58" s="310"/>
      <c r="BG58" s="310"/>
      <c r="BH58" s="311"/>
      <c r="BJ58" s="229">
        <v>1</v>
      </c>
    </row>
    <row r="59" spans="1:62" ht="20.100000000000001" customHeight="1" thickBot="1" x14ac:dyDescent="0.4">
      <c r="A59" s="232" t="s">
        <v>237</v>
      </c>
      <c r="B59" s="178">
        <f t="shared" si="18"/>
        <v>0</v>
      </c>
      <c r="C59" s="156"/>
      <c r="D59" s="157"/>
      <c r="E59" s="157"/>
      <c r="F59" s="157"/>
      <c r="G59" s="157"/>
      <c r="H59" s="157"/>
      <c r="I59" s="158"/>
      <c r="J59" s="131" t="s">
        <v>237</v>
      </c>
      <c r="K59" s="255" t="str">
        <f t="shared" si="6"/>
        <v>►</v>
      </c>
      <c r="L59" s="327" t="s">
        <v>359</v>
      </c>
      <c r="M59" s="272"/>
      <c r="N59" s="272"/>
      <c r="O59" s="272"/>
      <c r="P59" s="272"/>
      <c r="Q59" s="1"/>
      <c r="R59" s="1"/>
      <c r="S59" s="77"/>
      <c r="T59" s="77"/>
      <c r="U59" s="77"/>
      <c r="V59" s="77"/>
      <c r="W59" s="1"/>
      <c r="X59" s="46" t="str">
        <f t="shared" si="7"/>
        <v/>
      </c>
      <c r="Y59" s="46" t="str">
        <f>IF(NOT(AND(LEFT(R59,1)="L",R59&lt;&gt;"LIGNE")),"",IF(UPPER(TRIM(W59))="QS","Qt. suffisante",IF(AJ59="","",IF(AF59="MASSE",IF(AJ59&gt;=1,"Kg","g"),IF(AF59="VOLUME",IF(AJ59&gt;=1,"L","cl"),IFERROR(VLOOKUP(UPPER(TRIM(V59)),AP4:AS49,4,FALSE),V59))))))</f>
        <v/>
      </c>
      <c r="Z59" s="45" t="str">
        <f t="shared" si="8"/>
        <v/>
      </c>
      <c r="AA59" s="45" t="str">
        <f>IF(NOT(AND(LEFT(R59,1)="L",R59&lt;&gt;"LIGNE")),"",IF(UPPER(TRIM(W59))="QS","Qt. suffisante",IF(AI59="","",IF(AF59="MASSE",IF(AI59&gt;=1,"Kg","g"),IF(AF59="VOLUME",IF(AI59&gt;=1,"L","cl"),IFERROR(VLOOKUP(UPPER(TRIM(V59)),AP4:AS49,4,FALSE),V59))))))</f>
        <v/>
      </c>
      <c r="AB59" s="47" t="str">
        <f t="shared" si="9"/>
        <v/>
      </c>
      <c r="AC59" s="47" t="str">
        <f t="shared" si="10"/>
        <v/>
      </c>
      <c r="AD59" s="47" t="str">
        <f t="shared" si="11"/>
        <v/>
      </c>
      <c r="AE59" s="1"/>
      <c r="AF59" s="48" t="str">
        <f>IF(NOT(AND(LEFT(R59,1)="L",R59&lt;&gt;"LIGNE")),"",IFERROR(VLOOKUP(UPPER(TRIM(V59)),AP4:AS49,2,FALSE),""))</f>
        <v/>
      </c>
      <c r="AG59" s="49" t="str">
        <f>IF(NOT(AND(LEFT(R59,1)="L",R59&lt;&gt;"LIGNE")),"",IFERROR(VLOOKUP(UPPER(TRIM(V59)),AP4:AS49,3,FALSE),""))</f>
        <v/>
      </c>
      <c r="AH59" s="49" t="str">
        <f t="shared" si="12"/>
        <v/>
      </c>
      <c r="AI59" s="49" t="str">
        <f t="shared" si="13"/>
        <v/>
      </c>
      <c r="AJ59" s="49" t="str">
        <f t="shared" si="14"/>
        <v/>
      </c>
      <c r="AK59" s="40" t="str">
        <f>IF(R59="RECETTE","",IF(R59="PRINCIPAL AUTEUR",IF(OR(S59="",T59="",V59="",W59="",S59=0),"",IFERROR(IF(OR(VLOOKUP(UPPER(TRIM(SUBSTITUTE(T59,CHAR(160)," "))),AP4:AS49,2,FALSE)&lt;&gt;VLOOKUP(UPPER(TRIM(SUBSTITUTE(W59,CHAR(160)," "))),AP4:AS49,2,FALSE),AND(VLOOKUP(UPPER(TRIM(SUBSTITUTE(T59,CHAR(160)," "))),AP4:AS49,2,FALSE)="AUTRE",UPPER(TRIM(SUBSTITUTE(T59,CHAR(160)," ")))&lt;&gt;UPPER(TRIM(SUBSTITUTE(W59,CHAR(160)," "))))),"",(V59*VLOOKUP(UPPER(TRIM(SUBSTITUTE(W59,CHAR(160)," "))),AP4:AS49,3,FALSE))/(S59*VLOOKUP(UPPER(TRIM(SUBSTITUTE(T59,CHAR(160)," "))),AP4:AS49,3,FALSE))),"")),IFERROR(AK58,"")))</f>
        <v/>
      </c>
      <c r="AL59" s="40" t="str">
        <f t="shared" si="15"/>
        <v/>
      </c>
      <c r="AM59" s="50">
        <f t="shared" si="16"/>
        <v>0</v>
      </c>
      <c r="AN59" s="1"/>
      <c r="AO59" s="1"/>
      <c r="AP59" s="55" t="s">
        <v>311</v>
      </c>
      <c r="AQ59" s="1"/>
      <c r="AR59" s="234"/>
      <c r="AS59" s="234"/>
      <c r="AT59" s="234"/>
      <c r="BB59" s="321" t="s">
        <v>504</v>
      </c>
      <c r="BC59" s="322" t="s">
        <v>505</v>
      </c>
      <c r="BD59" s="310"/>
      <c r="BE59" s="310"/>
      <c r="BF59" s="310"/>
      <c r="BG59" s="310"/>
      <c r="BH59" s="311"/>
      <c r="BJ59" s="229">
        <v>1</v>
      </c>
    </row>
    <row r="60" spans="1:62" ht="20.100000000000001" customHeight="1" thickBot="1" x14ac:dyDescent="0.4">
      <c r="A60" s="232" t="s">
        <v>237</v>
      </c>
      <c r="B60" s="178">
        <f t="shared" si="18"/>
        <v>0</v>
      </c>
      <c r="C60" s="156"/>
      <c r="D60" s="157"/>
      <c r="E60" s="157"/>
      <c r="F60" s="157"/>
      <c r="G60" s="157"/>
      <c r="H60" s="157"/>
      <c r="I60" s="158"/>
      <c r="J60" s="131" t="s">
        <v>237</v>
      </c>
      <c r="K60" s="255" t="str">
        <f t="shared" si="6"/>
        <v>►</v>
      </c>
      <c r="L60" s="328">
        <v>1</v>
      </c>
      <c r="M60" s="272"/>
      <c r="N60" s="272"/>
      <c r="O60" s="272"/>
      <c r="P60" s="272"/>
      <c r="Q60" s="1"/>
      <c r="R60" s="1"/>
      <c r="S60" s="77"/>
      <c r="T60" s="77"/>
      <c r="U60" s="77"/>
      <c r="V60" s="77"/>
      <c r="W60" s="1"/>
      <c r="X60" s="46" t="str">
        <f t="shared" si="7"/>
        <v/>
      </c>
      <c r="Y60" s="46" t="str">
        <f>IF(NOT(AND(LEFT(R60,1)="L",R60&lt;&gt;"LIGNE")),"",IF(UPPER(TRIM(W60))="QS","Qt. suffisante",IF(AJ60="","",IF(AF60="MASSE",IF(AJ60&gt;=1,"Kg","g"),IF(AF60="VOLUME",IF(AJ60&gt;=1,"L","cl"),IFERROR(VLOOKUP(UPPER(TRIM(V60)),AP4:AS49,4,FALSE),V60))))))</f>
        <v/>
      </c>
      <c r="Z60" s="45" t="str">
        <f t="shared" si="8"/>
        <v/>
      </c>
      <c r="AA60" s="45" t="str">
        <f>IF(NOT(AND(LEFT(R60,1)="L",R60&lt;&gt;"LIGNE")),"",IF(UPPER(TRIM(W60))="QS","Qt. suffisante",IF(AI60="","",IF(AF60="MASSE",IF(AI60&gt;=1,"Kg","g"),IF(AF60="VOLUME",IF(AI60&gt;=1,"L","cl"),IFERROR(VLOOKUP(UPPER(TRIM(V60)),AP4:AS49,4,FALSE),V60))))))</f>
        <v/>
      </c>
      <c r="AB60" s="47" t="str">
        <f t="shared" si="9"/>
        <v/>
      </c>
      <c r="AC60" s="47" t="str">
        <f t="shared" si="10"/>
        <v/>
      </c>
      <c r="AD60" s="47" t="str">
        <f t="shared" si="11"/>
        <v/>
      </c>
      <c r="AE60" s="1"/>
      <c r="AF60" s="48" t="str">
        <f>IF(NOT(AND(LEFT(R60,1)="L",R60&lt;&gt;"LIGNE")),"",IFERROR(VLOOKUP(UPPER(TRIM(V60)),AP4:AS49,2,FALSE),""))</f>
        <v/>
      </c>
      <c r="AG60" s="49" t="str">
        <f>IF(NOT(AND(LEFT(R60,1)="L",R60&lt;&gt;"LIGNE")),"",IFERROR(VLOOKUP(UPPER(TRIM(V60)),AP4:AS49,3,FALSE),""))</f>
        <v/>
      </c>
      <c r="AH60" s="49" t="str">
        <f t="shared" si="12"/>
        <v/>
      </c>
      <c r="AI60" s="49" t="str">
        <f t="shared" si="13"/>
        <v/>
      </c>
      <c r="AJ60" s="49" t="str">
        <f t="shared" si="14"/>
        <v/>
      </c>
      <c r="AK60" s="40" t="str">
        <f>IF(R60="RECETTE","",IF(R60="PRINCIPAL AUTEUR",IF(OR(S60="",T60="",V60="",W60="",S60=0),"",IFERROR(IF(OR(VLOOKUP(UPPER(TRIM(SUBSTITUTE(T60,CHAR(160)," "))),AP4:AS49,2,FALSE)&lt;&gt;VLOOKUP(UPPER(TRIM(SUBSTITUTE(W60,CHAR(160)," "))),AP4:AS49,2,FALSE),AND(VLOOKUP(UPPER(TRIM(SUBSTITUTE(T60,CHAR(160)," "))),AP4:AS49,2,FALSE)="AUTRE",UPPER(TRIM(SUBSTITUTE(T60,CHAR(160)," ")))&lt;&gt;UPPER(TRIM(SUBSTITUTE(W60,CHAR(160)," "))))),"",(V60*VLOOKUP(UPPER(TRIM(SUBSTITUTE(W60,CHAR(160)," "))),AP4:AS49,3,FALSE))/(S60*VLOOKUP(UPPER(TRIM(SUBSTITUTE(T60,CHAR(160)," "))),AP4:AS49,3,FALSE))),"")),IFERROR(AK59,"")))</f>
        <v/>
      </c>
      <c r="AL60" s="40" t="str">
        <f t="shared" si="15"/>
        <v/>
      </c>
      <c r="AM60" s="50">
        <f t="shared" si="16"/>
        <v>0</v>
      </c>
      <c r="AN60" s="1"/>
      <c r="AO60" s="1"/>
      <c r="AP60" s="64" t="s">
        <v>318</v>
      </c>
      <c r="AQ60" s="1"/>
      <c r="AR60" s="437" t="s">
        <v>574</v>
      </c>
      <c r="AS60" s="438"/>
      <c r="AT60" s="439"/>
      <c r="BB60" s="312"/>
      <c r="BC60" s="320"/>
      <c r="BD60" s="310"/>
      <c r="BE60" s="310"/>
      <c r="BF60" s="310"/>
      <c r="BG60" s="310"/>
      <c r="BH60" s="311"/>
      <c r="BJ60" s="229">
        <v>1</v>
      </c>
    </row>
    <row r="61" spans="1:62" ht="20.100000000000001" customHeight="1" x14ac:dyDescent="0.25">
      <c r="A61" s="232" t="s">
        <v>237</v>
      </c>
      <c r="B61" s="178">
        <f t="shared" si="18"/>
        <v>0</v>
      </c>
      <c r="C61" s="156"/>
      <c r="D61" s="157"/>
      <c r="E61" s="157"/>
      <c r="F61" s="157"/>
      <c r="G61" s="157"/>
      <c r="H61" s="157"/>
      <c r="I61" s="158"/>
      <c r="J61" s="131" t="s">
        <v>237</v>
      </c>
      <c r="K61" s="255" t="str">
        <f t="shared" si="6"/>
        <v>►</v>
      </c>
      <c r="L61" s="324" t="s">
        <v>362</v>
      </c>
      <c r="M61" s="272"/>
      <c r="N61" s="272"/>
      <c r="O61" s="272"/>
      <c r="P61" s="272"/>
      <c r="Q61" s="1"/>
      <c r="R61" s="1"/>
      <c r="S61" s="77"/>
      <c r="T61" s="77"/>
      <c r="U61" s="77"/>
      <c r="V61" s="77"/>
      <c r="W61" s="1"/>
      <c r="X61" s="46" t="str">
        <f t="shared" si="7"/>
        <v/>
      </c>
      <c r="Y61" s="46" t="str">
        <f>IF(NOT(AND(LEFT(R61,1)="L",R61&lt;&gt;"LIGNE")),"",IF(UPPER(TRIM(W61))="QS","Qt. suffisante",IF(AJ61="","",IF(AF61="MASSE",IF(AJ61&gt;=1,"Kg","g"),IF(AF61="VOLUME",IF(AJ61&gt;=1,"L","cl"),IFERROR(VLOOKUP(UPPER(TRIM(V61)),AP4:AS49,4,FALSE),V61))))))</f>
        <v/>
      </c>
      <c r="Z61" s="45" t="str">
        <f t="shared" si="8"/>
        <v/>
      </c>
      <c r="AA61" s="45" t="str">
        <f>IF(NOT(AND(LEFT(R61,1)="L",R61&lt;&gt;"LIGNE")),"",IF(UPPER(TRIM(W61))="QS","Qt. suffisante",IF(AI61="","",IF(AF61="MASSE",IF(AI61&gt;=1,"Kg","g"),IF(AF61="VOLUME",IF(AI61&gt;=1,"L","cl"),IFERROR(VLOOKUP(UPPER(TRIM(V61)),AP4:AS49,4,FALSE),V61))))))</f>
        <v/>
      </c>
      <c r="AB61" s="47" t="str">
        <f t="shared" si="9"/>
        <v/>
      </c>
      <c r="AC61" s="47" t="str">
        <f t="shared" si="10"/>
        <v/>
      </c>
      <c r="AD61" s="47" t="str">
        <f t="shared" si="11"/>
        <v/>
      </c>
      <c r="AE61" s="1"/>
      <c r="AF61" s="48" t="str">
        <f>IF(NOT(AND(LEFT(R61,1)="L",R61&lt;&gt;"LIGNE")),"",IFERROR(VLOOKUP(UPPER(TRIM(V61)),AP4:AS49,2,FALSE),""))</f>
        <v/>
      </c>
      <c r="AG61" s="49" t="str">
        <f>IF(NOT(AND(LEFT(R61,1)="L",R61&lt;&gt;"LIGNE")),"",IFERROR(VLOOKUP(UPPER(TRIM(V61)),AP4:AS49,3,FALSE),""))</f>
        <v/>
      </c>
      <c r="AH61" s="49" t="str">
        <f t="shared" si="12"/>
        <v/>
      </c>
      <c r="AI61" s="49" t="str">
        <f t="shared" si="13"/>
        <v/>
      </c>
      <c r="AJ61" s="49" t="str">
        <f t="shared" si="14"/>
        <v/>
      </c>
      <c r="AK61" s="40" t="str">
        <f>IF(R61="RECETTE","",IF(R61="PRINCIPAL AUTEUR",IF(OR(S61="",T61="",V61="",W61="",S61=0),"",IFERROR(IF(OR(VLOOKUP(UPPER(TRIM(SUBSTITUTE(T61,CHAR(160)," "))),AP4:AS49,2,FALSE)&lt;&gt;VLOOKUP(UPPER(TRIM(SUBSTITUTE(W61,CHAR(160)," "))),AP4:AS49,2,FALSE),AND(VLOOKUP(UPPER(TRIM(SUBSTITUTE(T61,CHAR(160)," "))),AP4:AS49,2,FALSE)="AUTRE",UPPER(TRIM(SUBSTITUTE(T61,CHAR(160)," ")))&lt;&gt;UPPER(TRIM(SUBSTITUTE(W61,CHAR(160)," "))))),"",(V61*VLOOKUP(UPPER(TRIM(SUBSTITUTE(W61,CHAR(160)," "))),AP4:AS49,3,FALSE))/(S61*VLOOKUP(UPPER(TRIM(SUBSTITUTE(T61,CHAR(160)," "))),AP4:AS49,3,FALSE))),"")),IFERROR(AK60,"")))</f>
        <v/>
      </c>
      <c r="AL61" s="40" t="str">
        <f t="shared" si="15"/>
        <v/>
      </c>
      <c r="AM61" s="50">
        <f t="shared" si="16"/>
        <v>0</v>
      </c>
      <c r="AN61" s="1"/>
      <c r="AO61" s="1"/>
      <c r="AP61" s="64" t="s">
        <v>316</v>
      </c>
      <c r="AQ61" s="1"/>
      <c r="AR61" s="326" t="s">
        <v>287</v>
      </c>
      <c r="AS61" s="236"/>
      <c r="AT61" s="236"/>
      <c r="AV61" s="27"/>
      <c r="AW61" s="27"/>
      <c r="BB61" s="440" t="s">
        <v>506</v>
      </c>
      <c r="BC61" s="441"/>
      <c r="BD61" s="441"/>
      <c r="BE61" s="441"/>
      <c r="BF61" s="441"/>
      <c r="BG61" s="441"/>
      <c r="BH61" s="442"/>
      <c r="BJ61" s="229">
        <v>1</v>
      </c>
    </row>
    <row r="62" spans="1:62" ht="20.100000000000001" customHeight="1" x14ac:dyDescent="0.35">
      <c r="A62" s="232" t="s">
        <v>237</v>
      </c>
      <c r="B62" s="178">
        <f t="shared" si="18"/>
        <v>0</v>
      </c>
      <c r="C62" s="156"/>
      <c r="D62" s="157"/>
      <c r="E62" s="157"/>
      <c r="F62" s="157"/>
      <c r="G62" s="157"/>
      <c r="H62" s="157"/>
      <c r="I62" s="158"/>
      <c r="J62" s="131" t="s">
        <v>237</v>
      </c>
      <c r="K62" s="255" t="str">
        <f t="shared" si="6"/>
        <v>►</v>
      </c>
      <c r="L62" s="329" t="s">
        <v>364</v>
      </c>
      <c r="M62" s="272"/>
      <c r="N62" s="272"/>
      <c r="O62" s="272"/>
      <c r="P62" s="272"/>
      <c r="Q62" s="1"/>
      <c r="R62" s="1"/>
      <c r="S62" s="77"/>
      <c r="T62" s="77"/>
      <c r="U62" s="77"/>
      <c r="V62" s="77"/>
      <c r="W62" s="1"/>
      <c r="X62" s="46" t="str">
        <f t="shared" si="7"/>
        <v/>
      </c>
      <c r="Y62" s="46" t="str">
        <f>IF(NOT(AND(LEFT(R62,1)="L",R62&lt;&gt;"LIGNE")),"",IF(UPPER(TRIM(W62))="QS","Qt. suffisante",IF(AJ62="","",IF(AF62="MASSE",IF(AJ62&gt;=1,"Kg","g"),IF(AF62="VOLUME",IF(AJ62&gt;=1,"L","cl"),IFERROR(VLOOKUP(UPPER(TRIM(V62)),AP4:AS49,4,FALSE),V62))))))</f>
        <v/>
      </c>
      <c r="Z62" s="45" t="str">
        <f t="shared" si="8"/>
        <v/>
      </c>
      <c r="AA62" s="45" t="str">
        <f>IF(NOT(AND(LEFT(R62,1)="L",R62&lt;&gt;"LIGNE")),"",IF(UPPER(TRIM(W62))="QS","Qt. suffisante",IF(AI62="","",IF(AF62="MASSE",IF(AI62&gt;=1,"Kg","g"),IF(AF62="VOLUME",IF(AI62&gt;=1,"L","cl"),IFERROR(VLOOKUP(UPPER(TRIM(V62)),AP4:AS49,4,FALSE),V62))))))</f>
        <v/>
      </c>
      <c r="AB62" s="47" t="str">
        <f t="shared" si="9"/>
        <v/>
      </c>
      <c r="AC62" s="47" t="str">
        <f t="shared" si="10"/>
        <v/>
      </c>
      <c r="AD62" s="47" t="str">
        <f t="shared" si="11"/>
        <v/>
      </c>
      <c r="AE62" s="1"/>
      <c r="AF62" s="48" t="str">
        <f>IF(NOT(AND(LEFT(R62,1)="L",R62&lt;&gt;"LIGNE")),"",IFERROR(VLOOKUP(UPPER(TRIM(V62)),AP4:AS49,2,FALSE),""))</f>
        <v/>
      </c>
      <c r="AG62" s="49" t="str">
        <f>IF(NOT(AND(LEFT(R62,1)="L",R62&lt;&gt;"LIGNE")),"",IFERROR(VLOOKUP(UPPER(TRIM(V62)),AP4:AS49,3,FALSE),""))</f>
        <v/>
      </c>
      <c r="AH62" s="49" t="str">
        <f t="shared" si="12"/>
        <v/>
      </c>
      <c r="AI62" s="49" t="str">
        <f t="shared" si="13"/>
        <v/>
      </c>
      <c r="AJ62" s="49" t="str">
        <f t="shared" si="14"/>
        <v/>
      </c>
      <c r="AK62" s="40" t="str">
        <f>IF(R62="RECETTE","",IF(R62="PRINCIPAL AUTEUR",IF(OR(S62="",T62="",V62="",W62="",S62=0),"",IFERROR(IF(OR(VLOOKUP(UPPER(TRIM(SUBSTITUTE(T62,CHAR(160)," "))),AP4:AS49,2,FALSE)&lt;&gt;VLOOKUP(UPPER(TRIM(SUBSTITUTE(W62,CHAR(160)," "))),AP4:AS49,2,FALSE),AND(VLOOKUP(UPPER(TRIM(SUBSTITUTE(T62,CHAR(160)," "))),AP4:AS49,2,FALSE)="AUTRE",UPPER(TRIM(SUBSTITUTE(T62,CHAR(160)," ")))&lt;&gt;UPPER(TRIM(SUBSTITUTE(W62,CHAR(160)," "))))),"",(V62*VLOOKUP(UPPER(TRIM(SUBSTITUTE(W62,CHAR(160)," "))),AP4:AS49,3,FALSE))/(S62*VLOOKUP(UPPER(TRIM(SUBSTITUTE(T62,CHAR(160)," "))),AP4:AS49,3,FALSE))),"")),IFERROR(AK61,"")))</f>
        <v/>
      </c>
      <c r="AL62" s="40" t="str">
        <f t="shared" si="15"/>
        <v/>
      </c>
      <c r="AM62" s="50">
        <f t="shared" si="16"/>
        <v>0</v>
      </c>
      <c r="AN62" s="1"/>
      <c r="AO62" s="1"/>
      <c r="AP62" s="64" t="s">
        <v>368</v>
      </c>
      <c r="AQ62" s="1"/>
      <c r="AR62" s="330" t="s">
        <v>290</v>
      </c>
      <c r="AS62" s="236"/>
      <c r="AT62" s="331" t="s">
        <v>291</v>
      </c>
      <c r="AV62" s="27"/>
      <c r="AW62" s="27"/>
      <c r="BB62" s="443" t="s">
        <v>507</v>
      </c>
      <c r="BC62" s="444"/>
      <c r="BD62" s="310"/>
      <c r="BE62" s="310"/>
      <c r="BF62" s="310"/>
      <c r="BG62" s="310"/>
      <c r="BH62" s="311"/>
      <c r="BJ62" s="229">
        <v>1</v>
      </c>
    </row>
    <row r="63" spans="1:62" ht="20.100000000000001" customHeight="1" thickBot="1" x14ac:dyDescent="0.4">
      <c r="A63" s="232" t="s">
        <v>237</v>
      </c>
      <c r="B63" s="178">
        <f t="shared" si="18"/>
        <v>0</v>
      </c>
      <c r="C63" s="156"/>
      <c r="D63" s="157"/>
      <c r="E63" s="157"/>
      <c r="F63" s="157"/>
      <c r="G63" s="157"/>
      <c r="H63" s="157"/>
      <c r="I63" s="158"/>
      <c r="J63" s="131" t="s">
        <v>237</v>
      </c>
      <c r="K63" s="255" t="str">
        <f t="shared" si="6"/>
        <v>►</v>
      </c>
      <c r="L63" s="328">
        <v>1</v>
      </c>
      <c r="M63" s="272"/>
      <c r="N63" s="272"/>
      <c r="O63" s="272"/>
      <c r="P63" s="272"/>
      <c r="Q63" s="1"/>
      <c r="R63" s="1"/>
      <c r="S63" s="77"/>
      <c r="T63" s="77"/>
      <c r="U63" s="77"/>
      <c r="V63" s="77"/>
      <c r="W63" s="1"/>
      <c r="X63" s="46" t="str">
        <f t="shared" si="7"/>
        <v/>
      </c>
      <c r="Y63" s="46" t="str">
        <f>IF(NOT(AND(LEFT(R63,1)="L",R63&lt;&gt;"LIGNE")),"",IF(UPPER(TRIM(W63))="QS","Qt. suffisante",IF(AJ63="","",IF(AF63="MASSE",IF(AJ63&gt;=1,"Kg","g"),IF(AF63="VOLUME",IF(AJ63&gt;=1,"L","cl"),IFERROR(VLOOKUP(UPPER(TRIM(V63)),AP4:AS49,4,FALSE),V63))))))</f>
        <v/>
      </c>
      <c r="Z63" s="45" t="str">
        <f t="shared" si="8"/>
        <v/>
      </c>
      <c r="AA63" s="45" t="str">
        <f>IF(NOT(AND(LEFT(R63,1)="L",R63&lt;&gt;"LIGNE")),"",IF(UPPER(TRIM(W63))="QS","Qt. suffisante",IF(AI63="","",IF(AF63="MASSE",IF(AI63&gt;=1,"Kg","g"),IF(AF63="VOLUME",IF(AI63&gt;=1,"L","cl"),IFERROR(VLOOKUP(UPPER(TRIM(V63)),AP4:AS49,4,FALSE),V63))))))</f>
        <v/>
      </c>
      <c r="AB63" s="47" t="str">
        <f t="shared" si="9"/>
        <v/>
      </c>
      <c r="AC63" s="47" t="str">
        <f t="shared" si="10"/>
        <v/>
      </c>
      <c r="AD63" s="47" t="str">
        <f t="shared" si="11"/>
        <v/>
      </c>
      <c r="AE63" s="1"/>
      <c r="AF63" s="48" t="str">
        <f>IF(NOT(AND(LEFT(R63,1)="L",R63&lt;&gt;"LIGNE")),"",IFERROR(VLOOKUP(UPPER(TRIM(V63)),AP4:AS49,2,FALSE),""))</f>
        <v/>
      </c>
      <c r="AG63" s="49" t="str">
        <f>IF(NOT(AND(LEFT(R63,1)="L",R63&lt;&gt;"LIGNE")),"",IFERROR(VLOOKUP(UPPER(TRIM(V63)),AP4:AS49,3,FALSE),""))</f>
        <v/>
      </c>
      <c r="AH63" s="49" t="str">
        <f t="shared" si="12"/>
        <v/>
      </c>
      <c r="AI63" s="49" t="str">
        <f t="shared" si="13"/>
        <v/>
      </c>
      <c r="AJ63" s="49" t="str">
        <f t="shared" si="14"/>
        <v/>
      </c>
      <c r="AK63" s="40" t="str">
        <f>IF(R63="RECETTE","",IF(R63="PRINCIPAL AUTEUR",IF(OR(S63="",T63="",V63="",W63="",S63=0),"",IFERROR(IF(OR(VLOOKUP(UPPER(TRIM(SUBSTITUTE(T63,CHAR(160)," "))),AP4:AS49,2,FALSE)&lt;&gt;VLOOKUP(UPPER(TRIM(SUBSTITUTE(W63,CHAR(160)," "))),AP4:AS49,2,FALSE),AND(VLOOKUP(UPPER(TRIM(SUBSTITUTE(T63,CHAR(160)," "))),AP4:AS49,2,FALSE)="AUTRE",UPPER(TRIM(SUBSTITUTE(T63,CHAR(160)," ")))&lt;&gt;UPPER(TRIM(SUBSTITUTE(W63,CHAR(160)," "))))),"",(V63*VLOOKUP(UPPER(TRIM(SUBSTITUTE(W63,CHAR(160)," "))),AP4:AS49,3,FALSE))/(S63*VLOOKUP(UPPER(TRIM(SUBSTITUTE(T63,CHAR(160)," "))),AP4:AS49,3,FALSE))),"")),IFERROR(AK62,"")))</f>
        <v/>
      </c>
      <c r="AL63" s="40" t="str">
        <f t="shared" si="15"/>
        <v/>
      </c>
      <c r="AM63" s="50">
        <f t="shared" si="16"/>
        <v>0</v>
      </c>
      <c r="AN63" s="1"/>
      <c r="AO63" s="1"/>
      <c r="AP63" s="64" t="s">
        <v>49</v>
      </c>
      <c r="AQ63" s="1"/>
      <c r="AR63" s="332" t="str">
        <f>SUBSTITUTE(ADDRESS(1,COLUMN(),4),"1","")</f>
        <v>AR</v>
      </c>
      <c r="AS63" s="333">
        <v>0</v>
      </c>
      <c r="AT63" s="331" t="s">
        <v>293</v>
      </c>
      <c r="AV63" s="27"/>
      <c r="AW63" s="27"/>
      <c r="BB63" s="443"/>
      <c r="BC63" s="444"/>
      <c r="BD63" s="334" t="s">
        <v>510</v>
      </c>
      <c r="BE63" s="310"/>
      <c r="BF63" s="335" t="s">
        <v>509</v>
      </c>
      <c r="BG63" s="334" t="s">
        <v>511</v>
      </c>
      <c r="BH63" s="311"/>
      <c r="BJ63" s="229">
        <v>1</v>
      </c>
    </row>
    <row r="64" spans="1:62" ht="20.100000000000001" customHeight="1" x14ac:dyDescent="0.35">
      <c r="A64" s="232" t="s">
        <v>237</v>
      </c>
      <c r="B64" s="178">
        <f t="shared" si="18"/>
        <v>0</v>
      </c>
      <c r="C64" s="156"/>
      <c r="D64" s="157"/>
      <c r="E64" s="157"/>
      <c r="F64" s="157"/>
      <c r="G64" s="157"/>
      <c r="H64" s="157"/>
      <c r="I64" s="158"/>
      <c r="J64" s="131"/>
      <c r="K64" s="255" t="str">
        <f t="shared" si="6"/>
        <v>►</v>
      </c>
      <c r="L64" s="324" t="s">
        <v>369</v>
      </c>
      <c r="M64" s="272"/>
      <c r="N64" s="272"/>
      <c r="O64" s="272"/>
      <c r="P64" s="272"/>
      <c r="Q64" s="1"/>
      <c r="R64" s="1"/>
      <c r="S64" s="77"/>
      <c r="T64" s="77"/>
      <c r="U64" s="77"/>
      <c r="V64" s="77"/>
      <c r="W64" s="1"/>
      <c r="X64" s="46" t="str">
        <f t="shared" si="7"/>
        <v/>
      </c>
      <c r="Y64" s="46" t="str">
        <f>IF(NOT(AND(LEFT(R64,1)="L",R64&lt;&gt;"LIGNE")),"",IF(UPPER(TRIM(W64))="QS","Qt. suffisante",IF(AJ64="","",IF(AF64="MASSE",IF(AJ64&gt;=1,"Kg","g"),IF(AF64="VOLUME",IF(AJ64&gt;=1,"L","cl"),IFERROR(VLOOKUP(UPPER(TRIM(V64)),AP4:AS49,4,FALSE),V64))))))</f>
        <v/>
      </c>
      <c r="Z64" s="45" t="str">
        <f t="shared" si="8"/>
        <v/>
      </c>
      <c r="AA64" s="45" t="str">
        <f>IF(NOT(AND(LEFT(R64,1)="L",R64&lt;&gt;"LIGNE")),"",IF(UPPER(TRIM(W64))="QS","Qt. suffisante",IF(AI64="","",IF(AF64="MASSE",IF(AI64&gt;=1,"Kg","g"),IF(AF64="VOLUME",IF(AI64&gt;=1,"L","cl"),IFERROR(VLOOKUP(UPPER(TRIM(V64)),AP4:AS49,4,FALSE),V64))))))</f>
        <v/>
      </c>
      <c r="AB64" s="47" t="str">
        <f t="shared" si="9"/>
        <v/>
      </c>
      <c r="AC64" s="47" t="str">
        <f t="shared" si="10"/>
        <v/>
      </c>
      <c r="AD64" s="47" t="str">
        <f t="shared" si="11"/>
        <v/>
      </c>
      <c r="AE64" s="1"/>
      <c r="AF64" s="48" t="str">
        <f>IF(NOT(AND(LEFT(R64,1)="L",R64&lt;&gt;"LIGNE")),"",IFERROR(VLOOKUP(UPPER(TRIM(V64)),AP4:AS49,2,FALSE),""))</f>
        <v/>
      </c>
      <c r="AG64" s="49" t="str">
        <f>IF(NOT(AND(LEFT(R64,1)="L",R64&lt;&gt;"LIGNE")),"",IFERROR(VLOOKUP(UPPER(TRIM(V64)),AP4:AS49,3,FALSE),""))</f>
        <v/>
      </c>
      <c r="AH64" s="49" t="str">
        <f t="shared" si="12"/>
        <v/>
      </c>
      <c r="AI64" s="49" t="str">
        <f t="shared" si="13"/>
        <v/>
      </c>
      <c r="AJ64" s="49" t="str">
        <f t="shared" si="14"/>
        <v/>
      </c>
      <c r="AK64" s="40" t="str">
        <f>IF(R64="RECETTE","",IF(R64="PRINCIPAL AUTEUR",IF(OR(S64="",T64="",V64="",W64="",S64=0),"",IFERROR(IF(OR(VLOOKUP(UPPER(TRIM(SUBSTITUTE(T64,CHAR(160)," "))),AP4:AS49,2,FALSE)&lt;&gt;VLOOKUP(UPPER(TRIM(SUBSTITUTE(W64,CHAR(160)," "))),AP4:AS49,2,FALSE),AND(VLOOKUP(UPPER(TRIM(SUBSTITUTE(T64,CHAR(160)," "))),AP4:AS49,2,FALSE)="AUTRE",UPPER(TRIM(SUBSTITUTE(T64,CHAR(160)," ")))&lt;&gt;UPPER(TRIM(SUBSTITUTE(W64,CHAR(160)," "))))),"",(V64*VLOOKUP(UPPER(TRIM(SUBSTITUTE(W64,CHAR(160)," "))),AP4:AS49,3,FALSE))/(S64*VLOOKUP(UPPER(TRIM(SUBSTITUTE(T64,CHAR(160)," "))),AP4:AS49,3,FALSE))),"")),IFERROR(AK63,"")))</f>
        <v/>
      </c>
      <c r="AL64" s="40" t="str">
        <f t="shared" si="15"/>
        <v/>
      </c>
      <c r="AM64" s="50">
        <f t="shared" si="16"/>
        <v>0</v>
      </c>
      <c r="AN64" s="1"/>
      <c r="AO64" s="1"/>
      <c r="AP64" s="64" t="s">
        <v>439</v>
      </c>
      <c r="AQ64" s="1"/>
      <c r="AR64" s="336" t="s">
        <v>296</v>
      </c>
      <c r="AS64" s="333">
        <v>0</v>
      </c>
      <c r="AT64" s="337" t="s">
        <v>297</v>
      </c>
      <c r="BB64" s="312"/>
      <c r="BC64" s="338" t="s">
        <v>31</v>
      </c>
      <c r="BD64" s="32" t="s">
        <v>406</v>
      </c>
      <c r="BE64" s="339"/>
      <c r="BF64" s="161" t="s">
        <v>280</v>
      </c>
      <c r="BG64" s="126" t="str">
        <f>IF(BD64="","",UPPER(LEFT(TRIM(SUBSTITUTE(BD64,CHAR(160),"")),1)))</f>
        <v>F</v>
      </c>
      <c r="BH64" s="311"/>
      <c r="BJ64" s="229">
        <v>1</v>
      </c>
    </row>
    <row r="65" spans="1:62" ht="20.100000000000001" customHeight="1" x14ac:dyDescent="0.35">
      <c r="A65" s="232" t="s">
        <v>237</v>
      </c>
      <c r="B65" s="178">
        <f t="shared" si="18"/>
        <v>0</v>
      </c>
      <c r="C65" s="156"/>
      <c r="D65" s="157"/>
      <c r="E65" s="157"/>
      <c r="F65" s="157"/>
      <c r="G65" s="157"/>
      <c r="H65" s="157"/>
      <c r="I65" s="158"/>
      <c r="J65" s="131"/>
      <c r="K65" s="255" t="str">
        <f t="shared" si="6"/>
        <v>►</v>
      </c>
      <c r="L65" s="329" t="s">
        <v>531</v>
      </c>
      <c r="M65" s="272"/>
      <c r="N65" s="272"/>
      <c r="O65" s="272"/>
      <c r="P65" s="272"/>
      <c r="Q65" s="1"/>
      <c r="R65" s="1"/>
      <c r="S65" s="77"/>
      <c r="T65" s="77"/>
      <c r="U65" s="77"/>
      <c r="V65" s="77"/>
      <c r="W65" s="1"/>
      <c r="X65" s="46" t="str">
        <f t="shared" si="7"/>
        <v/>
      </c>
      <c r="Y65" s="46" t="str">
        <f>IF(NOT(AND(LEFT(R65,1)="L",R65&lt;&gt;"LIGNE")),"",IF(UPPER(TRIM(W65))="QS","Qt. suffisante",IF(AJ65="","",IF(AF65="MASSE",IF(AJ65&gt;=1,"Kg","g"),IF(AF65="VOLUME",IF(AJ65&gt;=1,"L","cl"),IFERROR(VLOOKUP(UPPER(TRIM(V65)),AP4:AS49,4,FALSE),V65))))))</f>
        <v/>
      </c>
      <c r="Z65" s="45" t="str">
        <f t="shared" si="8"/>
        <v/>
      </c>
      <c r="AA65" s="45" t="str">
        <f>IF(NOT(AND(LEFT(R65,1)="L",R65&lt;&gt;"LIGNE")),"",IF(UPPER(TRIM(W65))="QS","Qt. suffisante",IF(AI65="","",IF(AF65="MASSE",IF(AI65&gt;=1,"Kg","g"),IF(AF65="VOLUME",IF(AI65&gt;=1,"L","cl"),IFERROR(VLOOKUP(UPPER(TRIM(V65)),AP4:AS49,4,FALSE),V65))))))</f>
        <v/>
      </c>
      <c r="AB65" s="47" t="str">
        <f t="shared" si="9"/>
        <v/>
      </c>
      <c r="AC65" s="47" t="str">
        <f t="shared" si="10"/>
        <v/>
      </c>
      <c r="AD65" s="47" t="str">
        <f t="shared" si="11"/>
        <v/>
      </c>
      <c r="AE65" s="1"/>
      <c r="AF65" s="48" t="str">
        <f>IF(NOT(AND(LEFT(R65,1)="L",R65&lt;&gt;"LIGNE")),"",IFERROR(VLOOKUP(UPPER(TRIM(V65)),AP4:AS49,2,FALSE),""))</f>
        <v/>
      </c>
      <c r="AG65" s="49" t="str">
        <f>IF(NOT(AND(LEFT(R65,1)="L",R65&lt;&gt;"LIGNE")),"",IFERROR(VLOOKUP(UPPER(TRIM(V65)),AP4:AS49,3,FALSE),""))</f>
        <v/>
      </c>
      <c r="AH65" s="49" t="str">
        <f t="shared" si="12"/>
        <v/>
      </c>
      <c r="AI65" s="49" t="str">
        <f t="shared" si="13"/>
        <v/>
      </c>
      <c r="AJ65" s="49" t="str">
        <f t="shared" si="14"/>
        <v/>
      </c>
      <c r="AK65" s="40" t="str">
        <f>IF(R65="RECETTE","",IF(R65="PRINCIPAL AUTEUR",IF(OR(S65="",T65="",V65="",W65="",S65=0),"",IFERROR(IF(OR(VLOOKUP(UPPER(TRIM(SUBSTITUTE(T65,CHAR(160)," "))),AP4:AS49,2,FALSE)&lt;&gt;VLOOKUP(UPPER(TRIM(SUBSTITUTE(W65,CHAR(160)," "))),AP4:AS49,2,FALSE),AND(VLOOKUP(UPPER(TRIM(SUBSTITUTE(T65,CHAR(160)," "))),AP4:AS49,2,FALSE)="AUTRE",UPPER(TRIM(SUBSTITUTE(T65,CHAR(160)," ")))&lt;&gt;UPPER(TRIM(SUBSTITUTE(W65,CHAR(160)," "))))),"",(V65*VLOOKUP(UPPER(TRIM(SUBSTITUTE(W65,CHAR(160)," "))),AP4:AS49,3,FALSE))/(S65*VLOOKUP(UPPER(TRIM(SUBSTITUTE(T65,CHAR(160)," "))),AP4:AS49,3,FALSE))),"")),IFERROR(AK64,"")))</f>
        <v/>
      </c>
      <c r="AL65" s="40" t="str">
        <f t="shared" si="15"/>
        <v/>
      </c>
      <c r="AM65" s="50">
        <f t="shared" si="16"/>
        <v>0</v>
      </c>
      <c r="AN65" s="1"/>
      <c r="AO65" s="1"/>
      <c r="AP65" s="64" t="s">
        <v>52</v>
      </c>
      <c r="AQ65" s="1"/>
      <c r="AR65" s="336" t="s">
        <v>299</v>
      </c>
      <c r="AS65" s="333">
        <v>0</v>
      </c>
      <c r="AT65" s="337" t="s">
        <v>300</v>
      </c>
      <c r="BB65" s="312"/>
      <c r="BC65" s="340" t="s">
        <v>35</v>
      </c>
      <c r="BD65" s="310"/>
      <c r="BE65" s="310"/>
      <c r="BF65" s="310"/>
      <c r="BG65" s="310"/>
      <c r="BH65" s="311"/>
      <c r="BJ65" s="229">
        <v>1</v>
      </c>
    </row>
    <row r="66" spans="1:62" ht="20.100000000000001" customHeight="1" x14ac:dyDescent="0.35">
      <c r="A66" s="232" t="s">
        <v>237</v>
      </c>
      <c r="B66" s="178">
        <f t="shared" si="18"/>
        <v>0</v>
      </c>
      <c r="C66" s="156"/>
      <c r="D66" s="157"/>
      <c r="E66" s="157"/>
      <c r="F66" s="157"/>
      <c r="G66" s="157"/>
      <c r="H66" s="157"/>
      <c r="I66" s="158"/>
      <c r="J66" s="131" t="s">
        <v>237</v>
      </c>
      <c r="K66" s="255" t="str">
        <f t="shared" si="6"/>
        <v>►</v>
      </c>
      <c r="L66" s="272"/>
      <c r="M66" s="272"/>
      <c r="N66" s="272"/>
      <c r="O66" s="272"/>
      <c r="P66" s="272"/>
      <c r="Q66" s="1"/>
      <c r="R66" s="1"/>
      <c r="S66" s="77"/>
      <c r="T66" s="77"/>
      <c r="U66" s="77"/>
      <c r="V66" s="77"/>
      <c r="W66" s="1"/>
      <c r="X66" s="46" t="str">
        <f t="shared" si="7"/>
        <v/>
      </c>
      <c r="Y66" s="46" t="str">
        <f>IF(NOT(AND(LEFT(R66,1)="L",R66&lt;&gt;"LIGNE")),"",IF(UPPER(TRIM(W66))="QS","Qt. suffisante",IF(AJ66="","",IF(AF66="MASSE",IF(AJ66&gt;=1,"Kg","g"),IF(AF66="VOLUME",IF(AJ66&gt;=1,"L","cl"),IFERROR(VLOOKUP(UPPER(TRIM(V66)),AP4:AS49,4,FALSE),V66))))))</f>
        <v/>
      </c>
      <c r="Z66" s="45" t="str">
        <f t="shared" si="8"/>
        <v/>
      </c>
      <c r="AA66" s="45" t="str">
        <f>IF(NOT(AND(LEFT(R66,1)="L",R66&lt;&gt;"LIGNE")),"",IF(UPPER(TRIM(W66))="QS","Qt. suffisante",IF(AI66="","",IF(AF66="MASSE",IF(AI66&gt;=1,"Kg","g"),IF(AF66="VOLUME",IF(AI66&gt;=1,"L","cl"),IFERROR(VLOOKUP(UPPER(TRIM(V66)),AP4:AS49,4,FALSE),V66))))))</f>
        <v/>
      </c>
      <c r="AB66" s="47" t="str">
        <f t="shared" si="9"/>
        <v/>
      </c>
      <c r="AC66" s="47" t="str">
        <f t="shared" si="10"/>
        <v/>
      </c>
      <c r="AD66" s="47" t="str">
        <f t="shared" si="11"/>
        <v/>
      </c>
      <c r="AE66" s="1"/>
      <c r="AF66" s="48" t="str">
        <f>IF(NOT(AND(LEFT(R66,1)="L",R66&lt;&gt;"LIGNE")),"",IFERROR(VLOOKUP(UPPER(TRIM(V66)),AP4:AS49,2,FALSE),""))</f>
        <v/>
      </c>
      <c r="AG66" s="49" t="str">
        <f>IF(NOT(AND(LEFT(R66,1)="L",R66&lt;&gt;"LIGNE")),"",IFERROR(VLOOKUP(UPPER(TRIM(V66)),AP4:AS49,3,FALSE),""))</f>
        <v/>
      </c>
      <c r="AH66" s="49" t="str">
        <f t="shared" si="12"/>
        <v/>
      </c>
      <c r="AI66" s="49" t="str">
        <f t="shared" si="13"/>
        <v/>
      </c>
      <c r="AJ66" s="49" t="str">
        <f t="shared" si="14"/>
        <v/>
      </c>
      <c r="AK66" s="40" t="str">
        <f>IF(R66="RECETTE","",IF(R66="PRINCIPAL AUTEUR",IF(OR(S66="",T66="",V66="",W66="",S66=0),"",IFERROR(IF(OR(VLOOKUP(UPPER(TRIM(SUBSTITUTE(T66,CHAR(160)," "))),AP4:AS49,2,FALSE)&lt;&gt;VLOOKUP(UPPER(TRIM(SUBSTITUTE(W66,CHAR(160)," "))),AP4:AS49,2,FALSE),AND(VLOOKUP(UPPER(TRIM(SUBSTITUTE(T66,CHAR(160)," "))),AP4:AS49,2,FALSE)="AUTRE",UPPER(TRIM(SUBSTITUTE(T66,CHAR(160)," ")))&lt;&gt;UPPER(TRIM(SUBSTITUTE(W66,CHAR(160)," "))))),"",(V66*VLOOKUP(UPPER(TRIM(SUBSTITUTE(W66,CHAR(160)," "))),AP4:AS49,3,FALSE))/(S66*VLOOKUP(UPPER(TRIM(SUBSTITUTE(T66,CHAR(160)," "))),AP4:AS49,3,FALSE))),"")),IFERROR(AK65,"")))</f>
        <v/>
      </c>
      <c r="AL66" s="40" t="str">
        <f t="shared" si="15"/>
        <v/>
      </c>
      <c r="AM66" s="50">
        <f t="shared" si="16"/>
        <v>0</v>
      </c>
      <c r="AN66" s="1"/>
      <c r="AO66" s="1"/>
      <c r="AP66" s="64" t="s">
        <v>440</v>
      </c>
      <c r="AQ66" s="1"/>
      <c r="AR66" s="336" t="s">
        <v>302</v>
      </c>
      <c r="AS66" s="333">
        <v>0</v>
      </c>
      <c r="AT66" s="337" t="s">
        <v>303</v>
      </c>
      <c r="BB66" s="312"/>
      <c r="BC66" s="340" t="s">
        <v>37</v>
      </c>
      <c r="BD66" s="310"/>
      <c r="BE66" s="310"/>
      <c r="BF66" s="310"/>
      <c r="BG66" s="310"/>
      <c r="BH66" s="311"/>
      <c r="BJ66" s="229">
        <v>1</v>
      </c>
    </row>
    <row r="67" spans="1:62" ht="20.100000000000001" customHeight="1" x14ac:dyDescent="0.35">
      <c r="A67" s="232" t="s">
        <v>237</v>
      </c>
      <c r="B67" s="178">
        <f t="shared" si="18"/>
        <v>0</v>
      </c>
      <c r="C67" s="156"/>
      <c r="D67" s="157"/>
      <c r="E67" s="157"/>
      <c r="F67" s="157"/>
      <c r="G67" s="157"/>
      <c r="H67" s="157"/>
      <c r="I67" s="158"/>
      <c r="J67" s="131" t="s">
        <v>237</v>
      </c>
      <c r="K67" s="255" t="str">
        <f t="shared" si="6"/>
        <v>►</v>
      </c>
      <c r="L67" s="341"/>
      <c r="M67" s="341"/>
      <c r="N67" s="341"/>
      <c r="O67" s="341"/>
      <c r="P67" s="341"/>
      <c r="Q67" s="1"/>
      <c r="R67" s="1"/>
      <c r="S67" s="77"/>
      <c r="T67" s="77"/>
      <c r="U67" s="77"/>
      <c r="V67" s="77"/>
      <c r="W67" s="1"/>
      <c r="X67" s="46" t="str">
        <f t="shared" si="7"/>
        <v/>
      </c>
      <c r="Y67" s="46" t="str">
        <f>IF(NOT(AND(LEFT(R67,1)="L",R67&lt;&gt;"LIGNE")),"",IF(UPPER(TRIM(W67))="QS","Qt. suffisante",IF(AJ67="","",IF(AF67="MASSE",IF(AJ67&gt;=1,"Kg","g"),IF(AF67="VOLUME",IF(AJ67&gt;=1,"L","cl"),IFERROR(VLOOKUP(UPPER(TRIM(V67)),AP4:AS49,4,FALSE),V67))))))</f>
        <v/>
      </c>
      <c r="Z67" s="45" t="str">
        <f t="shared" si="8"/>
        <v/>
      </c>
      <c r="AA67" s="45" t="str">
        <f>IF(NOT(AND(LEFT(R67,1)="L",R67&lt;&gt;"LIGNE")),"",IF(UPPER(TRIM(W67))="QS","Qt. suffisante",IF(AI67="","",IF(AF67="MASSE",IF(AI67&gt;=1,"Kg","g"),IF(AF67="VOLUME",IF(AI67&gt;=1,"L","cl"),IFERROR(VLOOKUP(UPPER(TRIM(V67)),AP4:AS49,4,FALSE),V67))))))</f>
        <v/>
      </c>
      <c r="AB67" s="47" t="str">
        <f t="shared" si="9"/>
        <v/>
      </c>
      <c r="AC67" s="47" t="str">
        <f t="shared" si="10"/>
        <v/>
      </c>
      <c r="AD67" s="47" t="str">
        <f t="shared" si="11"/>
        <v/>
      </c>
      <c r="AE67" s="1"/>
      <c r="AF67" s="48" t="str">
        <f>IF(NOT(AND(LEFT(R67,1)="L",R67&lt;&gt;"LIGNE")),"",IFERROR(VLOOKUP(UPPER(TRIM(V67)),AP4:AS49,2,FALSE),""))</f>
        <v/>
      </c>
      <c r="AG67" s="49" t="str">
        <f>IF(NOT(AND(LEFT(R67,1)="L",R67&lt;&gt;"LIGNE")),"",IFERROR(VLOOKUP(UPPER(TRIM(V67)),AP4:AS49,3,FALSE),""))</f>
        <v/>
      </c>
      <c r="AH67" s="49" t="str">
        <f t="shared" si="12"/>
        <v/>
      </c>
      <c r="AI67" s="49" t="str">
        <f t="shared" si="13"/>
        <v/>
      </c>
      <c r="AJ67" s="49" t="str">
        <f t="shared" si="14"/>
        <v/>
      </c>
      <c r="AK67" s="40" t="str">
        <f>IF(R67="RECETTE","",IF(R67="PRINCIPAL AUTEUR",IF(OR(S67="",T67="",V67="",W67="",S67=0),"",IFERROR(IF(OR(VLOOKUP(UPPER(TRIM(SUBSTITUTE(T67,CHAR(160)," "))),AP4:AS49,2,FALSE)&lt;&gt;VLOOKUP(UPPER(TRIM(SUBSTITUTE(W67,CHAR(160)," "))),AP4:AS49,2,FALSE),AND(VLOOKUP(UPPER(TRIM(SUBSTITUTE(T67,CHAR(160)," "))),AP4:AS49,2,FALSE)="AUTRE",UPPER(TRIM(SUBSTITUTE(T67,CHAR(160)," ")))&lt;&gt;UPPER(TRIM(SUBSTITUTE(W67,CHAR(160)," "))))),"",(V67*VLOOKUP(UPPER(TRIM(SUBSTITUTE(W67,CHAR(160)," "))),AP4:AS49,3,FALSE))/(S67*VLOOKUP(UPPER(TRIM(SUBSTITUTE(T67,CHAR(160)," "))),AP4:AS49,3,FALSE))),"")),IFERROR(AK66,"")))</f>
        <v/>
      </c>
      <c r="AL67" s="40" t="str">
        <f t="shared" si="15"/>
        <v/>
      </c>
      <c r="AM67" s="50">
        <f t="shared" si="16"/>
        <v>0</v>
      </c>
      <c r="AN67" s="1"/>
      <c r="AO67" s="1"/>
      <c r="AP67" s="64" t="s">
        <v>441</v>
      </c>
      <c r="AQ67" s="1"/>
      <c r="AR67" s="342" t="s">
        <v>272</v>
      </c>
      <c r="AS67" s="343">
        <f t="shared" ref="AS67:AS130" si="19">AT67 / 1000</f>
        <v>1E-3</v>
      </c>
      <c r="AT67" s="344">
        <v>1</v>
      </c>
      <c r="BB67" s="312"/>
      <c r="BC67" s="345" t="s">
        <v>508</v>
      </c>
      <c r="BD67" s="310"/>
      <c r="BE67" s="310"/>
      <c r="BF67" s="310"/>
      <c r="BG67" s="310"/>
      <c r="BH67" s="311"/>
      <c r="BJ67" s="229">
        <v>1</v>
      </c>
    </row>
    <row r="68" spans="1:62" ht="20.100000000000001" customHeight="1" x14ac:dyDescent="0.35">
      <c r="A68" s="232" t="s">
        <v>237</v>
      </c>
      <c r="B68" s="178">
        <f t="shared" si="18"/>
        <v>0</v>
      </c>
      <c r="C68" s="156"/>
      <c r="D68" s="157"/>
      <c r="E68" s="157"/>
      <c r="F68" s="157"/>
      <c r="G68" s="157"/>
      <c r="H68" s="157"/>
      <c r="I68" s="158"/>
      <c r="J68" s="131" t="s">
        <v>237</v>
      </c>
      <c r="K68" s="255" t="str">
        <f t="shared" si="6"/>
        <v>►</v>
      </c>
      <c r="L68" s="341"/>
      <c r="M68" s="341"/>
      <c r="N68" s="341"/>
      <c r="O68" s="341"/>
      <c r="P68" s="341"/>
      <c r="Q68" s="1"/>
      <c r="R68" s="1"/>
      <c r="S68" s="77"/>
      <c r="T68" s="77"/>
      <c r="U68" s="77"/>
      <c r="V68" s="77"/>
      <c r="W68" s="1"/>
      <c r="X68" s="46" t="str">
        <f t="shared" si="7"/>
        <v/>
      </c>
      <c r="Y68" s="46" t="str">
        <f>IF(NOT(AND(LEFT(R68,1)="L",R68&lt;&gt;"LIGNE")),"",IF(UPPER(TRIM(W68))="QS","Qt. suffisante",IF(AJ68="","",IF(AF68="MASSE",IF(AJ68&gt;=1,"Kg","g"),IF(AF68="VOLUME",IF(AJ68&gt;=1,"L","cl"),IFERROR(VLOOKUP(UPPER(TRIM(V68)),AP4:AS49,4,FALSE),V68))))))</f>
        <v/>
      </c>
      <c r="Z68" s="45" t="str">
        <f t="shared" si="8"/>
        <v/>
      </c>
      <c r="AA68" s="45" t="str">
        <f>IF(NOT(AND(LEFT(R68,1)="L",R68&lt;&gt;"LIGNE")),"",IF(UPPER(TRIM(W68))="QS","Qt. suffisante",IF(AI68="","",IF(AF68="MASSE",IF(AI68&gt;=1,"Kg","g"),IF(AF68="VOLUME",IF(AI68&gt;=1,"L","cl"),IFERROR(VLOOKUP(UPPER(TRIM(V68)),AP4:AS49,4,FALSE),V68))))))</f>
        <v/>
      </c>
      <c r="AB68" s="47" t="str">
        <f t="shared" si="9"/>
        <v/>
      </c>
      <c r="AC68" s="47" t="str">
        <f t="shared" si="10"/>
        <v/>
      </c>
      <c r="AD68" s="47" t="str">
        <f t="shared" si="11"/>
        <v/>
      </c>
      <c r="AE68" s="1"/>
      <c r="AF68" s="48" t="str">
        <f>IF(NOT(AND(LEFT(R68,1)="L",R68&lt;&gt;"LIGNE")),"",IFERROR(VLOOKUP(UPPER(TRIM(V68)),AP4:AS49,2,FALSE),""))</f>
        <v/>
      </c>
      <c r="AG68" s="49" t="str">
        <f>IF(NOT(AND(LEFT(R68,1)="L",R68&lt;&gt;"LIGNE")),"",IFERROR(VLOOKUP(UPPER(TRIM(V68)),AP4:AS49,3,FALSE),""))</f>
        <v/>
      </c>
      <c r="AH68" s="49" t="str">
        <f t="shared" si="12"/>
        <v/>
      </c>
      <c r="AI68" s="49" t="str">
        <f t="shared" si="13"/>
        <v/>
      </c>
      <c r="AJ68" s="49" t="str">
        <f t="shared" si="14"/>
        <v/>
      </c>
      <c r="AK68" s="40" t="str">
        <f>IF(R68="RECETTE","",IF(R68="PRINCIPAL AUTEUR",IF(OR(S68="",T68="",V68="",W68="",S68=0),"",IFERROR(IF(OR(VLOOKUP(UPPER(TRIM(SUBSTITUTE(T68,CHAR(160)," "))),AP4:AS49,2,FALSE)&lt;&gt;VLOOKUP(UPPER(TRIM(SUBSTITUTE(W68,CHAR(160)," "))),AP4:AS49,2,FALSE),AND(VLOOKUP(UPPER(TRIM(SUBSTITUTE(T68,CHAR(160)," "))),AP4:AS49,2,FALSE)="AUTRE",UPPER(TRIM(SUBSTITUTE(T68,CHAR(160)," ")))&lt;&gt;UPPER(TRIM(SUBSTITUTE(W68,CHAR(160)," "))))),"",(V68*VLOOKUP(UPPER(TRIM(SUBSTITUTE(W68,CHAR(160)," "))),AP4:AS49,3,FALSE))/(S68*VLOOKUP(UPPER(TRIM(SUBSTITUTE(T68,CHAR(160)," "))),AP4:AS49,3,FALSE))),"")),IFERROR(AK67,"")))</f>
        <v/>
      </c>
      <c r="AL68" s="40" t="str">
        <f t="shared" si="15"/>
        <v/>
      </c>
      <c r="AM68" s="50">
        <f t="shared" si="16"/>
        <v>0</v>
      </c>
      <c r="AN68" s="1"/>
      <c r="AO68" s="1"/>
      <c r="AP68" s="64" t="s">
        <v>442</v>
      </c>
      <c r="AQ68" s="1"/>
      <c r="AR68" s="346" t="s">
        <v>10</v>
      </c>
      <c r="AS68" s="343">
        <f t="shared" si="19"/>
        <v>1</v>
      </c>
      <c r="AT68" s="344">
        <v>1000</v>
      </c>
      <c r="BB68" s="312"/>
      <c r="BC68" s="345"/>
      <c r="BD68" s="310"/>
      <c r="BE68" s="310"/>
      <c r="BF68" s="310"/>
      <c r="BG68" s="310"/>
      <c r="BH68" s="347" t="s">
        <v>517</v>
      </c>
      <c r="BJ68" s="229">
        <v>1</v>
      </c>
    </row>
    <row r="69" spans="1:62" ht="20.100000000000001" customHeight="1" x14ac:dyDescent="0.35">
      <c r="A69" s="232" t="s">
        <v>237</v>
      </c>
      <c r="B69" s="178">
        <f t="shared" si="18"/>
        <v>0</v>
      </c>
      <c r="C69" s="156"/>
      <c r="D69" s="157"/>
      <c r="E69" s="157"/>
      <c r="F69" s="157"/>
      <c r="G69" s="157"/>
      <c r="H69" s="157"/>
      <c r="I69" s="158"/>
      <c r="J69" s="131"/>
      <c r="K69" s="255" t="str">
        <f t="shared" si="6"/>
        <v>►</v>
      </c>
      <c r="L69" s="341"/>
      <c r="M69" s="341"/>
      <c r="N69" s="341"/>
      <c r="O69" s="341"/>
      <c r="P69" s="341"/>
      <c r="Q69" s="1"/>
      <c r="R69" s="1"/>
      <c r="S69" s="77"/>
      <c r="T69" s="77"/>
      <c r="U69" s="77"/>
      <c r="V69" s="77"/>
      <c r="W69" s="1"/>
      <c r="X69" s="46" t="str">
        <f t="shared" si="7"/>
        <v/>
      </c>
      <c r="Y69" s="46" t="str">
        <f>IF(NOT(AND(LEFT(R69,1)="L",R69&lt;&gt;"LIGNE")),"",IF(UPPER(TRIM(W69))="QS","Qt. suffisante",IF(AJ69="","",IF(AF69="MASSE",IF(AJ69&gt;=1,"Kg","g"),IF(AF69="VOLUME",IF(AJ69&gt;=1,"L","cl"),IFERROR(VLOOKUP(UPPER(TRIM(V69)),AP4:AS49,4,FALSE),V69))))))</f>
        <v/>
      </c>
      <c r="Z69" s="45" t="str">
        <f t="shared" si="8"/>
        <v/>
      </c>
      <c r="AA69" s="45" t="str">
        <f>IF(NOT(AND(LEFT(R69,1)="L",R69&lt;&gt;"LIGNE")),"",IF(UPPER(TRIM(W69))="QS","Qt. suffisante",IF(AI69="","",IF(AF69="MASSE",IF(AI69&gt;=1,"Kg","g"),IF(AF69="VOLUME",IF(AI69&gt;=1,"L","cl"),IFERROR(VLOOKUP(UPPER(TRIM(V69)),AP4:AS49,4,FALSE),V69))))))</f>
        <v/>
      </c>
      <c r="AB69" s="47" t="str">
        <f t="shared" si="9"/>
        <v/>
      </c>
      <c r="AC69" s="47" t="str">
        <f t="shared" si="10"/>
        <v/>
      </c>
      <c r="AD69" s="47" t="str">
        <f t="shared" si="11"/>
        <v/>
      </c>
      <c r="AE69" s="1"/>
      <c r="AF69" s="48" t="str">
        <f>IF(NOT(AND(LEFT(R69,1)="L",R69&lt;&gt;"LIGNE")),"",IFERROR(VLOOKUP(UPPER(TRIM(V69)),AP4:AS49,2,FALSE),""))</f>
        <v/>
      </c>
      <c r="AG69" s="49" t="str">
        <f>IF(NOT(AND(LEFT(R69,1)="L",R69&lt;&gt;"LIGNE")),"",IFERROR(VLOOKUP(UPPER(TRIM(V69)),AP4:AS49,3,FALSE),""))</f>
        <v/>
      </c>
      <c r="AH69" s="49" t="str">
        <f t="shared" si="12"/>
        <v/>
      </c>
      <c r="AI69" s="49" t="str">
        <f t="shared" si="13"/>
        <v/>
      </c>
      <c r="AJ69" s="49" t="str">
        <f t="shared" si="14"/>
        <v/>
      </c>
      <c r="AK69" s="40" t="str">
        <f>IF(R69="RECETTE","",IF(R69="PRINCIPAL AUTEUR",IF(OR(S69="",T69="",V69="",W69="",S69=0),"",IFERROR(IF(OR(VLOOKUP(UPPER(TRIM(SUBSTITUTE(T69,CHAR(160)," "))),AP4:AS49,2,FALSE)&lt;&gt;VLOOKUP(UPPER(TRIM(SUBSTITUTE(W69,CHAR(160)," "))),AP4:AS49,2,FALSE),AND(VLOOKUP(UPPER(TRIM(SUBSTITUTE(T69,CHAR(160)," "))),AP4:AS49,2,FALSE)="AUTRE",UPPER(TRIM(SUBSTITUTE(T69,CHAR(160)," ")))&lt;&gt;UPPER(TRIM(SUBSTITUTE(W69,CHAR(160)," "))))),"",(V69*VLOOKUP(UPPER(TRIM(SUBSTITUTE(W69,CHAR(160)," "))),AP4:AS49,3,FALSE))/(S69*VLOOKUP(UPPER(TRIM(SUBSTITUTE(T69,CHAR(160)," "))),AP4:AS49,3,FALSE))),"")),IFERROR(AK68,"")))</f>
        <v/>
      </c>
      <c r="AL69" s="40" t="str">
        <f t="shared" si="15"/>
        <v/>
      </c>
      <c r="AM69" s="50">
        <f t="shared" si="16"/>
        <v>0</v>
      </c>
      <c r="AN69" s="1"/>
      <c r="AO69" s="1"/>
      <c r="AP69" s="64" t="s">
        <v>443</v>
      </c>
      <c r="AQ69" s="1"/>
      <c r="AR69" s="348" t="s">
        <v>305</v>
      </c>
      <c r="AS69" s="343">
        <f t="shared" si="19"/>
        <v>0.25</v>
      </c>
      <c r="AT69" s="344">
        <v>250</v>
      </c>
      <c r="BB69" s="312"/>
      <c r="BC69" s="259" t="s">
        <v>512</v>
      </c>
      <c r="BD69" s="43">
        <v>18</v>
      </c>
      <c r="BE69" s="310"/>
      <c r="BF69" s="260" t="s">
        <v>513</v>
      </c>
      <c r="BG69" s="137">
        <v>36</v>
      </c>
      <c r="BH69" s="349" t="s">
        <v>274</v>
      </c>
      <c r="BJ69" s="229">
        <v>1</v>
      </c>
    </row>
    <row r="70" spans="1:62" ht="20.100000000000001" customHeight="1" x14ac:dyDescent="0.35">
      <c r="A70" s="232" t="s">
        <v>237</v>
      </c>
      <c r="B70" s="178">
        <f t="shared" si="18"/>
        <v>0</v>
      </c>
      <c r="C70" s="156"/>
      <c r="D70" s="157"/>
      <c r="E70" s="157"/>
      <c r="F70" s="157"/>
      <c r="G70" s="157"/>
      <c r="H70" s="157"/>
      <c r="I70" s="158"/>
      <c r="J70" s="131"/>
      <c r="K70" s="255" t="str">
        <f t="shared" si="6"/>
        <v>►</v>
      </c>
      <c r="L70" s="341"/>
      <c r="M70" s="341"/>
      <c r="N70" s="341"/>
      <c r="O70" s="341"/>
      <c r="P70" s="341"/>
      <c r="Q70" s="1"/>
      <c r="R70" s="1"/>
      <c r="S70" s="77"/>
      <c r="T70" s="77"/>
      <c r="U70" s="77"/>
      <c r="V70" s="77"/>
      <c r="W70" s="1"/>
      <c r="X70" s="46" t="str">
        <f t="shared" si="7"/>
        <v/>
      </c>
      <c r="Y70" s="46" t="str">
        <f>IF(NOT(AND(LEFT(R70,1)="L",R70&lt;&gt;"LIGNE")),"",IF(UPPER(TRIM(W70))="QS","Qt. suffisante",IF(AJ70="","",IF(AF70="MASSE",IF(AJ70&gt;=1,"Kg","g"),IF(AF70="VOLUME",IF(AJ70&gt;=1,"L","cl"),IFERROR(VLOOKUP(UPPER(TRIM(V70)),AP4:AS49,4,FALSE),V70))))))</f>
        <v/>
      </c>
      <c r="Z70" s="45" t="str">
        <f t="shared" si="8"/>
        <v/>
      </c>
      <c r="AA70" s="45" t="str">
        <f>IF(NOT(AND(LEFT(R70,1)="L",R70&lt;&gt;"LIGNE")),"",IF(UPPER(TRIM(W70))="QS","Qt. suffisante",IF(AI70="","",IF(AF70="MASSE",IF(AI70&gt;=1,"Kg","g"),IF(AF70="VOLUME",IF(AI70&gt;=1,"L","cl"),IFERROR(VLOOKUP(UPPER(TRIM(V70)),AP4:AS49,4,FALSE),V70))))))</f>
        <v/>
      </c>
      <c r="AB70" s="47" t="str">
        <f t="shared" si="9"/>
        <v/>
      </c>
      <c r="AC70" s="47" t="str">
        <f t="shared" si="10"/>
        <v/>
      </c>
      <c r="AD70" s="47" t="str">
        <f t="shared" si="11"/>
        <v/>
      </c>
      <c r="AE70" s="1"/>
      <c r="AF70" s="48" t="str">
        <f>IF(NOT(AND(LEFT(R70,1)="L",R70&lt;&gt;"LIGNE")),"",IFERROR(VLOOKUP(UPPER(TRIM(V70)),AP4:AS49,2,FALSE),""))</f>
        <v/>
      </c>
      <c r="AG70" s="49" t="str">
        <f>IF(NOT(AND(LEFT(R70,1)="L",R70&lt;&gt;"LIGNE")),"",IFERROR(VLOOKUP(UPPER(TRIM(V70)),AP4:AS49,3,FALSE),""))</f>
        <v/>
      </c>
      <c r="AH70" s="49" t="str">
        <f t="shared" si="12"/>
        <v/>
      </c>
      <c r="AI70" s="49" t="str">
        <f t="shared" si="13"/>
        <v/>
      </c>
      <c r="AJ70" s="49" t="str">
        <f t="shared" si="14"/>
        <v/>
      </c>
      <c r="AK70" s="40" t="str">
        <f>IF(R70="RECETTE","",IF(R70="PRINCIPAL AUTEUR",IF(OR(S70="",T70="",V70="",W70="",S70=0),"",IFERROR(IF(OR(VLOOKUP(UPPER(TRIM(SUBSTITUTE(T70,CHAR(160)," "))),AP4:AS49,2,FALSE)&lt;&gt;VLOOKUP(UPPER(TRIM(SUBSTITUTE(W70,CHAR(160)," "))),AP4:AS49,2,FALSE),AND(VLOOKUP(UPPER(TRIM(SUBSTITUTE(T70,CHAR(160)," "))),AP4:AS49,2,FALSE)="AUTRE",UPPER(TRIM(SUBSTITUTE(T70,CHAR(160)," ")))&lt;&gt;UPPER(TRIM(SUBSTITUTE(W70,CHAR(160)," "))))),"",(V70*VLOOKUP(UPPER(TRIM(SUBSTITUTE(W70,CHAR(160)," "))),AP4:AS49,3,FALSE))/(S70*VLOOKUP(UPPER(TRIM(SUBSTITUTE(T70,CHAR(160)," "))),AP4:AS49,3,FALSE))),"")),IFERROR(AK69,"")))</f>
        <v/>
      </c>
      <c r="AL70" s="40" t="str">
        <f t="shared" si="15"/>
        <v/>
      </c>
      <c r="AM70" s="50">
        <f t="shared" si="16"/>
        <v>0</v>
      </c>
      <c r="AN70" s="1"/>
      <c r="AO70" s="1"/>
      <c r="AP70" s="64" t="s">
        <v>367</v>
      </c>
      <c r="AQ70" s="1"/>
      <c r="AR70" s="348" t="s">
        <v>308</v>
      </c>
      <c r="AS70" s="343">
        <f t="shared" si="19"/>
        <v>0.5</v>
      </c>
      <c r="AT70" s="344">
        <v>500</v>
      </c>
      <c r="BB70" s="350"/>
      <c r="BC70" s="351">
        <v>150</v>
      </c>
      <c r="BD70" s="352" t="s">
        <v>272</v>
      </c>
      <c r="BE70" s="310"/>
      <c r="BF70" s="353" t="s">
        <v>515</v>
      </c>
      <c r="BG70" s="354">
        <v>250</v>
      </c>
      <c r="BH70" s="355" t="s">
        <v>15</v>
      </c>
      <c r="BJ70" s="229">
        <v>1</v>
      </c>
    </row>
    <row r="71" spans="1:62" ht="20.100000000000001" customHeight="1" x14ac:dyDescent="0.35">
      <c r="A71" s="232" t="s">
        <v>237</v>
      </c>
      <c r="B71" s="178">
        <f t="shared" si="18"/>
        <v>0</v>
      </c>
      <c r="C71" s="156"/>
      <c r="D71" s="157"/>
      <c r="E71" s="157"/>
      <c r="F71" s="157"/>
      <c r="G71" s="157"/>
      <c r="H71" s="157"/>
      <c r="I71" s="158"/>
      <c r="J71" s="131"/>
      <c r="K71" s="255" t="str">
        <f t="shared" si="6"/>
        <v>►</v>
      </c>
      <c r="L71" s="341"/>
      <c r="M71" s="341"/>
      <c r="N71" s="341"/>
      <c r="O71" s="341"/>
      <c r="P71" s="341"/>
      <c r="Q71" s="1"/>
      <c r="R71" s="1"/>
      <c r="S71" s="77"/>
      <c r="T71" s="77"/>
      <c r="U71" s="77"/>
      <c r="V71" s="77"/>
      <c r="W71" s="1"/>
      <c r="X71" s="46" t="str">
        <f t="shared" si="7"/>
        <v/>
      </c>
      <c r="Y71" s="46" t="str">
        <f>IF(NOT(AND(LEFT(R71,1)="L",R71&lt;&gt;"LIGNE")),"",IF(UPPER(TRIM(W71))="QS","Qt. suffisante",IF(AJ71="","",IF(AF71="MASSE",IF(AJ71&gt;=1,"Kg","g"),IF(AF71="VOLUME",IF(AJ71&gt;=1,"L","cl"),IFERROR(VLOOKUP(UPPER(TRIM(V71)),AP4:AS49,4,FALSE),V71))))))</f>
        <v/>
      </c>
      <c r="Z71" s="45" t="str">
        <f t="shared" si="8"/>
        <v/>
      </c>
      <c r="AA71" s="45" t="str">
        <f>IF(NOT(AND(LEFT(R71,1)="L",R71&lt;&gt;"LIGNE")),"",IF(UPPER(TRIM(W71))="QS","Qt. suffisante",IF(AI71="","",IF(AF71="MASSE",IF(AI71&gt;=1,"Kg","g"),IF(AF71="VOLUME",IF(AI71&gt;=1,"L","cl"),IFERROR(VLOOKUP(UPPER(TRIM(V71)),AP4:AS49,4,FALSE),V71))))))</f>
        <v/>
      </c>
      <c r="AB71" s="47" t="str">
        <f t="shared" si="9"/>
        <v/>
      </c>
      <c r="AC71" s="47" t="str">
        <f t="shared" si="10"/>
        <v/>
      </c>
      <c r="AD71" s="47" t="str">
        <f t="shared" si="11"/>
        <v/>
      </c>
      <c r="AE71" s="1"/>
      <c r="AF71" s="48" t="str">
        <f>IF(NOT(AND(LEFT(R71,1)="L",R71&lt;&gt;"LIGNE")),"",IFERROR(VLOOKUP(UPPER(TRIM(V71)),AP4:AS49,2,FALSE),""))</f>
        <v/>
      </c>
      <c r="AG71" s="49" t="str">
        <f>IF(NOT(AND(LEFT(R71,1)="L",R71&lt;&gt;"LIGNE")),"",IFERROR(VLOOKUP(UPPER(TRIM(V71)),AP4:AS49,3,FALSE),""))</f>
        <v/>
      </c>
      <c r="AH71" s="49" t="str">
        <f t="shared" si="12"/>
        <v/>
      </c>
      <c r="AI71" s="49" t="str">
        <f t="shared" si="13"/>
        <v/>
      </c>
      <c r="AJ71" s="49" t="str">
        <f t="shared" si="14"/>
        <v/>
      </c>
      <c r="AK71" s="40" t="str">
        <f>IF(R71="RECETTE","",IF(R71="PRINCIPAL AUTEUR",IF(OR(S71="",T71="",V71="",W71="",S71=0),"",IFERROR(IF(OR(VLOOKUP(UPPER(TRIM(SUBSTITUTE(T71,CHAR(160)," "))),AP4:AS49,2,FALSE)&lt;&gt;VLOOKUP(UPPER(TRIM(SUBSTITUTE(W71,CHAR(160)," "))),AP4:AS49,2,FALSE),AND(VLOOKUP(UPPER(TRIM(SUBSTITUTE(T71,CHAR(160)," "))),AP4:AS49,2,FALSE)="AUTRE",UPPER(TRIM(SUBSTITUTE(T71,CHAR(160)," ")))&lt;&gt;UPPER(TRIM(SUBSTITUTE(W71,CHAR(160)," "))))),"",(V71*VLOOKUP(UPPER(TRIM(SUBSTITUTE(W71,CHAR(160)," "))),AP4:AS49,3,FALSE))/(S71*VLOOKUP(UPPER(TRIM(SUBSTITUTE(T71,CHAR(160)," "))),AP4:AS49,3,FALSE))),"")),IFERROR(AK70,"")))</f>
        <v/>
      </c>
      <c r="AL71" s="40" t="str">
        <f t="shared" si="15"/>
        <v/>
      </c>
      <c r="AM71" s="50">
        <f t="shared" si="16"/>
        <v>0</v>
      </c>
      <c r="AN71" s="1"/>
      <c r="AO71" s="1"/>
      <c r="AP71" s="65" t="s">
        <v>444</v>
      </c>
      <c r="AQ71" s="1"/>
      <c r="AR71" s="348" t="s">
        <v>309</v>
      </c>
      <c r="AS71" s="343">
        <f t="shared" si="19"/>
        <v>0.33332999999999996</v>
      </c>
      <c r="AT71" s="344">
        <v>333.33</v>
      </c>
      <c r="BB71" s="312"/>
      <c r="BC71" s="345" t="s">
        <v>514</v>
      </c>
      <c r="BD71" s="310"/>
      <c r="BE71" s="310"/>
      <c r="BF71" s="310"/>
      <c r="BG71" s="310"/>
      <c r="BH71" s="356" t="s">
        <v>516</v>
      </c>
      <c r="BJ71" s="229">
        <v>1</v>
      </c>
    </row>
    <row r="72" spans="1:62" ht="20.100000000000001" customHeight="1" x14ac:dyDescent="0.35">
      <c r="A72" s="232" t="s">
        <v>237</v>
      </c>
      <c r="B72" s="178">
        <f t="shared" si="18"/>
        <v>0</v>
      </c>
      <c r="C72" s="156"/>
      <c r="D72" s="157"/>
      <c r="E72" s="157"/>
      <c r="F72" s="157"/>
      <c r="G72" s="157"/>
      <c r="H72" s="157"/>
      <c r="I72" s="158"/>
      <c r="J72" s="131"/>
      <c r="K72" s="255" t="str">
        <f t="shared" ref="K72:K123" si="20">IF(OR(S72&lt;&gt;"",T72&lt;&gt;"",U72&lt;&gt;"",V72&lt;&gt;""),"A","►")</f>
        <v>►</v>
      </c>
      <c r="L72" s="341"/>
      <c r="M72" s="341"/>
      <c r="N72" s="341"/>
      <c r="O72" s="341"/>
      <c r="P72" s="341"/>
      <c r="Q72" s="1"/>
      <c r="R72" s="1"/>
      <c r="S72" s="77"/>
      <c r="T72" s="77"/>
      <c r="U72" s="77"/>
      <c r="V72" s="77"/>
      <c r="W72" s="1"/>
      <c r="X72" s="46" t="str">
        <f t="shared" ref="X72:X135" si="21">IF(NOT(AND(LEFT(R72,1)="L",R72&lt;&gt;"LIGNE")),"",IF(UPPER(TRIM(W72))="QS","",IF(AJ72="","",IF(AF72="MASSE",IF(AJ72&gt;=1,ROUND(AJ72,2),ROUND(AJ72*1000,0)),IF(AF72="VOLUME",IF(AJ72&gt;=1,ROUND(AJ72,2),ROUND(AJ72*100,0)),ROUND(AJ72,0))))))</f>
        <v/>
      </c>
      <c r="Y72" s="46" t="str">
        <f>IF(NOT(AND(LEFT(R72,1)="L",R72&lt;&gt;"LIGNE")),"",IF(UPPER(TRIM(W72))="QS","Qt. suffisante",IF(AJ72="","",IF(AF72="MASSE",IF(AJ72&gt;=1,"Kg","g"),IF(AF72="VOLUME",IF(AJ72&gt;=1,"L","cl"),IFERROR(VLOOKUP(UPPER(TRIM(V72)),AP4:AS49,4,FALSE),V72))))))</f>
        <v/>
      </c>
      <c r="Z72" s="45" t="str">
        <f t="shared" ref="Z72:Z135" si="22">IF(NOT(AND(LEFT(R72,1)="L",R72&lt;&gt;"LIGNE")),"",IF(UPPER(TRIM(W72))="QS","",IF(AI72="","",IF(AF72="MASSE",IF(AI72&gt;=1,ROUND(AI72,2),ROUND(AI72*1000,0)),IF(AF72="VOLUME",IF(AI72&gt;=1,ROUND(AI72,2),ROUND(AI72*100,0)),ROUND(AI72,0))))))</f>
        <v/>
      </c>
      <c r="AA72" s="45" t="str">
        <f>IF(NOT(AND(LEFT(R72,1)="L",R72&lt;&gt;"LIGNE")),"",IF(UPPER(TRIM(W72))="QS","Qt. suffisante",IF(AI72="","",IF(AF72="MASSE",IF(AI72&gt;=1,"Kg","g"),IF(AF72="VOLUME",IF(AI72&gt;=1,"L","cl"),IFERROR(VLOOKUP(UPPER(TRIM(V72)),AP4:AS49,4,FALSE),V72))))))</f>
        <v/>
      </c>
      <c r="AB72" s="47" t="str">
        <f t="shared" ref="AB72:AB123" si="23">IF(R72="PRINCIPAL AUTEUR",IF(OR(S72="",T72="",V72="",W72=""),"À COMPLÉTER",IF(OR(AC72="",AD72=""),"UNITÉ ?",IF(OR(AC72&lt;&gt;AD72,AND(AC72="AUTRE",UPPER(TRIM(SUBSTITUTE(T72,CHAR(160)," ")))&lt;&gt;UPPER(TRIM(SUBSTITUTE(W72,CHAR(160)," "))))),"UNITÉS INCOMPATIBLES","OK"))),IF(NOT(AND(LEFT(R72,1)="L",R72&lt;&gt;"LIGNE")),"",IF(AND(W72&lt;&gt;"",UPPER(TRIM(W72))&lt;&gt;"F",UPPER(TRIM(W72))&lt;&gt;"QS"),"RÈGLE ?",IF(UPPER(TRIM(W72))="QS","OK",IF(NOT(ISNUMBER(U72)),"QUANTITÉ ?",IF(V72="","UNITÉ ?",IF(COUNTIF($AP$4:$AP$49,UPPER(TRIM(V72)))=0,"UNITÉ ?","OK")))))))</f>
        <v/>
      </c>
      <c r="AC72" s="47" t="str">
        <f t="shared" ref="AC72:AC123" si="24">IF(R72&lt;&gt;"PRINCIPAL AUTEUR","",IFERROR(VLOOKUP(UPPER(TRIM(SUBSTITUTE(T72,CHAR(160)," "))),$AP$4:$AS$49,2,FALSE),""))</f>
        <v/>
      </c>
      <c r="AD72" s="47" t="str">
        <f t="shared" ref="AD72:AD135" si="25">IF(R72&lt;&gt;"PRINCIPAL AUTEUR","",IFERROR(VLOOKUP(UPPER(TRIM(SUBSTITUTE(W72,CHAR(160)," "))),$AP$4:$AS$49,2,FALSE),""))</f>
        <v/>
      </c>
      <c r="AE72" s="1"/>
      <c r="AF72" s="48" t="str">
        <f>IF(NOT(AND(LEFT(R72,1)="L",R72&lt;&gt;"LIGNE")),"",IFERROR(VLOOKUP(UPPER(TRIM(V72)),AP4:AS49,2,FALSE),""))</f>
        <v/>
      </c>
      <c r="AG72" s="49" t="str">
        <f>IF(NOT(AND(LEFT(R72,1)="L",R72&lt;&gt;"LIGNE")),"",IFERROR(VLOOKUP(UPPER(TRIM(V72)),AP4:AS49,3,FALSE),""))</f>
        <v/>
      </c>
      <c r="AH72" s="49" t="str">
        <f t="shared" ref="AH72:AH123" si="26">IF(NOT(AND(LEFT(R72,1)="L",R72&lt;&gt;"LIGNE")),"",IF(UPPER(TRIM(W72))="QS","",IF(OR(T72="",U72="",AG72=""),"",U72*AG72)))</f>
        <v/>
      </c>
      <c r="AI72" s="49" t="str">
        <f t="shared" ref="AI72:AI135" si="27">IF(NOT(AND(LEFT(R72,1)="L",R72&lt;&gt;"LIGNE")),"",IF(UPPER(TRIM(W72))="QS","",IF(AH72="","",IF(UPPER(TRIM(W72))="F",AH72,IF(AK72="","",AH72*AK72)))))</f>
        <v/>
      </c>
      <c r="AJ72" s="49" t="str">
        <f t="shared" ref="AJ72:AJ135" si="28">IF(NOT(AND(LEFT(R72,1)="L",R72&lt;&gt;"LIGNE")),"",IF(UPPER(TRIM(W72))="QS","",IF(AH72="","",IF(UPPER(TRIM(W72))="F",AH72,IF(AL72="","",AH72*AL72)))))</f>
        <v/>
      </c>
      <c r="AK72" s="40" t="str">
        <f>IF(R72="RECETTE","",IF(R72="PRINCIPAL AUTEUR",IF(OR(S72="",T72="",V72="",W72="",S72=0),"",IFERROR(IF(OR(VLOOKUP(UPPER(TRIM(SUBSTITUTE(T72,CHAR(160)," "))),AP4:AS49,2,FALSE)&lt;&gt;VLOOKUP(UPPER(TRIM(SUBSTITUTE(W72,CHAR(160)," "))),AP4:AS49,2,FALSE),AND(VLOOKUP(UPPER(TRIM(SUBSTITUTE(T72,CHAR(160)," "))),AP4:AS49,2,FALSE)="AUTRE",UPPER(TRIM(SUBSTITUTE(T72,CHAR(160)," ")))&lt;&gt;UPPER(TRIM(SUBSTITUTE(W72,CHAR(160)," "))))),"",(V72*VLOOKUP(UPPER(TRIM(SUBSTITUTE(W72,CHAR(160)," "))),AP4:AS49,3,FALSE))/(S72*VLOOKUP(UPPER(TRIM(SUBSTITUTE(T72,CHAR(160)," "))),AP4:AS49,3,FALSE))),"")),IFERROR(AK71,"")))</f>
        <v/>
      </c>
      <c r="AL72" s="40" t="str">
        <f t="shared" ref="AL72:AL135" si="29">IF(R72="RECETTE","",IF(R72="COUVERTS",IF(OR(INDEX(T:T,ROW())="",INDEX(V:V,ROW())="",INDEX(T:T,ROW())=0),"",IFERROR(INDEX(V:V,ROW())/INDEX(T:T,ROW()),"")),AL71))</f>
        <v/>
      </c>
      <c r="AM72" s="50">
        <f t="shared" ref="AM72:AM135" si="30">IF(R72="RECETTE",S72,AM71)</f>
        <v>0</v>
      </c>
      <c r="AN72" s="1"/>
      <c r="AO72" s="1"/>
      <c r="AP72" s="60" t="s">
        <v>62</v>
      </c>
      <c r="AQ72" s="1"/>
      <c r="AR72" s="357" t="s">
        <v>311</v>
      </c>
      <c r="AS72" s="358">
        <f t="shared" si="19"/>
        <v>1E-3</v>
      </c>
      <c r="AT72" s="359">
        <v>1</v>
      </c>
      <c r="BB72" s="312"/>
      <c r="BC72" s="320"/>
      <c r="BD72" s="310"/>
      <c r="BE72" s="310"/>
      <c r="BF72" s="310"/>
      <c r="BG72" s="310"/>
      <c r="BH72" s="311"/>
      <c r="BJ72" s="229">
        <v>1</v>
      </c>
    </row>
    <row r="73" spans="1:62" ht="20.100000000000001" customHeight="1" x14ac:dyDescent="0.35">
      <c r="A73" s="232" t="s">
        <v>237</v>
      </c>
      <c r="B73" s="178">
        <f t="shared" si="18"/>
        <v>0</v>
      </c>
      <c r="C73" s="156"/>
      <c r="D73" s="157"/>
      <c r="E73" s="157"/>
      <c r="F73" s="157"/>
      <c r="G73" s="157"/>
      <c r="H73" s="157"/>
      <c r="I73" s="158"/>
      <c r="J73" s="131"/>
      <c r="K73" s="255" t="str">
        <f t="shared" si="20"/>
        <v>►</v>
      </c>
      <c r="L73" s="341"/>
      <c r="M73" s="341"/>
      <c r="N73" s="341"/>
      <c r="O73" s="341"/>
      <c r="P73" s="341"/>
      <c r="Q73" s="1"/>
      <c r="R73" s="1"/>
      <c r="S73" s="77"/>
      <c r="T73" s="77"/>
      <c r="U73" s="77"/>
      <c r="V73" s="77"/>
      <c r="W73" s="1"/>
      <c r="X73" s="46" t="str">
        <f t="shared" si="21"/>
        <v/>
      </c>
      <c r="Y73" s="46" t="str">
        <f>IF(NOT(AND(LEFT(R73,1)="L",R73&lt;&gt;"LIGNE")),"",IF(UPPER(TRIM(W73))="QS","Qt. suffisante",IF(AJ73="","",IF(AF73="MASSE",IF(AJ73&gt;=1,"Kg","g"),IF(AF73="VOLUME",IF(AJ73&gt;=1,"L","cl"),IFERROR(VLOOKUP(UPPER(TRIM(V73)),AP4:AS49,4,FALSE),V73))))))</f>
        <v/>
      </c>
      <c r="Z73" s="45" t="str">
        <f t="shared" si="22"/>
        <v/>
      </c>
      <c r="AA73" s="45" t="str">
        <f>IF(NOT(AND(LEFT(R73,1)="L",R73&lt;&gt;"LIGNE")),"",IF(UPPER(TRIM(W73))="QS","Qt. suffisante",IF(AI73="","",IF(AF73="MASSE",IF(AI73&gt;=1,"Kg","g"),IF(AF73="VOLUME",IF(AI73&gt;=1,"L","cl"),IFERROR(VLOOKUP(UPPER(TRIM(V73)),AP4:AS49,4,FALSE),V73))))))</f>
        <v/>
      </c>
      <c r="AB73" s="47" t="str">
        <f t="shared" si="23"/>
        <v/>
      </c>
      <c r="AC73" s="47" t="str">
        <f t="shared" si="24"/>
        <v/>
      </c>
      <c r="AD73" s="47" t="str">
        <f t="shared" si="25"/>
        <v/>
      </c>
      <c r="AE73" s="1"/>
      <c r="AF73" s="48" t="str">
        <f>IF(NOT(AND(LEFT(R73,1)="L",R73&lt;&gt;"LIGNE")),"",IFERROR(VLOOKUP(UPPER(TRIM(V73)),AP4:AS49,2,FALSE),""))</f>
        <v/>
      </c>
      <c r="AG73" s="49" t="str">
        <f>IF(NOT(AND(LEFT(R73,1)="L",R73&lt;&gt;"LIGNE")),"",IFERROR(VLOOKUP(UPPER(TRIM(V73)),AP4:AS49,3,FALSE),""))</f>
        <v/>
      </c>
      <c r="AH73" s="49" t="str">
        <f t="shared" si="26"/>
        <v/>
      </c>
      <c r="AI73" s="49" t="str">
        <f t="shared" si="27"/>
        <v/>
      </c>
      <c r="AJ73" s="49" t="str">
        <f t="shared" si="28"/>
        <v/>
      </c>
      <c r="AK73" s="40" t="str">
        <f>IF(R73="RECETTE","",IF(R73="PRINCIPAL AUTEUR",IF(OR(S73="",T73="",V73="",W73="",S73=0),"",IFERROR(IF(OR(VLOOKUP(UPPER(TRIM(SUBSTITUTE(T73,CHAR(160)," "))),AP4:AS49,2,FALSE)&lt;&gt;VLOOKUP(UPPER(TRIM(SUBSTITUTE(W73,CHAR(160)," "))),AP4:AS49,2,FALSE),AND(VLOOKUP(UPPER(TRIM(SUBSTITUTE(T73,CHAR(160)," "))),AP4:AS49,2,FALSE)="AUTRE",UPPER(TRIM(SUBSTITUTE(T73,CHAR(160)," ")))&lt;&gt;UPPER(TRIM(SUBSTITUTE(W73,CHAR(160)," "))))),"",(V73*VLOOKUP(UPPER(TRIM(SUBSTITUTE(W73,CHAR(160)," "))),AP4:AS49,3,FALSE))/(S73*VLOOKUP(UPPER(TRIM(SUBSTITUTE(T73,CHAR(160)," "))),AP4:AS49,3,FALSE))),"")),IFERROR(AK72,"")))</f>
        <v/>
      </c>
      <c r="AL73" s="40" t="str">
        <f t="shared" si="29"/>
        <v/>
      </c>
      <c r="AM73" s="50">
        <f t="shared" si="30"/>
        <v>0</v>
      </c>
      <c r="AN73" s="1"/>
      <c r="AO73" s="1"/>
      <c r="AP73" s="65" t="s">
        <v>445</v>
      </c>
      <c r="AQ73" s="1"/>
      <c r="AR73" s="357" t="s">
        <v>312</v>
      </c>
      <c r="AS73" s="358">
        <f t="shared" si="19"/>
        <v>0.01</v>
      </c>
      <c r="AT73" s="359">
        <v>10</v>
      </c>
      <c r="BB73" s="312"/>
      <c r="BC73" s="360"/>
      <c r="BD73" s="310"/>
      <c r="BE73" s="200" t="s">
        <v>523</v>
      </c>
      <c r="BF73" s="200"/>
      <c r="BG73" s="200"/>
      <c r="BH73" s="311"/>
      <c r="BJ73" s="229">
        <v>1</v>
      </c>
    </row>
    <row r="74" spans="1:62" ht="20.100000000000001" customHeight="1" x14ac:dyDescent="0.25">
      <c r="A74" s="232" t="s">
        <v>237</v>
      </c>
      <c r="B74" s="178">
        <f t="shared" si="18"/>
        <v>0</v>
      </c>
      <c r="C74" s="156"/>
      <c r="D74" s="157"/>
      <c r="E74" s="157"/>
      <c r="F74" s="157"/>
      <c r="G74" s="157"/>
      <c r="H74" s="157"/>
      <c r="I74" s="158"/>
      <c r="J74" s="131"/>
      <c r="K74" s="255" t="str">
        <f t="shared" si="20"/>
        <v>►</v>
      </c>
      <c r="L74" s="341"/>
      <c r="M74" s="341"/>
      <c r="N74" s="341"/>
      <c r="O74" s="341"/>
      <c r="P74" s="341"/>
      <c r="Q74" s="1"/>
      <c r="R74" s="1"/>
      <c r="S74" s="77"/>
      <c r="T74" s="77"/>
      <c r="U74" s="77"/>
      <c r="V74" s="77"/>
      <c r="W74" s="1"/>
      <c r="X74" s="46" t="str">
        <f t="shared" si="21"/>
        <v/>
      </c>
      <c r="Y74" s="46" t="str">
        <f>IF(NOT(AND(LEFT(R74,1)="L",R74&lt;&gt;"LIGNE")),"",IF(UPPER(TRIM(W74))="QS","Qt. suffisante",IF(AJ74="","",IF(AF74="MASSE",IF(AJ74&gt;=1,"Kg","g"),IF(AF74="VOLUME",IF(AJ74&gt;=1,"L","cl"),IFERROR(VLOOKUP(UPPER(TRIM(V74)),AP4:AS49,4,FALSE),V74))))))</f>
        <v/>
      </c>
      <c r="Z74" s="45" t="str">
        <f t="shared" si="22"/>
        <v/>
      </c>
      <c r="AA74" s="45" t="str">
        <f>IF(NOT(AND(LEFT(R74,1)="L",R74&lt;&gt;"LIGNE")),"",IF(UPPER(TRIM(W74))="QS","Qt. suffisante",IF(AI74="","",IF(AF74="MASSE",IF(AI74&gt;=1,"Kg","g"),IF(AF74="VOLUME",IF(AI74&gt;=1,"L","cl"),IFERROR(VLOOKUP(UPPER(TRIM(V74)),AP4:AS49,4,FALSE),V74))))))</f>
        <v/>
      </c>
      <c r="AB74" s="47" t="str">
        <f t="shared" si="23"/>
        <v/>
      </c>
      <c r="AC74" s="47" t="str">
        <f t="shared" si="24"/>
        <v/>
      </c>
      <c r="AD74" s="47" t="str">
        <f t="shared" si="25"/>
        <v/>
      </c>
      <c r="AE74" s="1"/>
      <c r="AF74" s="48" t="str">
        <f>IF(NOT(AND(LEFT(R74,1)="L",R74&lt;&gt;"LIGNE")),"",IFERROR(VLOOKUP(UPPER(TRIM(V74)),AP4:AS49,2,FALSE),""))</f>
        <v/>
      </c>
      <c r="AG74" s="49" t="str">
        <f>IF(NOT(AND(LEFT(R74,1)="L",R74&lt;&gt;"LIGNE")),"",IFERROR(VLOOKUP(UPPER(TRIM(V74)),AP4:AS49,3,FALSE),""))</f>
        <v/>
      </c>
      <c r="AH74" s="49" t="str">
        <f t="shared" si="26"/>
        <v/>
      </c>
      <c r="AI74" s="49" t="str">
        <f t="shared" si="27"/>
        <v/>
      </c>
      <c r="AJ74" s="49" t="str">
        <f t="shared" si="28"/>
        <v/>
      </c>
      <c r="AK74" s="40" t="str">
        <f>IF(R74="RECETTE","",IF(R74="PRINCIPAL AUTEUR",IF(OR(S74="",T74="",V74="",W74="",S74=0),"",IFERROR(IF(OR(VLOOKUP(UPPER(TRIM(SUBSTITUTE(T74,CHAR(160)," "))),AP4:AS49,2,FALSE)&lt;&gt;VLOOKUP(UPPER(TRIM(SUBSTITUTE(W74,CHAR(160)," "))),AP4:AS49,2,FALSE),AND(VLOOKUP(UPPER(TRIM(SUBSTITUTE(T74,CHAR(160)," "))),AP4:AS49,2,FALSE)="AUTRE",UPPER(TRIM(SUBSTITUTE(T74,CHAR(160)," ")))&lt;&gt;UPPER(TRIM(SUBSTITUTE(W74,CHAR(160)," "))))),"",(V74*VLOOKUP(UPPER(TRIM(SUBSTITUTE(W74,CHAR(160)," "))),AP4:AS49,3,FALSE))/(S74*VLOOKUP(UPPER(TRIM(SUBSTITUTE(T74,CHAR(160)," "))),AP4:AS49,3,FALSE))),"")),IFERROR(AK73,"")))</f>
        <v/>
      </c>
      <c r="AL74" s="40" t="str">
        <f t="shared" si="29"/>
        <v/>
      </c>
      <c r="AM74" s="50">
        <f t="shared" si="30"/>
        <v>0</v>
      </c>
      <c r="AN74" s="1"/>
      <c r="AO74" s="1"/>
      <c r="AP74" s="65" t="s">
        <v>446</v>
      </c>
      <c r="AQ74" s="1"/>
      <c r="AR74" s="357" t="s">
        <v>314</v>
      </c>
      <c r="AS74" s="358">
        <f t="shared" si="19"/>
        <v>0.1</v>
      </c>
      <c r="AT74" s="359">
        <v>100</v>
      </c>
      <c r="BB74" s="503" t="s">
        <v>522</v>
      </c>
      <c r="BC74" s="504"/>
      <c r="BD74" s="504"/>
      <c r="BE74" s="504"/>
      <c r="BF74" s="504"/>
      <c r="BG74" s="504"/>
      <c r="BH74" s="505"/>
      <c r="BJ74" s="229">
        <v>1</v>
      </c>
    </row>
    <row r="75" spans="1:62" ht="20.100000000000001" customHeight="1" x14ac:dyDescent="0.25">
      <c r="A75" s="232" t="s">
        <v>237</v>
      </c>
      <c r="B75" s="178">
        <f t="shared" si="18"/>
        <v>0</v>
      </c>
      <c r="C75" s="156"/>
      <c r="D75" s="157"/>
      <c r="E75" s="157"/>
      <c r="F75" s="157"/>
      <c r="G75" s="157"/>
      <c r="H75" s="157"/>
      <c r="I75" s="158"/>
      <c r="J75" s="131"/>
      <c r="K75" s="255" t="str">
        <f t="shared" si="20"/>
        <v>►</v>
      </c>
      <c r="L75" s="341"/>
      <c r="M75" s="341"/>
      <c r="N75" s="341"/>
      <c r="O75" s="341"/>
      <c r="P75" s="341"/>
      <c r="Q75" s="1"/>
      <c r="R75" s="1"/>
      <c r="S75" s="77"/>
      <c r="T75" s="77"/>
      <c r="U75" s="77"/>
      <c r="V75" s="77"/>
      <c r="W75" s="1"/>
      <c r="X75" s="46" t="str">
        <f t="shared" si="21"/>
        <v/>
      </c>
      <c r="Y75" s="46" t="str">
        <f>IF(NOT(AND(LEFT(R75,1)="L",R75&lt;&gt;"LIGNE")),"",IF(UPPER(TRIM(W75))="QS","Qt. suffisante",IF(AJ75="","",IF(AF75="MASSE",IF(AJ75&gt;=1,"Kg","g"),IF(AF75="VOLUME",IF(AJ75&gt;=1,"L","cl"),IFERROR(VLOOKUP(UPPER(TRIM(V75)),AP4:AS49,4,FALSE),V75))))))</f>
        <v/>
      </c>
      <c r="Z75" s="45" t="str">
        <f t="shared" si="22"/>
        <v/>
      </c>
      <c r="AA75" s="45" t="str">
        <f>IF(NOT(AND(LEFT(R75,1)="L",R75&lt;&gt;"LIGNE")),"",IF(UPPER(TRIM(W75))="QS","Qt. suffisante",IF(AI75="","",IF(AF75="MASSE",IF(AI75&gt;=1,"Kg","g"),IF(AF75="VOLUME",IF(AI75&gt;=1,"L","cl"),IFERROR(VLOOKUP(UPPER(TRIM(V75)),AP4:AS49,4,FALSE),V75))))))</f>
        <v/>
      </c>
      <c r="AB75" s="47" t="str">
        <f t="shared" si="23"/>
        <v/>
      </c>
      <c r="AC75" s="47" t="str">
        <f t="shared" si="24"/>
        <v/>
      </c>
      <c r="AD75" s="47" t="str">
        <f t="shared" si="25"/>
        <v/>
      </c>
      <c r="AE75" s="1"/>
      <c r="AF75" s="48" t="str">
        <f>IF(NOT(AND(LEFT(R75,1)="L",R75&lt;&gt;"LIGNE")),"",IFERROR(VLOOKUP(UPPER(TRIM(V75)),AP4:AS49,2,FALSE),""))</f>
        <v/>
      </c>
      <c r="AG75" s="49" t="str">
        <f>IF(NOT(AND(LEFT(R75,1)="L",R75&lt;&gt;"LIGNE")),"",IFERROR(VLOOKUP(UPPER(TRIM(V75)),AP4:AS49,3,FALSE),""))</f>
        <v/>
      </c>
      <c r="AH75" s="49" t="str">
        <f t="shared" si="26"/>
        <v/>
      </c>
      <c r="AI75" s="49" t="str">
        <f t="shared" si="27"/>
        <v/>
      </c>
      <c r="AJ75" s="49" t="str">
        <f t="shared" si="28"/>
        <v/>
      </c>
      <c r="AK75" s="40" t="str">
        <f>IF(R75="RECETTE","",IF(R75="PRINCIPAL AUTEUR",IF(OR(S75="",T75="",V75="",W75="",S75=0),"",IFERROR(IF(OR(VLOOKUP(UPPER(TRIM(SUBSTITUTE(T75,CHAR(160)," "))),AP4:AS49,2,FALSE)&lt;&gt;VLOOKUP(UPPER(TRIM(SUBSTITUTE(W75,CHAR(160)," "))),AP4:AS49,2,FALSE),AND(VLOOKUP(UPPER(TRIM(SUBSTITUTE(T75,CHAR(160)," "))),AP4:AS49,2,FALSE)="AUTRE",UPPER(TRIM(SUBSTITUTE(T75,CHAR(160)," ")))&lt;&gt;UPPER(TRIM(SUBSTITUTE(W75,CHAR(160)," "))))),"",(V75*VLOOKUP(UPPER(TRIM(SUBSTITUTE(W75,CHAR(160)," "))),AP4:AS49,3,FALSE))/(S75*VLOOKUP(UPPER(TRIM(SUBSTITUTE(T75,CHAR(160)," "))),AP4:AS49,3,FALSE))),"")),IFERROR(AK74,"")))</f>
        <v/>
      </c>
      <c r="AL75" s="40" t="str">
        <f t="shared" si="29"/>
        <v/>
      </c>
      <c r="AM75" s="50">
        <f t="shared" si="30"/>
        <v>0</v>
      </c>
      <c r="AN75" s="1"/>
      <c r="AO75" s="1"/>
      <c r="AP75" s="65" t="s">
        <v>447</v>
      </c>
      <c r="AQ75" s="1"/>
      <c r="AR75" s="357" t="s">
        <v>0</v>
      </c>
      <c r="AS75" s="358">
        <f t="shared" si="19"/>
        <v>1</v>
      </c>
      <c r="AT75" s="359">
        <v>1000</v>
      </c>
      <c r="BB75" s="503"/>
      <c r="BC75" s="504"/>
      <c r="BD75" s="504"/>
      <c r="BE75" s="504"/>
      <c r="BF75" s="504"/>
      <c r="BG75" s="504"/>
      <c r="BH75" s="505"/>
      <c r="BJ75" s="229">
        <v>1</v>
      </c>
    </row>
    <row r="76" spans="1:62" ht="20.100000000000001" customHeight="1" x14ac:dyDescent="0.35">
      <c r="A76" s="232" t="s">
        <v>237</v>
      </c>
      <c r="B76" s="178">
        <f t="shared" si="18"/>
        <v>0</v>
      </c>
      <c r="C76" s="156"/>
      <c r="D76" s="157"/>
      <c r="E76" s="157"/>
      <c r="F76" s="157"/>
      <c r="G76" s="157"/>
      <c r="H76" s="157"/>
      <c r="I76" s="158"/>
      <c r="J76" s="131"/>
      <c r="K76" s="255" t="str">
        <f t="shared" si="20"/>
        <v>►</v>
      </c>
      <c r="L76" s="341"/>
      <c r="M76" s="341"/>
      <c r="N76" s="341"/>
      <c r="O76" s="341"/>
      <c r="P76" s="341"/>
      <c r="Q76" s="1"/>
      <c r="R76" s="1"/>
      <c r="S76" s="77"/>
      <c r="T76" s="77"/>
      <c r="U76" s="77"/>
      <c r="V76" s="77"/>
      <c r="W76" s="1"/>
      <c r="X76" s="46" t="str">
        <f t="shared" si="21"/>
        <v/>
      </c>
      <c r="Y76" s="46" t="str">
        <f>IF(NOT(AND(LEFT(R76,1)="L",R76&lt;&gt;"LIGNE")),"",IF(UPPER(TRIM(W76))="QS","Qt. suffisante",IF(AJ76="","",IF(AF76="MASSE",IF(AJ76&gt;=1,"Kg","g"),IF(AF76="VOLUME",IF(AJ76&gt;=1,"L","cl"),IFERROR(VLOOKUP(UPPER(TRIM(V76)),AP4:AS49,4,FALSE),V76))))))</f>
        <v/>
      </c>
      <c r="Z76" s="45" t="str">
        <f t="shared" si="22"/>
        <v/>
      </c>
      <c r="AA76" s="45" t="str">
        <f>IF(NOT(AND(LEFT(R76,1)="L",R76&lt;&gt;"LIGNE")),"",IF(UPPER(TRIM(W76))="QS","Qt. suffisante",IF(AI76="","",IF(AF76="MASSE",IF(AI76&gt;=1,"Kg","g"),IF(AF76="VOLUME",IF(AI76&gt;=1,"L","cl"),IFERROR(VLOOKUP(UPPER(TRIM(V76)),AP4:AS49,4,FALSE),V76))))))</f>
        <v/>
      </c>
      <c r="AB76" s="47" t="str">
        <f t="shared" si="23"/>
        <v/>
      </c>
      <c r="AC76" s="47" t="str">
        <f t="shared" si="24"/>
        <v/>
      </c>
      <c r="AD76" s="47" t="str">
        <f t="shared" si="25"/>
        <v/>
      </c>
      <c r="AE76" s="1"/>
      <c r="AF76" s="48" t="str">
        <f>IF(NOT(AND(LEFT(R76,1)="L",R76&lt;&gt;"LIGNE")),"",IFERROR(VLOOKUP(UPPER(TRIM(V76)),AP4:AS49,2,FALSE),""))</f>
        <v/>
      </c>
      <c r="AG76" s="49" t="str">
        <f>IF(NOT(AND(LEFT(R76,1)="L",R76&lt;&gt;"LIGNE")),"",IFERROR(VLOOKUP(UPPER(TRIM(V76)),AP4:AS49,3,FALSE),""))</f>
        <v/>
      </c>
      <c r="AH76" s="49" t="str">
        <f t="shared" si="26"/>
        <v/>
      </c>
      <c r="AI76" s="49" t="str">
        <f t="shared" si="27"/>
        <v/>
      </c>
      <c r="AJ76" s="49" t="str">
        <f t="shared" si="28"/>
        <v/>
      </c>
      <c r="AK76" s="40" t="str">
        <f>IF(R76="RECETTE","",IF(R76="PRINCIPAL AUTEUR",IF(OR(S76="",T76="",V76="",W76="",S76=0),"",IFERROR(IF(OR(VLOOKUP(UPPER(TRIM(SUBSTITUTE(T76,CHAR(160)," "))),AP4:AS49,2,FALSE)&lt;&gt;VLOOKUP(UPPER(TRIM(SUBSTITUTE(W76,CHAR(160)," "))),AP4:AS49,2,FALSE),AND(VLOOKUP(UPPER(TRIM(SUBSTITUTE(T76,CHAR(160)," "))),AP4:AS49,2,FALSE)="AUTRE",UPPER(TRIM(SUBSTITUTE(T76,CHAR(160)," ")))&lt;&gt;UPPER(TRIM(SUBSTITUTE(W76,CHAR(160)," "))))),"",(V76*VLOOKUP(UPPER(TRIM(SUBSTITUTE(W76,CHAR(160)," "))),AP4:AS49,3,FALSE))/(S76*VLOOKUP(UPPER(TRIM(SUBSTITUTE(T76,CHAR(160)," "))),AP4:AS49,3,FALSE))),"")),IFERROR(AK75,"")))</f>
        <v/>
      </c>
      <c r="AL76" s="40" t="str">
        <f t="shared" si="29"/>
        <v/>
      </c>
      <c r="AM76" s="50">
        <f t="shared" si="30"/>
        <v>0</v>
      </c>
      <c r="AN76" s="1"/>
      <c r="AO76" s="1"/>
      <c r="AP76" s="65" t="s">
        <v>448</v>
      </c>
      <c r="AQ76" s="1"/>
      <c r="AR76" s="361" t="s">
        <v>316</v>
      </c>
      <c r="AS76" s="358">
        <f t="shared" si="19"/>
        <v>0.25</v>
      </c>
      <c r="AT76" s="359">
        <v>250</v>
      </c>
      <c r="BB76" s="312"/>
      <c r="BC76" s="360"/>
      <c r="BD76" s="310"/>
      <c r="BE76" s="310"/>
      <c r="BF76" s="310"/>
      <c r="BG76" s="310"/>
      <c r="BH76" s="311"/>
      <c r="BJ76" s="229">
        <v>1</v>
      </c>
    </row>
    <row r="77" spans="1:62" ht="20.100000000000001" customHeight="1" x14ac:dyDescent="0.35">
      <c r="A77" s="232" t="s">
        <v>237</v>
      </c>
      <c r="B77" s="178">
        <f t="shared" si="18"/>
        <v>0</v>
      </c>
      <c r="C77" s="156"/>
      <c r="D77" s="157"/>
      <c r="E77" s="157"/>
      <c r="F77" s="157"/>
      <c r="G77" s="157"/>
      <c r="H77" s="157"/>
      <c r="I77" s="158"/>
      <c r="J77" s="131"/>
      <c r="K77" s="255" t="str">
        <f t="shared" si="20"/>
        <v>►</v>
      </c>
      <c r="L77" s="341"/>
      <c r="M77" s="341"/>
      <c r="N77" s="341"/>
      <c r="O77" s="341"/>
      <c r="P77" s="341"/>
      <c r="Q77" s="1"/>
      <c r="R77" s="1"/>
      <c r="S77" s="77"/>
      <c r="T77" s="77"/>
      <c r="U77" s="77"/>
      <c r="V77" s="77"/>
      <c r="W77" s="1"/>
      <c r="X77" s="46" t="str">
        <f t="shared" si="21"/>
        <v/>
      </c>
      <c r="Y77" s="46" t="str">
        <f>IF(NOT(AND(LEFT(R77,1)="L",R77&lt;&gt;"LIGNE")),"",IF(UPPER(TRIM(W77))="QS","Qt. suffisante",IF(AJ77="","",IF(AF77="MASSE",IF(AJ77&gt;=1,"Kg","g"),IF(AF77="VOLUME",IF(AJ77&gt;=1,"L","cl"),IFERROR(VLOOKUP(UPPER(TRIM(V77)),AP4:AS49,4,FALSE),V77))))))</f>
        <v/>
      </c>
      <c r="Z77" s="45" t="str">
        <f t="shared" si="22"/>
        <v/>
      </c>
      <c r="AA77" s="45" t="str">
        <f>IF(NOT(AND(LEFT(R77,1)="L",R77&lt;&gt;"LIGNE")),"",IF(UPPER(TRIM(W77))="QS","Qt. suffisante",IF(AI77="","",IF(AF77="MASSE",IF(AI77&gt;=1,"Kg","g"),IF(AF77="VOLUME",IF(AI77&gt;=1,"L","cl"),IFERROR(VLOOKUP(UPPER(TRIM(V77)),AP4:AS49,4,FALSE),V77))))))</f>
        <v/>
      </c>
      <c r="AB77" s="47" t="str">
        <f t="shared" si="23"/>
        <v/>
      </c>
      <c r="AC77" s="47" t="str">
        <f t="shared" si="24"/>
        <v/>
      </c>
      <c r="AD77" s="47" t="str">
        <f t="shared" si="25"/>
        <v/>
      </c>
      <c r="AE77" s="1"/>
      <c r="AF77" s="48" t="str">
        <f>IF(NOT(AND(LEFT(R77,1)="L",R77&lt;&gt;"LIGNE")),"",IFERROR(VLOOKUP(UPPER(TRIM(V77)),AP4:AS49,2,FALSE),""))</f>
        <v/>
      </c>
      <c r="AG77" s="49" t="str">
        <f>IF(NOT(AND(LEFT(R77,1)="L",R77&lt;&gt;"LIGNE")),"",IFERROR(VLOOKUP(UPPER(TRIM(V77)),AP4:AS49,3,FALSE),""))</f>
        <v/>
      </c>
      <c r="AH77" s="49" t="str">
        <f t="shared" si="26"/>
        <v/>
      </c>
      <c r="AI77" s="49" t="str">
        <f t="shared" si="27"/>
        <v/>
      </c>
      <c r="AJ77" s="49" t="str">
        <f t="shared" si="28"/>
        <v/>
      </c>
      <c r="AK77" s="40" t="str">
        <f>IF(R77="RECETTE","",IF(R77="PRINCIPAL AUTEUR",IF(OR(S77="",T77="",V77="",W77="",S77=0),"",IFERROR(IF(OR(VLOOKUP(UPPER(TRIM(SUBSTITUTE(T77,CHAR(160)," "))),AP4:AS49,2,FALSE)&lt;&gt;VLOOKUP(UPPER(TRIM(SUBSTITUTE(W77,CHAR(160)," "))),AP4:AS49,2,FALSE),AND(VLOOKUP(UPPER(TRIM(SUBSTITUTE(T77,CHAR(160)," "))),AP4:AS49,2,FALSE)="AUTRE",UPPER(TRIM(SUBSTITUTE(T77,CHAR(160)," ")))&lt;&gt;UPPER(TRIM(SUBSTITUTE(W77,CHAR(160)," "))))),"",(V77*VLOOKUP(UPPER(TRIM(SUBSTITUTE(W77,CHAR(160)," "))),AP4:AS49,3,FALSE))/(S77*VLOOKUP(UPPER(TRIM(SUBSTITUTE(T77,CHAR(160)," "))),AP4:AS49,3,FALSE))),"")),IFERROR(AK76,"")))</f>
        <v/>
      </c>
      <c r="AL77" s="40" t="str">
        <f t="shared" si="29"/>
        <v/>
      </c>
      <c r="AM77" s="50">
        <f t="shared" si="30"/>
        <v>0</v>
      </c>
      <c r="AN77" s="1"/>
      <c r="AO77" s="1"/>
      <c r="AP77" s="65" t="s">
        <v>449</v>
      </c>
      <c r="AQ77" s="1"/>
      <c r="AR77" s="361" t="s">
        <v>318</v>
      </c>
      <c r="AS77" s="358">
        <f t="shared" si="19"/>
        <v>0.5</v>
      </c>
      <c r="AT77" s="359">
        <v>500</v>
      </c>
      <c r="BB77" s="362"/>
      <c r="BC77" s="360"/>
      <c r="BD77" s="310"/>
      <c r="BE77" s="310"/>
      <c r="BF77" s="363" t="s">
        <v>525</v>
      </c>
      <c r="BG77" s="310"/>
      <c r="BH77" s="311"/>
      <c r="BJ77" s="229">
        <v>1</v>
      </c>
    </row>
    <row r="78" spans="1:62" ht="20.100000000000001" customHeight="1" x14ac:dyDescent="0.35">
      <c r="A78" s="232" t="s">
        <v>237</v>
      </c>
      <c r="B78" s="178">
        <f t="shared" si="18"/>
        <v>0</v>
      </c>
      <c r="C78" s="156"/>
      <c r="D78" s="157"/>
      <c r="E78" s="157"/>
      <c r="F78" s="157"/>
      <c r="G78" s="157"/>
      <c r="H78" s="157"/>
      <c r="I78" s="158"/>
      <c r="J78" s="131"/>
      <c r="K78" s="255" t="str">
        <f t="shared" si="20"/>
        <v>►</v>
      </c>
      <c r="L78" s="341"/>
      <c r="M78" s="341"/>
      <c r="N78" s="341"/>
      <c r="O78" s="341"/>
      <c r="P78" s="341"/>
      <c r="Q78" s="1"/>
      <c r="R78" s="1"/>
      <c r="S78" s="77"/>
      <c r="T78" s="77"/>
      <c r="U78" s="77"/>
      <c r="V78" s="77"/>
      <c r="W78" s="1"/>
      <c r="X78" s="46" t="str">
        <f t="shared" si="21"/>
        <v/>
      </c>
      <c r="Y78" s="46" t="str">
        <f>IF(NOT(AND(LEFT(R78,1)="L",R78&lt;&gt;"LIGNE")),"",IF(UPPER(TRIM(W78))="QS","Qt. suffisante",IF(AJ78="","",IF(AF78="MASSE",IF(AJ78&gt;=1,"Kg","g"),IF(AF78="VOLUME",IF(AJ78&gt;=1,"L","cl"),IFERROR(VLOOKUP(UPPER(TRIM(V78)),AP4:AS49,4,FALSE),V78))))))</f>
        <v/>
      </c>
      <c r="Z78" s="45" t="str">
        <f t="shared" si="22"/>
        <v/>
      </c>
      <c r="AA78" s="45" t="str">
        <f>IF(NOT(AND(LEFT(R78,1)="L",R78&lt;&gt;"LIGNE")),"",IF(UPPER(TRIM(W78))="QS","Qt. suffisante",IF(AI78="","",IF(AF78="MASSE",IF(AI78&gt;=1,"Kg","g"),IF(AF78="VOLUME",IF(AI78&gt;=1,"L","cl"),IFERROR(VLOOKUP(UPPER(TRIM(V78)),AP4:AS49,4,FALSE),V78))))))</f>
        <v/>
      </c>
      <c r="AB78" s="47" t="str">
        <f t="shared" si="23"/>
        <v/>
      </c>
      <c r="AC78" s="47" t="str">
        <f t="shared" si="24"/>
        <v/>
      </c>
      <c r="AD78" s="47" t="str">
        <f t="shared" si="25"/>
        <v/>
      </c>
      <c r="AE78" s="1"/>
      <c r="AF78" s="48" t="str">
        <f>IF(NOT(AND(LEFT(R78,1)="L",R78&lt;&gt;"LIGNE")),"",IFERROR(VLOOKUP(UPPER(TRIM(V78)),AP4:AS49,2,FALSE),""))</f>
        <v/>
      </c>
      <c r="AG78" s="49" t="str">
        <f>IF(NOT(AND(LEFT(R78,1)="L",R78&lt;&gt;"LIGNE")),"",IFERROR(VLOOKUP(UPPER(TRIM(V78)),AP4:AS49,3,FALSE),""))</f>
        <v/>
      </c>
      <c r="AH78" s="49" t="str">
        <f t="shared" si="26"/>
        <v/>
      </c>
      <c r="AI78" s="49" t="str">
        <f t="shared" si="27"/>
        <v/>
      </c>
      <c r="AJ78" s="49" t="str">
        <f t="shared" si="28"/>
        <v/>
      </c>
      <c r="AK78" s="40" t="str">
        <f>IF(R78="RECETTE","",IF(R78="PRINCIPAL AUTEUR",IF(OR(S78="",T78="",V78="",W78="",S78=0),"",IFERROR(IF(OR(VLOOKUP(UPPER(TRIM(SUBSTITUTE(T78,CHAR(160)," "))),AP4:AS49,2,FALSE)&lt;&gt;VLOOKUP(UPPER(TRIM(SUBSTITUTE(W78,CHAR(160)," "))),AP4:AS49,2,FALSE),AND(VLOOKUP(UPPER(TRIM(SUBSTITUTE(T78,CHAR(160)," "))),AP4:AS49,2,FALSE)="AUTRE",UPPER(TRIM(SUBSTITUTE(T78,CHAR(160)," ")))&lt;&gt;UPPER(TRIM(SUBSTITUTE(W78,CHAR(160)," "))))),"",(V78*VLOOKUP(UPPER(TRIM(SUBSTITUTE(W78,CHAR(160)," "))),AP4:AS49,3,FALSE))/(S78*VLOOKUP(UPPER(TRIM(SUBSTITUTE(T78,CHAR(160)," "))),AP4:AS49,3,FALSE))),"")),IFERROR(AK77,"")))</f>
        <v/>
      </c>
      <c r="AL78" s="40" t="str">
        <f t="shared" si="29"/>
        <v/>
      </c>
      <c r="AM78" s="50">
        <f t="shared" si="30"/>
        <v>0</v>
      </c>
      <c r="AN78" s="1"/>
      <c r="AO78" s="1"/>
      <c r="AP78" s="65" t="s">
        <v>454</v>
      </c>
      <c r="AQ78" s="1"/>
      <c r="AR78" s="364" t="s">
        <v>319</v>
      </c>
      <c r="AS78" s="358">
        <f t="shared" si="19"/>
        <v>0.1</v>
      </c>
      <c r="AT78" s="359">
        <v>100</v>
      </c>
      <c r="BB78" s="312"/>
      <c r="BC78" s="360"/>
      <c r="BD78" s="310"/>
      <c r="BE78" s="365"/>
      <c r="BF78" s="366" t="s">
        <v>186</v>
      </c>
      <c r="BG78" s="191" t="s">
        <v>40</v>
      </c>
      <c r="BH78" s="194" t="s">
        <v>41</v>
      </c>
      <c r="BJ78" s="229">
        <v>1</v>
      </c>
    </row>
    <row r="79" spans="1:62" ht="20.100000000000001" customHeight="1" x14ac:dyDescent="0.25">
      <c r="A79" s="232" t="s">
        <v>237</v>
      </c>
      <c r="B79" s="178">
        <f t="shared" si="18"/>
        <v>0</v>
      </c>
      <c r="C79" s="156"/>
      <c r="D79" s="157"/>
      <c r="E79" s="157"/>
      <c r="F79" s="157"/>
      <c r="G79" s="157"/>
      <c r="H79" s="157"/>
      <c r="I79" s="158"/>
      <c r="J79" s="131"/>
      <c r="K79" s="255" t="str">
        <f t="shared" si="20"/>
        <v>►</v>
      </c>
      <c r="L79" s="341"/>
      <c r="M79" s="341"/>
      <c r="N79" s="341"/>
      <c r="O79" s="341"/>
      <c r="P79" s="341"/>
      <c r="Q79" s="1"/>
      <c r="R79" s="1"/>
      <c r="S79" s="77"/>
      <c r="T79" s="77"/>
      <c r="U79" s="77"/>
      <c r="V79" s="77"/>
      <c r="W79" s="1"/>
      <c r="X79" s="46" t="str">
        <f t="shared" si="21"/>
        <v/>
      </c>
      <c r="Y79" s="46" t="str">
        <f>IF(NOT(AND(LEFT(R79,1)="L",R79&lt;&gt;"LIGNE")),"",IF(UPPER(TRIM(W79))="QS","Qt. suffisante",IF(AJ79="","",IF(AF79="MASSE",IF(AJ79&gt;=1,"Kg","g"),IF(AF79="VOLUME",IF(AJ79&gt;=1,"L","cl"),IFERROR(VLOOKUP(UPPER(TRIM(V79)),AP4:AS49,4,FALSE),V79))))))</f>
        <v/>
      </c>
      <c r="Z79" s="45" t="str">
        <f t="shared" si="22"/>
        <v/>
      </c>
      <c r="AA79" s="45" t="str">
        <f>IF(NOT(AND(LEFT(R79,1)="L",R79&lt;&gt;"LIGNE")),"",IF(UPPER(TRIM(W79))="QS","Qt. suffisante",IF(AI79="","",IF(AF79="MASSE",IF(AI79&gt;=1,"Kg","g"),IF(AF79="VOLUME",IF(AI79&gt;=1,"L","cl"),IFERROR(VLOOKUP(UPPER(TRIM(V79)),AP4:AS49,4,FALSE),V79))))))</f>
        <v/>
      </c>
      <c r="AB79" s="47" t="str">
        <f t="shared" si="23"/>
        <v/>
      </c>
      <c r="AC79" s="47" t="str">
        <f t="shared" si="24"/>
        <v/>
      </c>
      <c r="AD79" s="47" t="str">
        <f t="shared" si="25"/>
        <v/>
      </c>
      <c r="AE79" s="1"/>
      <c r="AF79" s="48" t="str">
        <f>IF(NOT(AND(LEFT(R79,1)="L",R79&lt;&gt;"LIGNE")),"",IFERROR(VLOOKUP(UPPER(TRIM(V79)),AP4:AS49,2,FALSE),""))</f>
        <v/>
      </c>
      <c r="AG79" s="49" t="str">
        <f>IF(NOT(AND(LEFT(R79,1)="L",R79&lt;&gt;"LIGNE")),"",IFERROR(VLOOKUP(UPPER(TRIM(V79)),AP4:AS49,3,FALSE),""))</f>
        <v/>
      </c>
      <c r="AH79" s="49" t="str">
        <f t="shared" si="26"/>
        <v/>
      </c>
      <c r="AI79" s="49" t="str">
        <f t="shared" si="27"/>
        <v/>
      </c>
      <c r="AJ79" s="49" t="str">
        <f t="shared" si="28"/>
        <v/>
      </c>
      <c r="AK79" s="40" t="str">
        <f>IF(R79="RECETTE","",IF(R79="PRINCIPAL AUTEUR",IF(OR(S79="",T79="",V79="",W79="",S79=0),"",IFERROR(IF(OR(VLOOKUP(UPPER(TRIM(SUBSTITUTE(T79,CHAR(160)," "))),AP4:AS49,2,FALSE)&lt;&gt;VLOOKUP(UPPER(TRIM(SUBSTITUTE(W79,CHAR(160)," "))),AP4:AS49,2,FALSE),AND(VLOOKUP(UPPER(TRIM(SUBSTITUTE(T79,CHAR(160)," "))),AP4:AS49,2,FALSE)="AUTRE",UPPER(TRIM(SUBSTITUTE(T79,CHAR(160)," ")))&lt;&gt;UPPER(TRIM(SUBSTITUTE(W79,CHAR(160)," "))))),"",(V79*VLOOKUP(UPPER(TRIM(SUBSTITUTE(W79,CHAR(160)," "))),AP4:AS49,3,FALSE))/(S79*VLOOKUP(UPPER(TRIM(SUBSTITUTE(T79,CHAR(160)," "))),AP4:AS49,3,FALSE))),"")),IFERROR(AK78,"")))</f>
        <v/>
      </c>
      <c r="AL79" s="40" t="str">
        <f t="shared" si="29"/>
        <v/>
      </c>
      <c r="AM79" s="50">
        <f t="shared" si="30"/>
        <v>0</v>
      </c>
      <c r="AN79" s="1"/>
      <c r="AO79" s="1"/>
      <c r="AP79" s="65" t="s">
        <v>455</v>
      </c>
      <c r="AQ79" s="1"/>
      <c r="AR79" s="367" t="s">
        <v>321</v>
      </c>
      <c r="AS79" s="358">
        <f t="shared" si="19"/>
        <v>4.9299999999999995E-3</v>
      </c>
      <c r="AT79" s="368">
        <v>4.93</v>
      </c>
      <c r="BB79" s="369"/>
      <c r="BC79" s="167"/>
      <c r="BD79" s="167" t="s">
        <v>524</v>
      </c>
      <c r="BE79" s="192"/>
      <c r="BF79" s="193" t="s">
        <v>260</v>
      </c>
      <c r="BG79" s="59">
        <v>150</v>
      </c>
      <c r="BH79" s="195" t="s">
        <v>272</v>
      </c>
      <c r="BJ79" s="229">
        <v>1</v>
      </c>
    </row>
    <row r="80" spans="1:62" ht="20.100000000000001" customHeight="1" x14ac:dyDescent="0.25">
      <c r="A80" s="232" t="s">
        <v>237</v>
      </c>
      <c r="B80" s="178">
        <f t="shared" si="18"/>
        <v>0</v>
      </c>
      <c r="C80" s="156"/>
      <c r="D80" s="157"/>
      <c r="E80" s="157"/>
      <c r="F80" s="157"/>
      <c r="G80" s="157"/>
      <c r="H80" s="157"/>
      <c r="I80" s="158"/>
      <c r="J80" s="131"/>
      <c r="K80" s="255" t="str">
        <f t="shared" si="20"/>
        <v>►</v>
      </c>
      <c r="L80" s="341"/>
      <c r="M80" s="341"/>
      <c r="N80" s="341"/>
      <c r="O80" s="341"/>
      <c r="P80" s="341"/>
      <c r="Q80" s="1"/>
      <c r="R80" s="1"/>
      <c r="S80" s="77"/>
      <c r="T80" s="77"/>
      <c r="U80" s="77"/>
      <c r="V80" s="77"/>
      <c r="W80" s="1"/>
      <c r="X80" s="46" t="str">
        <f t="shared" si="21"/>
        <v/>
      </c>
      <c r="Y80" s="46" t="str">
        <f>IF(NOT(AND(LEFT(R80,1)="L",R80&lt;&gt;"LIGNE")),"",IF(UPPER(TRIM(W80))="QS","Qt. suffisante",IF(AJ80="","",IF(AF80="MASSE",IF(AJ80&gt;=1,"Kg","g"),IF(AF80="VOLUME",IF(AJ80&gt;=1,"L","cl"),IFERROR(VLOOKUP(UPPER(TRIM(V80)),AP4:AS49,4,FALSE),V80))))))</f>
        <v/>
      </c>
      <c r="Z80" s="45" t="str">
        <f t="shared" si="22"/>
        <v/>
      </c>
      <c r="AA80" s="45" t="str">
        <f>IF(NOT(AND(LEFT(R80,1)="L",R80&lt;&gt;"LIGNE")),"",IF(UPPER(TRIM(W80))="QS","Qt. suffisante",IF(AI80="","",IF(AF80="MASSE",IF(AI80&gt;=1,"Kg","g"),IF(AF80="VOLUME",IF(AI80&gt;=1,"L","cl"),IFERROR(VLOOKUP(UPPER(TRIM(V80)),AP4:AS49,4,FALSE),V80))))))</f>
        <v/>
      </c>
      <c r="AB80" s="47" t="str">
        <f t="shared" si="23"/>
        <v/>
      </c>
      <c r="AC80" s="47" t="str">
        <f t="shared" si="24"/>
        <v/>
      </c>
      <c r="AD80" s="47" t="str">
        <f t="shared" si="25"/>
        <v/>
      </c>
      <c r="AE80" s="1"/>
      <c r="AF80" s="48" t="str">
        <f>IF(NOT(AND(LEFT(R80,1)="L",R80&lt;&gt;"LIGNE")),"",IFERROR(VLOOKUP(UPPER(TRIM(V80)),AP4:AS49,2,FALSE),""))</f>
        <v/>
      </c>
      <c r="AG80" s="49" t="str">
        <f>IF(NOT(AND(LEFT(R80,1)="L",R80&lt;&gt;"LIGNE")),"",IFERROR(VLOOKUP(UPPER(TRIM(V80)),AP4:AS49,3,FALSE),""))</f>
        <v/>
      </c>
      <c r="AH80" s="49" t="str">
        <f t="shared" si="26"/>
        <v/>
      </c>
      <c r="AI80" s="49" t="str">
        <f t="shared" si="27"/>
        <v/>
      </c>
      <c r="AJ80" s="49" t="str">
        <f t="shared" si="28"/>
        <v/>
      </c>
      <c r="AK80" s="40" t="str">
        <f>IF(R80="RECETTE","",IF(R80="PRINCIPAL AUTEUR",IF(OR(S80="",T80="",V80="",W80="",S80=0),"",IFERROR(IF(OR(VLOOKUP(UPPER(TRIM(SUBSTITUTE(T80,CHAR(160)," "))),AP4:AS49,2,FALSE)&lt;&gt;VLOOKUP(UPPER(TRIM(SUBSTITUTE(W80,CHAR(160)," "))),AP4:AS49,2,FALSE),AND(VLOOKUP(UPPER(TRIM(SUBSTITUTE(T80,CHAR(160)," "))),AP4:AS49,2,FALSE)="AUTRE",UPPER(TRIM(SUBSTITUTE(T80,CHAR(160)," ")))&lt;&gt;UPPER(TRIM(SUBSTITUTE(W80,CHAR(160)," "))))),"",(V80*VLOOKUP(UPPER(TRIM(SUBSTITUTE(W80,CHAR(160)," "))),AP4:AS49,3,FALSE))/(S80*VLOOKUP(UPPER(TRIM(SUBSTITUTE(T80,CHAR(160)," "))),AP4:AS49,3,FALSE))),"")),IFERROR(AK79,"")))</f>
        <v/>
      </c>
      <c r="AL80" s="40" t="str">
        <f t="shared" si="29"/>
        <v/>
      </c>
      <c r="AM80" s="50">
        <f t="shared" si="30"/>
        <v>0</v>
      </c>
      <c r="AN80" s="1"/>
      <c r="AO80" s="1"/>
      <c r="AP80" s="65" t="s">
        <v>456</v>
      </c>
      <c r="AQ80" s="1"/>
      <c r="AR80" s="367" t="s">
        <v>324</v>
      </c>
      <c r="AS80" s="358">
        <f t="shared" si="19"/>
        <v>5.0000000000000001E-3</v>
      </c>
      <c r="AT80" s="359">
        <v>5</v>
      </c>
      <c r="BB80" s="369"/>
      <c r="BC80" s="167"/>
      <c r="BD80" s="167"/>
      <c r="BE80" s="192"/>
      <c r="BF80" s="193" t="s">
        <v>526</v>
      </c>
      <c r="BG80" s="59">
        <v>13</v>
      </c>
      <c r="BH80" s="196" t="s">
        <v>323</v>
      </c>
      <c r="BJ80" s="229">
        <v>1</v>
      </c>
    </row>
    <row r="81" spans="1:62" ht="20.100000000000001" customHeight="1" x14ac:dyDescent="0.25">
      <c r="A81" s="232" t="s">
        <v>237</v>
      </c>
      <c r="B81" s="178">
        <f t="shared" si="18"/>
        <v>0</v>
      </c>
      <c r="C81" s="156"/>
      <c r="D81" s="157"/>
      <c r="E81" s="157"/>
      <c r="F81" s="157"/>
      <c r="G81" s="157"/>
      <c r="H81" s="157"/>
      <c r="I81" s="158"/>
      <c r="J81" s="131"/>
      <c r="K81" s="255" t="str">
        <f t="shared" si="20"/>
        <v>►</v>
      </c>
      <c r="L81" s="341"/>
      <c r="M81" s="341"/>
      <c r="N81" s="341"/>
      <c r="O81" s="341"/>
      <c r="P81" s="341"/>
      <c r="Q81" s="1"/>
      <c r="R81" s="1"/>
      <c r="S81" s="77"/>
      <c r="T81" s="77"/>
      <c r="U81" s="77"/>
      <c r="V81" s="77"/>
      <c r="W81" s="1"/>
      <c r="X81" s="46" t="str">
        <f t="shared" si="21"/>
        <v/>
      </c>
      <c r="Y81" s="46" t="str">
        <f>IF(NOT(AND(LEFT(R81,1)="L",R81&lt;&gt;"LIGNE")),"",IF(UPPER(TRIM(W81))="QS","Qt. suffisante",IF(AJ81="","",IF(AF81="MASSE",IF(AJ81&gt;=1,"Kg","g"),IF(AF81="VOLUME",IF(AJ81&gt;=1,"L","cl"),IFERROR(VLOOKUP(UPPER(TRIM(V81)),AP4:AS49,4,FALSE),V81))))))</f>
        <v/>
      </c>
      <c r="Z81" s="45" t="str">
        <f t="shared" si="22"/>
        <v/>
      </c>
      <c r="AA81" s="45" t="str">
        <f>IF(NOT(AND(LEFT(R81,1)="L",R81&lt;&gt;"LIGNE")),"",IF(UPPER(TRIM(W81))="QS","Qt. suffisante",IF(AI81="","",IF(AF81="MASSE",IF(AI81&gt;=1,"Kg","g"),IF(AF81="VOLUME",IF(AI81&gt;=1,"L","cl"),IFERROR(VLOOKUP(UPPER(TRIM(V81)),AP4:AS49,4,FALSE),V81))))))</f>
        <v/>
      </c>
      <c r="AB81" s="47" t="str">
        <f t="shared" si="23"/>
        <v/>
      </c>
      <c r="AC81" s="47" t="str">
        <f t="shared" si="24"/>
        <v/>
      </c>
      <c r="AD81" s="47" t="str">
        <f t="shared" si="25"/>
        <v/>
      </c>
      <c r="AE81" s="1"/>
      <c r="AF81" s="48" t="str">
        <f>IF(NOT(AND(LEFT(R81,1)="L",R81&lt;&gt;"LIGNE")),"",IFERROR(VLOOKUP(UPPER(TRIM(V81)),AP4:AS49,2,FALSE),""))</f>
        <v/>
      </c>
      <c r="AG81" s="49" t="str">
        <f>IF(NOT(AND(LEFT(R81,1)="L",R81&lt;&gt;"LIGNE")),"",IFERROR(VLOOKUP(UPPER(TRIM(V81)),AP4:AS49,3,FALSE),""))</f>
        <v/>
      </c>
      <c r="AH81" s="49" t="str">
        <f t="shared" si="26"/>
        <v/>
      </c>
      <c r="AI81" s="49" t="str">
        <f t="shared" si="27"/>
        <v/>
      </c>
      <c r="AJ81" s="49" t="str">
        <f t="shared" si="28"/>
        <v/>
      </c>
      <c r="AK81" s="40" t="str">
        <f>IF(R81="RECETTE","",IF(R81="PRINCIPAL AUTEUR",IF(OR(S81="",T81="",V81="",W81="",S81=0),"",IFERROR(IF(OR(VLOOKUP(UPPER(TRIM(SUBSTITUTE(T81,CHAR(160)," "))),AP4:AS49,2,FALSE)&lt;&gt;VLOOKUP(UPPER(TRIM(SUBSTITUTE(W81,CHAR(160)," "))),AP4:AS49,2,FALSE),AND(VLOOKUP(UPPER(TRIM(SUBSTITUTE(T81,CHAR(160)," "))),AP4:AS49,2,FALSE)="AUTRE",UPPER(TRIM(SUBSTITUTE(T81,CHAR(160)," ")))&lt;&gt;UPPER(TRIM(SUBSTITUTE(W81,CHAR(160)," "))))),"",(V81*VLOOKUP(UPPER(TRIM(SUBSTITUTE(W81,CHAR(160)," "))),AP4:AS49,3,FALSE))/(S81*VLOOKUP(UPPER(TRIM(SUBSTITUTE(T81,CHAR(160)," "))),AP4:AS49,3,FALSE))),"")),IFERROR(AK80,"")))</f>
        <v/>
      </c>
      <c r="AL81" s="40" t="str">
        <f t="shared" si="29"/>
        <v/>
      </c>
      <c r="AM81" s="50">
        <f t="shared" si="30"/>
        <v>0</v>
      </c>
      <c r="AN81" s="1"/>
      <c r="AO81" s="1"/>
      <c r="AP81" s="65" t="s">
        <v>457</v>
      </c>
      <c r="AQ81" s="1"/>
      <c r="AR81" s="367" t="s">
        <v>326</v>
      </c>
      <c r="AS81" s="358">
        <f t="shared" si="19"/>
        <v>1.4999999999999999E-2</v>
      </c>
      <c r="AT81" s="359">
        <v>15</v>
      </c>
      <c r="BB81" s="369"/>
      <c r="BC81" s="167"/>
      <c r="BD81" s="167"/>
      <c r="BE81" s="192"/>
      <c r="BF81" s="193" t="s">
        <v>527</v>
      </c>
      <c r="BG81" s="59">
        <v>1.5</v>
      </c>
      <c r="BH81" s="197" t="s">
        <v>0</v>
      </c>
      <c r="BJ81" s="229">
        <v>1</v>
      </c>
    </row>
    <row r="82" spans="1:62" ht="20.100000000000001" customHeight="1" x14ac:dyDescent="0.35">
      <c r="A82" s="232" t="s">
        <v>237</v>
      </c>
      <c r="B82" s="178">
        <f t="shared" si="18"/>
        <v>0</v>
      </c>
      <c r="C82" s="156"/>
      <c r="D82" s="157"/>
      <c r="E82" s="157"/>
      <c r="F82" s="157"/>
      <c r="G82" s="157"/>
      <c r="H82" s="157"/>
      <c r="I82" s="158"/>
      <c r="J82" s="131"/>
      <c r="K82" s="255" t="str">
        <f t="shared" si="20"/>
        <v>►</v>
      </c>
      <c r="L82" s="341"/>
      <c r="M82" s="341"/>
      <c r="N82" s="341"/>
      <c r="O82" s="341"/>
      <c r="P82" s="341"/>
      <c r="Q82" s="1"/>
      <c r="R82" s="1"/>
      <c r="S82" s="77"/>
      <c r="T82" s="77"/>
      <c r="U82" s="77"/>
      <c r="V82" s="77"/>
      <c r="W82" s="1"/>
      <c r="X82" s="46" t="str">
        <f t="shared" si="21"/>
        <v/>
      </c>
      <c r="Y82" s="46" t="str">
        <f>IF(NOT(AND(LEFT(R82,1)="L",R82&lt;&gt;"LIGNE")),"",IF(UPPER(TRIM(W82))="QS","Qt. suffisante",IF(AJ82="","",IF(AF82="MASSE",IF(AJ82&gt;=1,"Kg","g"),IF(AF82="VOLUME",IF(AJ82&gt;=1,"L","cl"),IFERROR(VLOOKUP(UPPER(TRIM(V82)),AP4:AS49,4,FALSE),V82))))))</f>
        <v/>
      </c>
      <c r="Z82" s="45" t="str">
        <f t="shared" si="22"/>
        <v/>
      </c>
      <c r="AA82" s="45" t="str">
        <f>IF(NOT(AND(LEFT(R82,1)="L",R82&lt;&gt;"LIGNE")),"",IF(UPPER(TRIM(W82))="QS","Qt. suffisante",IF(AI82="","",IF(AF82="MASSE",IF(AI82&gt;=1,"Kg","g"),IF(AF82="VOLUME",IF(AI82&gt;=1,"L","cl"),IFERROR(VLOOKUP(UPPER(TRIM(V82)),AP4:AS49,4,FALSE),V82))))))</f>
        <v/>
      </c>
      <c r="AB82" s="47" t="str">
        <f t="shared" si="23"/>
        <v/>
      </c>
      <c r="AC82" s="47" t="str">
        <f t="shared" si="24"/>
        <v/>
      </c>
      <c r="AD82" s="47" t="str">
        <f t="shared" si="25"/>
        <v/>
      </c>
      <c r="AE82" s="1"/>
      <c r="AF82" s="48" t="str">
        <f>IF(NOT(AND(LEFT(R82,1)="L",R82&lt;&gt;"LIGNE")),"",IFERROR(VLOOKUP(UPPER(TRIM(V82)),AP4:AS49,2,FALSE),""))</f>
        <v/>
      </c>
      <c r="AG82" s="49" t="str">
        <f>IF(NOT(AND(LEFT(R82,1)="L",R82&lt;&gt;"LIGNE")),"",IFERROR(VLOOKUP(UPPER(TRIM(V82)),AP4:AS49,3,FALSE),""))</f>
        <v/>
      </c>
      <c r="AH82" s="49" t="str">
        <f t="shared" si="26"/>
        <v/>
      </c>
      <c r="AI82" s="49" t="str">
        <f t="shared" si="27"/>
        <v/>
      </c>
      <c r="AJ82" s="49" t="str">
        <f t="shared" si="28"/>
        <v/>
      </c>
      <c r="AK82" s="40" t="str">
        <f>IF(R82="RECETTE","",IF(R82="PRINCIPAL AUTEUR",IF(OR(S82="",T82="",V82="",W82="",S82=0),"",IFERROR(IF(OR(VLOOKUP(UPPER(TRIM(SUBSTITUTE(T82,CHAR(160)," "))),AP4:AS49,2,FALSE)&lt;&gt;VLOOKUP(UPPER(TRIM(SUBSTITUTE(W82,CHAR(160)," "))),AP4:AS49,2,FALSE),AND(VLOOKUP(UPPER(TRIM(SUBSTITUTE(T82,CHAR(160)," "))),AP4:AS49,2,FALSE)="AUTRE",UPPER(TRIM(SUBSTITUTE(T82,CHAR(160)," ")))&lt;&gt;UPPER(TRIM(SUBSTITUTE(W82,CHAR(160)," "))))),"",(V82*VLOOKUP(UPPER(TRIM(SUBSTITUTE(W82,CHAR(160)," "))),AP4:AS49,3,FALSE))/(S82*VLOOKUP(UPPER(TRIM(SUBSTITUTE(T82,CHAR(160)," "))),AP4:AS49,3,FALSE))),"")),IFERROR(AK81,"")))</f>
        <v/>
      </c>
      <c r="AL82" s="40" t="str">
        <f t="shared" si="29"/>
        <v/>
      </c>
      <c r="AM82" s="50">
        <f t="shared" si="30"/>
        <v>0</v>
      </c>
      <c r="AN82" s="1"/>
      <c r="AO82" s="1"/>
      <c r="AP82" s="65" t="s">
        <v>450</v>
      </c>
      <c r="AQ82" s="1"/>
      <c r="AR82" s="370" t="s">
        <v>327</v>
      </c>
      <c r="AS82" s="371">
        <f t="shared" si="19"/>
        <v>1.25E-3</v>
      </c>
      <c r="AT82" s="368">
        <v>1.25</v>
      </c>
      <c r="BB82" s="362"/>
      <c r="BC82" s="360"/>
      <c r="BD82" s="310"/>
      <c r="BE82" s="310"/>
      <c r="BF82" s="372" t="s">
        <v>482</v>
      </c>
      <c r="BG82" s="310"/>
      <c r="BH82" s="311"/>
      <c r="BJ82" s="229">
        <v>1</v>
      </c>
    </row>
    <row r="83" spans="1:62" ht="20.100000000000001" customHeight="1" x14ac:dyDescent="0.35">
      <c r="A83" s="232" t="s">
        <v>237</v>
      </c>
      <c r="B83" s="178">
        <f t="shared" si="18"/>
        <v>0</v>
      </c>
      <c r="C83" s="156"/>
      <c r="D83" s="157"/>
      <c r="E83" s="157"/>
      <c r="F83" s="157"/>
      <c r="G83" s="157"/>
      <c r="H83" s="157"/>
      <c r="I83" s="158"/>
      <c r="J83" s="131"/>
      <c r="K83" s="255" t="str">
        <f t="shared" si="20"/>
        <v>►</v>
      </c>
      <c r="L83" s="341"/>
      <c r="M83" s="341"/>
      <c r="N83" s="341"/>
      <c r="O83" s="341"/>
      <c r="P83" s="341"/>
      <c r="Q83" s="1"/>
      <c r="R83" s="1"/>
      <c r="S83" s="77"/>
      <c r="T83" s="77"/>
      <c r="U83" s="77"/>
      <c r="V83" s="77"/>
      <c r="W83" s="1"/>
      <c r="X83" s="46" t="str">
        <f t="shared" si="21"/>
        <v/>
      </c>
      <c r="Y83" s="46" t="str">
        <f>IF(NOT(AND(LEFT(R83,1)="L",R83&lt;&gt;"LIGNE")),"",IF(UPPER(TRIM(W83))="QS","Qt. suffisante",IF(AJ83="","",IF(AF83="MASSE",IF(AJ83&gt;=1,"Kg","g"),IF(AF83="VOLUME",IF(AJ83&gt;=1,"L","cl"),IFERROR(VLOOKUP(UPPER(TRIM(V83)),AP4:AS49,4,FALSE),V83))))))</f>
        <v/>
      </c>
      <c r="Z83" s="45" t="str">
        <f t="shared" si="22"/>
        <v/>
      </c>
      <c r="AA83" s="45" t="str">
        <f>IF(NOT(AND(LEFT(R83,1)="L",R83&lt;&gt;"LIGNE")),"",IF(UPPER(TRIM(W83))="QS","Qt. suffisante",IF(AI83="","",IF(AF83="MASSE",IF(AI83&gt;=1,"Kg","g"),IF(AF83="VOLUME",IF(AI83&gt;=1,"L","cl"),IFERROR(VLOOKUP(UPPER(TRIM(V83)),AP4:AS49,4,FALSE),V83))))))</f>
        <v/>
      </c>
      <c r="AB83" s="47" t="str">
        <f t="shared" si="23"/>
        <v/>
      </c>
      <c r="AC83" s="47" t="str">
        <f t="shared" si="24"/>
        <v/>
      </c>
      <c r="AD83" s="47" t="str">
        <f t="shared" si="25"/>
        <v/>
      </c>
      <c r="AE83" s="1"/>
      <c r="AF83" s="48" t="str">
        <f>IF(NOT(AND(LEFT(R83,1)="L",R83&lt;&gt;"LIGNE")),"",IFERROR(VLOOKUP(UPPER(TRIM(V83)),AP4:AS49,2,FALSE),""))</f>
        <v/>
      </c>
      <c r="AG83" s="49" t="str">
        <f>IF(NOT(AND(LEFT(R83,1)="L",R83&lt;&gt;"LIGNE")),"",IFERROR(VLOOKUP(UPPER(TRIM(V83)),AP4:AS49,3,FALSE),""))</f>
        <v/>
      </c>
      <c r="AH83" s="49" t="str">
        <f t="shared" si="26"/>
        <v/>
      </c>
      <c r="AI83" s="49" t="str">
        <f t="shared" si="27"/>
        <v/>
      </c>
      <c r="AJ83" s="49" t="str">
        <f t="shared" si="28"/>
        <v/>
      </c>
      <c r="AK83" s="40" t="str">
        <f>IF(R83="RECETTE","",IF(R83="PRINCIPAL AUTEUR",IF(OR(S83="",T83="",V83="",W83="",S83=0),"",IFERROR(IF(OR(VLOOKUP(UPPER(TRIM(SUBSTITUTE(T83,CHAR(160)," "))),AP4:AS49,2,FALSE)&lt;&gt;VLOOKUP(UPPER(TRIM(SUBSTITUTE(W83,CHAR(160)," "))),AP4:AS49,2,FALSE),AND(VLOOKUP(UPPER(TRIM(SUBSTITUTE(T83,CHAR(160)," "))),AP4:AS49,2,FALSE)="AUTRE",UPPER(TRIM(SUBSTITUTE(T83,CHAR(160)," ")))&lt;&gt;UPPER(TRIM(SUBSTITUTE(W83,CHAR(160)," "))))),"",(V83*VLOOKUP(UPPER(TRIM(SUBSTITUTE(W83,CHAR(160)," "))),AP4:AS49,3,FALSE))/(S83*VLOOKUP(UPPER(TRIM(SUBSTITUTE(T83,CHAR(160)," "))),AP4:AS49,3,FALSE))),"")),IFERROR(AK82,"")))</f>
        <v/>
      </c>
      <c r="AL83" s="40" t="str">
        <f t="shared" si="29"/>
        <v/>
      </c>
      <c r="AM83" s="50">
        <f t="shared" si="30"/>
        <v>0</v>
      </c>
      <c r="AN83" s="1"/>
      <c r="AO83" s="1"/>
      <c r="AP83" s="65" t="s">
        <v>451</v>
      </c>
      <c r="AQ83" s="1"/>
      <c r="AR83" s="370" t="s">
        <v>329</v>
      </c>
      <c r="AS83" s="373">
        <f t="shared" si="19"/>
        <v>2.5000000000000001E-3</v>
      </c>
      <c r="AT83" s="374">
        <v>2.5</v>
      </c>
      <c r="BB83" s="362"/>
      <c r="BC83" s="360"/>
      <c r="BD83" s="310"/>
      <c r="BE83" s="310"/>
      <c r="BF83" s="363"/>
      <c r="BG83" s="310"/>
      <c r="BH83" s="311"/>
      <c r="BJ83" s="229">
        <v>1</v>
      </c>
    </row>
    <row r="84" spans="1:62" ht="20.100000000000001" customHeight="1" x14ac:dyDescent="0.35">
      <c r="A84" s="232" t="s">
        <v>237</v>
      </c>
      <c r="B84" s="178">
        <f t="shared" si="18"/>
        <v>0</v>
      </c>
      <c r="C84" s="156"/>
      <c r="D84" s="157"/>
      <c r="E84" s="157"/>
      <c r="F84" s="157"/>
      <c r="G84" s="157"/>
      <c r="H84" s="157"/>
      <c r="I84" s="158"/>
      <c r="J84" s="131" t="s">
        <v>237</v>
      </c>
      <c r="K84" s="255" t="str">
        <f t="shared" si="20"/>
        <v>►</v>
      </c>
      <c r="L84" s="341"/>
      <c r="M84" s="341"/>
      <c r="N84" s="341"/>
      <c r="O84" s="341"/>
      <c r="P84" s="341"/>
      <c r="Q84" s="1"/>
      <c r="R84" s="1"/>
      <c r="S84" s="77"/>
      <c r="T84" s="77"/>
      <c r="U84" s="77"/>
      <c r="V84" s="77"/>
      <c r="W84" s="1"/>
      <c r="X84" s="46" t="str">
        <f t="shared" si="21"/>
        <v/>
      </c>
      <c r="Y84" s="46" t="str">
        <f>IF(NOT(AND(LEFT(R84,1)="L",R84&lt;&gt;"LIGNE")),"",IF(UPPER(TRIM(W84))="QS","Qt. suffisante",IF(AJ84="","",IF(AF84="MASSE",IF(AJ84&gt;=1,"Kg","g"),IF(AF84="VOLUME",IF(AJ84&gt;=1,"L","cl"),IFERROR(VLOOKUP(UPPER(TRIM(V84)),AP4:AS49,4,FALSE),V84))))))</f>
        <v/>
      </c>
      <c r="Z84" s="45" t="str">
        <f t="shared" si="22"/>
        <v/>
      </c>
      <c r="AA84" s="45" t="str">
        <f>IF(NOT(AND(LEFT(R84,1)="L",R84&lt;&gt;"LIGNE")),"",IF(UPPER(TRIM(W84))="QS","Qt. suffisante",IF(AI84="","",IF(AF84="MASSE",IF(AI84&gt;=1,"Kg","g"),IF(AF84="VOLUME",IF(AI84&gt;=1,"L","cl"),IFERROR(VLOOKUP(UPPER(TRIM(V84)),AP4:AS49,4,FALSE),V84))))))</f>
        <v/>
      </c>
      <c r="AB84" s="47" t="str">
        <f t="shared" si="23"/>
        <v/>
      </c>
      <c r="AC84" s="47" t="str">
        <f t="shared" si="24"/>
        <v/>
      </c>
      <c r="AD84" s="47" t="str">
        <f t="shared" si="25"/>
        <v/>
      </c>
      <c r="AE84" s="1"/>
      <c r="AF84" s="48" t="str">
        <f>IF(NOT(AND(LEFT(R84,1)="L",R84&lt;&gt;"LIGNE")),"",IFERROR(VLOOKUP(UPPER(TRIM(V84)),AP4:AS49,2,FALSE),""))</f>
        <v/>
      </c>
      <c r="AG84" s="49" t="str">
        <f>IF(NOT(AND(LEFT(R84,1)="L",R84&lt;&gt;"LIGNE")),"",IFERROR(VLOOKUP(UPPER(TRIM(V84)),AP4:AS49,3,FALSE),""))</f>
        <v/>
      </c>
      <c r="AH84" s="49" t="str">
        <f t="shared" si="26"/>
        <v/>
      </c>
      <c r="AI84" s="49" t="str">
        <f t="shared" si="27"/>
        <v/>
      </c>
      <c r="AJ84" s="49" t="str">
        <f t="shared" si="28"/>
        <v/>
      </c>
      <c r="AK84" s="40" t="str">
        <f>IF(R84="RECETTE","",IF(R84="PRINCIPAL AUTEUR",IF(OR(S84="",T84="",V84="",W84="",S84=0),"",IFERROR(IF(OR(VLOOKUP(UPPER(TRIM(SUBSTITUTE(T84,CHAR(160)," "))),AP4:AS49,2,FALSE)&lt;&gt;VLOOKUP(UPPER(TRIM(SUBSTITUTE(W84,CHAR(160)," "))),AP4:AS49,2,FALSE),AND(VLOOKUP(UPPER(TRIM(SUBSTITUTE(T84,CHAR(160)," "))),AP4:AS49,2,FALSE)="AUTRE",UPPER(TRIM(SUBSTITUTE(T84,CHAR(160)," ")))&lt;&gt;UPPER(TRIM(SUBSTITUTE(W84,CHAR(160)," "))))),"",(V84*VLOOKUP(UPPER(TRIM(SUBSTITUTE(W84,CHAR(160)," "))),AP4:AS49,3,FALSE))/(S84*VLOOKUP(UPPER(TRIM(SUBSTITUTE(T84,CHAR(160)," "))),AP4:AS49,3,FALSE))),"")),IFERROR(AK83,"")))</f>
        <v/>
      </c>
      <c r="AL84" s="40" t="str">
        <f t="shared" si="29"/>
        <v/>
      </c>
      <c r="AM84" s="50">
        <f t="shared" si="30"/>
        <v>0</v>
      </c>
      <c r="AN84" s="1"/>
      <c r="AO84" s="1"/>
      <c r="AP84" s="65" t="s">
        <v>452</v>
      </c>
      <c r="AQ84" s="1"/>
      <c r="AR84" s="370" t="s">
        <v>331</v>
      </c>
      <c r="AS84" s="373">
        <f t="shared" si="19"/>
        <v>4.4999999999999997E-3</v>
      </c>
      <c r="AT84" s="374">
        <v>4.5</v>
      </c>
      <c r="BB84" s="362"/>
      <c r="BC84" s="360"/>
      <c r="BD84" s="310"/>
      <c r="BE84" s="310"/>
      <c r="BF84" s="310"/>
      <c r="BG84" s="310"/>
      <c r="BH84" s="311"/>
      <c r="BJ84" s="229">
        <v>1</v>
      </c>
    </row>
    <row r="85" spans="1:62" ht="20.100000000000001" customHeight="1" x14ac:dyDescent="0.35">
      <c r="A85" s="232" t="s">
        <v>237</v>
      </c>
      <c r="B85" s="178">
        <f t="shared" si="18"/>
        <v>0</v>
      </c>
      <c r="C85" s="156"/>
      <c r="D85" s="157"/>
      <c r="E85" s="157"/>
      <c r="F85" s="157"/>
      <c r="G85" s="157"/>
      <c r="H85" s="157"/>
      <c r="I85" s="158"/>
      <c r="J85" s="131" t="s">
        <v>237</v>
      </c>
      <c r="K85" s="255" t="str">
        <f t="shared" si="20"/>
        <v>►</v>
      </c>
      <c r="L85" s="341"/>
      <c r="M85" s="341"/>
      <c r="N85" s="341"/>
      <c r="O85" s="341"/>
      <c r="P85" s="341"/>
      <c r="Q85" s="1"/>
      <c r="R85" s="1"/>
      <c r="S85" s="77"/>
      <c r="T85" s="77"/>
      <c r="U85" s="77"/>
      <c r="V85" s="77"/>
      <c r="W85" s="1"/>
      <c r="X85" s="46" t="str">
        <f t="shared" si="21"/>
        <v/>
      </c>
      <c r="Y85" s="46" t="str">
        <f>IF(NOT(AND(LEFT(R85,1)="L",R85&lt;&gt;"LIGNE")),"",IF(UPPER(TRIM(W85))="QS","Qt. suffisante",IF(AJ85="","",IF(AF85="MASSE",IF(AJ85&gt;=1,"Kg","g"),IF(AF85="VOLUME",IF(AJ85&gt;=1,"L","cl"),IFERROR(VLOOKUP(UPPER(TRIM(V85)),AP4:AS49,4,FALSE),V85))))))</f>
        <v/>
      </c>
      <c r="Z85" s="45" t="str">
        <f t="shared" si="22"/>
        <v/>
      </c>
      <c r="AA85" s="45" t="str">
        <f>IF(NOT(AND(LEFT(R85,1)="L",R85&lt;&gt;"LIGNE")),"",IF(UPPER(TRIM(W85))="QS","Qt. suffisante",IF(AI85="","",IF(AF85="MASSE",IF(AI85&gt;=1,"Kg","g"),IF(AF85="VOLUME",IF(AI85&gt;=1,"L","cl"),IFERROR(VLOOKUP(UPPER(TRIM(V85)),AP4:AS49,4,FALSE),V85))))))</f>
        <v/>
      </c>
      <c r="AB85" s="47" t="str">
        <f t="shared" si="23"/>
        <v/>
      </c>
      <c r="AC85" s="47" t="str">
        <f t="shared" si="24"/>
        <v/>
      </c>
      <c r="AD85" s="47" t="str">
        <f t="shared" si="25"/>
        <v/>
      </c>
      <c r="AE85" s="1"/>
      <c r="AF85" s="48" t="str">
        <f>IF(NOT(AND(LEFT(R85,1)="L",R85&lt;&gt;"LIGNE")),"",IFERROR(VLOOKUP(UPPER(TRIM(V85)),AP4:AS49,2,FALSE),""))</f>
        <v/>
      </c>
      <c r="AG85" s="49" t="str">
        <f>IF(NOT(AND(LEFT(R85,1)="L",R85&lt;&gt;"LIGNE")),"",IFERROR(VLOOKUP(UPPER(TRIM(V85)),AP4:AS49,3,FALSE),""))</f>
        <v/>
      </c>
      <c r="AH85" s="49" t="str">
        <f t="shared" si="26"/>
        <v/>
      </c>
      <c r="AI85" s="49" t="str">
        <f t="shared" si="27"/>
        <v/>
      </c>
      <c r="AJ85" s="49" t="str">
        <f t="shared" si="28"/>
        <v/>
      </c>
      <c r="AK85" s="40" t="str">
        <f>IF(R85="RECETTE","",IF(R85="PRINCIPAL AUTEUR",IF(OR(S85="",T85="",V85="",W85="",S85=0),"",IFERROR(IF(OR(VLOOKUP(UPPER(TRIM(SUBSTITUTE(T85,CHAR(160)," "))),AP4:AS49,2,FALSE)&lt;&gt;VLOOKUP(UPPER(TRIM(SUBSTITUTE(W85,CHAR(160)," "))),AP4:AS49,2,FALSE),AND(VLOOKUP(UPPER(TRIM(SUBSTITUTE(T85,CHAR(160)," "))),AP4:AS49,2,FALSE)="AUTRE",UPPER(TRIM(SUBSTITUTE(T85,CHAR(160)," ")))&lt;&gt;UPPER(TRIM(SUBSTITUTE(W85,CHAR(160)," "))))),"",(V85*VLOOKUP(UPPER(TRIM(SUBSTITUTE(W85,CHAR(160)," "))),AP4:AS49,3,FALSE))/(S85*VLOOKUP(UPPER(TRIM(SUBSTITUTE(T85,CHAR(160)," "))),AP4:AS49,3,FALSE))),"")),IFERROR(AK84,"")))</f>
        <v/>
      </c>
      <c r="AL85" s="40" t="str">
        <f t="shared" si="29"/>
        <v/>
      </c>
      <c r="AM85" s="50">
        <f t="shared" si="30"/>
        <v>0</v>
      </c>
      <c r="AN85" s="1"/>
      <c r="AO85" s="1"/>
      <c r="AP85" s="65" t="s">
        <v>453</v>
      </c>
      <c r="AQ85" s="1"/>
      <c r="AR85" s="370" t="s">
        <v>333</v>
      </c>
      <c r="AS85" s="358">
        <f t="shared" si="19"/>
        <v>5.0000000000000001E-3</v>
      </c>
      <c r="AT85" s="359">
        <v>5</v>
      </c>
      <c r="BB85" s="362"/>
      <c r="BC85" s="375" t="s">
        <v>532</v>
      </c>
      <c r="BD85" s="375"/>
      <c r="BE85" s="376"/>
      <c r="BF85" s="376"/>
      <c r="BG85" s="376"/>
      <c r="BH85" s="311"/>
      <c r="BJ85" s="229">
        <v>1</v>
      </c>
    </row>
    <row r="86" spans="1:62" ht="20.100000000000001" customHeight="1" x14ac:dyDescent="0.35">
      <c r="A86" s="232" t="s">
        <v>237</v>
      </c>
      <c r="B86" s="178">
        <f t="shared" si="18"/>
        <v>0</v>
      </c>
      <c r="C86" s="156"/>
      <c r="D86" s="157"/>
      <c r="E86" s="157"/>
      <c r="F86" s="157"/>
      <c r="G86" s="157"/>
      <c r="H86" s="157"/>
      <c r="I86" s="158"/>
      <c r="J86" s="131" t="s">
        <v>237</v>
      </c>
      <c r="K86" s="255" t="str">
        <f t="shared" si="20"/>
        <v>►</v>
      </c>
      <c r="L86" s="341"/>
      <c r="M86" s="341"/>
      <c r="N86" s="341"/>
      <c r="O86" s="341"/>
      <c r="P86" s="341"/>
      <c r="Q86" s="1"/>
      <c r="R86" s="1"/>
      <c r="S86" s="77"/>
      <c r="T86" s="77"/>
      <c r="U86" s="77"/>
      <c r="V86" s="77"/>
      <c r="W86" s="1"/>
      <c r="X86" s="46" t="str">
        <f t="shared" si="21"/>
        <v/>
      </c>
      <c r="Y86" s="46" t="str">
        <f>IF(NOT(AND(LEFT(R86,1)="L",R86&lt;&gt;"LIGNE")),"",IF(UPPER(TRIM(W86))="QS","Qt. suffisante",IF(AJ86="","",IF(AF86="MASSE",IF(AJ86&gt;=1,"Kg","g"),IF(AF86="VOLUME",IF(AJ86&gt;=1,"L","cl"),IFERROR(VLOOKUP(UPPER(TRIM(V86)),AP4:AS49,4,FALSE),V86))))))</f>
        <v/>
      </c>
      <c r="Z86" s="45" t="str">
        <f t="shared" si="22"/>
        <v/>
      </c>
      <c r="AA86" s="45" t="str">
        <f>IF(NOT(AND(LEFT(R86,1)="L",R86&lt;&gt;"LIGNE")),"",IF(UPPER(TRIM(W86))="QS","Qt. suffisante",IF(AI86="","",IF(AF86="MASSE",IF(AI86&gt;=1,"Kg","g"),IF(AF86="VOLUME",IF(AI86&gt;=1,"L","cl"),IFERROR(VLOOKUP(UPPER(TRIM(V86)),AP4:AS49,4,FALSE),V86))))))</f>
        <v/>
      </c>
      <c r="AB86" s="47" t="str">
        <f t="shared" si="23"/>
        <v/>
      </c>
      <c r="AC86" s="47" t="str">
        <f t="shared" si="24"/>
        <v/>
      </c>
      <c r="AD86" s="47" t="str">
        <f t="shared" si="25"/>
        <v/>
      </c>
      <c r="AE86" s="1"/>
      <c r="AF86" s="48" t="str">
        <f>IF(NOT(AND(LEFT(R86,1)="L",R86&lt;&gt;"LIGNE")),"",IFERROR(VLOOKUP(UPPER(TRIM(V86)),AP4:AS49,2,FALSE),""))</f>
        <v/>
      </c>
      <c r="AG86" s="49" t="str">
        <f>IF(NOT(AND(LEFT(R86,1)="L",R86&lt;&gt;"LIGNE")),"",IFERROR(VLOOKUP(UPPER(TRIM(V86)),AP4:AS49,3,FALSE),""))</f>
        <v/>
      </c>
      <c r="AH86" s="49" t="str">
        <f t="shared" si="26"/>
        <v/>
      </c>
      <c r="AI86" s="49" t="str">
        <f t="shared" si="27"/>
        <v/>
      </c>
      <c r="AJ86" s="49" t="str">
        <f t="shared" si="28"/>
        <v/>
      </c>
      <c r="AK86" s="40" t="str">
        <f>IF(R86="RECETTE","",IF(R86="PRINCIPAL AUTEUR",IF(OR(S86="",T86="",V86="",W86="",S86=0),"",IFERROR(IF(OR(VLOOKUP(UPPER(TRIM(SUBSTITUTE(T86,CHAR(160)," "))),AP4:AS49,2,FALSE)&lt;&gt;VLOOKUP(UPPER(TRIM(SUBSTITUTE(W86,CHAR(160)," "))),AP4:AS49,2,FALSE),AND(VLOOKUP(UPPER(TRIM(SUBSTITUTE(T86,CHAR(160)," "))),AP4:AS49,2,FALSE)="AUTRE",UPPER(TRIM(SUBSTITUTE(T86,CHAR(160)," ")))&lt;&gt;UPPER(TRIM(SUBSTITUTE(W86,CHAR(160)," "))))),"",(V86*VLOOKUP(UPPER(TRIM(SUBSTITUTE(W86,CHAR(160)," "))),AP4:AS49,3,FALSE))/(S86*VLOOKUP(UPPER(TRIM(SUBSTITUTE(T86,CHAR(160)," "))),AP4:AS49,3,FALSE))),"")),IFERROR(AK85,"")))</f>
        <v/>
      </c>
      <c r="AL86" s="40" t="str">
        <f t="shared" si="29"/>
        <v/>
      </c>
      <c r="AM86" s="50">
        <f t="shared" si="30"/>
        <v>0</v>
      </c>
      <c r="AN86" s="1"/>
      <c r="AO86" s="1"/>
      <c r="AP86" s="65" t="s">
        <v>458</v>
      </c>
      <c r="AQ86" s="1"/>
      <c r="AR86" s="370" t="s">
        <v>334</v>
      </c>
      <c r="AS86" s="373">
        <f t="shared" si="19"/>
        <v>7.4999999999999997E-3</v>
      </c>
      <c r="AT86" s="374">
        <v>7.5</v>
      </c>
      <c r="BB86" s="362"/>
      <c r="BC86" s="139" t="s">
        <v>472</v>
      </c>
      <c r="BD86" s="139"/>
      <c r="BE86" s="139"/>
      <c r="BF86" s="139"/>
      <c r="BG86" s="139"/>
      <c r="BH86" s="311"/>
      <c r="BJ86" s="229">
        <v>1</v>
      </c>
    </row>
    <row r="87" spans="1:62" ht="20.100000000000001" customHeight="1" x14ac:dyDescent="0.35">
      <c r="A87" s="232" t="s">
        <v>237</v>
      </c>
      <c r="B87" s="178">
        <f t="shared" si="18"/>
        <v>0</v>
      </c>
      <c r="C87" s="156"/>
      <c r="D87" s="157"/>
      <c r="E87" s="157"/>
      <c r="F87" s="157"/>
      <c r="G87" s="157"/>
      <c r="H87" s="157"/>
      <c r="I87" s="158"/>
      <c r="J87" s="131" t="s">
        <v>237</v>
      </c>
      <c r="K87" s="255" t="str">
        <f t="shared" si="20"/>
        <v>►</v>
      </c>
      <c r="L87" s="341"/>
      <c r="M87" s="341"/>
      <c r="N87" s="341"/>
      <c r="O87" s="341"/>
      <c r="P87" s="341"/>
      <c r="Q87" s="1"/>
      <c r="R87" s="1"/>
      <c r="S87" s="77"/>
      <c r="T87" s="77"/>
      <c r="U87" s="77"/>
      <c r="V87" s="77"/>
      <c r="W87" s="1"/>
      <c r="X87" s="46" t="str">
        <f t="shared" si="21"/>
        <v/>
      </c>
      <c r="Y87" s="46" t="str">
        <f>IF(NOT(AND(LEFT(R87,1)="L",R87&lt;&gt;"LIGNE")),"",IF(UPPER(TRIM(W87))="QS","Qt. suffisante",IF(AJ87="","",IF(AF87="MASSE",IF(AJ87&gt;=1,"Kg","g"),IF(AF87="VOLUME",IF(AJ87&gt;=1,"L","cl"),IFERROR(VLOOKUP(UPPER(TRIM(V87)),AP4:AS49,4,FALSE),V87))))))</f>
        <v/>
      </c>
      <c r="Z87" s="45" t="str">
        <f t="shared" si="22"/>
        <v/>
      </c>
      <c r="AA87" s="45" t="str">
        <f>IF(NOT(AND(LEFT(R87,1)="L",R87&lt;&gt;"LIGNE")),"",IF(UPPER(TRIM(W87))="QS","Qt. suffisante",IF(AI87="","",IF(AF87="MASSE",IF(AI87&gt;=1,"Kg","g"),IF(AF87="VOLUME",IF(AI87&gt;=1,"L","cl"),IFERROR(VLOOKUP(UPPER(TRIM(V87)),AP4:AS49,4,FALSE),V87))))))</f>
        <v/>
      </c>
      <c r="AB87" s="47" t="str">
        <f t="shared" si="23"/>
        <v/>
      </c>
      <c r="AC87" s="47" t="str">
        <f t="shared" si="24"/>
        <v/>
      </c>
      <c r="AD87" s="47" t="str">
        <f t="shared" si="25"/>
        <v/>
      </c>
      <c r="AE87" s="1"/>
      <c r="AF87" s="48" t="str">
        <f>IF(NOT(AND(LEFT(R87,1)="L",R87&lt;&gt;"LIGNE")),"",IFERROR(VLOOKUP(UPPER(TRIM(V87)),AP4:AS49,2,FALSE),""))</f>
        <v/>
      </c>
      <c r="AG87" s="49" t="str">
        <f>IF(NOT(AND(LEFT(R87,1)="L",R87&lt;&gt;"LIGNE")),"",IFERROR(VLOOKUP(UPPER(TRIM(V87)),AP4:AS49,3,FALSE),""))</f>
        <v/>
      </c>
      <c r="AH87" s="49" t="str">
        <f t="shared" si="26"/>
        <v/>
      </c>
      <c r="AI87" s="49" t="str">
        <f t="shared" si="27"/>
        <v/>
      </c>
      <c r="AJ87" s="49" t="str">
        <f t="shared" si="28"/>
        <v/>
      </c>
      <c r="AK87" s="40" t="str">
        <f>IF(R87="RECETTE","",IF(R87="PRINCIPAL AUTEUR",IF(OR(S87="",T87="",V87="",W87="",S87=0),"",IFERROR(IF(OR(VLOOKUP(UPPER(TRIM(SUBSTITUTE(T87,CHAR(160)," "))),AP4:AS49,2,FALSE)&lt;&gt;VLOOKUP(UPPER(TRIM(SUBSTITUTE(W87,CHAR(160)," "))),AP4:AS49,2,FALSE),AND(VLOOKUP(UPPER(TRIM(SUBSTITUTE(T87,CHAR(160)," "))),AP4:AS49,2,FALSE)="AUTRE",UPPER(TRIM(SUBSTITUTE(T87,CHAR(160)," ")))&lt;&gt;UPPER(TRIM(SUBSTITUTE(W87,CHAR(160)," "))))),"",(V87*VLOOKUP(UPPER(TRIM(SUBSTITUTE(W87,CHAR(160)," "))),AP4:AS49,3,FALSE))/(S87*VLOOKUP(UPPER(TRIM(SUBSTITUTE(T87,CHAR(160)," "))),AP4:AS49,3,FALSE))),"")),IFERROR(AK86,"")))</f>
        <v/>
      </c>
      <c r="AL87" s="40" t="str">
        <f t="shared" si="29"/>
        <v/>
      </c>
      <c r="AM87" s="50">
        <f t="shared" si="30"/>
        <v>0</v>
      </c>
      <c r="AN87" s="1"/>
      <c r="AO87" s="1"/>
      <c r="AP87" s="65" t="s">
        <v>459</v>
      </c>
      <c r="AQ87" s="1"/>
      <c r="AR87" s="370" t="s">
        <v>335</v>
      </c>
      <c r="AS87" s="358">
        <f t="shared" si="19"/>
        <v>1.4999999999999999E-2</v>
      </c>
      <c r="AT87" s="359">
        <v>15</v>
      </c>
      <c r="BB87" s="362"/>
      <c r="BC87" s="377"/>
      <c r="BD87" s="377"/>
      <c r="BE87" s="376"/>
      <c r="BF87" s="376"/>
      <c r="BG87" s="376"/>
      <c r="BH87" s="311"/>
      <c r="BJ87" s="229">
        <v>1</v>
      </c>
    </row>
    <row r="88" spans="1:62" ht="20.100000000000001" customHeight="1" x14ac:dyDescent="0.35">
      <c r="A88" s="232" t="s">
        <v>237</v>
      </c>
      <c r="B88" s="178">
        <f t="shared" si="18"/>
        <v>0</v>
      </c>
      <c r="C88" s="156"/>
      <c r="D88" s="157"/>
      <c r="E88" s="157"/>
      <c r="F88" s="157"/>
      <c r="G88" s="157"/>
      <c r="H88" s="157"/>
      <c r="I88" s="158"/>
      <c r="J88" s="131" t="s">
        <v>237</v>
      </c>
      <c r="K88" s="255" t="str">
        <f t="shared" si="20"/>
        <v>►</v>
      </c>
      <c r="L88" s="341"/>
      <c r="M88" s="341"/>
      <c r="N88" s="341"/>
      <c r="O88" s="341"/>
      <c r="P88" s="341"/>
      <c r="Q88" s="1"/>
      <c r="R88" s="1"/>
      <c r="S88" s="77"/>
      <c r="T88" s="77"/>
      <c r="U88" s="77"/>
      <c r="V88" s="77"/>
      <c r="W88" s="1"/>
      <c r="X88" s="46" t="str">
        <f t="shared" si="21"/>
        <v/>
      </c>
      <c r="Y88" s="46" t="str">
        <f>IF(NOT(AND(LEFT(R88,1)="L",R88&lt;&gt;"LIGNE")),"",IF(UPPER(TRIM(W88))="QS","Qt. suffisante",IF(AJ88="","",IF(AF88="MASSE",IF(AJ88&gt;=1,"Kg","g"),IF(AF88="VOLUME",IF(AJ88&gt;=1,"L","cl"),IFERROR(VLOOKUP(UPPER(TRIM(V88)),AP4:AS49,4,FALSE),V88))))))</f>
        <v/>
      </c>
      <c r="Z88" s="45" t="str">
        <f t="shared" si="22"/>
        <v/>
      </c>
      <c r="AA88" s="45" t="str">
        <f>IF(NOT(AND(LEFT(R88,1)="L",R88&lt;&gt;"LIGNE")),"",IF(UPPER(TRIM(W88))="QS","Qt. suffisante",IF(AI88="","",IF(AF88="MASSE",IF(AI88&gt;=1,"Kg","g"),IF(AF88="VOLUME",IF(AI88&gt;=1,"L","cl"),IFERROR(VLOOKUP(UPPER(TRIM(V88)),AP4:AS49,4,FALSE),V88))))))</f>
        <v/>
      </c>
      <c r="AB88" s="47" t="str">
        <f t="shared" si="23"/>
        <v/>
      </c>
      <c r="AC88" s="47" t="str">
        <f t="shared" si="24"/>
        <v/>
      </c>
      <c r="AD88" s="47" t="str">
        <f t="shared" si="25"/>
        <v/>
      </c>
      <c r="AE88" s="1"/>
      <c r="AF88" s="48" t="str">
        <f>IF(NOT(AND(LEFT(R88,1)="L",R88&lt;&gt;"LIGNE")),"",IFERROR(VLOOKUP(UPPER(TRIM(V88)),AP4:AS49,2,FALSE),""))</f>
        <v/>
      </c>
      <c r="AG88" s="49" t="str">
        <f>IF(NOT(AND(LEFT(R88,1)="L",R88&lt;&gt;"LIGNE")),"",IFERROR(VLOOKUP(UPPER(TRIM(V88)),AP4:AS49,3,FALSE),""))</f>
        <v/>
      </c>
      <c r="AH88" s="49" t="str">
        <f t="shared" si="26"/>
        <v/>
      </c>
      <c r="AI88" s="49" t="str">
        <f t="shared" si="27"/>
        <v/>
      </c>
      <c r="AJ88" s="49" t="str">
        <f t="shared" si="28"/>
        <v/>
      </c>
      <c r="AK88" s="40" t="str">
        <f>IF(R88="RECETTE","",IF(R88="PRINCIPAL AUTEUR",IF(OR(S88="",T88="",V88="",W88="",S88=0),"",IFERROR(IF(OR(VLOOKUP(UPPER(TRIM(SUBSTITUTE(T88,CHAR(160)," "))),AP4:AS49,2,FALSE)&lt;&gt;VLOOKUP(UPPER(TRIM(SUBSTITUTE(W88,CHAR(160)," "))),AP4:AS49,2,FALSE),AND(VLOOKUP(UPPER(TRIM(SUBSTITUTE(T88,CHAR(160)," "))),AP4:AS49,2,FALSE)="AUTRE",UPPER(TRIM(SUBSTITUTE(T88,CHAR(160)," ")))&lt;&gt;UPPER(TRIM(SUBSTITUTE(W88,CHAR(160)," "))))),"",(V88*VLOOKUP(UPPER(TRIM(SUBSTITUTE(W88,CHAR(160)," "))),AP4:AS49,3,FALSE))/(S88*VLOOKUP(UPPER(TRIM(SUBSTITUTE(T88,CHAR(160)," "))),AP4:AS49,3,FALSE))),"")),IFERROR(AK87,"")))</f>
        <v/>
      </c>
      <c r="AL88" s="40" t="str">
        <f t="shared" si="29"/>
        <v/>
      </c>
      <c r="AM88" s="50">
        <f t="shared" si="30"/>
        <v>0</v>
      </c>
      <c r="AN88" s="1"/>
      <c r="AO88" s="1"/>
      <c r="AP88" s="65" t="s">
        <v>460</v>
      </c>
      <c r="AQ88" s="1"/>
      <c r="AR88" s="367" t="s">
        <v>336</v>
      </c>
      <c r="AS88" s="358">
        <f t="shared" si="19"/>
        <v>0.03</v>
      </c>
      <c r="AT88" s="359">
        <v>30</v>
      </c>
      <c r="BB88" s="362"/>
      <c r="BC88" s="188" t="s">
        <v>519</v>
      </c>
      <c r="BD88" s="62" t="s">
        <v>521</v>
      </c>
      <c r="BE88" s="310"/>
      <c r="BF88" s="310"/>
      <c r="BG88" s="310"/>
      <c r="BH88" s="311"/>
      <c r="BJ88" s="229">
        <v>1</v>
      </c>
    </row>
    <row r="89" spans="1:62" ht="20.100000000000001" customHeight="1" x14ac:dyDescent="0.35">
      <c r="A89" s="232" t="s">
        <v>237</v>
      </c>
      <c r="B89" s="178">
        <f t="shared" si="18"/>
        <v>0</v>
      </c>
      <c r="C89" s="156"/>
      <c r="D89" s="157"/>
      <c r="E89" s="157"/>
      <c r="F89" s="157"/>
      <c r="G89" s="157"/>
      <c r="H89" s="157"/>
      <c r="I89" s="158"/>
      <c r="J89" s="131" t="s">
        <v>237</v>
      </c>
      <c r="K89" s="255" t="str">
        <f t="shared" si="20"/>
        <v>►</v>
      </c>
      <c r="L89" s="341"/>
      <c r="M89" s="341"/>
      <c r="N89" s="341"/>
      <c r="O89" s="341"/>
      <c r="P89" s="341"/>
      <c r="Q89" s="1"/>
      <c r="R89" s="1"/>
      <c r="S89" s="77"/>
      <c r="T89" s="77"/>
      <c r="U89" s="77"/>
      <c r="V89" s="77"/>
      <c r="W89" s="1"/>
      <c r="X89" s="46" t="str">
        <f t="shared" si="21"/>
        <v/>
      </c>
      <c r="Y89" s="46" t="str">
        <f>IF(NOT(AND(LEFT(R89,1)="L",R89&lt;&gt;"LIGNE")),"",IF(UPPER(TRIM(W89))="QS","Qt. suffisante",IF(AJ89="","",IF(AF89="MASSE",IF(AJ89&gt;=1,"Kg","g"),IF(AF89="VOLUME",IF(AJ89&gt;=1,"L","cl"),IFERROR(VLOOKUP(UPPER(TRIM(V89)),AP4:AS49,4,FALSE),V89))))))</f>
        <v/>
      </c>
      <c r="Z89" s="45" t="str">
        <f t="shared" si="22"/>
        <v/>
      </c>
      <c r="AA89" s="45" t="str">
        <f>IF(NOT(AND(LEFT(R89,1)="L",R89&lt;&gt;"LIGNE")),"",IF(UPPER(TRIM(W89))="QS","Qt. suffisante",IF(AI89="","",IF(AF89="MASSE",IF(AI89&gt;=1,"Kg","g"),IF(AF89="VOLUME",IF(AI89&gt;=1,"L","cl"),IFERROR(VLOOKUP(UPPER(TRIM(V89)),AP4:AS49,4,FALSE),V89))))))</f>
        <v/>
      </c>
      <c r="AB89" s="47" t="str">
        <f t="shared" si="23"/>
        <v/>
      </c>
      <c r="AC89" s="47" t="str">
        <f t="shared" si="24"/>
        <v/>
      </c>
      <c r="AD89" s="47" t="str">
        <f t="shared" si="25"/>
        <v/>
      </c>
      <c r="AE89" s="1"/>
      <c r="AF89" s="48" t="str">
        <f>IF(NOT(AND(LEFT(R89,1)="L",R89&lt;&gt;"LIGNE")),"",IFERROR(VLOOKUP(UPPER(TRIM(V89)),AP4:AS49,2,FALSE),""))</f>
        <v/>
      </c>
      <c r="AG89" s="49" t="str">
        <f>IF(NOT(AND(LEFT(R89,1)="L",R89&lt;&gt;"LIGNE")),"",IFERROR(VLOOKUP(UPPER(TRIM(V89)),AP4:AS49,3,FALSE),""))</f>
        <v/>
      </c>
      <c r="AH89" s="49" t="str">
        <f t="shared" si="26"/>
        <v/>
      </c>
      <c r="AI89" s="49" t="str">
        <f t="shared" si="27"/>
        <v/>
      </c>
      <c r="AJ89" s="49" t="str">
        <f t="shared" si="28"/>
        <v/>
      </c>
      <c r="AK89" s="40" t="str">
        <f>IF(R89="RECETTE","",IF(R89="PRINCIPAL AUTEUR",IF(OR(S89="",T89="",V89="",W89="",S89=0),"",IFERROR(IF(OR(VLOOKUP(UPPER(TRIM(SUBSTITUTE(T89,CHAR(160)," "))),AP4:AS49,2,FALSE)&lt;&gt;VLOOKUP(UPPER(TRIM(SUBSTITUTE(W89,CHAR(160)," "))),AP4:AS49,2,FALSE),AND(VLOOKUP(UPPER(TRIM(SUBSTITUTE(T89,CHAR(160)," "))),AP4:AS49,2,FALSE)="AUTRE",UPPER(TRIM(SUBSTITUTE(T89,CHAR(160)," ")))&lt;&gt;UPPER(TRIM(SUBSTITUTE(W89,CHAR(160)," "))))),"",(V89*VLOOKUP(UPPER(TRIM(SUBSTITUTE(W89,CHAR(160)," "))),AP4:AS49,3,FALSE))/(S89*VLOOKUP(UPPER(TRIM(SUBSTITUTE(T89,CHAR(160)," "))),AP4:AS49,3,FALSE))),"")),IFERROR(AK88,"")))</f>
        <v/>
      </c>
      <c r="AL89" s="40" t="str">
        <f t="shared" si="29"/>
        <v/>
      </c>
      <c r="AM89" s="50">
        <f t="shared" si="30"/>
        <v>0</v>
      </c>
      <c r="AN89" s="1"/>
      <c r="AO89" s="1"/>
      <c r="AP89" s="65" t="s">
        <v>461</v>
      </c>
      <c r="AQ89" s="1"/>
      <c r="AR89" s="367" t="s">
        <v>337</v>
      </c>
      <c r="AS89" s="358">
        <f t="shared" si="19"/>
        <v>0.04</v>
      </c>
      <c r="AT89" s="359">
        <v>40</v>
      </c>
      <c r="BB89" s="362"/>
      <c r="BC89" s="188" t="s">
        <v>518</v>
      </c>
      <c r="BD89" s="62" t="s">
        <v>520</v>
      </c>
      <c r="BE89" s="310"/>
      <c r="BF89" s="310"/>
      <c r="BG89" s="310"/>
      <c r="BH89" s="311"/>
      <c r="BJ89" s="229">
        <v>1</v>
      </c>
    </row>
    <row r="90" spans="1:62" ht="20.100000000000001" customHeight="1" x14ac:dyDescent="0.35">
      <c r="A90" s="232" t="s">
        <v>237</v>
      </c>
      <c r="B90" s="178">
        <f t="shared" si="18"/>
        <v>0</v>
      </c>
      <c r="C90" s="156"/>
      <c r="D90" s="157"/>
      <c r="E90" s="157"/>
      <c r="F90" s="157"/>
      <c r="G90" s="157"/>
      <c r="H90" s="157"/>
      <c r="I90" s="158"/>
      <c r="J90" s="131" t="s">
        <v>237</v>
      </c>
      <c r="K90" s="255" t="str">
        <f t="shared" si="20"/>
        <v>►</v>
      </c>
      <c r="L90" s="341"/>
      <c r="M90" s="341"/>
      <c r="N90" s="341"/>
      <c r="O90" s="341"/>
      <c r="P90" s="341"/>
      <c r="Q90" s="1"/>
      <c r="R90" s="1"/>
      <c r="S90" s="77"/>
      <c r="T90" s="77"/>
      <c r="U90" s="77"/>
      <c r="V90" s="77"/>
      <c r="W90" s="1"/>
      <c r="X90" s="46" t="str">
        <f t="shared" si="21"/>
        <v/>
      </c>
      <c r="Y90" s="46" t="str">
        <f>IF(NOT(AND(LEFT(R90,1)="L",R90&lt;&gt;"LIGNE")),"",IF(UPPER(TRIM(W90))="QS","Qt. suffisante",IF(AJ90="","",IF(AF90="MASSE",IF(AJ90&gt;=1,"Kg","g"),IF(AF90="VOLUME",IF(AJ90&gt;=1,"L","cl"),IFERROR(VLOOKUP(UPPER(TRIM(V90)),AP4:AS49,4,FALSE),V90))))))</f>
        <v/>
      </c>
      <c r="Z90" s="45" t="str">
        <f t="shared" si="22"/>
        <v/>
      </c>
      <c r="AA90" s="45" t="str">
        <f>IF(NOT(AND(LEFT(R90,1)="L",R90&lt;&gt;"LIGNE")),"",IF(UPPER(TRIM(W90))="QS","Qt. suffisante",IF(AI90="","",IF(AF90="MASSE",IF(AI90&gt;=1,"Kg","g"),IF(AF90="VOLUME",IF(AI90&gt;=1,"L","cl"),IFERROR(VLOOKUP(UPPER(TRIM(V90)),AP4:AS49,4,FALSE),V90))))))</f>
        <v/>
      </c>
      <c r="AB90" s="47" t="str">
        <f t="shared" si="23"/>
        <v/>
      </c>
      <c r="AC90" s="47" t="str">
        <f t="shared" si="24"/>
        <v/>
      </c>
      <c r="AD90" s="47" t="str">
        <f t="shared" si="25"/>
        <v/>
      </c>
      <c r="AE90" s="1"/>
      <c r="AF90" s="48" t="str">
        <f>IF(NOT(AND(LEFT(R90,1)="L",R90&lt;&gt;"LIGNE")),"",IFERROR(VLOOKUP(UPPER(TRIM(V90)),AP4:AS49,2,FALSE),""))</f>
        <v/>
      </c>
      <c r="AG90" s="49" t="str">
        <f>IF(NOT(AND(LEFT(R90,1)="L",R90&lt;&gt;"LIGNE")),"",IFERROR(VLOOKUP(UPPER(TRIM(V90)),AP4:AS49,3,FALSE),""))</f>
        <v/>
      </c>
      <c r="AH90" s="49" t="str">
        <f t="shared" si="26"/>
        <v/>
      </c>
      <c r="AI90" s="49" t="str">
        <f t="shared" si="27"/>
        <v/>
      </c>
      <c r="AJ90" s="49" t="str">
        <f t="shared" si="28"/>
        <v/>
      </c>
      <c r="AK90" s="40" t="str">
        <f>IF(R90="RECETTE","",IF(R90="PRINCIPAL AUTEUR",IF(OR(S90="",T90="",V90="",W90="",S90=0),"",IFERROR(IF(OR(VLOOKUP(UPPER(TRIM(SUBSTITUTE(T90,CHAR(160)," "))),AP4:AS49,2,FALSE)&lt;&gt;VLOOKUP(UPPER(TRIM(SUBSTITUTE(W90,CHAR(160)," "))),AP4:AS49,2,FALSE),AND(VLOOKUP(UPPER(TRIM(SUBSTITUTE(T90,CHAR(160)," "))),AP4:AS49,2,FALSE)="AUTRE",UPPER(TRIM(SUBSTITUTE(T90,CHAR(160)," ")))&lt;&gt;UPPER(TRIM(SUBSTITUTE(W90,CHAR(160)," "))))),"",(V90*VLOOKUP(UPPER(TRIM(SUBSTITUTE(W90,CHAR(160)," "))),AP4:AS49,3,FALSE))/(S90*VLOOKUP(UPPER(TRIM(SUBSTITUTE(T90,CHAR(160)," "))),AP4:AS49,3,FALSE))),"")),IFERROR(AK89,"")))</f>
        <v/>
      </c>
      <c r="AL90" s="40" t="str">
        <f t="shared" si="29"/>
        <v/>
      </c>
      <c r="AM90" s="50">
        <f t="shared" si="30"/>
        <v>0</v>
      </c>
      <c r="AN90" s="1"/>
      <c r="AO90" s="1"/>
      <c r="AP90" s="65" t="s">
        <v>462</v>
      </c>
      <c r="AQ90" s="1"/>
      <c r="AR90" s="367" t="s">
        <v>338</v>
      </c>
      <c r="AS90" s="358">
        <f t="shared" si="19"/>
        <v>0.06</v>
      </c>
      <c r="AT90" s="359">
        <v>60</v>
      </c>
      <c r="BB90" s="362"/>
      <c r="BC90" s="378">
        <v>1.7361111111111112E-2</v>
      </c>
      <c r="BD90" s="118" t="s">
        <v>267</v>
      </c>
      <c r="BE90" s="310"/>
      <c r="BF90" s="310"/>
      <c r="BG90" s="310"/>
      <c r="BH90" s="311"/>
      <c r="BJ90" s="229">
        <v>1</v>
      </c>
    </row>
    <row r="91" spans="1:62" ht="20.100000000000001" customHeight="1" x14ac:dyDescent="0.35">
      <c r="A91" s="232" t="s">
        <v>237</v>
      </c>
      <c r="B91" s="178">
        <f t="shared" si="18"/>
        <v>0</v>
      </c>
      <c r="C91" s="156"/>
      <c r="D91" s="157"/>
      <c r="E91" s="157"/>
      <c r="F91" s="157"/>
      <c r="G91" s="157"/>
      <c r="H91" s="157"/>
      <c r="I91" s="158"/>
      <c r="J91" s="131" t="s">
        <v>237</v>
      </c>
      <c r="K91" s="255" t="str">
        <f t="shared" si="20"/>
        <v>►</v>
      </c>
      <c r="L91" s="341"/>
      <c r="M91" s="341"/>
      <c r="N91" s="341"/>
      <c r="O91" s="341"/>
      <c r="P91" s="341"/>
      <c r="Q91" s="1"/>
      <c r="R91" s="1"/>
      <c r="S91" s="77"/>
      <c r="T91" s="77"/>
      <c r="U91" s="77"/>
      <c r="V91" s="77"/>
      <c r="W91" s="1"/>
      <c r="X91" s="46" t="str">
        <f t="shared" si="21"/>
        <v/>
      </c>
      <c r="Y91" s="46" t="str">
        <f>IF(NOT(AND(LEFT(R91,1)="L",R91&lt;&gt;"LIGNE")),"",IF(UPPER(TRIM(W91))="QS","Qt. suffisante",IF(AJ91="","",IF(AF91="MASSE",IF(AJ91&gt;=1,"Kg","g"),IF(AF91="VOLUME",IF(AJ91&gt;=1,"L","cl"),IFERROR(VLOOKUP(UPPER(TRIM(V91)),AP4:AS49,4,FALSE),V91))))))</f>
        <v/>
      </c>
      <c r="Z91" s="45" t="str">
        <f t="shared" si="22"/>
        <v/>
      </c>
      <c r="AA91" s="45" t="str">
        <f>IF(NOT(AND(LEFT(R91,1)="L",R91&lt;&gt;"LIGNE")),"",IF(UPPER(TRIM(W91))="QS","Qt. suffisante",IF(AI91="","",IF(AF91="MASSE",IF(AI91&gt;=1,"Kg","g"),IF(AF91="VOLUME",IF(AI91&gt;=1,"L","cl"),IFERROR(VLOOKUP(UPPER(TRIM(V91)),AP4:AS49,4,FALSE),V91))))))</f>
        <v/>
      </c>
      <c r="AB91" s="47" t="str">
        <f t="shared" si="23"/>
        <v/>
      </c>
      <c r="AC91" s="47" t="str">
        <f t="shared" si="24"/>
        <v/>
      </c>
      <c r="AD91" s="47" t="str">
        <f t="shared" si="25"/>
        <v/>
      </c>
      <c r="AE91" s="1"/>
      <c r="AF91" s="48" t="str">
        <f>IF(NOT(AND(LEFT(R91,1)="L",R91&lt;&gt;"LIGNE")),"",IFERROR(VLOOKUP(UPPER(TRIM(V91)),AP4:AS49,2,FALSE),""))</f>
        <v/>
      </c>
      <c r="AG91" s="49" t="str">
        <f>IF(NOT(AND(LEFT(R91,1)="L",R91&lt;&gt;"LIGNE")),"",IFERROR(VLOOKUP(UPPER(TRIM(V91)),AP4:AS49,3,FALSE),""))</f>
        <v/>
      </c>
      <c r="AH91" s="49" t="str">
        <f t="shared" si="26"/>
        <v/>
      </c>
      <c r="AI91" s="49" t="str">
        <f t="shared" si="27"/>
        <v/>
      </c>
      <c r="AJ91" s="49" t="str">
        <f t="shared" si="28"/>
        <v/>
      </c>
      <c r="AK91" s="40" t="str">
        <f>IF(R91="RECETTE","",IF(R91="PRINCIPAL AUTEUR",IF(OR(S91="",T91="",V91="",W91="",S91=0),"",IFERROR(IF(OR(VLOOKUP(UPPER(TRIM(SUBSTITUTE(T91,CHAR(160)," "))),AP4:AS49,2,FALSE)&lt;&gt;VLOOKUP(UPPER(TRIM(SUBSTITUTE(W91,CHAR(160)," "))),AP4:AS49,2,FALSE),AND(VLOOKUP(UPPER(TRIM(SUBSTITUTE(T91,CHAR(160)," "))),AP4:AS49,2,FALSE)="AUTRE",UPPER(TRIM(SUBSTITUTE(T91,CHAR(160)," ")))&lt;&gt;UPPER(TRIM(SUBSTITUTE(W91,CHAR(160)," "))))),"",(V91*VLOOKUP(UPPER(TRIM(SUBSTITUTE(W91,CHAR(160)," "))),AP4:AS49,3,FALSE))/(S91*VLOOKUP(UPPER(TRIM(SUBSTITUTE(T91,CHAR(160)," "))),AP4:AS49,3,FALSE))),"")),IFERROR(AK90,"")))</f>
        <v/>
      </c>
      <c r="AL91" s="40" t="str">
        <f t="shared" si="29"/>
        <v/>
      </c>
      <c r="AM91" s="50">
        <f t="shared" si="30"/>
        <v>0</v>
      </c>
      <c r="AN91" s="1"/>
      <c r="AO91" s="1"/>
      <c r="AP91" s="66" t="s">
        <v>463</v>
      </c>
      <c r="AQ91" s="1"/>
      <c r="AR91" s="367" t="s">
        <v>339</v>
      </c>
      <c r="AS91" s="358">
        <f t="shared" si="19"/>
        <v>7.0000000000000007E-2</v>
      </c>
      <c r="AT91" s="359">
        <v>70</v>
      </c>
      <c r="BB91" s="362"/>
      <c r="BC91" s="379">
        <v>1.0416666666666666E-2</v>
      </c>
      <c r="BD91" s="118" t="s">
        <v>268</v>
      </c>
      <c r="BE91" s="310"/>
      <c r="BF91" s="310"/>
      <c r="BG91" s="310"/>
      <c r="BH91" s="311"/>
      <c r="BJ91" s="229">
        <v>1</v>
      </c>
    </row>
    <row r="92" spans="1:62" ht="20.100000000000001" customHeight="1" x14ac:dyDescent="0.35">
      <c r="A92" s="232" t="s">
        <v>237</v>
      </c>
      <c r="B92" s="178">
        <f t="shared" si="18"/>
        <v>0</v>
      </c>
      <c r="C92" s="156"/>
      <c r="D92" s="157"/>
      <c r="E92" s="157"/>
      <c r="F92" s="157"/>
      <c r="G92" s="157"/>
      <c r="H92" s="157"/>
      <c r="I92" s="158"/>
      <c r="J92" s="131" t="s">
        <v>237</v>
      </c>
      <c r="K92" s="255" t="str">
        <f t="shared" si="20"/>
        <v>►</v>
      </c>
      <c r="L92" s="341"/>
      <c r="M92" s="341"/>
      <c r="N92" s="341"/>
      <c r="O92" s="341"/>
      <c r="P92" s="341"/>
      <c r="Q92" s="1"/>
      <c r="R92" s="1"/>
      <c r="S92" s="77"/>
      <c r="T92" s="77"/>
      <c r="U92" s="77"/>
      <c r="V92" s="77"/>
      <c r="W92" s="1"/>
      <c r="X92" s="46" t="str">
        <f t="shared" si="21"/>
        <v/>
      </c>
      <c r="Y92" s="46" t="str">
        <f>IF(NOT(AND(LEFT(R92,1)="L",R92&lt;&gt;"LIGNE")),"",IF(UPPER(TRIM(W92))="QS","Qt. suffisante",IF(AJ92="","",IF(AF92="MASSE",IF(AJ92&gt;=1,"Kg","g"),IF(AF92="VOLUME",IF(AJ92&gt;=1,"L","cl"),IFERROR(VLOOKUP(UPPER(TRIM(V92)),AP4:AS49,4,FALSE),V92))))))</f>
        <v/>
      </c>
      <c r="Z92" s="45" t="str">
        <f t="shared" si="22"/>
        <v/>
      </c>
      <c r="AA92" s="45" t="str">
        <f>IF(NOT(AND(LEFT(R92,1)="L",R92&lt;&gt;"LIGNE")),"",IF(UPPER(TRIM(W92))="QS","Qt. suffisante",IF(AI92="","",IF(AF92="MASSE",IF(AI92&gt;=1,"Kg","g"),IF(AF92="VOLUME",IF(AI92&gt;=1,"L","cl"),IFERROR(VLOOKUP(UPPER(TRIM(V92)),AP4:AS49,4,FALSE),V92))))))</f>
        <v/>
      </c>
      <c r="AB92" s="47" t="str">
        <f t="shared" si="23"/>
        <v/>
      </c>
      <c r="AC92" s="47" t="str">
        <f t="shared" si="24"/>
        <v/>
      </c>
      <c r="AD92" s="47" t="str">
        <f t="shared" si="25"/>
        <v/>
      </c>
      <c r="AE92" s="1"/>
      <c r="AF92" s="48" t="str">
        <f>IF(NOT(AND(LEFT(R92,1)="L",R92&lt;&gt;"LIGNE")),"",IFERROR(VLOOKUP(UPPER(TRIM(V92)),AP4:AS49,2,FALSE),""))</f>
        <v/>
      </c>
      <c r="AG92" s="49" t="str">
        <f>IF(NOT(AND(LEFT(R92,1)="L",R92&lt;&gt;"LIGNE")),"",IFERROR(VLOOKUP(UPPER(TRIM(V92)),AP4:AS49,3,FALSE),""))</f>
        <v/>
      </c>
      <c r="AH92" s="49" t="str">
        <f t="shared" si="26"/>
        <v/>
      </c>
      <c r="AI92" s="49" t="str">
        <f t="shared" si="27"/>
        <v/>
      </c>
      <c r="AJ92" s="49" t="str">
        <f t="shared" si="28"/>
        <v/>
      </c>
      <c r="AK92" s="40" t="str">
        <f>IF(R92="RECETTE","",IF(R92="PRINCIPAL AUTEUR",IF(OR(S92="",T92="",V92="",W92="",S92=0),"",IFERROR(IF(OR(VLOOKUP(UPPER(TRIM(SUBSTITUTE(T92,CHAR(160)," "))),AP4:AS49,2,FALSE)&lt;&gt;VLOOKUP(UPPER(TRIM(SUBSTITUTE(W92,CHAR(160)," "))),AP4:AS49,2,FALSE),AND(VLOOKUP(UPPER(TRIM(SUBSTITUTE(T92,CHAR(160)," "))),AP4:AS49,2,FALSE)="AUTRE",UPPER(TRIM(SUBSTITUTE(T92,CHAR(160)," ")))&lt;&gt;UPPER(TRIM(SUBSTITUTE(W92,CHAR(160)," "))))),"",(V92*VLOOKUP(UPPER(TRIM(SUBSTITUTE(W92,CHAR(160)," "))),AP4:AS49,3,FALSE))/(S92*VLOOKUP(UPPER(TRIM(SUBSTITUTE(T92,CHAR(160)," "))),AP4:AS49,3,FALSE))),"")),IFERROR(AK91,"")))</f>
        <v/>
      </c>
      <c r="AL92" s="40" t="str">
        <f t="shared" si="29"/>
        <v/>
      </c>
      <c r="AM92" s="50">
        <f t="shared" si="30"/>
        <v>0</v>
      </c>
      <c r="AN92" s="1"/>
      <c r="AO92" s="1"/>
      <c r="AP92" s="66" t="s">
        <v>464</v>
      </c>
      <c r="AQ92" s="1"/>
      <c r="AR92" s="367" t="s">
        <v>341</v>
      </c>
      <c r="AS92" s="358">
        <f t="shared" si="19"/>
        <v>0.09</v>
      </c>
      <c r="AT92" s="359">
        <v>90</v>
      </c>
      <c r="BB92" s="362"/>
      <c r="BC92" s="380">
        <v>6.25E-2</v>
      </c>
      <c r="BD92" s="118" t="s">
        <v>269</v>
      </c>
      <c r="BE92" s="310"/>
      <c r="BF92" s="310"/>
      <c r="BG92" s="310"/>
      <c r="BH92" s="311"/>
      <c r="BJ92" s="229">
        <v>1</v>
      </c>
    </row>
    <row r="93" spans="1:62" ht="20.100000000000001" customHeight="1" x14ac:dyDescent="0.35">
      <c r="A93" s="232" t="s">
        <v>237</v>
      </c>
      <c r="B93" s="178">
        <f t="shared" si="18"/>
        <v>0</v>
      </c>
      <c r="C93" s="156"/>
      <c r="D93" s="157"/>
      <c r="E93" s="157"/>
      <c r="F93" s="157"/>
      <c r="G93" s="157"/>
      <c r="H93" s="157"/>
      <c r="I93" s="158"/>
      <c r="J93" s="131" t="s">
        <v>237</v>
      </c>
      <c r="K93" s="255" t="str">
        <f t="shared" si="20"/>
        <v>►</v>
      </c>
      <c r="L93" s="341"/>
      <c r="M93" s="341"/>
      <c r="N93" s="341"/>
      <c r="O93" s="341"/>
      <c r="P93" s="341"/>
      <c r="Q93" s="1"/>
      <c r="R93" s="1"/>
      <c r="S93" s="77"/>
      <c r="T93" s="77"/>
      <c r="U93" s="77"/>
      <c r="V93" s="77"/>
      <c r="W93" s="1"/>
      <c r="X93" s="46" t="str">
        <f t="shared" si="21"/>
        <v/>
      </c>
      <c r="Y93" s="46" t="str">
        <f>IF(NOT(AND(LEFT(R93,1)="L",R93&lt;&gt;"LIGNE")),"",IF(UPPER(TRIM(W93))="QS","Qt. suffisante",IF(AJ93="","",IF(AF93="MASSE",IF(AJ93&gt;=1,"Kg","g"),IF(AF93="VOLUME",IF(AJ93&gt;=1,"L","cl"),IFERROR(VLOOKUP(UPPER(TRIM(V93)),AP4:AS49,4,FALSE),V93))))))</f>
        <v/>
      </c>
      <c r="Z93" s="45" t="str">
        <f t="shared" si="22"/>
        <v/>
      </c>
      <c r="AA93" s="45" t="str">
        <f>IF(NOT(AND(LEFT(R93,1)="L",R93&lt;&gt;"LIGNE")),"",IF(UPPER(TRIM(W93))="QS","Qt. suffisante",IF(AI93="","",IF(AF93="MASSE",IF(AI93&gt;=1,"Kg","g"),IF(AF93="VOLUME",IF(AI93&gt;=1,"L","cl"),IFERROR(VLOOKUP(UPPER(TRIM(V93)),AP4:AS49,4,FALSE),V93))))))</f>
        <v/>
      </c>
      <c r="AB93" s="47" t="str">
        <f t="shared" si="23"/>
        <v/>
      </c>
      <c r="AC93" s="47" t="str">
        <f t="shared" si="24"/>
        <v/>
      </c>
      <c r="AD93" s="47" t="str">
        <f t="shared" si="25"/>
        <v/>
      </c>
      <c r="AE93" s="1"/>
      <c r="AF93" s="48" t="str">
        <f>IF(NOT(AND(LEFT(R93,1)="L",R93&lt;&gt;"LIGNE")),"",IFERROR(VLOOKUP(UPPER(TRIM(V93)),AP4:AS49,2,FALSE),""))</f>
        <v/>
      </c>
      <c r="AG93" s="49" t="str">
        <f>IF(NOT(AND(LEFT(R93,1)="L",R93&lt;&gt;"LIGNE")),"",IFERROR(VLOOKUP(UPPER(TRIM(V93)),AP4:AS49,3,FALSE),""))</f>
        <v/>
      </c>
      <c r="AH93" s="49" t="str">
        <f t="shared" si="26"/>
        <v/>
      </c>
      <c r="AI93" s="49" t="str">
        <f t="shared" si="27"/>
        <v/>
      </c>
      <c r="AJ93" s="49" t="str">
        <f t="shared" si="28"/>
        <v/>
      </c>
      <c r="AK93" s="40" t="str">
        <f>IF(R93="RECETTE","",IF(R93="PRINCIPAL AUTEUR",IF(OR(S93="",T93="",V93="",W93="",S93=0),"",IFERROR(IF(OR(VLOOKUP(UPPER(TRIM(SUBSTITUTE(T93,CHAR(160)," "))),AP4:AS49,2,FALSE)&lt;&gt;VLOOKUP(UPPER(TRIM(SUBSTITUTE(W93,CHAR(160)," "))),AP4:AS49,2,FALSE),AND(VLOOKUP(UPPER(TRIM(SUBSTITUTE(T93,CHAR(160)," "))),AP4:AS49,2,FALSE)="AUTRE",UPPER(TRIM(SUBSTITUTE(T93,CHAR(160)," ")))&lt;&gt;UPPER(TRIM(SUBSTITUTE(W93,CHAR(160)," "))))),"",(V93*VLOOKUP(UPPER(TRIM(SUBSTITUTE(W93,CHAR(160)," "))),AP4:AS49,3,FALSE))/(S93*VLOOKUP(UPPER(TRIM(SUBSTITUTE(T93,CHAR(160)," "))),AP4:AS49,3,FALSE))),"")),IFERROR(AK92,"")))</f>
        <v/>
      </c>
      <c r="AL93" s="40" t="str">
        <f t="shared" si="29"/>
        <v/>
      </c>
      <c r="AM93" s="50">
        <f t="shared" si="30"/>
        <v>0</v>
      </c>
      <c r="AN93" s="1"/>
      <c r="AO93" s="1"/>
      <c r="AP93" s="66" t="s">
        <v>465</v>
      </c>
      <c r="AQ93" s="1"/>
      <c r="AR93" s="367" t="s">
        <v>342</v>
      </c>
      <c r="AS93" s="358">
        <f t="shared" si="19"/>
        <v>0.12</v>
      </c>
      <c r="AT93" s="359">
        <v>120</v>
      </c>
      <c r="BB93" s="362"/>
      <c r="BC93" s="165">
        <f>BC90+BC91+BC92</f>
        <v>9.0277777777777776E-2</v>
      </c>
      <c r="BD93" s="118" t="s">
        <v>270</v>
      </c>
      <c r="BE93" s="310"/>
      <c r="BF93" s="310"/>
      <c r="BG93" s="310"/>
      <c r="BH93" s="311"/>
      <c r="BJ93" s="229">
        <v>1</v>
      </c>
    </row>
    <row r="94" spans="1:62" ht="20.100000000000001" customHeight="1" x14ac:dyDescent="0.35">
      <c r="A94" s="232" t="s">
        <v>237</v>
      </c>
      <c r="B94" s="178">
        <f t="shared" si="18"/>
        <v>0</v>
      </c>
      <c r="C94" s="156"/>
      <c r="D94" s="157"/>
      <c r="E94" s="157"/>
      <c r="F94" s="157"/>
      <c r="G94" s="157"/>
      <c r="H94" s="157"/>
      <c r="I94" s="158"/>
      <c r="J94" s="131" t="s">
        <v>237</v>
      </c>
      <c r="K94" s="255" t="str">
        <f t="shared" si="20"/>
        <v>►</v>
      </c>
      <c r="L94" s="341"/>
      <c r="M94" s="341"/>
      <c r="N94" s="341"/>
      <c r="O94" s="341"/>
      <c r="P94" s="341"/>
      <c r="Q94" s="1"/>
      <c r="R94" s="1"/>
      <c r="S94" s="77"/>
      <c r="T94" s="77"/>
      <c r="U94" s="77"/>
      <c r="V94" s="77"/>
      <c r="W94" s="1"/>
      <c r="X94" s="46" t="str">
        <f t="shared" si="21"/>
        <v/>
      </c>
      <c r="Y94" s="46" t="str">
        <f>IF(NOT(AND(LEFT(R94,1)="L",R94&lt;&gt;"LIGNE")),"",IF(UPPER(TRIM(W94))="QS","Qt. suffisante",IF(AJ94="","",IF(AF94="MASSE",IF(AJ94&gt;=1,"Kg","g"),IF(AF94="VOLUME",IF(AJ94&gt;=1,"L","cl"),IFERROR(VLOOKUP(UPPER(TRIM(V94)),AP4:AS49,4,FALSE),V94))))))</f>
        <v/>
      </c>
      <c r="Z94" s="45" t="str">
        <f t="shared" si="22"/>
        <v/>
      </c>
      <c r="AA94" s="45" t="str">
        <f>IF(NOT(AND(LEFT(R94,1)="L",R94&lt;&gt;"LIGNE")),"",IF(UPPER(TRIM(W94))="QS","Qt. suffisante",IF(AI94="","",IF(AF94="MASSE",IF(AI94&gt;=1,"Kg","g"),IF(AF94="VOLUME",IF(AI94&gt;=1,"L","cl"),IFERROR(VLOOKUP(UPPER(TRIM(V94)),AP4:AS49,4,FALSE),V94))))))</f>
        <v/>
      </c>
      <c r="AB94" s="47" t="str">
        <f t="shared" si="23"/>
        <v/>
      </c>
      <c r="AC94" s="47" t="str">
        <f t="shared" si="24"/>
        <v/>
      </c>
      <c r="AD94" s="47" t="str">
        <f t="shared" si="25"/>
        <v/>
      </c>
      <c r="AE94" s="1"/>
      <c r="AF94" s="48" t="str">
        <f>IF(NOT(AND(LEFT(R94,1)="L",R94&lt;&gt;"LIGNE")),"",IFERROR(VLOOKUP(UPPER(TRIM(V94)),AP4:AS49,2,FALSE),""))</f>
        <v/>
      </c>
      <c r="AG94" s="49" t="str">
        <f>IF(NOT(AND(LEFT(R94,1)="L",R94&lt;&gt;"LIGNE")),"",IFERROR(VLOOKUP(UPPER(TRIM(V94)),AP4:AS49,3,FALSE),""))</f>
        <v/>
      </c>
      <c r="AH94" s="49" t="str">
        <f t="shared" si="26"/>
        <v/>
      </c>
      <c r="AI94" s="49" t="str">
        <f t="shared" si="27"/>
        <v/>
      </c>
      <c r="AJ94" s="49" t="str">
        <f t="shared" si="28"/>
        <v/>
      </c>
      <c r="AK94" s="40" t="str">
        <f>IF(R94="RECETTE","",IF(R94="PRINCIPAL AUTEUR",IF(OR(S94="",T94="",V94="",W94="",S94=0),"",IFERROR(IF(OR(VLOOKUP(UPPER(TRIM(SUBSTITUTE(T94,CHAR(160)," "))),AP4:AS49,2,FALSE)&lt;&gt;VLOOKUP(UPPER(TRIM(SUBSTITUTE(W94,CHAR(160)," "))),AP4:AS49,2,FALSE),AND(VLOOKUP(UPPER(TRIM(SUBSTITUTE(T94,CHAR(160)," "))),AP4:AS49,2,FALSE)="AUTRE",UPPER(TRIM(SUBSTITUTE(T94,CHAR(160)," ")))&lt;&gt;UPPER(TRIM(SUBSTITUTE(W94,CHAR(160)," "))))),"",(V94*VLOOKUP(UPPER(TRIM(SUBSTITUTE(W94,CHAR(160)," "))),AP4:AS49,3,FALSE))/(S94*VLOOKUP(UPPER(TRIM(SUBSTITUTE(T94,CHAR(160)," "))),AP4:AS49,3,FALSE))),"")),IFERROR(AK93,"")))</f>
        <v/>
      </c>
      <c r="AL94" s="40" t="str">
        <f t="shared" si="29"/>
        <v/>
      </c>
      <c r="AM94" s="50">
        <f t="shared" si="30"/>
        <v>0</v>
      </c>
      <c r="AN94" s="1"/>
      <c r="AO94" s="1"/>
      <c r="AP94" s="66" t="s">
        <v>466</v>
      </c>
      <c r="AQ94" s="1"/>
      <c r="AR94" s="367" t="s">
        <v>344</v>
      </c>
      <c r="AS94" s="358">
        <f t="shared" si="19"/>
        <v>0.12</v>
      </c>
      <c r="AT94" s="359">
        <v>120</v>
      </c>
      <c r="BB94" s="362"/>
      <c r="BC94" s="91"/>
      <c r="BD94" s="91"/>
      <c r="BE94" s="310"/>
      <c r="BF94" s="310"/>
      <c r="BG94" s="310"/>
      <c r="BH94" s="311"/>
      <c r="BJ94" s="229">
        <v>1</v>
      </c>
    </row>
    <row r="95" spans="1:62" ht="20.100000000000001" customHeight="1" x14ac:dyDescent="0.35">
      <c r="A95" s="232" t="s">
        <v>237</v>
      </c>
      <c r="B95" s="178">
        <f t="shared" si="18"/>
        <v>0</v>
      </c>
      <c r="C95" s="156"/>
      <c r="D95" s="157"/>
      <c r="E95" s="157"/>
      <c r="F95" s="157"/>
      <c r="G95" s="157"/>
      <c r="H95" s="157"/>
      <c r="I95" s="158"/>
      <c r="J95" s="131" t="s">
        <v>237</v>
      </c>
      <c r="K95" s="255" t="str">
        <f t="shared" si="20"/>
        <v>►</v>
      </c>
      <c r="L95" s="341"/>
      <c r="M95" s="341"/>
      <c r="N95" s="341"/>
      <c r="O95" s="341"/>
      <c r="P95" s="341"/>
      <c r="Q95" s="1"/>
      <c r="R95" s="1"/>
      <c r="S95" s="77"/>
      <c r="T95" s="77"/>
      <c r="U95" s="77"/>
      <c r="V95" s="77"/>
      <c r="W95" s="1"/>
      <c r="X95" s="46" t="str">
        <f t="shared" si="21"/>
        <v/>
      </c>
      <c r="Y95" s="46" t="str">
        <f>IF(NOT(AND(LEFT(R95,1)="L",R95&lt;&gt;"LIGNE")),"",IF(UPPER(TRIM(W95))="QS","Qt. suffisante",IF(AJ95="","",IF(AF95="MASSE",IF(AJ95&gt;=1,"Kg","g"),IF(AF95="VOLUME",IF(AJ95&gt;=1,"L","cl"),IFERROR(VLOOKUP(UPPER(TRIM(V95)),AP4:AS49,4,FALSE),V95))))))</f>
        <v/>
      </c>
      <c r="Z95" s="45" t="str">
        <f t="shared" si="22"/>
        <v/>
      </c>
      <c r="AA95" s="45" t="str">
        <f>IF(NOT(AND(LEFT(R95,1)="L",R95&lt;&gt;"LIGNE")),"",IF(UPPER(TRIM(W95))="QS","Qt. suffisante",IF(AI95="","",IF(AF95="MASSE",IF(AI95&gt;=1,"Kg","g"),IF(AF95="VOLUME",IF(AI95&gt;=1,"L","cl"),IFERROR(VLOOKUP(UPPER(TRIM(V95)),AP4:AS49,4,FALSE),V95))))))</f>
        <v/>
      </c>
      <c r="AB95" s="47" t="str">
        <f t="shared" si="23"/>
        <v/>
      </c>
      <c r="AC95" s="47" t="str">
        <f t="shared" si="24"/>
        <v/>
      </c>
      <c r="AD95" s="47" t="str">
        <f t="shared" si="25"/>
        <v/>
      </c>
      <c r="AE95" s="1"/>
      <c r="AF95" s="48" t="str">
        <f>IF(NOT(AND(LEFT(R95,1)="L",R95&lt;&gt;"LIGNE")),"",IFERROR(VLOOKUP(UPPER(TRIM(V95)),AP4:AS49,2,FALSE),""))</f>
        <v/>
      </c>
      <c r="AG95" s="49" t="str">
        <f>IF(NOT(AND(LEFT(R95,1)="L",R95&lt;&gt;"LIGNE")),"",IFERROR(VLOOKUP(UPPER(TRIM(V95)),AP4:AS49,3,FALSE),""))</f>
        <v/>
      </c>
      <c r="AH95" s="49" t="str">
        <f t="shared" si="26"/>
        <v/>
      </c>
      <c r="AI95" s="49" t="str">
        <f t="shared" si="27"/>
        <v/>
      </c>
      <c r="AJ95" s="49" t="str">
        <f t="shared" si="28"/>
        <v/>
      </c>
      <c r="AK95" s="40" t="str">
        <f>IF(R95="RECETTE","",IF(R95="PRINCIPAL AUTEUR",IF(OR(S95="",T95="",V95="",W95="",S95=0),"",IFERROR(IF(OR(VLOOKUP(UPPER(TRIM(SUBSTITUTE(T95,CHAR(160)," "))),AP4:AS49,2,FALSE)&lt;&gt;VLOOKUP(UPPER(TRIM(SUBSTITUTE(W95,CHAR(160)," "))),AP4:AS49,2,FALSE),AND(VLOOKUP(UPPER(TRIM(SUBSTITUTE(T95,CHAR(160)," "))),AP4:AS49,2,FALSE)="AUTRE",UPPER(TRIM(SUBSTITUTE(T95,CHAR(160)," ")))&lt;&gt;UPPER(TRIM(SUBSTITUTE(W95,CHAR(160)," "))))),"",(V95*VLOOKUP(UPPER(TRIM(SUBSTITUTE(W95,CHAR(160)," "))),AP4:AS49,3,FALSE))/(S95*VLOOKUP(UPPER(TRIM(SUBSTITUTE(T95,CHAR(160)," "))),AP4:AS49,3,FALSE))),"")),IFERROR(AK94,"")))</f>
        <v/>
      </c>
      <c r="AL95" s="40" t="str">
        <f t="shared" si="29"/>
        <v/>
      </c>
      <c r="AM95" s="50">
        <f t="shared" si="30"/>
        <v>0</v>
      </c>
      <c r="AN95" s="1"/>
      <c r="AO95" s="1"/>
      <c r="AP95" s="66" t="s">
        <v>467</v>
      </c>
      <c r="AQ95" s="1"/>
      <c r="AR95" s="367" t="s">
        <v>328</v>
      </c>
      <c r="AS95" s="358">
        <f t="shared" si="19"/>
        <v>0.22500000000000001</v>
      </c>
      <c r="AT95" s="359">
        <v>225</v>
      </c>
      <c r="BB95" s="362"/>
      <c r="BC95" s="166" t="s">
        <v>438</v>
      </c>
      <c r="BD95" s="62" t="s">
        <v>436</v>
      </c>
      <c r="BE95" s="310"/>
      <c r="BF95" s="310"/>
      <c r="BG95" s="310"/>
      <c r="BH95" s="311"/>
      <c r="BJ95" s="229">
        <v>1</v>
      </c>
    </row>
    <row r="96" spans="1:62" ht="20.100000000000001" customHeight="1" x14ac:dyDescent="0.35">
      <c r="A96" s="232" t="s">
        <v>237</v>
      </c>
      <c r="B96" s="178">
        <f t="shared" si="18"/>
        <v>0</v>
      </c>
      <c r="C96" s="156"/>
      <c r="D96" s="157"/>
      <c r="E96" s="157"/>
      <c r="F96" s="157"/>
      <c r="G96" s="157"/>
      <c r="H96" s="157"/>
      <c r="I96" s="158"/>
      <c r="J96" s="131" t="s">
        <v>237</v>
      </c>
      <c r="K96" s="255" t="str">
        <f t="shared" si="20"/>
        <v>►</v>
      </c>
      <c r="L96" s="341"/>
      <c r="M96" s="341"/>
      <c r="N96" s="341"/>
      <c r="O96" s="341"/>
      <c r="P96" s="341"/>
      <c r="Q96" s="1"/>
      <c r="R96" s="1"/>
      <c r="S96" s="77"/>
      <c r="T96" s="77"/>
      <c r="U96" s="77"/>
      <c r="V96" s="77"/>
      <c r="W96" s="1"/>
      <c r="X96" s="46" t="str">
        <f t="shared" si="21"/>
        <v/>
      </c>
      <c r="Y96" s="46" t="str">
        <f>IF(NOT(AND(LEFT(R96,1)="L",R96&lt;&gt;"LIGNE")),"",IF(UPPER(TRIM(W96))="QS","Qt. suffisante",IF(AJ96="","",IF(AF96="MASSE",IF(AJ96&gt;=1,"Kg","g"),IF(AF96="VOLUME",IF(AJ96&gt;=1,"L","cl"),IFERROR(VLOOKUP(UPPER(TRIM(V96)),AP4:AS49,4,FALSE),V96))))))</f>
        <v/>
      </c>
      <c r="Z96" s="45" t="str">
        <f t="shared" si="22"/>
        <v/>
      </c>
      <c r="AA96" s="45" t="str">
        <f>IF(NOT(AND(LEFT(R96,1)="L",R96&lt;&gt;"LIGNE")),"",IF(UPPER(TRIM(W96))="QS","Qt. suffisante",IF(AI96="","",IF(AF96="MASSE",IF(AI96&gt;=1,"Kg","g"),IF(AF96="VOLUME",IF(AI96&gt;=1,"L","cl"),IFERROR(VLOOKUP(UPPER(TRIM(V96)),AP4:AS49,4,FALSE),V96))))))</f>
        <v/>
      </c>
      <c r="AB96" s="47" t="str">
        <f t="shared" si="23"/>
        <v/>
      </c>
      <c r="AC96" s="47" t="str">
        <f t="shared" si="24"/>
        <v/>
      </c>
      <c r="AD96" s="47" t="str">
        <f t="shared" si="25"/>
        <v/>
      </c>
      <c r="AE96" s="1"/>
      <c r="AF96" s="48" t="str">
        <f>IF(NOT(AND(LEFT(R96,1)="L",R96&lt;&gt;"LIGNE")),"",IFERROR(VLOOKUP(UPPER(TRIM(V96)),AP4:AS49,2,FALSE),""))</f>
        <v/>
      </c>
      <c r="AG96" s="49" t="str">
        <f>IF(NOT(AND(LEFT(R96,1)="L",R96&lt;&gt;"LIGNE")),"",IFERROR(VLOOKUP(UPPER(TRIM(V96)),AP4:AS49,3,FALSE),""))</f>
        <v/>
      </c>
      <c r="AH96" s="49" t="str">
        <f t="shared" si="26"/>
        <v/>
      </c>
      <c r="AI96" s="49" t="str">
        <f t="shared" si="27"/>
        <v/>
      </c>
      <c r="AJ96" s="49" t="str">
        <f t="shared" si="28"/>
        <v/>
      </c>
      <c r="AK96" s="40" t="str">
        <f>IF(R96="RECETTE","",IF(R96="PRINCIPAL AUTEUR",IF(OR(S96="",T96="",V96="",W96="",S96=0),"",IFERROR(IF(OR(VLOOKUP(UPPER(TRIM(SUBSTITUTE(T96,CHAR(160)," "))),AP4:AS49,2,FALSE)&lt;&gt;VLOOKUP(UPPER(TRIM(SUBSTITUTE(W96,CHAR(160)," "))),AP4:AS49,2,FALSE),AND(VLOOKUP(UPPER(TRIM(SUBSTITUTE(T96,CHAR(160)," "))),AP4:AS49,2,FALSE)="AUTRE",UPPER(TRIM(SUBSTITUTE(T96,CHAR(160)," ")))&lt;&gt;UPPER(TRIM(SUBSTITUTE(W96,CHAR(160)," "))))),"",(V96*VLOOKUP(UPPER(TRIM(SUBSTITUTE(W96,CHAR(160)," "))),AP4:AS49,3,FALSE))/(S96*VLOOKUP(UPPER(TRIM(SUBSTITUTE(T96,CHAR(160)," "))),AP4:AS49,3,FALSE))),"")),IFERROR(AK95,"")))</f>
        <v/>
      </c>
      <c r="AL96" s="40" t="str">
        <f t="shared" si="29"/>
        <v/>
      </c>
      <c r="AM96" s="50">
        <f t="shared" si="30"/>
        <v>0</v>
      </c>
      <c r="AN96" s="1"/>
      <c r="AO96" s="1"/>
      <c r="AP96" s="66" t="s">
        <v>468</v>
      </c>
      <c r="AQ96" s="1"/>
      <c r="AR96" s="367" t="s">
        <v>346</v>
      </c>
      <c r="AS96" s="358">
        <f t="shared" si="19"/>
        <v>0.11799999999999999</v>
      </c>
      <c r="AT96" s="359">
        <v>118</v>
      </c>
      <c r="BB96" s="362"/>
      <c r="BC96" s="360"/>
      <c r="BD96" s="310"/>
      <c r="BE96" s="310"/>
      <c r="BF96" s="310"/>
      <c r="BG96" s="310"/>
      <c r="BH96" s="311"/>
      <c r="BI96" s="10" t="b">
        <v>0</v>
      </c>
      <c r="BJ96" s="229">
        <v>1</v>
      </c>
    </row>
    <row r="97" spans="1:62" ht="20.100000000000001" customHeight="1" x14ac:dyDescent="0.25">
      <c r="A97" s="232" t="s">
        <v>237</v>
      </c>
      <c r="B97" s="178">
        <f t="shared" si="18"/>
        <v>0</v>
      </c>
      <c r="C97" s="156"/>
      <c r="D97" s="157"/>
      <c r="E97" s="157"/>
      <c r="F97" s="157"/>
      <c r="G97" s="157"/>
      <c r="H97" s="157"/>
      <c r="I97" s="158"/>
      <c r="J97" s="131" t="s">
        <v>237</v>
      </c>
      <c r="K97" s="255" t="str">
        <f t="shared" si="20"/>
        <v>►</v>
      </c>
      <c r="L97" s="341"/>
      <c r="M97" s="341"/>
      <c r="N97" s="341"/>
      <c r="O97" s="341"/>
      <c r="P97" s="341"/>
      <c r="Q97" s="1"/>
      <c r="R97" s="1"/>
      <c r="S97" s="77"/>
      <c r="T97" s="77"/>
      <c r="U97" s="77"/>
      <c r="V97" s="77"/>
      <c r="W97" s="1"/>
      <c r="X97" s="46" t="str">
        <f t="shared" si="21"/>
        <v/>
      </c>
      <c r="Y97" s="46" t="str">
        <f>IF(NOT(AND(LEFT(R97,1)="L",R97&lt;&gt;"LIGNE")),"",IF(UPPER(TRIM(W97))="QS","Qt. suffisante",IF(AJ97="","",IF(AF97="MASSE",IF(AJ97&gt;=1,"Kg","g"),IF(AF97="VOLUME",IF(AJ97&gt;=1,"L","cl"),IFERROR(VLOOKUP(UPPER(TRIM(V97)),AP4:AS49,4,FALSE),V97))))))</f>
        <v/>
      </c>
      <c r="Z97" s="45" t="str">
        <f t="shared" si="22"/>
        <v/>
      </c>
      <c r="AA97" s="45" t="str">
        <f>IF(NOT(AND(LEFT(R97,1)="L",R97&lt;&gt;"LIGNE")),"",IF(UPPER(TRIM(W97))="QS","Qt. suffisante",IF(AI97="","",IF(AF97="MASSE",IF(AI97&gt;=1,"Kg","g"),IF(AF97="VOLUME",IF(AI97&gt;=1,"L","cl"),IFERROR(VLOOKUP(UPPER(TRIM(V97)),AP4:AS49,4,FALSE),V97))))))</f>
        <v/>
      </c>
      <c r="AB97" s="47" t="str">
        <f t="shared" si="23"/>
        <v/>
      </c>
      <c r="AC97" s="47" t="str">
        <f t="shared" si="24"/>
        <v/>
      </c>
      <c r="AD97" s="47" t="str">
        <f t="shared" si="25"/>
        <v/>
      </c>
      <c r="AE97" s="1"/>
      <c r="AF97" s="48" t="str">
        <f>IF(NOT(AND(LEFT(R97,1)="L",R97&lt;&gt;"LIGNE")),"",IFERROR(VLOOKUP(UPPER(TRIM(V97)),AP4:AS49,2,FALSE),""))</f>
        <v/>
      </c>
      <c r="AG97" s="49" t="str">
        <f>IF(NOT(AND(LEFT(R97,1)="L",R97&lt;&gt;"LIGNE")),"",IFERROR(VLOOKUP(UPPER(TRIM(V97)),AP4:AS49,3,FALSE),""))</f>
        <v/>
      </c>
      <c r="AH97" s="49" t="str">
        <f t="shared" si="26"/>
        <v/>
      </c>
      <c r="AI97" s="49" t="str">
        <f t="shared" si="27"/>
        <v/>
      </c>
      <c r="AJ97" s="49" t="str">
        <f t="shared" si="28"/>
        <v/>
      </c>
      <c r="AK97" s="40" t="str">
        <f>IF(R97="RECETTE","",IF(R97="PRINCIPAL AUTEUR",IF(OR(S97="",T97="",V97="",W97="",S97=0),"",IFERROR(IF(OR(VLOOKUP(UPPER(TRIM(SUBSTITUTE(T97,CHAR(160)," "))),AP4:AS49,2,FALSE)&lt;&gt;VLOOKUP(UPPER(TRIM(SUBSTITUTE(W97,CHAR(160)," "))),AP4:AS49,2,FALSE),AND(VLOOKUP(UPPER(TRIM(SUBSTITUTE(T97,CHAR(160)," "))),AP4:AS49,2,FALSE)="AUTRE",UPPER(TRIM(SUBSTITUTE(T97,CHAR(160)," ")))&lt;&gt;UPPER(TRIM(SUBSTITUTE(W97,CHAR(160)," "))))),"",(V97*VLOOKUP(UPPER(TRIM(SUBSTITUTE(W97,CHAR(160)," "))),AP4:AS49,3,FALSE))/(S97*VLOOKUP(UPPER(TRIM(SUBSTITUTE(T97,CHAR(160)," "))),AP4:AS49,3,FALSE))),"")),IFERROR(AK96,"")))</f>
        <v/>
      </c>
      <c r="AL97" s="40" t="str">
        <f t="shared" si="29"/>
        <v/>
      </c>
      <c r="AM97" s="50">
        <f t="shared" si="30"/>
        <v>0</v>
      </c>
      <c r="AN97" s="1"/>
      <c r="AO97" s="1"/>
      <c r="AP97" s="75" t="s">
        <v>110</v>
      </c>
      <c r="AQ97" s="1"/>
      <c r="AR97" s="367" t="s">
        <v>347</v>
      </c>
      <c r="AS97" s="358">
        <f t="shared" si="19"/>
        <v>0.15</v>
      </c>
      <c r="AT97" s="359">
        <v>150</v>
      </c>
      <c r="BB97" s="280" t="s">
        <v>376</v>
      </c>
      <c r="BC97" s="381"/>
      <c r="BD97" s="381"/>
      <c r="BE97" s="257"/>
      <c r="BF97" s="257"/>
      <c r="BG97" s="257"/>
      <c r="BH97" s="258"/>
      <c r="BJ97" s="229">
        <v>1</v>
      </c>
    </row>
    <row r="98" spans="1:62" ht="20.100000000000001" customHeight="1" x14ac:dyDescent="0.25">
      <c r="A98" s="232" t="s">
        <v>237</v>
      </c>
      <c r="B98" s="178">
        <f t="shared" si="18"/>
        <v>0</v>
      </c>
      <c r="C98" s="156"/>
      <c r="D98" s="157"/>
      <c r="E98" s="157"/>
      <c r="F98" s="157"/>
      <c r="G98" s="157"/>
      <c r="H98" s="157"/>
      <c r="I98" s="158"/>
      <c r="J98" s="131" t="s">
        <v>237</v>
      </c>
      <c r="K98" s="255" t="str">
        <f t="shared" si="20"/>
        <v>►</v>
      </c>
      <c r="L98" s="341"/>
      <c r="M98" s="341"/>
      <c r="N98" s="341"/>
      <c r="O98" s="341"/>
      <c r="P98" s="341"/>
      <c r="Q98" s="1"/>
      <c r="R98" s="1"/>
      <c r="S98" s="77"/>
      <c r="T98" s="77"/>
      <c r="U98" s="77"/>
      <c r="V98" s="77"/>
      <c r="W98" s="1"/>
      <c r="X98" s="46" t="str">
        <f t="shared" si="21"/>
        <v/>
      </c>
      <c r="Y98" s="46" t="str">
        <f>IF(NOT(AND(LEFT(R98,1)="L",R98&lt;&gt;"LIGNE")),"",IF(UPPER(TRIM(W98))="QS","Qt. suffisante",IF(AJ98="","",IF(AF98="MASSE",IF(AJ98&gt;=1,"Kg","g"),IF(AF98="VOLUME",IF(AJ98&gt;=1,"L","cl"),IFERROR(VLOOKUP(UPPER(TRIM(V98)),AP4:AS49,4,FALSE),V98))))))</f>
        <v/>
      </c>
      <c r="Z98" s="45" t="str">
        <f t="shared" si="22"/>
        <v/>
      </c>
      <c r="AA98" s="45" t="str">
        <f>IF(NOT(AND(LEFT(R98,1)="L",R98&lt;&gt;"LIGNE")),"",IF(UPPER(TRIM(W98))="QS","Qt. suffisante",IF(AI98="","",IF(AF98="MASSE",IF(AI98&gt;=1,"Kg","g"),IF(AF98="VOLUME",IF(AI98&gt;=1,"L","cl"),IFERROR(VLOOKUP(UPPER(TRIM(V98)),AP4:AS49,4,FALSE),V98))))))</f>
        <v/>
      </c>
      <c r="AB98" s="47" t="str">
        <f t="shared" si="23"/>
        <v/>
      </c>
      <c r="AC98" s="47" t="str">
        <f t="shared" si="24"/>
        <v/>
      </c>
      <c r="AD98" s="47" t="str">
        <f t="shared" si="25"/>
        <v/>
      </c>
      <c r="AE98" s="1"/>
      <c r="AF98" s="48" t="str">
        <f>IF(NOT(AND(LEFT(R98,1)="L",R98&lt;&gt;"LIGNE")),"",IFERROR(VLOOKUP(UPPER(TRIM(V98)),AP4:AS49,2,FALSE),""))</f>
        <v/>
      </c>
      <c r="AG98" s="49" t="str">
        <f>IF(NOT(AND(LEFT(R98,1)="L",R98&lt;&gt;"LIGNE")),"",IFERROR(VLOOKUP(UPPER(TRIM(V98)),AP4:AS49,3,FALSE),""))</f>
        <v/>
      </c>
      <c r="AH98" s="49" t="str">
        <f t="shared" si="26"/>
        <v/>
      </c>
      <c r="AI98" s="49" t="str">
        <f t="shared" si="27"/>
        <v/>
      </c>
      <c r="AJ98" s="49" t="str">
        <f t="shared" si="28"/>
        <v/>
      </c>
      <c r="AK98" s="40" t="str">
        <f>IF(R98="RECETTE","",IF(R98="PRINCIPAL AUTEUR",IF(OR(S98="",T98="",V98="",W98="",S98=0),"",IFERROR(IF(OR(VLOOKUP(UPPER(TRIM(SUBSTITUTE(T98,CHAR(160)," "))),AP4:AS49,2,FALSE)&lt;&gt;VLOOKUP(UPPER(TRIM(SUBSTITUTE(W98,CHAR(160)," "))),AP4:AS49,2,FALSE),AND(VLOOKUP(UPPER(TRIM(SUBSTITUTE(T98,CHAR(160)," "))),AP4:AS49,2,FALSE)="AUTRE",UPPER(TRIM(SUBSTITUTE(T98,CHAR(160)," ")))&lt;&gt;UPPER(TRIM(SUBSTITUTE(W98,CHAR(160)," "))))),"",(V98*VLOOKUP(UPPER(TRIM(SUBSTITUTE(W98,CHAR(160)," "))),AP4:AS49,3,FALSE))/(S98*VLOOKUP(UPPER(TRIM(SUBSTITUTE(T98,CHAR(160)," "))),AP4:AS49,3,FALSE))),"")),IFERROR(AK97,"")))</f>
        <v/>
      </c>
      <c r="AL98" s="40" t="str">
        <f t="shared" si="29"/>
        <v/>
      </c>
      <c r="AM98" s="50">
        <f t="shared" si="30"/>
        <v>0</v>
      </c>
      <c r="AN98" s="1"/>
      <c r="AO98" s="1"/>
      <c r="AP98" s="15" t="s">
        <v>323</v>
      </c>
      <c r="AQ98" s="1"/>
      <c r="AR98" s="367" t="s">
        <v>348</v>
      </c>
      <c r="AS98" s="358">
        <f t="shared" si="19"/>
        <v>0.25</v>
      </c>
      <c r="AT98" s="359">
        <v>250</v>
      </c>
      <c r="BB98" s="431" t="s">
        <v>533</v>
      </c>
      <c r="BC98" s="432"/>
      <c r="BD98" s="432"/>
      <c r="BE98" s="432"/>
      <c r="BF98" s="432"/>
      <c r="BG98" s="432"/>
      <c r="BH98" s="433"/>
      <c r="BJ98" s="229">
        <v>1</v>
      </c>
    </row>
    <row r="99" spans="1:62" ht="20.100000000000001" customHeight="1" x14ac:dyDescent="0.25">
      <c r="A99" s="232" t="s">
        <v>237</v>
      </c>
      <c r="B99" s="178">
        <f t="shared" si="18"/>
        <v>0</v>
      </c>
      <c r="C99" s="156"/>
      <c r="D99" s="157"/>
      <c r="E99" s="157"/>
      <c r="F99" s="157"/>
      <c r="G99" s="157"/>
      <c r="H99" s="157"/>
      <c r="I99" s="158"/>
      <c r="J99" s="131" t="s">
        <v>237</v>
      </c>
      <c r="K99" s="255" t="str">
        <f t="shared" si="20"/>
        <v>►</v>
      </c>
      <c r="L99" s="341"/>
      <c r="M99" s="341"/>
      <c r="N99" s="341"/>
      <c r="O99" s="341"/>
      <c r="P99" s="341"/>
      <c r="Q99" s="1"/>
      <c r="R99" s="1"/>
      <c r="S99" s="77"/>
      <c r="T99" s="77"/>
      <c r="U99" s="77"/>
      <c r="V99" s="77"/>
      <c r="W99" s="1"/>
      <c r="X99" s="46" t="str">
        <f t="shared" si="21"/>
        <v/>
      </c>
      <c r="Y99" s="46" t="str">
        <f>IF(NOT(AND(LEFT(R99,1)="L",R99&lt;&gt;"LIGNE")),"",IF(UPPER(TRIM(W99))="QS","Qt. suffisante",IF(AJ99="","",IF(AF99="MASSE",IF(AJ99&gt;=1,"Kg","g"),IF(AF99="VOLUME",IF(AJ99&gt;=1,"L","cl"),IFERROR(VLOOKUP(UPPER(TRIM(V99)),AP4:AS49,4,FALSE),V99))))))</f>
        <v/>
      </c>
      <c r="Z99" s="45" t="str">
        <f t="shared" si="22"/>
        <v/>
      </c>
      <c r="AA99" s="45" t="str">
        <f>IF(NOT(AND(LEFT(R99,1)="L",R99&lt;&gt;"LIGNE")),"",IF(UPPER(TRIM(W99))="QS","Qt. suffisante",IF(AI99="","",IF(AF99="MASSE",IF(AI99&gt;=1,"Kg","g"),IF(AF99="VOLUME",IF(AI99&gt;=1,"L","cl"),IFERROR(VLOOKUP(UPPER(TRIM(V99)),AP4:AS49,4,FALSE),V99))))))</f>
        <v/>
      </c>
      <c r="AB99" s="47" t="str">
        <f t="shared" si="23"/>
        <v/>
      </c>
      <c r="AC99" s="47" t="str">
        <f t="shared" si="24"/>
        <v/>
      </c>
      <c r="AD99" s="47" t="str">
        <f t="shared" si="25"/>
        <v/>
      </c>
      <c r="AE99" s="1"/>
      <c r="AF99" s="48" t="str">
        <f>IF(NOT(AND(LEFT(R99,1)="L",R99&lt;&gt;"LIGNE")),"",IFERROR(VLOOKUP(UPPER(TRIM(V99)),AP4:AS49,2,FALSE),""))</f>
        <v/>
      </c>
      <c r="AG99" s="49" t="str">
        <f>IF(NOT(AND(LEFT(R99,1)="L",R99&lt;&gt;"LIGNE")),"",IFERROR(VLOOKUP(UPPER(TRIM(V99)),AP4:AS49,3,FALSE),""))</f>
        <v/>
      </c>
      <c r="AH99" s="49" t="str">
        <f t="shared" si="26"/>
        <v/>
      </c>
      <c r="AI99" s="49" t="str">
        <f t="shared" si="27"/>
        <v/>
      </c>
      <c r="AJ99" s="49" t="str">
        <f t="shared" si="28"/>
        <v/>
      </c>
      <c r="AK99" s="40" t="str">
        <f>IF(R99="RECETTE","",IF(R99="PRINCIPAL AUTEUR",IF(OR(S99="",T99="",V99="",W99="",S99=0),"",IFERROR(IF(OR(VLOOKUP(UPPER(TRIM(SUBSTITUTE(T99,CHAR(160)," "))),AP4:AS49,2,FALSE)&lt;&gt;VLOOKUP(UPPER(TRIM(SUBSTITUTE(W99,CHAR(160)," "))),AP4:AS49,2,FALSE),AND(VLOOKUP(UPPER(TRIM(SUBSTITUTE(T99,CHAR(160)," "))),AP4:AS49,2,FALSE)="AUTRE",UPPER(TRIM(SUBSTITUTE(T99,CHAR(160)," ")))&lt;&gt;UPPER(TRIM(SUBSTITUTE(W99,CHAR(160)," "))))),"",(V99*VLOOKUP(UPPER(TRIM(SUBSTITUTE(W99,CHAR(160)," "))),AP4:AS49,3,FALSE))/(S99*VLOOKUP(UPPER(TRIM(SUBSTITUTE(T99,CHAR(160)," "))),AP4:AS49,3,FALSE))),"")),IFERROR(AK98,"")))</f>
        <v/>
      </c>
      <c r="AL99" s="40" t="str">
        <f t="shared" si="29"/>
        <v/>
      </c>
      <c r="AM99" s="50">
        <f t="shared" si="30"/>
        <v>0</v>
      </c>
      <c r="AN99" s="1"/>
      <c r="AO99" s="1"/>
      <c r="AP99" s="21" t="s">
        <v>272</v>
      </c>
      <c r="AQ99" s="1"/>
      <c r="AR99" s="367" t="s">
        <v>349</v>
      </c>
      <c r="AS99" s="358">
        <f t="shared" si="19"/>
        <v>0.35</v>
      </c>
      <c r="AT99" s="359">
        <v>350</v>
      </c>
      <c r="BB99" s="431" t="s">
        <v>534</v>
      </c>
      <c r="BC99" s="432"/>
      <c r="BD99" s="432"/>
      <c r="BE99" s="432"/>
      <c r="BF99" s="432"/>
      <c r="BG99" s="432"/>
      <c r="BH99" s="433"/>
      <c r="BJ99" s="229">
        <v>1</v>
      </c>
    </row>
    <row r="100" spans="1:62" ht="20.100000000000001" customHeight="1" x14ac:dyDescent="0.25">
      <c r="A100" s="232" t="s">
        <v>237</v>
      </c>
      <c r="B100" s="178">
        <f t="shared" si="18"/>
        <v>0</v>
      </c>
      <c r="C100" s="156"/>
      <c r="D100" s="157"/>
      <c r="E100" s="157"/>
      <c r="F100" s="157"/>
      <c r="G100" s="157"/>
      <c r="H100" s="157"/>
      <c r="I100" s="158"/>
      <c r="J100" s="131" t="s">
        <v>237</v>
      </c>
      <c r="K100" s="255" t="str">
        <f t="shared" si="20"/>
        <v>►</v>
      </c>
      <c r="L100" s="341"/>
      <c r="M100" s="341"/>
      <c r="N100" s="341"/>
      <c r="O100" s="341"/>
      <c r="P100" s="341"/>
      <c r="Q100" s="1"/>
      <c r="R100" s="1"/>
      <c r="S100" s="77"/>
      <c r="T100" s="77"/>
      <c r="U100" s="77"/>
      <c r="V100" s="77"/>
      <c r="W100" s="1"/>
      <c r="X100" s="46" t="str">
        <f t="shared" si="21"/>
        <v/>
      </c>
      <c r="Y100" s="46" t="str">
        <f>IF(NOT(AND(LEFT(R100,1)="L",R100&lt;&gt;"LIGNE")),"",IF(UPPER(TRIM(W100))="QS","Qt. suffisante",IF(AJ100="","",IF(AF100="MASSE",IF(AJ100&gt;=1,"Kg","g"),IF(AF100="VOLUME",IF(AJ100&gt;=1,"L","cl"),IFERROR(VLOOKUP(UPPER(TRIM(V100)),AP4:AS49,4,FALSE),V100))))))</f>
        <v/>
      </c>
      <c r="Z100" s="45" t="str">
        <f t="shared" si="22"/>
        <v/>
      </c>
      <c r="AA100" s="45" t="str">
        <f>IF(NOT(AND(LEFT(R100,1)="L",R100&lt;&gt;"LIGNE")),"",IF(UPPER(TRIM(W100))="QS","Qt. suffisante",IF(AI100="","",IF(AF100="MASSE",IF(AI100&gt;=1,"Kg","g"),IF(AF100="VOLUME",IF(AI100&gt;=1,"L","cl"),IFERROR(VLOOKUP(UPPER(TRIM(V100)),AP4:AS49,4,FALSE),V100))))))</f>
        <v/>
      </c>
      <c r="AB100" s="47" t="str">
        <f t="shared" si="23"/>
        <v/>
      </c>
      <c r="AC100" s="47" t="str">
        <f t="shared" si="24"/>
        <v/>
      </c>
      <c r="AD100" s="47" t="str">
        <f t="shared" si="25"/>
        <v/>
      </c>
      <c r="AE100" s="1"/>
      <c r="AF100" s="48" t="str">
        <f>IF(NOT(AND(LEFT(R100,1)="L",R100&lt;&gt;"LIGNE")),"",IFERROR(VLOOKUP(UPPER(TRIM(V100)),AP4:AS49,2,FALSE),""))</f>
        <v/>
      </c>
      <c r="AG100" s="49" t="str">
        <f>IF(NOT(AND(LEFT(R100,1)="L",R100&lt;&gt;"LIGNE")),"",IFERROR(VLOOKUP(UPPER(TRIM(V100)),AP4:AS49,3,FALSE),""))</f>
        <v/>
      </c>
      <c r="AH100" s="49" t="str">
        <f t="shared" si="26"/>
        <v/>
      </c>
      <c r="AI100" s="49" t="str">
        <f t="shared" si="27"/>
        <v/>
      </c>
      <c r="AJ100" s="49" t="str">
        <f t="shared" si="28"/>
        <v/>
      </c>
      <c r="AK100" s="40" t="str">
        <f>IF(R100="RECETTE","",IF(R100="PRINCIPAL AUTEUR",IF(OR(S100="",T100="",V100="",W100="",S100=0),"",IFERROR(IF(OR(VLOOKUP(UPPER(TRIM(SUBSTITUTE(T100,CHAR(160)," "))),AP4:AS49,2,FALSE)&lt;&gt;VLOOKUP(UPPER(TRIM(SUBSTITUTE(W100,CHAR(160)," "))),AP4:AS49,2,FALSE),AND(VLOOKUP(UPPER(TRIM(SUBSTITUTE(T100,CHAR(160)," "))),AP4:AS49,2,FALSE)="AUTRE",UPPER(TRIM(SUBSTITUTE(T100,CHAR(160)," ")))&lt;&gt;UPPER(TRIM(SUBSTITUTE(W100,CHAR(160)," "))))),"",(V100*VLOOKUP(UPPER(TRIM(SUBSTITUTE(W100,CHAR(160)," "))),AP4:AS49,3,FALSE))/(S100*VLOOKUP(UPPER(TRIM(SUBSTITUTE(T100,CHAR(160)," "))),AP4:AS49,3,FALSE))),"")),IFERROR(AK99,"")))</f>
        <v/>
      </c>
      <c r="AL100" s="40" t="str">
        <f t="shared" si="29"/>
        <v/>
      </c>
      <c r="AM100" s="50">
        <f t="shared" si="30"/>
        <v>0</v>
      </c>
      <c r="AN100" s="1"/>
      <c r="AO100" s="1"/>
      <c r="AP100" s="26" t="s">
        <v>469</v>
      </c>
      <c r="AQ100" s="1"/>
      <c r="AR100" s="382" t="s">
        <v>350</v>
      </c>
      <c r="AS100" s="373">
        <f t="shared" si="19"/>
        <v>1.4E-2</v>
      </c>
      <c r="AT100" s="359">
        <v>14</v>
      </c>
      <c r="BB100" s="383" t="s">
        <v>381</v>
      </c>
      <c r="BC100" s="234"/>
      <c r="BD100" s="234"/>
      <c r="BE100" s="234"/>
      <c r="BF100" s="234"/>
      <c r="BG100" s="234"/>
      <c r="BH100" s="384"/>
      <c r="BJ100" s="229">
        <v>1</v>
      </c>
    </row>
    <row r="101" spans="1:62" ht="20.100000000000001" customHeight="1" x14ac:dyDescent="0.25">
      <c r="A101" s="232" t="s">
        <v>237</v>
      </c>
      <c r="B101" s="178">
        <f t="shared" si="18"/>
        <v>0</v>
      </c>
      <c r="C101" s="156"/>
      <c r="D101" s="157"/>
      <c r="E101" s="157"/>
      <c r="F101" s="157"/>
      <c r="G101" s="157"/>
      <c r="H101" s="157"/>
      <c r="I101" s="158"/>
      <c r="J101" s="131" t="s">
        <v>237</v>
      </c>
      <c r="K101" s="255" t="str">
        <f t="shared" si="20"/>
        <v>►</v>
      </c>
      <c r="L101" s="341"/>
      <c r="M101" s="341"/>
      <c r="N101" s="341"/>
      <c r="O101" s="341"/>
      <c r="P101" s="341"/>
      <c r="Q101" s="1"/>
      <c r="R101" s="1"/>
      <c r="S101" s="77"/>
      <c r="T101" s="77"/>
      <c r="U101" s="77"/>
      <c r="V101" s="77"/>
      <c r="W101" s="1"/>
      <c r="X101" s="46" t="str">
        <f t="shared" si="21"/>
        <v/>
      </c>
      <c r="Y101" s="46" t="str">
        <f>IF(NOT(AND(LEFT(R101,1)="L",R101&lt;&gt;"LIGNE")),"",IF(UPPER(TRIM(W101))="QS","Qt. suffisante",IF(AJ101="","",IF(AF101="MASSE",IF(AJ101&gt;=1,"Kg","g"),IF(AF101="VOLUME",IF(AJ101&gt;=1,"L","cl"),IFERROR(VLOOKUP(UPPER(TRIM(V101)),AP4:AS49,4,FALSE),V101))))))</f>
        <v/>
      </c>
      <c r="Z101" s="45" t="str">
        <f t="shared" si="22"/>
        <v/>
      </c>
      <c r="AA101" s="45" t="str">
        <f>IF(NOT(AND(LEFT(R101,1)="L",R101&lt;&gt;"LIGNE")),"",IF(UPPER(TRIM(W101))="QS","Qt. suffisante",IF(AI101="","",IF(AF101="MASSE",IF(AI101&gt;=1,"Kg","g"),IF(AF101="VOLUME",IF(AI101&gt;=1,"L","cl"),IFERROR(VLOOKUP(UPPER(TRIM(V101)),AP4:AS49,4,FALSE),V101))))))</f>
        <v/>
      </c>
      <c r="AB101" s="47" t="str">
        <f t="shared" si="23"/>
        <v/>
      </c>
      <c r="AC101" s="47" t="str">
        <f t="shared" si="24"/>
        <v/>
      </c>
      <c r="AD101" s="47" t="str">
        <f t="shared" si="25"/>
        <v/>
      </c>
      <c r="AE101" s="1"/>
      <c r="AF101" s="48" t="str">
        <f>IF(NOT(AND(LEFT(R101,1)="L",R101&lt;&gt;"LIGNE")),"",IFERROR(VLOOKUP(UPPER(TRIM(V101)),AP4:AS49,2,FALSE),""))</f>
        <v/>
      </c>
      <c r="AG101" s="49" t="str">
        <f>IF(NOT(AND(LEFT(R101,1)="L",R101&lt;&gt;"LIGNE")),"",IFERROR(VLOOKUP(UPPER(TRIM(V101)),AP4:AS49,3,FALSE),""))</f>
        <v/>
      </c>
      <c r="AH101" s="49" t="str">
        <f t="shared" si="26"/>
        <v/>
      </c>
      <c r="AI101" s="49" t="str">
        <f t="shared" si="27"/>
        <v/>
      </c>
      <c r="AJ101" s="49" t="str">
        <f t="shared" si="28"/>
        <v/>
      </c>
      <c r="AK101" s="40" t="str">
        <f>IF(R101="RECETTE","",IF(R101="PRINCIPAL AUTEUR",IF(OR(S101="",T101="",V101="",W101="",S101=0),"",IFERROR(IF(OR(VLOOKUP(UPPER(TRIM(SUBSTITUTE(T101,CHAR(160)," "))),AP4:AS49,2,FALSE)&lt;&gt;VLOOKUP(UPPER(TRIM(SUBSTITUTE(W101,CHAR(160)," "))),AP4:AS49,2,FALSE),AND(VLOOKUP(UPPER(TRIM(SUBSTITUTE(T101,CHAR(160)," "))),AP4:AS49,2,FALSE)="AUTRE",UPPER(TRIM(SUBSTITUTE(T101,CHAR(160)," ")))&lt;&gt;UPPER(TRIM(SUBSTITUTE(W101,CHAR(160)," "))))),"",(V101*VLOOKUP(UPPER(TRIM(SUBSTITUTE(W101,CHAR(160)," "))),AP4:AS49,3,FALSE))/(S101*VLOOKUP(UPPER(TRIM(SUBSTITUTE(T101,CHAR(160)," "))),AP4:AS49,3,FALSE))),"")),IFERROR(AK100,"")))</f>
        <v/>
      </c>
      <c r="AL101" s="40" t="str">
        <f t="shared" si="29"/>
        <v/>
      </c>
      <c r="AM101" s="50">
        <f t="shared" si="30"/>
        <v>0</v>
      </c>
      <c r="AN101" s="1"/>
      <c r="AO101" s="1"/>
      <c r="AP101" s="26" t="s">
        <v>470</v>
      </c>
      <c r="AQ101" s="1"/>
      <c r="AR101" s="382" t="s">
        <v>351</v>
      </c>
      <c r="AS101" s="385">
        <f t="shared" si="19"/>
        <v>2.835E-2</v>
      </c>
      <c r="AT101" s="386">
        <v>28.35</v>
      </c>
      <c r="BB101" s="387" t="s">
        <v>276</v>
      </c>
      <c r="BC101" s="234"/>
      <c r="BD101" s="234"/>
      <c r="BE101" s="234"/>
      <c r="BF101" s="234"/>
      <c r="BG101" s="234"/>
      <c r="BH101" s="384"/>
      <c r="BJ101" s="229">
        <v>1</v>
      </c>
    </row>
    <row r="102" spans="1:62" ht="20.100000000000001" customHeight="1" x14ac:dyDescent="0.25">
      <c r="A102" s="232" t="s">
        <v>237</v>
      </c>
      <c r="B102" s="178">
        <f t="shared" si="18"/>
        <v>0</v>
      </c>
      <c r="C102" s="156"/>
      <c r="D102" s="157"/>
      <c r="E102" s="157"/>
      <c r="F102" s="157"/>
      <c r="G102" s="157"/>
      <c r="H102" s="157"/>
      <c r="I102" s="158"/>
      <c r="J102" s="131" t="s">
        <v>237</v>
      </c>
      <c r="K102" s="255" t="str">
        <f t="shared" si="20"/>
        <v>►</v>
      </c>
      <c r="L102" s="341"/>
      <c r="M102" s="341"/>
      <c r="N102" s="341"/>
      <c r="O102" s="341"/>
      <c r="P102" s="341"/>
      <c r="Q102" s="1"/>
      <c r="R102" s="1"/>
      <c r="S102" s="77"/>
      <c r="T102" s="77"/>
      <c r="U102" s="77"/>
      <c r="V102" s="77"/>
      <c r="W102" s="1"/>
      <c r="X102" s="46" t="str">
        <f t="shared" si="21"/>
        <v/>
      </c>
      <c r="Y102" s="46" t="str">
        <f>IF(NOT(AND(LEFT(R102,1)="L",R102&lt;&gt;"LIGNE")),"",IF(UPPER(TRIM(W102))="QS","Qt. suffisante",IF(AJ102="","",IF(AF102="MASSE",IF(AJ102&gt;=1,"Kg","g"),IF(AF102="VOLUME",IF(AJ102&gt;=1,"L","cl"),IFERROR(VLOOKUP(UPPER(TRIM(V102)),AP4:AS49,4,FALSE),V102))))))</f>
        <v/>
      </c>
      <c r="Z102" s="45" t="str">
        <f t="shared" si="22"/>
        <v/>
      </c>
      <c r="AA102" s="45" t="str">
        <f>IF(NOT(AND(LEFT(R102,1)="L",R102&lt;&gt;"LIGNE")),"",IF(UPPER(TRIM(W102))="QS","Qt. suffisante",IF(AI102="","",IF(AF102="MASSE",IF(AI102&gt;=1,"Kg","g"),IF(AF102="VOLUME",IF(AI102&gt;=1,"L","cl"),IFERROR(VLOOKUP(UPPER(TRIM(V102)),AP4:AS49,4,FALSE),V102))))))</f>
        <v/>
      </c>
      <c r="AB102" s="47" t="str">
        <f t="shared" si="23"/>
        <v/>
      </c>
      <c r="AC102" s="47" t="str">
        <f t="shared" si="24"/>
        <v/>
      </c>
      <c r="AD102" s="47" t="str">
        <f t="shared" si="25"/>
        <v/>
      </c>
      <c r="AE102" s="1"/>
      <c r="AF102" s="48" t="str">
        <f>IF(NOT(AND(LEFT(R102,1)="L",R102&lt;&gt;"LIGNE")),"",IFERROR(VLOOKUP(UPPER(TRIM(V102)),AP4:AS49,2,FALSE),""))</f>
        <v/>
      </c>
      <c r="AG102" s="49" t="str">
        <f>IF(NOT(AND(LEFT(R102,1)="L",R102&lt;&gt;"LIGNE")),"",IFERROR(VLOOKUP(UPPER(TRIM(V102)),AP4:AS49,3,FALSE),""))</f>
        <v/>
      </c>
      <c r="AH102" s="49" t="str">
        <f t="shared" si="26"/>
        <v/>
      </c>
      <c r="AI102" s="49" t="str">
        <f t="shared" si="27"/>
        <v/>
      </c>
      <c r="AJ102" s="49" t="str">
        <f t="shared" si="28"/>
        <v/>
      </c>
      <c r="AK102" s="40" t="str">
        <f>IF(R102="RECETTE","",IF(R102="PRINCIPAL AUTEUR",IF(OR(S102="",T102="",V102="",W102="",S102=0),"",IFERROR(IF(OR(VLOOKUP(UPPER(TRIM(SUBSTITUTE(T102,CHAR(160)," "))),AP4:AS49,2,FALSE)&lt;&gt;VLOOKUP(UPPER(TRIM(SUBSTITUTE(W102,CHAR(160)," "))),AP4:AS49,2,FALSE),AND(VLOOKUP(UPPER(TRIM(SUBSTITUTE(T102,CHAR(160)," "))),AP4:AS49,2,FALSE)="AUTRE",UPPER(TRIM(SUBSTITUTE(T102,CHAR(160)," ")))&lt;&gt;UPPER(TRIM(SUBSTITUTE(W102,CHAR(160)," "))))),"",(V102*VLOOKUP(UPPER(TRIM(SUBSTITUTE(W102,CHAR(160)," "))),AP4:AS49,3,FALSE))/(S102*VLOOKUP(UPPER(TRIM(SUBSTITUTE(T102,CHAR(160)," "))),AP4:AS49,3,FALSE))),"")),IFERROR(AK101,"")))</f>
        <v/>
      </c>
      <c r="AL102" s="40" t="str">
        <f t="shared" si="29"/>
        <v/>
      </c>
      <c r="AM102" s="50">
        <f t="shared" si="30"/>
        <v>0</v>
      </c>
      <c r="AN102" s="1"/>
      <c r="AO102" s="1"/>
      <c r="AP102" s="26" t="s">
        <v>471</v>
      </c>
      <c r="AQ102" s="1"/>
      <c r="AR102" s="382" t="s">
        <v>352</v>
      </c>
      <c r="AS102" s="385">
        <f t="shared" si="19"/>
        <v>2.9569999999999999E-2</v>
      </c>
      <c r="AT102" s="386">
        <v>29.57</v>
      </c>
      <c r="BB102" s="388"/>
      <c r="BC102" s="234"/>
      <c r="BD102" s="234"/>
      <c r="BE102" s="234"/>
      <c r="BF102" s="234"/>
      <c r="BG102" s="234"/>
      <c r="BH102" s="384"/>
      <c r="BJ102" s="229">
        <v>1</v>
      </c>
    </row>
    <row r="103" spans="1:62" ht="20.100000000000001" customHeight="1" x14ac:dyDescent="0.25">
      <c r="A103" s="232" t="s">
        <v>237</v>
      </c>
      <c r="B103" s="178">
        <f t="shared" ref="B103:B166" si="31">LEN(C103)+LEN(D103)+LEN(E103)+LEN(F103)+LEN(G103)+LEN(H103)+LEN(I103)</f>
        <v>0</v>
      </c>
      <c r="C103" s="156"/>
      <c r="D103" s="157"/>
      <c r="E103" s="157"/>
      <c r="F103" s="157"/>
      <c r="G103" s="157"/>
      <c r="H103" s="157"/>
      <c r="I103" s="158"/>
      <c r="J103" s="131" t="s">
        <v>237</v>
      </c>
      <c r="K103" s="255" t="str">
        <f t="shared" si="20"/>
        <v>►</v>
      </c>
      <c r="L103" s="341"/>
      <c r="M103" s="341"/>
      <c r="N103" s="341"/>
      <c r="O103" s="341"/>
      <c r="P103" s="341"/>
      <c r="Q103" s="1"/>
      <c r="R103" s="1"/>
      <c r="S103" s="77"/>
      <c r="T103" s="77"/>
      <c r="U103" s="77"/>
      <c r="V103" s="77"/>
      <c r="W103" s="1"/>
      <c r="X103" s="46" t="str">
        <f t="shared" si="21"/>
        <v/>
      </c>
      <c r="Y103" s="46" t="str">
        <f>IF(NOT(AND(LEFT(R103,1)="L",R103&lt;&gt;"LIGNE")),"",IF(UPPER(TRIM(W103))="QS","Qt. suffisante",IF(AJ103="","",IF(AF103="MASSE",IF(AJ103&gt;=1,"Kg","g"),IF(AF103="VOLUME",IF(AJ103&gt;=1,"L","cl"),IFERROR(VLOOKUP(UPPER(TRIM(V103)),AP4:AS49,4,FALSE),V103))))))</f>
        <v/>
      </c>
      <c r="Z103" s="45" t="str">
        <f t="shared" si="22"/>
        <v/>
      </c>
      <c r="AA103" s="45" t="str">
        <f>IF(NOT(AND(LEFT(R103,1)="L",R103&lt;&gt;"LIGNE")),"",IF(UPPER(TRIM(W103))="QS","Qt. suffisante",IF(AI103="","",IF(AF103="MASSE",IF(AI103&gt;=1,"Kg","g"),IF(AF103="VOLUME",IF(AI103&gt;=1,"L","cl"),IFERROR(VLOOKUP(UPPER(TRIM(V103)),AP4:AS49,4,FALSE),V103))))))</f>
        <v/>
      </c>
      <c r="AB103" s="47" t="str">
        <f t="shared" si="23"/>
        <v/>
      </c>
      <c r="AC103" s="47" t="str">
        <f t="shared" si="24"/>
        <v/>
      </c>
      <c r="AD103" s="47" t="str">
        <f t="shared" si="25"/>
        <v/>
      </c>
      <c r="AE103" s="1"/>
      <c r="AF103" s="48" t="str">
        <f>IF(NOT(AND(LEFT(R103,1)="L",R103&lt;&gt;"LIGNE")),"",IFERROR(VLOOKUP(UPPER(TRIM(V103)),AP4:AS49,2,FALSE),""))</f>
        <v/>
      </c>
      <c r="AG103" s="49" t="str">
        <f>IF(NOT(AND(LEFT(R103,1)="L",R103&lt;&gt;"LIGNE")),"",IFERROR(VLOOKUP(UPPER(TRIM(V103)),AP4:AS49,3,FALSE),""))</f>
        <v/>
      </c>
      <c r="AH103" s="49" t="str">
        <f t="shared" si="26"/>
        <v/>
      </c>
      <c r="AI103" s="49" t="str">
        <f t="shared" si="27"/>
        <v/>
      </c>
      <c r="AJ103" s="49" t="str">
        <f t="shared" si="28"/>
        <v/>
      </c>
      <c r="AK103" s="40" t="str">
        <f>IF(R103="RECETTE","",IF(R103="PRINCIPAL AUTEUR",IF(OR(S103="",T103="",V103="",W103="",S103=0),"",IFERROR(IF(OR(VLOOKUP(UPPER(TRIM(SUBSTITUTE(T103,CHAR(160)," "))),AP4:AS49,2,FALSE)&lt;&gt;VLOOKUP(UPPER(TRIM(SUBSTITUTE(W103,CHAR(160)," "))),AP4:AS49,2,FALSE),AND(VLOOKUP(UPPER(TRIM(SUBSTITUTE(T103,CHAR(160)," "))),AP4:AS49,2,FALSE)="AUTRE",UPPER(TRIM(SUBSTITUTE(T103,CHAR(160)," ")))&lt;&gt;UPPER(TRIM(SUBSTITUTE(W103,CHAR(160)," "))))),"",(V103*VLOOKUP(UPPER(TRIM(SUBSTITUTE(W103,CHAR(160)," "))),AP4:AS49,3,FALSE))/(S103*VLOOKUP(UPPER(TRIM(SUBSTITUTE(T103,CHAR(160)," "))),AP4:AS49,3,FALSE))),"")),IFERROR(AK102,"")))</f>
        <v/>
      </c>
      <c r="AL103" s="40" t="str">
        <f t="shared" si="29"/>
        <v/>
      </c>
      <c r="AM103" s="50">
        <f t="shared" si="30"/>
        <v>0</v>
      </c>
      <c r="AN103" s="1"/>
      <c r="AO103" s="1"/>
      <c r="AP103" s="51" t="s">
        <v>0</v>
      </c>
      <c r="AQ103" s="1"/>
      <c r="AR103" s="382" t="s">
        <v>353</v>
      </c>
      <c r="AS103" s="358">
        <f t="shared" si="19"/>
        <v>2.9000000000000001E-2</v>
      </c>
      <c r="AT103" s="359">
        <v>29</v>
      </c>
      <c r="BB103" s="389" t="s">
        <v>385</v>
      </c>
      <c r="BC103" s="234"/>
      <c r="BD103" s="234"/>
      <c r="BE103" s="234"/>
      <c r="BF103" s="234"/>
      <c r="BG103" s="234"/>
      <c r="BH103" s="384"/>
      <c r="BJ103" s="229">
        <v>1</v>
      </c>
    </row>
    <row r="104" spans="1:62" ht="20.100000000000001" customHeight="1" x14ac:dyDescent="0.25">
      <c r="A104" s="232" t="s">
        <v>237</v>
      </c>
      <c r="B104" s="178">
        <f t="shared" si="31"/>
        <v>0</v>
      </c>
      <c r="C104" s="156"/>
      <c r="D104" s="157"/>
      <c r="E104" s="157"/>
      <c r="F104" s="157"/>
      <c r="G104" s="157"/>
      <c r="H104" s="157"/>
      <c r="I104" s="158"/>
      <c r="J104" s="131" t="s">
        <v>237</v>
      </c>
      <c r="K104" s="255" t="str">
        <f t="shared" si="20"/>
        <v>►</v>
      </c>
      <c r="L104" s="341"/>
      <c r="M104" s="341"/>
      <c r="N104" s="341"/>
      <c r="O104" s="341"/>
      <c r="P104" s="341"/>
      <c r="Q104" s="1"/>
      <c r="R104" s="1"/>
      <c r="S104" s="77"/>
      <c r="T104" s="77"/>
      <c r="U104" s="77"/>
      <c r="V104" s="77"/>
      <c r="W104" s="1"/>
      <c r="X104" s="46" t="str">
        <f t="shared" si="21"/>
        <v/>
      </c>
      <c r="Y104" s="46" t="str">
        <f>IF(NOT(AND(LEFT(R104,1)="L",R104&lt;&gt;"LIGNE")),"",IF(UPPER(TRIM(W104))="QS","Qt. suffisante",IF(AJ104="","",IF(AF104="MASSE",IF(AJ104&gt;=1,"Kg","g"),IF(AF104="VOLUME",IF(AJ104&gt;=1,"L","cl"),IFERROR(VLOOKUP(UPPER(TRIM(V104)),AP4:AS49,4,FALSE),V104))))))</f>
        <v/>
      </c>
      <c r="Z104" s="45" t="str">
        <f t="shared" si="22"/>
        <v/>
      </c>
      <c r="AA104" s="45" t="str">
        <f>IF(NOT(AND(LEFT(R104,1)="L",R104&lt;&gt;"LIGNE")),"",IF(UPPER(TRIM(W104))="QS","Qt. suffisante",IF(AI104="","",IF(AF104="MASSE",IF(AI104&gt;=1,"Kg","g"),IF(AF104="VOLUME",IF(AI104&gt;=1,"L","cl"),IFERROR(VLOOKUP(UPPER(TRIM(V104)),AP4:AS49,4,FALSE),V104))))))</f>
        <v/>
      </c>
      <c r="AB104" s="47" t="str">
        <f t="shared" si="23"/>
        <v/>
      </c>
      <c r="AC104" s="47" t="str">
        <f t="shared" si="24"/>
        <v/>
      </c>
      <c r="AD104" s="47" t="str">
        <f t="shared" si="25"/>
        <v/>
      </c>
      <c r="AE104" s="1"/>
      <c r="AF104" s="48" t="str">
        <f>IF(NOT(AND(LEFT(R104,1)="L",R104&lt;&gt;"LIGNE")),"",IFERROR(VLOOKUP(UPPER(TRIM(V104)),AP4:AS49,2,FALSE),""))</f>
        <v/>
      </c>
      <c r="AG104" s="49" t="str">
        <f>IF(NOT(AND(LEFT(R104,1)="L",R104&lt;&gt;"LIGNE")),"",IFERROR(VLOOKUP(UPPER(TRIM(V104)),AP4:AS49,3,FALSE),""))</f>
        <v/>
      </c>
      <c r="AH104" s="49" t="str">
        <f t="shared" si="26"/>
        <v/>
      </c>
      <c r="AI104" s="49" t="str">
        <f t="shared" si="27"/>
        <v/>
      </c>
      <c r="AJ104" s="49" t="str">
        <f t="shared" si="28"/>
        <v/>
      </c>
      <c r="AK104" s="40" t="str">
        <f>IF(R104="RECETTE","",IF(R104="PRINCIPAL AUTEUR",IF(OR(S104="",T104="",V104="",W104="",S104=0),"",IFERROR(IF(OR(VLOOKUP(UPPER(TRIM(SUBSTITUTE(T104,CHAR(160)," "))),AP4:AS49,2,FALSE)&lt;&gt;VLOOKUP(UPPER(TRIM(SUBSTITUTE(W104,CHAR(160)," "))),AP4:AS49,2,FALSE),AND(VLOOKUP(UPPER(TRIM(SUBSTITUTE(T104,CHAR(160)," "))),AP4:AS49,2,FALSE)="AUTRE",UPPER(TRIM(SUBSTITUTE(T104,CHAR(160)," ")))&lt;&gt;UPPER(TRIM(SUBSTITUTE(W104,CHAR(160)," "))))),"",(V104*VLOOKUP(UPPER(TRIM(SUBSTITUTE(W104,CHAR(160)," "))),AP4:AS49,3,FALSE))/(S104*VLOOKUP(UPPER(TRIM(SUBSTITUTE(T104,CHAR(160)," "))),AP4:AS49,3,FALSE))),"")),IFERROR(AK103,"")))</f>
        <v/>
      </c>
      <c r="AL104" s="40" t="str">
        <f t="shared" si="29"/>
        <v/>
      </c>
      <c r="AM104" s="50">
        <f t="shared" si="30"/>
        <v>0</v>
      </c>
      <c r="AN104" s="1"/>
      <c r="AO104" s="1"/>
      <c r="AP104" s="55" t="s">
        <v>314</v>
      </c>
      <c r="AQ104" s="1"/>
      <c r="AR104" s="382" t="s">
        <v>354</v>
      </c>
      <c r="AS104" s="358">
        <f t="shared" si="19"/>
        <v>5.8999999999999997E-2</v>
      </c>
      <c r="AT104" s="359">
        <v>59</v>
      </c>
      <c r="BB104" s="390" t="s">
        <v>387</v>
      </c>
      <c r="BC104" s="234"/>
      <c r="BD104" s="234"/>
      <c r="BE104" s="234"/>
      <c r="BF104" s="234"/>
      <c r="BG104" s="234"/>
      <c r="BH104" s="384"/>
      <c r="BJ104" s="229">
        <v>1</v>
      </c>
    </row>
    <row r="105" spans="1:62" ht="20.100000000000001" customHeight="1" x14ac:dyDescent="0.25">
      <c r="A105" s="232" t="s">
        <v>237</v>
      </c>
      <c r="B105" s="178">
        <f t="shared" si="31"/>
        <v>0</v>
      </c>
      <c r="C105" s="156"/>
      <c r="D105" s="157"/>
      <c r="E105" s="157"/>
      <c r="F105" s="157"/>
      <c r="G105" s="157"/>
      <c r="H105" s="157"/>
      <c r="I105" s="158"/>
      <c r="J105" s="131" t="s">
        <v>237</v>
      </c>
      <c r="K105" s="255" t="str">
        <f t="shared" si="20"/>
        <v>►</v>
      </c>
      <c r="L105" s="341"/>
      <c r="M105" s="341"/>
      <c r="N105" s="341"/>
      <c r="O105" s="341"/>
      <c r="P105" s="341"/>
      <c r="Q105" s="1"/>
      <c r="R105" s="1"/>
      <c r="S105" s="77"/>
      <c r="T105" s="77"/>
      <c r="U105" s="77"/>
      <c r="V105" s="77"/>
      <c r="W105" s="1"/>
      <c r="X105" s="46" t="str">
        <f t="shared" si="21"/>
        <v/>
      </c>
      <c r="Y105" s="46" t="str">
        <f>IF(NOT(AND(LEFT(R105,1)="L",R105&lt;&gt;"LIGNE")),"",IF(UPPER(TRIM(W105))="QS","Qt. suffisante",IF(AJ105="","",IF(AF105="MASSE",IF(AJ105&gt;=1,"Kg","g"),IF(AF105="VOLUME",IF(AJ105&gt;=1,"L","cl"),IFERROR(VLOOKUP(UPPER(TRIM(V105)),AP4:AS49,4,FALSE),V105))))))</f>
        <v/>
      </c>
      <c r="Z105" s="45" t="str">
        <f t="shared" si="22"/>
        <v/>
      </c>
      <c r="AA105" s="45" t="str">
        <f>IF(NOT(AND(LEFT(R105,1)="L",R105&lt;&gt;"LIGNE")),"",IF(UPPER(TRIM(W105))="QS","Qt. suffisante",IF(AI105="","",IF(AF105="MASSE",IF(AI105&gt;=1,"Kg","g"),IF(AF105="VOLUME",IF(AI105&gt;=1,"L","cl"),IFERROR(VLOOKUP(UPPER(TRIM(V105)),AP4:AS49,4,FALSE),V105))))))</f>
        <v/>
      </c>
      <c r="AB105" s="47" t="str">
        <f t="shared" si="23"/>
        <v/>
      </c>
      <c r="AC105" s="47" t="str">
        <f t="shared" si="24"/>
        <v/>
      </c>
      <c r="AD105" s="47" t="str">
        <f t="shared" si="25"/>
        <v/>
      </c>
      <c r="AE105" s="1"/>
      <c r="AF105" s="48" t="str">
        <f>IF(NOT(AND(LEFT(R105,1)="L",R105&lt;&gt;"LIGNE")),"",IFERROR(VLOOKUP(UPPER(TRIM(V105)),AP4:AS49,2,FALSE),""))</f>
        <v/>
      </c>
      <c r="AG105" s="49" t="str">
        <f>IF(NOT(AND(LEFT(R105,1)="L",R105&lt;&gt;"LIGNE")),"",IFERROR(VLOOKUP(UPPER(TRIM(V105)),AP4:AS49,3,FALSE),""))</f>
        <v/>
      </c>
      <c r="AH105" s="49" t="str">
        <f t="shared" si="26"/>
        <v/>
      </c>
      <c r="AI105" s="49" t="str">
        <f t="shared" si="27"/>
        <v/>
      </c>
      <c r="AJ105" s="49" t="str">
        <f t="shared" si="28"/>
        <v/>
      </c>
      <c r="AK105" s="40" t="str">
        <f>IF(R105="RECETTE","",IF(R105="PRINCIPAL AUTEUR",IF(OR(S105="",T105="",V105="",W105="",S105=0),"",IFERROR(IF(OR(VLOOKUP(UPPER(TRIM(SUBSTITUTE(T105,CHAR(160)," "))),AP4:AS49,2,FALSE)&lt;&gt;VLOOKUP(UPPER(TRIM(SUBSTITUTE(W105,CHAR(160)," "))),AP4:AS49,2,FALSE),AND(VLOOKUP(UPPER(TRIM(SUBSTITUTE(T105,CHAR(160)," "))),AP4:AS49,2,FALSE)="AUTRE",UPPER(TRIM(SUBSTITUTE(T105,CHAR(160)," ")))&lt;&gt;UPPER(TRIM(SUBSTITUTE(W105,CHAR(160)," "))))),"",(V105*VLOOKUP(UPPER(TRIM(SUBSTITUTE(W105,CHAR(160)," "))),AP4:AS49,3,FALSE))/(S105*VLOOKUP(UPPER(TRIM(SUBSTITUTE(T105,CHAR(160)," "))),AP4:AS49,3,FALSE))),"")),IFERROR(AK104,"")))</f>
        <v/>
      </c>
      <c r="AL105" s="40" t="str">
        <f t="shared" si="29"/>
        <v/>
      </c>
      <c r="AM105" s="50">
        <f t="shared" si="30"/>
        <v>0</v>
      </c>
      <c r="AN105" s="1"/>
      <c r="AO105" s="1"/>
      <c r="AP105" s="55" t="s">
        <v>312</v>
      </c>
      <c r="AQ105" s="1"/>
      <c r="AR105" s="382" t="s">
        <v>355</v>
      </c>
      <c r="AS105" s="358">
        <f t="shared" si="19"/>
        <v>0.11799999999999999</v>
      </c>
      <c r="AT105" s="359">
        <v>118</v>
      </c>
      <c r="BB105" s="390" t="s">
        <v>389</v>
      </c>
      <c r="BC105" s="234"/>
      <c r="BD105" s="234"/>
      <c r="BE105" s="234"/>
      <c r="BF105" s="234"/>
      <c r="BG105" s="234"/>
      <c r="BH105" s="384"/>
      <c r="BJ105" s="229">
        <v>1</v>
      </c>
    </row>
    <row r="106" spans="1:62" ht="20.100000000000001" customHeight="1" x14ac:dyDescent="0.25">
      <c r="A106" s="232" t="s">
        <v>237</v>
      </c>
      <c r="B106" s="178">
        <f t="shared" si="31"/>
        <v>0</v>
      </c>
      <c r="C106" s="156"/>
      <c r="D106" s="157"/>
      <c r="E106" s="157"/>
      <c r="F106" s="157"/>
      <c r="G106" s="157"/>
      <c r="H106" s="157"/>
      <c r="I106" s="158"/>
      <c r="J106" s="131" t="s">
        <v>237</v>
      </c>
      <c r="K106" s="255" t="str">
        <f t="shared" si="20"/>
        <v>►</v>
      </c>
      <c r="L106" s="341"/>
      <c r="M106" s="341"/>
      <c r="N106" s="341"/>
      <c r="O106" s="341"/>
      <c r="P106" s="341"/>
      <c r="Q106" s="1"/>
      <c r="R106" s="1"/>
      <c r="S106" s="77"/>
      <c r="T106" s="77"/>
      <c r="U106" s="77"/>
      <c r="V106" s="77"/>
      <c r="W106" s="1"/>
      <c r="X106" s="46" t="str">
        <f t="shared" si="21"/>
        <v/>
      </c>
      <c r="Y106" s="46" t="str">
        <f>IF(NOT(AND(LEFT(R106,1)="L",R106&lt;&gt;"LIGNE")),"",IF(UPPER(TRIM(W106))="QS","Qt. suffisante",IF(AJ106="","",IF(AF106="MASSE",IF(AJ106&gt;=1,"Kg","g"),IF(AF106="VOLUME",IF(AJ106&gt;=1,"L","cl"),IFERROR(VLOOKUP(UPPER(TRIM(V106)),AP4:AS49,4,FALSE),V106))))))</f>
        <v/>
      </c>
      <c r="Z106" s="45" t="str">
        <f t="shared" si="22"/>
        <v/>
      </c>
      <c r="AA106" s="45" t="str">
        <f>IF(NOT(AND(LEFT(R106,1)="L",R106&lt;&gt;"LIGNE")),"",IF(UPPER(TRIM(W106))="QS","Qt. suffisante",IF(AI106="","",IF(AF106="MASSE",IF(AI106&gt;=1,"Kg","g"),IF(AF106="VOLUME",IF(AI106&gt;=1,"L","cl"),IFERROR(VLOOKUP(UPPER(TRIM(V106)),AP4:AS49,4,FALSE),V106))))))</f>
        <v/>
      </c>
      <c r="AB106" s="47" t="str">
        <f t="shared" si="23"/>
        <v/>
      </c>
      <c r="AC106" s="47" t="str">
        <f t="shared" si="24"/>
        <v/>
      </c>
      <c r="AD106" s="47" t="str">
        <f t="shared" si="25"/>
        <v/>
      </c>
      <c r="AE106" s="1"/>
      <c r="AF106" s="48" t="str">
        <f>IF(NOT(AND(LEFT(R106,1)="L",R106&lt;&gt;"LIGNE")),"",IFERROR(VLOOKUP(UPPER(TRIM(V106)),AP4:AS49,2,FALSE),""))</f>
        <v/>
      </c>
      <c r="AG106" s="49" t="str">
        <f>IF(NOT(AND(LEFT(R106,1)="L",R106&lt;&gt;"LIGNE")),"",IFERROR(VLOOKUP(UPPER(TRIM(V106)),AP4:AS49,3,FALSE),""))</f>
        <v/>
      </c>
      <c r="AH106" s="49" t="str">
        <f t="shared" si="26"/>
        <v/>
      </c>
      <c r="AI106" s="49" t="str">
        <f t="shared" si="27"/>
        <v/>
      </c>
      <c r="AJ106" s="49" t="str">
        <f t="shared" si="28"/>
        <v/>
      </c>
      <c r="AK106" s="40" t="str">
        <f>IF(R106="RECETTE","",IF(R106="PRINCIPAL AUTEUR",IF(OR(S106="",T106="",V106="",W106="",S106=0),"",IFERROR(IF(OR(VLOOKUP(UPPER(TRIM(SUBSTITUTE(T106,CHAR(160)," "))),AP4:AS49,2,FALSE)&lt;&gt;VLOOKUP(UPPER(TRIM(SUBSTITUTE(W106,CHAR(160)," "))),AP4:AS49,2,FALSE),AND(VLOOKUP(UPPER(TRIM(SUBSTITUTE(T106,CHAR(160)," "))),AP4:AS49,2,FALSE)="AUTRE",UPPER(TRIM(SUBSTITUTE(T106,CHAR(160)," ")))&lt;&gt;UPPER(TRIM(SUBSTITUTE(W106,CHAR(160)," "))))),"",(V106*VLOOKUP(UPPER(TRIM(SUBSTITUTE(W106,CHAR(160)," "))),AP4:AS49,3,FALSE))/(S106*VLOOKUP(UPPER(TRIM(SUBSTITUTE(T106,CHAR(160)," "))),AP4:AS49,3,FALSE))),"")),IFERROR(AK105,"")))</f>
        <v/>
      </c>
      <c r="AL106" s="40" t="str">
        <f t="shared" si="29"/>
        <v/>
      </c>
      <c r="AM106" s="50">
        <f t="shared" si="30"/>
        <v>0</v>
      </c>
      <c r="AN106" s="1"/>
      <c r="AO106" s="1"/>
      <c r="AP106" s="55" t="s">
        <v>311</v>
      </c>
      <c r="AQ106" s="1"/>
      <c r="AR106" s="382" t="s">
        <v>357</v>
      </c>
      <c r="AS106" s="343">
        <f t="shared" si="19"/>
        <v>0.113</v>
      </c>
      <c r="AT106" s="344">
        <v>113</v>
      </c>
      <c r="BB106" s="391" t="s">
        <v>391</v>
      </c>
      <c r="BC106" s="234"/>
      <c r="BD106" s="234"/>
      <c r="BE106" s="234"/>
      <c r="BF106" s="234"/>
      <c r="BG106" s="234"/>
      <c r="BH106" s="384"/>
      <c r="BJ106" s="229">
        <v>1</v>
      </c>
    </row>
    <row r="107" spans="1:62" ht="20.100000000000001" customHeight="1" x14ac:dyDescent="0.25">
      <c r="A107" s="232" t="s">
        <v>237</v>
      </c>
      <c r="B107" s="178">
        <f t="shared" si="31"/>
        <v>0</v>
      </c>
      <c r="C107" s="156"/>
      <c r="D107" s="157"/>
      <c r="E107" s="157"/>
      <c r="F107" s="157"/>
      <c r="G107" s="157"/>
      <c r="H107" s="157"/>
      <c r="I107" s="158"/>
      <c r="J107" s="131" t="s">
        <v>237</v>
      </c>
      <c r="K107" s="255" t="str">
        <f t="shared" si="20"/>
        <v>►</v>
      </c>
      <c r="L107" s="341"/>
      <c r="M107" s="341"/>
      <c r="N107" s="341"/>
      <c r="O107" s="341"/>
      <c r="P107" s="341"/>
      <c r="Q107" s="1"/>
      <c r="R107" s="1"/>
      <c r="S107" s="77"/>
      <c r="T107" s="77"/>
      <c r="U107" s="77"/>
      <c r="V107" s="77"/>
      <c r="W107" s="1"/>
      <c r="X107" s="46" t="str">
        <f t="shared" si="21"/>
        <v/>
      </c>
      <c r="Y107" s="46" t="str">
        <f>IF(NOT(AND(LEFT(R107,1)="L",R107&lt;&gt;"LIGNE")),"",IF(UPPER(TRIM(W107))="QS","Qt. suffisante",IF(AJ107="","",IF(AF107="MASSE",IF(AJ107&gt;=1,"Kg","g"),IF(AF107="VOLUME",IF(AJ107&gt;=1,"L","cl"),IFERROR(VLOOKUP(UPPER(TRIM(V107)),AP4:AS49,4,FALSE),V107))))))</f>
        <v/>
      </c>
      <c r="Z107" s="45" t="str">
        <f t="shared" si="22"/>
        <v/>
      </c>
      <c r="AA107" s="45" t="str">
        <f>IF(NOT(AND(LEFT(R107,1)="L",R107&lt;&gt;"LIGNE")),"",IF(UPPER(TRIM(W107))="QS","Qt. suffisante",IF(AI107="","",IF(AF107="MASSE",IF(AI107&gt;=1,"Kg","g"),IF(AF107="VOLUME",IF(AI107&gt;=1,"L","cl"),IFERROR(VLOOKUP(UPPER(TRIM(V107)),AP4:AS49,4,FALSE),V107))))))</f>
        <v/>
      </c>
      <c r="AB107" s="47" t="str">
        <f t="shared" si="23"/>
        <v/>
      </c>
      <c r="AC107" s="47" t="str">
        <f t="shared" si="24"/>
        <v/>
      </c>
      <c r="AD107" s="47" t="str">
        <f t="shared" si="25"/>
        <v/>
      </c>
      <c r="AE107" s="1"/>
      <c r="AF107" s="48" t="str">
        <f>IF(NOT(AND(LEFT(R107,1)="L",R107&lt;&gt;"LIGNE")),"",IFERROR(VLOOKUP(UPPER(TRIM(V107)),AP4:AS49,2,FALSE),""))</f>
        <v/>
      </c>
      <c r="AG107" s="49" t="str">
        <f>IF(NOT(AND(LEFT(R107,1)="L",R107&lt;&gt;"LIGNE")),"",IFERROR(VLOOKUP(UPPER(TRIM(V107)),AP4:AS49,3,FALSE),""))</f>
        <v/>
      </c>
      <c r="AH107" s="49" t="str">
        <f t="shared" si="26"/>
        <v/>
      </c>
      <c r="AI107" s="49" t="str">
        <f t="shared" si="27"/>
        <v/>
      </c>
      <c r="AJ107" s="49" t="str">
        <f t="shared" si="28"/>
        <v/>
      </c>
      <c r="AK107" s="40" t="str">
        <f>IF(R107="RECETTE","",IF(R107="PRINCIPAL AUTEUR",IF(OR(S107="",T107="",V107="",W107="",S107=0),"",IFERROR(IF(OR(VLOOKUP(UPPER(TRIM(SUBSTITUTE(T107,CHAR(160)," "))),AP4:AS49,2,FALSE)&lt;&gt;VLOOKUP(UPPER(TRIM(SUBSTITUTE(W107,CHAR(160)," "))),AP4:AS49,2,FALSE),AND(VLOOKUP(UPPER(TRIM(SUBSTITUTE(T107,CHAR(160)," "))),AP4:AS49,2,FALSE)="AUTRE",UPPER(TRIM(SUBSTITUTE(T107,CHAR(160)," ")))&lt;&gt;UPPER(TRIM(SUBSTITUTE(W107,CHAR(160)," "))))),"",(V107*VLOOKUP(UPPER(TRIM(SUBSTITUTE(W107,CHAR(160)," "))),AP4:AS49,3,FALSE))/(S107*VLOOKUP(UPPER(TRIM(SUBSTITUTE(T107,CHAR(160)," "))),AP4:AS49,3,FALSE))),"")),IFERROR(AK106,"")))</f>
        <v/>
      </c>
      <c r="AL107" s="40" t="str">
        <f t="shared" si="29"/>
        <v/>
      </c>
      <c r="AM107" s="50">
        <f t="shared" si="30"/>
        <v>0</v>
      </c>
      <c r="AN107" s="1"/>
      <c r="AO107" s="1"/>
      <c r="AP107" s="64" t="s">
        <v>318</v>
      </c>
      <c r="AQ107" s="1"/>
      <c r="AR107" s="382" t="s">
        <v>358</v>
      </c>
      <c r="AS107" s="343">
        <f t="shared" si="19"/>
        <v>0.13</v>
      </c>
      <c r="AT107" s="344">
        <v>130</v>
      </c>
      <c r="BB107" s="391" t="s">
        <v>393</v>
      </c>
      <c r="BC107" s="234"/>
      <c r="BD107" s="234"/>
      <c r="BE107" s="234"/>
      <c r="BF107" s="234"/>
      <c r="BG107" s="234"/>
      <c r="BH107" s="384"/>
      <c r="BJ107" s="229">
        <v>1</v>
      </c>
    </row>
    <row r="108" spans="1:62" ht="20.100000000000001" customHeight="1" x14ac:dyDescent="0.25">
      <c r="A108" s="232" t="s">
        <v>237</v>
      </c>
      <c r="B108" s="178">
        <f t="shared" si="31"/>
        <v>0</v>
      </c>
      <c r="C108" s="156"/>
      <c r="D108" s="157"/>
      <c r="E108" s="157"/>
      <c r="F108" s="157"/>
      <c r="G108" s="157"/>
      <c r="H108" s="157"/>
      <c r="I108" s="158"/>
      <c r="J108" s="131" t="s">
        <v>237</v>
      </c>
      <c r="K108" s="255" t="str">
        <f t="shared" si="20"/>
        <v>►</v>
      </c>
      <c r="L108" s="341"/>
      <c r="M108" s="341"/>
      <c r="N108" s="341"/>
      <c r="O108" s="341"/>
      <c r="P108" s="341"/>
      <c r="Q108" s="1"/>
      <c r="R108" s="1"/>
      <c r="S108" s="77"/>
      <c r="T108" s="77"/>
      <c r="U108" s="77"/>
      <c r="V108" s="77"/>
      <c r="W108" s="1"/>
      <c r="X108" s="46" t="str">
        <f t="shared" si="21"/>
        <v/>
      </c>
      <c r="Y108" s="46" t="str">
        <f>IF(NOT(AND(LEFT(R108,1)="L",R108&lt;&gt;"LIGNE")),"",IF(UPPER(TRIM(W108))="QS","Qt. suffisante",IF(AJ108="","",IF(AF108="MASSE",IF(AJ108&gt;=1,"Kg","g"),IF(AF108="VOLUME",IF(AJ108&gt;=1,"L","cl"),IFERROR(VLOOKUP(UPPER(TRIM(V108)),AP4:AS49,4,FALSE),V108))))))</f>
        <v/>
      </c>
      <c r="Z108" s="45" t="str">
        <f t="shared" si="22"/>
        <v/>
      </c>
      <c r="AA108" s="45" t="str">
        <f>IF(NOT(AND(LEFT(R108,1)="L",R108&lt;&gt;"LIGNE")),"",IF(UPPER(TRIM(W108))="QS","Qt. suffisante",IF(AI108="","",IF(AF108="MASSE",IF(AI108&gt;=1,"Kg","g"),IF(AF108="VOLUME",IF(AI108&gt;=1,"L","cl"),IFERROR(VLOOKUP(UPPER(TRIM(V108)),AP4:AS49,4,FALSE),V108))))))</f>
        <v/>
      </c>
      <c r="AB108" s="47" t="str">
        <f t="shared" si="23"/>
        <v/>
      </c>
      <c r="AC108" s="47" t="str">
        <f t="shared" si="24"/>
        <v/>
      </c>
      <c r="AD108" s="47" t="str">
        <f t="shared" si="25"/>
        <v/>
      </c>
      <c r="AE108" s="1"/>
      <c r="AF108" s="48" t="str">
        <f>IF(NOT(AND(LEFT(R108,1)="L",R108&lt;&gt;"LIGNE")),"",IFERROR(VLOOKUP(UPPER(TRIM(V108)),AP4:AS49,2,FALSE),""))</f>
        <v/>
      </c>
      <c r="AG108" s="49" t="str">
        <f>IF(NOT(AND(LEFT(R108,1)="L",R108&lt;&gt;"LIGNE")),"",IFERROR(VLOOKUP(UPPER(TRIM(V108)),AP4:AS49,3,FALSE),""))</f>
        <v/>
      </c>
      <c r="AH108" s="49" t="str">
        <f t="shared" si="26"/>
        <v/>
      </c>
      <c r="AI108" s="49" t="str">
        <f t="shared" si="27"/>
        <v/>
      </c>
      <c r="AJ108" s="49" t="str">
        <f t="shared" si="28"/>
        <v/>
      </c>
      <c r="AK108" s="40" t="str">
        <f>IF(R108="RECETTE","",IF(R108="PRINCIPAL AUTEUR",IF(OR(S108="",T108="",V108="",W108="",S108=0),"",IFERROR(IF(OR(VLOOKUP(UPPER(TRIM(SUBSTITUTE(T108,CHAR(160)," "))),AP4:AS49,2,FALSE)&lt;&gt;VLOOKUP(UPPER(TRIM(SUBSTITUTE(W108,CHAR(160)," "))),AP4:AS49,2,FALSE),AND(VLOOKUP(UPPER(TRIM(SUBSTITUTE(T108,CHAR(160)," "))),AP4:AS49,2,FALSE)="AUTRE",UPPER(TRIM(SUBSTITUTE(T108,CHAR(160)," ")))&lt;&gt;UPPER(TRIM(SUBSTITUTE(W108,CHAR(160)," "))))),"",(V108*VLOOKUP(UPPER(TRIM(SUBSTITUTE(W108,CHAR(160)," "))),AP4:AS49,3,FALSE))/(S108*VLOOKUP(UPPER(TRIM(SUBSTITUTE(T108,CHAR(160)," "))),AP4:AS49,3,FALSE))),"")),IFERROR(AK107,"")))</f>
        <v/>
      </c>
      <c r="AL108" s="40" t="str">
        <f t="shared" si="29"/>
        <v/>
      </c>
      <c r="AM108" s="50">
        <f t="shared" si="30"/>
        <v>0</v>
      </c>
      <c r="AN108" s="1"/>
      <c r="AO108" s="1"/>
      <c r="AP108" s="64" t="s">
        <v>316</v>
      </c>
      <c r="AQ108" s="1"/>
      <c r="AR108" s="382" t="s">
        <v>360</v>
      </c>
      <c r="AS108" s="343">
        <f t="shared" si="19"/>
        <v>0.13</v>
      </c>
      <c r="AT108" s="344">
        <v>130</v>
      </c>
      <c r="BB108" s="392"/>
      <c r="BC108" s="234"/>
      <c r="BD108" s="234"/>
      <c r="BE108" s="234"/>
      <c r="BF108" s="234"/>
      <c r="BG108" s="234"/>
      <c r="BH108" s="384"/>
      <c r="BJ108" s="229">
        <v>1</v>
      </c>
    </row>
    <row r="109" spans="1:62" ht="20.100000000000001" customHeight="1" x14ac:dyDescent="0.25">
      <c r="A109" s="232" t="s">
        <v>237</v>
      </c>
      <c r="B109" s="178">
        <f t="shared" si="31"/>
        <v>0</v>
      </c>
      <c r="C109" s="156"/>
      <c r="D109" s="157"/>
      <c r="E109" s="157"/>
      <c r="F109" s="157"/>
      <c r="G109" s="157"/>
      <c r="H109" s="157"/>
      <c r="I109" s="158"/>
      <c r="J109" s="131" t="s">
        <v>237</v>
      </c>
      <c r="K109" s="255" t="str">
        <f t="shared" si="20"/>
        <v>►</v>
      </c>
      <c r="L109" s="341"/>
      <c r="M109" s="341"/>
      <c r="N109" s="341"/>
      <c r="O109" s="341"/>
      <c r="P109" s="341"/>
      <c r="Q109" s="1"/>
      <c r="R109" s="1"/>
      <c r="S109" s="77"/>
      <c r="T109" s="77"/>
      <c r="U109" s="77"/>
      <c r="V109" s="77"/>
      <c r="W109" s="1"/>
      <c r="X109" s="46" t="str">
        <f t="shared" si="21"/>
        <v/>
      </c>
      <c r="Y109" s="46" t="str">
        <f>IF(NOT(AND(LEFT(R109,1)="L",R109&lt;&gt;"LIGNE")),"",IF(UPPER(TRIM(W109))="QS","Qt. suffisante",IF(AJ109="","",IF(AF109="MASSE",IF(AJ109&gt;=1,"Kg","g"),IF(AF109="VOLUME",IF(AJ109&gt;=1,"L","cl"),IFERROR(VLOOKUP(UPPER(TRIM(V109)),AP4:AS49,4,FALSE),V109))))))</f>
        <v/>
      </c>
      <c r="Z109" s="45" t="str">
        <f t="shared" si="22"/>
        <v/>
      </c>
      <c r="AA109" s="45" t="str">
        <f>IF(NOT(AND(LEFT(R109,1)="L",R109&lt;&gt;"LIGNE")),"",IF(UPPER(TRIM(W109))="QS","Qt. suffisante",IF(AI109="","",IF(AF109="MASSE",IF(AI109&gt;=1,"Kg","g"),IF(AF109="VOLUME",IF(AI109&gt;=1,"L","cl"),IFERROR(VLOOKUP(UPPER(TRIM(V109)),AP4:AS49,4,FALSE),V109))))))</f>
        <v/>
      </c>
      <c r="AB109" s="47" t="str">
        <f t="shared" si="23"/>
        <v/>
      </c>
      <c r="AC109" s="47" t="str">
        <f t="shared" si="24"/>
        <v/>
      </c>
      <c r="AD109" s="47" t="str">
        <f t="shared" si="25"/>
        <v/>
      </c>
      <c r="AE109" s="1"/>
      <c r="AF109" s="48" t="str">
        <f>IF(NOT(AND(LEFT(R109,1)="L",R109&lt;&gt;"LIGNE")),"",IFERROR(VLOOKUP(UPPER(TRIM(V109)),AP4:AS49,2,FALSE),""))</f>
        <v/>
      </c>
      <c r="AG109" s="49" t="str">
        <f>IF(NOT(AND(LEFT(R109,1)="L",R109&lt;&gt;"LIGNE")),"",IFERROR(VLOOKUP(UPPER(TRIM(V109)),AP4:AS49,3,FALSE),""))</f>
        <v/>
      </c>
      <c r="AH109" s="49" t="str">
        <f t="shared" si="26"/>
        <v/>
      </c>
      <c r="AI109" s="49" t="str">
        <f t="shared" si="27"/>
        <v/>
      </c>
      <c r="AJ109" s="49" t="str">
        <f t="shared" si="28"/>
        <v/>
      </c>
      <c r="AK109" s="40" t="str">
        <f>IF(R109="RECETTE","",IF(R109="PRINCIPAL AUTEUR",IF(OR(S109="",T109="",V109="",W109="",S109=0),"",IFERROR(IF(OR(VLOOKUP(UPPER(TRIM(SUBSTITUTE(T109,CHAR(160)," "))),AP4:AS49,2,FALSE)&lt;&gt;VLOOKUP(UPPER(TRIM(SUBSTITUTE(W109,CHAR(160)," "))),AP4:AS49,2,FALSE),AND(VLOOKUP(UPPER(TRIM(SUBSTITUTE(T109,CHAR(160)," "))),AP4:AS49,2,FALSE)="AUTRE",UPPER(TRIM(SUBSTITUTE(T109,CHAR(160)," ")))&lt;&gt;UPPER(TRIM(SUBSTITUTE(W109,CHAR(160)," "))))),"",(V109*VLOOKUP(UPPER(TRIM(SUBSTITUTE(W109,CHAR(160)," "))),AP4:AS49,3,FALSE))/(S109*VLOOKUP(UPPER(TRIM(SUBSTITUTE(T109,CHAR(160)," "))),AP4:AS49,3,FALSE))),"")),IFERROR(AK108,"")))</f>
        <v/>
      </c>
      <c r="AL109" s="40" t="str">
        <f t="shared" si="29"/>
        <v/>
      </c>
      <c r="AM109" s="50">
        <f t="shared" si="30"/>
        <v>0</v>
      </c>
      <c r="AN109" s="1"/>
      <c r="AO109" s="1"/>
      <c r="AP109" s="64" t="s">
        <v>368</v>
      </c>
      <c r="AQ109" s="1"/>
      <c r="AR109" s="382" t="s">
        <v>361</v>
      </c>
      <c r="AS109" s="343">
        <f t="shared" si="19"/>
        <v>0.2</v>
      </c>
      <c r="AT109" s="344">
        <v>200</v>
      </c>
      <c r="BB109" s="389" t="s">
        <v>397</v>
      </c>
      <c r="BC109" s="234"/>
      <c r="BD109" s="234"/>
      <c r="BE109" s="234"/>
      <c r="BF109" s="234"/>
      <c r="BG109" s="234"/>
      <c r="BH109" s="384"/>
      <c r="BJ109" s="229">
        <v>1</v>
      </c>
    </row>
    <row r="110" spans="1:62" ht="20.100000000000001" customHeight="1" x14ac:dyDescent="0.25">
      <c r="A110" s="232" t="s">
        <v>237</v>
      </c>
      <c r="B110" s="178">
        <f t="shared" si="31"/>
        <v>0</v>
      </c>
      <c r="C110" s="156"/>
      <c r="D110" s="157"/>
      <c r="E110" s="157"/>
      <c r="F110" s="157"/>
      <c r="G110" s="157"/>
      <c r="H110" s="157"/>
      <c r="I110" s="158"/>
      <c r="J110" s="131" t="s">
        <v>237</v>
      </c>
      <c r="K110" s="255" t="str">
        <f t="shared" si="20"/>
        <v>►</v>
      </c>
      <c r="L110" s="341"/>
      <c r="M110" s="341"/>
      <c r="N110" s="341"/>
      <c r="O110" s="341"/>
      <c r="P110" s="341"/>
      <c r="Q110" s="1"/>
      <c r="R110" s="1"/>
      <c r="S110" s="77"/>
      <c r="T110" s="77"/>
      <c r="U110" s="77"/>
      <c r="V110" s="77"/>
      <c r="W110" s="1"/>
      <c r="X110" s="46" t="str">
        <f t="shared" si="21"/>
        <v/>
      </c>
      <c r="Y110" s="46" t="str">
        <f>IF(NOT(AND(LEFT(R110,1)="L",R110&lt;&gt;"LIGNE")),"",IF(UPPER(TRIM(W110))="QS","Qt. suffisante",IF(AJ110="","",IF(AF110="MASSE",IF(AJ110&gt;=1,"Kg","g"),IF(AF110="VOLUME",IF(AJ110&gt;=1,"L","cl"),IFERROR(VLOOKUP(UPPER(TRIM(V110)),AP4:AS49,4,FALSE),V110))))))</f>
        <v/>
      </c>
      <c r="Z110" s="45" t="str">
        <f t="shared" si="22"/>
        <v/>
      </c>
      <c r="AA110" s="45" t="str">
        <f>IF(NOT(AND(LEFT(R110,1)="L",R110&lt;&gt;"LIGNE")),"",IF(UPPER(TRIM(W110))="QS","Qt. suffisante",IF(AI110="","",IF(AF110="MASSE",IF(AI110&gt;=1,"Kg","g"),IF(AF110="VOLUME",IF(AI110&gt;=1,"L","cl"),IFERROR(VLOOKUP(UPPER(TRIM(V110)),AP4:AS49,4,FALSE),V110))))))</f>
        <v/>
      </c>
      <c r="AB110" s="47" t="str">
        <f t="shared" si="23"/>
        <v/>
      </c>
      <c r="AC110" s="47" t="str">
        <f t="shared" si="24"/>
        <v/>
      </c>
      <c r="AD110" s="47" t="str">
        <f t="shared" si="25"/>
        <v/>
      </c>
      <c r="AE110" s="1"/>
      <c r="AF110" s="48" t="str">
        <f>IF(NOT(AND(LEFT(R110,1)="L",R110&lt;&gt;"LIGNE")),"",IFERROR(VLOOKUP(UPPER(TRIM(V110)),AP4:AS49,2,FALSE),""))</f>
        <v/>
      </c>
      <c r="AG110" s="49" t="str">
        <f>IF(NOT(AND(LEFT(R110,1)="L",R110&lt;&gt;"LIGNE")),"",IFERROR(VLOOKUP(UPPER(TRIM(V110)),AP4:AS49,3,FALSE),""))</f>
        <v/>
      </c>
      <c r="AH110" s="49" t="str">
        <f t="shared" si="26"/>
        <v/>
      </c>
      <c r="AI110" s="49" t="str">
        <f t="shared" si="27"/>
        <v/>
      </c>
      <c r="AJ110" s="49" t="str">
        <f t="shared" si="28"/>
        <v/>
      </c>
      <c r="AK110" s="40" t="str">
        <f>IF(R110="RECETTE","",IF(R110="PRINCIPAL AUTEUR",IF(OR(S110="",T110="",V110="",W110="",S110=0),"",IFERROR(IF(OR(VLOOKUP(UPPER(TRIM(SUBSTITUTE(T110,CHAR(160)," "))),AP4:AS49,2,FALSE)&lt;&gt;VLOOKUP(UPPER(TRIM(SUBSTITUTE(W110,CHAR(160)," "))),AP4:AS49,2,FALSE),AND(VLOOKUP(UPPER(TRIM(SUBSTITUTE(T110,CHAR(160)," "))),AP4:AS49,2,FALSE)="AUTRE",UPPER(TRIM(SUBSTITUTE(T110,CHAR(160)," ")))&lt;&gt;UPPER(TRIM(SUBSTITUTE(W110,CHAR(160)," "))))),"",(V110*VLOOKUP(UPPER(TRIM(SUBSTITUTE(W110,CHAR(160)," "))),AP4:AS49,3,FALSE))/(S110*VLOOKUP(UPPER(TRIM(SUBSTITUTE(T110,CHAR(160)," "))),AP4:AS49,3,FALSE))),"")),IFERROR(AK109,"")))</f>
        <v/>
      </c>
      <c r="AL110" s="40" t="str">
        <f t="shared" si="29"/>
        <v/>
      </c>
      <c r="AM110" s="50">
        <f t="shared" si="30"/>
        <v>0</v>
      </c>
      <c r="AN110" s="1"/>
      <c r="AO110" s="1"/>
      <c r="AP110" s="64" t="s">
        <v>49</v>
      </c>
      <c r="AQ110" s="1"/>
      <c r="AR110" s="382" t="s">
        <v>363</v>
      </c>
      <c r="AS110" s="343">
        <f t="shared" si="19"/>
        <v>0.23</v>
      </c>
      <c r="AT110" s="344">
        <v>230</v>
      </c>
      <c r="BB110" s="393" t="s">
        <v>398</v>
      </c>
      <c r="BC110" s="394" t="s">
        <v>399</v>
      </c>
      <c r="BD110" s="395"/>
      <c r="BE110" s="395"/>
      <c r="BF110" s="395"/>
      <c r="BH110" s="396"/>
      <c r="BJ110" s="229">
        <v>1</v>
      </c>
    </row>
    <row r="111" spans="1:62" ht="20.100000000000001" customHeight="1" x14ac:dyDescent="0.25">
      <c r="A111" s="232" t="s">
        <v>237</v>
      </c>
      <c r="B111" s="178">
        <f t="shared" si="31"/>
        <v>0</v>
      </c>
      <c r="C111" s="156"/>
      <c r="D111" s="157"/>
      <c r="E111" s="157"/>
      <c r="F111" s="157"/>
      <c r="G111" s="157"/>
      <c r="H111" s="157"/>
      <c r="I111" s="158"/>
      <c r="J111" s="131" t="s">
        <v>237</v>
      </c>
      <c r="K111" s="255" t="str">
        <f t="shared" si="20"/>
        <v>►</v>
      </c>
      <c r="L111" s="341"/>
      <c r="M111" s="341"/>
      <c r="N111" s="341"/>
      <c r="O111" s="341"/>
      <c r="P111" s="341"/>
      <c r="Q111" s="1"/>
      <c r="R111" s="1"/>
      <c r="S111" s="77"/>
      <c r="T111" s="77"/>
      <c r="U111" s="77"/>
      <c r="V111" s="77"/>
      <c r="W111" s="1"/>
      <c r="X111" s="46" t="str">
        <f t="shared" si="21"/>
        <v/>
      </c>
      <c r="Y111" s="46" t="str">
        <f>IF(NOT(AND(LEFT(R111,1)="L",R111&lt;&gt;"LIGNE")),"",IF(UPPER(TRIM(W111))="QS","Qt. suffisante",IF(AJ111="","",IF(AF111="MASSE",IF(AJ111&gt;=1,"Kg","g"),IF(AF111="VOLUME",IF(AJ111&gt;=1,"L","cl"),IFERROR(VLOOKUP(UPPER(TRIM(V111)),AP4:AS49,4,FALSE),V111))))))</f>
        <v/>
      </c>
      <c r="Z111" s="45" t="str">
        <f t="shared" si="22"/>
        <v/>
      </c>
      <c r="AA111" s="45" t="str">
        <f>IF(NOT(AND(LEFT(R111,1)="L",R111&lt;&gt;"LIGNE")),"",IF(UPPER(TRIM(W111))="QS","Qt. suffisante",IF(AI111="","",IF(AF111="MASSE",IF(AI111&gt;=1,"Kg","g"),IF(AF111="VOLUME",IF(AI111&gt;=1,"L","cl"),IFERROR(VLOOKUP(UPPER(TRIM(V111)),AP4:AS49,4,FALSE),V111))))))</f>
        <v/>
      </c>
      <c r="AB111" s="47" t="str">
        <f t="shared" si="23"/>
        <v/>
      </c>
      <c r="AC111" s="47" t="str">
        <f t="shared" si="24"/>
        <v/>
      </c>
      <c r="AD111" s="47" t="str">
        <f t="shared" si="25"/>
        <v/>
      </c>
      <c r="AE111" s="1"/>
      <c r="AF111" s="48" t="str">
        <f>IF(NOT(AND(LEFT(R111,1)="L",R111&lt;&gt;"LIGNE")),"",IFERROR(VLOOKUP(UPPER(TRIM(V111)),AP4:AS49,2,FALSE),""))</f>
        <v/>
      </c>
      <c r="AG111" s="49" t="str">
        <f>IF(NOT(AND(LEFT(R111,1)="L",R111&lt;&gt;"LIGNE")),"",IFERROR(VLOOKUP(UPPER(TRIM(V111)),AP4:AS49,3,FALSE),""))</f>
        <v/>
      </c>
      <c r="AH111" s="49" t="str">
        <f t="shared" si="26"/>
        <v/>
      </c>
      <c r="AI111" s="49" t="str">
        <f t="shared" si="27"/>
        <v/>
      </c>
      <c r="AJ111" s="49" t="str">
        <f t="shared" si="28"/>
        <v/>
      </c>
      <c r="AK111" s="40" t="str">
        <f>IF(R111="RECETTE","",IF(R111="PRINCIPAL AUTEUR",IF(OR(S111="",T111="",V111="",W111="",S111=0),"",IFERROR(IF(OR(VLOOKUP(UPPER(TRIM(SUBSTITUTE(T111,CHAR(160)," "))),AP4:AS49,2,FALSE)&lt;&gt;VLOOKUP(UPPER(TRIM(SUBSTITUTE(W111,CHAR(160)," "))),AP4:AS49,2,FALSE),AND(VLOOKUP(UPPER(TRIM(SUBSTITUTE(T111,CHAR(160)," "))),AP4:AS49,2,FALSE)="AUTRE",UPPER(TRIM(SUBSTITUTE(T111,CHAR(160)," ")))&lt;&gt;UPPER(TRIM(SUBSTITUTE(W111,CHAR(160)," "))))),"",(V111*VLOOKUP(UPPER(TRIM(SUBSTITUTE(W111,CHAR(160)," "))),AP4:AS49,3,FALSE))/(S111*VLOOKUP(UPPER(TRIM(SUBSTITUTE(T111,CHAR(160)," "))),AP4:AS49,3,FALSE))),"")),IFERROR(AK110,"")))</f>
        <v/>
      </c>
      <c r="AL111" s="40" t="str">
        <f t="shared" si="29"/>
        <v/>
      </c>
      <c r="AM111" s="50">
        <f t="shared" si="30"/>
        <v>0</v>
      </c>
      <c r="AN111" s="1"/>
      <c r="AO111" s="1"/>
      <c r="AP111" s="64" t="s">
        <v>439</v>
      </c>
      <c r="AQ111" s="1"/>
      <c r="AR111" s="382" t="s">
        <v>365</v>
      </c>
      <c r="AS111" s="358">
        <f t="shared" si="19"/>
        <v>0.22500000000000001</v>
      </c>
      <c r="AT111" s="359">
        <v>225</v>
      </c>
      <c r="BB111" s="262"/>
      <c r="BC111" s="257"/>
      <c r="BD111" s="257"/>
      <c r="BE111" s="257"/>
      <c r="BF111" s="257"/>
      <c r="BG111" s="257"/>
      <c r="BH111" s="258"/>
      <c r="BJ111" s="229">
        <v>1</v>
      </c>
    </row>
    <row r="112" spans="1:62" ht="20.100000000000001" customHeight="1" x14ac:dyDescent="0.25">
      <c r="A112" s="232" t="s">
        <v>237</v>
      </c>
      <c r="B112" s="178">
        <f t="shared" si="31"/>
        <v>0</v>
      </c>
      <c r="C112" s="156"/>
      <c r="D112" s="157"/>
      <c r="E112" s="157"/>
      <c r="F112" s="157"/>
      <c r="G112" s="157"/>
      <c r="H112" s="157"/>
      <c r="I112" s="158"/>
      <c r="J112" s="131" t="s">
        <v>237</v>
      </c>
      <c r="K112" s="255" t="str">
        <f t="shared" si="20"/>
        <v>►</v>
      </c>
      <c r="L112" s="341"/>
      <c r="M112" s="341"/>
      <c r="N112" s="341"/>
      <c r="O112" s="341"/>
      <c r="P112" s="341"/>
      <c r="Q112" s="1"/>
      <c r="R112" s="1"/>
      <c r="S112" s="77"/>
      <c r="T112" s="77"/>
      <c r="U112" s="77"/>
      <c r="V112" s="77"/>
      <c r="W112" s="1"/>
      <c r="X112" s="46" t="str">
        <f t="shared" si="21"/>
        <v/>
      </c>
      <c r="Y112" s="46" t="str">
        <f>IF(NOT(AND(LEFT(R112,1)="L",R112&lt;&gt;"LIGNE")),"",IF(UPPER(TRIM(W112))="QS","Qt. suffisante",IF(AJ112="","",IF(AF112="MASSE",IF(AJ112&gt;=1,"Kg","g"),IF(AF112="VOLUME",IF(AJ112&gt;=1,"L","cl"),IFERROR(VLOOKUP(UPPER(TRIM(V112)),AP4:AS49,4,FALSE),V112))))))</f>
        <v/>
      </c>
      <c r="Z112" s="45" t="str">
        <f t="shared" si="22"/>
        <v/>
      </c>
      <c r="AA112" s="45" t="str">
        <f>IF(NOT(AND(LEFT(R112,1)="L",R112&lt;&gt;"LIGNE")),"",IF(UPPER(TRIM(W112))="QS","Qt. suffisante",IF(AI112="","",IF(AF112="MASSE",IF(AI112&gt;=1,"Kg","g"),IF(AF112="VOLUME",IF(AI112&gt;=1,"L","cl"),IFERROR(VLOOKUP(UPPER(TRIM(V112)),AP4:AS49,4,FALSE),V112))))))</f>
        <v/>
      </c>
      <c r="AB112" s="47" t="str">
        <f t="shared" si="23"/>
        <v/>
      </c>
      <c r="AC112" s="47" t="str">
        <f t="shared" si="24"/>
        <v/>
      </c>
      <c r="AD112" s="47" t="str">
        <f t="shared" si="25"/>
        <v/>
      </c>
      <c r="AE112" s="1"/>
      <c r="AF112" s="48" t="str">
        <f>IF(NOT(AND(LEFT(R112,1)="L",R112&lt;&gt;"LIGNE")),"",IFERROR(VLOOKUP(UPPER(TRIM(V112)),AP4:AS49,2,FALSE),""))</f>
        <v/>
      </c>
      <c r="AG112" s="49" t="str">
        <f>IF(NOT(AND(LEFT(R112,1)="L",R112&lt;&gt;"LIGNE")),"",IFERROR(VLOOKUP(UPPER(TRIM(V112)),AP4:AS49,3,FALSE),""))</f>
        <v/>
      </c>
      <c r="AH112" s="49" t="str">
        <f t="shared" si="26"/>
        <v/>
      </c>
      <c r="AI112" s="49" t="str">
        <f t="shared" si="27"/>
        <v/>
      </c>
      <c r="AJ112" s="49" t="str">
        <f t="shared" si="28"/>
        <v/>
      </c>
      <c r="AK112" s="40" t="str">
        <f>IF(R112="RECETTE","",IF(R112="PRINCIPAL AUTEUR",IF(OR(S112="",T112="",V112="",W112="",S112=0),"",IFERROR(IF(OR(VLOOKUP(UPPER(TRIM(SUBSTITUTE(T112,CHAR(160)," "))),AP4:AS49,2,FALSE)&lt;&gt;VLOOKUP(UPPER(TRIM(SUBSTITUTE(W112,CHAR(160)," "))),AP4:AS49,2,FALSE),AND(VLOOKUP(UPPER(TRIM(SUBSTITUTE(T112,CHAR(160)," "))),AP4:AS49,2,FALSE)="AUTRE",UPPER(TRIM(SUBSTITUTE(T112,CHAR(160)," ")))&lt;&gt;UPPER(TRIM(SUBSTITUTE(W112,CHAR(160)," "))))),"",(V112*VLOOKUP(UPPER(TRIM(SUBSTITUTE(W112,CHAR(160)," "))),AP4:AS49,3,FALSE))/(S112*VLOOKUP(UPPER(TRIM(SUBSTITUTE(T112,CHAR(160)," "))),AP4:AS49,3,FALSE))),"")),IFERROR(AK111,"")))</f>
        <v/>
      </c>
      <c r="AL112" s="40" t="str">
        <f t="shared" si="29"/>
        <v/>
      </c>
      <c r="AM112" s="50">
        <f t="shared" si="30"/>
        <v>0</v>
      </c>
      <c r="AN112" s="1"/>
      <c r="AO112" s="1"/>
      <c r="AP112" s="64" t="s">
        <v>52</v>
      </c>
      <c r="AQ112" s="1"/>
      <c r="AR112" s="382" t="s">
        <v>366</v>
      </c>
      <c r="AS112" s="358">
        <f t="shared" si="19"/>
        <v>0.23599999999999999</v>
      </c>
      <c r="AT112" s="359">
        <v>236</v>
      </c>
      <c r="BB112" s="397" t="s">
        <v>400</v>
      </c>
      <c r="BC112" s="398"/>
      <c r="BD112" s="398"/>
      <c r="BE112" s="398"/>
      <c r="BF112" s="398"/>
      <c r="BG112" s="398"/>
      <c r="BH112" s="399"/>
      <c r="BJ112" s="229">
        <v>1</v>
      </c>
    </row>
    <row r="113" spans="1:62" ht="20.100000000000001" customHeight="1" x14ac:dyDescent="0.25">
      <c r="A113" s="232" t="s">
        <v>237</v>
      </c>
      <c r="B113" s="178">
        <f t="shared" si="31"/>
        <v>0</v>
      </c>
      <c r="C113" s="156"/>
      <c r="D113" s="157"/>
      <c r="E113" s="157"/>
      <c r="F113" s="157"/>
      <c r="G113" s="157"/>
      <c r="H113" s="157"/>
      <c r="I113" s="158"/>
      <c r="J113" s="131" t="s">
        <v>237</v>
      </c>
      <c r="K113" s="255" t="str">
        <f t="shared" si="20"/>
        <v>►</v>
      </c>
      <c r="L113" s="341"/>
      <c r="M113" s="341"/>
      <c r="N113" s="341"/>
      <c r="O113" s="341"/>
      <c r="P113" s="341"/>
      <c r="Q113" s="1"/>
      <c r="R113" s="1"/>
      <c r="S113" s="77"/>
      <c r="T113" s="77"/>
      <c r="U113" s="77"/>
      <c r="V113" s="77"/>
      <c r="W113" s="1"/>
      <c r="X113" s="46" t="str">
        <f t="shared" si="21"/>
        <v/>
      </c>
      <c r="Y113" s="46" t="str">
        <f>IF(NOT(AND(LEFT(R113,1)="L",R113&lt;&gt;"LIGNE")),"",IF(UPPER(TRIM(W113))="QS","Qt. suffisante",IF(AJ113="","",IF(AF113="MASSE",IF(AJ113&gt;=1,"Kg","g"),IF(AF113="VOLUME",IF(AJ113&gt;=1,"L","cl"),IFERROR(VLOOKUP(UPPER(TRIM(V113)),AP4:AS49,4,FALSE),V113))))))</f>
        <v/>
      </c>
      <c r="Z113" s="45" t="str">
        <f t="shared" si="22"/>
        <v/>
      </c>
      <c r="AA113" s="45" t="str">
        <f>IF(NOT(AND(LEFT(R113,1)="L",R113&lt;&gt;"LIGNE")),"",IF(UPPER(TRIM(W113))="QS","Qt. suffisante",IF(AI113="","",IF(AF113="MASSE",IF(AI113&gt;=1,"Kg","g"),IF(AF113="VOLUME",IF(AI113&gt;=1,"L","cl"),IFERROR(VLOOKUP(UPPER(TRIM(V113)),AP4:AS49,4,FALSE),V113))))))</f>
        <v/>
      </c>
      <c r="AB113" s="47" t="str">
        <f t="shared" si="23"/>
        <v/>
      </c>
      <c r="AC113" s="47" t="str">
        <f t="shared" si="24"/>
        <v/>
      </c>
      <c r="AD113" s="47" t="str">
        <f t="shared" si="25"/>
        <v/>
      </c>
      <c r="AE113" s="1"/>
      <c r="AF113" s="48" t="str">
        <f>IF(NOT(AND(LEFT(R113,1)="L",R113&lt;&gt;"LIGNE")),"",IFERROR(VLOOKUP(UPPER(TRIM(V113)),AP4:AS49,2,FALSE),""))</f>
        <v/>
      </c>
      <c r="AG113" s="49" t="str">
        <f>IF(NOT(AND(LEFT(R113,1)="L",R113&lt;&gt;"LIGNE")),"",IFERROR(VLOOKUP(UPPER(TRIM(V113)),AP4:AS49,3,FALSE),""))</f>
        <v/>
      </c>
      <c r="AH113" s="49" t="str">
        <f t="shared" si="26"/>
        <v/>
      </c>
      <c r="AI113" s="49" t="str">
        <f t="shared" si="27"/>
        <v/>
      </c>
      <c r="AJ113" s="49" t="str">
        <f t="shared" si="28"/>
        <v/>
      </c>
      <c r="AK113" s="40" t="str">
        <f>IF(R113="RECETTE","",IF(R113="PRINCIPAL AUTEUR",IF(OR(S113="",T113="",V113="",W113="",S113=0),"",IFERROR(IF(OR(VLOOKUP(UPPER(TRIM(SUBSTITUTE(T113,CHAR(160)," "))),AP4:AS49,2,FALSE)&lt;&gt;VLOOKUP(UPPER(TRIM(SUBSTITUTE(W113,CHAR(160)," "))),AP4:AS49,2,FALSE),AND(VLOOKUP(UPPER(TRIM(SUBSTITUTE(T113,CHAR(160)," "))),AP4:AS49,2,FALSE)="AUTRE",UPPER(TRIM(SUBSTITUTE(T113,CHAR(160)," ")))&lt;&gt;UPPER(TRIM(SUBSTITUTE(W113,CHAR(160)," "))))),"",(V113*VLOOKUP(UPPER(TRIM(SUBSTITUTE(W113,CHAR(160)," "))),AP4:AS49,3,FALSE))/(S113*VLOOKUP(UPPER(TRIM(SUBSTITUTE(T113,CHAR(160)," "))),AP4:AS49,3,FALSE))),"")),IFERROR(AK112,"")))</f>
        <v/>
      </c>
      <c r="AL113" s="40" t="str">
        <f t="shared" si="29"/>
        <v/>
      </c>
      <c r="AM113" s="50">
        <f t="shared" si="30"/>
        <v>0</v>
      </c>
      <c r="AN113" s="1"/>
      <c r="AO113" s="1"/>
      <c r="AP113" s="64" t="s">
        <v>440</v>
      </c>
      <c r="AQ113" s="1"/>
      <c r="AR113" s="382" t="s">
        <v>370</v>
      </c>
      <c r="AS113" s="358">
        <f t="shared" si="19"/>
        <v>0.2366</v>
      </c>
      <c r="AT113" s="374">
        <v>236.6</v>
      </c>
      <c r="BB113" s="400" t="s">
        <v>402</v>
      </c>
      <c r="BC113" s="398"/>
      <c r="BD113" s="398"/>
      <c r="BE113" s="398"/>
      <c r="BF113" s="398"/>
      <c r="BG113" s="398"/>
      <c r="BH113" s="401" t="s">
        <v>403</v>
      </c>
      <c r="BJ113" s="229">
        <v>1</v>
      </c>
    </row>
    <row r="114" spans="1:62" ht="20.100000000000001" customHeight="1" x14ac:dyDescent="0.25">
      <c r="A114" s="232" t="s">
        <v>237</v>
      </c>
      <c r="B114" s="178">
        <f t="shared" si="31"/>
        <v>0</v>
      </c>
      <c r="C114" s="156"/>
      <c r="D114" s="157"/>
      <c r="E114" s="157"/>
      <c r="F114" s="157"/>
      <c r="G114" s="157"/>
      <c r="H114" s="157"/>
      <c r="I114" s="158"/>
      <c r="J114" s="131" t="s">
        <v>237</v>
      </c>
      <c r="K114" s="255" t="str">
        <f t="shared" si="20"/>
        <v>►</v>
      </c>
      <c r="L114" s="341"/>
      <c r="M114" s="341"/>
      <c r="N114" s="341"/>
      <c r="O114" s="341"/>
      <c r="P114" s="341"/>
      <c r="Q114" s="1"/>
      <c r="R114" s="1"/>
      <c r="S114" s="77"/>
      <c r="T114" s="77"/>
      <c r="U114" s="77"/>
      <c r="V114" s="77"/>
      <c r="W114" s="1"/>
      <c r="X114" s="46" t="str">
        <f t="shared" si="21"/>
        <v/>
      </c>
      <c r="Y114" s="46" t="str">
        <f>IF(NOT(AND(LEFT(R114,1)="L",R114&lt;&gt;"LIGNE")),"",IF(UPPER(TRIM(W114))="QS","Qt. suffisante",IF(AJ114="","",IF(AF114="MASSE",IF(AJ114&gt;=1,"Kg","g"),IF(AF114="VOLUME",IF(AJ114&gt;=1,"L","cl"),IFERROR(VLOOKUP(UPPER(TRIM(V114)),AP4:AS49,4,FALSE),V114))))))</f>
        <v/>
      </c>
      <c r="Z114" s="45" t="str">
        <f t="shared" si="22"/>
        <v/>
      </c>
      <c r="AA114" s="45" t="str">
        <f>IF(NOT(AND(LEFT(R114,1)="L",R114&lt;&gt;"LIGNE")),"",IF(UPPER(TRIM(W114))="QS","Qt. suffisante",IF(AI114="","",IF(AF114="MASSE",IF(AI114&gt;=1,"Kg","g"),IF(AF114="VOLUME",IF(AI114&gt;=1,"L","cl"),IFERROR(VLOOKUP(UPPER(TRIM(V114)),AP4:AS49,4,FALSE),V114))))))</f>
        <v/>
      </c>
      <c r="AB114" s="47" t="str">
        <f t="shared" si="23"/>
        <v/>
      </c>
      <c r="AC114" s="47" t="str">
        <f t="shared" si="24"/>
        <v/>
      </c>
      <c r="AD114" s="47" t="str">
        <f t="shared" si="25"/>
        <v/>
      </c>
      <c r="AE114" s="1"/>
      <c r="AF114" s="48" t="str">
        <f>IF(NOT(AND(LEFT(R114,1)="L",R114&lt;&gt;"LIGNE")),"",IFERROR(VLOOKUP(UPPER(TRIM(V114)),AP4:AS49,2,FALSE),""))</f>
        <v/>
      </c>
      <c r="AG114" s="49" t="str">
        <f>IF(NOT(AND(LEFT(R114,1)="L",R114&lt;&gt;"LIGNE")),"",IFERROR(VLOOKUP(UPPER(TRIM(V114)),AP4:AS49,3,FALSE),""))</f>
        <v/>
      </c>
      <c r="AH114" s="49" t="str">
        <f t="shared" si="26"/>
        <v/>
      </c>
      <c r="AI114" s="49" t="str">
        <f t="shared" si="27"/>
        <v/>
      </c>
      <c r="AJ114" s="49" t="str">
        <f t="shared" si="28"/>
        <v/>
      </c>
      <c r="AK114" s="40" t="str">
        <f>IF(R114="RECETTE","",IF(R114="PRINCIPAL AUTEUR",IF(OR(S114="",T114="",V114="",W114="",S114=0),"",IFERROR(IF(OR(VLOOKUP(UPPER(TRIM(SUBSTITUTE(T114,CHAR(160)," "))),AP4:AS49,2,FALSE)&lt;&gt;VLOOKUP(UPPER(TRIM(SUBSTITUTE(W114,CHAR(160)," "))),AP4:AS49,2,FALSE),AND(VLOOKUP(UPPER(TRIM(SUBSTITUTE(T114,CHAR(160)," "))),AP4:AS49,2,FALSE)="AUTRE",UPPER(TRIM(SUBSTITUTE(T114,CHAR(160)," ")))&lt;&gt;UPPER(TRIM(SUBSTITUTE(W114,CHAR(160)," "))))),"",(V114*VLOOKUP(UPPER(TRIM(SUBSTITUTE(W114,CHAR(160)," "))),AP4:AS49,3,FALSE))/(S114*VLOOKUP(UPPER(TRIM(SUBSTITUTE(T114,CHAR(160)," "))),AP4:AS49,3,FALSE))),"")),IFERROR(AK113,"")))</f>
        <v/>
      </c>
      <c r="AL114" s="40" t="str">
        <f t="shared" si="29"/>
        <v/>
      </c>
      <c r="AM114" s="50">
        <f t="shared" si="30"/>
        <v>0</v>
      </c>
      <c r="AN114" s="1"/>
      <c r="AO114" s="1"/>
      <c r="AP114" s="64" t="s">
        <v>441</v>
      </c>
      <c r="AQ114" s="1"/>
      <c r="AR114" s="382" t="s">
        <v>371</v>
      </c>
      <c r="AS114" s="358">
        <f t="shared" si="19"/>
        <v>0.24</v>
      </c>
      <c r="AT114" s="359">
        <v>240</v>
      </c>
      <c r="BB114" s="400" t="s">
        <v>404</v>
      </c>
      <c r="BC114" s="398"/>
      <c r="BD114" s="398"/>
      <c r="BE114" s="398"/>
      <c r="BF114" s="398"/>
      <c r="BG114" s="398"/>
      <c r="BH114" s="401" t="s">
        <v>405</v>
      </c>
      <c r="BJ114" s="229">
        <v>1</v>
      </c>
    </row>
    <row r="115" spans="1:62" ht="20.100000000000001" customHeight="1" x14ac:dyDescent="0.25">
      <c r="A115" s="232" t="s">
        <v>237</v>
      </c>
      <c r="B115" s="178">
        <f t="shared" si="31"/>
        <v>0</v>
      </c>
      <c r="C115" s="156"/>
      <c r="D115" s="157"/>
      <c r="E115" s="157"/>
      <c r="F115" s="157"/>
      <c r="G115" s="157"/>
      <c r="H115" s="157"/>
      <c r="I115" s="158"/>
      <c r="J115" s="131" t="s">
        <v>237</v>
      </c>
      <c r="K115" s="255" t="str">
        <f t="shared" si="20"/>
        <v>►</v>
      </c>
      <c r="L115" s="341"/>
      <c r="M115" s="341"/>
      <c r="N115" s="341"/>
      <c r="O115" s="341"/>
      <c r="P115" s="341"/>
      <c r="Q115" s="1"/>
      <c r="R115" s="1"/>
      <c r="S115" s="77"/>
      <c r="T115" s="77"/>
      <c r="U115" s="77"/>
      <c r="V115" s="77"/>
      <c r="W115" s="1"/>
      <c r="X115" s="46" t="str">
        <f t="shared" si="21"/>
        <v/>
      </c>
      <c r="Y115" s="46" t="str">
        <f>IF(NOT(AND(LEFT(R115,1)="L",R115&lt;&gt;"LIGNE")),"",IF(UPPER(TRIM(W115))="QS","Qt. suffisante",IF(AJ115="","",IF(AF115="MASSE",IF(AJ115&gt;=1,"Kg","g"),IF(AF115="VOLUME",IF(AJ115&gt;=1,"L","cl"),IFERROR(VLOOKUP(UPPER(TRIM(V115)),AP4:AS49,4,FALSE),V115))))))</f>
        <v/>
      </c>
      <c r="Z115" s="45" t="str">
        <f t="shared" si="22"/>
        <v/>
      </c>
      <c r="AA115" s="45" t="str">
        <f>IF(NOT(AND(LEFT(R115,1)="L",R115&lt;&gt;"LIGNE")),"",IF(UPPER(TRIM(W115))="QS","Qt. suffisante",IF(AI115="","",IF(AF115="MASSE",IF(AI115&gt;=1,"Kg","g"),IF(AF115="VOLUME",IF(AI115&gt;=1,"L","cl"),IFERROR(VLOOKUP(UPPER(TRIM(V115)),AP4:AS49,4,FALSE),V115))))))</f>
        <v/>
      </c>
      <c r="AB115" s="47" t="str">
        <f t="shared" si="23"/>
        <v/>
      </c>
      <c r="AC115" s="47" t="str">
        <f t="shared" si="24"/>
        <v/>
      </c>
      <c r="AD115" s="47" t="str">
        <f t="shared" si="25"/>
        <v/>
      </c>
      <c r="AE115" s="1"/>
      <c r="AF115" s="48" t="str">
        <f>IF(NOT(AND(LEFT(R115,1)="L",R115&lt;&gt;"LIGNE")),"",IFERROR(VLOOKUP(UPPER(TRIM(V115)),AP4:AS49,2,FALSE),""))</f>
        <v/>
      </c>
      <c r="AG115" s="49" t="str">
        <f>IF(NOT(AND(LEFT(R115,1)="L",R115&lt;&gt;"LIGNE")),"",IFERROR(VLOOKUP(UPPER(TRIM(V115)),AP4:AS49,3,FALSE),""))</f>
        <v/>
      </c>
      <c r="AH115" s="49" t="str">
        <f t="shared" si="26"/>
        <v/>
      </c>
      <c r="AI115" s="49" t="str">
        <f t="shared" si="27"/>
        <v/>
      </c>
      <c r="AJ115" s="49" t="str">
        <f t="shared" si="28"/>
        <v/>
      </c>
      <c r="AK115" s="40" t="str">
        <f>IF(R115="RECETTE","",IF(R115="PRINCIPAL AUTEUR",IF(OR(S115="",T115="",V115="",W115="",S115=0),"",IFERROR(IF(OR(VLOOKUP(UPPER(TRIM(SUBSTITUTE(T115,CHAR(160)," "))),AP4:AS49,2,FALSE)&lt;&gt;VLOOKUP(UPPER(TRIM(SUBSTITUTE(W115,CHAR(160)," "))),AP4:AS49,2,FALSE),AND(VLOOKUP(UPPER(TRIM(SUBSTITUTE(T115,CHAR(160)," "))),AP4:AS49,2,FALSE)="AUTRE",UPPER(TRIM(SUBSTITUTE(T115,CHAR(160)," ")))&lt;&gt;UPPER(TRIM(SUBSTITUTE(W115,CHAR(160)," "))))),"",(V115*VLOOKUP(UPPER(TRIM(SUBSTITUTE(W115,CHAR(160)," "))),AP4:AS49,3,FALSE))/(S115*VLOOKUP(UPPER(TRIM(SUBSTITUTE(T115,CHAR(160)," "))),AP4:AS49,3,FALSE))),"")),IFERROR(AK114,"")))</f>
        <v/>
      </c>
      <c r="AL115" s="40" t="str">
        <f t="shared" si="29"/>
        <v/>
      </c>
      <c r="AM115" s="50">
        <f t="shared" si="30"/>
        <v>0</v>
      </c>
      <c r="AN115" s="1"/>
      <c r="AO115" s="1"/>
      <c r="AP115" s="64" t="s">
        <v>442</v>
      </c>
      <c r="AQ115" s="1"/>
      <c r="AR115" s="382" t="s">
        <v>373</v>
      </c>
      <c r="AS115" s="358">
        <f t="shared" si="19"/>
        <v>0.23658999999999999</v>
      </c>
      <c r="AT115" s="359">
        <v>236.59</v>
      </c>
      <c r="BB115" s="400" t="s">
        <v>407</v>
      </c>
      <c r="BC115" s="398"/>
      <c r="BD115" s="398"/>
      <c r="BE115" s="398"/>
      <c r="BF115" s="398"/>
      <c r="BG115" s="398"/>
      <c r="BH115" s="399"/>
      <c r="BJ115" s="229">
        <v>1</v>
      </c>
    </row>
    <row r="116" spans="1:62" ht="20.100000000000001" customHeight="1" x14ac:dyDescent="0.25">
      <c r="A116" s="232" t="s">
        <v>237</v>
      </c>
      <c r="B116" s="178">
        <f t="shared" si="31"/>
        <v>0</v>
      </c>
      <c r="C116" s="156"/>
      <c r="D116" s="157"/>
      <c r="E116" s="157"/>
      <c r="F116" s="157"/>
      <c r="G116" s="157"/>
      <c r="H116" s="157"/>
      <c r="I116" s="158"/>
      <c r="J116" s="131" t="s">
        <v>237</v>
      </c>
      <c r="K116" s="255" t="str">
        <f t="shared" si="20"/>
        <v>►</v>
      </c>
      <c r="L116" s="341"/>
      <c r="M116" s="341"/>
      <c r="N116" s="341"/>
      <c r="O116" s="341"/>
      <c r="P116" s="341"/>
      <c r="Q116" s="1"/>
      <c r="R116" s="1"/>
      <c r="S116" s="77"/>
      <c r="T116" s="77"/>
      <c r="U116" s="77"/>
      <c r="V116" s="77"/>
      <c r="W116" s="1"/>
      <c r="X116" s="46" t="str">
        <f t="shared" si="21"/>
        <v/>
      </c>
      <c r="Y116" s="46" t="str">
        <f>IF(NOT(AND(LEFT(R116,1)="L",R116&lt;&gt;"LIGNE")),"",IF(UPPER(TRIM(W116))="QS","Qt. suffisante",IF(AJ116="","",IF(AF116="MASSE",IF(AJ116&gt;=1,"Kg","g"),IF(AF116="VOLUME",IF(AJ116&gt;=1,"L","cl"),IFERROR(VLOOKUP(UPPER(TRIM(V116)),AP4:AS49,4,FALSE),V116))))))</f>
        <v/>
      </c>
      <c r="Z116" s="45" t="str">
        <f t="shared" si="22"/>
        <v/>
      </c>
      <c r="AA116" s="45" t="str">
        <f>IF(NOT(AND(LEFT(R116,1)="L",R116&lt;&gt;"LIGNE")),"",IF(UPPER(TRIM(W116))="QS","Qt. suffisante",IF(AI116="","",IF(AF116="MASSE",IF(AI116&gt;=1,"Kg","g"),IF(AF116="VOLUME",IF(AI116&gt;=1,"L","cl"),IFERROR(VLOOKUP(UPPER(TRIM(V116)),AP4:AS49,4,FALSE),V116))))))</f>
        <v/>
      </c>
      <c r="AB116" s="47" t="str">
        <f t="shared" si="23"/>
        <v/>
      </c>
      <c r="AC116" s="47" t="str">
        <f t="shared" si="24"/>
        <v/>
      </c>
      <c r="AD116" s="47" t="str">
        <f t="shared" si="25"/>
        <v/>
      </c>
      <c r="AE116" s="1"/>
      <c r="AF116" s="48" t="str">
        <f>IF(NOT(AND(LEFT(R116,1)="L",R116&lt;&gt;"LIGNE")),"",IFERROR(VLOOKUP(UPPER(TRIM(V116)),AP4:AS49,2,FALSE),""))</f>
        <v/>
      </c>
      <c r="AG116" s="49" t="str">
        <f>IF(NOT(AND(LEFT(R116,1)="L",R116&lt;&gt;"LIGNE")),"",IFERROR(VLOOKUP(UPPER(TRIM(V116)),AP4:AS49,3,FALSE),""))</f>
        <v/>
      </c>
      <c r="AH116" s="49" t="str">
        <f t="shared" si="26"/>
        <v/>
      </c>
      <c r="AI116" s="49" t="str">
        <f t="shared" si="27"/>
        <v/>
      </c>
      <c r="AJ116" s="49" t="str">
        <f t="shared" si="28"/>
        <v/>
      </c>
      <c r="AK116" s="40" t="str">
        <f>IF(R116="RECETTE","",IF(R116="PRINCIPAL AUTEUR",IF(OR(S116="",T116="",V116="",W116="",S116=0),"",IFERROR(IF(OR(VLOOKUP(UPPER(TRIM(SUBSTITUTE(T116,CHAR(160)," "))),AP4:AS49,2,FALSE)&lt;&gt;VLOOKUP(UPPER(TRIM(SUBSTITUTE(W116,CHAR(160)," "))),AP4:AS49,2,FALSE),AND(VLOOKUP(UPPER(TRIM(SUBSTITUTE(T116,CHAR(160)," "))),AP4:AS49,2,FALSE)="AUTRE",UPPER(TRIM(SUBSTITUTE(T116,CHAR(160)," ")))&lt;&gt;UPPER(TRIM(SUBSTITUTE(W116,CHAR(160)," "))))),"",(V116*VLOOKUP(UPPER(TRIM(SUBSTITUTE(W116,CHAR(160)," "))),AP4:AS49,3,FALSE))/(S116*VLOOKUP(UPPER(TRIM(SUBSTITUTE(T116,CHAR(160)," "))),AP4:AS49,3,FALSE))),"")),IFERROR(AK115,"")))</f>
        <v/>
      </c>
      <c r="AL116" s="40" t="str">
        <f t="shared" si="29"/>
        <v/>
      </c>
      <c r="AM116" s="50">
        <f t="shared" si="30"/>
        <v>0</v>
      </c>
      <c r="AN116" s="1"/>
      <c r="AO116" s="1"/>
      <c r="AP116" s="64" t="s">
        <v>443</v>
      </c>
      <c r="AQ116" s="1"/>
      <c r="AR116" s="382" t="s">
        <v>374</v>
      </c>
      <c r="AS116" s="343">
        <f t="shared" si="19"/>
        <v>0.45</v>
      </c>
      <c r="AT116" s="344">
        <v>450</v>
      </c>
      <c r="BB116" s="262"/>
      <c r="BC116" s="257"/>
      <c r="BD116" s="257"/>
      <c r="BE116" s="257"/>
      <c r="BF116" s="257"/>
      <c r="BG116" s="257"/>
      <c r="BH116" s="258"/>
      <c r="BJ116" s="229">
        <v>1</v>
      </c>
    </row>
    <row r="117" spans="1:62" ht="20.100000000000001" customHeight="1" x14ac:dyDescent="0.25">
      <c r="A117" s="232" t="s">
        <v>237</v>
      </c>
      <c r="B117" s="178">
        <f t="shared" si="31"/>
        <v>0</v>
      </c>
      <c r="C117" s="156"/>
      <c r="D117" s="157"/>
      <c r="E117" s="157"/>
      <c r="F117" s="157"/>
      <c r="G117" s="157"/>
      <c r="H117" s="157"/>
      <c r="I117" s="158"/>
      <c r="J117" s="131"/>
      <c r="K117" s="255" t="str">
        <f t="shared" si="20"/>
        <v>►</v>
      </c>
      <c r="L117" s="341"/>
      <c r="M117" s="341"/>
      <c r="N117" s="341"/>
      <c r="O117" s="341"/>
      <c r="P117" s="341"/>
      <c r="Q117" s="1"/>
      <c r="R117" s="1"/>
      <c r="S117" s="77"/>
      <c r="T117" s="77"/>
      <c r="U117" s="77"/>
      <c r="V117" s="77"/>
      <c r="W117" s="1"/>
      <c r="X117" s="46" t="str">
        <f t="shared" si="21"/>
        <v/>
      </c>
      <c r="Y117" s="46" t="str">
        <f>IF(NOT(AND(LEFT(R117,1)="L",R117&lt;&gt;"LIGNE")),"",IF(UPPER(TRIM(W117))="QS","Qt. suffisante",IF(AJ117="","",IF(AF117="MASSE",IF(AJ117&gt;=1,"Kg","g"),IF(AF117="VOLUME",IF(AJ117&gt;=1,"L","cl"),IFERROR(VLOOKUP(UPPER(TRIM(V117)),AP4:AS49,4,FALSE),V117))))))</f>
        <v/>
      </c>
      <c r="Z117" s="45" t="str">
        <f t="shared" si="22"/>
        <v/>
      </c>
      <c r="AA117" s="45" t="str">
        <f>IF(NOT(AND(LEFT(R117,1)="L",R117&lt;&gt;"LIGNE")),"",IF(UPPER(TRIM(W117))="QS","Qt. suffisante",IF(AI117="","",IF(AF117="MASSE",IF(AI117&gt;=1,"Kg","g"),IF(AF117="VOLUME",IF(AI117&gt;=1,"L","cl"),IFERROR(VLOOKUP(UPPER(TRIM(V117)),AP4:AS49,4,FALSE),V117))))))</f>
        <v/>
      </c>
      <c r="AB117" s="47" t="str">
        <f t="shared" si="23"/>
        <v/>
      </c>
      <c r="AC117" s="47" t="str">
        <f t="shared" si="24"/>
        <v/>
      </c>
      <c r="AD117" s="47" t="str">
        <f t="shared" si="25"/>
        <v/>
      </c>
      <c r="AE117" s="1"/>
      <c r="AF117" s="48" t="str">
        <f>IF(NOT(AND(LEFT(R117,1)="L",R117&lt;&gt;"LIGNE")),"",IFERROR(VLOOKUP(UPPER(TRIM(V117)),AP4:AS49,2,FALSE),""))</f>
        <v/>
      </c>
      <c r="AG117" s="49" t="str">
        <f>IF(NOT(AND(LEFT(R117,1)="L",R117&lt;&gt;"LIGNE")),"",IFERROR(VLOOKUP(UPPER(TRIM(V117)),AP4:AS49,3,FALSE),""))</f>
        <v/>
      </c>
      <c r="AH117" s="49" t="str">
        <f t="shared" si="26"/>
        <v/>
      </c>
      <c r="AI117" s="49" t="str">
        <f t="shared" si="27"/>
        <v/>
      </c>
      <c r="AJ117" s="49" t="str">
        <f t="shared" si="28"/>
        <v/>
      </c>
      <c r="AK117" s="40" t="str">
        <f>IF(R117="RECETTE","",IF(R117="PRINCIPAL AUTEUR",IF(OR(S117="",T117="",V117="",W117="",S117=0),"",IFERROR(IF(OR(VLOOKUP(UPPER(TRIM(SUBSTITUTE(T117,CHAR(160)," "))),AP4:AS49,2,FALSE)&lt;&gt;VLOOKUP(UPPER(TRIM(SUBSTITUTE(W117,CHAR(160)," "))),AP4:AS49,2,FALSE),AND(VLOOKUP(UPPER(TRIM(SUBSTITUTE(T117,CHAR(160)," "))),AP4:AS49,2,FALSE)="AUTRE",UPPER(TRIM(SUBSTITUTE(T117,CHAR(160)," ")))&lt;&gt;UPPER(TRIM(SUBSTITUTE(W117,CHAR(160)," "))))),"",(V117*VLOOKUP(UPPER(TRIM(SUBSTITUTE(W117,CHAR(160)," "))),AP4:AS49,3,FALSE))/(S117*VLOOKUP(UPPER(TRIM(SUBSTITUTE(T117,CHAR(160)," "))),AP4:AS49,3,FALSE))),"")),IFERROR(AK116,"")))</f>
        <v/>
      </c>
      <c r="AL117" s="40" t="str">
        <f t="shared" si="29"/>
        <v/>
      </c>
      <c r="AM117" s="50">
        <f t="shared" si="30"/>
        <v>0</v>
      </c>
      <c r="AN117" s="1"/>
      <c r="AO117" s="1"/>
      <c r="AP117" s="64" t="s">
        <v>367</v>
      </c>
      <c r="AQ117" s="1"/>
      <c r="AR117" s="402" t="s">
        <v>375</v>
      </c>
      <c r="AS117" s="358">
        <f t="shared" si="19"/>
        <v>1E-3</v>
      </c>
      <c r="AT117" s="359">
        <v>1</v>
      </c>
      <c r="BB117" s="403" t="s">
        <v>113</v>
      </c>
      <c r="BC117" s="404"/>
      <c r="BD117" s="404"/>
      <c r="BE117" s="234"/>
      <c r="BF117" s="234"/>
      <c r="BG117" s="234"/>
      <c r="BH117" s="384"/>
      <c r="BJ117" s="229">
        <v>1</v>
      </c>
    </row>
    <row r="118" spans="1:62" ht="20.100000000000001" customHeight="1" x14ac:dyDescent="0.25">
      <c r="A118" s="232" t="s">
        <v>237</v>
      </c>
      <c r="B118" s="178">
        <f t="shared" si="31"/>
        <v>0</v>
      </c>
      <c r="C118" s="156"/>
      <c r="D118" s="157"/>
      <c r="E118" s="157"/>
      <c r="F118" s="157"/>
      <c r="G118" s="157"/>
      <c r="H118" s="157"/>
      <c r="I118" s="158"/>
      <c r="J118" s="131"/>
      <c r="K118" s="255" t="str">
        <f t="shared" si="20"/>
        <v>►</v>
      </c>
      <c r="L118" s="341"/>
      <c r="M118" s="341"/>
      <c r="N118" s="341"/>
      <c r="O118" s="341"/>
      <c r="P118" s="341"/>
      <c r="Q118" s="1"/>
      <c r="R118" s="1"/>
      <c r="S118" s="77"/>
      <c r="T118" s="77"/>
      <c r="U118" s="77"/>
      <c r="V118" s="77"/>
      <c r="W118" s="1"/>
      <c r="X118" s="46" t="str">
        <f t="shared" si="21"/>
        <v/>
      </c>
      <c r="Y118" s="46" t="str">
        <f>IF(NOT(AND(LEFT(R118,1)="L",R118&lt;&gt;"LIGNE")),"",IF(UPPER(TRIM(W118))="QS","Qt. suffisante",IF(AJ118="","",IF(AF118="MASSE",IF(AJ118&gt;=1,"Kg","g"),IF(AF118="VOLUME",IF(AJ118&gt;=1,"L","cl"),IFERROR(VLOOKUP(UPPER(TRIM(V118)),AP4:AS49,4,FALSE),V118))))))</f>
        <v/>
      </c>
      <c r="Z118" s="45" t="str">
        <f t="shared" si="22"/>
        <v/>
      </c>
      <c r="AA118" s="45" t="str">
        <f>IF(NOT(AND(LEFT(R118,1)="L",R118&lt;&gt;"LIGNE")),"",IF(UPPER(TRIM(W118))="QS","Qt. suffisante",IF(AI118="","",IF(AF118="MASSE",IF(AI118&gt;=1,"Kg","g"),IF(AF118="VOLUME",IF(AI118&gt;=1,"L","cl"),IFERROR(VLOOKUP(UPPER(TRIM(V118)),AP4:AS49,4,FALSE),V118))))))</f>
        <v/>
      </c>
      <c r="AB118" s="47" t="str">
        <f t="shared" si="23"/>
        <v/>
      </c>
      <c r="AC118" s="47" t="str">
        <f t="shared" si="24"/>
        <v/>
      </c>
      <c r="AD118" s="47" t="str">
        <f t="shared" si="25"/>
        <v/>
      </c>
      <c r="AE118" s="1"/>
      <c r="AF118" s="48" t="str">
        <f>IF(NOT(AND(LEFT(R118,1)="L",R118&lt;&gt;"LIGNE")),"",IFERROR(VLOOKUP(UPPER(TRIM(V118)),AP4:AS49,2,FALSE),""))</f>
        <v/>
      </c>
      <c r="AG118" s="49" t="str">
        <f>IF(NOT(AND(LEFT(R118,1)="L",R118&lt;&gt;"LIGNE")),"",IFERROR(VLOOKUP(UPPER(TRIM(V118)),AP4:AS49,3,FALSE),""))</f>
        <v/>
      </c>
      <c r="AH118" s="49" t="str">
        <f t="shared" si="26"/>
        <v/>
      </c>
      <c r="AI118" s="49" t="str">
        <f t="shared" si="27"/>
        <v/>
      </c>
      <c r="AJ118" s="49" t="str">
        <f t="shared" si="28"/>
        <v/>
      </c>
      <c r="AK118" s="40" t="str">
        <f>IF(R118="RECETTE","",IF(R118="PRINCIPAL AUTEUR",IF(OR(S118="",T118="",V118="",W118="",S118=0),"",IFERROR(IF(OR(VLOOKUP(UPPER(TRIM(SUBSTITUTE(T118,CHAR(160)," "))),AP4:AS49,2,FALSE)&lt;&gt;VLOOKUP(UPPER(TRIM(SUBSTITUTE(W118,CHAR(160)," "))),AP4:AS49,2,FALSE),AND(VLOOKUP(UPPER(TRIM(SUBSTITUTE(T118,CHAR(160)," "))),AP4:AS49,2,FALSE)="AUTRE",UPPER(TRIM(SUBSTITUTE(T118,CHAR(160)," ")))&lt;&gt;UPPER(TRIM(SUBSTITUTE(W118,CHAR(160)," "))))),"",(V118*VLOOKUP(UPPER(TRIM(SUBSTITUTE(W118,CHAR(160)," "))),AP4:AS49,3,FALSE))/(S118*VLOOKUP(UPPER(TRIM(SUBSTITUTE(T118,CHAR(160)," "))),AP4:AS49,3,FALSE))),"")),IFERROR(AK117,"")))</f>
        <v/>
      </c>
      <c r="AL118" s="40" t="str">
        <f t="shared" si="29"/>
        <v/>
      </c>
      <c r="AM118" s="50">
        <f t="shared" si="30"/>
        <v>0</v>
      </c>
      <c r="AN118" s="1"/>
      <c r="AO118" s="1"/>
      <c r="AP118" s="65" t="s">
        <v>444</v>
      </c>
      <c r="AQ118" s="1"/>
      <c r="AR118" s="402" t="s">
        <v>377</v>
      </c>
      <c r="AS118" s="358">
        <f t="shared" si="19"/>
        <v>2.5000000000000001E-3</v>
      </c>
      <c r="AT118" s="368">
        <v>2.5</v>
      </c>
      <c r="BB118" s="405" t="str">
        <f>"cliquez sur la colonne "&amp;SUBSTITUTE(ADDRESS(1,COLUMN(),4),"1","")</f>
        <v>cliquez sur la colonne BB</v>
      </c>
      <c r="BC118" s="404"/>
      <c r="BD118" s="404"/>
      <c r="BE118" s="234"/>
      <c r="BF118" s="234"/>
      <c r="BG118" s="234"/>
      <c r="BH118" s="384"/>
      <c r="BJ118" s="229">
        <v>1</v>
      </c>
    </row>
    <row r="119" spans="1:62" ht="20.100000000000001" customHeight="1" x14ac:dyDescent="0.25">
      <c r="A119" s="232" t="s">
        <v>237</v>
      </c>
      <c r="B119" s="178">
        <f t="shared" si="31"/>
        <v>0</v>
      </c>
      <c r="C119" s="156"/>
      <c r="D119" s="157"/>
      <c r="E119" s="157"/>
      <c r="F119" s="157"/>
      <c r="G119" s="157"/>
      <c r="H119" s="157"/>
      <c r="I119" s="158"/>
      <c r="J119" s="131"/>
      <c r="K119" s="255" t="str">
        <f t="shared" si="20"/>
        <v>►</v>
      </c>
      <c r="L119" s="341"/>
      <c r="M119" s="341"/>
      <c r="N119" s="341"/>
      <c r="O119" s="341"/>
      <c r="P119" s="341"/>
      <c r="Q119" s="1"/>
      <c r="R119" s="1"/>
      <c r="S119" s="77"/>
      <c r="T119" s="77"/>
      <c r="U119" s="77"/>
      <c r="V119" s="77"/>
      <c r="W119" s="1"/>
      <c r="X119" s="46" t="str">
        <f t="shared" si="21"/>
        <v/>
      </c>
      <c r="Y119" s="46" t="str">
        <f>IF(NOT(AND(LEFT(R119,1)="L",R119&lt;&gt;"LIGNE")),"",IF(UPPER(TRIM(W119))="QS","Qt. suffisante",IF(AJ119="","",IF(AF119="MASSE",IF(AJ119&gt;=1,"Kg","g"),IF(AF119="VOLUME",IF(AJ119&gt;=1,"L","cl"),IFERROR(VLOOKUP(UPPER(TRIM(V119)),AP4:AS49,4,FALSE),V119))))))</f>
        <v/>
      </c>
      <c r="Z119" s="45" t="str">
        <f t="shared" si="22"/>
        <v/>
      </c>
      <c r="AA119" s="45" t="str">
        <f>IF(NOT(AND(LEFT(R119,1)="L",R119&lt;&gt;"LIGNE")),"",IF(UPPER(TRIM(W119))="QS","Qt. suffisante",IF(AI119="","",IF(AF119="MASSE",IF(AI119&gt;=1,"Kg","g"),IF(AF119="VOLUME",IF(AI119&gt;=1,"L","cl"),IFERROR(VLOOKUP(UPPER(TRIM(V119)),AP4:AS49,4,FALSE),V119))))))</f>
        <v/>
      </c>
      <c r="AB119" s="47" t="str">
        <f t="shared" si="23"/>
        <v/>
      </c>
      <c r="AC119" s="47" t="str">
        <f t="shared" si="24"/>
        <v/>
      </c>
      <c r="AD119" s="47" t="str">
        <f t="shared" si="25"/>
        <v/>
      </c>
      <c r="AE119" s="1"/>
      <c r="AF119" s="48" t="str">
        <f>IF(NOT(AND(LEFT(R119,1)="L",R119&lt;&gt;"LIGNE")),"",IFERROR(VLOOKUP(UPPER(TRIM(V119)),AP4:AS49,2,FALSE),""))</f>
        <v/>
      </c>
      <c r="AG119" s="49" t="str">
        <f>IF(NOT(AND(LEFT(R119,1)="L",R119&lt;&gt;"LIGNE")),"",IFERROR(VLOOKUP(UPPER(TRIM(V119)),AP4:AS49,3,FALSE),""))</f>
        <v/>
      </c>
      <c r="AH119" s="49" t="str">
        <f t="shared" si="26"/>
        <v/>
      </c>
      <c r="AI119" s="49" t="str">
        <f t="shared" si="27"/>
        <v/>
      </c>
      <c r="AJ119" s="49" t="str">
        <f t="shared" si="28"/>
        <v/>
      </c>
      <c r="AK119" s="40" t="str">
        <f>IF(R119="RECETTE","",IF(R119="PRINCIPAL AUTEUR",IF(OR(S119="",T119="",V119="",W119="",S119=0),"",IFERROR(IF(OR(VLOOKUP(UPPER(TRIM(SUBSTITUTE(T119,CHAR(160)," "))),AP4:AS49,2,FALSE)&lt;&gt;VLOOKUP(UPPER(TRIM(SUBSTITUTE(W119,CHAR(160)," "))),AP4:AS49,2,FALSE),AND(VLOOKUP(UPPER(TRIM(SUBSTITUTE(T119,CHAR(160)," "))),AP4:AS49,2,FALSE)="AUTRE",UPPER(TRIM(SUBSTITUTE(T119,CHAR(160)," ")))&lt;&gt;UPPER(TRIM(SUBSTITUTE(W119,CHAR(160)," "))))),"",(V119*VLOOKUP(UPPER(TRIM(SUBSTITUTE(W119,CHAR(160)," "))),AP4:AS49,3,FALSE))/(S119*VLOOKUP(UPPER(TRIM(SUBSTITUTE(T119,CHAR(160)," "))),AP4:AS49,3,FALSE))),"")),IFERROR(AK118,"")))</f>
        <v/>
      </c>
      <c r="AL119" s="40" t="str">
        <f t="shared" si="29"/>
        <v/>
      </c>
      <c r="AM119" s="50">
        <f t="shared" si="30"/>
        <v>0</v>
      </c>
      <c r="AN119" s="1"/>
      <c r="AO119" s="1"/>
      <c r="AP119" s="60" t="s">
        <v>62</v>
      </c>
      <c r="AQ119" s="1"/>
      <c r="AR119" s="402" t="s">
        <v>378</v>
      </c>
      <c r="AS119" s="373">
        <f t="shared" si="19"/>
        <v>4.4999999999999997E-3</v>
      </c>
      <c r="AT119" s="374">
        <v>4.5</v>
      </c>
      <c r="BB119" s="434" t="s">
        <v>553</v>
      </c>
      <c r="BC119" s="435"/>
      <c r="BD119" s="435"/>
      <c r="BE119" s="435"/>
      <c r="BF119" s="435"/>
      <c r="BG119" s="435"/>
      <c r="BH119" s="436"/>
      <c r="BJ119" s="229">
        <v>1</v>
      </c>
    </row>
    <row r="120" spans="1:62" ht="20.100000000000001" customHeight="1" x14ac:dyDescent="0.25">
      <c r="A120" s="232" t="s">
        <v>237</v>
      </c>
      <c r="B120" s="178">
        <f t="shared" si="31"/>
        <v>0</v>
      </c>
      <c r="C120" s="156"/>
      <c r="D120" s="157"/>
      <c r="E120" s="157"/>
      <c r="F120" s="157"/>
      <c r="G120" s="157"/>
      <c r="H120" s="157"/>
      <c r="I120" s="158"/>
      <c r="J120" s="131"/>
      <c r="K120" s="255" t="str">
        <f t="shared" si="20"/>
        <v>►</v>
      </c>
      <c r="L120" s="341"/>
      <c r="M120" s="341"/>
      <c r="N120" s="341"/>
      <c r="O120" s="341"/>
      <c r="P120" s="341"/>
      <c r="Q120" s="1"/>
      <c r="R120" s="1"/>
      <c r="S120" s="77"/>
      <c r="T120" s="77"/>
      <c r="U120" s="77"/>
      <c r="V120" s="77"/>
      <c r="W120" s="1"/>
      <c r="X120" s="46" t="str">
        <f t="shared" si="21"/>
        <v/>
      </c>
      <c r="Y120" s="46" t="str">
        <f>IF(NOT(AND(LEFT(R120,1)="L",R120&lt;&gt;"LIGNE")),"",IF(UPPER(TRIM(W120))="QS","Qt. suffisante",IF(AJ120="","",IF(AF120="MASSE",IF(AJ120&gt;=1,"Kg","g"),IF(AF120="VOLUME",IF(AJ120&gt;=1,"L","cl"),IFERROR(VLOOKUP(UPPER(TRIM(V120)),AP4:AS49,4,FALSE),V120))))))</f>
        <v/>
      </c>
      <c r="Z120" s="45" t="str">
        <f t="shared" si="22"/>
        <v/>
      </c>
      <c r="AA120" s="45" t="str">
        <f>IF(NOT(AND(LEFT(R120,1)="L",R120&lt;&gt;"LIGNE")),"",IF(UPPER(TRIM(W120))="QS","Qt. suffisante",IF(AI120="","",IF(AF120="MASSE",IF(AI120&gt;=1,"Kg","g"),IF(AF120="VOLUME",IF(AI120&gt;=1,"L","cl"),IFERROR(VLOOKUP(UPPER(TRIM(V120)),AP4:AS49,4,FALSE),V120))))))</f>
        <v/>
      </c>
      <c r="AB120" s="47" t="str">
        <f t="shared" si="23"/>
        <v/>
      </c>
      <c r="AC120" s="47" t="str">
        <f t="shared" si="24"/>
        <v/>
      </c>
      <c r="AD120" s="47" t="str">
        <f t="shared" si="25"/>
        <v/>
      </c>
      <c r="AE120" s="1"/>
      <c r="AF120" s="48" t="str">
        <f>IF(NOT(AND(LEFT(R120,1)="L",R120&lt;&gt;"LIGNE")),"",IFERROR(VLOOKUP(UPPER(TRIM(V120)),AP4:AS49,2,FALSE),""))</f>
        <v/>
      </c>
      <c r="AG120" s="49" t="str">
        <f>IF(NOT(AND(LEFT(R120,1)="L",R120&lt;&gt;"LIGNE")),"",IFERROR(VLOOKUP(UPPER(TRIM(V120)),AP4:AS49,3,FALSE),""))</f>
        <v/>
      </c>
      <c r="AH120" s="49" t="str">
        <f t="shared" si="26"/>
        <v/>
      </c>
      <c r="AI120" s="49" t="str">
        <f t="shared" si="27"/>
        <v/>
      </c>
      <c r="AJ120" s="49" t="str">
        <f t="shared" si="28"/>
        <v/>
      </c>
      <c r="AK120" s="40" t="str">
        <f>IF(R120="RECETTE","",IF(R120="PRINCIPAL AUTEUR",IF(OR(S120="",T120="",V120="",W120="",S120=0),"",IFERROR(IF(OR(VLOOKUP(UPPER(TRIM(SUBSTITUTE(T120,CHAR(160)," "))),AP4:AS49,2,FALSE)&lt;&gt;VLOOKUP(UPPER(TRIM(SUBSTITUTE(W120,CHAR(160)," "))),AP4:AS49,2,FALSE),AND(VLOOKUP(UPPER(TRIM(SUBSTITUTE(T120,CHAR(160)," "))),AP4:AS49,2,FALSE)="AUTRE",UPPER(TRIM(SUBSTITUTE(T120,CHAR(160)," ")))&lt;&gt;UPPER(TRIM(SUBSTITUTE(W120,CHAR(160)," "))))),"",(V120*VLOOKUP(UPPER(TRIM(SUBSTITUTE(W120,CHAR(160)," "))),AP4:AS49,3,FALSE))/(S120*VLOOKUP(UPPER(TRIM(SUBSTITUTE(T120,CHAR(160)," "))),AP4:AS49,3,FALSE))),"")),IFERROR(AK119,"")))</f>
        <v/>
      </c>
      <c r="AL120" s="40" t="str">
        <f t="shared" si="29"/>
        <v/>
      </c>
      <c r="AM120" s="50">
        <f t="shared" si="30"/>
        <v>0</v>
      </c>
      <c r="AN120" s="1"/>
      <c r="AO120" s="1"/>
      <c r="AP120" s="65" t="s">
        <v>445</v>
      </c>
      <c r="AQ120" s="1"/>
      <c r="AR120" s="402" t="s">
        <v>379</v>
      </c>
      <c r="AS120" s="358">
        <f t="shared" si="19"/>
        <v>5.9000000000000007E-3</v>
      </c>
      <c r="AT120" s="368">
        <v>5.9</v>
      </c>
      <c r="BB120" s="434"/>
      <c r="BC120" s="435"/>
      <c r="BD120" s="435"/>
      <c r="BE120" s="435"/>
      <c r="BF120" s="435"/>
      <c r="BG120" s="435"/>
      <c r="BH120" s="436"/>
      <c r="BJ120" s="229">
        <v>1</v>
      </c>
    </row>
    <row r="121" spans="1:62" ht="20.100000000000001" customHeight="1" x14ac:dyDescent="0.25">
      <c r="A121" s="232" t="s">
        <v>237</v>
      </c>
      <c r="B121" s="178">
        <f t="shared" si="31"/>
        <v>0</v>
      </c>
      <c r="C121" s="156"/>
      <c r="D121" s="157"/>
      <c r="E121" s="157"/>
      <c r="F121" s="157"/>
      <c r="G121" s="157"/>
      <c r="H121" s="157"/>
      <c r="I121" s="158"/>
      <c r="J121" s="131"/>
      <c r="K121" s="255" t="str">
        <f t="shared" si="20"/>
        <v>►</v>
      </c>
      <c r="L121" s="341"/>
      <c r="M121" s="341"/>
      <c r="N121" s="341"/>
      <c r="O121" s="341"/>
      <c r="P121" s="341"/>
      <c r="Q121" s="1"/>
      <c r="R121" s="1"/>
      <c r="S121" s="77"/>
      <c r="T121" s="77"/>
      <c r="U121" s="77"/>
      <c r="V121" s="77"/>
      <c r="W121" s="1"/>
      <c r="X121" s="46" t="str">
        <f t="shared" si="21"/>
        <v/>
      </c>
      <c r="Y121" s="46" t="str">
        <f>IF(NOT(AND(LEFT(R121,1)="L",R121&lt;&gt;"LIGNE")),"",IF(UPPER(TRIM(W121))="QS","Qt. suffisante",IF(AJ121="","",IF(AF121="MASSE",IF(AJ121&gt;=1,"Kg","g"),IF(AF121="VOLUME",IF(AJ121&gt;=1,"L","cl"),IFERROR(VLOOKUP(UPPER(TRIM(V121)),AP4:AS49,4,FALSE),V121))))))</f>
        <v/>
      </c>
      <c r="Z121" s="45" t="str">
        <f t="shared" si="22"/>
        <v/>
      </c>
      <c r="AA121" s="45" t="str">
        <f>IF(NOT(AND(LEFT(R121,1)="L",R121&lt;&gt;"LIGNE")),"",IF(UPPER(TRIM(W121))="QS","Qt. suffisante",IF(AI121="","",IF(AF121="MASSE",IF(AI121&gt;=1,"Kg","g"),IF(AF121="VOLUME",IF(AI121&gt;=1,"L","cl"),IFERROR(VLOOKUP(UPPER(TRIM(V121)),AP4:AS49,4,FALSE),V121))))))</f>
        <v/>
      </c>
      <c r="AB121" s="47" t="str">
        <f t="shared" si="23"/>
        <v/>
      </c>
      <c r="AC121" s="47" t="str">
        <f t="shared" si="24"/>
        <v/>
      </c>
      <c r="AD121" s="47" t="str">
        <f t="shared" si="25"/>
        <v/>
      </c>
      <c r="AE121" s="1"/>
      <c r="AF121" s="48" t="str">
        <f>IF(NOT(AND(LEFT(R121,1)="L",R121&lt;&gt;"LIGNE")),"",IFERROR(VLOOKUP(UPPER(TRIM(V121)),AP4:AS49,2,FALSE),""))</f>
        <v/>
      </c>
      <c r="AG121" s="49" t="str">
        <f>IF(NOT(AND(LEFT(R121,1)="L",R121&lt;&gt;"LIGNE")),"",IFERROR(VLOOKUP(UPPER(TRIM(V121)),AP4:AS49,3,FALSE),""))</f>
        <v/>
      </c>
      <c r="AH121" s="49" t="str">
        <f t="shared" si="26"/>
        <v/>
      </c>
      <c r="AI121" s="49" t="str">
        <f t="shared" si="27"/>
        <v/>
      </c>
      <c r="AJ121" s="49" t="str">
        <f t="shared" si="28"/>
        <v/>
      </c>
      <c r="AK121" s="40" t="str">
        <f>IF(R121="RECETTE","",IF(R121="PRINCIPAL AUTEUR",IF(OR(S121="",T121="",V121="",W121="",S121=0),"",IFERROR(IF(OR(VLOOKUP(UPPER(TRIM(SUBSTITUTE(T121,CHAR(160)," "))),AP4:AS49,2,FALSE)&lt;&gt;VLOOKUP(UPPER(TRIM(SUBSTITUTE(W121,CHAR(160)," "))),AP4:AS49,2,FALSE),AND(VLOOKUP(UPPER(TRIM(SUBSTITUTE(T121,CHAR(160)," "))),AP4:AS49,2,FALSE)="AUTRE",UPPER(TRIM(SUBSTITUTE(T121,CHAR(160)," ")))&lt;&gt;UPPER(TRIM(SUBSTITUTE(W121,CHAR(160)," "))))),"",(V121*VLOOKUP(UPPER(TRIM(SUBSTITUTE(W121,CHAR(160)," "))),AP4:AS49,3,FALSE))/(S121*VLOOKUP(UPPER(TRIM(SUBSTITUTE(T121,CHAR(160)," "))),AP4:AS49,3,FALSE))),"")),IFERROR(AK120,"")))</f>
        <v/>
      </c>
      <c r="AL121" s="40" t="str">
        <f t="shared" si="29"/>
        <v/>
      </c>
      <c r="AM121" s="50">
        <f t="shared" si="30"/>
        <v>0</v>
      </c>
      <c r="AN121" s="1"/>
      <c r="AO121" s="1"/>
      <c r="AP121" s="65" t="s">
        <v>446</v>
      </c>
      <c r="AQ121" s="1"/>
      <c r="AR121" s="402" t="s">
        <v>380</v>
      </c>
      <c r="AS121" s="358">
        <f t="shared" si="19"/>
        <v>0.04</v>
      </c>
      <c r="AT121" s="359">
        <v>40</v>
      </c>
      <c r="BB121" s="403" t="s">
        <v>115</v>
      </c>
      <c r="BC121" s="404"/>
      <c r="BD121" s="404"/>
      <c r="BE121" s="234"/>
      <c r="BF121" s="234"/>
      <c r="BG121" s="234"/>
      <c r="BH121" s="384"/>
      <c r="BJ121" s="229">
        <v>1</v>
      </c>
    </row>
    <row r="122" spans="1:62" ht="20.100000000000001" customHeight="1" x14ac:dyDescent="0.25">
      <c r="A122" s="232" t="s">
        <v>237</v>
      </c>
      <c r="B122" s="178">
        <f t="shared" si="31"/>
        <v>0</v>
      </c>
      <c r="C122" s="156"/>
      <c r="D122" s="157"/>
      <c r="E122" s="157"/>
      <c r="F122" s="157"/>
      <c r="G122" s="157"/>
      <c r="H122" s="157"/>
      <c r="I122" s="158"/>
      <c r="J122" s="131"/>
      <c r="K122" s="255" t="str">
        <f t="shared" si="20"/>
        <v>►</v>
      </c>
      <c r="L122" s="341"/>
      <c r="M122" s="341"/>
      <c r="N122" s="341"/>
      <c r="O122" s="341"/>
      <c r="P122" s="341"/>
      <c r="Q122" s="1"/>
      <c r="R122" s="1"/>
      <c r="S122" s="77"/>
      <c r="T122" s="77"/>
      <c r="U122" s="77"/>
      <c r="V122" s="77"/>
      <c r="W122" s="1"/>
      <c r="X122" s="46" t="str">
        <f t="shared" si="21"/>
        <v/>
      </c>
      <c r="Y122" s="46" t="str">
        <f>IF(NOT(AND(LEFT(R122,1)="L",R122&lt;&gt;"LIGNE")),"",IF(UPPER(TRIM(W122))="QS","Qt. suffisante",IF(AJ122="","",IF(AF122="MASSE",IF(AJ122&gt;=1,"Kg","g"),IF(AF122="VOLUME",IF(AJ122&gt;=1,"L","cl"),IFERROR(VLOOKUP(UPPER(TRIM(V122)),AP4:AS49,4,FALSE),V122))))))</f>
        <v/>
      </c>
      <c r="Z122" s="45" t="str">
        <f t="shared" si="22"/>
        <v/>
      </c>
      <c r="AA122" s="45" t="str">
        <f>IF(NOT(AND(LEFT(R122,1)="L",R122&lt;&gt;"LIGNE")),"",IF(UPPER(TRIM(W122))="QS","Qt. suffisante",IF(AI122="","",IF(AF122="MASSE",IF(AI122&gt;=1,"Kg","g"),IF(AF122="VOLUME",IF(AI122&gt;=1,"L","cl"),IFERROR(VLOOKUP(UPPER(TRIM(V122)),AP4:AS49,4,FALSE),V122))))))</f>
        <v/>
      </c>
      <c r="AB122" s="47" t="str">
        <f t="shared" si="23"/>
        <v/>
      </c>
      <c r="AC122" s="47" t="str">
        <f t="shared" si="24"/>
        <v/>
      </c>
      <c r="AD122" s="47" t="str">
        <f t="shared" si="25"/>
        <v/>
      </c>
      <c r="AE122" s="1"/>
      <c r="AF122" s="48" t="str">
        <f>IF(NOT(AND(LEFT(R122,1)="L",R122&lt;&gt;"LIGNE")),"",IFERROR(VLOOKUP(UPPER(TRIM(V122)),AP4:AS49,2,FALSE),""))</f>
        <v/>
      </c>
      <c r="AG122" s="49" t="str">
        <f>IF(NOT(AND(LEFT(R122,1)="L",R122&lt;&gt;"LIGNE")),"",IFERROR(VLOOKUP(UPPER(TRIM(V122)),AP4:AS49,3,FALSE),""))</f>
        <v/>
      </c>
      <c r="AH122" s="49" t="str">
        <f t="shared" si="26"/>
        <v/>
      </c>
      <c r="AI122" s="49" t="str">
        <f t="shared" si="27"/>
        <v/>
      </c>
      <c r="AJ122" s="49" t="str">
        <f t="shared" si="28"/>
        <v/>
      </c>
      <c r="AK122" s="40" t="str">
        <f>IF(R122="RECETTE","",IF(R122="PRINCIPAL AUTEUR",IF(OR(S122="",T122="",V122="",W122="",S122=0),"",IFERROR(IF(OR(VLOOKUP(UPPER(TRIM(SUBSTITUTE(T122,CHAR(160)," "))),AP4:AS49,2,FALSE)&lt;&gt;VLOOKUP(UPPER(TRIM(SUBSTITUTE(W122,CHAR(160)," "))),AP4:AS49,2,FALSE),AND(VLOOKUP(UPPER(TRIM(SUBSTITUTE(T122,CHAR(160)," "))),AP4:AS49,2,FALSE)="AUTRE",UPPER(TRIM(SUBSTITUTE(T122,CHAR(160)," ")))&lt;&gt;UPPER(TRIM(SUBSTITUTE(W122,CHAR(160)," "))))),"",(V122*VLOOKUP(UPPER(TRIM(SUBSTITUTE(W122,CHAR(160)," "))),AP4:AS49,3,FALSE))/(S122*VLOOKUP(UPPER(TRIM(SUBSTITUTE(T122,CHAR(160)," "))),AP4:AS49,3,FALSE))),"")),IFERROR(AK121,"")))</f>
        <v/>
      </c>
      <c r="AL122" s="40" t="str">
        <f t="shared" si="29"/>
        <v/>
      </c>
      <c r="AM122" s="50">
        <f t="shared" si="30"/>
        <v>0</v>
      </c>
      <c r="AN122" s="1"/>
      <c r="AO122" s="1"/>
      <c r="AP122" s="65" t="s">
        <v>447</v>
      </c>
      <c r="AQ122" s="1"/>
      <c r="AR122" s="402" t="s">
        <v>382</v>
      </c>
      <c r="AS122" s="358">
        <f t="shared" si="19"/>
        <v>4.4999999999999998E-2</v>
      </c>
      <c r="AT122" s="359">
        <v>45</v>
      </c>
      <c r="BB122" s="406" t="s">
        <v>546</v>
      </c>
      <c r="BC122" s="404"/>
      <c r="BD122" s="404"/>
      <c r="BE122" s="234"/>
      <c r="BF122" s="234"/>
      <c r="BG122" s="234"/>
      <c r="BH122" s="384"/>
      <c r="BJ122" s="229">
        <v>1</v>
      </c>
    </row>
    <row r="123" spans="1:62" ht="20.100000000000001" customHeight="1" x14ac:dyDescent="0.25">
      <c r="A123" s="232" t="s">
        <v>237</v>
      </c>
      <c r="B123" s="178">
        <f t="shared" si="31"/>
        <v>0</v>
      </c>
      <c r="C123" s="156"/>
      <c r="D123" s="157"/>
      <c r="E123" s="157"/>
      <c r="F123" s="157"/>
      <c r="G123" s="157"/>
      <c r="H123" s="157"/>
      <c r="I123" s="158"/>
      <c r="J123" s="131"/>
      <c r="K123" s="255" t="str">
        <f t="shared" si="20"/>
        <v>►</v>
      </c>
      <c r="L123" s="341"/>
      <c r="M123" s="341"/>
      <c r="N123" s="341"/>
      <c r="O123" s="341"/>
      <c r="P123" s="341"/>
      <c r="Q123" s="1"/>
      <c r="R123" s="1"/>
      <c r="S123" s="77"/>
      <c r="T123" s="77"/>
      <c r="U123" s="77"/>
      <c r="V123" s="77"/>
      <c r="W123" s="1"/>
      <c r="X123" s="46" t="str">
        <f t="shared" si="21"/>
        <v/>
      </c>
      <c r="Y123" s="46" t="str">
        <f>IF(NOT(AND(LEFT(R123,1)="L",R123&lt;&gt;"LIGNE")),"",IF(UPPER(TRIM(W123))="QS","Qt. suffisante",IF(AJ123="","",IF(AF123="MASSE",IF(AJ123&gt;=1,"Kg","g"),IF(AF123="VOLUME",IF(AJ123&gt;=1,"L","cl"),IFERROR(VLOOKUP(UPPER(TRIM(V123)),AP4:AS49,4,FALSE),V123))))))</f>
        <v/>
      </c>
      <c r="Z123" s="45" t="str">
        <f t="shared" si="22"/>
        <v/>
      </c>
      <c r="AA123" s="45" t="str">
        <f>IF(NOT(AND(LEFT(R123,1)="L",R123&lt;&gt;"LIGNE")),"",IF(UPPER(TRIM(W123))="QS","Qt. suffisante",IF(AI123="","",IF(AF123="MASSE",IF(AI123&gt;=1,"Kg","g"),IF(AF123="VOLUME",IF(AI123&gt;=1,"L","cl"),IFERROR(VLOOKUP(UPPER(TRIM(V123)),AP4:AS49,4,FALSE),V123))))))</f>
        <v/>
      </c>
      <c r="AB123" s="47" t="str">
        <f t="shared" si="23"/>
        <v/>
      </c>
      <c r="AC123" s="47" t="str">
        <f t="shared" si="24"/>
        <v/>
      </c>
      <c r="AD123" s="47" t="str">
        <f t="shared" si="25"/>
        <v/>
      </c>
      <c r="AE123" s="1"/>
      <c r="AF123" s="48" t="str">
        <f>IF(NOT(AND(LEFT(R123,1)="L",R123&lt;&gt;"LIGNE")),"",IFERROR(VLOOKUP(UPPER(TRIM(V123)),AP4:AS49,2,FALSE),""))</f>
        <v/>
      </c>
      <c r="AG123" s="49" t="str">
        <f>IF(NOT(AND(LEFT(R123,1)="L",R123&lt;&gt;"LIGNE")),"",IFERROR(VLOOKUP(UPPER(TRIM(V123)),AP4:AS49,3,FALSE),""))</f>
        <v/>
      </c>
      <c r="AH123" s="49" t="str">
        <f t="shared" si="26"/>
        <v/>
      </c>
      <c r="AI123" s="49" t="str">
        <f t="shared" si="27"/>
        <v/>
      </c>
      <c r="AJ123" s="49" t="str">
        <f t="shared" si="28"/>
        <v/>
      </c>
      <c r="AK123" s="40" t="str">
        <f>IF(R123="RECETTE","",IF(R123="PRINCIPAL AUTEUR",IF(OR(S123="",T123="",V123="",W123="",S123=0),"",IFERROR(IF(OR(VLOOKUP(UPPER(TRIM(SUBSTITUTE(T123,CHAR(160)," "))),AP4:AS49,2,FALSE)&lt;&gt;VLOOKUP(UPPER(TRIM(SUBSTITUTE(W123,CHAR(160)," "))),AP4:AS49,2,FALSE),AND(VLOOKUP(UPPER(TRIM(SUBSTITUTE(T123,CHAR(160)," "))),AP4:AS49,2,FALSE)="AUTRE",UPPER(TRIM(SUBSTITUTE(T123,CHAR(160)," ")))&lt;&gt;UPPER(TRIM(SUBSTITUTE(W123,CHAR(160)," "))))),"",(V123*VLOOKUP(UPPER(TRIM(SUBSTITUTE(W123,CHAR(160)," "))),AP4:AS49,3,FALSE))/(S123*VLOOKUP(UPPER(TRIM(SUBSTITUTE(T123,CHAR(160)," "))),AP4:AS49,3,FALSE))),"")),IFERROR(AK122,"")))</f>
        <v/>
      </c>
      <c r="AL123" s="40" t="str">
        <f t="shared" si="29"/>
        <v/>
      </c>
      <c r="AM123" s="50">
        <f t="shared" si="30"/>
        <v>0</v>
      </c>
      <c r="AN123" s="1"/>
      <c r="AO123" s="1"/>
      <c r="AP123" s="65" t="s">
        <v>448</v>
      </c>
      <c r="AQ123" s="1"/>
      <c r="AR123" s="402" t="s">
        <v>383</v>
      </c>
      <c r="AS123" s="358">
        <f t="shared" si="19"/>
        <v>0.15</v>
      </c>
      <c r="AT123" s="359">
        <v>150</v>
      </c>
      <c r="BB123" s="406" t="s">
        <v>547</v>
      </c>
      <c r="BC123" s="404"/>
      <c r="BD123" s="404"/>
      <c r="BE123" s="234"/>
      <c r="BF123" s="234"/>
      <c r="BG123" s="234"/>
      <c r="BH123" s="384"/>
      <c r="BJ123" s="229">
        <v>1</v>
      </c>
    </row>
    <row r="124" spans="1:62" ht="20.100000000000001" customHeight="1" x14ac:dyDescent="0.25">
      <c r="A124" s="232" t="s">
        <v>237</v>
      </c>
      <c r="B124" s="178">
        <f t="shared" si="31"/>
        <v>0</v>
      </c>
      <c r="C124" s="156"/>
      <c r="D124" s="157"/>
      <c r="E124" s="157"/>
      <c r="F124" s="157"/>
      <c r="G124" s="157"/>
      <c r="H124" s="157"/>
      <c r="I124" s="158"/>
      <c r="J124" s="131"/>
      <c r="K124" s="255" t="str">
        <f>IF(OR(S124&lt;&gt;"",T123&lt;&gt;"",U124&lt;&gt;"",V124&lt;&gt;""),"A","►")</f>
        <v>►</v>
      </c>
      <c r="L124" s="341"/>
      <c r="M124" s="341"/>
      <c r="N124" s="341"/>
      <c r="O124" s="341"/>
      <c r="P124" s="341"/>
      <c r="Q124" s="1"/>
      <c r="R124" s="1"/>
      <c r="S124" s="77"/>
      <c r="T124" s="77"/>
      <c r="U124" s="77"/>
      <c r="V124" s="77"/>
      <c r="W124" s="1"/>
      <c r="X124" s="46" t="str">
        <f t="shared" si="21"/>
        <v/>
      </c>
      <c r="Y124" s="46" t="str">
        <f>IF(NOT(AND(LEFT(R124,1)="L",R124&lt;&gt;"LIGNE")),"",IF(UPPER(TRIM(W124))="QS","Qt. suffisante",IF(AJ124="","",IF(AF124="MASSE",IF(AJ124&gt;=1,"Kg","g"),IF(AF124="VOLUME",IF(AJ124&gt;=1,"L","cl"),IFERROR(VLOOKUP(UPPER(TRIM(V124)),AP4:AS49,4,FALSE),V124))))))</f>
        <v/>
      </c>
      <c r="Z124" s="45" t="str">
        <f t="shared" si="22"/>
        <v/>
      </c>
      <c r="AA124" s="45" t="str">
        <f>IF(NOT(AND(LEFT(R124,1)="L",R124&lt;&gt;"LIGNE")),"",IF(UPPER(TRIM(W124))="QS","Qt. suffisante",IF(AI124="","",IF(AF124="MASSE",IF(AI124&gt;=1,"Kg","g"),IF(AF124="VOLUME",IF(AI124&gt;=1,"L","cl"),IFERROR(VLOOKUP(UPPER(TRIM(V124)),AP4:AS49,4,FALSE),V124))))))</f>
        <v/>
      </c>
      <c r="AB124" s="47" t="str">
        <f>IF(R124="PRINCIPAL AUTEUR",IF(OR(S124="",T123="",V124="",W124=""),"À COMPLÉTER",IF(OR(AC124="",AD124=""),"UNITÉ ?",IF(OR(AC124&lt;&gt;AD124,AND(AC124="AUTRE",UPPER(TRIM(SUBSTITUTE(T123,CHAR(160)," ")))&lt;&gt;UPPER(TRIM(SUBSTITUTE(W124,CHAR(160)," "))))),"UNITÉS INCOMPATIBLES","OK"))),IF(NOT(AND(LEFT(R124,1)="L",R124&lt;&gt;"LIGNE")),"",IF(AND(W124&lt;&gt;"",UPPER(TRIM(W124))&lt;&gt;"F",UPPER(TRIM(W124))&lt;&gt;"QS"),"RÈGLE ?",IF(UPPER(TRIM(W124))="QS","OK",IF(NOT(ISNUMBER(U124)),"QUANTITÉ ?",IF(V124="","UNITÉ ?",IF(COUNTIF($AP$4:$AP$49,UPPER(TRIM(V124)))=0,"UNITÉ ?","OK")))))))</f>
        <v/>
      </c>
      <c r="AC124" s="47" t="str">
        <f>IF(R124&lt;&gt;"PRINCIPAL AUTEUR","",IFERROR(VLOOKUP(UPPER(TRIM(SUBSTITUTE(T123,CHAR(160)," "))),$AP$4:$AS$49,2,FALSE),""))</f>
        <v/>
      </c>
      <c r="AD124" s="47" t="str">
        <f t="shared" si="25"/>
        <v/>
      </c>
      <c r="AE124" s="1"/>
      <c r="AF124" s="48" t="str">
        <f>IF(NOT(AND(LEFT(R124,1)="L",R124&lt;&gt;"LIGNE")),"",IFERROR(VLOOKUP(UPPER(TRIM(V124)),AP4:AS49,2,FALSE),""))</f>
        <v/>
      </c>
      <c r="AG124" s="49" t="str">
        <f>IF(NOT(AND(LEFT(R124,1)="L",R124&lt;&gt;"LIGNE")),"",IFERROR(VLOOKUP(UPPER(TRIM(V124)),AP4:AS49,3,FALSE),""))</f>
        <v/>
      </c>
      <c r="AH124" s="49" t="str">
        <f>IF(NOT(AND(LEFT(R124,1)="L",R124&lt;&gt;"LIGNE")),"",IF(UPPER(TRIM(W124))="QS","",IF(OR(T123="",U124="",AG124=""),"",U124*AG124)))</f>
        <v/>
      </c>
      <c r="AI124" s="49" t="str">
        <f t="shared" si="27"/>
        <v/>
      </c>
      <c r="AJ124" s="49" t="str">
        <f t="shared" si="28"/>
        <v/>
      </c>
      <c r="AK124" s="40" t="str">
        <f>IF(R124="RECETTE","",IF(R124="PRINCIPAL AUTEUR",IF(OR(S124="",T123="",V124="",W124="",S124=0),"",IFERROR(IF(OR(VLOOKUP(UPPER(TRIM(SUBSTITUTE(T123,CHAR(160)," "))),AP4:AS49,2,FALSE)&lt;&gt;VLOOKUP(UPPER(TRIM(SUBSTITUTE(W124,CHAR(160)," "))),AP4:AS49,2,FALSE),AND(VLOOKUP(UPPER(TRIM(SUBSTITUTE(T123,CHAR(160)," "))),AP4:AS49,2,FALSE)="AUTRE",UPPER(TRIM(SUBSTITUTE(T123,CHAR(160)," ")))&lt;&gt;UPPER(TRIM(SUBSTITUTE(W124,CHAR(160)," "))))),"",(V124*VLOOKUP(UPPER(TRIM(SUBSTITUTE(W124,CHAR(160)," "))),AP4:AS49,3,FALSE))/(S124*VLOOKUP(UPPER(TRIM(SUBSTITUTE(T123,CHAR(160)," "))),AP4:AS49,3,FALSE))),"")),IFERROR(AK123,"")))</f>
        <v/>
      </c>
      <c r="AL124" s="40" t="str">
        <f t="shared" si="29"/>
        <v/>
      </c>
      <c r="AM124" s="50">
        <f t="shared" si="30"/>
        <v>0</v>
      </c>
      <c r="AN124" s="1"/>
      <c r="AO124" s="1"/>
      <c r="AP124" s="65" t="s">
        <v>449</v>
      </c>
      <c r="AQ124" s="1"/>
      <c r="AR124" s="402" t="s">
        <v>384</v>
      </c>
      <c r="AS124" s="358">
        <f t="shared" si="19"/>
        <v>0.25</v>
      </c>
      <c r="AT124" s="359">
        <v>250</v>
      </c>
      <c r="BB124" s="406" t="s">
        <v>548</v>
      </c>
      <c r="BC124" s="404"/>
      <c r="BD124" s="404"/>
      <c r="BE124" s="234"/>
      <c r="BF124" s="234"/>
      <c r="BG124" s="234"/>
      <c r="BH124" s="384"/>
      <c r="BJ124" s="229">
        <v>1</v>
      </c>
    </row>
    <row r="125" spans="1:62" ht="20.100000000000001" customHeight="1" x14ac:dyDescent="0.25">
      <c r="A125" s="232" t="s">
        <v>237</v>
      </c>
      <c r="B125" s="178">
        <f t="shared" si="31"/>
        <v>0</v>
      </c>
      <c r="C125" s="156"/>
      <c r="D125" s="157"/>
      <c r="E125" s="157"/>
      <c r="F125" s="157"/>
      <c r="G125" s="157"/>
      <c r="H125" s="157"/>
      <c r="I125" s="158"/>
      <c r="J125" s="131"/>
      <c r="K125" s="255" t="str">
        <f t="shared" ref="K125:K188" si="32">IF(OR(S125&lt;&gt;"",T125&lt;&gt;"",U125&lt;&gt;"",V125&lt;&gt;""),"A","►")</f>
        <v>►</v>
      </c>
      <c r="L125" s="341"/>
      <c r="M125" s="341"/>
      <c r="N125" s="341"/>
      <c r="O125" s="341"/>
      <c r="P125" s="341"/>
      <c r="Q125" s="1"/>
      <c r="R125" s="1"/>
      <c r="S125" s="77"/>
      <c r="T125" s="77"/>
      <c r="U125" s="77"/>
      <c r="V125" s="77"/>
      <c r="W125" s="1"/>
      <c r="X125" s="46" t="str">
        <f t="shared" si="21"/>
        <v/>
      </c>
      <c r="Y125" s="46" t="str">
        <f>IF(NOT(AND(LEFT(R125,1)="L",R125&lt;&gt;"LIGNE")),"",IF(UPPER(TRIM(W125))="QS","Qt. suffisante",IF(AJ125="","",IF(AF125="MASSE",IF(AJ125&gt;=1,"Kg","g"),IF(AF125="VOLUME",IF(AJ125&gt;=1,"L","cl"),IFERROR(VLOOKUP(UPPER(TRIM(V125)),AP4:AS49,4,FALSE),V125))))))</f>
        <v/>
      </c>
      <c r="Z125" s="45" t="str">
        <f t="shared" si="22"/>
        <v/>
      </c>
      <c r="AA125" s="45" t="str">
        <f>IF(NOT(AND(LEFT(R125,1)="L",R125&lt;&gt;"LIGNE")),"",IF(UPPER(TRIM(W125))="QS","Qt. suffisante",IF(AI125="","",IF(AF125="MASSE",IF(AI125&gt;=1,"Kg","g"),IF(AF125="VOLUME",IF(AI125&gt;=1,"L","cl"),IFERROR(VLOOKUP(UPPER(TRIM(V125)),AP4:AS49,4,FALSE),V125))))))</f>
        <v/>
      </c>
      <c r="AB125" s="47" t="str">
        <f t="shared" ref="AB125:AB188" si="33">IF(R125="PRINCIPAL AUTEUR",IF(OR(S125="",T125="",V125="",W125=""),"À COMPLÉTER",IF(OR(AC125="",AD125=""),"UNITÉ ?",IF(OR(AC125&lt;&gt;AD125,AND(AC125="AUTRE",UPPER(TRIM(SUBSTITUTE(T125,CHAR(160)," ")))&lt;&gt;UPPER(TRIM(SUBSTITUTE(W125,CHAR(160)," "))))),"UNITÉS INCOMPATIBLES","OK"))),IF(NOT(AND(LEFT(R125,1)="L",R125&lt;&gt;"LIGNE")),"",IF(AND(W125&lt;&gt;"",UPPER(TRIM(W125))&lt;&gt;"F",UPPER(TRIM(W125))&lt;&gt;"QS"),"RÈGLE ?",IF(UPPER(TRIM(W125))="QS","OK",IF(NOT(ISNUMBER(U125)),"QUANTITÉ ?",IF(V125="","UNITÉ ?",IF(COUNTIF($AP$4:$AP$49,UPPER(TRIM(V125)))=0,"UNITÉ ?","OK")))))))</f>
        <v/>
      </c>
      <c r="AC125" s="47" t="str">
        <f t="shared" ref="AC125:AC188" si="34">IF(R125&lt;&gt;"PRINCIPAL AUTEUR","",IFERROR(VLOOKUP(UPPER(TRIM(SUBSTITUTE(T125,CHAR(160)," "))),$AP$4:$AS$49,2,FALSE),""))</f>
        <v/>
      </c>
      <c r="AD125" s="47" t="str">
        <f t="shared" si="25"/>
        <v/>
      </c>
      <c r="AE125" s="1"/>
      <c r="AF125" s="48" t="str">
        <f>IF(NOT(AND(LEFT(R125,1)="L",R125&lt;&gt;"LIGNE")),"",IFERROR(VLOOKUP(UPPER(TRIM(V125)),AP4:AS49,2,FALSE),""))</f>
        <v/>
      </c>
      <c r="AG125" s="49" t="str">
        <f>IF(NOT(AND(LEFT(R125,1)="L",R125&lt;&gt;"LIGNE")),"",IFERROR(VLOOKUP(UPPER(TRIM(V125)),AP4:AS49,3,FALSE),""))</f>
        <v/>
      </c>
      <c r="AH125" s="49" t="str">
        <f t="shared" ref="AH125:AH188" si="35">IF(NOT(AND(LEFT(R125,1)="L",R125&lt;&gt;"LIGNE")),"",IF(UPPER(TRIM(W125))="QS","",IF(OR(T125="",U125="",AG125=""),"",U125*AG125)))</f>
        <v/>
      </c>
      <c r="AI125" s="49" t="str">
        <f t="shared" si="27"/>
        <v/>
      </c>
      <c r="AJ125" s="49" t="str">
        <f t="shared" si="28"/>
        <v/>
      </c>
      <c r="AK125" s="40" t="str">
        <f>IF(R125="RECETTE","",IF(R125="PRINCIPAL AUTEUR",IF(OR(S125="",T125="",V125="",W125="",S125=0),"",IFERROR(IF(OR(VLOOKUP(UPPER(TRIM(SUBSTITUTE(T125,CHAR(160)," "))),AP4:AS49,2,FALSE)&lt;&gt;VLOOKUP(UPPER(TRIM(SUBSTITUTE(W125,CHAR(160)," "))),AP4:AS49,2,FALSE),AND(VLOOKUP(UPPER(TRIM(SUBSTITUTE(T125,CHAR(160)," "))),AP4:AS49,2,FALSE)="AUTRE",UPPER(TRIM(SUBSTITUTE(T125,CHAR(160)," ")))&lt;&gt;UPPER(TRIM(SUBSTITUTE(W125,CHAR(160)," "))))),"",(V125*VLOOKUP(UPPER(TRIM(SUBSTITUTE(W125,CHAR(160)," "))),AP4:AS49,3,FALSE))/(S125*VLOOKUP(UPPER(TRIM(SUBSTITUTE(T125,CHAR(160)," "))),AP4:AS49,3,FALSE))),"")),IFERROR(AK124,"")))</f>
        <v/>
      </c>
      <c r="AL125" s="40" t="str">
        <f t="shared" si="29"/>
        <v/>
      </c>
      <c r="AM125" s="50">
        <f t="shared" si="30"/>
        <v>0</v>
      </c>
      <c r="AN125" s="1"/>
      <c r="AO125" s="1"/>
      <c r="AP125" s="65" t="s">
        <v>454</v>
      </c>
      <c r="AQ125" s="1"/>
      <c r="AR125" s="402" t="s">
        <v>386</v>
      </c>
      <c r="AS125" s="358">
        <f t="shared" si="19"/>
        <v>0.23699999999999999</v>
      </c>
      <c r="AT125" s="359">
        <v>237</v>
      </c>
      <c r="BB125" s="406" t="s">
        <v>549</v>
      </c>
      <c r="BC125" s="404"/>
      <c r="BD125" s="404"/>
      <c r="BE125" s="234"/>
      <c r="BF125" s="234"/>
      <c r="BG125" s="234"/>
      <c r="BH125" s="384"/>
      <c r="BJ125" s="229">
        <v>1</v>
      </c>
    </row>
    <row r="126" spans="1:62" ht="20.100000000000001" customHeight="1" x14ac:dyDescent="0.25">
      <c r="A126" s="232" t="s">
        <v>237</v>
      </c>
      <c r="B126" s="178">
        <f t="shared" si="31"/>
        <v>0</v>
      </c>
      <c r="C126" s="156"/>
      <c r="D126" s="157"/>
      <c r="E126" s="157"/>
      <c r="F126" s="157"/>
      <c r="G126" s="157"/>
      <c r="H126" s="157"/>
      <c r="I126" s="158"/>
      <c r="J126" s="131"/>
      <c r="K126" s="255" t="str">
        <f t="shared" si="32"/>
        <v>►</v>
      </c>
      <c r="L126" s="341"/>
      <c r="M126" s="341"/>
      <c r="N126" s="341"/>
      <c r="O126" s="341"/>
      <c r="P126" s="341"/>
      <c r="Q126" s="1"/>
      <c r="R126" s="1"/>
      <c r="S126" s="77"/>
      <c r="T126" s="77"/>
      <c r="U126" s="77"/>
      <c r="V126" s="77"/>
      <c r="W126" s="1"/>
      <c r="X126" s="46" t="str">
        <f t="shared" si="21"/>
        <v/>
      </c>
      <c r="Y126" s="46" t="str">
        <f>IF(NOT(AND(LEFT(R126,1)="L",R126&lt;&gt;"LIGNE")),"",IF(UPPER(TRIM(W126))="QS","Qt. suffisante",IF(AJ126="","",IF(AF126="MASSE",IF(AJ126&gt;=1,"Kg","g"),IF(AF126="VOLUME",IF(AJ126&gt;=1,"L","cl"),IFERROR(VLOOKUP(UPPER(TRIM(V126)),AP4:AS49,4,FALSE),V126))))))</f>
        <v/>
      </c>
      <c r="Z126" s="45" t="str">
        <f t="shared" si="22"/>
        <v/>
      </c>
      <c r="AA126" s="45" t="str">
        <f>IF(NOT(AND(LEFT(R126,1)="L",R126&lt;&gt;"LIGNE")),"",IF(UPPER(TRIM(W126))="QS","Qt. suffisante",IF(AI126="","",IF(AF126="MASSE",IF(AI126&gt;=1,"Kg","g"),IF(AF126="VOLUME",IF(AI126&gt;=1,"L","cl"),IFERROR(VLOOKUP(UPPER(TRIM(V126)),AP4:AS49,4,FALSE),V126))))))</f>
        <v/>
      </c>
      <c r="AB126" s="47" t="str">
        <f t="shared" si="33"/>
        <v/>
      </c>
      <c r="AC126" s="47" t="str">
        <f t="shared" si="34"/>
        <v/>
      </c>
      <c r="AD126" s="47" t="str">
        <f t="shared" si="25"/>
        <v/>
      </c>
      <c r="AE126" s="1"/>
      <c r="AF126" s="48" t="str">
        <f>IF(NOT(AND(LEFT(R126,1)="L",R126&lt;&gt;"LIGNE")),"",IFERROR(VLOOKUP(UPPER(TRIM(V126)),AP4:AS49,2,FALSE),""))</f>
        <v/>
      </c>
      <c r="AG126" s="49" t="str">
        <f>IF(NOT(AND(LEFT(R126,1)="L",R126&lt;&gt;"LIGNE")),"",IFERROR(VLOOKUP(UPPER(TRIM(V126)),AP4:AS49,3,FALSE),""))</f>
        <v/>
      </c>
      <c r="AH126" s="49" t="str">
        <f t="shared" si="35"/>
        <v/>
      </c>
      <c r="AI126" s="49" t="str">
        <f t="shared" si="27"/>
        <v/>
      </c>
      <c r="AJ126" s="49" t="str">
        <f t="shared" si="28"/>
        <v/>
      </c>
      <c r="AK126" s="40" t="str">
        <f>IF(R126="RECETTE","",IF(R126="PRINCIPAL AUTEUR",IF(OR(S126="",T126="",V126="",W126="",S126=0),"",IFERROR(IF(OR(VLOOKUP(UPPER(TRIM(SUBSTITUTE(T126,CHAR(160)," "))),AP4:AS49,2,FALSE)&lt;&gt;VLOOKUP(UPPER(TRIM(SUBSTITUTE(W126,CHAR(160)," "))),AP4:AS49,2,FALSE),AND(VLOOKUP(UPPER(TRIM(SUBSTITUTE(T126,CHAR(160)," "))),AP4:AS49,2,FALSE)="AUTRE",UPPER(TRIM(SUBSTITUTE(T126,CHAR(160)," ")))&lt;&gt;UPPER(TRIM(SUBSTITUTE(W126,CHAR(160)," "))))),"",(V126*VLOOKUP(UPPER(TRIM(SUBSTITUTE(W126,CHAR(160)," "))),AP4:AS49,3,FALSE))/(S126*VLOOKUP(UPPER(TRIM(SUBSTITUTE(T126,CHAR(160)," "))),AP4:AS49,3,FALSE))),"")),IFERROR(AK125,"")))</f>
        <v/>
      </c>
      <c r="AL126" s="40" t="str">
        <f t="shared" si="29"/>
        <v/>
      </c>
      <c r="AM126" s="50">
        <f t="shared" si="30"/>
        <v>0</v>
      </c>
      <c r="AN126" s="1"/>
      <c r="AO126" s="1"/>
      <c r="AP126" s="65" t="s">
        <v>455</v>
      </c>
      <c r="AQ126" s="1"/>
      <c r="AR126" s="402" t="s">
        <v>388</v>
      </c>
      <c r="AS126" s="358">
        <f t="shared" si="19"/>
        <v>0.47299999999999998</v>
      </c>
      <c r="AT126" s="359">
        <v>473</v>
      </c>
      <c r="BB126" s="403" t="s">
        <v>561</v>
      </c>
      <c r="BC126" s="407"/>
      <c r="BD126" s="407"/>
      <c r="BE126" s="407"/>
      <c r="BF126" s="407"/>
      <c r="BG126" s="407"/>
      <c r="BH126" s="408"/>
      <c r="BJ126" s="229">
        <v>1</v>
      </c>
    </row>
    <row r="127" spans="1:62" ht="20.100000000000001" customHeight="1" x14ac:dyDescent="0.25">
      <c r="A127" s="232" t="s">
        <v>237</v>
      </c>
      <c r="B127" s="178">
        <f t="shared" si="31"/>
        <v>0</v>
      </c>
      <c r="C127" s="156"/>
      <c r="D127" s="157"/>
      <c r="E127" s="157"/>
      <c r="F127" s="157"/>
      <c r="G127" s="157"/>
      <c r="H127" s="157"/>
      <c r="I127" s="158"/>
      <c r="J127" s="131"/>
      <c r="K127" s="255" t="str">
        <f t="shared" si="32"/>
        <v>►</v>
      </c>
      <c r="L127" s="341"/>
      <c r="M127" s="341"/>
      <c r="N127" s="341"/>
      <c r="O127" s="341"/>
      <c r="P127" s="341"/>
      <c r="Q127" s="1"/>
      <c r="R127" s="1"/>
      <c r="S127" s="77"/>
      <c r="T127" s="77"/>
      <c r="U127" s="77"/>
      <c r="V127" s="77"/>
      <c r="W127" s="1"/>
      <c r="X127" s="46" t="str">
        <f t="shared" si="21"/>
        <v/>
      </c>
      <c r="Y127" s="46" t="str">
        <f>IF(NOT(AND(LEFT(R127,1)="L",R127&lt;&gt;"LIGNE")),"",IF(UPPER(TRIM(W127))="QS","Qt. suffisante",IF(AJ127="","",IF(AF127="MASSE",IF(AJ127&gt;=1,"Kg","g"),IF(AF127="VOLUME",IF(AJ127&gt;=1,"L","cl"),IFERROR(VLOOKUP(UPPER(TRIM(V127)),AP4:AS49,4,FALSE),V127))))))</f>
        <v/>
      </c>
      <c r="Z127" s="45" t="str">
        <f t="shared" si="22"/>
        <v/>
      </c>
      <c r="AA127" s="45" t="str">
        <f>IF(NOT(AND(LEFT(R127,1)="L",R127&lt;&gt;"LIGNE")),"",IF(UPPER(TRIM(W127))="QS","Qt. suffisante",IF(AI127="","",IF(AF127="MASSE",IF(AI127&gt;=1,"Kg","g"),IF(AF127="VOLUME",IF(AI127&gt;=1,"L","cl"),IFERROR(VLOOKUP(UPPER(TRIM(V127)),AP4:AS49,4,FALSE),V127))))))</f>
        <v/>
      </c>
      <c r="AB127" s="47" t="str">
        <f t="shared" si="33"/>
        <v/>
      </c>
      <c r="AC127" s="47" t="str">
        <f t="shared" si="34"/>
        <v/>
      </c>
      <c r="AD127" s="47" t="str">
        <f t="shared" si="25"/>
        <v/>
      </c>
      <c r="AE127" s="1"/>
      <c r="AF127" s="48" t="str">
        <f>IF(NOT(AND(LEFT(R127,1)="L",R127&lt;&gt;"LIGNE")),"",IFERROR(VLOOKUP(UPPER(TRIM(V127)),AP4:AS49,2,FALSE),""))</f>
        <v/>
      </c>
      <c r="AG127" s="49" t="str">
        <f>IF(NOT(AND(LEFT(R127,1)="L",R127&lt;&gt;"LIGNE")),"",IFERROR(VLOOKUP(UPPER(TRIM(V127)),AP4:AS49,3,FALSE),""))</f>
        <v/>
      </c>
      <c r="AH127" s="49" t="str">
        <f t="shared" si="35"/>
        <v/>
      </c>
      <c r="AI127" s="49" t="str">
        <f t="shared" si="27"/>
        <v/>
      </c>
      <c r="AJ127" s="49" t="str">
        <f t="shared" si="28"/>
        <v/>
      </c>
      <c r="AK127" s="40" t="str">
        <f>IF(R127="RECETTE","",IF(R127="PRINCIPAL AUTEUR",IF(OR(S127="",T127="",V127="",W127="",S127=0),"",IFERROR(IF(OR(VLOOKUP(UPPER(TRIM(SUBSTITUTE(T127,CHAR(160)," "))),AP4:AS49,2,FALSE)&lt;&gt;VLOOKUP(UPPER(TRIM(SUBSTITUTE(W127,CHAR(160)," "))),AP4:AS49,2,FALSE),AND(VLOOKUP(UPPER(TRIM(SUBSTITUTE(T127,CHAR(160)," "))),AP4:AS49,2,FALSE)="AUTRE",UPPER(TRIM(SUBSTITUTE(T127,CHAR(160)," ")))&lt;&gt;UPPER(TRIM(SUBSTITUTE(W127,CHAR(160)," "))))),"",(V127*VLOOKUP(UPPER(TRIM(SUBSTITUTE(W127,CHAR(160)," "))),AP4:AS49,3,FALSE))/(S127*VLOOKUP(UPPER(TRIM(SUBSTITUTE(T127,CHAR(160)," "))),AP4:AS49,3,FALSE))),"")),IFERROR(AK126,"")))</f>
        <v/>
      </c>
      <c r="AL127" s="40" t="str">
        <f t="shared" si="29"/>
        <v/>
      </c>
      <c r="AM127" s="50">
        <f t="shared" si="30"/>
        <v>0</v>
      </c>
      <c r="AN127" s="1"/>
      <c r="AO127" s="1"/>
      <c r="AP127" s="65" t="s">
        <v>456</v>
      </c>
      <c r="AQ127" s="1"/>
      <c r="AR127" s="402" t="s">
        <v>390</v>
      </c>
      <c r="AS127" s="358">
        <f t="shared" si="19"/>
        <v>0.47299999999999998</v>
      </c>
      <c r="AT127" s="359">
        <v>473</v>
      </c>
      <c r="BB127" s="403" t="s">
        <v>550</v>
      </c>
      <c r="BC127" s="409"/>
      <c r="BD127" s="404"/>
      <c r="BE127" s="234"/>
      <c r="BF127" s="234"/>
      <c r="BG127" s="234"/>
      <c r="BH127" s="384"/>
      <c r="BJ127" s="229">
        <v>1</v>
      </c>
    </row>
    <row r="128" spans="1:62" ht="20.100000000000001" customHeight="1" x14ac:dyDescent="0.25">
      <c r="A128" s="232" t="s">
        <v>237</v>
      </c>
      <c r="B128" s="178">
        <f t="shared" si="31"/>
        <v>0</v>
      </c>
      <c r="C128" s="156"/>
      <c r="D128" s="157"/>
      <c r="E128" s="157"/>
      <c r="F128" s="157"/>
      <c r="G128" s="157"/>
      <c r="H128" s="157"/>
      <c r="I128" s="158"/>
      <c r="J128" s="131"/>
      <c r="K128" s="255" t="str">
        <f t="shared" si="32"/>
        <v>►</v>
      </c>
      <c r="L128" s="341"/>
      <c r="M128" s="341"/>
      <c r="N128" s="341"/>
      <c r="O128" s="341"/>
      <c r="P128" s="341"/>
      <c r="Q128" s="1"/>
      <c r="R128" s="1"/>
      <c r="S128" s="77"/>
      <c r="T128" s="77"/>
      <c r="U128" s="77"/>
      <c r="V128" s="77"/>
      <c r="W128" s="1"/>
      <c r="X128" s="46" t="str">
        <f t="shared" si="21"/>
        <v/>
      </c>
      <c r="Y128" s="46" t="str">
        <f>IF(NOT(AND(LEFT(R128,1)="L",R128&lt;&gt;"LIGNE")),"",IF(UPPER(TRIM(W128))="QS","Qt. suffisante",IF(AJ128="","",IF(AF128="MASSE",IF(AJ128&gt;=1,"Kg","g"),IF(AF128="VOLUME",IF(AJ128&gt;=1,"L","cl"),IFERROR(VLOOKUP(UPPER(TRIM(V128)),AP4:AS49,4,FALSE),V128))))))</f>
        <v/>
      </c>
      <c r="Z128" s="45" t="str">
        <f t="shared" si="22"/>
        <v/>
      </c>
      <c r="AA128" s="45" t="str">
        <f>IF(NOT(AND(LEFT(R128,1)="L",R128&lt;&gt;"LIGNE")),"",IF(UPPER(TRIM(W128))="QS","Qt. suffisante",IF(AI128="","",IF(AF128="MASSE",IF(AI128&gt;=1,"Kg","g"),IF(AF128="VOLUME",IF(AI128&gt;=1,"L","cl"),IFERROR(VLOOKUP(UPPER(TRIM(V128)),AP4:AS49,4,FALSE),V128))))))</f>
        <v/>
      </c>
      <c r="AB128" s="47" t="str">
        <f t="shared" si="33"/>
        <v/>
      </c>
      <c r="AC128" s="47" t="str">
        <f t="shared" si="34"/>
        <v/>
      </c>
      <c r="AD128" s="47" t="str">
        <f t="shared" si="25"/>
        <v/>
      </c>
      <c r="AE128" s="1"/>
      <c r="AF128" s="48" t="str">
        <f>IF(NOT(AND(LEFT(R128,1)="L",R128&lt;&gt;"LIGNE")),"",IFERROR(VLOOKUP(UPPER(TRIM(V128)),AP4:AS49,2,FALSE),""))</f>
        <v/>
      </c>
      <c r="AG128" s="49" t="str">
        <f>IF(NOT(AND(LEFT(R128,1)="L",R128&lt;&gt;"LIGNE")),"",IFERROR(VLOOKUP(UPPER(TRIM(V128)),AP4:AS49,3,FALSE),""))</f>
        <v/>
      </c>
      <c r="AH128" s="49" t="str">
        <f t="shared" si="35"/>
        <v/>
      </c>
      <c r="AI128" s="49" t="str">
        <f t="shared" si="27"/>
        <v/>
      </c>
      <c r="AJ128" s="49" t="str">
        <f t="shared" si="28"/>
        <v/>
      </c>
      <c r="AK128" s="40" t="str">
        <f>IF(R128="RECETTE","",IF(R128="PRINCIPAL AUTEUR",IF(OR(S128="",T128="",V128="",W128="",S128=0),"",IFERROR(IF(OR(VLOOKUP(UPPER(TRIM(SUBSTITUTE(T128,CHAR(160)," "))),AP4:AS49,2,FALSE)&lt;&gt;VLOOKUP(UPPER(TRIM(SUBSTITUTE(W128,CHAR(160)," "))),AP4:AS49,2,FALSE),AND(VLOOKUP(UPPER(TRIM(SUBSTITUTE(T128,CHAR(160)," "))),AP4:AS49,2,FALSE)="AUTRE",UPPER(TRIM(SUBSTITUTE(T128,CHAR(160)," ")))&lt;&gt;UPPER(TRIM(SUBSTITUTE(W128,CHAR(160)," "))))),"",(V128*VLOOKUP(UPPER(TRIM(SUBSTITUTE(W128,CHAR(160)," "))),AP4:AS49,3,FALSE))/(S128*VLOOKUP(UPPER(TRIM(SUBSTITUTE(T128,CHAR(160)," "))),AP4:AS49,3,FALSE))),"")),IFERROR(AK127,"")))</f>
        <v/>
      </c>
      <c r="AL128" s="40" t="str">
        <f t="shared" si="29"/>
        <v/>
      </c>
      <c r="AM128" s="50">
        <f t="shared" si="30"/>
        <v>0</v>
      </c>
      <c r="AN128" s="1"/>
      <c r="AO128" s="1"/>
      <c r="AP128" s="65" t="s">
        <v>457</v>
      </c>
      <c r="AQ128" s="1"/>
      <c r="AR128" s="402" t="s">
        <v>392</v>
      </c>
      <c r="AS128" s="358">
        <f t="shared" si="19"/>
        <v>0.56799999999999995</v>
      </c>
      <c r="AT128" s="359">
        <v>568</v>
      </c>
      <c r="BB128" s="403" t="s">
        <v>551</v>
      </c>
      <c r="BC128" s="409" t="s">
        <v>552</v>
      </c>
      <c r="BD128" s="410" t="s">
        <v>413</v>
      </c>
      <c r="BE128" s="410" t="s">
        <v>414</v>
      </c>
      <c r="BF128" s="410" t="s">
        <v>415</v>
      </c>
      <c r="BG128" s="410" t="s">
        <v>408</v>
      </c>
      <c r="BH128" s="411" t="s">
        <v>409</v>
      </c>
      <c r="BJ128" s="229">
        <v>1</v>
      </c>
    </row>
    <row r="129" spans="1:62" ht="20.100000000000001" customHeight="1" x14ac:dyDescent="0.25">
      <c r="A129" s="232" t="s">
        <v>237</v>
      </c>
      <c r="B129" s="178">
        <f t="shared" si="31"/>
        <v>0</v>
      </c>
      <c r="C129" s="156"/>
      <c r="D129" s="157"/>
      <c r="E129" s="157"/>
      <c r="F129" s="157"/>
      <c r="G129" s="157"/>
      <c r="H129" s="157"/>
      <c r="I129" s="158"/>
      <c r="J129" s="131"/>
      <c r="K129" s="255" t="str">
        <f t="shared" si="32"/>
        <v>►</v>
      </c>
      <c r="L129" s="341"/>
      <c r="M129" s="341"/>
      <c r="N129" s="341"/>
      <c r="O129" s="341"/>
      <c r="P129" s="341"/>
      <c r="Q129" s="1"/>
      <c r="R129" s="1"/>
      <c r="S129" s="77"/>
      <c r="T129" s="77"/>
      <c r="U129" s="77"/>
      <c r="V129" s="77"/>
      <c r="W129" s="1"/>
      <c r="X129" s="46" t="str">
        <f t="shared" si="21"/>
        <v/>
      </c>
      <c r="Y129" s="46" t="str">
        <f>IF(NOT(AND(LEFT(R129,1)="L",R129&lt;&gt;"LIGNE")),"",IF(UPPER(TRIM(W129))="QS","Qt. suffisante",IF(AJ129="","",IF(AF129="MASSE",IF(AJ129&gt;=1,"Kg","g"),IF(AF129="VOLUME",IF(AJ129&gt;=1,"L","cl"),IFERROR(VLOOKUP(UPPER(TRIM(V129)),AP4:AS49,4,FALSE),V129))))))</f>
        <v/>
      </c>
      <c r="Z129" s="45" t="str">
        <f t="shared" si="22"/>
        <v/>
      </c>
      <c r="AA129" s="45" t="str">
        <f>IF(NOT(AND(LEFT(R129,1)="L",R129&lt;&gt;"LIGNE")),"",IF(UPPER(TRIM(W129))="QS","Qt. suffisante",IF(AI129="","",IF(AF129="MASSE",IF(AI129&gt;=1,"Kg","g"),IF(AF129="VOLUME",IF(AI129&gt;=1,"L","cl"),IFERROR(VLOOKUP(UPPER(TRIM(V129)),AP4:AS49,4,FALSE),V129))))))</f>
        <v/>
      </c>
      <c r="AB129" s="47" t="str">
        <f t="shared" si="33"/>
        <v/>
      </c>
      <c r="AC129" s="47" t="str">
        <f t="shared" si="34"/>
        <v/>
      </c>
      <c r="AD129" s="47" t="str">
        <f t="shared" si="25"/>
        <v/>
      </c>
      <c r="AE129" s="1"/>
      <c r="AF129" s="48" t="str">
        <f>IF(NOT(AND(LEFT(R129,1)="L",R129&lt;&gt;"LIGNE")),"",IFERROR(VLOOKUP(UPPER(TRIM(V129)),AP4:AS49,2,FALSE),""))</f>
        <v/>
      </c>
      <c r="AG129" s="49" t="str">
        <f>IF(NOT(AND(LEFT(R129,1)="L",R129&lt;&gt;"LIGNE")),"",IFERROR(VLOOKUP(UPPER(TRIM(V129)),AP4:AS49,3,FALSE),""))</f>
        <v/>
      </c>
      <c r="AH129" s="49" t="str">
        <f t="shared" si="35"/>
        <v/>
      </c>
      <c r="AI129" s="49" t="str">
        <f t="shared" si="27"/>
        <v/>
      </c>
      <c r="AJ129" s="49" t="str">
        <f t="shared" si="28"/>
        <v/>
      </c>
      <c r="AK129" s="40" t="str">
        <f>IF(R129="RECETTE","",IF(R129="PRINCIPAL AUTEUR",IF(OR(S129="",T129="",V129="",W129="",S129=0),"",IFERROR(IF(OR(VLOOKUP(UPPER(TRIM(SUBSTITUTE(T129,CHAR(160)," "))),AP4:AS49,2,FALSE)&lt;&gt;VLOOKUP(UPPER(TRIM(SUBSTITUTE(W129,CHAR(160)," "))),AP4:AS49,2,FALSE),AND(VLOOKUP(UPPER(TRIM(SUBSTITUTE(T129,CHAR(160)," "))),AP4:AS49,2,FALSE)="AUTRE",UPPER(TRIM(SUBSTITUTE(T129,CHAR(160)," ")))&lt;&gt;UPPER(TRIM(SUBSTITUTE(W129,CHAR(160)," "))))),"",(V129*VLOOKUP(UPPER(TRIM(SUBSTITUTE(W129,CHAR(160)," "))),AP4:AS49,3,FALSE))/(S129*VLOOKUP(UPPER(TRIM(SUBSTITUTE(T129,CHAR(160)," "))),AP4:AS49,3,FALSE))),"")),IFERROR(AK128,"")))</f>
        <v/>
      </c>
      <c r="AL129" s="40" t="str">
        <f t="shared" si="29"/>
        <v/>
      </c>
      <c r="AM129" s="50">
        <f t="shared" si="30"/>
        <v>0</v>
      </c>
      <c r="AN129" s="1"/>
      <c r="AO129" s="1"/>
      <c r="AP129" s="65" t="s">
        <v>450</v>
      </c>
      <c r="AQ129" s="1"/>
      <c r="AR129" s="402" t="s">
        <v>394</v>
      </c>
      <c r="AS129" s="358">
        <f t="shared" si="19"/>
        <v>0.94599999999999995</v>
      </c>
      <c r="AT129" s="359">
        <v>946</v>
      </c>
      <c r="BB129" s="403" t="s">
        <v>559</v>
      </c>
      <c r="BH129" s="396"/>
      <c r="BJ129" s="229">
        <v>1</v>
      </c>
    </row>
    <row r="130" spans="1:62" ht="20.100000000000001" customHeight="1" x14ac:dyDescent="0.25">
      <c r="A130" s="232" t="s">
        <v>237</v>
      </c>
      <c r="B130" s="178">
        <f t="shared" si="31"/>
        <v>0</v>
      </c>
      <c r="C130" s="156"/>
      <c r="D130" s="157"/>
      <c r="E130" s="157"/>
      <c r="F130" s="157"/>
      <c r="G130" s="157"/>
      <c r="H130" s="157"/>
      <c r="I130" s="158"/>
      <c r="J130" s="131"/>
      <c r="K130" s="255" t="str">
        <f t="shared" si="32"/>
        <v>►</v>
      </c>
      <c r="L130" s="341"/>
      <c r="M130" s="341"/>
      <c r="N130" s="341"/>
      <c r="O130" s="341"/>
      <c r="P130" s="341"/>
      <c r="Q130" s="1"/>
      <c r="R130" s="1"/>
      <c r="S130" s="77"/>
      <c r="T130" s="77"/>
      <c r="U130" s="77"/>
      <c r="V130" s="77"/>
      <c r="W130" s="1"/>
      <c r="X130" s="46" t="str">
        <f t="shared" si="21"/>
        <v/>
      </c>
      <c r="Y130" s="46" t="str">
        <f>IF(NOT(AND(LEFT(R130,1)="L",R130&lt;&gt;"LIGNE")),"",IF(UPPER(TRIM(W130))="QS","Qt. suffisante",IF(AJ130="","",IF(AF130="MASSE",IF(AJ130&gt;=1,"Kg","g"),IF(AF130="VOLUME",IF(AJ130&gt;=1,"L","cl"),IFERROR(VLOOKUP(UPPER(TRIM(V130)),AP4:AS49,4,FALSE),V130))))))</f>
        <v/>
      </c>
      <c r="Z130" s="45" t="str">
        <f t="shared" si="22"/>
        <v/>
      </c>
      <c r="AA130" s="45" t="str">
        <f>IF(NOT(AND(LEFT(R130,1)="L",R130&lt;&gt;"LIGNE")),"",IF(UPPER(TRIM(W130))="QS","Qt. suffisante",IF(AI130="","",IF(AF130="MASSE",IF(AI130&gt;=1,"Kg","g"),IF(AF130="VOLUME",IF(AI130&gt;=1,"L","cl"),IFERROR(VLOOKUP(UPPER(TRIM(V130)),AP4:AS49,4,FALSE),V130))))))</f>
        <v/>
      </c>
      <c r="AB130" s="47" t="str">
        <f t="shared" si="33"/>
        <v/>
      </c>
      <c r="AC130" s="47" t="str">
        <f t="shared" si="34"/>
        <v/>
      </c>
      <c r="AD130" s="47" t="str">
        <f t="shared" si="25"/>
        <v/>
      </c>
      <c r="AE130" s="1"/>
      <c r="AF130" s="48" t="str">
        <f>IF(NOT(AND(LEFT(R130,1)="L",R130&lt;&gt;"LIGNE")),"",IFERROR(VLOOKUP(UPPER(TRIM(V130)),AP4:AS49,2,FALSE),""))</f>
        <v/>
      </c>
      <c r="AG130" s="49" t="str">
        <f>IF(NOT(AND(LEFT(R130,1)="L",R130&lt;&gt;"LIGNE")),"",IFERROR(VLOOKUP(UPPER(TRIM(V130)),AP4:AS49,3,FALSE),""))</f>
        <v/>
      </c>
      <c r="AH130" s="49" t="str">
        <f t="shared" si="35"/>
        <v/>
      </c>
      <c r="AI130" s="49" t="str">
        <f t="shared" si="27"/>
        <v/>
      </c>
      <c r="AJ130" s="49" t="str">
        <f t="shared" si="28"/>
        <v/>
      </c>
      <c r="AK130" s="40" t="str">
        <f>IF(R130="RECETTE","",IF(R130="PRINCIPAL AUTEUR",IF(OR(S130="",T130="",V130="",W130="",S130=0),"",IFERROR(IF(OR(VLOOKUP(UPPER(TRIM(SUBSTITUTE(T130,CHAR(160)," "))),AP4:AS49,2,FALSE)&lt;&gt;VLOOKUP(UPPER(TRIM(SUBSTITUTE(W130,CHAR(160)," "))),AP4:AS49,2,FALSE),AND(VLOOKUP(UPPER(TRIM(SUBSTITUTE(T130,CHAR(160)," "))),AP4:AS49,2,FALSE)="AUTRE",UPPER(TRIM(SUBSTITUTE(T130,CHAR(160)," ")))&lt;&gt;UPPER(TRIM(SUBSTITUTE(W130,CHAR(160)," "))))),"",(V130*VLOOKUP(UPPER(TRIM(SUBSTITUTE(W130,CHAR(160)," "))),AP4:AS49,3,FALSE))/(S130*VLOOKUP(UPPER(TRIM(SUBSTITUTE(T130,CHAR(160)," "))),AP4:AS49,3,FALSE))),"")),IFERROR(AK129,"")))</f>
        <v/>
      </c>
      <c r="AL130" s="40" t="str">
        <f t="shared" si="29"/>
        <v/>
      </c>
      <c r="AM130" s="50">
        <f t="shared" si="30"/>
        <v>0</v>
      </c>
      <c r="AN130" s="1"/>
      <c r="AO130" s="1"/>
      <c r="AP130" s="65" t="s">
        <v>451</v>
      </c>
      <c r="AQ130" s="1"/>
      <c r="AR130" s="402" t="s">
        <v>396</v>
      </c>
      <c r="AS130" s="358">
        <f t="shared" si="19"/>
        <v>3.7850000000000001</v>
      </c>
      <c r="AT130" s="359">
        <v>3785</v>
      </c>
      <c r="BB130" s="412" t="s">
        <v>410</v>
      </c>
      <c r="BC130" s="410" t="s">
        <v>411</v>
      </c>
      <c r="BD130" s="410" t="s">
        <v>412</v>
      </c>
      <c r="BE130" s="413" t="s">
        <v>556</v>
      </c>
      <c r="BF130" s="413" t="s">
        <v>557</v>
      </c>
      <c r="BG130" s="414" t="s">
        <v>560</v>
      </c>
      <c r="BH130" s="415" t="s">
        <v>558</v>
      </c>
      <c r="BJ130" s="229">
        <v>1</v>
      </c>
    </row>
    <row r="131" spans="1:62" ht="20.100000000000001" customHeight="1" x14ac:dyDescent="0.25">
      <c r="A131" s="232" t="s">
        <v>237</v>
      </c>
      <c r="B131" s="178">
        <f t="shared" si="31"/>
        <v>0</v>
      </c>
      <c r="C131" s="156"/>
      <c r="D131" s="157"/>
      <c r="E131" s="157"/>
      <c r="F131" s="157"/>
      <c r="G131" s="157"/>
      <c r="H131" s="157"/>
      <c r="I131" s="158"/>
      <c r="J131" s="131"/>
      <c r="K131" s="255" t="str">
        <f t="shared" si="32"/>
        <v>►</v>
      </c>
      <c r="L131" s="341"/>
      <c r="M131" s="341"/>
      <c r="N131" s="341"/>
      <c r="O131" s="341"/>
      <c r="P131" s="341"/>
      <c r="Q131" s="1"/>
      <c r="R131" s="1"/>
      <c r="S131" s="77"/>
      <c r="T131" s="77"/>
      <c r="U131" s="77"/>
      <c r="V131" s="77"/>
      <c r="W131" s="1"/>
      <c r="X131" s="46" t="str">
        <f t="shared" si="21"/>
        <v/>
      </c>
      <c r="Y131" s="46" t="str">
        <f>IF(NOT(AND(LEFT(R131,1)="L",R131&lt;&gt;"LIGNE")),"",IF(UPPER(TRIM(W131))="QS","Qt. suffisante",IF(AJ131="","",IF(AF131="MASSE",IF(AJ131&gt;=1,"Kg","g"),IF(AF131="VOLUME",IF(AJ131&gt;=1,"L","cl"),IFERROR(VLOOKUP(UPPER(TRIM(V131)),AP4:AS49,4,FALSE),V131))))))</f>
        <v/>
      </c>
      <c r="Z131" s="45" t="str">
        <f t="shared" si="22"/>
        <v/>
      </c>
      <c r="AA131" s="45" t="str">
        <f>IF(NOT(AND(LEFT(R131,1)="L",R131&lt;&gt;"LIGNE")),"",IF(UPPER(TRIM(W131))="QS","Qt. suffisante",IF(AI131="","",IF(AF131="MASSE",IF(AI131&gt;=1,"Kg","g"),IF(AF131="VOLUME",IF(AI131&gt;=1,"L","cl"),IFERROR(VLOOKUP(UPPER(TRIM(V131)),AP4:AS49,4,FALSE),V131))))))</f>
        <v/>
      </c>
      <c r="AB131" s="47" t="str">
        <f t="shared" si="33"/>
        <v/>
      </c>
      <c r="AC131" s="47" t="str">
        <f t="shared" si="34"/>
        <v/>
      </c>
      <c r="AD131" s="47" t="str">
        <f t="shared" si="25"/>
        <v/>
      </c>
      <c r="AE131" s="1"/>
      <c r="AF131" s="48" t="str">
        <f>IF(NOT(AND(LEFT(R131,1)="L",R131&lt;&gt;"LIGNE")),"",IFERROR(VLOOKUP(UPPER(TRIM(V131)),AP4:AS49,2,FALSE),""))</f>
        <v/>
      </c>
      <c r="AG131" s="49" t="str">
        <f>IF(NOT(AND(LEFT(R131,1)="L",R131&lt;&gt;"LIGNE")),"",IFERROR(VLOOKUP(UPPER(TRIM(V131)),AP4:AS49,3,FALSE),""))</f>
        <v/>
      </c>
      <c r="AH131" s="49" t="str">
        <f t="shared" si="35"/>
        <v/>
      </c>
      <c r="AI131" s="49" t="str">
        <f t="shared" si="27"/>
        <v/>
      </c>
      <c r="AJ131" s="49" t="str">
        <f t="shared" si="28"/>
        <v/>
      </c>
      <c r="AK131" s="40" t="str">
        <f>IF(R131="RECETTE","",IF(R131="PRINCIPAL AUTEUR",IF(OR(S131="",T131="",V131="",W131="",S131=0),"",IFERROR(IF(OR(VLOOKUP(UPPER(TRIM(SUBSTITUTE(T131,CHAR(160)," "))),AP4:AS49,2,FALSE)&lt;&gt;VLOOKUP(UPPER(TRIM(SUBSTITUTE(W131,CHAR(160)," "))),AP4:AS49,2,FALSE),AND(VLOOKUP(UPPER(TRIM(SUBSTITUTE(T131,CHAR(160)," "))),AP4:AS49,2,FALSE)="AUTRE",UPPER(TRIM(SUBSTITUTE(T131,CHAR(160)," ")))&lt;&gt;UPPER(TRIM(SUBSTITUTE(W131,CHAR(160)," "))))),"",(V131*VLOOKUP(UPPER(TRIM(SUBSTITUTE(W131,CHAR(160)," "))),AP4:AS49,3,FALSE))/(S131*VLOOKUP(UPPER(TRIM(SUBSTITUTE(T131,CHAR(160)," "))),AP4:AS49,3,FALSE))),"")),IFERROR(AK130,"")))</f>
        <v/>
      </c>
      <c r="AL131" s="40" t="str">
        <f t="shared" si="29"/>
        <v/>
      </c>
      <c r="AM131" s="50">
        <f t="shared" si="30"/>
        <v>0</v>
      </c>
      <c r="AN131" s="1"/>
      <c r="AO131" s="1"/>
      <c r="AP131" s="65" t="s">
        <v>452</v>
      </c>
      <c r="AQ131" s="1"/>
      <c r="AR131" s="416" t="s">
        <v>372</v>
      </c>
      <c r="AS131" s="373">
        <f t="shared" ref="AS131:AS133" si="36">AT131 / 1000</f>
        <v>5.0000000000000001E-4</v>
      </c>
      <c r="AT131" s="374">
        <v>0.5</v>
      </c>
      <c r="BB131" s="403"/>
      <c r="BC131" s="410"/>
      <c r="BD131" s="410"/>
      <c r="BE131" s="409" t="s">
        <v>554</v>
      </c>
      <c r="BF131" s="409"/>
      <c r="BG131" s="414"/>
      <c r="BH131" s="417" t="s">
        <v>555</v>
      </c>
      <c r="BJ131" s="229">
        <v>1</v>
      </c>
    </row>
    <row r="132" spans="1:62" ht="20.100000000000001" customHeight="1" x14ac:dyDescent="0.25">
      <c r="A132" s="232" t="s">
        <v>237</v>
      </c>
      <c r="B132" s="178">
        <f t="shared" si="31"/>
        <v>0</v>
      </c>
      <c r="C132" s="156"/>
      <c r="D132" s="157"/>
      <c r="E132" s="157"/>
      <c r="F132" s="157"/>
      <c r="G132" s="157"/>
      <c r="H132" s="157"/>
      <c r="I132" s="158"/>
      <c r="J132" s="131"/>
      <c r="K132" s="255" t="str">
        <f t="shared" si="32"/>
        <v>►</v>
      </c>
      <c r="L132" s="341"/>
      <c r="M132" s="341"/>
      <c r="N132" s="341"/>
      <c r="O132" s="341"/>
      <c r="P132" s="341"/>
      <c r="Q132" s="1"/>
      <c r="R132" s="1"/>
      <c r="S132" s="77"/>
      <c r="T132" s="77"/>
      <c r="U132" s="77"/>
      <c r="V132" s="77"/>
      <c r="W132" s="1"/>
      <c r="X132" s="46" t="str">
        <f t="shared" si="21"/>
        <v/>
      </c>
      <c r="Y132" s="46" t="str">
        <f>IF(NOT(AND(LEFT(R132,1)="L",R132&lt;&gt;"LIGNE")),"",IF(UPPER(TRIM(W132))="QS","Qt. suffisante",IF(AJ132="","",IF(AF132="MASSE",IF(AJ132&gt;=1,"Kg","g"),IF(AF132="VOLUME",IF(AJ132&gt;=1,"L","cl"),IFERROR(VLOOKUP(UPPER(TRIM(V132)),AP4:AS49,4,FALSE),V132))))))</f>
        <v/>
      </c>
      <c r="Z132" s="45" t="str">
        <f t="shared" si="22"/>
        <v/>
      </c>
      <c r="AA132" s="45" t="str">
        <f>IF(NOT(AND(LEFT(R132,1)="L",R132&lt;&gt;"LIGNE")),"",IF(UPPER(TRIM(W132))="QS","Qt. suffisante",IF(AI132="","",IF(AF132="MASSE",IF(AI132&gt;=1,"Kg","g"),IF(AF132="VOLUME",IF(AI132&gt;=1,"L","cl"),IFERROR(VLOOKUP(UPPER(TRIM(V132)),AP4:AS49,4,FALSE),V132))))))</f>
        <v/>
      </c>
      <c r="AB132" s="47" t="str">
        <f t="shared" si="33"/>
        <v/>
      </c>
      <c r="AC132" s="47" t="str">
        <f t="shared" si="34"/>
        <v/>
      </c>
      <c r="AD132" s="47" t="str">
        <f t="shared" si="25"/>
        <v/>
      </c>
      <c r="AE132" s="1"/>
      <c r="AF132" s="48" t="str">
        <f>IF(NOT(AND(LEFT(R132,1)="L",R132&lt;&gt;"LIGNE")),"",IFERROR(VLOOKUP(UPPER(TRIM(V132)),AP4:AS49,2,FALSE),""))</f>
        <v/>
      </c>
      <c r="AG132" s="49" t="str">
        <f>IF(NOT(AND(LEFT(R132,1)="L",R132&lt;&gt;"LIGNE")),"",IFERROR(VLOOKUP(UPPER(TRIM(V132)),AP4:AS49,3,FALSE),""))</f>
        <v/>
      </c>
      <c r="AH132" s="49" t="str">
        <f t="shared" si="35"/>
        <v/>
      </c>
      <c r="AI132" s="49" t="str">
        <f t="shared" si="27"/>
        <v/>
      </c>
      <c r="AJ132" s="49" t="str">
        <f t="shared" si="28"/>
        <v/>
      </c>
      <c r="AK132" s="40" t="str">
        <f>IF(R132="RECETTE","",IF(R132="PRINCIPAL AUTEUR",IF(OR(S132="",T132="",V132="",W132="",S132=0),"",IFERROR(IF(OR(VLOOKUP(UPPER(TRIM(SUBSTITUTE(T132,CHAR(160)," "))),AP4:AS49,2,FALSE)&lt;&gt;VLOOKUP(UPPER(TRIM(SUBSTITUTE(W132,CHAR(160)," "))),AP4:AS49,2,FALSE),AND(VLOOKUP(UPPER(TRIM(SUBSTITUTE(T132,CHAR(160)," "))),AP4:AS49,2,FALSE)="AUTRE",UPPER(TRIM(SUBSTITUTE(T132,CHAR(160)," ")))&lt;&gt;UPPER(TRIM(SUBSTITUTE(W132,CHAR(160)," "))))),"",(V132*VLOOKUP(UPPER(TRIM(SUBSTITUTE(W132,CHAR(160)," "))),AP4:AS49,3,FALSE))/(S132*VLOOKUP(UPPER(TRIM(SUBSTITUTE(T132,CHAR(160)," "))),AP4:AS49,3,FALSE))),"")),IFERROR(AK131,"")))</f>
        <v/>
      </c>
      <c r="AL132" s="40" t="str">
        <f t="shared" si="29"/>
        <v/>
      </c>
      <c r="AM132" s="50">
        <f t="shared" si="30"/>
        <v>0</v>
      </c>
      <c r="AN132" s="1"/>
      <c r="AO132" s="1"/>
      <c r="AP132" s="65" t="s">
        <v>453</v>
      </c>
      <c r="AQ132" s="1"/>
      <c r="AR132" s="416" t="s">
        <v>372</v>
      </c>
      <c r="AS132" s="373">
        <f t="shared" si="36"/>
        <v>5.0000000000000001E-4</v>
      </c>
      <c r="AT132" s="374">
        <v>0.5</v>
      </c>
      <c r="BB132" s="418" t="s">
        <v>562</v>
      </c>
      <c r="BC132" s="257"/>
      <c r="BD132" s="257"/>
      <c r="BE132" s="257"/>
      <c r="BF132" s="257"/>
      <c r="BG132" s="257"/>
      <c r="BH132" s="258"/>
      <c r="BJ132" s="229">
        <v>1</v>
      </c>
    </row>
    <row r="133" spans="1:62" ht="20.100000000000001" customHeight="1" x14ac:dyDescent="0.25">
      <c r="A133" s="232" t="s">
        <v>237</v>
      </c>
      <c r="B133" s="178">
        <f t="shared" si="31"/>
        <v>0</v>
      </c>
      <c r="C133" s="156"/>
      <c r="D133" s="157"/>
      <c r="E133" s="157"/>
      <c r="F133" s="157"/>
      <c r="G133" s="157"/>
      <c r="H133" s="157"/>
      <c r="I133" s="158"/>
      <c r="J133" s="131"/>
      <c r="K133" s="255" t="str">
        <f t="shared" si="32"/>
        <v>►</v>
      </c>
      <c r="L133" s="341"/>
      <c r="M133" s="341"/>
      <c r="N133" s="341"/>
      <c r="O133" s="341"/>
      <c r="P133" s="341"/>
      <c r="Q133" s="1"/>
      <c r="R133" s="1"/>
      <c r="S133" s="77"/>
      <c r="T133" s="77"/>
      <c r="U133" s="77"/>
      <c r="V133" s="77"/>
      <c r="W133" s="1"/>
      <c r="X133" s="46" t="str">
        <f t="shared" si="21"/>
        <v/>
      </c>
      <c r="Y133" s="46" t="str">
        <f>IF(NOT(AND(LEFT(R133,1)="L",R133&lt;&gt;"LIGNE")),"",IF(UPPER(TRIM(W133))="QS","Qt. suffisante",IF(AJ133="","",IF(AF133="MASSE",IF(AJ133&gt;=1,"Kg","g"),IF(AF133="VOLUME",IF(AJ133&gt;=1,"L","cl"),IFERROR(VLOOKUP(UPPER(TRIM(V133)),AP4:AS49,4,FALSE),V133))))))</f>
        <v/>
      </c>
      <c r="Z133" s="45" t="str">
        <f t="shared" si="22"/>
        <v/>
      </c>
      <c r="AA133" s="45" t="str">
        <f>IF(NOT(AND(LEFT(R133,1)="L",R133&lt;&gt;"LIGNE")),"",IF(UPPER(TRIM(W133))="QS","Qt. suffisante",IF(AI133="","",IF(AF133="MASSE",IF(AI133&gt;=1,"Kg","g"),IF(AF133="VOLUME",IF(AI133&gt;=1,"L","cl"),IFERROR(VLOOKUP(UPPER(TRIM(V133)),AP4:AS49,4,FALSE),V133))))))</f>
        <v/>
      </c>
      <c r="AB133" s="47" t="str">
        <f t="shared" si="33"/>
        <v/>
      </c>
      <c r="AC133" s="47" t="str">
        <f t="shared" si="34"/>
        <v/>
      </c>
      <c r="AD133" s="47" t="str">
        <f t="shared" si="25"/>
        <v/>
      </c>
      <c r="AE133" s="1"/>
      <c r="AF133" s="48" t="str">
        <f>IF(NOT(AND(LEFT(R133,1)="L",R133&lt;&gt;"LIGNE")),"",IFERROR(VLOOKUP(UPPER(TRIM(V133)),AP4:AS49,2,FALSE),""))</f>
        <v/>
      </c>
      <c r="AG133" s="49" t="str">
        <f>IF(NOT(AND(LEFT(R133,1)="L",R133&lt;&gt;"LIGNE")),"",IFERROR(VLOOKUP(UPPER(TRIM(V133)),AP4:AS49,3,FALSE),""))</f>
        <v/>
      </c>
      <c r="AH133" s="49" t="str">
        <f t="shared" si="35"/>
        <v/>
      </c>
      <c r="AI133" s="49" t="str">
        <f t="shared" si="27"/>
        <v/>
      </c>
      <c r="AJ133" s="49" t="str">
        <f t="shared" si="28"/>
        <v/>
      </c>
      <c r="AK133" s="40" t="str">
        <f>IF(R133="RECETTE","",IF(R133="PRINCIPAL AUTEUR",IF(OR(S133="",T133="",V133="",W133="",S133=0),"",IFERROR(IF(OR(VLOOKUP(UPPER(TRIM(SUBSTITUTE(T133,CHAR(160)," "))),AP4:AS49,2,FALSE)&lt;&gt;VLOOKUP(UPPER(TRIM(SUBSTITUTE(W133,CHAR(160)," "))),AP4:AS49,2,FALSE),AND(VLOOKUP(UPPER(TRIM(SUBSTITUTE(T133,CHAR(160)," "))),AP4:AS49,2,FALSE)="AUTRE",UPPER(TRIM(SUBSTITUTE(T133,CHAR(160)," ")))&lt;&gt;UPPER(TRIM(SUBSTITUTE(W133,CHAR(160)," "))))),"",(V133*VLOOKUP(UPPER(TRIM(SUBSTITUTE(W133,CHAR(160)," "))),AP4:AS49,3,FALSE))/(S133*VLOOKUP(UPPER(TRIM(SUBSTITUTE(T133,CHAR(160)," "))),AP4:AS49,3,FALSE))),"")),IFERROR(AK132,"")))</f>
        <v/>
      </c>
      <c r="AL133" s="40" t="str">
        <f t="shared" si="29"/>
        <v/>
      </c>
      <c r="AM133" s="50">
        <f t="shared" si="30"/>
        <v>0</v>
      </c>
      <c r="AN133" s="1"/>
      <c r="AO133" s="1"/>
      <c r="AP133" s="65" t="s">
        <v>458</v>
      </c>
      <c r="AQ133" s="1"/>
      <c r="AR133" s="416" t="s">
        <v>372</v>
      </c>
      <c r="AS133" s="373">
        <f t="shared" si="36"/>
        <v>5.0000000000000001E-4</v>
      </c>
      <c r="AT133" s="374">
        <v>0.5</v>
      </c>
      <c r="BB133" s="419">
        <v>19</v>
      </c>
      <c r="BC133" s="420">
        <v>18</v>
      </c>
      <c r="BD133" s="420">
        <v>10</v>
      </c>
      <c r="BE133" s="420">
        <v>16</v>
      </c>
      <c r="BF133" s="420">
        <v>16</v>
      </c>
      <c r="BG133" s="420">
        <v>11</v>
      </c>
      <c r="BH133" s="421">
        <v>40</v>
      </c>
      <c r="BJ133" s="229">
        <v>1</v>
      </c>
    </row>
    <row r="134" spans="1:62" ht="20.100000000000001" customHeight="1" thickBot="1" x14ac:dyDescent="0.3">
      <c r="A134" s="232" t="s">
        <v>237</v>
      </c>
      <c r="B134" s="178">
        <f t="shared" si="31"/>
        <v>0</v>
      </c>
      <c r="C134" s="156"/>
      <c r="D134" s="157"/>
      <c r="E134" s="157"/>
      <c r="F134" s="157"/>
      <c r="G134" s="157"/>
      <c r="H134" s="157"/>
      <c r="I134" s="158"/>
      <c r="J134" s="131" t="s">
        <v>237</v>
      </c>
      <c r="K134" s="255" t="str">
        <f t="shared" si="32"/>
        <v>►</v>
      </c>
      <c r="L134" s="341"/>
      <c r="M134" s="341"/>
      <c r="N134" s="341"/>
      <c r="O134" s="341"/>
      <c r="P134" s="341"/>
      <c r="Q134" s="1"/>
      <c r="R134" s="1"/>
      <c r="S134" s="77"/>
      <c r="T134" s="77"/>
      <c r="U134" s="77"/>
      <c r="V134" s="77"/>
      <c r="W134" s="1"/>
      <c r="X134" s="46" t="str">
        <f t="shared" si="21"/>
        <v/>
      </c>
      <c r="Y134" s="46" t="str">
        <f>IF(NOT(AND(LEFT(R134,1)="L",R134&lt;&gt;"LIGNE")),"",IF(UPPER(TRIM(W134))="QS","Qt. suffisante",IF(AJ134="","",IF(AF134="MASSE",IF(AJ134&gt;=1,"Kg","g"),IF(AF134="VOLUME",IF(AJ134&gt;=1,"L","cl"),IFERROR(VLOOKUP(UPPER(TRIM(V134)),AP4:AS49,4,FALSE),V134))))))</f>
        <v/>
      </c>
      <c r="Z134" s="45" t="str">
        <f t="shared" si="22"/>
        <v/>
      </c>
      <c r="AA134" s="45" t="str">
        <f>IF(NOT(AND(LEFT(R134,1)="L",R134&lt;&gt;"LIGNE")),"",IF(UPPER(TRIM(W134))="QS","Qt. suffisante",IF(AI134="","",IF(AF134="MASSE",IF(AI134&gt;=1,"Kg","g"),IF(AF134="VOLUME",IF(AI134&gt;=1,"L","cl"),IFERROR(VLOOKUP(UPPER(TRIM(V134)),AP4:AS49,4,FALSE),V134))))))</f>
        <v/>
      </c>
      <c r="AB134" s="47" t="str">
        <f t="shared" si="33"/>
        <v/>
      </c>
      <c r="AC134" s="47" t="str">
        <f t="shared" si="34"/>
        <v/>
      </c>
      <c r="AD134" s="47" t="str">
        <f t="shared" si="25"/>
        <v/>
      </c>
      <c r="AE134" s="1"/>
      <c r="AF134" s="48" t="str">
        <f>IF(NOT(AND(LEFT(R134,1)="L",R134&lt;&gt;"LIGNE")),"",IFERROR(VLOOKUP(UPPER(TRIM(V134)),AP4:AS49,2,FALSE),""))</f>
        <v/>
      </c>
      <c r="AG134" s="49" t="str">
        <f>IF(NOT(AND(LEFT(R134,1)="L",R134&lt;&gt;"LIGNE")),"",IFERROR(VLOOKUP(UPPER(TRIM(V134)),AP4:AS49,3,FALSE),""))</f>
        <v/>
      </c>
      <c r="AH134" s="49" t="str">
        <f t="shared" si="35"/>
        <v/>
      </c>
      <c r="AI134" s="49" t="str">
        <f t="shared" si="27"/>
        <v/>
      </c>
      <c r="AJ134" s="49" t="str">
        <f t="shared" si="28"/>
        <v/>
      </c>
      <c r="AK134" s="40" t="str">
        <f>IF(R134="RECETTE","",IF(R134="PRINCIPAL AUTEUR",IF(OR(S134="",T134="",V134="",W134="",S134=0),"",IFERROR(IF(OR(VLOOKUP(UPPER(TRIM(SUBSTITUTE(T134,CHAR(160)," "))),AP4:AS49,2,FALSE)&lt;&gt;VLOOKUP(UPPER(TRIM(SUBSTITUTE(W134,CHAR(160)," "))),AP4:AS49,2,FALSE),AND(VLOOKUP(UPPER(TRIM(SUBSTITUTE(T134,CHAR(160)," "))),AP4:AS49,2,FALSE)="AUTRE",UPPER(TRIM(SUBSTITUTE(T134,CHAR(160)," ")))&lt;&gt;UPPER(TRIM(SUBSTITUTE(W134,CHAR(160)," "))))),"",(V134*VLOOKUP(UPPER(TRIM(SUBSTITUTE(W134,CHAR(160)," "))),AP4:AS49,3,FALSE))/(S134*VLOOKUP(UPPER(TRIM(SUBSTITUTE(T134,CHAR(160)," "))),AP4:AS49,3,FALSE))),"")),IFERROR(AK133,"")))</f>
        <v/>
      </c>
      <c r="AL134" s="40" t="str">
        <f t="shared" si="29"/>
        <v/>
      </c>
      <c r="AM134" s="50">
        <f t="shared" si="30"/>
        <v>0</v>
      </c>
      <c r="AN134" s="1"/>
      <c r="AO134" s="1"/>
      <c r="AP134" s="65" t="s">
        <v>459</v>
      </c>
      <c r="AQ134" s="1"/>
      <c r="AR134" s="422"/>
      <c r="AS134" s="422"/>
      <c r="AT134" s="422"/>
      <c r="BB134" s="423">
        <f t="shared" ref="BB134:BH134" ca="1" si="37">CELL("largeur",BB134)</f>
        <v>19</v>
      </c>
      <c r="BC134" s="424">
        <f t="shared" ca="1" si="37"/>
        <v>18</v>
      </c>
      <c r="BD134" s="424">
        <f t="shared" ca="1" si="37"/>
        <v>10</v>
      </c>
      <c r="BE134" s="424">
        <f t="shared" ca="1" si="37"/>
        <v>16</v>
      </c>
      <c r="BF134" s="424">
        <f t="shared" ca="1" si="37"/>
        <v>16</v>
      </c>
      <c r="BG134" s="424">
        <f t="shared" ca="1" si="37"/>
        <v>11</v>
      </c>
      <c r="BH134" s="425">
        <f t="shared" ca="1" si="37"/>
        <v>40</v>
      </c>
      <c r="BJ134" s="229">
        <v>1</v>
      </c>
    </row>
    <row r="135" spans="1:62" ht="20.100000000000001" customHeight="1" x14ac:dyDescent="0.25">
      <c r="A135" s="232" t="s">
        <v>237</v>
      </c>
      <c r="B135" s="178">
        <f t="shared" si="31"/>
        <v>0</v>
      </c>
      <c r="C135" s="156"/>
      <c r="D135" s="157"/>
      <c r="E135" s="157"/>
      <c r="F135" s="157"/>
      <c r="G135" s="157"/>
      <c r="H135" s="157"/>
      <c r="I135" s="158"/>
      <c r="J135" s="131" t="s">
        <v>237</v>
      </c>
      <c r="K135" s="255" t="str">
        <f t="shared" si="32"/>
        <v>►</v>
      </c>
      <c r="L135" s="341"/>
      <c r="M135" s="341"/>
      <c r="N135" s="341"/>
      <c r="O135" s="341"/>
      <c r="P135" s="341"/>
      <c r="Q135" s="1"/>
      <c r="R135" s="1"/>
      <c r="S135" s="77"/>
      <c r="T135" s="77"/>
      <c r="U135" s="77"/>
      <c r="V135" s="77"/>
      <c r="W135" s="1"/>
      <c r="X135" s="46" t="str">
        <f t="shared" si="21"/>
        <v/>
      </c>
      <c r="Y135" s="46" t="str">
        <f>IF(NOT(AND(LEFT(R135,1)="L",R135&lt;&gt;"LIGNE")),"",IF(UPPER(TRIM(W135))="QS","Qt. suffisante",IF(AJ135="","",IF(AF135="MASSE",IF(AJ135&gt;=1,"Kg","g"),IF(AF135="VOLUME",IF(AJ135&gt;=1,"L","cl"),IFERROR(VLOOKUP(UPPER(TRIM(V135)),AP4:AS49,4,FALSE),V135))))))</f>
        <v/>
      </c>
      <c r="Z135" s="45" t="str">
        <f t="shared" si="22"/>
        <v/>
      </c>
      <c r="AA135" s="45" t="str">
        <f>IF(NOT(AND(LEFT(R135,1)="L",R135&lt;&gt;"LIGNE")),"",IF(UPPER(TRIM(W135))="QS","Qt. suffisante",IF(AI135="","",IF(AF135="MASSE",IF(AI135&gt;=1,"Kg","g"),IF(AF135="VOLUME",IF(AI135&gt;=1,"L","cl"),IFERROR(VLOOKUP(UPPER(TRIM(V135)),AP4:AS49,4,FALSE),V135))))))</f>
        <v/>
      </c>
      <c r="AB135" s="47" t="str">
        <f t="shared" si="33"/>
        <v/>
      </c>
      <c r="AC135" s="47" t="str">
        <f t="shared" si="34"/>
        <v/>
      </c>
      <c r="AD135" s="47" t="str">
        <f t="shared" si="25"/>
        <v/>
      </c>
      <c r="AE135" s="1"/>
      <c r="AF135" s="48" t="str">
        <f>IF(NOT(AND(LEFT(R135,1)="L",R135&lt;&gt;"LIGNE")),"",IFERROR(VLOOKUP(UPPER(TRIM(V135)),AP4:AS49,2,FALSE),""))</f>
        <v/>
      </c>
      <c r="AG135" s="49" t="str">
        <f>IF(NOT(AND(LEFT(R135,1)="L",R135&lt;&gt;"LIGNE")),"",IFERROR(VLOOKUP(UPPER(TRIM(V135)),AP4:AS49,3,FALSE),""))</f>
        <v/>
      </c>
      <c r="AH135" s="49" t="str">
        <f t="shared" si="35"/>
        <v/>
      </c>
      <c r="AI135" s="49" t="str">
        <f t="shared" si="27"/>
        <v/>
      </c>
      <c r="AJ135" s="49" t="str">
        <f t="shared" si="28"/>
        <v/>
      </c>
      <c r="AK135" s="40" t="str">
        <f>IF(R135="RECETTE","",IF(R135="PRINCIPAL AUTEUR",IF(OR(S135="",T135="",V135="",W135="",S135=0),"",IFERROR(IF(OR(VLOOKUP(UPPER(TRIM(SUBSTITUTE(T135,CHAR(160)," "))),AP4:AS49,2,FALSE)&lt;&gt;VLOOKUP(UPPER(TRIM(SUBSTITUTE(W135,CHAR(160)," "))),AP4:AS49,2,FALSE),AND(VLOOKUP(UPPER(TRIM(SUBSTITUTE(T135,CHAR(160)," "))),AP4:AS49,2,FALSE)="AUTRE",UPPER(TRIM(SUBSTITUTE(T135,CHAR(160)," ")))&lt;&gt;UPPER(TRIM(SUBSTITUTE(W135,CHAR(160)," "))))),"",(V135*VLOOKUP(UPPER(TRIM(SUBSTITUTE(W135,CHAR(160)," "))),AP4:AS49,3,FALSE))/(S135*VLOOKUP(UPPER(TRIM(SUBSTITUTE(T135,CHAR(160)," "))),AP4:AS49,3,FALSE))),"")),IFERROR(AK134,"")))</f>
        <v/>
      </c>
      <c r="AL135" s="40" t="str">
        <f t="shared" si="29"/>
        <v/>
      </c>
      <c r="AM135" s="50">
        <f t="shared" si="30"/>
        <v>0</v>
      </c>
      <c r="AN135" s="1"/>
      <c r="AO135" s="1"/>
      <c r="AP135" s="65" t="s">
        <v>460</v>
      </c>
      <c r="AQ135" s="1"/>
      <c r="AR135" s="1"/>
      <c r="AS135" s="1"/>
      <c r="AT135" s="1"/>
      <c r="BJ135" s="229">
        <v>1</v>
      </c>
    </row>
    <row r="136" spans="1:62" ht="20.100000000000001" customHeight="1" x14ac:dyDescent="0.25">
      <c r="A136" s="232" t="s">
        <v>237</v>
      </c>
      <c r="B136" s="178">
        <f t="shared" si="31"/>
        <v>0</v>
      </c>
      <c r="C136" s="156"/>
      <c r="D136" s="157"/>
      <c r="E136" s="157"/>
      <c r="F136" s="157"/>
      <c r="G136" s="157"/>
      <c r="H136" s="157"/>
      <c r="I136" s="158"/>
      <c r="J136" s="131" t="s">
        <v>237</v>
      </c>
      <c r="K136" s="255" t="str">
        <f t="shared" si="32"/>
        <v>►</v>
      </c>
      <c r="L136" s="341"/>
      <c r="M136" s="341"/>
      <c r="N136" s="341"/>
      <c r="O136" s="341"/>
      <c r="P136" s="341"/>
      <c r="Q136" s="1"/>
      <c r="R136" s="1"/>
      <c r="S136" s="77"/>
      <c r="T136" s="77"/>
      <c r="U136" s="77"/>
      <c r="V136" s="77"/>
      <c r="W136" s="1"/>
      <c r="X136" s="46" t="str">
        <f t="shared" ref="X136:X199" si="38">IF(NOT(AND(LEFT(R136,1)="L",R136&lt;&gt;"LIGNE")),"",IF(UPPER(TRIM(W136))="QS","",IF(AJ136="","",IF(AF136="MASSE",IF(AJ136&gt;=1,ROUND(AJ136,2),ROUND(AJ136*1000,0)),IF(AF136="VOLUME",IF(AJ136&gt;=1,ROUND(AJ136,2),ROUND(AJ136*100,0)),ROUND(AJ136,0))))))</f>
        <v/>
      </c>
      <c r="Y136" s="46" t="str">
        <f>IF(NOT(AND(LEFT(R136,1)="L",R136&lt;&gt;"LIGNE")),"",IF(UPPER(TRIM(W136))="QS","Qt. suffisante",IF(AJ136="","",IF(AF136="MASSE",IF(AJ136&gt;=1,"Kg","g"),IF(AF136="VOLUME",IF(AJ136&gt;=1,"L","cl"),IFERROR(VLOOKUP(UPPER(TRIM(V136)),AP4:AS49,4,FALSE),V136))))))</f>
        <v/>
      </c>
      <c r="Z136" s="45" t="str">
        <f t="shared" ref="Z136:Z199" si="39">IF(NOT(AND(LEFT(R136,1)="L",R136&lt;&gt;"LIGNE")),"",IF(UPPER(TRIM(W136))="QS","",IF(AI136="","",IF(AF136="MASSE",IF(AI136&gt;=1,ROUND(AI136,2),ROUND(AI136*1000,0)),IF(AF136="VOLUME",IF(AI136&gt;=1,ROUND(AI136,2),ROUND(AI136*100,0)),ROUND(AI136,0))))))</f>
        <v/>
      </c>
      <c r="AA136" s="45" t="str">
        <f>IF(NOT(AND(LEFT(R136,1)="L",R136&lt;&gt;"LIGNE")),"",IF(UPPER(TRIM(W136))="QS","Qt. suffisante",IF(AI136="","",IF(AF136="MASSE",IF(AI136&gt;=1,"Kg","g"),IF(AF136="VOLUME",IF(AI136&gt;=1,"L","cl"),IFERROR(VLOOKUP(UPPER(TRIM(V136)),AP4:AS49,4,FALSE),V136))))))</f>
        <v/>
      </c>
      <c r="AB136" s="47" t="str">
        <f t="shared" si="33"/>
        <v/>
      </c>
      <c r="AC136" s="47" t="str">
        <f t="shared" si="34"/>
        <v/>
      </c>
      <c r="AD136" s="47" t="str">
        <f t="shared" ref="AD136:AD199" si="40">IF(R136&lt;&gt;"PRINCIPAL AUTEUR","",IFERROR(VLOOKUP(UPPER(TRIM(SUBSTITUTE(W136,CHAR(160)," "))),$AP$4:$AS$49,2,FALSE),""))</f>
        <v/>
      </c>
      <c r="AE136" s="1"/>
      <c r="AF136" s="48" t="str">
        <f>IF(NOT(AND(LEFT(R136,1)="L",R136&lt;&gt;"LIGNE")),"",IFERROR(VLOOKUP(UPPER(TRIM(V136)),AP4:AS49,2,FALSE),""))</f>
        <v/>
      </c>
      <c r="AG136" s="49" t="str">
        <f>IF(NOT(AND(LEFT(R136,1)="L",R136&lt;&gt;"LIGNE")),"",IFERROR(VLOOKUP(UPPER(TRIM(V136)),AP4:AS49,3,FALSE),""))</f>
        <v/>
      </c>
      <c r="AH136" s="49" t="str">
        <f t="shared" si="35"/>
        <v/>
      </c>
      <c r="AI136" s="49" t="str">
        <f t="shared" ref="AI136:AI199" si="41">IF(NOT(AND(LEFT(R136,1)="L",R136&lt;&gt;"LIGNE")),"",IF(UPPER(TRIM(W136))="QS","",IF(AH136="","",IF(UPPER(TRIM(W136))="F",AH136,IF(AK136="","",AH136*AK136)))))</f>
        <v/>
      </c>
      <c r="AJ136" s="49" t="str">
        <f t="shared" ref="AJ136:AJ199" si="42">IF(NOT(AND(LEFT(R136,1)="L",R136&lt;&gt;"LIGNE")),"",IF(UPPER(TRIM(W136))="QS","",IF(AH136="","",IF(UPPER(TRIM(W136))="F",AH136,IF(AL136="","",AH136*AL136)))))</f>
        <v/>
      </c>
      <c r="AK136" s="40" t="str">
        <f>IF(R136="RECETTE","",IF(R136="PRINCIPAL AUTEUR",IF(OR(S136="",T136="",V136="",W136="",S136=0),"",IFERROR(IF(OR(VLOOKUP(UPPER(TRIM(SUBSTITUTE(T136,CHAR(160)," "))),AP4:AS49,2,FALSE)&lt;&gt;VLOOKUP(UPPER(TRIM(SUBSTITUTE(W136,CHAR(160)," "))),AP4:AS49,2,FALSE),AND(VLOOKUP(UPPER(TRIM(SUBSTITUTE(T136,CHAR(160)," "))),AP4:AS49,2,FALSE)="AUTRE",UPPER(TRIM(SUBSTITUTE(T136,CHAR(160)," ")))&lt;&gt;UPPER(TRIM(SUBSTITUTE(W136,CHAR(160)," "))))),"",(V136*VLOOKUP(UPPER(TRIM(SUBSTITUTE(W136,CHAR(160)," "))),AP4:AS49,3,FALSE))/(S136*VLOOKUP(UPPER(TRIM(SUBSTITUTE(T136,CHAR(160)," "))),AP4:AS49,3,FALSE))),"")),IFERROR(AK135,"")))</f>
        <v/>
      </c>
      <c r="AL136" s="40" t="str">
        <f t="shared" ref="AL136:AL199" si="43">IF(R136="RECETTE","",IF(R136="COUVERTS",IF(OR(INDEX(T:T,ROW())="",INDEX(V:V,ROW())="",INDEX(T:T,ROW())=0),"",IFERROR(INDEX(V:V,ROW())/INDEX(T:T,ROW()),"")),AL135))</f>
        <v/>
      </c>
      <c r="AM136" s="50">
        <f t="shared" ref="AM136:AM199" si="44">IF(R136="RECETTE",S136,AM135)</f>
        <v>0</v>
      </c>
      <c r="AN136" s="1"/>
      <c r="AO136" s="1"/>
      <c r="AP136" s="65" t="s">
        <v>461</v>
      </c>
      <c r="AQ136" s="1"/>
      <c r="AR136" s="1"/>
      <c r="AS136" s="1"/>
      <c r="AT136" s="1"/>
      <c r="BB136" s="10"/>
      <c r="BC136" s="10"/>
      <c r="BD136" s="10"/>
      <c r="BE136" s="10"/>
      <c r="BF136" s="10"/>
      <c r="BG136" s="10"/>
      <c r="BH136" s="10"/>
      <c r="BJ136" s="229">
        <v>1</v>
      </c>
    </row>
    <row r="137" spans="1:62" ht="20.100000000000001" customHeight="1" x14ac:dyDescent="0.25">
      <c r="A137" s="232" t="s">
        <v>237</v>
      </c>
      <c r="B137" s="178">
        <f t="shared" si="31"/>
        <v>0</v>
      </c>
      <c r="C137" s="156"/>
      <c r="D137" s="157"/>
      <c r="E137" s="157"/>
      <c r="F137" s="157"/>
      <c r="G137" s="157"/>
      <c r="H137" s="157"/>
      <c r="I137" s="158"/>
      <c r="J137" s="131" t="s">
        <v>237</v>
      </c>
      <c r="K137" s="255" t="str">
        <f t="shared" si="32"/>
        <v>►</v>
      </c>
      <c r="L137" s="341"/>
      <c r="M137" s="341"/>
      <c r="N137" s="341"/>
      <c r="O137" s="341"/>
      <c r="P137" s="341"/>
      <c r="Q137" s="1"/>
      <c r="R137" s="1"/>
      <c r="S137" s="77"/>
      <c r="T137" s="77"/>
      <c r="U137" s="77"/>
      <c r="V137" s="77"/>
      <c r="W137" s="1"/>
      <c r="X137" s="46" t="str">
        <f t="shared" si="38"/>
        <v/>
      </c>
      <c r="Y137" s="46" t="str">
        <f>IF(NOT(AND(LEFT(R137,1)="L",R137&lt;&gt;"LIGNE")),"",IF(UPPER(TRIM(W137))="QS","Qt. suffisante",IF(AJ137="","",IF(AF137="MASSE",IF(AJ137&gt;=1,"Kg","g"),IF(AF137="VOLUME",IF(AJ137&gt;=1,"L","cl"),IFERROR(VLOOKUP(UPPER(TRIM(V137)),AP4:AS49,4,FALSE),V137))))))</f>
        <v/>
      </c>
      <c r="Z137" s="45" t="str">
        <f t="shared" si="39"/>
        <v/>
      </c>
      <c r="AA137" s="45" t="str">
        <f>IF(NOT(AND(LEFT(R137,1)="L",R137&lt;&gt;"LIGNE")),"",IF(UPPER(TRIM(W137))="QS","Qt. suffisante",IF(AI137="","",IF(AF137="MASSE",IF(AI137&gt;=1,"Kg","g"),IF(AF137="VOLUME",IF(AI137&gt;=1,"L","cl"),IFERROR(VLOOKUP(UPPER(TRIM(V137)),AP4:AS49,4,FALSE),V137))))))</f>
        <v/>
      </c>
      <c r="AB137" s="47" t="str">
        <f t="shared" si="33"/>
        <v/>
      </c>
      <c r="AC137" s="47" t="str">
        <f t="shared" si="34"/>
        <v/>
      </c>
      <c r="AD137" s="47" t="str">
        <f t="shared" si="40"/>
        <v/>
      </c>
      <c r="AE137" s="1"/>
      <c r="AF137" s="48" t="str">
        <f>IF(NOT(AND(LEFT(R137,1)="L",R137&lt;&gt;"LIGNE")),"",IFERROR(VLOOKUP(UPPER(TRIM(V137)),AP4:AS49,2,FALSE),""))</f>
        <v/>
      </c>
      <c r="AG137" s="49" t="str">
        <f>IF(NOT(AND(LEFT(R137,1)="L",R137&lt;&gt;"LIGNE")),"",IFERROR(VLOOKUP(UPPER(TRIM(V137)),AP4:AS49,3,FALSE),""))</f>
        <v/>
      </c>
      <c r="AH137" s="49" t="str">
        <f t="shared" si="35"/>
        <v/>
      </c>
      <c r="AI137" s="49" t="str">
        <f t="shared" si="41"/>
        <v/>
      </c>
      <c r="AJ137" s="49" t="str">
        <f t="shared" si="42"/>
        <v/>
      </c>
      <c r="AK137" s="40" t="str">
        <f>IF(R137="RECETTE","",IF(R137="PRINCIPAL AUTEUR",IF(OR(S137="",T137="",V137="",W137="",S137=0),"",IFERROR(IF(OR(VLOOKUP(UPPER(TRIM(SUBSTITUTE(T137,CHAR(160)," "))),AP4:AS49,2,FALSE)&lt;&gt;VLOOKUP(UPPER(TRIM(SUBSTITUTE(W137,CHAR(160)," "))),AP4:AS49,2,FALSE),AND(VLOOKUP(UPPER(TRIM(SUBSTITUTE(T137,CHAR(160)," "))),AP4:AS49,2,FALSE)="AUTRE",UPPER(TRIM(SUBSTITUTE(T137,CHAR(160)," ")))&lt;&gt;UPPER(TRIM(SUBSTITUTE(W137,CHAR(160)," "))))),"",(V137*VLOOKUP(UPPER(TRIM(SUBSTITUTE(W137,CHAR(160)," "))),AP4:AS49,3,FALSE))/(S137*VLOOKUP(UPPER(TRIM(SUBSTITUTE(T137,CHAR(160)," "))),AP4:AS49,3,FALSE))),"")),IFERROR(AK136,"")))</f>
        <v/>
      </c>
      <c r="AL137" s="40" t="str">
        <f t="shared" si="43"/>
        <v/>
      </c>
      <c r="AM137" s="50">
        <f t="shared" si="44"/>
        <v>0</v>
      </c>
      <c r="AN137" s="1"/>
      <c r="AO137" s="1"/>
      <c r="AP137" s="65" t="s">
        <v>462</v>
      </c>
      <c r="AQ137" s="1"/>
      <c r="AR137" s="1"/>
      <c r="AS137" s="1"/>
      <c r="AT137" s="1"/>
      <c r="BB137" s="10"/>
      <c r="BC137" s="10"/>
      <c r="BD137" s="10"/>
      <c r="BE137" s="10"/>
      <c r="BF137" s="10"/>
      <c r="BG137" s="10"/>
      <c r="BH137" s="10"/>
      <c r="BJ137" s="229">
        <v>1</v>
      </c>
    </row>
    <row r="138" spans="1:62" ht="20.100000000000001" customHeight="1" x14ac:dyDescent="0.25">
      <c r="A138" s="232" t="s">
        <v>237</v>
      </c>
      <c r="B138" s="178">
        <f t="shared" si="31"/>
        <v>0</v>
      </c>
      <c r="C138" s="156"/>
      <c r="D138" s="157"/>
      <c r="E138" s="157"/>
      <c r="F138" s="157"/>
      <c r="G138" s="157"/>
      <c r="H138" s="157"/>
      <c r="I138" s="158"/>
      <c r="J138" s="131" t="s">
        <v>237</v>
      </c>
      <c r="K138" s="255" t="str">
        <f t="shared" si="32"/>
        <v>►</v>
      </c>
      <c r="L138" s="341"/>
      <c r="M138" s="341"/>
      <c r="N138" s="341"/>
      <c r="O138" s="341"/>
      <c r="P138" s="341"/>
      <c r="Q138" s="1"/>
      <c r="R138" s="1"/>
      <c r="S138" s="77"/>
      <c r="T138" s="77"/>
      <c r="U138" s="77"/>
      <c r="V138" s="77"/>
      <c r="W138" s="1"/>
      <c r="X138" s="46" t="str">
        <f t="shared" si="38"/>
        <v/>
      </c>
      <c r="Y138" s="46" t="str">
        <f>IF(NOT(AND(LEFT(R138,1)="L",R138&lt;&gt;"LIGNE")),"",IF(UPPER(TRIM(W138))="QS","Qt. suffisante",IF(AJ138="","",IF(AF138="MASSE",IF(AJ138&gt;=1,"Kg","g"),IF(AF138="VOLUME",IF(AJ138&gt;=1,"L","cl"),IFERROR(VLOOKUP(UPPER(TRIM(V138)),AP4:AS49,4,FALSE),V138))))))</f>
        <v/>
      </c>
      <c r="Z138" s="45" t="str">
        <f t="shared" si="39"/>
        <v/>
      </c>
      <c r="AA138" s="45" t="str">
        <f>IF(NOT(AND(LEFT(R138,1)="L",R138&lt;&gt;"LIGNE")),"",IF(UPPER(TRIM(W138))="QS","Qt. suffisante",IF(AI138="","",IF(AF138="MASSE",IF(AI138&gt;=1,"Kg","g"),IF(AF138="VOLUME",IF(AI138&gt;=1,"L","cl"),IFERROR(VLOOKUP(UPPER(TRIM(V138)),AP4:AS49,4,FALSE),V138))))))</f>
        <v/>
      </c>
      <c r="AB138" s="47" t="str">
        <f t="shared" si="33"/>
        <v/>
      </c>
      <c r="AC138" s="47" t="str">
        <f t="shared" si="34"/>
        <v/>
      </c>
      <c r="AD138" s="47" t="str">
        <f t="shared" si="40"/>
        <v/>
      </c>
      <c r="AE138" s="1"/>
      <c r="AF138" s="48" t="str">
        <f>IF(NOT(AND(LEFT(R138,1)="L",R138&lt;&gt;"LIGNE")),"",IFERROR(VLOOKUP(UPPER(TRIM(V138)),AP4:AS49,2,FALSE),""))</f>
        <v/>
      </c>
      <c r="AG138" s="49" t="str">
        <f>IF(NOT(AND(LEFT(R138,1)="L",R138&lt;&gt;"LIGNE")),"",IFERROR(VLOOKUP(UPPER(TRIM(V138)),AP4:AS49,3,FALSE),""))</f>
        <v/>
      </c>
      <c r="AH138" s="49" t="str">
        <f t="shared" si="35"/>
        <v/>
      </c>
      <c r="AI138" s="49" t="str">
        <f t="shared" si="41"/>
        <v/>
      </c>
      <c r="AJ138" s="49" t="str">
        <f t="shared" si="42"/>
        <v/>
      </c>
      <c r="AK138" s="40" t="str">
        <f>IF(R138="RECETTE","",IF(R138="PRINCIPAL AUTEUR",IF(OR(S138="",T138="",V138="",W138="",S138=0),"",IFERROR(IF(OR(VLOOKUP(UPPER(TRIM(SUBSTITUTE(T138,CHAR(160)," "))),AP4:AS49,2,FALSE)&lt;&gt;VLOOKUP(UPPER(TRIM(SUBSTITUTE(W138,CHAR(160)," "))),AP4:AS49,2,FALSE),AND(VLOOKUP(UPPER(TRIM(SUBSTITUTE(T138,CHAR(160)," "))),AP4:AS49,2,FALSE)="AUTRE",UPPER(TRIM(SUBSTITUTE(T138,CHAR(160)," ")))&lt;&gt;UPPER(TRIM(SUBSTITUTE(W138,CHAR(160)," "))))),"",(V138*VLOOKUP(UPPER(TRIM(SUBSTITUTE(W138,CHAR(160)," "))),AP4:AS49,3,FALSE))/(S138*VLOOKUP(UPPER(TRIM(SUBSTITUTE(T138,CHAR(160)," "))),AP4:AS49,3,FALSE))),"")),IFERROR(AK137,"")))</f>
        <v/>
      </c>
      <c r="AL138" s="40" t="str">
        <f t="shared" si="43"/>
        <v/>
      </c>
      <c r="AM138" s="50">
        <f t="shared" si="44"/>
        <v>0</v>
      </c>
      <c r="AN138" s="1"/>
      <c r="AO138" s="1"/>
      <c r="AP138" s="66" t="s">
        <v>463</v>
      </c>
      <c r="AQ138" s="1"/>
      <c r="AR138" s="1"/>
      <c r="AS138" s="1"/>
      <c r="BB138" s="10"/>
      <c r="BC138" s="10"/>
      <c r="BD138" s="10"/>
      <c r="BE138" s="10"/>
      <c r="BF138" s="10"/>
      <c r="BG138" s="10"/>
      <c r="BH138" s="10"/>
      <c r="BJ138" s="229">
        <v>1</v>
      </c>
    </row>
    <row r="139" spans="1:62" ht="20.100000000000001" customHeight="1" x14ac:dyDescent="0.25">
      <c r="A139" s="232" t="s">
        <v>237</v>
      </c>
      <c r="B139" s="178">
        <f t="shared" si="31"/>
        <v>0</v>
      </c>
      <c r="C139" s="156"/>
      <c r="D139" s="157"/>
      <c r="E139" s="157"/>
      <c r="F139" s="157"/>
      <c r="G139" s="157"/>
      <c r="H139" s="157"/>
      <c r="I139" s="158"/>
      <c r="J139" s="131" t="s">
        <v>237</v>
      </c>
      <c r="K139" s="255" t="str">
        <f t="shared" si="32"/>
        <v>►</v>
      </c>
      <c r="L139" s="341"/>
      <c r="M139" s="341"/>
      <c r="N139" s="341"/>
      <c r="O139" s="341"/>
      <c r="P139" s="341"/>
      <c r="Q139" s="1"/>
      <c r="R139" s="1"/>
      <c r="S139" s="77"/>
      <c r="T139" s="77"/>
      <c r="U139" s="77"/>
      <c r="V139" s="77"/>
      <c r="W139" s="1"/>
      <c r="X139" s="46" t="str">
        <f t="shared" si="38"/>
        <v/>
      </c>
      <c r="Y139" s="46" t="str">
        <f>IF(NOT(AND(LEFT(R139,1)="L",R139&lt;&gt;"LIGNE")),"",IF(UPPER(TRIM(W139))="QS","Qt. suffisante",IF(AJ139="","",IF(AF139="MASSE",IF(AJ139&gt;=1,"Kg","g"),IF(AF139="VOLUME",IF(AJ139&gt;=1,"L","cl"),IFERROR(VLOOKUP(UPPER(TRIM(V139)),AP4:AS49,4,FALSE),V139))))))</f>
        <v/>
      </c>
      <c r="Z139" s="45" t="str">
        <f t="shared" si="39"/>
        <v/>
      </c>
      <c r="AA139" s="45" t="str">
        <f>IF(NOT(AND(LEFT(R139,1)="L",R139&lt;&gt;"LIGNE")),"",IF(UPPER(TRIM(W139))="QS","Qt. suffisante",IF(AI139="","",IF(AF139="MASSE",IF(AI139&gt;=1,"Kg","g"),IF(AF139="VOLUME",IF(AI139&gt;=1,"L","cl"),IFERROR(VLOOKUP(UPPER(TRIM(V139)),AP4:AS49,4,FALSE),V139))))))</f>
        <v/>
      </c>
      <c r="AB139" s="47" t="str">
        <f t="shared" si="33"/>
        <v/>
      </c>
      <c r="AC139" s="47" t="str">
        <f t="shared" si="34"/>
        <v/>
      </c>
      <c r="AD139" s="47" t="str">
        <f t="shared" si="40"/>
        <v/>
      </c>
      <c r="AE139" s="1"/>
      <c r="AF139" s="48" t="str">
        <f>IF(NOT(AND(LEFT(R139,1)="L",R139&lt;&gt;"LIGNE")),"",IFERROR(VLOOKUP(UPPER(TRIM(V139)),AP4:AS49,2,FALSE),""))</f>
        <v/>
      </c>
      <c r="AG139" s="49" t="str">
        <f>IF(NOT(AND(LEFT(R139,1)="L",R139&lt;&gt;"LIGNE")),"",IFERROR(VLOOKUP(UPPER(TRIM(V139)),AP4:AS49,3,FALSE),""))</f>
        <v/>
      </c>
      <c r="AH139" s="49" t="str">
        <f t="shared" si="35"/>
        <v/>
      </c>
      <c r="AI139" s="49" t="str">
        <f t="shared" si="41"/>
        <v/>
      </c>
      <c r="AJ139" s="49" t="str">
        <f t="shared" si="42"/>
        <v/>
      </c>
      <c r="AK139" s="40" t="str">
        <f>IF(R139="RECETTE","",IF(R139="PRINCIPAL AUTEUR",IF(OR(S139="",T139="",V139="",W139="",S139=0),"",IFERROR(IF(OR(VLOOKUP(UPPER(TRIM(SUBSTITUTE(T139,CHAR(160)," "))),AP4:AS49,2,FALSE)&lt;&gt;VLOOKUP(UPPER(TRIM(SUBSTITUTE(W139,CHAR(160)," "))),AP4:AS49,2,FALSE),AND(VLOOKUP(UPPER(TRIM(SUBSTITUTE(T139,CHAR(160)," "))),AP4:AS49,2,FALSE)="AUTRE",UPPER(TRIM(SUBSTITUTE(T139,CHAR(160)," ")))&lt;&gt;UPPER(TRIM(SUBSTITUTE(W139,CHAR(160)," "))))),"",(V139*VLOOKUP(UPPER(TRIM(SUBSTITUTE(W139,CHAR(160)," "))),AP4:AS49,3,FALSE))/(S139*VLOOKUP(UPPER(TRIM(SUBSTITUTE(T139,CHAR(160)," "))),AP4:AS49,3,FALSE))),"")),IFERROR(AK138,"")))</f>
        <v/>
      </c>
      <c r="AL139" s="40" t="str">
        <f t="shared" si="43"/>
        <v/>
      </c>
      <c r="AM139" s="50">
        <f t="shared" si="44"/>
        <v>0</v>
      </c>
      <c r="AN139" s="1"/>
      <c r="AO139" s="1"/>
      <c r="AP139" s="66" t="s">
        <v>464</v>
      </c>
      <c r="AQ139" s="1"/>
      <c r="AR139" s="1"/>
      <c r="AS139" s="1"/>
      <c r="BB139" s="10"/>
      <c r="BC139" s="10"/>
      <c r="BD139" s="10"/>
      <c r="BE139" s="10"/>
      <c r="BF139" s="10"/>
      <c r="BG139" s="10"/>
      <c r="BH139" s="10"/>
      <c r="BJ139" s="229">
        <v>1</v>
      </c>
    </row>
    <row r="140" spans="1:62" ht="20.100000000000001" customHeight="1" x14ac:dyDescent="0.25">
      <c r="A140" s="232" t="s">
        <v>237</v>
      </c>
      <c r="B140" s="178">
        <f t="shared" si="31"/>
        <v>0</v>
      </c>
      <c r="C140" s="156"/>
      <c r="D140" s="157"/>
      <c r="E140" s="157"/>
      <c r="F140" s="157"/>
      <c r="G140" s="157"/>
      <c r="H140" s="157"/>
      <c r="I140" s="158"/>
      <c r="J140" s="131" t="s">
        <v>237</v>
      </c>
      <c r="K140" s="255" t="str">
        <f t="shared" si="32"/>
        <v>►</v>
      </c>
      <c r="L140" s="341"/>
      <c r="M140" s="341"/>
      <c r="N140" s="341"/>
      <c r="O140" s="341"/>
      <c r="P140" s="341"/>
      <c r="Q140" s="1"/>
      <c r="R140" s="1"/>
      <c r="S140" s="77"/>
      <c r="T140" s="77"/>
      <c r="U140" s="77"/>
      <c r="V140" s="77"/>
      <c r="W140" s="1"/>
      <c r="X140" s="46" t="str">
        <f t="shared" si="38"/>
        <v/>
      </c>
      <c r="Y140" s="46" t="str">
        <f>IF(NOT(AND(LEFT(R140,1)="L",R140&lt;&gt;"LIGNE")),"",IF(UPPER(TRIM(W140))="QS","Qt. suffisante",IF(AJ140="","",IF(AF140="MASSE",IF(AJ140&gt;=1,"Kg","g"),IF(AF140="VOLUME",IF(AJ140&gt;=1,"L","cl"),IFERROR(VLOOKUP(UPPER(TRIM(V140)),AP4:AS49,4,FALSE),V140))))))</f>
        <v/>
      </c>
      <c r="Z140" s="45" t="str">
        <f t="shared" si="39"/>
        <v/>
      </c>
      <c r="AA140" s="45" t="str">
        <f>IF(NOT(AND(LEFT(R140,1)="L",R140&lt;&gt;"LIGNE")),"",IF(UPPER(TRIM(W140))="QS","Qt. suffisante",IF(AI140="","",IF(AF140="MASSE",IF(AI140&gt;=1,"Kg","g"),IF(AF140="VOLUME",IF(AI140&gt;=1,"L","cl"),IFERROR(VLOOKUP(UPPER(TRIM(V140)),AP4:AS49,4,FALSE),V140))))))</f>
        <v/>
      </c>
      <c r="AB140" s="47" t="str">
        <f t="shared" si="33"/>
        <v/>
      </c>
      <c r="AC140" s="47" t="str">
        <f t="shared" si="34"/>
        <v/>
      </c>
      <c r="AD140" s="47" t="str">
        <f t="shared" si="40"/>
        <v/>
      </c>
      <c r="AE140" s="1"/>
      <c r="AF140" s="48" t="str">
        <f>IF(NOT(AND(LEFT(R140,1)="L",R140&lt;&gt;"LIGNE")),"",IFERROR(VLOOKUP(UPPER(TRIM(V140)),AP4:AS49,2,FALSE),""))</f>
        <v/>
      </c>
      <c r="AG140" s="49" t="str">
        <f>IF(NOT(AND(LEFT(R140,1)="L",R140&lt;&gt;"LIGNE")),"",IFERROR(VLOOKUP(UPPER(TRIM(V140)),AP4:AS49,3,FALSE),""))</f>
        <v/>
      </c>
      <c r="AH140" s="49" t="str">
        <f t="shared" si="35"/>
        <v/>
      </c>
      <c r="AI140" s="49" t="str">
        <f t="shared" si="41"/>
        <v/>
      </c>
      <c r="AJ140" s="49" t="str">
        <f t="shared" si="42"/>
        <v/>
      </c>
      <c r="AK140" s="40" t="str">
        <f>IF(R140="RECETTE","",IF(R140="PRINCIPAL AUTEUR",IF(OR(S140="",T140="",V140="",W140="",S140=0),"",IFERROR(IF(OR(VLOOKUP(UPPER(TRIM(SUBSTITUTE(T140,CHAR(160)," "))),AP4:AS49,2,FALSE)&lt;&gt;VLOOKUP(UPPER(TRIM(SUBSTITUTE(W140,CHAR(160)," "))),AP4:AS49,2,FALSE),AND(VLOOKUP(UPPER(TRIM(SUBSTITUTE(T140,CHAR(160)," "))),AP4:AS49,2,FALSE)="AUTRE",UPPER(TRIM(SUBSTITUTE(T140,CHAR(160)," ")))&lt;&gt;UPPER(TRIM(SUBSTITUTE(W140,CHAR(160)," "))))),"",(V140*VLOOKUP(UPPER(TRIM(SUBSTITUTE(W140,CHAR(160)," "))),AP4:AS49,3,FALSE))/(S140*VLOOKUP(UPPER(TRIM(SUBSTITUTE(T140,CHAR(160)," "))),AP4:AS49,3,FALSE))),"")),IFERROR(AK139,"")))</f>
        <v/>
      </c>
      <c r="AL140" s="40" t="str">
        <f t="shared" si="43"/>
        <v/>
      </c>
      <c r="AM140" s="50">
        <f t="shared" si="44"/>
        <v>0</v>
      </c>
      <c r="AN140" s="1"/>
      <c r="AO140" s="1"/>
      <c r="AP140" s="66" t="s">
        <v>465</v>
      </c>
      <c r="AQ140" s="1"/>
      <c r="AR140" s="1"/>
      <c r="AS140" s="1"/>
      <c r="BB140" s="10"/>
      <c r="BC140" s="10"/>
      <c r="BD140" s="10"/>
      <c r="BE140" s="10"/>
      <c r="BF140" s="10"/>
      <c r="BG140" s="10"/>
      <c r="BH140" s="10"/>
      <c r="BJ140" s="229">
        <v>1</v>
      </c>
    </row>
    <row r="141" spans="1:62" ht="20.100000000000001" customHeight="1" x14ac:dyDescent="0.25">
      <c r="A141" s="232" t="s">
        <v>237</v>
      </c>
      <c r="B141" s="178">
        <f t="shared" si="31"/>
        <v>0</v>
      </c>
      <c r="C141" s="156"/>
      <c r="D141" s="157"/>
      <c r="E141" s="157"/>
      <c r="F141" s="157"/>
      <c r="G141" s="157"/>
      <c r="H141" s="157"/>
      <c r="I141" s="158"/>
      <c r="J141" s="131" t="s">
        <v>237</v>
      </c>
      <c r="K141" s="255" t="str">
        <f t="shared" si="32"/>
        <v>►</v>
      </c>
      <c r="L141" s="341"/>
      <c r="M141" s="341"/>
      <c r="N141" s="341"/>
      <c r="O141" s="341"/>
      <c r="P141" s="341"/>
      <c r="Q141" s="1"/>
      <c r="R141" s="1"/>
      <c r="S141" s="77"/>
      <c r="T141" s="77"/>
      <c r="U141" s="77"/>
      <c r="V141" s="77"/>
      <c r="W141" s="1"/>
      <c r="X141" s="46" t="str">
        <f t="shared" si="38"/>
        <v/>
      </c>
      <c r="Y141" s="46" t="str">
        <f>IF(NOT(AND(LEFT(R141,1)="L",R141&lt;&gt;"LIGNE")),"",IF(UPPER(TRIM(W141))="QS","Qt. suffisante",IF(AJ141="","",IF(AF141="MASSE",IF(AJ141&gt;=1,"Kg","g"),IF(AF141="VOLUME",IF(AJ141&gt;=1,"L","cl"),IFERROR(VLOOKUP(UPPER(TRIM(V141)),AP4:AS49,4,FALSE),V141))))))</f>
        <v/>
      </c>
      <c r="Z141" s="45" t="str">
        <f t="shared" si="39"/>
        <v/>
      </c>
      <c r="AA141" s="45" t="str">
        <f>IF(NOT(AND(LEFT(R141,1)="L",R141&lt;&gt;"LIGNE")),"",IF(UPPER(TRIM(W141))="QS","Qt. suffisante",IF(AI141="","",IF(AF141="MASSE",IF(AI141&gt;=1,"Kg","g"),IF(AF141="VOLUME",IF(AI141&gt;=1,"L","cl"),IFERROR(VLOOKUP(UPPER(TRIM(V141)),AP4:AS49,4,FALSE),V141))))))</f>
        <v/>
      </c>
      <c r="AB141" s="47" t="str">
        <f t="shared" si="33"/>
        <v/>
      </c>
      <c r="AC141" s="47" t="str">
        <f t="shared" si="34"/>
        <v/>
      </c>
      <c r="AD141" s="47" t="str">
        <f t="shared" si="40"/>
        <v/>
      </c>
      <c r="AE141" s="1"/>
      <c r="AF141" s="48" t="str">
        <f>IF(NOT(AND(LEFT(R141,1)="L",R141&lt;&gt;"LIGNE")),"",IFERROR(VLOOKUP(UPPER(TRIM(V141)),AP4:AS49,2,FALSE),""))</f>
        <v/>
      </c>
      <c r="AG141" s="49" t="str">
        <f>IF(NOT(AND(LEFT(R141,1)="L",R141&lt;&gt;"LIGNE")),"",IFERROR(VLOOKUP(UPPER(TRIM(V141)),AP4:AS49,3,FALSE),""))</f>
        <v/>
      </c>
      <c r="AH141" s="49" t="str">
        <f t="shared" si="35"/>
        <v/>
      </c>
      <c r="AI141" s="49" t="str">
        <f t="shared" si="41"/>
        <v/>
      </c>
      <c r="AJ141" s="49" t="str">
        <f t="shared" si="42"/>
        <v/>
      </c>
      <c r="AK141" s="40" t="str">
        <f>IF(R141="RECETTE","",IF(R141="PRINCIPAL AUTEUR",IF(OR(S141="",T141="",V141="",W141="",S141=0),"",IFERROR(IF(OR(VLOOKUP(UPPER(TRIM(SUBSTITUTE(T141,CHAR(160)," "))),AP4:AS49,2,FALSE)&lt;&gt;VLOOKUP(UPPER(TRIM(SUBSTITUTE(W141,CHAR(160)," "))),AP4:AS49,2,FALSE),AND(VLOOKUP(UPPER(TRIM(SUBSTITUTE(T141,CHAR(160)," "))),AP4:AS49,2,FALSE)="AUTRE",UPPER(TRIM(SUBSTITUTE(T141,CHAR(160)," ")))&lt;&gt;UPPER(TRIM(SUBSTITUTE(W141,CHAR(160)," "))))),"",(V141*VLOOKUP(UPPER(TRIM(SUBSTITUTE(W141,CHAR(160)," "))),AP4:AS49,3,FALSE))/(S141*VLOOKUP(UPPER(TRIM(SUBSTITUTE(T141,CHAR(160)," "))),AP4:AS49,3,FALSE))),"")),IFERROR(AK140,"")))</f>
        <v/>
      </c>
      <c r="AL141" s="40" t="str">
        <f t="shared" si="43"/>
        <v/>
      </c>
      <c r="AM141" s="50">
        <f t="shared" si="44"/>
        <v>0</v>
      </c>
      <c r="AN141" s="1"/>
      <c r="AO141" s="1"/>
      <c r="AP141" s="66" t="s">
        <v>466</v>
      </c>
      <c r="AQ141" s="1"/>
      <c r="AR141" s="1"/>
      <c r="AS141" s="1"/>
      <c r="BB141" s="10"/>
      <c r="BC141" s="10"/>
      <c r="BD141" s="10"/>
      <c r="BE141" s="10"/>
      <c r="BF141" s="10"/>
      <c r="BG141" s="10"/>
      <c r="BH141" s="10"/>
      <c r="BJ141" s="229">
        <v>1</v>
      </c>
    </row>
    <row r="142" spans="1:62" ht="20.100000000000001" customHeight="1" x14ac:dyDescent="0.25">
      <c r="A142" s="232" t="s">
        <v>237</v>
      </c>
      <c r="B142" s="178">
        <f t="shared" si="31"/>
        <v>0</v>
      </c>
      <c r="C142" s="156"/>
      <c r="D142" s="157"/>
      <c r="E142" s="157"/>
      <c r="F142" s="157"/>
      <c r="G142" s="157"/>
      <c r="H142" s="157"/>
      <c r="I142" s="158"/>
      <c r="J142" s="131" t="s">
        <v>237</v>
      </c>
      <c r="K142" s="255" t="str">
        <f t="shared" si="32"/>
        <v>►</v>
      </c>
      <c r="L142" s="341"/>
      <c r="M142" s="341"/>
      <c r="N142" s="341"/>
      <c r="O142" s="341"/>
      <c r="P142" s="341"/>
      <c r="Q142" s="1"/>
      <c r="R142" s="1"/>
      <c r="S142" s="77"/>
      <c r="T142" s="77"/>
      <c r="U142" s="77"/>
      <c r="V142" s="77"/>
      <c r="W142" s="1"/>
      <c r="X142" s="46" t="str">
        <f t="shared" si="38"/>
        <v/>
      </c>
      <c r="Y142" s="46" t="str">
        <f>IF(NOT(AND(LEFT(R142,1)="L",R142&lt;&gt;"LIGNE")),"",IF(UPPER(TRIM(W142))="QS","Qt. suffisante",IF(AJ142="","",IF(AF142="MASSE",IF(AJ142&gt;=1,"Kg","g"),IF(AF142="VOLUME",IF(AJ142&gt;=1,"L","cl"),IFERROR(VLOOKUP(UPPER(TRIM(V142)),AP4:AS49,4,FALSE),V142))))))</f>
        <v/>
      </c>
      <c r="Z142" s="45" t="str">
        <f t="shared" si="39"/>
        <v/>
      </c>
      <c r="AA142" s="45" t="str">
        <f>IF(NOT(AND(LEFT(R142,1)="L",R142&lt;&gt;"LIGNE")),"",IF(UPPER(TRIM(W142))="QS","Qt. suffisante",IF(AI142="","",IF(AF142="MASSE",IF(AI142&gt;=1,"Kg","g"),IF(AF142="VOLUME",IF(AI142&gt;=1,"L","cl"),IFERROR(VLOOKUP(UPPER(TRIM(V142)),AP4:AS49,4,FALSE),V142))))))</f>
        <v/>
      </c>
      <c r="AB142" s="47" t="str">
        <f t="shared" si="33"/>
        <v/>
      </c>
      <c r="AC142" s="47" t="str">
        <f t="shared" si="34"/>
        <v/>
      </c>
      <c r="AD142" s="47" t="str">
        <f t="shared" si="40"/>
        <v/>
      </c>
      <c r="AE142" s="1"/>
      <c r="AF142" s="48" t="str">
        <f>IF(NOT(AND(LEFT(R142,1)="L",R142&lt;&gt;"LIGNE")),"",IFERROR(VLOOKUP(UPPER(TRIM(V142)),AP4:AS49,2,FALSE),""))</f>
        <v/>
      </c>
      <c r="AG142" s="49" t="str">
        <f>IF(NOT(AND(LEFT(R142,1)="L",R142&lt;&gt;"LIGNE")),"",IFERROR(VLOOKUP(UPPER(TRIM(V142)),AP4:AS49,3,FALSE),""))</f>
        <v/>
      </c>
      <c r="AH142" s="49" t="str">
        <f t="shared" si="35"/>
        <v/>
      </c>
      <c r="AI142" s="49" t="str">
        <f t="shared" si="41"/>
        <v/>
      </c>
      <c r="AJ142" s="49" t="str">
        <f t="shared" si="42"/>
        <v/>
      </c>
      <c r="AK142" s="40" t="str">
        <f>IF(R142="RECETTE","",IF(R142="PRINCIPAL AUTEUR",IF(OR(S142="",T142="",V142="",W142="",S142=0),"",IFERROR(IF(OR(VLOOKUP(UPPER(TRIM(SUBSTITUTE(T142,CHAR(160)," "))),AP4:AS49,2,FALSE)&lt;&gt;VLOOKUP(UPPER(TRIM(SUBSTITUTE(W142,CHAR(160)," "))),AP4:AS49,2,FALSE),AND(VLOOKUP(UPPER(TRIM(SUBSTITUTE(T142,CHAR(160)," "))),AP4:AS49,2,FALSE)="AUTRE",UPPER(TRIM(SUBSTITUTE(T142,CHAR(160)," ")))&lt;&gt;UPPER(TRIM(SUBSTITUTE(W142,CHAR(160)," "))))),"",(V142*VLOOKUP(UPPER(TRIM(SUBSTITUTE(W142,CHAR(160)," "))),AP4:AS49,3,FALSE))/(S142*VLOOKUP(UPPER(TRIM(SUBSTITUTE(T142,CHAR(160)," "))),AP4:AS49,3,FALSE))),"")),IFERROR(AK141,"")))</f>
        <v/>
      </c>
      <c r="AL142" s="40" t="str">
        <f t="shared" si="43"/>
        <v/>
      </c>
      <c r="AM142" s="50">
        <f t="shared" si="44"/>
        <v>0</v>
      </c>
      <c r="AN142" s="1"/>
      <c r="AO142" s="1"/>
      <c r="AP142" s="66" t="s">
        <v>467</v>
      </c>
      <c r="AQ142" s="1"/>
      <c r="AR142" s="1"/>
      <c r="AS142" s="1"/>
      <c r="BB142" s="10"/>
      <c r="BC142" s="10"/>
      <c r="BD142" s="10"/>
      <c r="BE142" s="10"/>
      <c r="BF142" s="10"/>
      <c r="BG142" s="10"/>
      <c r="BH142" s="10"/>
      <c r="BJ142" s="229">
        <v>1</v>
      </c>
    </row>
    <row r="143" spans="1:62" ht="20.100000000000001" customHeight="1" x14ac:dyDescent="0.25">
      <c r="A143" s="232" t="s">
        <v>237</v>
      </c>
      <c r="B143" s="178">
        <f t="shared" si="31"/>
        <v>0</v>
      </c>
      <c r="C143" s="156"/>
      <c r="D143" s="157"/>
      <c r="E143" s="157"/>
      <c r="F143" s="157"/>
      <c r="G143" s="157"/>
      <c r="H143" s="157"/>
      <c r="I143" s="158"/>
      <c r="J143" s="131" t="s">
        <v>237</v>
      </c>
      <c r="K143" s="255" t="str">
        <f t="shared" si="32"/>
        <v>►</v>
      </c>
      <c r="L143" s="341"/>
      <c r="M143" s="341"/>
      <c r="N143" s="341"/>
      <c r="O143" s="341"/>
      <c r="P143" s="341"/>
      <c r="Q143" s="1"/>
      <c r="R143" s="1"/>
      <c r="S143" s="77"/>
      <c r="T143" s="77"/>
      <c r="U143" s="77"/>
      <c r="V143" s="77"/>
      <c r="W143" s="1"/>
      <c r="X143" s="46" t="str">
        <f t="shared" si="38"/>
        <v/>
      </c>
      <c r="Y143" s="46" t="str">
        <f>IF(NOT(AND(LEFT(R143,1)="L",R143&lt;&gt;"LIGNE")),"",IF(UPPER(TRIM(W143))="QS","Qt. suffisante",IF(AJ143="","",IF(AF143="MASSE",IF(AJ143&gt;=1,"Kg","g"),IF(AF143="VOLUME",IF(AJ143&gt;=1,"L","cl"),IFERROR(VLOOKUP(UPPER(TRIM(V143)),AP4:AS49,4,FALSE),V143))))))</f>
        <v/>
      </c>
      <c r="Z143" s="45" t="str">
        <f t="shared" si="39"/>
        <v/>
      </c>
      <c r="AA143" s="45" t="str">
        <f>IF(NOT(AND(LEFT(R143,1)="L",R143&lt;&gt;"LIGNE")),"",IF(UPPER(TRIM(W143))="QS","Qt. suffisante",IF(AI143="","",IF(AF143="MASSE",IF(AI143&gt;=1,"Kg","g"),IF(AF143="VOLUME",IF(AI143&gt;=1,"L","cl"),IFERROR(VLOOKUP(UPPER(TRIM(V143)),AP4:AS49,4,FALSE),V143))))))</f>
        <v/>
      </c>
      <c r="AB143" s="47" t="str">
        <f t="shared" si="33"/>
        <v/>
      </c>
      <c r="AC143" s="47" t="str">
        <f t="shared" si="34"/>
        <v/>
      </c>
      <c r="AD143" s="47" t="str">
        <f t="shared" si="40"/>
        <v/>
      </c>
      <c r="AE143" s="1"/>
      <c r="AF143" s="48" t="str">
        <f>IF(NOT(AND(LEFT(R143,1)="L",R143&lt;&gt;"LIGNE")),"",IFERROR(VLOOKUP(UPPER(TRIM(V143)),AP4:AS49,2,FALSE),""))</f>
        <v/>
      </c>
      <c r="AG143" s="49" t="str">
        <f>IF(NOT(AND(LEFT(R143,1)="L",R143&lt;&gt;"LIGNE")),"",IFERROR(VLOOKUP(UPPER(TRIM(V143)),AP4:AS49,3,FALSE),""))</f>
        <v/>
      </c>
      <c r="AH143" s="49" t="str">
        <f t="shared" si="35"/>
        <v/>
      </c>
      <c r="AI143" s="49" t="str">
        <f t="shared" si="41"/>
        <v/>
      </c>
      <c r="AJ143" s="49" t="str">
        <f t="shared" si="42"/>
        <v/>
      </c>
      <c r="AK143" s="40" t="str">
        <f>IF(R143="RECETTE","",IF(R143="PRINCIPAL AUTEUR",IF(OR(S143="",T143="",V143="",W143="",S143=0),"",IFERROR(IF(OR(VLOOKUP(UPPER(TRIM(SUBSTITUTE(T143,CHAR(160)," "))),AP4:AS49,2,FALSE)&lt;&gt;VLOOKUP(UPPER(TRIM(SUBSTITUTE(W143,CHAR(160)," "))),AP4:AS49,2,FALSE),AND(VLOOKUP(UPPER(TRIM(SUBSTITUTE(T143,CHAR(160)," "))),AP4:AS49,2,FALSE)="AUTRE",UPPER(TRIM(SUBSTITUTE(T143,CHAR(160)," ")))&lt;&gt;UPPER(TRIM(SUBSTITUTE(W143,CHAR(160)," "))))),"",(V143*VLOOKUP(UPPER(TRIM(SUBSTITUTE(W143,CHAR(160)," "))),AP4:AS49,3,FALSE))/(S143*VLOOKUP(UPPER(TRIM(SUBSTITUTE(T143,CHAR(160)," "))),AP4:AS49,3,FALSE))),"")),IFERROR(AK142,"")))</f>
        <v/>
      </c>
      <c r="AL143" s="40" t="str">
        <f t="shared" si="43"/>
        <v/>
      </c>
      <c r="AM143" s="50">
        <f t="shared" si="44"/>
        <v>0</v>
      </c>
      <c r="AN143" s="1"/>
      <c r="AO143" s="1"/>
      <c r="AP143" s="66" t="s">
        <v>468</v>
      </c>
      <c r="AQ143" s="1"/>
      <c r="AR143" s="1"/>
      <c r="AS143" s="1"/>
      <c r="BB143" s="10"/>
      <c r="BC143" s="10"/>
      <c r="BD143" s="10"/>
      <c r="BE143" s="10"/>
      <c r="BF143" s="10"/>
      <c r="BG143" s="10"/>
      <c r="BH143" s="10"/>
      <c r="BJ143" s="229">
        <v>1</v>
      </c>
    </row>
    <row r="144" spans="1:62" ht="20.100000000000001" customHeight="1" x14ac:dyDescent="0.25">
      <c r="A144" s="232" t="s">
        <v>237</v>
      </c>
      <c r="B144" s="178">
        <f t="shared" si="31"/>
        <v>0</v>
      </c>
      <c r="C144" s="156"/>
      <c r="D144" s="157"/>
      <c r="E144" s="157"/>
      <c r="F144" s="157"/>
      <c r="G144" s="157"/>
      <c r="H144" s="157"/>
      <c r="I144" s="158"/>
      <c r="J144" s="131" t="s">
        <v>237</v>
      </c>
      <c r="K144" s="255" t="str">
        <f t="shared" si="32"/>
        <v>►</v>
      </c>
      <c r="L144" s="341"/>
      <c r="M144" s="341"/>
      <c r="N144" s="341"/>
      <c r="O144" s="341"/>
      <c r="P144" s="341"/>
      <c r="Q144" s="1"/>
      <c r="R144" s="1"/>
      <c r="S144" s="77"/>
      <c r="T144" s="77"/>
      <c r="U144" s="77"/>
      <c r="V144" s="77"/>
      <c r="W144" s="1"/>
      <c r="X144" s="46" t="str">
        <f t="shared" si="38"/>
        <v/>
      </c>
      <c r="Y144" s="46" t="str">
        <f>IF(NOT(AND(LEFT(R144,1)="L",R144&lt;&gt;"LIGNE")),"",IF(UPPER(TRIM(W144))="QS","Qt. suffisante",IF(AJ144="","",IF(AF144="MASSE",IF(AJ144&gt;=1,"Kg","g"),IF(AF144="VOLUME",IF(AJ144&gt;=1,"L","cl"),IFERROR(VLOOKUP(UPPER(TRIM(V144)),AP4:AS49,4,FALSE),V144))))))</f>
        <v/>
      </c>
      <c r="Z144" s="45" t="str">
        <f t="shared" si="39"/>
        <v/>
      </c>
      <c r="AA144" s="45" t="str">
        <f>IF(NOT(AND(LEFT(R144,1)="L",R144&lt;&gt;"LIGNE")),"",IF(UPPER(TRIM(W144))="QS","Qt. suffisante",IF(AI144="","",IF(AF144="MASSE",IF(AI144&gt;=1,"Kg","g"),IF(AF144="VOLUME",IF(AI144&gt;=1,"L","cl"),IFERROR(VLOOKUP(UPPER(TRIM(V144)),AP4:AS49,4,FALSE),V144))))))</f>
        <v/>
      </c>
      <c r="AB144" s="47" t="str">
        <f t="shared" si="33"/>
        <v/>
      </c>
      <c r="AC144" s="47" t="str">
        <f t="shared" si="34"/>
        <v/>
      </c>
      <c r="AD144" s="47" t="str">
        <f t="shared" si="40"/>
        <v/>
      </c>
      <c r="AE144" s="1"/>
      <c r="AF144" s="48" t="str">
        <f>IF(NOT(AND(LEFT(R144,1)="L",R144&lt;&gt;"LIGNE")),"",IFERROR(VLOOKUP(UPPER(TRIM(V144)),AP4:AS49,2,FALSE),""))</f>
        <v/>
      </c>
      <c r="AG144" s="49" t="str">
        <f>IF(NOT(AND(LEFT(R144,1)="L",R144&lt;&gt;"LIGNE")),"",IFERROR(VLOOKUP(UPPER(TRIM(V144)),AP4:AS49,3,FALSE),""))</f>
        <v/>
      </c>
      <c r="AH144" s="49" t="str">
        <f t="shared" si="35"/>
        <v/>
      </c>
      <c r="AI144" s="49" t="str">
        <f t="shared" si="41"/>
        <v/>
      </c>
      <c r="AJ144" s="49" t="str">
        <f t="shared" si="42"/>
        <v/>
      </c>
      <c r="AK144" s="40" t="str">
        <f>IF(R144="RECETTE","",IF(R144="PRINCIPAL AUTEUR",IF(OR(S144="",T144="",V144="",W144="",S144=0),"",IFERROR(IF(OR(VLOOKUP(UPPER(TRIM(SUBSTITUTE(T144,CHAR(160)," "))),AP4:AS49,2,FALSE)&lt;&gt;VLOOKUP(UPPER(TRIM(SUBSTITUTE(W144,CHAR(160)," "))),AP4:AS49,2,FALSE),AND(VLOOKUP(UPPER(TRIM(SUBSTITUTE(T144,CHAR(160)," "))),AP4:AS49,2,FALSE)="AUTRE",UPPER(TRIM(SUBSTITUTE(T144,CHAR(160)," ")))&lt;&gt;UPPER(TRIM(SUBSTITUTE(W144,CHAR(160)," "))))),"",(V144*VLOOKUP(UPPER(TRIM(SUBSTITUTE(W144,CHAR(160)," "))),AP4:AS49,3,FALSE))/(S144*VLOOKUP(UPPER(TRIM(SUBSTITUTE(T144,CHAR(160)," "))),AP4:AS49,3,FALSE))),"")),IFERROR(AK143,"")))</f>
        <v/>
      </c>
      <c r="AL144" s="40" t="str">
        <f t="shared" si="43"/>
        <v/>
      </c>
      <c r="AM144" s="50">
        <f t="shared" si="44"/>
        <v>0</v>
      </c>
      <c r="AN144" s="1"/>
      <c r="AO144" s="1"/>
      <c r="AP144" s="75" t="s">
        <v>110</v>
      </c>
      <c r="AQ144" s="1"/>
      <c r="AR144" s="1"/>
      <c r="AS144" s="1"/>
      <c r="BB144" s="10"/>
      <c r="BC144" s="10"/>
      <c r="BD144" s="10"/>
      <c r="BE144" s="10"/>
      <c r="BF144" s="10"/>
      <c r="BG144" s="10"/>
      <c r="BH144" s="10"/>
      <c r="BJ144" s="229">
        <v>1</v>
      </c>
    </row>
    <row r="145" spans="1:62" ht="20.100000000000001" customHeight="1" x14ac:dyDescent="0.25">
      <c r="A145" s="232" t="s">
        <v>237</v>
      </c>
      <c r="B145" s="178">
        <f t="shared" si="31"/>
        <v>0</v>
      </c>
      <c r="C145" s="156"/>
      <c r="D145" s="157"/>
      <c r="E145" s="157"/>
      <c r="F145" s="157"/>
      <c r="G145" s="157"/>
      <c r="H145" s="157"/>
      <c r="I145" s="158"/>
      <c r="J145" s="131" t="s">
        <v>237</v>
      </c>
      <c r="K145" s="255" t="str">
        <f t="shared" si="32"/>
        <v>►</v>
      </c>
      <c r="L145" s="341"/>
      <c r="M145" s="341"/>
      <c r="N145" s="341"/>
      <c r="O145" s="341"/>
      <c r="P145" s="341"/>
      <c r="Q145" s="1"/>
      <c r="R145" s="1"/>
      <c r="S145" s="77"/>
      <c r="T145" s="77"/>
      <c r="U145" s="77"/>
      <c r="V145" s="77"/>
      <c r="W145" s="1"/>
      <c r="X145" s="46" t="str">
        <f t="shared" si="38"/>
        <v/>
      </c>
      <c r="Y145" s="46" t="str">
        <f>IF(NOT(AND(LEFT(R145,1)="L",R145&lt;&gt;"LIGNE")),"",IF(UPPER(TRIM(W145))="QS","Qt. suffisante",IF(AJ145="","",IF(AF145="MASSE",IF(AJ145&gt;=1,"Kg","g"),IF(AF145="VOLUME",IF(AJ145&gt;=1,"L","cl"),IFERROR(VLOOKUP(UPPER(TRIM(V145)),AP4:AS49,4,FALSE),V145))))))</f>
        <v/>
      </c>
      <c r="Z145" s="45" t="str">
        <f t="shared" si="39"/>
        <v/>
      </c>
      <c r="AA145" s="45" t="str">
        <f>IF(NOT(AND(LEFT(R145,1)="L",R145&lt;&gt;"LIGNE")),"",IF(UPPER(TRIM(W145))="QS","Qt. suffisante",IF(AI145="","",IF(AF145="MASSE",IF(AI145&gt;=1,"Kg","g"),IF(AF145="VOLUME",IF(AI145&gt;=1,"L","cl"),IFERROR(VLOOKUP(UPPER(TRIM(V145)),AP4:AS49,4,FALSE),V145))))))</f>
        <v/>
      </c>
      <c r="AB145" s="47" t="str">
        <f t="shared" si="33"/>
        <v/>
      </c>
      <c r="AC145" s="47" t="str">
        <f t="shared" si="34"/>
        <v/>
      </c>
      <c r="AD145" s="47" t="str">
        <f t="shared" si="40"/>
        <v/>
      </c>
      <c r="AE145" s="1"/>
      <c r="AF145" s="48" t="str">
        <f>IF(NOT(AND(LEFT(R145,1)="L",R145&lt;&gt;"LIGNE")),"",IFERROR(VLOOKUP(UPPER(TRIM(V145)),AP4:AS49,2,FALSE),""))</f>
        <v/>
      </c>
      <c r="AG145" s="49" t="str">
        <f>IF(NOT(AND(LEFT(R145,1)="L",R145&lt;&gt;"LIGNE")),"",IFERROR(VLOOKUP(UPPER(TRIM(V145)),AP4:AS49,3,FALSE),""))</f>
        <v/>
      </c>
      <c r="AH145" s="49" t="str">
        <f t="shared" si="35"/>
        <v/>
      </c>
      <c r="AI145" s="49" t="str">
        <f t="shared" si="41"/>
        <v/>
      </c>
      <c r="AJ145" s="49" t="str">
        <f t="shared" si="42"/>
        <v/>
      </c>
      <c r="AK145" s="40" t="str">
        <f>IF(R145="RECETTE","",IF(R145="PRINCIPAL AUTEUR",IF(OR(S145="",T145="",V145="",W145="",S145=0),"",IFERROR(IF(OR(VLOOKUP(UPPER(TRIM(SUBSTITUTE(T145,CHAR(160)," "))),AP4:AS49,2,FALSE)&lt;&gt;VLOOKUP(UPPER(TRIM(SUBSTITUTE(W145,CHAR(160)," "))),AP4:AS49,2,FALSE),AND(VLOOKUP(UPPER(TRIM(SUBSTITUTE(T145,CHAR(160)," "))),AP4:AS49,2,FALSE)="AUTRE",UPPER(TRIM(SUBSTITUTE(T145,CHAR(160)," ")))&lt;&gt;UPPER(TRIM(SUBSTITUTE(W145,CHAR(160)," "))))),"",(V145*VLOOKUP(UPPER(TRIM(SUBSTITUTE(W145,CHAR(160)," "))),AP4:AS49,3,FALSE))/(S145*VLOOKUP(UPPER(TRIM(SUBSTITUTE(T145,CHAR(160)," "))),AP4:AS49,3,FALSE))),"")),IFERROR(AK144,"")))</f>
        <v/>
      </c>
      <c r="AL145" s="40" t="str">
        <f t="shared" si="43"/>
        <v/>
      </c>
      <c r="AM145" s="50">
        <f t="shared" si="44"/>
        <v>0</v>
      </c>
      <c r="AN145" s="1"/>
      <c r="AO145" s="1"/>
      <c r="AP145" s="15" t="s">
        <v>323</v>
      </c>
      <c r="AQ145" s="1"/>
      <c r="AR145" s="1"/>
      <c r="AS145" s="1"/>
      <c r="BJ145" s="229">
        <v>1</v>
      </c>
    </row>
    <row r="146" spans="1:62" ht="20.100000000000001" customHeight="1" x14ac:dyDescent="0.25">
      <c r="A146" s="232" t="s">
        <v>237</v>
      </c>
      <c r="B146" s="178">
        <f t="shared" si="31"/>
        <v>0</v>
      </c>
      <c r="C146" s="156"/>
      <c r="D146" s="157"/>
      <c r="E146" s="157"/>
      <c r="F146" s="157"/>
      <c r="G146" s="157"/>
      <c r="H146" s="157"/>
      <c r="I146" s="158"/>
      <c r="J146" s="131" t="s">
        <v>237</v>
      </c>
      <c r="K146" s="255" t="str">
        <f t="shared" si="32"/>
        <v>►</v>
      </c>
      <c r="L146" s="341"/>
      <c r="M146" s="341"/>
      <c r="N146" s="341"/>
      <c r="O146" s="341"/>
      <c r="P146" s="341"/>
      <c r="Q146" s="1"/>
      <c r="R146" s="1"/>
      <c r="S146" s="77"/>
      <c r="T146" s="77"/>
      <c r="U146" s="77"/>
      <c r="V146" s="77"/>
      <c r="W146" s="1"/>
      <c r="X146" s="46" t="str">
        <f t="shared" si="38"/>
        <v/>
      </c>
      <c r="Y146" s="46" t="str">
        <f>IF(NOT(AND(LEFT(R146,1)="L",R146&lt;&gt;"LIGNE")),"",IF(UPPER(TRIM(W146))="QS","Qt. suffisante",IF(AJ146="","",IF(AF146="MASSE",IF(AJ146&gt;=1,"Kg","g"),IF(AF146="VOLUME",IF(AJ146&gt;=1,"L","cl"),IFERROR(VLOOKUP(UPPER(TRIM(V146)),AP4:AS49,4,FALSE),V146))))))</f>
        <v/>
      </c>
      <c r="Z146" s="45" t="str">
        <f t="shared" si="39"/>
        <v/>
      </c>
      <c r="AA146" s="45" t="str">
        <f>IF(NOT(AND(LEFT(R146,1)="L",R146&lt;&gt;"LIGNE")),"",IF(UPPER(TRIM(W146))="QS","Qt. suffisante",IF(AI146="","",IF(AF146="MASSE",IF(AI146&gt;=1,"Kg","g"),IF(AF146="VOLUME",IF(AI146&gt;=1,"L","cl"),IFERROR(VLOOKUP(UPPER(TRIM(V146)),AP4:AS49,4,FALSE),V146))))))</f>
        <v/>
      </c>
      <c r="AB146" s="47" t="str">
        <f t="shared" si="33"/>
        <v/>
      </c>
      <c r="AC146" s="47" t="str">
        <f t="shared" si="34"/>
        <v/>
      </c>
      <c r="AD146" s="47" t="str">
        <f t="shared" si="40"/>
        <v/>
      </c>
      <c r="AE146" s="1"/>
      <c r="AF146" s="48" t="str">
        <f>IF(NOT(AND(LEFT(R146,1)="L",R146&lt;&gt;"LIGNE")),"",IFERROR(VLOOKUP(UPPER(TRIM(V146)),AP4:AS49,2,FALSE),""))</f>
        <v/>
      </c>
      <c r="AG146" s="49" t="str">
        <f>IF(NOT(AND(LEFT(R146,1)="L",R146&lt;&gt;"LIGNE")),"",IFERROR(VLOOKUP(UPPER(TRIM(V146)),AP4:AS49,3,FALSE),""))</f>
        <v/>
      </c>
      <c r="AH146" s="49" t="str">
        <f t="shared" si="35"/>
        <v/>
      </c>
      <c r="AI146" s="49" t="str">
        <f t="shared" si="41"/>
        <v/>
      </c>
      <c r="AJ146" s="49" t="str">
        <f t="shared" si="42"/>
        <v/>
      </c>
      <c r="AK146" s="40" t="str">
        <f>IF(R146="RECETTE","",IF(R146="PRINCIPAL AUTEUR",IF(OR(S146="",T146="",V146="",W146="",S146=0),"",IFERROR(IF(OR(VLOOKUP(UPPER(TRIM(SUBSTITUTE(T146,CHAR(160)," "))),AP4:AS49,2,FALSE)&lt;&gt;VLOOKUP(UPPER(TRIM(SUBSTITUTE(W146,CHAR(160)," "))),AP4:AS49,2,FALSE),AND(VLOOKUP(UPPER(TRIM(SUBSTITUTE(T146,CHAR(160)," "))),AP4:AS49,2,FALSE)="AUTRE",UPPER(TRIM(SUBSTITUTE(T146,CHAR(160)," ")))&lt;&gt;UPPER(TRIM(SUBSTITUTE(W146,CHAR(160)," "))))),"",(V146*VLOOKUP(UPPER(TRIM(SUBSTITUTE(W146,CHAR(160)," "))),AP4:AS49,3,FALSE))/(S146*VLOOKUP(UPPER(TRIM(SUBSTITUTE(T146,CHAR(160)," "))),AP4:AS49,3,FALSE))),"")),IFERROR(AK145,"")))</f>
        <v/>
      </c>
      <c r="AL146" s="40" t="str">
        <f t="shared" si="43"/>
        <v/>
      </c>
      <c r="AM146" s="50">
        <f t="shared" si="44"/>
        <v>0</v>
      </c>
      <c r="AN146" s="1"/>
      <c r="AO146" s="1"/>
      <c r="AP146" s="21" t="s">
        <v>272</v>
      </c>
      <c r="AQ146" s="1"/>
      <c r="AR146" s="1"/>
      <c r="AS146" s="1"/>
      <c r="BJ146" s="229">
        <v>1</v>
      </c>
    </row>
    <row r="147" spans="1:62" ht="20.100000000000001" customHeight="1" x14ac:dyDescent="0.25">
      <c r="A147" s="232" t="s">
        <v>237</v>
      </c>
      <c r="B147" s="178">
        <f t="shared" si="31"/>
        <v>0</v>
      </c>
      <c r="C147" s="156"/>
      <c r="D147" s="157"/>
      <c r="E147" s="157"/>
      <c r="F147" s="157"/>
      <c r="G147" s="157"/>
      <c r="H147" s="157"/>
      <c r="I147" s="158"/>
      <c r="J147" s="131" t="s">
        <v>237</v>
      </c>
      <c r="K147" s="255" t="str">
        <f t="shared" si="32"/>
        <v>►</v>
      </c>
      <c r="L147" s="341"/>
      <c r="M147" s="341"/>
      <c r="N147" s="341"/>
      <c r="O147" s="341"/>
      <c r="P147" s="341"/>
      <c r="Q147" s="1"/>
      <c r="R147" s="1"/>
      <c r="S147" s="77"/>
      <c r="T147" s="77"/>
      <c r="U147" s="77"/>
      <c r="V147" s="77"/>
      <c r="W147" s="1"/>
      <c r="X147" s="46" t="str">
        <f t="shared" si="38"/>
        <v/>
      </c>
      <c r="Y147" s="46" t="str">
        <f>IF(NOT(AND(LEFT(R147,1)="L",R147&lt;&gt;"LIGNE")),"",IF(UPPER(TRIM(W147))="QS","Qt. suffisante",IF(AJ147="","",IF(AF147="MASSE",IF(AJ147&gt;=1,"Kg","g"),IF(AF147="VOLUME",IF(AJ147&gt;=1,"L","cl"),IFERROR(VLOOKUP(UPPER(TRIM(V147)),AP4:AS49,4,FALSE),V147))))))</f>
        <v/>
      </c>
      <c r="Z147" s="45" t="str">
        <f t="shared" si="39"/>
        <v/>
      </c>
      <c r="AA147" s="45" t="str">
        <f>IF(NOT(AND(LEFT(R147,1)="L",R147&lt;&gt;"LIGNE")),"",IF(UPPER(TRIM(W147))="QS","Qt. suffisante",IF(AI147="","",IF(AF147="MASSE",IF(AI147&gt;=1,"Kg","g"),IF(AF147="VOLUME",IF(AI147&gt;=1,"L","cl"),IFERROR(VLOOKUP(UPPER(TRIM(V147)),AP4:AS49,4,FALSE),V147))))))</f>
        <v/>
      </c>
      <c r="AB147" s="47" t="str">
        <f t="shared" si="33"/>
        <v/>
      </c>
      <c r="AC147" s="47" t="str">
        <f t="shared" si="34"/>
        <v/>
      </c>
      <c r="AD147" s="47" t="str">
        <f t="shared" si="40"/>
        <v/>
      </c>
      <c r="AE147" s="1"/>
      <c r="AF147" s="48" t="str">
        <f>IF(NOT(AND(LEFT(R147,1)="L",R147&lt;&gt;"LIGNE")),"",IFERROR(VLOOKUP(UPPER(TRIM(V147)),AP4:AS49,2,FALSE),""))</f>
        <v/>
      </c>
      <c r="AG147" s="49" t="str">
        <f>IF(NOT(AND(LEFT(R147,1)="L",R147&lt;&gt;"LIGNE")),"",IFERROR(VLOOKUP(UPPER(TRIM(V147)),AP4:AS49,3,FALSE),""))</f>
        <v/>
      </c>
      <c r="AH147" s="49" t="str">
        <f t="shared" si="35"/>
        <v/>
      </c>
      <c r="AI147" s="49" t="str">
        <f t="shared" si="41"/>
        <v/>
      </c>
      <c r="AJ147" s="49" t="str">
        <f t="shared" si="42"/>
        <v/>
      </c>
      <c r="AK147" s="40" t="str">
        <f>IF(R147="RECETTE","",IF(R147="PRINCIPAL AUTEUR",IF(OR(S147="",T147="",V147="",W147="",S147=0),"",IFERROR(IF(OR(VLOOKUP(UPPER(TRIM(SUBSTITUTE(T147,CHAR(160)," "))),AP4:AS49,2,FALSE)&lt;&gt;VLOOKUP(UPPER(TRIM(SUBSTITUTE(W147,CHAR(160)," "))),AP4:AS49,2,FALSE),AND(VLOOKUP(UPPER(TRIM(SUBSTITUTE(T147,CHAR(160)," "))),AP4:AS49,2,FALSE)="AUTRE",UPPER(TRIM(SUBSTITUTE(T147,CHAR(160)," ")))&lt;&gt;UPPER(TRIM(SUBSTITUTE(W147,CHAR(160)," "))))),"",(V147*VLOOKUP(UPPER(TRIM(SUBSTITUTE(W147,CHAR(160)," "))),AP4:AS49,3,FALSE))/(S147*VLOOKUP(UPPER(TRIM(SUBSTITUTE(T147,CHAR(160)," "))),AP4:AS49,3,FALSE))),"")),IFERROR(AK146,"")))</f>
        <v/>
      </c>
      <c r="AL147" s="40" t="str">
        <f t="shared" si="43"/>
        <v/>
      </c>
      <c r="AM147" s="50">
        <f t="shared" si="44"/>
        <v>0</v>
      </c>
      <c r="AN147" s="1"/>
      <c r="AO147" s="1"/>
      <c r="AP147" s="26" t="s">
        <v>469</v>
      </c>
      <c r="AQ147" s="1"/>
      <c r="AR147" s="1"/>
      <c r="AS147" s="1"/>
      <c r="BJ147" s="229">
        <v>1</v>
      </c>
    </row>
    <row r="148" spans="1:62" ht="20.100000000000001" customHeight="1" x14ac:dyDescent="0.25">
      <c r="A148" s="232" t="s">
        <v>237</v>
      </c>
      <c r="B148" s="178">
        <f t="shared" si="31"/>
        <v>0</v>
      </c>
      <c r="C148" s="156"/>
      <c r="D148" s="157"/>
      <c r="E148" s="157"/>
      <c r="F148" s="157"/>
      <c r="G148" s="157"/>
      <c r="H148" s="157"/>
      <c r="I148" s="158"/>
      <c r="J148" s="131" t="s">
        <v>237</v>
      </c>
      <c r="K148" s="255" t="str">
        <f t="shared" si="32"/>
        <v>►</v>
      </c>
      <c r="L148" s="341"/>
      <c r="M148" s="341"/>
      <c r="N148" s="341"/>
      <c r="O148" s="341"/>
      <c r="P148" s="341"/>
      <c r="Q148" s="1"/>
      <c r="R148" s="1"/>
      <c r="S148" s="77"/>
      <c r="T148" s="77"/>
      <c r="U148" s="77"/>
      <c r="V148" s="77"/>
      <c r="W148" s="1"/>
      <c r="X148" s="46" t="str">
        <f t="shared" si="38"/>
        <v/>
      </c>
      <c r="Y148" s="46" t="str">
        <f>IF(NOT(AND(LEFT(R148,1)="L",R148&lt;&gt;"LIGNE")),"",IF(UPPER(TRIM(W148))="QS","Qt. suffisante",IF(AJ148="","",IF(AF148="MASSE",IF(AJ148&gt;=1,"Kg","g"),IF(AF148="VOLUME",IF(AJ148&gt;=1,"L","cl"),IFERROR(VLOOKUP(UPPER(TRIM(V148)),AP4:AS49,4,FALSE),V148))))))</f>
        <v/>
      </c>
      <c r="Z148" s="45" t="str">
        <f t="shared" si="39"/>
        <v/>
      </c>
      <c r="AA148" s="45" t="str">
        <f>IF(NOT(AND(LEFT(R148,1)="L",R148&lt;&gt;"LIGNE")),"",IF(UPPER(TRIM(W148))="QS","Qt. suffisante",IF(AI148="","",IF(AF148="MASSE",IF(AI148&gt;=1,"Kg","g"),IF(AF148="VOLUME",IF(AI148&gt;=1,"L","cl"),IFERROR(VLOOKUP(UPPER(TRIM(V148)),AP4:AS49,4,FALSE),V148))))))</f>
        <v/>
      </c>
      <c r="AB148" s="47" t="str">
        <f t="shared" si="33"/>
        <v/>
      </c>
      <c r="AC148" s="47" t="str">
        <f t="shared" si="34"/>
        <v/>
      </c>
      <c r="AD148" s="47" t="str">
        <f t="shared" si="40"/>
        <v/>
      </c>
      <c r="AE148" s="1"/>
      <c r="AF148" s="48" t="str">
        <f>IF(NOT(AND(LEFT(R148,1)="L",R148&lt;&gt;"LIGNE")),"",IFERROR(VLOOKUP(UPPER(TRIM(V148)),AP4:AS49,2,FALSE),""))</f>
        <v/>
      </c>
      <c r="AG148" s="49" t="str">
        <f>IF(NOT(AND(LEFT(R148,1)="L",R148&lt;&gt;"LIGNE")),"",IFERROR(VLOOKUP(UPPER(TRIM(V148)),AP4:AS49,3,FALSE),""))</f>
        <v/>
      </c>
      <c r="AH148" s="49" t="str">
        <f t="shared" si="35"/>
        <v/>
      </c>
      <c r="AI148" s="49" t="str">
        <f t="shared" si="41"/>
        <v/>
      </c>
      <c r="AJ148" s="49" t="str">
        <f t="shared" si="42"/>
        <v/>
      </c>
      <c r="AK148" s="40" t="str">
        <f>IF(R148="RECETTE","",IF(R148="PRINCIPAL AUTEUR",IF(OR(S148="",T148="",V148="",W148="",S148=0),"",IFERROR(IF(OR(VLOOKUP(UPPER(TRIM(SUBSTITUTE(T148,CHAR(160)," "))),AP4:AS49,2,FALSE)&lt;&gt;VLOOKUP(UPPER(TRIM(SUBSTITUTE(W148,CHAR(160)," "))),AP4:AS49,2,FALSE),AND(VLOOKUP(UPPER(TRIM(SUBSTITUTE(T148,CHAR(160)," "))),AP4:AS49,2,FALSE)="AUTRE",UPPER(TRIM(SUBSTITUTE(T148,CHAR(160)," ")))&lt;&gt;UPPER(TRIM(SUBSTITUTE(W148,CHAR(160)," "))))),"",(V148*VLOOKUP(UPPER(TRIM(SUBSTITUTE(W148,CHAR(160)," "))),AP4:AS49,3,FALSE))/(S148*VLOOKUP(UPPER(TRIM(SUBSTITUTE(T148,CHAR(160)," "))),AP4:AS49,3,FALSE))),"")),IFERROR(AK147,"")))</f>
        <v/>
      </c>
      <c r="AL148" s="40" t="str">
        <f t="shared" si="43"/>
        <v/>
      </c>
      <c r="AM148" s="50">
        <f t="shared" si="44"/>
        <v>0</v>
      </c>
      <c r="AN148" s="1"/>
      <c r="AO148" s="1"/>
      <c r="AP148" s="26" t="s">
        <v>470</v>
      </c>
      <c r="AQ148" s="1"/>
      <c r="AR148" s="1"/>
      <c r="AS148" s="1"/>
      <c r="AT148" s="1"/>
      <c r="AU148" s="1"/>
      <c r="AV148" s="1"/>
      <c r="AW148" s="1"/>
      <c r="BJ148" s="229">
        <v>1</v>
      </c>
    </row>
    <row r="149" spans="1:62" ht="20.100000000000001" customHeight="1" x14ac:dyDescent="0.25">
      <c r="A149" s="232" t="s">
        <v>237</v>
      </c>
      <c r="B149" s="178">
        <f t="shared" si="31"/>
        <v>0</v>
      </c>
      <c r="C149" s="156"/>
      <c r="D149" s="157"/>
      <c r="E149" s="157"/>
      <c r="F149" s="157"/>
      <c r="G149" s="157"/>
      <c r="H149" s="157"/>
      <c r="I149" s="158"/>
      <c r="J149" s="131" t="s">
        <v>237</v>
      </c>
      <c r="K149" s="255" t="str">
        <f t="shared" si="32"/>
        <v>►</v>
      </c>
      <c r="L149" s="341"/>
      <c r="M149" s="341"/>
      <c r="N149" s="341"/>
      <c r="O149" s="341"/>
      <c r="P149" s="341"/>
      <c r="Q149" s="1"/>
      <c r="R149" s="1"/>
      <c r="S149" s="77"/>
      <c r="T149" s="77"/>
      <c r="U149" s="77"/>
      <c r="V149" s="77"/>
      <c r="W149" s="1"/>
      <c r="X149" s="46" t="str">
        <f t="shared" si="38"/>
        <v/>
      </c>
      <c r="Y149" s="46" t="str">
        <f>IF(NOT(AND(LEFT(R149,1)="L",R149&lt;&gt;"LIGNE")),"",IF(UPPER(TRIM(W149))="QS","Qt. suffisante",IF(AJ149="","",IF(AF149="MASSE",IF(AJ149&gt;=1,"Kg","g"),IF(AF149="VOLUME",IF(AJ149&gt;=1,"L","cl"),IFERROR(VLOOKUP(UPPER(TRIM(V149)),AP4:AS49,4,FALSE),V149))))))</f>
        <v/>
      </c>
      <c r="Z149" s="45" t="str">
        <f t="shared" si="39"/>
        <v/>
      </c>
      <c r="AA149" s="45" t="str">
        <f>IF(NOT(AND(LEFT(R149,1)="L",R149&lt;&gt;"LIGNE")),"",IF(UPPER(TRIM(W149))="QS","Qt. suffisante",IF(AI149="","",IF(AF149="MASSE",IF(AI149&gt;=1,"Kg","g"),IF(AF149="VOLUME",IF(AI149&gt;=1,"L","cl"),IFERROR(VLOOKUP(UPPER(TRIM(V149)),AP4:AS49,4,FALSE),V149))))))</f>
        <v/>
      </c>
      <c r="AB149" s="47" t="str">
        <f t="shared" si="33"/>
        <v/>
      </c>
      <c r="AC149" s="47" t="str">
        <f t="shared" si="34"/>
        <v/>
      </c>
      <c r="AD149" s="47" t="str">
        <f t="shared" si="40"/>
        <v/>
      </c>
      <c r="AE149" s="1"/>
      <c r="AF149" s="48" t="str">
        <f>IF(NOT(AND(LEFT(R149,1)="L",R149&lt;&gt;"LIGNE")),"",IFERROR(VLOOKUP(UPPER(TRIM(V149)),AP4:AS49,2,FALSE),""))</f>
        <v/>
      </c>
      <c r="AG149" s="49" t="str">
        <f>IF(NOT(AND(LEFT(R149,1)="L",R149&lt;&gt;"LIGNE")),"",IFERROR(VLOOKUP(UPPER(TRIM(V149)),AP4:AS49,3,FALSE),""))</f>
        <v/>
      </c>
      <c r="AH149" s="49" t="str">
        <f t="shared" si="35"/>
        <v/>
      </c>
      <c r="AI149" s="49" t="str">
        <f t="shared" si="41"/>
        <v/>
      </c>
      <c r="AJ149" s="49" t="str">
        <f t="shared" si="42"/>
        <v/>
      </c>
      <c r="AK149" s="40" t="str">
        <f>IF(R149="RECETTE","",IF(R149="PRINCIPAL AUTEUR",IF(OR(S149="",T149="",V149="",W149="",S149=0),"",IFERROR(IF(OR(VLOOKUP(UPPER(TRIM(SUBSTITUTE(T149,CHAR(160)," "))),AP4:AS49,2,FALSE)&lt;&gt;VLOOKUP(UPPER(TRIM(SUBSTITUTE(W149,CHAR(160)," "))),AP4:AS49,2,FALSE),AND(VLOOKUP(UPPER(TRIM(SUBSTITUTE(T149,CHAR(160)," "))),AP4:AS49,2,FALSE)="AUTRE",UPPER(TRIM(SUBSTITUTE(T149,CHAR(160)," ")))&lt;&gt;UPPER(TRIM(SUBSTITUTE(W149,CHAR(160)," "))))),"",(V149*VLOOKUP(UPPER(TRIM(SUBSTITUTE(W149,CHAR(160)," "))),AP4:AS49,3,FALSE))/(S149*VLOOKUP(UPPER(TRIM(SUBSTITUTE(T149,CHAR(160)," "))),AP4:AS49,3,FALSE))),"")),IFERROR(AK148,"")))</f>
        <v/>
      </c>
      <c r="AL149" s="40" t="str">
        <f t="shared" si="43"/>
        <v/>
      </c>
      <c r="AM149" s="50">
        <f t="shared" si="44"/>
        <v>0</v>
      </c>
      <c r="AN149" s="1"/>
      <c r="AO149" s="1"/>
      <c r="AP149" s="26" t="s">
        <v>471</v>
      </c>
      <c r="AQ149" s="1"/>
      <c r="AR149" s="1"/>
      <c r="AS149" s="1"/>
      <c r="AT149" s="1"/>
      <c r="AU149" s="1"/>
      <c r="AV149" s="1"/>
      <c r="AW149" s="1"/>
      <c r="BJ149" s="229">
        <v>1</v>
      </c>
    </row>
    <row r="150" spans="1:62" ht="20.100000000000001" customHeight="1" x14ac:dyDescent="0.25">
      <c r="A150" s="232" t="s">
        <v>237</v>
      </c>
      <c r="B150" s="178">
        <f t="shared" si="31"/>
        <v>0</v>
      </c>
      <c r="C150" s="156"/>
      <c r="D150" s="157"/>
      <c r="E150" s="157"/>
      <c r="F150" s="157"/>
      <c r="G150" s="157"/>
      <c r="H150" s="157"/>
      <c r="I150" s="158"/>
      <c r="J150" s="131" t="s">
        <v>237</v>
      </c>
      <c r="K150" s="255" t="str">
        <f t="shared" si="32"/>
        <v>►</v>
      </c>
      <c r="L150" s="341"/>
      <c r="M150" s="341"/>
      <c r="N150" s="341"/>
      <c r="O150" s="341"/>
      <c r="P150" s="341"/>
      <c r="Q150" s="1"/>
      <c r="R150" s="1"/>
      <c r="S150" s="77"/>
      <c r="T150" s="77"/>
      <c r="U150" s="77"/>
      <c r="V150" s="77"/>
      <c r="W150" s="1"/>
      <c r="X150" s="46" t="str">
        <f t="shared" si="38"/>
        <v/>
      </c>
      <c r="Y150" s="46" t="str">
        <f>IF(NOT(AND(LEFT(R150,1)="L",R150&lt;&gt;"LIGNE")),"",IF(UPPER(TRIM(W150))="QS","Qt. suffisante",IF(AJ150="","",IF(AF150="MASSE",IF(AJ150&gt;=1,"Kg","g"),IF(AF150="VOLUME",IF(AJ150&gt;=1,"L","cl"),IFERROR(VLOOKUP(UPPER(TRIM(V150)),AP4:AS49,4,FALSE),V150))))))</f>
        <v/>
      </c>
      <c r="Z150" s="45" t="str">
        <f t="shared" si="39"/>
        <v/>
      </c>
      <c r="AA150" s="45" t="str">
        <f>IF(NOT(AND(LEFT(R150,1)="L",R150&lt;&gt;"LIGNE")),"",IF(UPPER(TRIM(W150))="QS","Qt. suffisante",IF(AI150="","",IF(AF150="MASSE",IF(AI150&gt;=1,"Kg","g"),IF(AF150="VOLUME",IF(AI150&gt;=1,"L","cl"),IFERROR(VLOOKUP(UPPER(TRIM(V150)),AP4:AS49,4,FALSE),V150))))))</f>
        <v/>
      </c>
      <c r="AB150" s="47" t="str">
        <f t="shared" si="33"/>
        <v/>
      </c>
      <c r="AC150" s="47" t="str">
        <f t="shared" si="34"/>
        <v/>
      </c>
      <c r="AD150" s="47" t="str">
        <f t="shared" si="40"/>
        <v/>
      </c>
      <c r="AE150" s="1"/>
      <c r="AF150" s="48" t="str">
        <f>IF(NOT(AND(LEFT(R150,1)="L",R150&lt;&gt;"LIGNE")),"",IFERROR(VLOOKUP(UPPER(TRIM(V150)),AP4:AS49,2,FALSE),""))</f>
        <v/>
      </c>
      <c r="AG150" s="49" t="str">
        <f>IF(NOT(AND(LEFT(R150,1)="L",R150&lt;&gt;"LIGNE")),"",IFERROR(VLOOKUP(UPPER(TRIM(V150)),AP4:AS49,3,FALSE),""))</f>
        <v/>
      </c>
      <c r="AH150" s="49" t="str">
        <f t="shared" si="35"/>
        <v/>
      </c>
      <c r="AI150" s="49" t="str">
        <f t="shared" si="41"/>
        <v/>
      </c>
      <c r="AJ150" s="49" t="str">
        <f t="shared" si="42"/>
        <v/>
      </c>
      <c r="AK150" s="40" t="str">
        <f>IF(R150="RECETTE","",IF(R150="PRINCIPAL AUTEUR",IF(OR(S150="",T150="",V150="",W150="",S150=0),"",IFERROR(IF(OR(VLOOKUP(UPPER(TRIM(SUBSTITUTE(T150,CHAR(160)," "))),AP4:AS49,2,FALSE)&lt;&gt;VLOOKUP(UPPER(TRIM(SUBSTITUTE(W150,CHAR(160)," "))),AP4:AS49,2,FALSE),AND(VLOOKUP(UPPER(TRIM(SUBSTITUTE(T150,CHAR(160)," "))),AP4:AS49,2,FALSE)="AUTRE",UPPER(TRIM(SUBSTITUTE(T150,CHAR(160)," ")))&lt;&gt;UPPER(TRIM(SUBSTITUTE(W150,CHAR(160)," "))))),"",(V150*VLOOKUP(UPPER(TRIM(SUBSTITUTE(W150,CHAR(160)," "))),AP4:AS49,3,FALSE))/(S150*VLOOKUP(UPPER(TRIM(SUBSTITUTE(T150,CHAR(160)," "))),AP4:AS49,3,FALSE))),"")),IFERROR(AK149,"")))</f>
        <v/>
      </c>
      <c r="AL150" s="40" t="str">
        <f t="shared" si="43"/>
        <v/>
      </c>
      <c r="AM150" s="50">
        <f t="shared" si="44"/>
        <v>0</v>
      </c>
      <c r="AN150" s="1"/>
      <c r="AO150" s="1"/>
      <c r="AP150" s="51" t="s">
        <v>0</v>
      </c>
      <c r="AQ150" s="1"/>
      <c r="AR150" s="1"/>
      <c r="AS150" s="1"/>
      <c r="AT150" s="1"/>
      <c r="AU150" s="1"/>
      <c r="AV150" s="1"/>
      <c r="AW150" s="1"/>
      <c r="BJ150" s="229">
        <v>1</v>
      </c>
    </row>
    <row r="151" spans="1:62" ht="20.100000000000001" customHeight="1" x14ac:dyDescent="0.25">
      <c r="A151" s="232" t="s">
        <v>237</v>
      </c>
      <c r="B151" s="178">
        <f t="shared" si="31"/>
        <v>0</v>
      </c>
      <c r="C151" s="156"/>
      <c r="D151" s="157"/>
      <c r="E151" s="157"/>
      <c r="F151" s="157"/>
      <c r="G151" s="157"/>
      <c r="H151" s="157"/>
      <c r="I151" s="158"/>
      <c r="J151" s="131" t="s">
        <v>237</v>
      </c>
      <c r="K151" s="255" t="str">
        <f t="shared" si="32"/>
        <v>►</v>
      </c>
      <c r="L151" s="341"/>
      <c r="M151" s="341"/>
      <c r="N151" s="341"/>
      <c r="O151" s="341"/>
      <c r="P151" s="341"/>
      <c r="Q151" s="1"/>
      <c r="R151" s="1"/>
      <c r="S151" s="77"/>
      <c r="T151" s="77"/>
      <c r="U151" s="77"/>
      <c r="V151" s="77"/>
      <c r="W151" s="1"/>
      <c r="X151" s="46" t="str">
        <f t="shared" si="38"/>
        <v/>
      </c>
      <c r="Y151" s="46" t="str">
        <f>IF(NOT(AND(LEFT(R151,1)="L",R151&lt;&gt;"LIGNE")),"",IF(UPPER(TRIM(W151))="QS","Qt. suffisante",IF(AJ151="","",IF(AF151="MASSE",IF(AJ151&gt;=1,"Kg","g"),IF(AF151="VOLUME",IF(AJ151&gt;=1,"L","cl"),IFERROR(VLOOKUP(UPPER(TRIM(V151)),AP4:AS49,4,FALSE),V151))))))</f>
        <v/>
      </c>
      <c r="Z151" s="45" t="str">
        <f t="shared" si="39"/>
        <v/>
      </c>
      <c r="AA151" s="45" t="str">
        <f>IF(NOT(AND(LEFT(R151,1)="L",R151&lt;&gt;"LIGNE")),"",IF(UPPER(TRIM(W151))="QS","Qt. suffisante",IF(AI151="","",IF(AF151="MASSE",IF(AI151&gt;=1,"Kg","g"),IF(AF151="VOLUME",IF(AI151&gt;=1,"L","cl"),IFERROR(VLOOKUP(UPPER(TRIM(V151)),AP4:AS49,4,FALSE),V151))))))</f>
        <v/>
      </c>
      <c r="AB151" s="47" t="str">
        <f t="shared" si="33"/>
        <v/>
      </c>
      <c r="AC151" s="47" t="str">
        <f t="shared" si="34"/>
        <v/>
      </c>
      <c r="AD151" s="47" t="str">
        <f t="shared" si="40"/>
        <v/>
      </c>
      <c r="AE151" s="1"/>
      <c r="AF151" s="48" t="str">
        <f>IF(NOT(AND(LEFT(R151,1)="L",R151&lt;&gt;"LIGNE")),"",IFERROR(VLOOKUP(UPPER(TRIM(V151)),AP4:AS49,2,FALSE),""))</f>
        <v/>
      </c>
      <c r="AG151" s="49" t="str">
        <f>IF(NOT(AND(LEFT(R151,1)="L",R151&lt;&gt;"LIGNE")),"",IFERROR(VLOOKUP(UPPER(TRIM(V151)),AP4:AS49,3,FALSE),""))</f>
        <v/>
      </c>
      <c r="AH151" s="49" t="str">
        <f t="shared" si="35"/>
        <v/>
      </c>
      <c r="AI151" s="49" t="str">
        <f t="shared" si="41"/>
        <v/>
      </c>
      <c r="AJ151" s="49" t="str">
        <f t="shared" si="42"/>
        <v/>
      </c>
      <c r="AK151" s="40" t="str">
        <f>IF(R151="RECETTE","",IF(R151="PRINCIPAL AUTEUR",IF(OR(S151="",T151="",V151="",W151="",S151=0),"",IFERROR(IF(OR(VLOOKUP(UPPER(TRIM(SUBSTITUTE(T151,CHAR(160)," "))),AP4:AS49,2,FALSE)&lt;&gt;VLOOKUP(UPPER(TRIM(SUBSTITUTE(W151,CHAR(160)," "))),AP4:AS49,2,FALSE),AND(VLOOKUP(UPPER(TRIM(SUBSTITUTE(T151,CHAR(160)," "))),AP4:AS49,2,FALSE)="AUTRE",UPPER(TRIM(SUBSTITUTE(T151,CHAR(160)," ")))&lt;&gt;UPPER(TRIM(SUBSTITUTE(W151,CHAR(160)," "))))),"",(V151*VLOOKUP(UPPER(TRIM(SUBSTITUTE(W151,CHAR(160)," "))),AP4:AS49,3,FALSE))/(S151*VLOOKUP(UPPER(TRIM(SUBSTITUTE(T151,CHAR(160)," "))),AP4:AS49,3,FALSE))),"")),IFERROR(AK150,"")))</f>
        <v/>
      </c>
      <c r="AL151" s="40" t="str">
        <f t="shared" si="43"/>
        <v/>
      </c>
      <c r="AM151" s="50">
        <f t="shared" si="44"/>
        <v>0</v>
      </c>
      <c r="AN151" s="1"/>
      <c r="AO151" s="1"/>
      <c r="AP151" s="55" t="s">
        <v>314</v>
      </c>
      <c r="AQ151" s="1"/>
      <c r="AR151" s="1"/>
      <c r="AS151" s="1"/>
      <c r="AT151" s="1"/>
      <c r="AU151" s="1"/>
      <c r="AV151" s="1"/>
      <c r="AW151" s="1"/>
      <c r="BJ151" s="229">
        <v>1</v>
      </c>
    </row>
    <row r="152" spans="1:62" ht="20.100000000000001" customHeight="1" x14ac:dyDescent="0.25">
      <c r="A152" s="232" t="s">
        <v>237</v>
      </c>
      <c r="B152" s="178">
        <f t="shared" si="31"/>
        <v>0</v>
      </c>
      <c r="C152" s="156"/>
      <c r="D152" s="157"/>
      <c r="E152" s="157"/>
      <c r="F152" s="157"/>
      <c r="G152" s="157"/>
      <c r="H152" s="157"/>
      <c r="I152" s="158"/>
      <c r="J152" s="131" t="s">
        <v>237</v>
      </c>
      <c r="K152" s="255" t="str">
        <f t="shared" si="32"/>
        <v>►</v>
      </c>
      <c r="L152" s="341"/>
      <c r="M152" s="341"/>
      <c r="N152" s="341"/>
      <c r="O152" s="341"/>
      <c r="P152" s="341"/>
      <c r="Q152" s="1"/>
      <c r="R152" s="1"/>
      <c r="S152" s="77"/>
      <c r="T152" s="77"/>
      <c r="U152" s="77"/>
      <c r="V152" s="77"/>
      <c r="W152" s="1"/>
      <c r="X152" s="46" t="str">
        <f t="shared" si="38"/>
        <v/>
      </c>
      <c r="Y152" s="46" t="str">
        <f>IF(NOT(AND(LEFT(R152,1)="L",R152&lt;&gt;"LIGNE")),"",IF(UPPER(TRIM(W152))="QS","Qt. suffisante",IF(AJ152="","",IF(AF152="MASSE",IF(AJ152&gt;=1,"Kg","g"),IF(AF152="VOLUME",IF(AJ152&gt;=1,"L","cl"),IFERROR(VLOOKUP(UPPER(TRIM(V152)),AP4:AS49,4,FALSE),V152))))))</f>
        <v/>
      </c>
      <c r="Z152" s="45" t="str">
        <f t="shared" si="39"/>
        <v/>
      </c>
      <c r="AA152" s="45" t="str">
        <f>IF(NOT(AND(LEFT(R152,1)="L",R152&lt;&gt;"LIGNE")),"",IF(UPPER(TRIM(W152))="QS","Qt. suffisante",IF(AI152="","",IF(AF152="MASSE",IF(AI152&gt;=1,"Kg","g"),IF(AF152="VOLUME",IF(AI152&gt;=1,"L","cl"),IFERROR(VLOOKUP(UPPER(TRIM(V152)),AP4:AS49,4,FALSE),V152))))))</f>
        <v/>
      </c>
      <c r="AB152" s="47" t="str">
        <f t="shared" si="33"/>
        <v/>
      </c>
      <c r="AC152" s="47" t="str">
        <f t="shared" si="34"/>
        <v/>
      </c>
      <c r="AD152" s="47" t="str">
        <f t="shared" si="40"/>
        <v/>
      </c>
      <c r="AE152" s="1"/>
      <c r="AF152" s="48" t="str">
        <f>IF(NOT(AND(LEFT(R152,1)="L",R152&lt;&gt;"LIGNE")),"",IFERROR(VLOOKUP(UPPER(TRIM(V152)),AP4:AS49,2,FALSE),""))</f>
        <v/>
      </c>
      <c r="AG152" s="49" t="str">
        <f>IF(NOT(AND(LEFT(R152,1)="L",R152&lt;&gt;"LIGNE")),"",IFERROR(VLOOKUP(UPPER(TRIM(V152)),AP4:AS49,3,FALSE),""))</f>
        <v/>
      </c>
      <c r="AH152" s="49" t="str">
        <f t="shared" si="35"/>
        <v/>
      </c>
      <c r="AI152" s="49" t="str">
        <f t="shared" si="41"/>
        <v/>
      </c>
      <c r="AJ152" s="49" t="str">
        <f t="shared" si="42"/>
        <v/>
      </c>
      <c r="AK152" s="40" t="str">
        <f>IF(R152="RECETTE","",IF(R152="PRINCIPAL AUTEUR",IF(OR(S152="",T152="",V152="",W152="",S152=0),"",IFERROR(IF(OR(VLOOKUP(UPPER(TRIM(SUBSTITUTE(T152,CHAR(160)," "))),AP4:AS49,2,FALSE)&lt;&gt;VLOOKUP(UPPER(TRIM(SUBSTITUTE(W152,CHAR(160)," "))),AP4:AS49,2,FALSE),AND(VLOOKUP(UPPER(TRIM(SUBSTITUTE(T152,CHAR(160)," "))),AP4:AS49,2,FALSE)="AUTRE",UPPER(TRIM(SUBSTITUTE(T152,CHAR(160)," ")))&lt;&gt;UPPER(TRIM(SUBSTITUTE(W152,CHAR(160)," "))))),"",(V152*VLOOKUP(UPPER(TRIM(SUBSTITUTE(W152,CHAR(160)," "))),AP4:AS49,3,FALSE))/(S152*VLOOKUP(UPPER(TRIM(SUBSTITUTE(T152,CHAR(160)," "))),AP4:AS49,3,FALSE))),"")),IFERROR(AK151,"")))</f>
        <v/>
      </c>
      <c r="AL152" s="40" t="str">
        <f t="shared" si="43"/>
        <v/>
      </c>
      <c r="AM152" s="50">
        <f t="shared" si="44"/>
        <v>0</v>
      </c>
      <c r="AN152" s="1"/>
      <c r="AO152" s="1"/>
      <c r="AP152" s="55" t="s">
        <v>312</v>
      </c>
      <c r="AQ152" s="1"/>
      <c r="AR152" s="1"/>
      <c r="AS152" s="1"/>
      <c r="AT152" s="1"/>
      <c r="AU152" s="1"/>
      <c r="AV152" s="1"/>
      <c r="AW152" s="1"/>
      <c r="BJ152" s="229">
        <v>1</v>
      </c>
    </row>
    <row r="153" spans="1:62" ht="20.100000000000001" customHeight="1" x14ac:dyDescent="0.25">
      <c r="A153" s="232" t="s">
        <v>237</v>
      </c>
      <c r="B153" s="178">
        <f t="shared" si="31"/>
        <v>0</v>
      </c>
      <c r="C153" s="156"/>
      <c r="D153" s="157"/>
      <c r="E153" s="157"/>
      <c r="F153" s="157"/>
      <c r="G153" s="157"/>
      <c r="H153" s="157"/>
      <c r="I153" s="158"/>
      <c r="J153" s="131" t="s">
        <v>237</v>
      </c>
      <c r="K153" s="255" t="str">
        <f t="shared" si="32"/>
        <v>►</v>
      </c>
      <c r="L153" s="341"/>
      <c r="M153" s="341"/>
      <c r="N153" s="341"/>
      <c r="O153" s="341"/>
      <c r="P153" s="341"/>
      <c r="Q153" s="1"/>
      <c r="R153" s="1"/>
      <c r="S153" s="77"/>
      <c r="T153" s="77"/>
      <c r="U153" s="77"/>
      <c r="V153" s="77"/>
      <c r="W153" s="1"/>
      <c r="X153" s="46" t="str">
        <f t="shared" si="38"/>
        <v/>
      </c>
      <c r="Y153" s="46" t="str">
        <f>IF(NOT(AND(LEFT(R153,1)="L",R153&lt;&gt;"LIGNE")),"",IF(UPPER(TRIM(W153))="QS","Qt. suffisante",IF(AJ153="","",IF(AF153="MASSE",IF(AJ153&gt;=1,"Kg","g"),IF(AF153="VOLUME",IF(AJ153&gt;=1,"L","cl"),IFERROR(VLOOKUP(UPPER(TRIM(V153)),AP4:AS49,4,FALSE),V153))))))</f>
        <v/>
      </c>
      <c r="Z153" s="45" t="str">
        <f t="shared" si="39"/>
        <v/>
      </c>
      <c r="AA153" s="45" t="str">
        <f>IF(NOT(AND(LEFT(R153,1)="L",R153&lt;&gt;"LIGNE")),"",IF(UPPER(TRIM(W153))="QS","Qt. suffisante",IF(AI153="","",IF(AF153="MASSE",IF(AI153&gt;=1,"Kg","g"),IF(AF153="VOLUME",IF(AI153&gt;=1,"L","cl"),IFERROR(VLOOKUP(UPPER(TRIM(V153)),AP4:AS49,4,FALSE),V153))))))</f>
        <v/>
      </c>
      <c r="AB153" s="47" t="str">
        <f t="shared" si="33"/>
        <v/>
      </c>
      <c r="AC153" s="47" t="str">
        <f t="shared" si="34"/>
        <v/>
      </c>
      <c r="AD153" s="47" t="str">
        <f t="shared" si="40"/>
        <v/>
      </c>
      <c r="AE153" s="1"/>
      <c r="AF153" s="48" t="str">
        <f>IF(NOT(AND(LEFT(R153,1)="L",R153&lt;&gt;"LIGNE")),"",IFERROR(VLOOKUP(UPPER(TRIM(V153)),AP4:AS49,2,FALSE),""))</f>
        <v/>
      </c>
      <c r="AG153" s="49" t="str">
        <f>IF(NOT(AND(LEFT(R153,1)="L",R153&lt;&gt;"LIGNE")),"",IFERROR(VLOOKUP(UPPER(TRIM(V153)),AP4:AS49,3,FALSE),""))</f>
        <v/>
      </c>
      <c r="AH153" s="49" t="str">
        <f t="shared" si="35"/>
        <v/>
      </c>
      <c r="AI153" s="49" t="str">
        <f t="shared" si="41"/>
        <v/>
      </c>
      <c r="AJ153" s="49" t="str">
        <f t="shared" si="42"/>
        <v/>
      </c>
      <c r="AK153" s="40" t="str">
        <f>IF(R153="RECETTE","",IF(R153="PRINCIPAL AUTEUR",IF(OR(S153="",T153="",V153="",W153="",S153=0),"",IFERROR(IF(OR(VLOOKUP(UPPER(TRIM(SUBSTITUTE(T153,CHAR(160)," "))),AP4:AS49,2,FALSE)&lt;&gt;VLOOKUP(UPPER(TRIM(SUBSTITUTE(W153,CHAR(160)," "))),AP4:AS49,2,FALSE),AND(VLOOKUP(UPPER(TRIM(SUBSTITUTE(T153,CHAR(160)," "))),AP4:AS49,2,FALSE)="AUTRE",UPPER(TRIM(SUBSTITUTE(T153,CHAR(160)," ")))&lt;&gt;UPPER(TRIM(SUBSTITUTE(W153,CHAR(160)," "))))),"",(V153*VLOOKUP(UPPER(TRIM(SUBSTITUTE(W153,CHAR(160)," "))),AP4:AS49,3,FALSE))/(S153*VLOOKUP(UPPER(TRIM(SUBSTITUTE(T153,CHAR(160)," "))),AP4:AS49,3,FALSE))),"")),IFERROR(AK152,"")))</f>
        <v/>
      </c>
      <c r="AL153" s="40" t="str">
        <f t="shared" si="43"/>
        <v/>
      </c>
      <c r="AM153" s="50">
        <f t="shared" si="44"/>
        <v>0</v>
      </c>
      <c r="AN153" s="1"/>
      <c r="AO153" s="1"/>
      <c r="AP153" s="55" t="s">
        <v>311</v>
      </c>
      <c r="AQ153" s="1"/>
      <c r="AR153" s="1"/>
      <c r="AS153" s="1"/>
      <c r="AT153" s="1"/>
      <c r="AU153" s="1"/>
      <c r="AV153" s="1"/>
      <c r="AW153" s="1"/>
      <c r="BJ153" s="229">
        <v>1</v>
      </c>
    </row>
    <row r="154" spans="1:62" ht="20.100000000000001" customHeight="1" x14ac:dyDescent="0.25">
      <c r="A154" s="232" t="s">
        <v>237</v>
      </c>
      <c r="B154" s="178">
        <f t="shared" si="31"/>
        <v>0</v>
      </c>
      <c r="C154" s="156"/>
      <c r="D154" s="157"/>
      <c r="E154" s="157"/>
      <c r="F154" s="157"/>
      <c r="G154" s="157"/>
      <c r="H154" s="157"/>
      <c r="I154" s="158"/>
      <c r="J154" s="131" t="s">
        <v>237</v>
      </c>
      <c r="K154" s="255" t="str">
        <f t="shared" si="32"/>
        <v>►</v>
      </c>
      <c r="L154" s="341"/>
      <c r="M154" s="341"/>
      <c r="N154" s="341"/>
      <c r="O154" s="341"/>
      <c r="P154" s="341"/>
      <c r="Q154" s="1"/>
      <c r="R154" s="1"/>
      <c r="S154" s="77"/>
      <c r="T154" s="77"/>
      <c r="U154" s="77"/>
      <c r="V154" s="77"/>
      <c r="W154" s="1"/>
      <c r="X154" s="46" t="str">
        <f t="shared" si="38"/>
        <v/>
      </c>
      <c r="Y154" s="46" t="str">
        <f>IF(NOT(AND(LEFT(R154,1)="L",R154&lt;&gt;"LIGNE")),"",IF(UPPER(TRIM(W154))="QS","Qt. suffisante",IF(AJ154="","",IF(AF154="MASSE",IF(AJ154&gt;=1,"Kg","g"),IF(AF154="VOLUME",IF(AJ154&gt;=1,"L","cl"),IFERROR(VLOOKUP(UPPER(TRIM(V154)),AP4:AS49,4,FALSE),V154))))))</f>
        <v/>
      </c>
      <c r="Z154" s="45" t="str">
        <f t="shared" si="39"/>
        <v/>
      </c>
      <c r="AA154" s="45" t="str">
        <f>IF(NOT(AND(LEFT(R154,1)="L",R154&lt;&gt;"LIGNE")),"",IF(UPPER(TRIM(W154))="QS","Qt. suffisante",IF(AI154="","",IF(AF154="MASSE",IF(AI154&gt;=1,"Kg","g"),IF(AF154="VOLUME",IF(AI154&gt;=1,"L","cl"),IFERROR(VLOOKUP(UPPER(TRIM(V154)),AP4:AS49,4,FALSE),V154))))))</f>
        <v/>
      </c>
      <c r="AB154" s="47" t="str">
        <f t="shared" si="33"/>
        <v/>
      </c>
      <c r="AC154" s="47" t="str">
        <f t="shared" si="34"/>
        <v/>
      </c>
      <c r="AD154" s="47" t="str">
        <f t="shared" si="40"/>
        <v/>
      </c>
      <c r="AE154" s="1"/>
      <c r="AF154" s="48" t="str">
        <f>IF(NOT(AND(LEFT(R154,1)="L",R154&lt;&gt;"LIGNE")),"",IFERROR(VLOOKUP(UPPER(TRIM(V154)),AP4:AS49,2,FALSE),""))</f>
        <v/>
      </c>
      <c r="AG154" s="49" t="str">
        <f>IF(NOT(AND(LEFT(R154,1)="L",R154&lt;&gt;"LIGNE")),"",IFERROR(VLOOKUP(UPPER(TRIM(V154)),AP4:AS49,3,FALSE),""))</f>
        <v/>
      </c>
      <c r="AH154" s="49" t="str">
        <f t="shared" si="35"/>
        <v/>
      </c>
      <c r="AI154" s="49" t="str">
        <f t="shared" si="41"/>
        <v/>
      </c>
      <c r="AJ154" s="49" t="str">
        <f t="shared" si="42"/>
        <v/>
      </c>
      <c r="AK154" s="40" t="str">
        <f>IF(R154="RECETTE","",IF(R154="PRINCIPAL AUTEUR",IF(OR(S154="",T154="",V154="",W154="",S154=0),"",IFERROR(IF(OR(VLOOKUP(UPPER(TRIM(SUBSTITUTE(T154,CHAR(160)," "))),AP4:AS49,2,FALSE)&lt;&gt;VLOOKUP(UPPER(TRIM(SUBSTITUTE(W154,CHAR(160)," "))),AP4:AS49,2,FALSE),AND(VLOOKUP(UPPER(TRIM(SUBSTITUTE(T154,CHAR(160)," "))),AP4:AS49,2,FALSE)="AUTRE",UPPER(TRIM(SUBSTITUTE(T154,CHAR(160)," ")))&lt;&gt;UPPER(TRIM(SUBSTITUTE(W154,CHAR(160)," "))))),"",(V154*VLOOKUP(UPPER(TRIM(SUBSTITUTE(W154,CHAR(160)," "))),AP4:AS49,3,FALSE))/(S154*VLOOKUP(UPPER(TRIM(SUBSTITUTE(T154,CHAR(160)," "))),AP4:AS49,3,FALSE))),"")),IFERROR(AK153,"")))</f>
        <v/>
      </c>
      <c r="AL154" s="40" t="str">
        <f t="shared" si="43"/>
        <v/>
      </c>
      <c r="AM154" s="50">
        <f t="shared" si="44"/>
        <v>0</v>
      </c>
      <c r="AN154" s="1"/>
      <c r="AO154" s="1"/>
      <c r="AP154" s="64" t="s">
        <v>318</v>
      </c>
      <c r="AQ154" s="1"/>
      <c r="AR154" s="1"/>
      <c r="AS154" s="1"/>
      <c r="AT154" s="1"/>
      <c r="AU154" s="1"/>
      <c r="AV154" s="1"/>
      <c r="AW154" s="1"/>
      <c r="BJ154" s="229">
        <v>1</v>
      </c>
    </row>
    <row r="155" spans="1:62" ht="20.100000000000001" customHeight="1" x14ac:dyDescent="0.25">
      <c r="A155" s="232" t="s">
        <v>237</v>
      </c>
      <c r="B155" s="178">
        <f t="shared" si="31"/>
        <v>0</v>
      </c>
      <c r="C155" s="156"/>
      <c r="D155" s="157"/>
      <c r="E155" s="157"/>
      <c r="F155" s="157"/>
      <c r="G155" s="157"/>
      <c r="H155" s="157"/>
      <c r="I155" s="158"/>
      <c r="J155" s="131" t="s">
        <v>237</v>
      </c>
      <c r="K155" s="255" t="str">
        <f t="shared" si="32"/>
        <v>►</v>
      </c>
      <c r="L155" s="341"/>
      <c r="M155" s="341"/>
      <c r="N155" s="341"/>
      <c r="O155" s="341"/>
      <c r="P155" s="341"/>
      <c r="Q155" s="1"/>
      <c r="R155" s="1"/>
      <c r="S155" s="77"/>
      <c r="T155" s="77"/>
      <c r="U155" s="77"/>
      <c r="V155" s="77"/>
      <c r="W155" s="1"/>
      <c r="X155" s="46" t="str">
        <f t="shared" si="38"/>
        <v/>
      </c>
      <c r="Y155" s="46" t="str">
        <f>IF(NOT(AND(LEFT(R155,1)="L",R155&lt;&gt;"LIGNE")),"",IF(UPPER(TRIM(W155))="QS","Qt. suffisante",IF(AJ155="","",IF(AF155="MASSE",IF(AJ155&gt;=1,"Kg","g"),IF(AF155="VOLUME",IF(AJ155&gt;=1,"L","cl"),IFERROR(VLOOKUP(UPPER(TRIM(V155)),AP4:AS49,4,FALSE),V155))))))</f>
        <v/>
      </c>
      <c r="Z155" s="45" t="str">
        <f t="shared" si="39"/>
        <v/>
      </c>
      <c r="AA155" s="45" t="str">
        <f>IF(NOT(AND(LEFT(R155,1)="L",R155&lt;&gt;"LIGNE")),"",IF(UPPER(TRIM(W155))="QS","Qt. suffisante",IF(AI155="","",IF(AF155="MASSE",IF(AI155&gt;=1,"Kg","g"),IF(AF155="VOLUME",IF(AI155&gt;=1,"L","cl"),IFERROR(VLOOKUP(UPPER(TRIM(V155)),AP4:AS49,4,FALSE),V155))))))</f>
        <v/>
      </c>
      <c r="AB155" s="47" t="str">
        <f t="shared" si="33"/>
        <v/>
      </c>
      <c r="AC155" s="47" t="str">
        <f t="shared" si="34"/>
        <v/>
      </c>
      <c r="AD155" s="47" t="str">
        <f t="shared" si="40"/>
        <v/>
      </c>
      <c r="AE155" s="1"/>
      <c r="AF155" s="48" t="str">
        <f>IF(NOT(AND(LEFT(R155,1)="L",R155&lt;&gt;"LIGNE")),"",IFERROR(VLOOKUP(UPPER(TRIM(V155)),AP4:AS49,2,FALSE),""))</f>
        <v/>
      </c>
      <c r="AG155" s="49" t="str">
        <f>IF(NOT(AND(LEFT(R155,1)="L",R155&lt;&gt;"LIGNE")),"",IFERROR(VLOOKUP(UPPER(TRIM(V155)),AP4:AS49,3,FALSE),""))</f>
        <v/>
      </c>
      <c r="AH155" s="49" t="str">
        <f t="shared" si="35"/>
        <v/>
      </c>
      <c r="AI155" s="49" t="str">
        <f t="shared" si="41"/>
        <v/>
      </c>
      <c r="AJ155" s="49" t="str">
        <f t="shared" si="42"/>
        <v/>
      </c>
      <c r="AK155" s="40" t="str">
        <f>IF(R155="RECETTE","",IF(R155="PRINCIPAL AUTEUR",IF(OR(S155="",T155="",V155="",W155="",S155=0),"",IFERROR(IF(OR(VLOOKUP(UPPER(TRIM(SUBSTITUTE(T155,CHAR(160)," "))),AP4:AS49,2,FALSE)&lt;&gt;VLOOKUP(UPPER(TRIM(SUBSTITUTE(W155,CHAR(160)," "))),AP4:AS49,2,FALSE),AND(VLOOKUP(UPPER(TRIM(SUBSTITUTE(T155,CHAR(160)," "))),AP4:AS49,2,FALSE)="AUTRE",UPPER(TRIM(SUBSTITUTE(T155,CHAR(160)," ")))&lt;&gt;UPPER(TRIM(SUBSTITUTE(W155,CHAR(160)," "))))),"",(V155*VLOOKUP(UPPER(TRIM(SUBSTITUTE(W155,CHAR(160)," "))),AP4:AS49,3,FALSE))/(S155*VLOOKUP(UPPER(TRIM(SUBSTITUTE(T155,CHAR(160)," "))),AP4:AS49,3,FALSE))),"")),IFERROR(AK154,"")))</f>
        <v/>
      </c>
      <c r="AL155" s="40" t="str">
        <f t="shared" si="43"/>
        <v/>
      </c>
      <c r="AM155" s="50">
        <f t="shared" si="44"/>
        <v>0</v>
      </c>
      <c r="AN155" s="1"/>
      <c r="AO155" s="1"/>
      <c r="AP155" s="64" t="s">
        <v>316</v>
      </c>
      <c r="AQ155" s="1"/>
      <c r="AR155" s="1"/>
      <c r="AS155" s="1"/>
      <c r="AT155" s="1"/>
      <c r="AU155" s="1"/>
      <c r="AV155" s="1"/>
      <c r="AW155" s="1"/>
      <c r="BJ155" s="229">
        <v>1</v>
      </c>
    </row>
    <row r="156" spans="1:62" ht="20.100000000000001" customHeight="1" x14ac:dyDescent="0.25">
      <c r="A156" s="232" t="s">
        <v>237</v>
      </c>
      <c r="B156" s="178">
        <f t="shared" si="31"/>
        <v>0</v>
      </c>
      <c r="C156" s="156"/>
      <c r="D156" s="157"/>
      <c r="E156" s="157"/>
      <c r="F156" s="157"/>
      <c r="G156" s="157"/>
      <c r="H156" s="157"/>
      <c r="I156" s="158"/>
      <c r="J156" s="131" t="s">
        <v>237</v>
      </c>
      <c r="K156" s="255" t="str">
        <f t="shared" si="32"/>
        <v>►</v>
      </c>
      <c r="L156" s="341"/>
      <c r="M156" s="341"/>
      <c r="N156" s="341"/>
      <c r="O156" s="341"/>
      <c r="P156" s="341"/>
      <c r="Q156" s="1"/>
      <c r="R156" s="1"/>
      <c r="S156" s="77"/>
      <c r="T156" s="77"/>
      <c r="U156" s="77"/>
      <c r="V156" s="77"/>
      <c r="W156" s="1"/>
      <c r="X156" s="46" t="str">
        <f t="shared" si="38"/>
        <v/>
      </c>
      <c r="Y156" s="46" t="str">
        <f>IF(NOT(AND(LEFT(R156,1)="L",R156&lt;&gt;"LIGNE")),"",IF(UPPER(TRIM(W156))="QS","Qt. suffisante",IF(AJ156="","",IF(AF156="MASSE",IF(AJ156&gt;=1,"Kg","g"),IF(AF156="VOLUME",IF(AJ156&gt;=1,"L","cl"),IFERROR(VLOOKUP(UPPER(TRIM(V156)),AP4:AS49,4,FALSE),V156))))))</f>
        <v/>
      </c>
      <c r="Z156" s="45" t="str">
        <f t="shared" si="39"/>
        <v/>
      </c>
      <c r="AA156" s="45" t="str">
        <f>IF(NOT(AND(LEFT(R156,1)="L",R156&lt;&gt;"LIGNE")),"",IF(UPPER(TRIM(W156))="QS","Qt. suffisante",IF(AI156="","",IF(AF156="MASSE",IF(AI156&gt;=1,"Kg","g"),IF(AF156="VOLUME",IF(AI156&gt;=1,"L","cl"),IFERROR(VLOOKUP(UPPER(TRIM(V156)),AP4:AS49,4,FALSE),V156))))))</f>
        <v/>
      </c>
      <c r="AB156" s="47" t="str">
        <f t="shared" si="33"/>
        <v/>
      </c>
      <c r="AC156" s="47" t="str">
        <f t="shared" si="34"/>
        <v/>
      </c>
      <c r="AD156" s="47" t="str">
        <f t="shared" si="40"/>
        <v/>
      </c>
      <c r="AE156" s="1"/>
      <c r="AF156" s="48" t="str">
        <f>IF(NOT(AND(LEFT(R156,1)="L",R156&lt;&gt;"LIGNE")),"",IFERROR(VLOOKUP(UPPER(TRIM(V156)),AP4:AS49,2,FALSE),""))</f>
        <v/>
      </c>
      <c r="AG156" s="49" t="str">
        <f>IF(NOT(AND(LEFT(R156,1)="L",R156&lt;&gt;"LIGNE")),"",IFERROR(VLOOKUP(UPPER(TRIM(V156)),AP4:AS49,3,FALSE),""))</f>
        <v/>
      </c>
      <c r="AH156" s="49" t="str">
        <f t="shared" si="35"/>
        <v/>
      </c>
      <c r="AI156" s="49" t="str">
        <f t="shared" si="41"/>
        <v/>
      </c>
      <c r="AJ156" s="49" t="str">
        <f t="shared" si="42"/>
        <v/>
      </c>
      <c r="AK156" s="40" t="str">
        <f>IF(R156="RECETTE","",IF(R156="PRINCIPAL AUTEUR",IF(OR(S156="",T156="",V156="",W156="",S156=0),"",IFERROR(IF(OR(VLOOKUP(UPPER(TRIM(SUBSTITUTE(T156,CHAR(160)," "))),AP4:AS49,2,FALSE)&lt;&gt;VLOOKUP(UPPER(TRIM(SUBSTITUTE(W156,CHAR(160)," "))),AP4:AS49,2,FALSE),AND(VLOOKUP(UPPER(TRIM(SUBSTITUTE(T156,CHAR(160)," "))),AP4:AS49,2,FALSE)="AUTRE",UPPER(TRIM(SUBSTITUTE(T156,CHAR(160)," ")))&lt;&gt;UPPER(TRIM(SUBSTITUTE(W156,CHAR(160)," "))))),"",(V156*VLOOKUP(UPPER(TRIM(SUBSTITUTE(W156,CHAR(160)," "))),AP4:AS49,3,FALSE))/(S156*VLOOKUP(UPPER(TRIM(SUBSTITUTE(T156,CHAR(160)," "))),AP4:AS49,3,FALSE))),"")),IFERROR(AK155,"")))</f>
        <v/>
      </c>
      <c r="AL156" s="40" t="str">
        <f t="shared" si="43"/>
        <v/>
      </c>
      <c r="AM156" s="50">
        <f t="shared" si="44"/>
        <v>0</v>
      </c>
      <c r="AN156" s="1"/>
      <c r="AO156" s="1"/>
      <c r="AP156" s="64" t="s">
        <v>368</v>
      </c>
      <c r="AQ156" s="1"/>
      <c r="AR156" s="1"/>
      <c r="AS156" s="1"/>
      <c r="AT156" s="1"/>
      <c r="AU156" s="1"/>
      <c r="AV156" s="1"/>
      <c r="AW156" s="1"/>
      <c r="BJ156" s="229">
        <v>1</v>
      </c>
    </row>
    <row r="157" spans="1:62" ht="20.100000000000001" customHeight="1" x14ac:dyDescent="0.25">
      <c r="A157" s="232" t="s">
        <v>237</v>
      </c>
      <c r="B157" s="178">
        <f t="shared" si="31"/>
        <v>0</v>
      </c>
      <c r="C157" s="156"/>
      <c r="D157" s="157"/>
      <c r="E157" s="157"/>
      <c r="F157" s="157"/>
      <c r="G157" s="157"/>
      <c r="H157" s="157"/>
      <c r="I157" s="158"/>
      <c r="J157" s="131" t="s">
        <v>237</v>
      </c>
      <c r="K157" s="255" t="str">
        <f t="shared" si="32"/>
        <v>►</v>
      </c>
      <c r="L157" s="341"/>
      <c r="M157" s="341"/>
      <c r="N157" s="341"/>
      <c r="O157" s="341"/>
      <c r="P157" s="341"/>
      <c r="Q157" s="1"/>
      <c r="R157" s="1"/>
      <c r="S157" s="77"/>
      <c r="T157" s="77"/>
      <c r="U157" s="77"/>
      <c r="V157" s="77"/>
      <c r="W157" s="1"/>
      <c r="X157" s="46" t="str">
        <f t="shared" si="38"/>
        <v/>
      </c>
      <c r="Y157" s="46" t="str">
        <f>IF(NOT(AND(LEFT(R157,1)="L",R157&lt;&gt;"LIGNE")),"",IF(UPPER(TRIM(W157))="QS","Qt. suffisante",IF(AJ157="","",IF(AF157="MASSE",IF(AJ157&gt;=1,"Kg","g"),IF(AF157="VOLUME",IF(AJ157&gt;=1,"L","cl"),IFERROR(VLOOKUP(UPPER(TRIM(V157)),AP4:AS49,4,FALSE),V157))))))</f>
        <v/>
      </c>
      <c r="Z157" s="45" t="str">
        <f t="shared" si="39"/>
        <v/>
      </c>
      <c r="AA157" s="45" t="str">
        <f>IF(NOT(AND(LEFT(R157,1)="L",R157&lt;&gt;"LIGNE")),"",IF(UPPER(TRIM(W157))="QS","Qt. suffisante",IF(AI157="","",IF(AF157="MASSE",IF(AI157&gt;=1,"Kg","g"),IF(AF157="VOLUME",IF(AI157&gt;=1,"L","cl"),IFERROR(VLOOKUP(UPPER(TRIM(V157)),AP4:AS49,4,FALSE),V157))))))</f>
        <v/>
      </c>
      <c r="AB157" s="47" t="str">
        <f t="shared" si="33"/>
        <v/>
      </c>
      <c r="AC157" s="47" t="str">
        <f t="shared" si="34"/>
        <v/>
      </c>
      <c r="AD157" s="47" t="str">
        <f t="shared" si="40"/>
        <v/>
      </c>
      <c r="AE157" s="1"/>
      <c r="AF157" s="48" t="str">
        <f>IF(NOT(AND(LEFT(R157,1)="L",R157&lt;&gt;"LIGNE")),"",IFERROR(VLOOKUP(UPPER(TRIM(V157)),AP4:AS49,2,FALSE),""))</f>
        <v/>
      </c>
      <c r="AG157" s="49" t="str">
        <f>IF(NOT(AND(LEFT(R157,1)="L",R157&lt;&gt;"LIGNE")),"",IFERROR(VLOOKUP(UPPER(TRIM(V157)),AP4:AS49,3,FALSE),""))</f>
        <v/>
      </c>
      <c r="AH157" s="49" t="str">
        <f t="shared" si="35"/>
        <v/>
      </c>
      <c r="AI157" s="49" t="str">
        <f t="shared" si="41"/>
        <v/>
      </c>
      <c r="AJ157" s="49" t="str">
        <f t="shared" si="42"/>
        <v/>
      </c>
      <c r="AK157" s="40" t="str">
        <f>IF(R157="RECETTE","",IF(R157="PRINCIPAL AUTEUR",IF(OR(S157="",T157="",V157="",W157="",S157=0),"",IFERROR(IF(OR(VLOOKUP(UPPER(TRIM(SUBSTITUTE(T157,CHAR(160)," "))),AP4:AS49,2,FALSE)&lt;&gt;VLOOKUP(UPPER(TRIM(SUBSTITUTE(W157,CHAR(160)," "))),AP4:AS49,2,FALSE),AND(VLOOKUP(UPPER(TRIM(SUBSTITUTE(T157,CHAR(160)," "))),AP4:AS49,2,FALSE)="AUTRE",UPPER(TRIM(SUBSTITUTE(T157,CHAR(160)," ")))&lt;&gt;UPPER(TRIM(SUBSTITUTE(W157,CHAR(160)," "))))),"",(V157*VLOOKUP(UPPER(TRIM(SUBSTITUTE(W157,CHAR(160)," "))),AP4:AS49,3,FALSE))/(S157*VLOOKUP(UPPER(TRIM(SUBSTITUTE(T157,CHAR(160)," "))),AP4:AS49,3,FALSE))),"")),IFERROR(AK156,"")))</f>
        <v/>
      </c>
      <c r="AL157" s="40" t="str">
        <f t="shared" si="43"/>
        <v/>
      </c>
      <c r="AM157" s="50">
        <f t="shared" si="44"/>
        <v>0</v>
      </c>
      <c r="AN157" s="1"/>
      <c r="AO157" s="1"/>
      <c r="AP157" s="64" t="s">
        <v>49</v>
      </c>
      <c r="AQ157" s="1"/>
      <c r="AR157" s="1"/>
      <c r="AS157" s="1"/>
      <c r="AT157" s="1"/>
      <c r="AU157" s="1"/>
      <c r="AV157" s="1"/>
      <c r="AW157" s="1"/>
      <c r="BJ157" s="229">
        <v>1</v>
      </c>
    </row>
    <row r="158" spans="1:62" ht="20.100000000000001" customHeight="1" x14ac:dyDescent="0.25">
      <c r="A158" s="232" t="s">
        <v>237</v>
      </c>
      <c r="B158" s="178">
        <f t="shared" si="31"/>
        <v>0</v>
      </c>
      <c r="C158" s="156"/>
      <c r="D158" s="157"/>
      <c r="E158" s="157"/>
      <c r="F158" s="157"/>
      <c r="G158" s="157"/>
      <c r="H158" s="157"/>
      <c r="I158" s="158"/>
      <c r="J158" s="131" t="s">
        <v>237</v>
      </c>
      <c r="K158" s="255" t="str">
        <f t="shared" si="32"/>
        <v>►</v>
      </c>
      <c r="L158" s="341"/>
      <c r="M158" s="341"/>
      <c r="N158" s="341"/>
      <c r="O158" s="341"/>
      <c r="P158" s="341"/>
      <c r="Q158" s="1"/>
      <c r="R158" s="1"/>
      <c r="S158" s="77"/>
      <c r="T158" s="77"/>
      <c r="U158" s="77"/>
      <c r="V158" s="77"/>
      <c r="W158" s="1"/>
      <c r="X158" s="46" t="str">
        <f t="shared" si="38"/>
        <v/>
      </c>
      <c r="Y158" s="46" t="str">
        <f>IF(NOT(AND(LEFT(R158,1)="L",R158&lt;&gt;"LIGNE")),"",IF(UPPER(TRIM(W158))="QS","Qt. suffisante",IF(AJ158="","",IF(AF158="MASSE",IF(AJ158&gt;=1,"Kg","g"),IF(AF158="VOLUME",IF(AJ158&gt;=1,"L","cl"),IFERROR(VLOOKUP(UPPER(TRIM(V158)),AP4:AS49,4,FALSE),V158))))))</f>
        <v/>
      </c>
      <c r="Z158" s="45" t="str">
        <f t="shared" si="39"/>
        <v/>
      </c>
      <c r="AA158" s="45" t="str">
        <f>IF(NOT(AND(LEFT(R158,1)="L",R158&lt;&gt;"LIGNE")),"",IF(UPPER(TRIM(W158))="QS","Qt. suffisante",IF(AI158="","",IF(AF158="MASSE",IF(AI158&gt;=1,"Kg","g"),IF(AF158="VOLUME",IF(AI158&gt;=1,"L","cl"),IFERROR(VLOOKUP(UPPER(TRIM(V158)),AP4:AS49,4,FALSE),V158))))))</f>
        <v/>
      </c>
      <c r="AB158" s="47" t="str">
        <f t="shared" si="33"/>
        <v/>
      </c>
      <c r="AC158" s="47" t="str">
        <f t="shared" si="34"/>
        <v/>
      </c>
      <c r="AD158" s="47" t="str">
        <f t="shared" si="40"/>
        <v/>
      </c>
      <c r="AE158" s="1"/>
      <c r="AF158" s="48" t="str">
        <f>IF(NOT(AND(LEFT(R158,1)="L",R158&lt;&gt;"LIGNE")),"",IFERROR(VLOOKUP(UPPER(TRIM(V158)),AP4:AS49,2,FALSE),""))</f>
        <v/>
      </c>
      <c r="AG158" s="49" t="str">
        <f>IF(NOT(AND(LEFT(R158,1)="L",R158&lt;&gt;"LIGNE")),"",IFERROR(VLOOKUP(UPPER(TRIM(V158)),AP4:AS49,3,FALSE),""))</f>
        <v/>
      </c>
      <c r="AH158" s="49" t="str">
        <f t="shared" si="35"/>
        <v/>
      </c>
      <c r="AI158" s="49" t="str">
        <f t="shared" si="41"/>
        <v/>
      </c>
      <c r="AJ158" s="49" t="str">
        <f t="shared" si="42"/>
        <v/>
      </c>
      <c r="AK158" s="40" t="str">
        <f>IF(R158="RECETTE","",IF(R158="PRINCIPAL AUTEUR",IF(OR(S158="",T158="",V158="",W158="",S158=0),"",IFERROR(IF(OR(VLOOKUP(UPPER(TRIM(SUBSTITUTE(T158,CHAR(160)," "))),AP4:AS49,2,FALSE)&lt;&gt;VLOOKUP(UPPER(TRIM(SUBSTITUTE(W158,CHAR(160)," "))),AP4:AS49,2,FALSE),AND(VLOOKUP(UPPER(TRIM(SUBSTITUTE(T158,CHAR(160)," "))),AP4:AS49,2,FALSE)="AUTRE",UPPER(TRIM(SUBSTITUTE(T158,CHAR(160)," ")))&lt;&gt;UPPER(TRIM(SUBSTITUTE(W158,CHAR(160)," "))))),"",(V158*VLOOKUP(UPPER(TRIM(SUBSTITUTE(W158,CHAR(160)," "))),AP4:AS49,3,FALSE))/(S158*VLOOKUP(UPPER(TRIM(SUBSTITUTE(T158,CHAR(160)," "))),AP4:AS49,3,FALSE))),"")),IFERROR(AK157,"")))</f>
        <v/>
      </c>
      <c r="AL158" s="40" t="str">
        <f t="shared" si="43"/>
        <v/>
      </c>
      <c r="AM158" s="50">
        <f t="shared" si="44"/>
        <v>0</v>
      </c>
      <c r="AN158" s="1"/>
      <c r="AO158" s="1"/>
      <c r="AP158" s="64" t="s">
        <v>439</v>
      </c>
      <c r="AQ158" s="1"/>
      <c r="AR158" s="1"/>
      <c r="AS158" s="1"/>
      <c r="AT158" s="1"/>
      <c r="AU158" s="1"/>
      <c r="AV158" s="1"/>
      <c r="AW158" s="1"/>
      <c r="BJ158" s="229">
        <v>1</v>
      </c>
    </row>
    <row r="159" spans="1:62" ht="20.100000000000001" customHeight="1" x14ac:dyDescent="0.25">
      <c r="A159" s="232" t="s">
        <v>237</v>
      </c>
      <c r="B159" s="178">
        <f t="shared" si="31"/>
        <v>0</v>
      </c>
      <c r="C159" s="156"/>
      <c r="D159" s="157"/>
      <c r="E159" s="157"/>
      <c r="F159" s="157"/>
      <c r="G159" s="157"/>
      <c r="H159" s="157"/>
      <c r="I159" s="158"/>
      <c r="J159" s="131" t="s">
        <v>237</v>
      </c>
      <c r="K159" s="255" t="str">
        <f t="shared" si="32"/>
        <v>►</v>
      </c>
      <c r="L159" s="341"/>
      <c r="M159" s="341"/>
      <c r="N159" s="341"/>
      <c r="O159" s="341"/>
      <c r="P159" s="341"/>
      <c r="Q159" s="1"/>
      <c r="R159" s="1"/>
      <c r="S159" s="77"/>
      <c r="T159" s="77"/>
      <c r="U159" s="77"/>
      <c r="V159" s="77"/>
      <c r="W159" s="1"/>
      <c r="X159" s="46" t="str">
        <f t="shared" si="38"/>
        <v/>
      </c>
      <c r="Y159" s="46" t="str">
        <f>IF(NOT(AND(LEFT(R159,1)="L",R159&lt;&gt;"LIGNE")),"",IF(UPPER(TRIM(W159))="QS","Qt. suffisante",IF(AJ159="","",IF(AF159="MASSE",IF(AJ159&gt;=1,"Kg","g"),IF(AF159="VOLUME",IF(AJ159&gt;=1,"L","cl"),IFERROR(VLOOKUP(UPPER(TRIM(V159)),AP4:AS49,4,FALSE),V159))))))</f>
        <v/>
      </c>
      <c r="Z159" s="45" t="str">
        <f t="shared" si="39"/>
        <v/>
      </c>
      <c r="AA159" s="45" t="str">
        <f>IF(NOT(AND(LEFT(R159,1)="L",R159&lt;&gt;"LIGNE")),"",IF(UPPER(TRIM(W159))="QS","Qt. suffisante",IF(AI159="","",IF(AF159="MASSE",IF(AI159&gt;=1,"Kg","g"),IF(AF159="VOLUME",IF(AI159&gt;=1,"L","cl"),IFERROR(VLOOKUP(UPPER(TRIM(V159)),AP4:AS49,4,FALSE),V159))))))</f>
        <v/>
      </c>
      <c r="AB159" s="47" t="str">
        <f t="shared" si="33"/>
        <v/>
      </c>
      <c r="AC159" s="47" t="str">
        <f t="shared" si="34"/>
        <v/>
      </c>
      <c r="AD159" s="47" t="str">
        <f t="shared" si="40"/>
        <v/>
      </c>
      <c r="AE159" s="1"/>
      <c r="AF159" s="48" t="str">
        <f>IF(NOT(AND(LEFT(R159,1)="L",R159&lt;&gt;"LIGNE")),"",IFERROR(VLOOKUP(UPPER(TRIM(V159)),AP4:AS49,2,FALSE),""))</f>
        <v/>
      </c>
      <c r="AG159" s="49" t="str">
        <f>IF(NOT(AND(LEFT(R159,1)="L",R159&lt;&gt;"LIGNE")),"",IFERROR(VLOOKUP(UPPER(TRIM(V159)),AP4:AS49,3,FALSE),""))</f>
        <v/>
      </c>
      <c r="AH159" s="49" t="str">
        <f t="shared" si="35"/>
        <v/>
      </c>
      <c r="AI159" s="49" t="str">
        <f t="shared" si="41"/>
        <v/>
      </c>
      <c r="AJ159" s="49" t="str">
        <f t="shared" si="42"/>
        <v/>
      </c>
      <c r="AK159" s="40" t="str">
        <f>IF(R159="RECETTE","",IF(R159="PRINCIPAL AUTEUR",IF(OR(S159="",T159="",V159="",W159="",S159=0),"",IFERROR(IF(OR(VLOOKUP(UPPER(TRIM(SUBSTITUTE(T159,CHAR(160)," "))),AP4:AS49,2,FALSE)&lt;&gt;VLOOKUP(UPPER(TRIM(SUBSTITUTE(W159,CHAR(160)," "))),AP4:AS49,2,FALSE),AND(VLOOKUP(UPPER(TRIM(SUBSTITUTE(T159,CHAR(160)," "))),AP4:AS49,2,FALSE)="AUTRE",UPPER(TRIM(SUBSTITUTE(T159,CHAR(160)," ")))&lt;&gt;UPPER(TRIM(SUBSTITUTE(W159,CHAR(160)," "))))),"",(V159*VLOOKUP(UPPER(TRIM(SUBSTITUTE(W159,CHAR(160)," "))),AP4:AS49,3,FALSE))/(S159*VLOOKUP(UPPER(TRIM(SUBSTITUTE(T159,CHAR(160)," "))),AP4:AS49,3,FALSE))),"")),IFERROR(AK158,"")))</f>
        <v/>
      </c>
      <c r="AL159" s="40" t="str">
        <f t="shared" si="43"/>
        <v/>
      </c>
      <c r="AM159" s="50">
        <f t="shared" si="44"/>
        <v>0</v>
      </c>
      <c r="AN159" s="1"/>
      <c r="AO159" s="1"/>
      <c r="AP159" s="64" t="s">
        <v>52</v>
      </c>
      <c r="AQ159" s="1"/>
      <c r="AR159" s="1"/>
      <c r="AS159" s="1"/>
      <c r="AT159" s="1"/>
      <c r="AU159" s="1"/>
      <c r="AV159" s="1"/>
      <c r="AW159" s="1"/>
      <c r="BJ159" s="229">
        <v>1</v>
      </c>
    </row>
    <row r="160" spans="1:62" ht="20.100000000000001" customHeight="1" x14ac:dyDescent="0.25">
      <c r="A160" s="232" t="s">
        <v>237</v>
      </c>
      <c r="B160" s="178">
        <f t="shared" si="31"/>
        <v>0</v>
      </c>
      <c r="C160" s="156"/>
      <c r="D160" s="157"/>
      <c r="E160" s="157"/>
      <c r="F160" s="157"/>
      <c r="G160" s="157"/>
      <c r="H160" s="157"/>
      <c r="I160" s="158"/>
      <c r="J160" s="131" t="s">
        <v>237</v>
      </c>
      <c r="K160" s="255" t="str">
        <f t="shared" si="32"/>
        <v>►</v>
      </c>
      <c r="L160" s="341"/>
      <c r="M160" s="341"/>
      <c r="N160" s="341"/>
      <c r="O160" s="341"/>
      <c r="P160" s="341"/>
      <c r="Q160" s="1"/>
      <c r="R160" s="1"/>
      <c r="S160" s="77"/>
      <c r="T160" s="77"/>
      <c r="U160" s="77"/>
      <c r="V160" s="77"/>
      <c r="W160" s="1"/>
      <c r="X160" s="46" t="str">
        <f t="shared" si="38"/>
        <v/>
      </c>
      <c r="Y160" s="46" t="str">
        <f>IF(NOT(AND(LEFT(R160,1)="L",R160&lt;&gt;"LIGNE")),"",IF(UPPER(TRIM(W160))="QS","Qt. suffisante",IF(AJ160="","",IF(AF160="MASSE",IF(AJ160&gt;=1,"Kg","g"),IF(AF160="VOLUME",IF(AJ160&gt;=1,"L","cl"),IFERROR(VLOOKUP(UPPER(TRIM(V160)),AP4:AS49,4,FALSE),V160))))))</f>
        <v/>
      </c>
      <c r="Z160" s="45" t="str">
        <f t="shared" si="39"/>
        <v/>
      </c>
      <c r="AA160" s="45" t="str">
        <f>IF(NOT(AND(LEFT(R160,1)="L",R160&lt;&gt;"LIGNE")),"",IF(UPPER(TRIM(W160))="QS","Qt. suffisante",IF(AI160="","",IF(AF160="MASSE",IF(AI160&gt;=1,"Kg","g"),IF(AF160="VOLUME",IF(AI160&gt;=1,"L","cl"),IFERROR(VLOOKUP(UPPER(TRIM(V160)),AP4:AS49,4,FALSE),V160))))))</f>
        <v/>
      </c>
      <c r="AB160" s="47" t="str">
        <f t="shared" si="33"/>
        <v/>
      </c>
      <c r="AC160" s="47" t="str">
        <f t="shared" si="34"/>
        <v/>
      </c>
      <c r="AD160" s="47" t="str">
        <f t="shared" si="40"/>
        <v/>
      </c>
      <c r="AE160" s="1"/>
      <c r="AF160" s="48" t="str">
        <f>IF(NOT(AND(LEFT(R160,1)="L",R160&lt;&gt;"LIGNE")),"",IFERROR(VLOOKUP(UPPER(TRIM(V160)),AP4:AS49,2,FALSE),""))</f>
        <v/>
      </c>
      <c r="AG160" s="49" t="str">
        <f>IF(NOT(AND(LEFT(R160,1)="L",R160&lt;&gt;"LIGNE")),"",IFERROR(VLOOKUP(UPPER(TRIM(V160)),AP4:AS49,3,FALSE),""))</f>
        <v/>
      </c>
      <c r="AH160" s="49" t="str">
        <f t="shared" si="35"/>
        <v/>
      </c>
      <c r="AI160" s="49" t="str">
        <f t="shared" si="41"/>
        <v/>
      </c>
      <c r="AJ160" s="49" t="str">
        <f t="shared" si="42"/>
        <v/>
      </c>
      <c r="AK160" s="40" t="str">
        <f>IF(R160="RECETTE","",IF(R160="PRINCIPAL AUTEUR",IF(OR(S160="",T160="",V160="",W160="",S160=0),"",IFERROR(IF(OR(VLOOKUP(UPPER(TRIM(SUBSTITUTE(T160,CHAR(160)," "))),AP4:AS49,2,FALSE)&lt;&gt;VLOOKUP(UPPER(TRIM(SUBSTITUTE(W160,CHAR(160)," "))),AP4:AS49,2,FALSE),AND(VLOOKUP(UPPER(TRIM(SUBSTITUTE(T160,CHAR(160)," "))),AP4:AS49,2,FALSE)="AUTRE",UPPER(TRIM(SUBSTITUTE(T160,CHAR(160)," ")))&lt;&gt;UPPER(TRIM(SUBSTITUTE(W160,CHAR(160)," "))))),"",(V160*VLOOKUP(UPPER(TRIM(SUBSTITUTE(W160,CHAR(160)," "))),AP4:AS49,3,FALSE))/(S160*VLOOKUP(UPPER(TRIM(SUBSTITUTE(T160,CHAR(160)," "))),AP4:AS49,3,FALSE))),"")),IFERROR(AK159,"")))</f>
        <v/>
      </c>
      <c r="AL160" s="40" t="str">
        <f t="shared" si="43"/>
        <v/>
      </c>
      <c r="AM160" s="50">
        <f t="shared" si="44"/>
        <v>0</v>
      </c>
      <c r="AN160" s="1"/>
      <c r="AO160" s="1"/>
      <c r="AP160" s="64" t="s">
        <v>440</v>
      </c>
      <c r="AQ160" s="1"/>
      <c r="AR160" s="1"/>
      <c r="AS160" s="1"/>
      <c r="AT160" s="1"/>
      <c r="AU160" s="1"/>
      <c r="AV160" s="1"/>
      <c r="AW160" s="1"/>
      <c r="BJ160" s="229">
        <v>1</v>
      </c>
    </row>
    <row r="161" spans="1:62" ht="20.100000000000001" customHeight="1" x14ac:dyDescent="0.25">
      <c r="A161" s="232" t="s">
        <v>237</v>
      </c>
      <c r="B161" s="178">
        <f t="shared" si="31"/>
        <v>0</v>
      </c>
      <c r="C161" s="156"/>
      <c r="D161" s="157"/>
      <c r="E161" s="157"/>
      <c r="F161" s="157"/>
      <c r="G161" s="157"/>
      <c r="H161" s="157"/>
      <c r="I161" s="158"/>
      <c r="J161" s="131" t="s">
        <v>237</v>
      </c>
      <c r="K161" s="255" t="str">
        <f t="shared" si="32"/>
        <v>►</v>
      </c>
      <c r="L161" s="341"/>
      <c r="M161" s="341"/>
      <c r="N161" s="341"/>
      <c r="O161" s="341"/>
      <c r="P161" s="341"/>
      <c r="Q161" s="1"/>
      <c r="R161" s="1"/>
      <c r="S161" s="77"/>
      <c r="T161" s="77"/>
      <c r="U161" s="77"/>
      <c r="V161" s="77"/>
      <c r="W161" s="1"/>
      <c r="X161" s="46" t="str">
        <f t="shared" si="38"/>
        <v/>
      </c>
      <c r="Y161" s="46" t="str">
        <f>IF(NOT(AND(LEFT(R161,1)="L",R161&lt;&gt;"LIGNE")),"",IF(UPPER(TRIM(W161))="QS","Qt. suffisante",IF(AJ161="","",IF(AF161="MASSE",IF(AJ161&gt;=1,"Kg","g"),IF(AF161="VOLUME",IF(AJ161&gt;=1,"L","cl"),IFERROR(VLOOKUP(UPPER(TRIM(V161)),AP4:AS49,4,FALSE),V161))))))</f>
        <v/>
      </c>
      <c r="Z161" s="45" t="str">
        <f t="shared" si="39"/>
        <v/>
      </c>
      <c r="AA161" s="45" t="str">
        <f>IF(NOT(AND(LEFT(R161,1)="L",R161&lt;&gt;"LIGNE")),"",IF(UPPER(TRIM(W161))="QS","Qt. suffisante",IF(AI161="","",IF(AF161="MASSE",IF(AI161&gt;=1,"Kg","g"),IF(AF161="VOLUME",IF(AI161&gt;=1,"L","cl"),IFERROR(VLOOKUP(UPPER(TRIM(V161)),AP4:AS49,4,FALSE),V161))))))</f>
        <v/>
      </c>
      <c r="AB161" s="47" t="str">
        <f t="shared" si="33"/>
        <v/>
      </c>
      <c r="AC161" s="47" t="str">
        <f t="shared" si="34"/>
        <v/>
      </c>
      <c r="AD161" s="47" t="str">
        <f t="shared" si="40"/>
        <v/>
      </c>
      <c r="AE161" s="1"/>
      <c r="AF161" s="48" t="str">
        <f>IF(NOT(AND(LEFT(R161,1)="L",R161&lt;&gt;"LIGNE")),"",IFERROR(VLOOKUP(UPPER(TRIM(V161)),AP4:AS49,2,FALSE),""))</f>
        <v/>
      </c>
      <c r="AG161" s="49" t="str">
        <f>IF(NOT(AND(LEFT(R161,1)="L",R161&lt;&gt;"LIGNE")),"",IFERROR(VLOOKUP(UPPER(TRIM(V161)),AP4:AS49,3,FALSE),""))</f>
        <v/>
      </c>
      <c r="AH161" s="49" t="str">
        <f t="shared" si="35"/>
        <v/>
      </c>
      <c r="AI161" s="49" t="str">
        <f t="shared" si="41"/>
        <v/>
      </c>
      <c r="AJ161" s="49" t="str">
        <f t="shared" si="42"/>
        <v/>
      </c>
      <c r="AK161" s="40" t="str">
        <f>IF(R161="RECETTE","",IF(R161="PRINCIPAL AUTEUR",IF(OR(S161="",T161="",V161="",W161="",S161=0),"",IFERROR(IF(OR(VLOOKUP(UPPER(TRIM(SUBSTITUTE(T161,CHAR(160)," "))),AP4:AS49,2,FALSE)&lt;&gt;VLOOKUP(UPPER(TRIM(SUBSTITUTE(W161,CHAR(160)," "))),AP4:AS49,2,FALSE),AND(VLOOKUP(UPPER(TRIM(SUBSTITUTE(T161,CHAR(160)," "))),AP4:AS49,2,FALSE)="AUTRE",UPPER(TRIM(SUBSTITUTE(T161,CHAR(160)," ")))&lt;&gt;UPPER(TRIM(SUBSTITUTE(W161,CHAR(160)," "))))),"",(V161*VLOOKUP(UPPER(TRIM(SUBSTITUTE(W161,CHAR(160)," "))),AP4:AS49,3,FALSE))/(S161*VLOOKUP(UPPER(TRIM(SUBSTITUTE(T161,CHAR(160)," "))),AP4:AS49,3,FALSE))),"")),IFERROR(AK160,"")))</f>
        <v/>
      </c>
      <c r="AL161" s="40" t="str">
        <f t="shared" si="43"/>
        <v/>
      </c>
      <c r="AM161" s="50">
        <f t="shared" si="44"/>
        <v>0</v>
      </c>
      <c r="AN161" s="1"/>
      <c r="AO161" s="1"/>
      <c r="AP161" s="64" t="s">
        <v>441</v>
      </c>
      <c r="AQ161" s="1"/>
      <c r="AR161" s="1"/>
      <c r="AS161" s="1"/>
      <c r="AT161" s="1"/>
      <c r="AU161" s="1"/>
      <c r="AV161" s="1"/>
      <c r="AW161" s="1"/>
      <c r="BJ161" s="229">
        <v>1</v>
      </c>
    </row>
    <row r="162" spans="1:62" ht="20.100000000000001" customHeight="1" x14ac:dyDescent="0.25">
      <c r="A162" s="232" t="s">
        <v>237</v>
      </c>
      <c r="B162" s="178">
        <f t="shared" si="31"/>
        <v>0</v>
      </c>
      <c r="C162" s="156"/>
      <c r="D162" s="157"/>
      <c r="E162" s="157"/>
      <c r="F162" s="157"/>
      <c r="G162" s="157"/>
      <c r="H162" s="157"/>
      <c r="I162" s="158"/>
      <c r="J162" s="131" t="s">
        <v>237</v>
      </c>
      <c r="K162" s="255" t="str">
        <f t="shared" si="32"/>
        <v>►</v>
      </c>
      <c r="L162" s="341"/>
      <c r="M162" s="341"/>
      <c r="N162" s="341"/>
      <c r="O162" s="341"/>
      <c r="P162" s="341"/>
      <c r="Q162" s="1"/>
      <c r="R162" s="1"/>
      <c r="S162" s="77"/>
      <c r="T162" s="77"/>
      <c r="U162" s="77"/>
      <c r="V162" s="77"/>
      <c r="W162" s="1"/>
      <c r="X162" s="46" t="str">
        <f t="shared" si="38"/>
        <v/>
      </c>
      <c r="Y162" s="46" t="str">
        <f>IF(NOT(AND(LEFT(R162,1)="L",R162&lt;&gt;"LIGNE")),"",IF(UPPER(TRIM(W162))="QS","Qt. suffisante",IF(AJ162="","",IF(AF162="MASSE",IF(AJ162&gt;=1,"Kg","g"),IF(AF162="VOLUME",IF(AJ162&gt;=1,"L","cl"),IFERROR(VLOOKUP(UPPER(TRIM(V162)),AP4:AS49,4,FALSE),V162))))))</f>
        <v/>
      </c>
      <c r="Z162" s="45" t="str">
        <f t="shared" si="39"/>
        <v/>
      </c>
      <c r="AA162" s="45" t="str">
        <f>IF(NOT(AND(LEFT(R162,1)="L",R162&lt;&gt;"LIGNE")),"",IF(UPPER(TRIM(W162))="QS","Qt. suffisante",IF(AI162="","",IF(AF162="MASSE",IF(AI162&gt;=1,"Kg","g"),IF(AF162="VOLUME",IF(AI162&gt;=1,"L","cl"),IFERROR(VLOOKUP(UPPER(TRIM(V162)),AP4:AS49,4,FALSE),V162))))))</f>
        <v/>
      </c>
      <c r="AB162" s="47" t="str">
        <f t="shared" si="33"/>
        <v/>
      </c>
      <c r="AC162" s="47" t="str">
        <f t="shared" si="34"/>
        <v/>
      </c>
      <c r="AD162" s="47" t="str">
        <f t="shared" si="40"/>
        <v/>
      </c>
      <c r="AE162" s="1"/>
      <c r="AF162" s="48" t="str">
        <f>IF(NOT(AND(LEFT(R162,1)="L",R162&lt;&gt;"LIGNE")),"",IFERROR(VLOOKUP(UPPER(TRIM(V162)),AP4:AS49,2,FALSE),""))</f>
        <v/>
      </c>
      <c r="AG162" s="49" t="str">
        <f>IF(NOT(AND(LEFT(R162,1)="L",R162&lt;&gt;"LIGNE")),"",IFERROR(VLOOKUP(UPPER(TRIM(V162)),AP4:AS49,3,FALSE),""))</f>
        <v/>
      </c>
      <c r="AH162" s="49" t="str">
        <f t="shared" si="35"/>
        <v/>
      </c>
      <c r="AI162" s="49" t="str">
        <f t="shared" si="41"/>
        <v/>
      </c>
      <c r="AJ162" s="49" t="str">
        <f t="shared" si="42"/>
        <v/>
      </c>
      <c r="AK162" s="40" t="str">
        <f>IF(R162="RECETTE","",IF(R162="PRINCIPAL AUTEUR",IF(OR(S162="",T162="",V162="",W162="",S162=0),"",IFERROR(IF(OR(VLOOKUP(UPPER(TRIM(SUBSTITUTE(T162,CHAR(160)," "))),AP4:AS49,2,FALSE)&lt;&gt;VLOOKUP(UPPER(TRIM(SUBSTITUTE(W162,CHAR(160)," "))),AP4:AS49,2,FALSE),AND(VLOOKUP(UPPER(TRIM(SUBSTITUTE(T162,CHAR(160)," "))),AP4:AS49,2,FALSE)="AUTRE",UPPER(TRIM(SUBSTITUTE(T162,CHAR(160)," ")))&lt;&gt;UPPER(TRIM(SUBSTITUTE(W162,CHAR(160)," "))))),"",(V162*VLOOKUP(UPPER(TRIM(SUBSTITUTE(W162,CHAR(160)," "))),AP4:AS49,3,FALSE))/(S162*VLOOKUP(UPPER(TRIM(SUBSTITUTE(T162,CHAR(160)," "))),AP4:AS49,3,FALSE))),"")),IFERROR(AK161,"")))</f>
        <v/>
      </c>
      <c r="AL162" s="40" t="str">
        <f t="shared" si="43"/>
        <v/>
      </c>
      <c r="AM162" s="50">
        <f t="shared" si="44"/>
        <v>0</v>
      </c>
      <c r="AN162" s="1"/>
      <c r="AO162" s="1"/>
      <c r="AP162" s="64" t="s">
        <v>442</v>
      </c>
      <c r="AQ162" s="1"/>
      <c r="AR162" s="1"/>
      <c r="AS162" s="1"/>
      <c r="AT162" s="1"/>
      <c r="AU162" s="1"/>
      <c r="AV162" s="1"/>
      <c r="AW162" s="1"/>
      <c r="BJ162" s="229">
        <v>1</v>
      </c>
    </row>
    <row r="163" spans="1:62" ht="20.100000000000001" customHeight="1" x14ac:dyDescent="0.25">
      <c r="A163" s="232" t="s">
        <v>237</v>
      </c>
      <c r="B163" s="178">
        <f t="shared" si="31"/>
        <v>0</v>
      </c>
      <c r="C163" s="156"/>
      <c r="D163" s="157"/>
      <c r="E163" s="157"/>
      <c r="F163" s="157"/>
      <c r="G163" s="157"/>
      <c r="H163" s="157"/>
      <c r="I163" s="158"/>
      <c r="J163" s="131" t="s">
        <v>237</v>
      </c>
      <c r="K163" s="255" t="str">
        <f t="shared" si="32"/>
        <v>►</v>
      </c>
      <c r="L163" s="341"/>
      <c r="M163" s="341"/>
      <c r="N163" s="341"/>
      <c r="O163" s="341"/>
      <c r="P163" s="341"/>
      <c r="Q163" s="1"/>
      <c r="R163" s="1"/>
      <c r="S163" s="77"/>
      <c r="T163" s="77"/>
      <c r="U163" s="77"/>
      <c r="V163" s="77"/>
      <c r="W163" s="1"/>
      <c r="X163" s="46" t="str">
        <f t="shared" si="38"/>
        <v/>
      </c>
      <c r="Y163" s="46" t="str">
        <f>IF(NOT(AND(LEFT(R163,1)="L",R163&lt;&gt;"LIGNE")),"",IF(UPPER(TRIM(W163))="QS","Qt. suffisante",IF(AJ163="","",IF(AF163="MASSE",IF(AJ163&gt;=1,"Kg","g"),IF(AF163="VOLUME",IF(AJ163&gt;=1,"L","cl"),IFERROR(VLOOKUP(UPPER(TRIM(V163)),AP4:AS49,4,FALSE),V163))))))</f>
        <v/>
      </c>
      <c r="Z163" s="45" t="str">
        <f t="shared" si="39"/>
        <v/>
      </c>
      <c r="AA163" s="45" t="str">
        <f>IF(NOT(AND(LEFT(R163,1)="L",R163&lt;&gt;"LIGNE")),"",IF(UPPER(TRIM(W163))="QS","Qt. suffisante",IF(AI163="","",IF(AF163="MASSE",IF(AI163&gt;=1,"Kg","g"),IF(AF163="VOLUME",IF(AI163&gt;=1,"L","cl"),IFERROR(VLOOKUP(UPPER(TRIM(V163)),AP4:AS49,4,FALSE),V163))))))</f>
        <v/>
      </c>
      <c r="AB163" s="47" t="str">
        <f t="shared" si="33"/>
        <v/>
      </c>
      <c r="AC163" s="47" t="str">
        <f t="shared" si="34"/>
        <v/>
      </c>
      <c r="AD163" s="47" t="str">
        <f t="shared" si="40"/>
        <v/>
      </c>
      <c r="AE163" s="1"/>
      <c r="AF163" s="48" t="str">
        <f>IF(NOT(AND(LEFT(R163,1)="L",R163&lt;&gt;"LIGNE")),"",IFERROR(VLOOKUP(UPPER(TRIM(V163)),AP4:AS49,2,FALSE),""))</f>
        <v/>
      </c>
      <c r="AG163" s="49" t="str">
        <f>IF(NOT(AND(LEFT(R163,1)="L",R163&lt;&gt;"LIGNE")),"",IFERROR(VLOOKUP(UPPER(TRIM(V163)),AP4:AS49,3,FALSE),""))</f>
        <v/>
      </c>
      <c r="AH163" s="49" t="str">
        <f t="shared" si="35"/>
        <v/>
      </c>
      <c r="AI163" s="49" t="str">
        <f t="shared" si="41"/>
        <v/>
      </c>
      <c r="AJ163" s="49" t="str">
        <f t="shared" si="42"/>
        <v/>
      </c>
      <c r="AK163" s="40" t="str">
        <f>IF(R163="RECETTE","",IF(R163="PRINCIPAL AUTEUR",IF(OR(S163="",T163="",V163="",W163="",S163=0),"",IFERROR(IF(OR(VLOOKUP(UPPER(TRIM(SUBSTITUTE(T163,CHAR(160)," "))),AP4:AS49,2,FALSE)&lt;&gt;VLOOKUP(UPPER(TRIM(SUBSTITUTE(W163,CHAR(160)," "))),AP4:AS49,2,FALSE),AND(VLOOKUP(UPPER(TRIM(SUBSTITUTE(T163,CHAR(160)," "))),AP4:AS49,2,FALSE)="AUTRE",UPPER(TRIM(SUBSTITUTE(T163,CHAR(160)," ")))&lt;&gt;UPPER(TRIM(SUBSTITUTE(W163,CHAR(160)," "))))),"",(V163*VLOOKUP(UPPER(TRIM(SUBSTITUTE(W163,CHAR(160)," "))),AP4:AS49,3,FALSE))/(S163*VLOOKUP(UPPER(TRIM(SUBSTITUTE(T163,CHAR(160)," "))),AP4:AS49,3,FALSE))),"")),IFERROR(AK162,"")))</f>
        <v/>
      </c>
      <c r="AL163" s="40" t="str">
        <f t="shared" si="43"/>
        <v/>
      </c>
      <c r="AM163" s="50">
        <f t="shared" si="44"/>
        <v>0</v>
      </c>
      <c r="AN163" s="1"/>
      <c r="AO163" s="1"/>
      <c r="AP163" s="64" t="s">
        <v>443</v>
      </c>
      <c r="AQ163" s="1"/>
      <c r="AR163" s="1"/>
      <c r="AS163" s="1"/>
      <c r="AT163" s="1"/>
      <c r="AU163" s="1"/>
      <c r="AV163" s="1"/>
      <c r="AW163" s="1"/>
      <c r="BJ163" s="229">
        <v>1</v>
      </c>
    </row>
    <row r="164" spans="1:62" ht="20.100000000000001" customHeight="1" x14ac:dyDescent="0.25">
      <c r="A164" s="232" t="s">
        <v>237</v>
      </c>
      <c r="B164" s="178">
        <f t="shared" si="31"/>
        <v>0</v>
      </c>
      <c r="C164" s="156"/>
      <c r="D164" s="157"/>
      <c r="E164" s="157"/>
      <c r="F164" s="157"/>
      <c r="G164" s="157"/>
      <c r="H164" s="157"/>
      <c r="I164" s="158"/>
      <c r="J164" s="131" t="s">
        <v>237</v>
      </c>
      <c r="K164" s="255" t="str">
        <f t="shared" si="32"/>
        <v>►</v>
      </c>
      <c r="L164" s="341"/>
      <c r="M164" s="341"/>
      <c r="N164" s="341"/>
      <c r="O164" s="341"/>
      <c r="P164" s="341"/>
      <c r="Q164" s="1"/>
      <c r="R164" s="1"/>
      <c r="S164" s="77"/>
      <c r="T164" s="77"/>
      <c r="U164" s="77"/>
      <c r="V164" s="77"/>
      <c r="W164" s="1"/>
      <c r="X164" s="46" t="str">
        <f t="shared" si="38"/>
        <v/>
      </c>
      <c r="Y164" s="46" t="str">
        <f>IF(NOT(AND(LEFT(R164,1)="L",R164&lt;&gt;"LIGNE")),"",IF(UPPER(TRIM(W164))="QS","Qt. suffisante",IF(AJ164="","",IF(AF164="MASSE",IF(AJ164&gt;=1,"Kg","g"),IF(AF164="VOLUME",IF(AJ164&gt;=1,"L","cl"),IFERROR(VLOOKUP(UPPER(TRIM(V164)),AP4:AS49,4,FALSE),V164))))))</f>
        <v/>
      </c>
      <c r="Z164" s="45" t="str">
        <f t="shared" si="39"/>
        <v/>
      </c>
      <c r="AA164" s="45" t="str">
        <f>IF(NOT(AND(LEFT(R164,1)="L",R164&lt;&gt;"LIGNE")),"",IF(UPPER(TRIM(W164))="QS","Qt. suffisante",IF(AI164="","",IF(AF164="MASSE",IF(AI164&gt;=1,"Kg","g"),IF(AF164="VOLUME",IF(AI164&gt;=1,"L","cl"),IFERROR(VLOOKUP(UPPER(TRIM(V164)),AP4:AS49,4,FALSE),V164))))))</f>
        <v/>
      </c>
      <c r="AB164" s="47" t="str">
        <f t="shared" si="33"/>
        <v/>
      </c>
      <c r="AC164" s="47" t="str">
        <f t="shared" si="34"/>
        <v/>
      </c>
      <c r="AD164" s="47" t="str">
        <f t="shared" si="40"/>
        <v/>
      </c>
      <c r="AE164" s="1"/>
      <c r="AF164" s="48" t="str">
        <f>IF(NOT(AND(LEFT(R164,1)="L",R164&lt;&gt;"LIGNE")),"",IFERROR(VLOOKUP(UPPER(TRIM(V164)),AP4:AS49,2,FALSE),""))</f>
        <v/>
      </c>
      <c r="AG164" s="49" t="str">
        <f>IF(NOT(AND(LEFT(R164,1)="L",R164&lt;&gt;"LIGNE")),"",IFERROR(VLOOKUP(UPPER(TRIM(V164)),AP4:AS49,3,FALSE),""))</f>
        <v/>
      </c>
      <c r="AH164" s="49" t="str">
        <f t="shared" si="35"/>
        <v/>
      </c>
      <c r="AI164" s="49" t="str">
        <f t="shared" si="41"/>
        <v/>
      </c>
      <c r="AJ164" s="49" t="str">
        <f t="shared" si="42"/>
        <v/>
      </c>
      <c r="AK164" s="40" t="str">
        <f>IF(R164="RECETTE","",IF(R164="PRINCIPAL AUTEUR",IF(OR(S164="",T164="",V164="",W164="",S164=0),"",IFERROR(IF(OR(VLOOKUP(UPPER(TRIM(SUBSTITUTE(T164,CHAR(160)," "))),AP4:AS49,2,FALSE)&lt;&gt;VLOOKUP(UPPER(TRIM(SUBSTITUTE(W164,CHAR(160)," "))),AP4:AS49,2,FALSE),AND(VLOOKUP(UPPER(TRIM(SUBSTITUTE(T164,CHAR(160)," "))),AP4:AS49,2,FALSE)="AUTRE",UPPER(TRIM(SUBSTITUTE(T164,CHAR(160)," ")))&lt;&gt;UPPER(TRIM(SUBSTITUTE(W164,CHAR(160)," "))))),"",(V164*VLOOKUP(UPPER(TRIM(SUBSTITUTE(W164,CHAR(160)," "))),AP4:AS49,3,FALSE))/(S164*VLOOKUP(UPPER(TRIM(SUBSTITUTE(T164,CHAR(160)," "))),AP4:AS49,3,FALSE))),"")),IFERROR(AK163,"")))</f>
        <v/>
      </c>
      <c r="AL164" s="40" t="str">
        <f t="shared" si="43"/>
        <v/>
      </c>
      <c r="AM164" s="50">
        <f t="shared" si="44"/>
        <v>0</v>
      </c>
      <c r="AN164" s="1"/>
      <c r="AO164" s="1"/>
      <c r="AP164" s="64" t="s">
        <v>367</v>
      </c>
      <c r="AQ164" s="1"/>
      <c r="AR164" s="1"/>
      <c r="AS164" s="1"/>
      <c r="BJ164" s="229">
        <v>1</v>
      </c>
    </row>
    <row r="165" spans="1:62" ht="20.100000000000001" customHeight="1" x14ac:dyDescent="0.25">
      <c r="A165" s="232" t="s">
        <v>237</v>
      </c>
      <c r="B165" s="178">
        <f t="shared" si="31"/>
        <v>0</v>
      </c>
      <c r="C165" s="156"/>
      <c r="D165" s="157"/>
      <c r="E165" s="157"/>
      <c r="F165" s="157"/>
      <c r="G165" s="157"/>
      <c r="H165" s="157"/>
      <c r="I165" s="158"/>
      <c r="J165" s="131" t="s">
        <v>237</v>
      </c>
      <c r="K165" s="255" t="str">
        <f t="shared" si="32"/>
        <v>►</v>
      </c>
      <c r="L165" s="341"/>
      <c r="M165" s="341"/>
      <c r="N165" s="341"/>
      <c r="O165" s="341"/>
      <c r="P165" s="341"/>
      <c r="Q165" s="1"/>
      <c r="R165" s="1"/>
      <c r="S165" s="77"/>
      <c r="T165" s="77"/>
      <c r="U165" s="77"/>
      <c r="V165" s="77"/>
      <c r="W165" s="1"/>
      <c r="X165" s="46" t="str">
        <f t="shared" si="38"/>
        <v/>
      </c>
      <c r="Y165" s="46" t="str">
        <f>IF(NOT(AND(LEFT(R165,1)="L",R165&lt;&gt;"LIGNE")),"",IF(UPPER(TRIM(W165))="QS","Qt. suffisante",IF(AJ165="","",IF(AF165="MASSE",IF(AJ165&gt;=1,"Kg","g"),IF(AF165="VOLUME",IF(AJ165&gt;=1,"L","cl"),IFERROR(VLOOKUP(UPPER(TRIM(V165)),AP4:AS49,4,FALSE),V165))))))</f>
        <v/>
      </c>
      <c r="Z165" s="45" t="str">
        <f t="shared" si="39"/>
        <v/>
      </c>
      <c r="AA165" s="45" t="str">
        <f>IF(NOT(AND(LEFT(R165,1)="L",R165&lt;&gt;"LIGNE")),"",IF(UPPER(TRIM(W165))="QS","Qt. suffisante",IF(AI165="","",IF(AF165="MASSE",IF(AI165&gt;=1,"Kg","g"),IF(AF165="VOLUME",IF(AI165&gt;=1,"L","cl"),IFERROR(VLOOKUP(UPPER(TRIM(V165)),AP4:AS49,4,FALSE),V165))))))</f>
        <v/>
      </c>
      <c r="AB165" s="47" t="str">
        <f t="shared" si="33"/>
        <v/>
      </c>
      <c r="AC165" s="47" t="str">
        <f t="shared" si="34"/>
        <v/>
      </c>
      <c r="AD165" s="47" t="str">
        <f t="shared" si="40"/>
        <v/>
      </c>
      <c r="AE165" s="1"/>
      <c r="AF165" s="48" t="str">
        <f>IF(NOT(AND(LEFT(R165,1)="L",R165&lt;&gt;"LIGNE")),"",IFERROR(VLOOKUP(UPPER(TRIM(V165)),AP4:AS49,2,FALSE),""))</f>
        <v/>
      </c>
      <c r="AG165" s="49" t="str">
        <f>IF(NOT(AND(LEFT(R165,1)="L",R165&lt;&gt;"LIGNE")),"",IFERROR(VLOOKUP(UPPER(TRIM(V165)),AP4:AS49,3,FALSE),""))</f>
        <v/>
      </c>
      <c r="AH165" s="49" t="str">
        <f t="shared" si="35"/>
        <v/>
      </c>
      <c r="AI165" s="49" t="str">
        <f t="shared" si="41"/>
        <v/>
      </c>
      <c r="AJ165" s="49" t="str">
        <f t="shared" si="42"/>
        <v/>
      </c>
      <c r="AK165" s="40" t="str">
        <f>IF(R165="RECETTE","",IF(R165="PRINCIPAL AUTEUR",IF(OR(S165="",T165="",V165="",W165="",S165=0),"",IFERROR(IF(OR(VLOOKUP(UPPER(TRIM(SUBSTITUTE(T165,CHAR(160)," "))),AP4:AS49,2,FALSE)&lt;&gt;VLOOKUP(UPPER(TRIM(SUBSTITUTE(W165,CHAR(160)," "))),AP4:AS49,2,FALSE),AND(VLOOKUP(UPPER(TRIM(SUBSTITUTE(T165,CHAR(160)," "))),AP4:AS49,2,FALSE)="AUTRE",UPPER(TRIM(SUBSTITUTE(T165,CHAR(160)," ")))&lt;&gt;UPPER(TRIM(SUBSTITUTE(W165,CHAR(160)," "))))),"",(V165*VLOOKUP(UPPER(TRIM(SUBSTITUTE(W165,CHAR(160)," "))),AP4:AS49,3,FALSE))/(S165*VLOOKUP(UPPER(TRIM(SUBSTITUTE(T165,CHAR(160)," "))),AP4:AS49,3,FALSE))),"")),IFERROR(AK164,"")))</f>
        <v/>
      </c>
      <c r="AL165" s="40" t="str">
        <f t="shared" si="43"/>
        <v/>
      </c>
      <c r="AM165" s="50">
        <f t="shared" si="44"/>
        <v>0</v>
      </c>
      <c r="AN165" s="1"/>
      <c r="AO165" s="1"/>
      <c r="AP165" s="65" t="s">
        <v>444</v>
      </c>
      <c r="AQ165" s="1"/>
      <c r="AR165" s="1"/>
      <c r="AS165" s="1"/>
      <c r="BJ165" s="229">
        <v>1</v>
      </c>
    </row>
    <row r="166" spans="1:62" ht="20.100000000000001" customHeight="1" x14ac:dyDescent="0.25">
      <c r="A166" s="232" t="s">
        <v>237</v>
      </c>
      <c r="B166" s="178">
        <f t="shared" si="31"/>
        <v>0</v>
      </c>
      <c r="C166" s="156"/>
      <c r="D166" s="157"/>
      <c r="E166" s="157"/>
      <c r="F166" s="157"/>
      <c r="G166" s="157"/>
      <c r="H166" s="157"/>
      <c r="I166" s="158"/>
      <c r="J166" s="131"/>
      <c r="K166" s="255" t="str">
        <f t="shared" si="32"/>
        <v>►</v>
      </c>
      <c r="L166" s="341"/>
      <c r="M166" s="341"/>
      <c r="N166" s="341"/>
      <c r="O166" s="341"/>
      <c r="P166" s="341"/>
      <c r="Q166" s="1"/>
      <c r="R166" s="1"/>
      <c r="S166" s="77"/>
      <c r="T166" s="77"/>
      <c r="U166" s="77"/>
      <c r="V166" s="77"/>
      <c r="W166" s="1"/>
      <c r="X166" s="46" t="str">
        <f t="shared" si="38"/>
        <v/>
      </c>
      <c r="Y166" s="46" t="str">
        <f>IF(NOT(AND(LEFT(R166,1)="L",R166&lt;&gt;"LIGNE")),"",IF(UPPER(TRIM(W166))="QS","Qt. suffisante",IF(AJ166="","",IF(AF166="MASSE",IF(AJ166&gt;=1,"Kg","g"),IF(AF166="VOLUME",IF(AJ166&gt;=1,"L","cl"),IFERROR(VLOOKUP(UPPER(TRIM(V166)),AP4:AS49,4,FALSE),V166))))))</f>
        <v/>
      </c>
      <c r="Z166" s="45" t="str">
        <f t="shared" si="39"/>
        <v/>
      </c>
      <c r="AA166" s="45" t="str">
        <f>IF(NOT(AND(LEFT(R166,1)="L",R166&lt;&gt;"LIGNE")),"",IF(UPPER(TRIM(W166))="QS","Qt. suffisante",IF(AI166="","",IF(AF166="MASSE",IF(AI166&gt;=1,"Kg","g"),IF(AF166="VOLUME",IF(AI166&gt;=1,"L","cl"),IFERROR(VLOOKUP(UPPER(TRIM(V166)),AP4:AS49,4,FALSE),V166))))))</f>
        <v/>
      </c>
      <c r="AB166" s="47" t="str">
        <f t="shared" si="33"/>
        <v/>
      </c>
      <c r="AC166" s="47" t="str">
        <f t="shared" si="34"/>
        <v/>
      </c>
      <c r="AD166" s="47" t="str">
        <f t="shared" si="40"/>
        <v/>
      </c>
      <c r="AE166" s="1"/>
      <c r="AF166" s="48" t="str">
        <f>IF(NOT(AND(LEFT(R166,1)="L",R166&lt;&gt;"LIGNE")),"",IFERROR(VLOOKUP(UPPER(TRIM(V166)),AP4:AS49,2,FALSE),""))</f>
        <v/>
      </c>
      <c r="AG166" s="49" t="str">
        <f>IF(NOT(AND(LEFT(R166,1)="L",R166&lt;&gt;"LIGNE")),"",IFERROR(VLOOKUP(UPPER(TRIM(V166)),AP4:AS49,3,FALSE),""))</f>
        <v/>
      </c>
      <c r="AH166" s="49" t="str">
        <f t="shared" si="35"/>
        <v/>
      </c>
      <c r="AI166" s="49" t="str">
        <f t="shared" si="41"/>
        <v/>
      </c>
      <c r="AJ166" s="49" t="str">
        <f t="shared" si="42"/>
        <v/>
      </c>
      <c r="AK166" s="40" t="str">
        <f>IF(R166="RECETTE","",IF(R166="PRINCIPAL AUTEUR",IF(OR(S166="",T166="",V166="",W166="",S166=0),"",IFERROR(IF(OR(VLOOKUP(UPPER(TRIM(SUBSTITUTE(T166,CHAR(160)," "))),AP4:AS49,2,FALSE)&lt;&gt;VLOOKUP(UPPER(TRIM(SUBSTITUTE(W166,CHAR(160)," "))),AP4:AS49,2,FALSE),AND(VLOOKUP(UPPER(TRIM(SUBSTITUTE(T166,CHAR(160)," "))),AP4:AS49,2,FALSE)="AUTRE",UPPER(TRIM(SUBSTITUTE(T166,CHAR(160)," ")))&lt;&gt;UPPER(TRIM(SUBSTITUTE(W166,CHAR(160)," "))))),"",(V166*VLOOKUP(UPPER(TRIM(SUBSTITUTE(W166,CHAR(160)," "))),AP4:AS49,3,FALSE))/(S166*VLOOKUP(UPPER(TRIM(SUBSTITUTE(T166,CHAR(160)," "))),AP4:AS49,3,FALSE))),"")),IFERROR(AK165,"")))</f>
        <v/>
      </c>
      <c r="AL166" s="40" t="str">
        <f t="shared" si="43"/>
        <v/>
      </c>
      <c r="AM166" s="50">
        <f t="shared" si="44"/>
        <v>0</v>
      </c>
      <c r="AN166" s="1"/>
      <c r="AO166" s="1"/>
      <c r="AP166" s="60" t="s">
        <v>62</v>
      </c>
      <c r="AQ166" s="1"/>
      <c r="AR166" s="1"/>
      <c r="AS166" s="1"/>
      <c r="BJ166" s="229">
        <v>1</v>
      </c>
    </row>
    <row r="167" spans="1:62" ht="20.100000000000001" customHeight="1" x14ac:dyDescent="0.25">
      <c r="A167" s="232" t="s">
        <v>237</v>
      </c>
      <c r="B167" s="178">
        <f t="shared" ref="B167:B230" si="45">LEN(C167)+LEN(D167)+LEN(E167)+LEN(F167)+LEN(G167)+LEN(H167)+LEN(I167)</f>
        <v>0</v>
      </c>
      <c r="C167" s="156"/>
      <c r="D167" s="157"/>
      <c r="E167" s="157"/>
      <c r="F167" s="157"/>
      <c r="G167" s="157"/>
      <c r="H167" s="157"/>
      <c r="I167" s="158"/>
      <c r="J167" s="131"/>
      <c r="K167" s="255" t="str">
        <f t="shared" si="32"/>
        <v>►</v>
      </c>
      <c r="L167" s="341"/>
      <c r="M167" s="341"/>
      <c r="N167" s="341"/>
      <c r="O167" s="341"/>
      <c r="P167" s="341"/>
      <c r="Q167" s="1"/>
      <c r="R167" s="1"/>
      <c r="S167" s="77"/>
      <c r="T167" s="77"/>
      <c r="U167" s="77"/>
      <c r="V167" s="77"/>
      <c r="W167" s="1"/>
      <c r="X167" s="46" t="str">
        <f t="shared" si="38"/>
        <v/>
      </c>
      <c r="Y167" s="46" t="str">
        <f>IF(NOT(AND(LEFT(R167,1)="L",R167&lt;&gt;"LIGNE")),"",IF(UPPER(TRIM(W167))="QS","Qt. suffisante",IF(AJ167="","",IF(AF167="MASSE",IF(AJ167&gt;=1,"Kg","g"),IF(AF167="VOLUME",IF(AJ167&gt;=1,"L","cl"),IFERROR(VLOOKUP(UPPER(TRIM(V167)),AP4:AS49,4,FALSE),V167))))))</f>
        <v/>
      </c>
      <c r="Z167" s="45" t="str">
        <f t="shared" si="39"/>
        <v/>
      </c>
      <c r="AA167" s="45" t="str">
        <f>IF(NOT(AND(LEFT(R167,1)="L",R167&lt;&gt;"LIGNE")),"",IF(UPPER(TRIM(W167))="QS","Qt. suffisante",IF(AI167="","",IF(AF167="MASSE",IF(AI167&gt;=1,"Kg","g"),IF(AF167="VOLUME",IF(AI167&gt;=1,"L","cl"),IFERROR(VLOOKUP(UPPER(TRIM(V167)),AP4:AS49,4,FALSE),V167))))))</f>
        <v/>
      </c>
      <c r="AB167" s="47" t="str">
        <f t="shared" si="33"/>
        <v/>
      </c>
      <c r="AC167" s="47" t="str">
        <f t="shared" si="34"/>
        <v/>
      </c>
      <c r="AD167" s="47" t="str">
        <f t="shared" si="40"/>
        <v/>
      </c>
      <c r="AE167" s="1"/>
      <c r="AF167" s="48" t="str">
        <f>IF(NOT(AND(LEFT(R167,1)="L",R167&lt;&gt;"LIGNE")),"",IFERROR(VLOOKUP(UPPER(TRIM(V167)),AP4:AS49,2,FALSE),""))</f>
        <v/>
      </c>
      <c r="AG167" s="49" t="str">
        <f>IF(NOT(AND(LEFT(R167,1)="L",R167&lt;&gt;"LIGNE")),"",IFERROR(VLOOKUP(UPPER(TRIM(V167)),AP4:AS49,3,FALSE),""))</f>
        <v/>
      </c>
      <c r="AH167" s="49" t="str">
        <f t="shared" si="35"/>
        <v/>
      </c>
      <c r="AI167" s="49" t="str">
        <f t="shared" si="41"/>
        <v/>
      </c>
      <c r="AJ167" s="49" t="str">
        <f t="shared" si="42"/>
        <v/>
      </c>
      <c r="AK167" s="40" t="str">
        <f>IF(R167="RECETTE","",IF(R167="PRINCIPAL AUTEUR",IF(OR(S167="",T167="",V167="",W167="",S167=0),"",IFERROR(IF(OR(VLOOKUP(UPPER(TRIM(SUBSTITUTE(T167,CHAR(160)," "))),AP4:AS49,2,FALSE)&lt;&gt;VLOOKUP(UPPER(TRIM(SUBSTITUTE(W167,CHAR(160)," "))),AP4:AS49,2,FALSE),AND(VLOOKUP(UPPER(TRIM(SUBSTITUTE(T167,CHAR(160)," "))),AP4:AS49,2,FALSE)="AUTRE",UPPER(TRIM(SUBSTITUTE(T167,CHAR(160)," ")))&lt;&gt;UPPER(TRIM(SUBSTITUTE(W167,CHAR(160)," "))))),"",(V167*VLOOKUP(UPPER(TRIM(SUBSTITUTE(W167,CHAR(160)," "))),AP4:AS49,3,FALSE))/(S167*VLOOKUP(UPPER(TRIM(SUBSTITUTE(T167,CHAR(160)," "))),AP4:AS49,3,FALSE))),"")),IFERROR(AK166,"")))</f>
        <v/>
      </c>
      <c r="AL167" s="40" t="str">
        <f t="shared" si="43"/>
        <v/>
      </c>
      <c r="AM167" s="50">
        <f t="shared" si="44"/>
        <v>0</v>
      </c>
      <c r="AN167" s="1"/>
      <c r="AO167" s="1"/>
      <c r="AP167" s="65" t="s">
        <v>445</v>
      </c>
      <c r="AQ167" s="1"/>
      <c r="AR167" s="1"/>
      <c r="AS167" s="1"/>
      <c r="BJ167" s="229">
        <v>1</v>
      </c>
    </row>
    <row r="168" spans="1:62" ht="20.100000000000001" customHeight="1" x14ac:dyDescent="0.25">
      <c r="A168" s="232" t="s">
        <v>237</v>
      </c>
      <c r="B168" s="178">
        <f t="shared" si="45"/>
        <v>0</v>
      </c>
      <c r="C168" s="156"/>
      <c r="D168" s="157"/>
      <c r="E168" s="157"/>
      <c r="F168" s="157"/>
      <c r="G168" s="157"/>
      <c r="H168" s="157"/>
      <c r="I168" s="158"/>
      <c r="J168" s="131"/>
      <c r="K168" s="255" t="str">
        <f t="shared" si="32"/>
        <v>►</v>
      </c>
      <c r="L168" s="341"/>
      <c r="M168" s="341"/>
      <c r="N168" s="341"/>
      <c r="O168" s="341"/>
      <c r="P168" s="341"/>
      <c r="Q168" s="1"/>
      <c r="R168" s="1"/>
      <c r="S168" s="77"/>
      <c r="T168" s="77"/>
      <c r="U168" s="77"/>
      <c r="V168" s="77"/>
      <c r="W168" s="1"/>
      <c r="X168" s="46" t="str">
        <f t="shared" si="38"/>
        <v/>
      </c>
      <c r="Y168" s="46" t="str">
        <f>IF(NOT(AND(LEFT(R168,1)="L",R168&lt;&gt;"LIGNE")),"",IF(UPPER(TRIM(W168))="QS","Qt. suffisante",IF(AJ168="","",IF(AF168="MASSE",IF(AJ168&gt;=1,"Kg","g"),IF(AF168="VOLUME",IF(AJ168&gt;=1,"L","cl"),IFERROR(VLOOKUP(UPPER(TRIM(V168)),AP4:AS49,4,FALSE),V168))))))</f>
        <v/>
      </c>
      <c r="Z168" s="45" t="str">
        <f t="shared" si="39"/>
        <v/>
      </c>
      <c r="AA168" s="45" t="str">
        <f>IF(NOT(AND(LEFT(R168,1)="L",R168&lt;&gt;"LIGNE")),"",IF(UPPER(TRIM(W168))="QS","Qt. suffisante",IF(AI168="","",IF(AF168="MASSE",IF(AI168&gt;=1,"Kg","g"),IF(AF168="VOLUME",IF(AI168&gt;=1,"L","cl"),IFERROR(VLOOKUP(UPPER(TRIM(V168)),AP4:AS49,4,FALSE),V168))))))</f>
        <v/>
      </c>
      <c r="AB168" s="47" t="str">
        <f t="shared" si="33"/>
        <v/>
      </c>
      <c r="AC168" s="47" t="str">
        <f t="shared" si="34"/>
        <v/>
      </c>
      <c r="AD168" s="47" t="str">
        <f t="shared" si="40"/>
        <v/>
      </c>
      <c r="AE168" s="1"/>
      <c r="AF168" s="48" t="str">
        <f>IF(NOT(AND(LEFT(R168,1)="L",R168&lt;&gt;"LIGNE")),"",IFERROR(VLOOKUP(UPPER(TRIM(V168)),AP4:AS49,2,FALSE),""))</f>
        <v/>
      </c>
      <c r="AG168" s="49" t="str">
        <f>IF(NOT(AND(LEFT(R168,1)="L",R168&lt;&gt;"LIGNE")),"",IFERROR(VLOOKUP(UPPER(TRIM(V168)),AP4:AS49,3,FALSE),""))</f>
        <v/>
      </c>
      <c r="AH168" s="49" t="str">
        <f t="shared" si="35"/>
        <v/>
      </c>
      <c r="AI168" s="49" t="str">
        <f t="shared" si="41"/>
        <v/>
      </c>
      <c r="AJ168" s="49" t="str">
        <f t="shared" si="42"/>
        <v/>
      </c>
      <c r="AK168" s="40" t="str">
        <f>IF(R168="RECETTE","",IF(R168="PRINCIPAL AUTEUR",IF(OR(S168="",T168="",V168="",W168="",S168=0),"",IFERROR(IF(OR(VLOOKUP(UPPER(TRIM(SUBSTITUTE(T168,CHAR(160)," "))),AP4:AS49,2,FALSE)&lt;&gt;VLOOKUP(UPPER(TRIM(SUBSTITUTE(W168,CHAR(160)," "))),AP4:AS49,2,FALSE),AND(VLOOKUP(UPPER(TRIM(SUBSTITUTE(T168,CHAR(160)," "))),AP4:AS49,2,FALSE)="AUTRE",UPPER(TRIM(SUBSTITUTE(T168,CHAR(160)," ")))&lt;&gt;UPPER(TRIM(SUBSTITUTE(W168,CHAR(160)," "))))),"",(V168*VLOOKUP(UPPER(TRIM(SUBSTITUTE(W168,CHAR(160)," "))),AP4:AS49,3,FALSE))/(S168*VLOOKUP(UPPER(TRIM(SUBSTITUTE(T168,CHAR(160)," "))),AP4:AS49,3,FALSE))),"")),IFERROR(AK167,"")))</f>
        <v/>
      </c>
      <c r="AL168" s="40" t="str">
        <f t="shared" si="43"/>
        <v/>
      </c>
      <c r="AM168" s="50">
        <f t="shared" si="44"/>
        <v>0</v>
      </c>
      <c r="AN168" s="1"/>
      <c r="AO168" s="1"/>
      <c r="AP168" s="65" t="s">
        <v>446</v>
      </c>
      <c r="AQ168" s="1"/>
      <c r="AR168" s="1"/>
      <c r="AS168" s="1"/>
      <c r="BJ168" s="229">
        <v>1</v>
      </c>
    </row>
    <row r="169" spans="1:62" ht="20.100000000000001" customHeight="1" x14ac:dyDescent="0.25">
      <c r="A169" s="232" t="s">
        <v>237</v>
      </c>
      <c r="B169" s="178">
        <f t="shared" si="45"/>
        <v>0</v>
      </c>
      <c r="C169" s="156"/>
      <c r="D169" s="157"/>
      <c r="E169" s="157"/>
      <c r="F169" s="157"/>
      <c r="G169" s="157"/>
      <c r="H169" s="157"/>
      <c r="I169" s="158"/>
      <c r="J169" s="131"/>
      <c r="K169" s="255" t="str">
        <f t="shared" si="32"/>
        <v>►</v>
      </c>
      <c r="L169" s="341"/>
      <c r="M169" s="341"/>
      <c r="N169" s="341"/>
      <c r="O169" s="341"/>
      <c r="P169" s="341"/>
      <c r="Q169" s="1"/>
      <c r="R169" s="1"/>
      <c r="S169" s="77"/>
      <c r="T169" s="77"/>
      <c r="U169" s="77"/>
      <c r="V169" s="77"/>
      <c r="W169" s="1"/>
      <c r="X169" s="46" t="str">
        <f t="shared" si="38"/>
        <v/>
      </c>
      <c r="Y169" s="46" t="str">
        <f>IF(NOT(AND(LEFT(R169,1)="L",R169&lt;&gt;"LIGNE")),"",IF(UPPER(TRIM(W169))="QS","Qt. suffisante",IF(AJ169="","",IF(AF169="MASSE",IF(AJ169&gt;=1,"Kg","g"),IF(AF169="VOLUME",IF(AJ169&gt;=1,"L","cl"),IFERROR(VLOOKUP(UPPER(TRIM(V169)),AP4:AS49,4,FALSE),V169))))))</f>
        <v/>
      </c>
      <c r="Z169" s="45" t="str">
        <f t="shared" si="39"/>
        <v/>
      </c>
      <c r="AA169" s="45" t="str">
        <f>IF(NOT(AND(LEFT(R169,1)="L",R169&lt;&gt;"LIGNE")),"",IF(UPPER(TRIM(W169))="QS","Qt. suffisante",IF(AI169="","",IF(AF169="MASSE",IF(AI169&gt;=1,"Kg","g"),IF(AF169="VOLUME",IF(AI169&gt;=1,"L","cl"),IFERROR(VLOOKUP(UPPER(TRIM(V169)),AP4:AS49,4,FALSE),V169))))))</f>
        <v/>
      </c>
      <c r="AB169" s="47" t="str">
        <f t="shared" si="33"/>
        <v/>
      </c>
      <c r="AC169" s="47" t="str">
        <f t="shared" si="34"/>
        <v/>
      </c>
      <c r="AD169" s="47" t="str">
        <f t="shared" si="40"/>
        <v/>
      </c>
      <c r="AE169" s="1"/>
      <c r="AF169" s="48" t="str">
        <f>IF(NOT(AND(LEFT(R169,1)="L",R169&lt;&gt;"LIGNE")),"",IFERROR(VLOOKUP(UPPER(TRIM(V169)),AP4:AS49,2,FALSE),""))</f>
        <v/>
      </c>
      <c r="AG169" s="49" t="str">
        <f>IF(NOT(AND(LEFT(R169,1)="L",R169&lt;&gt;"LIGNE")),"",IFERROR(VLOOKUP(UPPER(TRIM(V169)),AP4:AS49,3,FALSE),""))</f>
        <v/>
      </c>
      <c r="AH169" s="49" t="str">
        <f t="shared" si="35"/>
        <v/>
      </c>
      <c r="AI169" s="49" t="str">
        <f t="shared" si="41"/>
        <v/>
      </c>
      <c r="AJ169" s="49" t="str">
        <f t="shared" si="42"/>
        <v/>
      </c>
      <c r="AK169" s="40" t="str">
        <f>IF(R169="RECETTE","",IF(R169="PRINCIPAL AUTEUR",IF(OR(S169="",T169="",V169="",W169="",S169=0),"",IFERROR(IF(OR(VLOOKUP(UPPER(TRIM(SUBSTITUTE(T169,CHAR(160)," "))),AP4:AS49,2,FALSE)&lt;&gt;VLOOKUP(UPPER(TRIM(SUBSTITUTE(W169,CHAR(160)," "))),AP4:AS49,2,FALSE),AND(VLOOKUP(UPPER(TRIM(SUBSTITUTE(T169,CHAR(160)," "))),AP4:AS49,2,FALSE)="AUTRE",UPPER(TRIM(SUBSTITUTE(T169,CHAR(160)," ")))&lt;&gt;UPPER(TRIM(SUBSTITUTE(W169,CHAR(160)," "))))),"",(V169*VLOOKUP(UPPER(TRIM(SUBSTITUTE(W169,CHAR(160)," "))),AP4:AS49,3,FALSE))/(S169*VLOOKUP(UPPER(TRIM(SUBSTITUTE(T169,CHAR(160)," "))),AP4:AS49,3,FALSE))),"")),IFERROR(AK168,"")))</f>
        <v/>
      </c>
      <c r="AL169" s="40" t="str">
        <f t="shared" si="43"/>
        <v/>
      </c>
      <c r="AM169" s="50">
        <f t="shared" si="44"/>
        <v>0</v>
      </c>
      <c r="AN169" s="1"/>
      <c r="AO169" s="1"/>
      <c r="AP169" s="65" t="s">
        <v>447</v>
      </c>
      <c r="AQ169" s="1"/>
      <c r="AR169" s="1"/>
      <c r="AS169" s="1"/>
      <c r="BJ169" s="229">
        <v>1</v>
      </c>
    </row>
    <row r="170" spans="1:62" ht="20.100000000000001" customHeight="1" x14ac:dyDescent="0.25">
      <c r="A170" s="232" t="s">
        <v>237</v>
      </c>
      <c r="B170" s="178">
        <f t="shared" si="45"/>
        <v>0</v>
      </c>
      <c r="C170" s="156"/>
      <c r="D170" s="157"/>
      <c r="E170" s="157"/>
      <c r="F170" s="157"/>
      <c r="G170" s="157"/>
      <c r="H170" s="157"/>
      <c r="I170" s="158"/>
      <c r="J170" s="131"/>
      <c r="K170" s="255" t="str">
        <f t="shared" si="32"/>
        <v>►</v>
      </c>
      <c r="L170" s="341"/>
      <c r="M170" s="341"/>
      <c r="N170" s="341"/>
      <c r="O170" s="341"/>
      <c r="P170" s="341"/>
      <c r="Q170" s="1"/>
      <c r="R170" s="1"/>
      <c r="S170" s="77"/>
      <c r="T170" s="77"/>
      <c r="U170" s="77"/>
      <c r="V170" s="77"/>
      <c r="W170" s="1"/>
      <c r="X170" s="46" t="str">
        <f t="shared" si="38"/>
        <v/>
      </c>
      <c r="Y170" s="46" t="str">
        <f>IF(NOT(AND(LEFT(R170,1)="L",R170&lt;&gt;"LIGNE")),"",IF(UPPER(TRIM(W170))="QS","Qt. suffisante",IF(AJ170="","",IF(AF170="MASSE",IF(AJ170&gt;=1,"Kg","g"),IF(AF170="VOLUME",IF(AJ170&gt;=1,"L","cl"),IFERROR(VLOOKUP(UPPER(TRIM(V170)),AP4:AS49,4,FALSE),V170))))))</f>
        <v/>
      </c>
      <c r="Z170" s="45" t="str">
        <f t="shared" si="39"/>
        <v/>
      </c>
      <c r="AA170" s="45" t="str">
        <f>IF(NOT(AND(LEFT(R170,1)="L",R170&lt;&gt;"LIGNE")),"",IF(UPPER(TRIM(W170))="QS","Qt. suffisante",IF(AI170="","",IF(AF170="MASSE",IF(AI170&gt;=1,"Kg","g"),IF(AF170="VOLUME",IF(AI170&gt;=1,"L","cl"),IFERROR(VLOOKUP(UPPER(TRIM(V170)),AP4:AS49,4,FALSE),V170))))))</f>
        <v/>
      </c>
      <c r="AB170" s="47" t="str">
        <f t="shared" si="33"/>
        <v/>
      </c>
      <c r="AC170" s="47" t="str">
        <f t="shared" si="34"/>
        <v/>
      </c>
      <c r="AD170" s="47" t="str">
        <f t="shared" si="40"/>
        <v/>
      </c>
      <c r="AE170" s="1"/>
      <c r="AF170" s="48" t="str">
        <f>IF(NOT(AND(LEFT(R170,1)="L",R170&lt;&gt;"LIGNE")),"",IFERROR(VLOOKUP(UPPER(TRIM(V170)),AP4:AS49,2,FALSE),""))</f>
        <v/>
      </c>
      <c r="AG170" s="49" t="str">
        <f>IF(NOT(AND(LEFT(R170,1)="L",R170&lt;&gt;"LIGNE")),"",IFERROR(VLOOKUP(UPPER(TRIM(V170)),AP4:AS49,3,FALSE),""))</f>
        <v/>
      </c>
      <c r="AH170" s="49" t="str">
        <f t="shared" si="35"/>
        <v/>
      </c>
      <c r="AI170" s="49" t="str">
        <f t="shared" si="41"/>
        <v/>
      </c>
      <c r="AJ170" s="49" t="str">
        <f t="shared" si="42"/>
        <v/>
      </c>
      <c r="AK170" s="40" t="str">
        <f>IF(R170="RECETTE","",IF(R170="PRINCIPAL AUTEUR",IF(OR(S170="",T170="",V170="",W170="",S170=0),"",IFERROR(IF(OR(VLOOKUP(UPPER(TRIM(SUBSTITUTE(T170,CHAR(160)," "))),AP4:AS49,2,FALSE)&lt;&gt;VLOOKUP(UPPER(TRIM(SUBSTITUTE(W170,CHAR(160)," "))),AP4:AS49,2,FALSE),AND(VLOOKUP(UPPER(TRIM(SUBSTITUTE(T170,CHAR(160)," "))),AP4:AS49,2,FALSE)="AUTRE",UPPER(TRIM(SUBSTITUTE(T170,CHAR(160)," ")))&lt;&gt;UPPER(TRIM(SUBSTITUTE(W170,CHAR(160)," "))))),"",(V170*VLOOKUP(UPPER(TRIM(SUBSTITUTE(W170,CHAR(160)," "))),AP4:AS49,3,FALSE))/(S170*VLOOKUP(UPPER(TRIM(SUBSTITUTE(T170,CHAR(160)," "))),AP4:AS49,3,FALSE))),"")),IFERROR(AK169,"")))</f>
        <v/>
      </c>
      <c r="AL170" s="40" t="str">
        <f t="shared" si="43"/>
        <v/>
      </c>
      <c r="AM170" s="50">
        <f t="shared" si="44"/>
        <v>0</v>
      </c>
      <c r="AN170" s="1"/>
      <c r="AO170" s="1"/>
      <c r="AP170" s="65" t="s">
        <v>448</v>
      </c>
      <c r="AQ170" s="1"/>
      <c r="AR170" s="1"/>
      <c r="AS170" s="1"/>
      <c r="BJ170" s="229">
        <v>1</v>
      </c>
    </row>
    <row r="171" spans="1:62" ht="20.100000000000001" customHeight="1" x14ac:dyDescent="0.25">
      <c r="A171" s="232" t="s">
        <v>237</v>
      </c>
      <c r="B171" s="178">
        <f t="shared" si="45"/>
        <v>0</v>
      </c>
      <c r="C171" s="156"/>
      <c r="D171" s="157"/>
      <c r="E171" s="157"/>
      <c r="F171" s="157"/>
      <c r="G171" s="157"/>
      <c r="H171" s="157"/>
      <c r="I171" s="158"/>
      <c r="J171" s="131"/>
      <c r="K171" s="255" t="str">
        <f t="shared" si="32"/>
        <v>►</v>
      </c>
      <c r="L171" s="341"/>
      <c r="M171" s="341"/>
      <c r="N171" s="341"/>
      <c r="O171" s="341"/>
      <c r="P171" s="341"/>
      <c r="Q171" s="1"/>
      <c r="R171" s="1"/>
      <c r="S171" s="77"/>
      <c r="T171" s="77"/>
      <c r="U171" s="77"/>
      <c r="V171" s="77"/>
      <c r="W171" s="1"/>
      <c r="X171" s="46" t="str">
        <f t="shared" si="38"/>
        <v/>
      </c>
      <c r="Y171" s="46" t="str">
        <f>IF(NOT(AND(LEFT(R171,1)="L",R171&lt;&gt;"LIGNE")),"",IF(UPPER(TRIM(W171))="QS","Qt. suffisante",IF(AJ171="","",IF(AF171="MASSE",IF(AJ171&gt;=1,"Kg","g"),IF(AF171="VOLUME",IF(AJ171&gt;=1,"L","cl"),IFERROR(VLOOKUP(UPPER(TRIM(V171)),AP4:AS49,4,FALSE),V171))))))</f>
        <v/>
      </c>
      <c r="Z171" s="45" t="str">
        <f t="shared" si="39"/>
        <v/>
      </c>
      <c r="AA171" s="45" t="str">
        <f>IF(NOT(AND(LEFT(R171,1)="L",R171&lt;&gt;"LIGNE")),"",IF(UPPER(TRIM(W171))="QS","Qt. suffisante",IF(AI171="","",IF(AF171="MASSE",IF(AI171&gt;=1,"Kg","g"),IF(AF171="VOLUME",IF(AI171&gt;=1,"L","cl"),IFERROR(VLOOKUP(UPPER(TRIM(V171)),AP4:AS49,4,FALSE),V171))))))</f>
        <v/>
      </c>
      <c r="AB171" s="47" t="str">
        <f t="shared" si="33"/>
        <v/>
      </c>
      <c r="AC171" s="47" t="str">
        <f t="shared" si="34"/>
        <v/>
      </c>
      <c r="AD171" s="47" t="str">
        <f t="shared" si="40"/>
        <v/>
      </c>
      <c r="AE171" s="1"/>
      <c r="AF171" s="48" t="str">
        <f>IF(NOT(AND(LEFT(R171,1)="L",R171&lt;&gt;"LIGNE")),"",IFERROR(VLOOKUP(UPPER(TRIM(V171)),AP4:AS49,2,FALSE),""))</f>
        <v/>
      </c>
      <c r="AG171" s="49" t="str">
        <f>IF(NOT(AND(LEFT(R171,1)="L",R171&lt;&gt;"LIGNE")),"",IFERROR(VLOOKUP(UPPER(TRIM(V171)),AP4:AS49,3,FALSE),""))</f>
        <v/>
      </c>
      <c r="AH171" s="49" t="str">
        <f t="shared" si="35"/>
        <v/>
      </c>
      <c r="AI171" s="49" t="str">
        <f t="shared" si="41"/>
        <v/>
      </c>
      <c r="AJ171" s="49" t="str">
        <f t="shared" si="42"/>
        <v/>
      </c>
      <c r="AK171" s="40" t="str">
        <f>IF(R171="RECETTE","",IF(R171="PRINCIPAL AUTEUR",IF(OR(S171="",T171="",V171="",W171="",S171=0),"",IFERROR(IF(OR(VLOOKUP(UPPER(TRIM(SUBSTITUTE(T171,CHAR(160)," "))),AP4:AS49,2,FALSE)&lt;&gt;VLOOKUP(UPPER(TRIM(SUBSTITUTE(W171,CHAR(160)," "))),AP4:AS49,2,FALSE),AND(VLOOKUP(UPPER(TRIM(SUBSTITUTE(T171,CHAR(160)," "))),AP4:AS49,2,FALSE)="AUTRE",UPPER(TRIM(SUBSTITUTE(T171,CHAR(160)," ")))&lt;&gt;UPPER(TRIM(SUBSTITUTE(W171,CHAR(160)," "))))),"",(V171*VLOOKUP(UPPER(TRIM(SUBSTITUTE(W171,CHAR(160)," "))),AP4:AS49,3,FALSE))/(S171*VLOOKUP(UPPER(TRIM(SUBSTITUTE(T171,CHAR(160)," "))),AP4:AS49,3,FALSE))),"")),IFERROR(AK170,"")))</f>
        <v/>
      </c>
      <c r="AL171" s="40" t="str">
        <f t="shared" si="43"/>
        <v/>
      </c>
      <c r="AM171" s="50">
        <f t="shared" si="44"/>
        <v>0</v>
      </c>
      <c r="AN171" s="1"/>
      <c r="AO171" s="1"/>
      <c r="AP171" s="65" t="s">
        <v>449</v>
      </c>
      <c r="AQ171" s="1"/>
      <c r="AR171" s="1"/>
      <c r="AS171" s="1"/>
      <c r="BJ171" s="229">
        <v>1</v>
      </c>
    </row>
    <row r="172" spans="1:62" ht="20.100000000000001" customHeight="1" x14ac:dyDescent="0.25">
      <c r="A172" s="232" t="s">
        <v>237</v>
      </c>
      <c r="B172" s="178">
        <f t="shared" si="45"/>
        <v>0</v>
      </c>
      <c r="C172" s="156"/>
      <c r="D172" s="157"/>
      <c r="E172" s="157"/>
      <c r="F172" s="157"/>
      <c r="G172" s="157"/>
      <c r="H172" s="157"/>
      <c r="I172" s="158"/>
      <c r="J172" s="131"/>
      <c r="K172" s="255" t="str">
        <f t="shared" si="32"/>
        <v>►</v>
      </c>
      <c r="L172" s="341"/>
      <c r="M172" s="341"/>
      <c r="N172" s="341"/>
      <c r="O172" s="341"/>
      <c r="P172" s="341"/>
      <c r="Q172" s="1"/>
      <c r="R172" s="1"/>
      <c r="S172" s="77"/>
      <c r="T172" s="77"/>
      <c r="U172" s="77"/>
      <c r="V172" s="77"/>
      <c r="W172" s="1"/>
      <c r="X172" s="46" t="str">
        <f t="shared" si="38"/>
        <v/>
      </c>
      <c r="Y172" s="46" t="str">
        <f>IF(NOT(AND(LEFT(R172,1)="L",R172&lt;&gt;"LIGNE")),"",IF(UPPER(TRIM(W172))="QS","Qt. suffisante",IF(AJ172="","",IF(AF172="MASSE",IF(AJ172&gt;=1,"Kg","g"),IF(AF172="VOLUME",IF(AJ172&gt;=1,"L","cl"),IFERROR(VLOOKUP(UPPER(TRIM(V172)),AP4:AS49,4,FALSE),V172))))))</f>
        <v/>
      </c>
      <c r="Z172" s="45" t="str">
        <f t="shared" si="39"/>
        <v/>
      </c>
      <c r="AA172" s="45" t="str">
        <f>IF(NOT(AND(LEFT(R172,1)="L",R172&lt;&gt;"LIGNE")),"",IF(UPPER(TRIM(W172))="QS","Qt. suffisante",IF(AI172="","",IF(AF172="MASSE",IF(AI172&gt;=1,"Kg","g"),IF(AF172="VOLUME",IF(AI172&gt;=1,"L","cl"),IFERROR(VLOOKUP(UPPER(TRIM(V172)),AP4:AS49,4,FALSE),V172))))))</f>
        <v/>
      </c>
      <c r="AB172" s="47" t="str">
        <f t="shared" si="33"/>
        <v/>
      </c>
      <c r="AC172" s="47" t="str">
        <f t="shared" si="34"/>
        <v/>
      </c>
      <c r="AD172" s="47" t="str">
        <f t="shared" si="40"/>
        <v/>
      </c>
      <c r="AE172" s="1"/>
      <c r="AF172" s="48" t="str">
        <f>IF(NOT(AND(LEFT(R172,1)="L",R172&lt;&gt;"LIGNE")),"",IFERROR(VLOOKUP(UPPER(TRIM(V172)),AP4:AS49,2,FALSE),""))</f>
        <v/>
      </c>
      <c r="AG172" s="49" t="str">
        <f>IF(NOT(AND(LEFT(R172,1)="L",R172&lt;&gt;"LIGNE")),"",IFERROR(VLOOKUP(UPPER(TRIM(V172)),AP4:AS49,3,FALSE),""))</f>
        <v/>
      </c>
      <c r="AH172" s="49" t="str">
        <f t="shared" si="35"/>
        <v/>
      </c>
      <c r="AI172" s="49" t="str">
        <f t="shared" si="41"/>
        <v/>
      </c>
      <c r="AJ172" s="49" t="str">
        <f t="shared" si="42"/>
        <v/>
      </c>
      <c r="AK172" s="40" t="str">
        <f>IF(R172="RECETTE","",IF(R172="PRINCIPAL AUTEUR",IF(OR(S172="",T172="",V172="",W172="",S172=0),"",IFERROR(IF(OR(VLOOKUP(UPPER(TRIM(SUBSTITUTE(T172,CHAR(160)," "))),AP4:AS49,2,FALSE)&lt;&gt;VLOOKUP(UPPER(TRIM(SUBSTITUTE(W172,CHAR(160)," "))),AP4:AS49,2,FALSE),AND(VLOOKUP(UPPER(TRIM(SUBSTITUTE(T172,CHAR(160)," "))),AP4:AS49,2,FALSE)="AUTRE",UPPER(TRIM(SUBSTITUTE(T172,CHAR(160)," ")))&lt;&gt;UPPER(TRIM(SUBSTITUTE(W172,CHAR(160)," "))))),"",(V172*VLOOKUP(UPPER(TRIM(SUBSTITUTE(W172,CHAR(160)," "))),AP4:AS49,3,FALSE))/(S172*VLOOKUP(UPPER(TRIM(SUBSTITUTE(T172,CHAR(160)," "))),AP4:AS49,3,FALSE))),"")),IFERROR(AK171,"")))</f>
        <v/>
      </c>
      <c r="AL172" s="40" t="str">
        <f t="shared" si="43"/>
        <v/>
      </c>
      <c r="AM172" s="50">
        <f t="shared" si="44"/>
        <v>0</v>
      </c>
      <c r="AN172" s="1"/>
      <c r="AO172" s="1"/>
      <c r="AP172" s="65" t="s">
        <v>454</v>
      </c>
      <c r="AQ172" s="1"/>
      <c r="AR172" s="1"/>
      <c r="AS172" s="1"/>
      <c r="BJ172" s="229">
        <v>1</v>
      </c>
    </row>
    <row r="173" spans="1:62" ht="20.100000000000001" customHeight="1" x14ac:dyDescent="0.25">
      <c r="A173" s="232" t="s">
        <v>237</v>
      </c>
      <c r="B173" s="178">
        <f t="shared" si="45"/>
        <v>0</v>
      </c>
      <c r="C173" s="156"/>
      <c r="D173" s="157"/>
      <c r="E173" s="157"/>
      <c r="F173" s="157"/>
      <c r="G173" s="157"/>
      <c r="H173" s="157"/>
      <c r="I173" s="158"/>
      <c r="J173" s="131"/>
      <c r="K173" s="255" t="str">
        <f t="shared" si="32"/>
        <v>►</v>
      </c>
      <c r="L173" s="341"/>
      <c r="M173" s="341"/>
      <c r="N173" s="341"/>
      <c r="O173" s="341"/>
      <c r="P173" s="341"/>
      <c r="Q173" s="1"/>
      <c r="R173" s="1"/>
      <c r="S173" s="77"/>
      <c r="T173" s="77"/>
      <c r="U173" s="77"/>
      <c r="V173" s="77"/>
      <c r="W173" s="1"/>
      <c r="X173" s="46" t="str">
        <f t="shared" si="38"/>
        <v/>
      </c>
      <c r="Y173" s="46" t="str">
        <f>IF(NOT(AND(LEFT(R173,1)="L",R173&lt;&gt;"LIGNE")),"",IF(UPPER(TRIM(W173))="QS","Qt. suffisante",IF(AJ173="","",IF(AF173="MASSE",IF(AJ173&gt;=1,"Kg","g"),IF(AF173="VOLUME",IF(AJ173&gt;=1,"L","cl"),IFERROR(VLOOKUP(UPPER(TRIM(V173)),AP4:AS49,4,FALSE),V173))))))</f>
        <v/>
      </c>
      <c r="Z173" s="45" t="str">
        <f t="shared" si="39"/>
        <v/>
      </c>
      <c r="AA173" s="45" t="str">
        <f>IF(NOT(AND(LEFT(R173,1)="L",R173&lt;&gt;"LIGNE")),"",IF(UPPER(TRIM(W173))="QS","Qt. suffisante",IF(AI173="","",IF(AF173="MASSE",IF(AI173&gt;=1,"Kg","g"),IF(AF173="VOLUME",IF(AI173&gt;=1,"L","cl"),IFERROR(VLOOKUP(UPPER(TRIM(V173)),AP4:AS49,4,FALSE),V173))))))</f>
        <v/>
      </c>
      <c r="AB173" s="47" t="str">
        <f t="shared" si="33"/>
        <v/>
      </c>
      <c r="AC173" s="47" t="str">
        <f t="shared" si="34"/>
        <v/>
      </c>
      <c r="AD173" s="47" t="str">
        <f t="shared" si="40"/>
        <v/>
      </c>
      <c r="AE173" s="1"/>
      <c r="AF173" s="48" t="str">
        <f>IF(NOT(AND(LEFT(R173,1)="L",R173&lt;&gt;"LIGNE")),"",IFERROR(VLOOKUP(UPPER(TRIM(V173)),AP4:AS49,2,FALSE),""))</f>
        <v/>
      </c>
      <c r="AG173" s="49" t="str">
        <f>IF(NOT(AND(LEFT(R173,1)="L",R173&lt;&gt;"LIGNE")),"",IFERROR(VLOOKUP(UPPER(TRIM(V173)),AP4:AS49,3,FALSE),""))</f>
        <v/>
      </c>
      <c r="AH173" s="49" t="str">
        <f t="shared" si="35"/>
        <v/>
      </c>
      <c r="AI173" s="49" t="str">
        <f t="shared" si="41"/>
        <v/>
      </c>
      <c r="AJ173" s="49" t="str">
        <f t="shared" si="42"/>
        <v/>
      </c>
      <c r="AK173" s="40" t="str">
        <f>IF(R173="RECETTE","",IF(R173="PRINCIPAL AUTEUR",IF(OR(S173="",T173="",V173="",W173="",S173=0),"",IFERROR(IF(OR(VLOOKUP(UPPER(TRIM(SUBSTITUTE(T173,CHAR(160)," "))),AP4:AS49,2,FALSE)&lt;&gt;VLOOKUP(UPPER(TRIM(SUBSTITUTE(W173,CHAR(160)," "))),AP4:AS49,2,FALSE),AND(VLOOKUP(UPPER(TRIM(SUBSTITUTE(T173,CHAR(160)," "))),AP4:AS49,2,FALSE)="AUTRE",UPPER(TRIM(SUBSTITUTE(T173,CHAR(160)," ")))&lt;&gt;UPPER(TRIM(SUBSTITUTE(W173,CHAR(160)," "))))),"",(V173*VLOOKUP(UPPER(TRIM(SUBSTITUTE(W173,CHAR(160)," "))),AP4:AS49,3,FALSE))/(S173*VLOOKUP(UPPER(TRIM(SUBSTITUTE(T173,CHAR(160)," "))),AP4:AS49,3,FALSE))),"")),IFERROR(AK172,"")))</f>
        <v/>
      </c>
      <c r="AL173" s="40" t="str">
        <f t="shared" si="43"/>
        <v/>
      </c>
      <c r="AM173" s="50">
        <f t="shared" si="44"/>
        <v>0</v>
      </c>
      <c r="AN173" s="1"/>
      <c r="AO173" s="1"/>
      <c r="AP173" s="65" t="s">
        <v>455</v>
      </c>
      <c r="AQ173" s="1"/>
      <c r="AR173" s="1"/>
      <c r="AS173" s="1"/>
      <c r="BJ173" s="229">
        <v>1</v>
      </c>
    </row>
    <row r="174" spans="1:62" ht="20.100000000000001" customHeight="1" x14ac:dyDescent="0.25">
      <c r="A174" s="232" t="s">
        <v>237</v>
      </c>
      <c r="B174" s="178">
        <f t="shared" si="45"/>
        <v>0</v>
      </c>
      <c r="C174" s="156"/>
      <c r="D174" s="157"/>
      <c r="E174" s="157"/>
      <c r="F174" s="157"/>
      <c r="G174" s="157"/>
      <c r="H174" s="157"/>
      <c r="I174" s="158"/>
      <c r="J174" s="131"/>
      <c r="K174" s="255" t="str">
        <f t="shared" si="32"/>
        <v>►</v>
      </c>
      <c r="L174" s="341"/>
      <c r="M174" s="341"/>
      <c r="N174" s="341"/>
      <c r="O174" s="341"/>
      <c r="P174" s="341"/>
      <c r="Q174" s="1"/>
      <c r="R174" s="1"/>
      <c r="S174" s="77"/>
      <c r="T174" s="77"/>
      <c r="U174" s="77"/>
      <c r="V174" s="77"/>
      <c r="W174" s="1"/>
      <c r="X174" s="46" t="str">
        <f t="shared" si="38"/>
        <v/>
      </c>
      <c r="Y174" s="46" t="str">
        <f>IF(NOT(AND(LEFT(R174,1)="L",R174&lt;&gt;"LIGNE")),"",IF(UPPER(TRIM(W174))="QS","Qt. suffisante",IF(AJ174="","",IF(AF174="MASSE",IF(AJ174&gt;=1,"Kg","g"),IF(AF174="VOLUME",IF(AJ174&gt;=1,"L","cl"),IFERROR(VLOOKUP(UPPER(TRIM(V174)),AP4:AS49,4,FALSE),V174))))))</f>
        <v/>
      </c>
      <c r="Z174" s="45" t="str">
        <f t="shared" si="39"/>
        <v/>
      </c>
      <c r="AA174" s="45" t="str">
        <f>IF(NOT(AND(LEFT(R174,1)="L",R174&lt;&gt;"LIGNE")),"",IF(UPPER(TRIM(W174))="QS","Qt. suffisante",IF(AI174="","",IF(AF174="MASSE",IF(AI174&gt;=1,"Kg","g"),IF(AF174="VOLUME",IF(AI174&gt;=1,"L","cl"),IFERROR(VLOOKUP(UPPER(TRIM(V174)),AP4:AS49,4,FALSE),V174))))))</f>
        <v/>
      </c>
      <c r="AB174" s="47" t="str">
        <f t="shared" si="33"/>
        <v/>
      </c>
      <c r="AC174" s="47" t="str">
        <f t="shared" si="34"/>
        <v/>
      </c>
      <c r="AD174" s="47" t="str">
        <f t="shared" si="40"/>
        <v/>
      </c>
      <c r="AE174" s="1"/>
      <c r="AF174" s="48" t="str">
        <f>IF(NOT(AND(LEFT(R174,1)="L",R174&lt;&gt;"LIGNE")),"",IFERROR(VLOOKUP(UPPER(TRIM(V174)),AP4:AS49,2,FALSE),""))</f>
        <v/>
      </c>
      <c r="AG174" s="49" t="str">
        <f>IF(NOT(AND(LEFT(R174,1)="L",R174&lt;&gt;"LIGNE")),"",IFERROR(VLOOKUP(UPPER(TRIM(V174)),AP4:AS49,3,FALSE),""))</f>
        <v/>
      </c>
      <c r="AH174" s="49" t="str">
        <f t="shared" si="35"/>
        <v/>
      </c>
      <c r="AI174" s="49" t="str">
        <f t="shared" si="41"/>
        <v/>
      </c>
      <c r="AJ174" s="49" t="str">
        <f t="shared" si="42"/>
        <v/>
      </c>
      <c r="AK174" s="40" t="str">
        <f>IF(R174="RECETTE","",IF(R174="PRINCIPAL AUTEUR",IF(OR(S174="",T174="",V174="",W174="",S174=0),"",IFERROR(IF(OR(VLOOKUP(UPPER(TRIM(SUBSTITUTE(T174,CHAR(160)," "))),AP4:AS49,2,FALSE)&lt;&gt;VLOOKUP(UPPER(TRIM(SUBSTITUTE(W174,CHAR(160)," "))),AP4:AS49,2,FALSE),AND(VLOOKUP(UPPER(TRIM(SUBSTITUTE(T174,CHAR(160)," "))),AP4:AS49,2,FALSE)="AUTRE",UPPER(TRIM(SUBSTITUTE(T174,CHAR(160)," ")))&lt;&gt;UPPER(TRIM(SUBSTITUTE(W174,CHAR(160)," "))))),"",(V174*VLOOKUP(UPPER(TRIM(SUBSTITUTE(W174,CHAR(160)," "))),AP4:AS49,3,FALSE))/(S174*VLOOKUP(UPPER(TRIM(SUBSTITUTE(T174,CHAR(160)," "))),AP4:AS49,3,FALSE))),"")),IFERROR(AK173,"")))</f>
        <v/>
      </c>
      <c r="AL174" s="40" t="str">
        <f t="shared" si="43"/>
        <v/>
      </c>
      <c r="AM174" s="50">
        <f t="shared" si="44"/>
        <v>0</v>
      </c>
      <c r="AN174" s="1"/>
      <c r="AO174" s="1"/>
      <c r="AP174" s="65" t="s">
        <v>456</v>
      </c>
      <c r="AQ174" s="1"/>
      <c r="AR174" s="1"/>
      <c r="AS174" s="1"/>
      <c r="BJ174" s="229">
        <v>1</v>
      </c>
    </row>
    <row r="175" spans="1:62" ht="20.100000000000001" customHeight="1" x14ac:dyDescent="0.25">
      <c r="A175" s="232" t="s">
        <v>237</v>
      </c>
      <c r="B175" s="178">
        <f t="shared" si="45"/>
        <v>0</v>
      </c>
      <c r="C175" s="156"/>
      <c r="D175" s="157"/>
      <c r="E175" s="157"/>
      <c r="F175" s="157"/>
      <c r="G175" s="157"/>
      <c r="H175" s="157"/>
      <c r="I175" s="158"/>
      <c r="J175" s="131"/>
      <c r="K175" s="255" t="str">
        <f t="shared" si="32"/>
        <v>►</v>
      </c>
      <c r="L175" s="341"/>
      <c r="M175" s="341"/>
      <c r="N175" s="341"/>
      <c r="O175" s="341"/>
      <c r="P175" s="341"/>
      <c r="Q175" s="1"/>
      <c r="R175" s="1"/>
      <c r="S175" s="77"/>
      <c r="T175" s="77"/>
      <c r="U175" s="77"/>
      <c r="V175" s="77"/>
      <c r="W175" s="1"/>
      <c r="X175" s="46" t="str">
        <f t="shared" si="38"/>
        <v/>
      </c>
      <c r="Y175" s="46" t="str">
        <f>IF(NOT(AND(LEFT(R175,1)="L",R175&lt;&gt;"LIGNE")),"",IF(UPPER(TRIM(W175))="QS","Qt. suffisante",IF(AJ175="","",IF(AF175="MASSE",IF(AJ175&gt;=1,"Kg","g"),IF(AF175="VOLUME",IF(AJ175&gt;=1,"L","cl"),IFERROR(VLOOKUP(UPPER(TRIM(V175)),AP4:AS49,4,FALSE),V175))))))</f>
        <v/>
      </c>
      <c r="Z175" s="45" t="str">
        <f t="shared" si="39"/>
        <v/>
      </c>
      <c r="AA175" s="45" t="str">
        <f>IF(NOT(AND(LEFT(R175,1)="L",R175&lt;&gt;"LIGNE")),"",IF(UPPER(TRIM(W175))="QS","Qt. suffisante",IF(AI175="","",IF(AF175="MASSE",IF(AI175&gt;=1,"Kg","g"),IF(AF175="VOLUME",IF(AI175&gt;=1,"L","cl"),IFERROR(VLOOKUP(UPPER(TRIM(V175)),AP4:AS49,4,FALSE),V175))))))</f>
        <v/>
      </c>
      <c r="AB175" s="47" t="str">
        <f t="shared" si="33"/>
        <v/>
      </c>
      <c r="AC175" s="47" t="str">
        <f t="shared" si="34"/>
        <v/>
      </c>
      <c r="AD175" s="47" t="str">
        <f t="shared" si="40"/>
        <v/>
      </c>
      <c r="AE175" s="1"/>
      <c r="AF175" s="48" t="str">
        <f>IF(NOT(AND(LEFT(R175,1)="L",R175&lt;&gt;"LIGNE")),"",IFERROR(VLOOKUP(UPPER(TRIM(V175)),AP4:AS49,2,FALSE),""))</f>
        <v/>
      </c>
      <c r="AG175" s="49" t="str">
        <f>IF(NOT(AND(LEFT(R175,1)="L",R175&lt;&gt;"LIGNE")),"",IFERROR(VLOOKUP(UPPER(TRIM(V175)),AP4:AS49,3,FALSE),""))</f>
        <v/>
      </c>
      <c r="AH175" s="49" t="str">
        <f t="shared" si="35"/>
        <v/>
      </c>
      <c r="AI175" s="49" t="str">
        <f t="shared" si="41"/>
        <v/>
      </c>
      <c r="AJ175" s="49" t="str">
        <f t="shared" si="42"/>
        <v/>
      </c>
      <c r="AK175" s="40" t="str">
        <f>IF(R175="RECETTE","",IF(R175="PRINCIPAL AUTEUR",IF(OR(S175="",T175="",V175="",W175="",S175=0),"",IFERROR(IF(OR(VLOOKUP(UPPER(TRIM(SUBSTITUTE(T175,CHAR(160)," "))),AP4:AS49,2,FALSE)&lt;&gt;VLOOKUP(UPPER(TRIM(SUBSTITUTE(W175,CHAR(160)," "))),AP4:AS49,2,FALSE),AND(VLOOKUP(UPPER(TRIM(SUBSTITUTE(T175,CHAR(160)," "))),AP4:AS49,2,FALSE)="AUTRE",UPPER(TRIM(SUBSTITUTE(T175,CHAR(160)," ")))&lt;&gt;UPPER(TRIM(SUBSTITUTE(W175,CHAR(160)," "))))),"",(V175*VLOOKUP(UPPER(TRIM(SUBSTITUTE(W175,CHAR(160)," "))),AP4:AS49,3,FALSE))/(S175*VLOOKUP(UPPER(TRIM(SUBSTITUTE(T175,CHAR(160)," "))),AP4:AS49,3,FALSE))),"")),IFERROR(AK174,"")))</f>
        <v/>
      </c>
      <c r="AL175" s="40" t="str">
        <f t="shared" si="43"/>
        <v/>
      </c>
      <c r="AM175" s="50">
        <f t="shared" si="44"/>
        <v>0</v>
      </c>
      <c r="AN175" s="1"/>
      <c r="AO175" s="1"/>
      <c r="AP175" s="65" t="s">
        <v>457</v>
      </c>
      <c r="AQ175" s="1"/>
      <c r="AR175" s="1"/>
      <c r="AS175" s="1"/>
      <c r="BJ175" s="229">
        <v>1</v>
      </c>
    </row>
    <row r="176" spans="1:62" ht="20.100000000000001" customHeight="1" x14ac:dyDescent="0.25">
      <c r="A176" s="232" t="s">
        <v>237</v>
      </c>
      <c r="B176" s="178">
        <f t="shared" si="45"/>
        <v>0</v>
      </c>
      <c r="C176" s="156"/>
      <c r="D176" s="157"/>
      <c r="E176" s="157"/>
      <c r="F176" s="157"/>
      <c r="G176" s="157"/>
      <c r="H176" s="157"/>
      <c r="I176" s="158"/>
      <c r="J176" s="131"/>
      <c r="K176" s="255" t="str">
        <f t="shared" si="32"/>
        <v>►</v>
      </c>
      <c r="L176" s="341"/>
      <c r="M176" s="341"/>
      <c r="N176" s="341"/>
      <c r="O176" s="341"/>
      <c r="P176" s="341"/>
      <c r="Q176" s="1"/>
      <c r="R176" s="1"/>
      <c r="S176" s="77"/>
      <c r="T176" s="77"/>
      <c r="U176" s="77"/>
      <c r="V176" s="77"/>
      <c r="W176" s="1"/>
      <c r="X176" s="46" t="str">
        <f t="shared" si="38"/>
        <v/>
      </c>
      <c r="Y176" s="46" t="str">
        <f>IF(NOT(AND(LEFT(R176,1)="L",R176&lt;&gt;"LIGNE")),"",IF(UPPER(TRIM(W176))="QS","Qt. suffisante",IF(AJ176="","",IF(AF176="MASSE",IF(AJ176&gt;=1,"Kg","g"),IF(AF176="VOLUME",IF(AJ176&gt;=1,"L","cl"),IFERROR(VLOOKUP(UPPER(TRIM(V176)),AP4:AS49,4,FALSE),V176))))))</f>
        <v/>
      </c>
      <c r="Z176" s="45" t="str">
        <f t="shared" si="39"/>
        <v/>
      </c>
      <c r="AA176" s="45" t="str">
        <f>IF(NOT(AND(LEFT(R176,1)="L",R176&lt;&gt;"LIGNE")),"",IF(UPPER(TRIM(W176))="QS","Qt. suffisante",IF(AI176="","",IF(AF176="MASSE",IF(AI176&gt;=1,"Kg","g"),IF(AF176="VOLUME",IF(AI176&gt;=1,"L","cl"),IFERROR(VLOOKUP(UPPER(TRIM(V176)),AP4:AS49,4,FALSE),V176))))))</f>
        <v/>
      </c>
      <c r="AB176" s="47" t="str">
        <f t="shared" si="33"/>
        <v/>
      </c>
      <c r="AC176" s="47" t="str">
        <f t="shared" si="34"/>
        <v/>
      </c>
      <c r="AD176" s="47" t="str">
        <f t="shared" si="40"/>
        <v/>
      </c>
      <c r="AE176" s="1"/>
      <c r="AF176" s="48" t="str">
        <f>IF(NOT(AND(LEFT(R176,1)="L",R176&lt;&gt;"LIGNE")),"",IFERROR(VLOOKUP(UPPER(TRIM(V176)),AP4:AS49,2,FALSE),""))</f>
        <v/>
      </c>
      <c r="AG176" s="49" t="str">
        <f>IF(NOT(AND(LEFT(R176,1)="L",R176&lt;&gt;"LIGNE")),"",IFERROR(VLOOKUP(UPPER(TRIM(V176)),AP4:AS49,3,FALSE),""))</f>
        <v/>
      </c>
      <c r="AH176" s="49" t="str">
        <f t="shared" si="35"/>
        <v/>
      </c>
      <c r="AI176" s="49" t="str">
        <f t="shared" si="41"/>
        <v/>
      </c>
      <c r="AJ176" s="49" t="str">
        <f t="shared" si="42"/>
        <v/>
      </c>
      <c r="AK176" s="40" t="str">
        <f>IF(R176="RECETTE","",IF(R176="PRINCIPAL AUTEUR",IF(OR(S176="",T176="",V176="",W176="",S176=0),"",IFERROR(IF(OR(VLOOKUP(UPPER(TRIM(SUBSTITUTE(T176,CHAR(160)," "))),AP4:AS49,2,FALSE)&lt;&gt;VLOOKUP(UPPER(TRIM(SUBSTITUTE(W176,CHAR(160)," "))),AP4:AS49,2,FALSE),AND(VLOOKUP(UPPER(TRIM(SUBSTITUTE(T176,CHAR(160)," "))),AP4:AS49,2,FALSE)="AUTRE",UPPER(TRIM(SUBSTITUTE(T176,CHAR(160)," ")))&lt;&gt;UPPER(TRIM(SUBSTITUTE(W176,CHAR(160)," "))))),"",(V176*VLOOKUP(UPPER(TRIM(SUBSTITUTE(W176,CHAR(160)," "))),AP4:AS49,3,FALSE))/(S176*VLOOKUP(UPPER(TRIM(SUBSTITUTE(T176,CHAR(160)," "))),AP4:AS49,3,FALSE))),"")),IFERROR(AK175,"")))</f>
        <v/>
      </c>
      <c r="AL176" s="40" t="str">
        <f t="shared" si="43"/>
        <v/>
      </c>
      <c r="AM176" s="50">
        <f t="shared" si="44"/>
        <v>0</v>
      </c>
      <c r="AN176" s="1"/>
      <c r="AO176" s="1"/>
      <c r="AP176" s="65" t="s">
        <v>450</v>
      </c>
      <c r="AQ176" s="1"/>
      <c r="AR176" s="1"/>
      <c r="AS176" s="1"/>
      <c r="BJ176" s="229">
        <v>1</v>
      </c>
    </row>
    <row r="177" spans="1:62" ht="20.100000000000001" customHeight="1" x14ac:dyDescent="0.25">
      <c r="A177" s="232" t="s">
        <v>237</v>
      </c>
      <c r="B177" s="178">
        <f t="shared" si="45"/>
        <v>0</v>
      </c>
      <c r="C177" s="156"/>
      <c r="D177" s="157"/>
      <c r="E177" s="157"/>
      <c r="F177" s="157"/>
      <c r="G177" s="157"/>
      <c r="H177" s="157"/>
      <c r="I177" s="158"/>
      <c r="J177" s="131"/>
      <c r="K177" s="255" t="str">
        <f t="shared" si="32"/>
        <v>►</v>
      </c>
      <c r="L177" s="341"/>
      <c r="M177" s="341"/>
      <c r="N177" s="341"/>
      <c r="O177" s="341"/>
      <c r="P177" s="341"/>
      <c r="Q177" s="1"/>
      <c r="R177" s="1"/>
      <c r="S177" s="77"/>
      <c r="T177" s="77"/>
      <c r="U177" s="77"/>
      <c r="V177" s="77"/>
      <c r="W177" s="1"/>
      <c r="X177" s="46" t="str">
        <f t="shared" si="38"/>
        <v/>
      </c>
      <c r="Y177" s="46" t="str">
        <f>IF(NOT(AND(LEFT(R177,1)="L",R177&lt;&gt;"LIGNE")),"",IF(UPPER(TRIM(W177))="QS","Qt. suffisante",IF(AJ177="","",IF(AF177="MASSE",IF(AJ177&gt;=1,"Kg","g"),IF(AF177="VOLUME",IF(AJ177&gt;=1,"L","cl"),IFERROR(VLOOKUP(UPPER(TRIM(V177)),AP4:AS49,4,FALSE),V177))))))</f>
        <v/>
      </c>
      <c r="Z177" s="45" t="str">
        <f t="shared" si="39"/>
        <v/>
      </c>
      <c r="AA177" s="45" t="str">
        <f>IF(NOT(AND(LEFT(R177,1)="L",R177&lt;&gt;"LIGNE")),"",IF(UPPER(TRIM(W177))="QS","Qt. suffisante",IF(AI177="","",IF(AF177="MASSE",IF(AI177&gt;=1,"Kg","g"),IF(AF177="VOLUME",IF(AI177&gt;=1,"L","cl"),IFERROR(VLOOKUP(UPPER(TRIM(V177)),AP4:AS49,4,FALSE),V177))))))</f>
        <v/>
      </c>
      <c r="AB177" s="47" t="str">
        <f t="shared" si="33"/>
        <v/>
      </c>
      <c r="AC177" s="47" t="str">
        <f t="shared" si="34"/>
        <v/>
      </c>
      <c r="AD177" s="47" t="str">
        <f t="shared" si="40"/>
        <v/>
      </c>
      <c r="AE177" s="1"/>
      <c r="AF177" s="48" t="str">
        <f>IF(NOT(AND(LEFT(R177,1)="L",R177&lt;&gt;"LIGNE")),"",IFERROR(VLOOKUP(UPPER(TRIM(V177)),AP4:AS49,2,FALSE),""))</f>
        <v/>
      </c>
      <c r="AG177" s="49" t="str">
        <f>IF(NOT(AND(LEFT(R177,1)="L",R177&lt;&gt;"LIGNE")),"",IFERROR(VLOOKUP(UPPER(TRIM(V177)),AP4:AS49,3,FALSE),""))</f>
        <v/>
      </c>
      <c r="AH177" s="49" t="str">
        <f t="shared" si="35"/>
        <v/>
      </c>
      <c r="AI177" s="49" t="str">
        <f t="shared" si="41"/>
        <v/>
      </c>
      <c r="AJ177" s="49" t="str">
        <f t="shared" si="42"/>
        <v/>
      </c>
      <c r="AK177" s="40" t="str">
        <f>IF(R177="RECETTE","",IF(R177="PRINCIPAL AUTEUR",IF(OR(S177="",T177="",V177="",W177="",S177=0),"",IFERROR(IF(OR(VLOOKUP(UPPER(TRIM(SUBSTITUTE(T177,CHAR(160)," "))),AP4:AS49,2,FALSE)&lt;&gt;VLOOKUP(UPPER(TRIM(SUBSTITUTE(W177,CHAR(160)," "))),AP4:AS49,2,FALSE),AND(VLOOKUP(UPPER(TRIM(SUBSTITUTE(T177,CHAR(160)," "))),AP4:AS49,2,FALSE)="AUTRE",UPPER(TRIM(SUBSTITUTE(T177,CHAR(160)," ")))&lt;&gt;UPPER(TRIM(SUBSTITUTE(W177,CHAR(160)," "))))),"",(V177*VLOOKUP(UPPER(TRIM(SUBSTITUTE(W177,CHAR(160)," "))),AP4:AS49,3,FALSE))/(S177*VLOOKUP(UPPER(TRIM(SUBSTITUTE(T177,CHAR(160)," "))),AP4:AS49,3,FALSE))),"")),IFERROR(AK176,"")))</f>
        <v/>
      </c>
      <c r="AL177" s="40" t="str">
        <f t="shared" si="43"/>
        <v/>
      </c>
      <c r="AM177" s="50">
        <f t="shared" si="44"/>
        <v>0</v>
      </c>
      <c r="AN177" s="1"/>
      <c r="AO177" s="1"/>
      <c r="AP177" s="65" t="s">
        <v>451</v>
      </c>
      <c r="AQ177" s="1"/>
      <c r="AR177" s="1"/>
      <c r="AS177" s="1"/>
      <c r="BJ177" s="229">
        <v>1</v>
      </c>
    </row>
    <row r="178" spans="1:62" ht="20.100000000000001" customHeight="1" x14ac:dyDescent="0.25">
      <c r="A178" s="232" t="s">
        <v>237</v>
      </c>
      <c r="B178" s="178">
        <f t="shared" si="45"/>
        <v>0</v>
      </c>
      <c r="C178" s="156"/>
      <c r="D178" s="157"/>
      <c r="E178" s="157"/>
      <c r="F178" s="157"/>
      <c r="G178" s="157"/>
      <c r="H178" s="157"/>
      <c r="I178" s="158"/>
      <c r="J178" s="131"/>
      <c r="K178" s="255" t="str">
        <f t="shared" si="32"/>
        <v>►</v>
      </c>
      <c r="L178" s="341"/>
      <c r="M178" s="341"/>
      <c r="N178" s="341"/>
      <c r="O178" s="341"/>
      <c r="P178" s="341"/>
      <c r="Q178" s="1"/>
      <c r="R178" s="1"/>
      <c r="S178" s="77"/>
      <c r="T178" s="77"/>
      <c r="U178" s="77"/>
      <c r="V178" s="77"/>
      <c r="W178" s="1"/>
      <c r="X178" s="46" t="str">
        <f t="shared" si="38"/>
        <v/>
      </c>
      <c r="Y178" s="46" t="str">
        <f>IF(NOT(AND(LEFT(R178,1)="L",R178&lt;&gt;"LIGNE")),"",IF(UPPER(TRIM(W178))="QS","Qt. suffisante",IF(AJ178="","",IF(AF178="MASSE",IF(AJ178&gt;=1,"Kg","g"),IF(AF178="VOLUME",IF(AJ178&gt;=1,"L","cl"),IFERROR(VLOOKUP(UPPER(TRIM(V178)),AP4:AS49,4,FALSE),V178))))))</f>
        <v/>
      </c>
      <c r="Z178" s="45" t="str">
        <f t="shared" si="39"/>
        <v/>
      </c>
      <c r="AA178" s="45" t="str">
        <f>IF(NOT(AND(LEFT(R178,1)="L",R178&lt;&gt;"LIGNE")),"",IF(UPPER(TRIM(W178))="QS","Qt. suffisante",IF(AI178="","",IF(AF178="MASSE",IF(AI178&gt;=1,"Kg","g"),IF(AF178="VOLUME",IF(AI178&gt;=1,"L","cl"),IFERROR(VLOOKUP(UPPER(TRIM(V178)),AP4:AS49,4,FALSE),V178))))))</f>
        <v/>
      </c>
      <c r="AB178" s="47" t="str">
        <f t="shared" si="33"/>
        <v/>
      </c>
      <c r="AC178" s="47" t="str">
        <f t="shared" si="34"/>
        <v/>
      </c>
      <c r="AD178" s="47" t="str">
        <f t="shared" si="40"/>
        <v/>
      </c>
      <c r="AE178" s="1"/>
      <c r="AF178" s="48" t="str">
        <f>IF(NOT(AND(LEFT(R178,1)="L",R178&lt;&gt;"LIGNE")),"",IFERROR(VLOOKUP(UPPER(TRIM(V178)),AP4:AS49,2,FALSE),""))</f>
        <v/>
      </c>
      <c r="AG178" s="49" t="str">
        <f>IF(NOT(AND(LEFT(R178,1)="L",R178&lt;&gt;"LIGNE")),"",IFERROR(VLOOKUP(UPPER(TRIM(V178)),AP4:AS49,3,FALSE),""))</f>
        <v/>
      </c>
      <c r="AH178" s="49" t="str">
        <f t="shared" si="35"/>
        <v/>
      </c>
      <c r="AI178" s="49" t="str">
        <f t="shared" si="41"/>
        <v/>
      </c>
      <c r="AJ178" s="49" t="str">
        <f t="shared" si="42"/>
        <v/>
      </c>
      <c r="AK178" s="40" t="str">
        <f>IF(R178="RECETTE","",IF(R178="PRINCIPAL AUTEUR",IF(OR(S178="",T178="",V178="",W178="",S178=0),"",IFERROR(IF(OR(VLOOKUP(UPPER(TRIM(SUBSTITUTE(T178,CHAR(160)," "))),AP4:AS49,2,FALSE)&lt;&gt;VLOOKUP(UPPER(TRIM(SUBSTITUTE(W178,CHAR(160)," "))),AP4:AS49,2,FALSE),AND(VLOOKUP(UPPER(TRIM(SUBSTITUTE(T178,CHAR(160)," "))),AP4:AS49,2,FALSE)="AUTRE",UPPER(TRIM(SUBSTITUTE(T178,CHAR(160)," ")))&lt;&gt;UPPER(TRIM(SUBSTITUTE(W178,CHAR(160)," "))))),"",(V178*VLOOKUP(UPPER(TRIM(SUBSTITUTE(W178,CHAR(160)," "))),AP4:AS49,3,FALSE))/(S178*VLOOKUP(UPPER(TRIM(SUBSTITUTE(T178,CHAR(160)," "))),AP4:AS49,3,FALSE))),"")),IFERROR(AK177,"")))</f>
        <v/>
      </c>
      <c r="AL178" s="40" t="str">
        <f t="shared" si="43"/>
        <v/>
      </c>
      <c r="AM178" s="50">
        <f t="shared" si="44"/>
        <v>0</v>
      </c>
      <c r="AN178" s="1"/>
      <c r="AO178" s="1"/>
      <c r="AP178" s="65" t="s">
        <v>452</v>
      </c>
      <c r="AQ178" s="1"/>
      <c r="AR178" s="1"/>
      <c r="AS178" s="1"/>
      <c r="BJ178" s="229">
        <v>1</v>
      </c>
    </row>
    <row r="179" spans="1:62" ht="20.100000000000001" customHeight="1" x14ac:dyDescent="0.25">
      <c r="A179" s="232" t="s">
        <v>237</v>
      </c>
      <c r="B179" s="178">
        <f t="shared" si="45"/>
        <v>0</v>
      </c>
      <c r="C179" s="156"/>
      <c r="D179" s="157"/>
      <c r="E179" s="157"/>
      <c r="F179" s="157"/>
      <c r="G179" s="157"/>
      <c r="H179" s="157"/>
      <c r="I179" s="158"/>
      <c r="J179" s="131"/>
      <c r="K179" s="255" t="str">
        <f t="shared" si="32"/>
        <v>►</v>
      </c>
      <c r="L179" s="341"/>
      <c r="M179" s="341"/>
      <c r="N179" s="341"/>
      <c r="O179" s="341"/>
      <c r="P179" s="341"/>
      <c r="Q179" s="1"/>
      <c r="R179" s="1"/>
      <c r="S179" s="77"/>
      <c r="T179" s="77"/>
      <c r="U179" s="77"/>
      <c r="V179" s="77"/>
      <c r="W179" s="1"/>
      <c r="X179" s="46" t="str">
        <f t="shared" si="38"/>
        <v/>
      </c>
      <c r="Y179" s="46" t="str">
        <f>IF(NOT(AND(LEFT(R179,1)="L",R179&lt;&gt;"LIGNE")),"",IF(UPPER(TRIM(W179))="QS","Qt. suffisante",IF(AJ179="","",IF(AF179="MASSE",IF(AJ179&gt;=1,"Kg","g"),IF(AF179="VOLUME",IF(AJ179&gt;=1,"L","cl"),IFERROR(VLOOKUP(UPPER(TRIM(V179)),AP4:AS49,4,FALSE),V179))))))</f>
        <v/>
      </c>
      <c r="Z179" s="45" t="str">
        <f t="shared" si="39"/>
        <v/>
      </c>
      <c r="AA179" s="45" t="str">
        <f>IF(NOT(AND(LEFT(R179,1)="L",R179&lt;&gt;"LIGNE")),"",IF(UPPER(TRIM(W179))="QS","Qt. suffisante",IF(AI179="","",IF(AF179="MASSE",IF(AI179&gt;=1,"Kg","g"),IF(AF179="VOLUME",IF(AI179&gt;=1,"L","cl"),IFERROR(VLOOKUP(UPPER(TRIM(V179)),AP4:AS49,4,FALSE),V179))))))</f>
        <v/>
      </c>
      <c r="AB179" s="47" t="str">
        <f t="shared" si="33"/>
        <v/>
      </c>
      <c r="AC179" s="47" t="str">
        <f t="shared" si="34"/>
        <v/>
      </c>
      <c r="AD179" s="47" t="str">
        <f t="shared" si="40"/>
        <v/>
      </c>
      <c r="AE179" s="1"/>
      <c r="AF179" s="48" t="str">
        <f>IF(NOT(AND(LEFT(R179,1)="L",R179&lt;&gt;"LIGNE")),"",IFERROR(VLOOKUP(UPPER(TRIM(V179)),AP4:AS49,2,FALSE),""))</f>
        <v/>
      </c>
      <c r="AG179" s="49" t="str">
        <f>IF(NOT(AND(LEFT(R179,1)="L",R179&lt;&gt;"LIGNE")),"",IFERROR(VLOOKUP(UPPER(TRIM(V179)),AP4:AS49,3,FALSE),""))</f>
        <v/>
      </c>
      <c r="AH179" s="49" t="str">
        <f t="shared" si="35"/>
        <v/>
      </c>
      <c r="AI179" s="49" t="str">
        <f t="shared" si="41"/>
        <v/>
      </c>
      <c r="AJ179" s="49" t="str">
        <f t="shared" si="42"/>
        <v/>
      </c>
      <c r="AK179" s="40" t="str">
        <f>IF(R179="RECETTE","",IF(R179="PRINCIPAL AUTEUR",IF(OR(S179="",T179="",V179="",W179="",S179=0),"",IFERROR(IF(OR(VLOOKUP(UPPER(TRIM(SUBSTITUTE(T179,CHAR(160)," "))),AP4:AS49,2,FALSE)&lt;&gt;VLOOKUP(UPPER(TRIM(SUBSTITUTE(W179,CHAR(160)," "))),AP4:AS49,2,FALSE),AND(VLOOKUP(UPPER(TRIM(SUBSTITUTE(T179,CHAR(160)," "))),AP4:AS49,2,FALSE)="AUTRE",UPPER(TRIM(SUBSTITUTE(T179,CHAR(160)," ")))&lt;&gt;UPPER(TRIM(SUBSTITUTE(W179,CHAR(160)," "))))),"",(V179*VLOOKUP(UPPER(TRIM(SUBSTITUTE(W179,CHAR(160)," "))),AP4:AS49,3,FALSE))/(S179*VLOOKUP(UPPER(TRIM(SUBSTITUTE(T179,CHAR(160)," "))),AP4:AS49,3,FALSE))),"")),IFERROR(AK178,"")))</f>
        <v/>
      </c>
      <c r="AL179" s="40" t="str">
        <f t="shared" si="43"/>
        <v/>
      </c>
      <c r="AM179" s="50">
        <f t="shared" si="44"/>
        <v>0</v>
      </c>
      <c r="AN179" s="1"/>
      <c r="AO179" s="1"/>
      <c r="AP179" s="65" t="s">
        <v>453</v>
      </c>
      <c r="AQ179" s="1"/>
      <c r="AR179" s="1"/>
      <c r="AS179" s="1"/>
      <c r="BJ179" s="229">
        <v>1</v>
      </c>
    </row>
    <row r="180" spans="1:62" ht="20.100000000000001" customHeight="1" x14ac:dyDescent="0.25">
      <c r="A180" s="232" t="s">
        <v>237</v>
      </c>
      <c r="B180" s="178">
        <f t="shared" si="45"/>
        <v>0</v>
      </c>
      <c r="C180" s="156"/>
      <c r="D180" s="157"/>
      <c r="E180" s="157"/>
      <c r="F180" s="157"/>
      <c r="G180" s="157"/>
      <c r="H180" s="157"/>
      <c r="I180" s="158"/>
      <c r="J180" s="131"/>
      <c r="K180" s="255" t="str">
        <f t="shared" si="32"/>
        <v>►</v>
      </c>
      <c r="L180" s="341"/>
      <c r="M180" s="341"/>
      <c r="N180" s="341"/>
      <c r="O180" s="341"/>
      <c r="P180" s="341"/>
      <c r="Q180" s="1"/>
      <c r="R180" s="1"/>
      <c r="S180" s="77"/>
      <c r="T180" s="77"/>
      <c r="U180" s="77"/>
      <c r="V180" s="77"/>
      <c r="W180" s="1"/>
      <c r="X180" s="46" t="str">
        <f t="shared" si="38"/>
        <v/>
      </c>
      <c r="Y180" s="46" t="str">
        <f>IF(NOT(AND(LEFT(R180,1)="L",R180&lt;&gt;"LIGNE")),"",IF(UPPER(TRIM(W180))="QS","Qt. suffisante",IF(AJ180="","",IF(AF180="MASSE",IF(AJ180&gt;=1,"Kg","g"),IF(AF180="VOLUME",IF(AJ180&gt;=1,"L","cl"),IFERROR(VLOOKUP(UPPER(TRIM(V180)),AP4:AS49,4,FALSE),V180))))))</f>
        <v/>
      </c>
      <c r="Z180" s="45" t="str">
        <f t="shared" si="39"/>
        <v/>
      </c>
      <c r="AA180" s="45" t="str">
        <f>IF(NOT(AND(LEFT(R180,1)="L",R180&lt;&gt;"LIGNE")),"",IF(UPPER(TRIM(W180))="QS","Qt. suffisante",IF(AI180="","",IF(AF180="MASSE",IF(AI180&gt;=1,"Kg","g"),IF(AF180="VOLUME",IF(AI180&gt;=1,"L","cl"),IFERROR(VLOOKUP(UPPER(TRIM(V180)),AP4:AS49,4,FALSE),V180))))))</f>
        <v/>
      </c>
      <c r="AB180" s="47" t="str">
        <f t="shared" si="33"/>
        <v/>
      </c>
      <c r="AC180" s="47" t="str">
        <f t="shared" si="34"/>
        <v/>
      </c>
      <c r="AD180" s="47" t="str">
        <f t="shared" si="40"/>
        <v/>
      </c>
      <c r="AE180" s="1"/>
      <c r="AF180" s="48" t="str">
        <f>IF(NOT(AND(LEFT(R180,1)="L",R180&lt;&gt;"LIGNE")),"",IFERROR(VLOOKUP(UPPER(TRIM(V180)),AP4:AS49,2,FALSE),""))</f>
        <v/>
      </c>
      <c r="AG180" s="49" t="str">
        <f>IF(NOT(AND(LEFT(R180,1)="L",R180&lt;&gt;"LIGNE")),"",IFERROR(VLOOKUP(UPPER(TRIM(V180)),AP4:AS49,3,FALSE),""))</f>
        <v/>
      </c>
      <c r="AH180" s="49" t="str">
        <f t="shared" si="35"/>
        <v/>
      </c>
      <c r="AI180" s="49" t="str">
        <f t="shared" si="41"/>
        <v/>
      </c>
      <c r="AJ180" s="49" t="str">
        <f t="shared" si="42"/>
        <v/>
      </c>
      <c r="AK180" s="40" t="str">
        <f>IF(R180="RECETTE","",IF(R180="PRINCIPAL AUTEUR",IF(OR(S180="",T180="",V180="",W180="",S180=0),"",IFERROR(IF(OR(VLOOKUP(UPPER(TRIM(SUBSTITUTE(T180,CHAR(160)," "))),AP4:AS49,2,FALSE)&lt;&gt;VLOOKUP(UPPER(TRIM(SUBSTITUTE(W180,CHAR(160)," "))),AP4:AS49,2,FALSE),AND(VLOOKUP(UPPER(TRIM(SUBSTITUTE(T180,CHAR(160)," "))),AP4:AS49,2,FALSE)="AUTRE",UPPER(TRIM(SUBSTITUTE(T180,CHAR(160)," ")))&lt;&gt;UPPER(TRIM(SUBSTITUTE(W180,CHAR(160)," "))))),"",(V180*VLOOKUP(UPPER(TRIM(SUBSTITUTE(W180,CHAR(160)," "))),AP4:AS49,3,FALSE))/(S180*VLOOKUP(UPPER(TRIM(SUBSTITUTE(T180,CHAR(160)," "))),AP4:AS49,3,FALSE))),"")),IFERROR(AK179,"")))</f>
        <v/>
      </c>
      <c r="AL180" s="40" t="str">
        <f t="shared" si="43"/>
        <v/>
      </c>
      <c r="AM180" s="50">
        <f t="shared" si="44"/>
        <v>0</v>
      </c>
      <c r="AN180" s="1"/>
      <c r="AO180" s="1"/>
      <c r="AP180" s="65" t="s">
        <v>458</v>
      </c>
      <c r="AQ180" s="1"/>
      <c r="AR180" s="1"/>
      <c r="AS180" s="1"/>
      <c r="BJ180" s="229">
        <v>1</v>
      </c>
    </row>
    <row r="181" spans="1:62" ht="20.100000000000001" customHeight="1" x14ac:dyDescent="0.25">
      <c r="A181" s="232" t="s">
        <v>237</v>
      </c>
      <c r="B181" s="178">
        <f t="shared" si="45"/>
        <v>0</v>
      </c>
      <c r="C181" s="156"/>
      <c r="D181" s="157"/>
      <c r="E181" s="157"/>
      <c r="F181" s="157"/>
      <c r="G181" s="157"/>
      <c r="H181" s="157"/>
      <c r="I181" s="158"/>
      <c r="J181" s="131"/>
      <c r="K181" s="255" t="str">
        <f t="shared" si="32"/>
        <v>►</v>
      </c>
      <c r="L181" s="341"/>
      <c r="M181" s="341"/>
      <c r="N181" s="341"/>
      <c r="O181" s="341"/>
      <c r="P181" s="341"/>
      <c r="Q181" s="1"/>
      <c r="R181" s="1"/>
      <c r="S181" s="77"/>
      <c r="T181" s="77"/>
      <c r="U181" s="77"/>
      <c r="V181" s="77"/>
      <c r="W181" s="1"/>
      <c r="X181" s="46" t="str">
        <f t="shared" si="38"/>
        <v/>
      </c>
      <c r="Y181" s="46" t="str">
        <f>IF(NOT(AND(LEFT(R181,1)="L",R181&lt;&gt;"LIGNE")),"",IF(UPPER(TRIM(W181))="QS","Qt. suffisante",IF(AJ181="","",IF(AF181="MASSE",IF(AJ181&gt;=1,"Kg","g"),IF(AF181="VOLUME",IF(AJ181&gt;=1,"L","cl"),IFERROR(VLOOKUP(UPPER(TRIM(V181)),AP4:AS49,4,FALSE),V181))))))</f>
        <v/>
      </c>
      <c r="Z181" s="45" t="str">
        <f t="shared" si="39"/>
        <v/>
      </c>
      <c r="AA181" s="45" t="str">
        <f>IF(NOT(AND(LEFT(R181,1)="L",R181&lt;&gt;"LIGNE")),"",IF(UPPER(TRIM(W181))="QS","Qt. suffisante",IF(AI181="","",IF(AF181="MASSE",IF(AI181&gt;=1,"Kg","g"),IF(AF181="VOLUME",IF(AI181&gt;=1,"L","cl"),IFERROR(VLOOKUP(UPPER(TRIM(V181)),AP4:AS49,4,FALSE),V181))))))</f>
        <v/>
      </c>
      <c r="AB181" s="47" t="str">
        <f t="shared" si="33"/>
        <v/>
      </c>
      <c r="AC181" s="47" t="str">
        <f t="shared" si="34"/>
        <v/>
      </c>
      <c r="AD181" s="47" t="str">
        <f t="shared" si="40"/>
        <v/>
      </c>
      <c r="AE181" s="1"/>
      <c r="AF181" s="48" t="str">
        <f>IF(NOT(AND(LEFT(R181,1)="L",R181&lt;&gt;"LIGNE")),"",IFERROR(VLOOKUP(UPPER(TRIM(V181)),AP4:AS49,2,FALSE),""))</f>
        <v/>
      </c>
      <c r="AG181" s="49" t="str">
        <f>IF(NOT(AND(LEFT(R181,1)="L",R181&lt;&gt;"LIGNE")),"",IFERROR(VLOOKUP(UPPER(TRIM(V181)),AP4:AS49,3,FALSE),""))</f>
        <v/>
      </c>
      <c r="AH181" s="49" t="str">
        <f t="shared" si="35"/>
        <v/>
      </c>
      <c r="AI181" s="49" t="str">
        <f t="shared" si="41"/>
        <v/>
      </c>
      <c r="AJ181" s="49" t="str">
        <f t="shared" si="42"/>
        <v/>
      </c>
      <c r="AK181" s="40" t="str">
        <f>IF(R181="RECETTE","",IF(R181="PRINCIPAL AUTEUR",IF(OR(S181="",T181="",V181="",W181="",S181=0),"",IFERROR(IF(OR(VLOOKUP(UPPER(TRIM(SUBSTITUTE(T181,CHAR(160)," "))),AP4:AS49,2,FALSE)&lt;&gt;VLOOKUP(UPPER(TRIM(SUBSTITUTE(W181,CHAR(160)," "))),AP4:AS49,2,FALSE),AND(VLOOKUP(UPPER(TRIM(SUBSTITUTE(T181,CHAR(160)," "))),AP4:AS49,2,FALSE)="AUTRE",UPPER(TRIM(SUBSTITUTE(T181,CHAR(160)," ")))&lt;&gt;UPPER(TRIM(SUBSTITUTE(W181,CHAR(160)," "))))),"",(V181*VLOOKUP(UPPER(TRIM(SUBSTITUTE(W181,CHAR(160)," "))),AP4:AS49,3,FALSE))/(S181*VLOOKUP(UPPER(TRIM(SUBSTITUTE(T181,CHAR(160)," "))),AP4:AS49,3,FALSE))),"")),IFERROR(AK180,"")))</f>
        <v/>
      </c>
      <c r="AL181" s="40" t="str">
        <f t="shared" si="43"/>
        <v/>
      </c>
      <c r="AM181" s="50">
        <f t="shared" si="44"/>
        <v>0</v>
      </c>
      <c r="AN181" s="1"/>
      <c r="AO181" s="1"/>
      <c r="AP181" s="65" t="s">
        <v>459</v>
      </c>
      <c r="AQ181" s="1"/>
      <c r="AR181" s="1"/>
      <c r="AS181" s="1"/>
      <c r="BJ181" s="229">
        <v>1</v>
      </c>
    </row>
    <row r="182" spans="1:62" ht="20.100000000000001" customHeight="1" x14ac:dyDescent="0.25">
      <c r="A182" s="232" t="s">
        <v>237</v>
      </c>
      <c r="B182" s="178">
        <f t="shared" si="45"/>
        <v>0</v>
      </c>
      <c r="C182" s="156"/>
      <c r="D182" s="157"/>
      <c r="E182" s="157"/>
      <c r="F182" s="157"/>
      <c r="G182" s="157"/>
      <c r="H182" s="157"/>
      <c r="I182" s="158"/>
      <c r="J182" s="131"/>
      <c r="K182" s="255" t="str">
        <f t="shared" si="32"/>
        <v>►</v>
      </c>
      <c r="L182" s="341"/>
      <c r="M182" s="341"/>
      <c r="N182" s="341"/>
      <c r="O182" s="341"/>
      <c r="P182" s="341"/>
      <c r="Q182" s="1"/>
      <c r="R182" s="1"/>
      <c r="S182" s="77"/>
      <c r="T182" s="77"/>
      <c r="U182" s="77"/>
      <c r="V182" s="77"/>
      <c r="W182" s="1"/>
      <c r="X182" s="46" t="str">
        <f t="shared" si="38"/>
        <v/>
      </c>
      <c r="Y182" s="46" t="str">
        <f>IF(NOT(AND(LEFT(R182,1)="L",R182&lt;&gt;"LIGNE")),"",IF(UPPER(TRIM(W182))="QS","Qt. suffisante",IF(AJ182="","",IF(AF182="MASSE",IF(AJ182&gt;=1,"Kg","g"),IF(AF182="VOLUME",IF(AJ182&gt;=1,"L","cl"),IFERROR(VLOOKUP(UPPER(TRIM(V182)),AP4:AS49,4,FALSE),V182))))))</f>
        <v/>
      </c>
      <c r="Z182" s="78" t="str">
        <f t="shared" si="39"/>
        <v/>
      </c>
      <c r="AA182" s="45" t="str">
        <f>IF(NOT(AND(LEFT(R182,1)="L",R182&lt;&gt;"LIGNE")),"",IF(UPPER(TRIM(W182))="QS","Qt. suffisante",IF(AI182="","",IF(AF182="MASSE",IF(AI182&gt;=1,"Kg","g"),IF(AF182="VOLUME",IF(AI182&gt;=1,"L","cl"),IFERROR(VLOOKUP(UPPER(TRIM(V182)),AP4:AS49,4,FALSE),V182))))))</f>
        <v/>
      </c>
      <c r="AB182" s="47" t="str">
        <f t="shared" si="33"/>
        <v/>
      </c>
      <c r="AC182" s="47" t="str">
        <f t="shared" si="34"/>
        <v/>
      </c>
      <c r="AD182" s="47" t="str">
        <f t="shared" si="40"/>
        <v/>
      </c>
      <c r="AE182" s="1"/>
      <c r="AF182" s="48" t="str">
        <f>IF(NOT(AND(LEFT(R182,1)="L",R182&lt;&gt;"LIGNE")),"",IFERROR(VLOOKUP(UPPER(TRIM(V182)),AP4:AS49,2,FALSE),""))</f>
        <v/>
      </c>
      <c r="AG182" s="49" t="str">
        <f>IF(NOT(AND(LEFT(R182,1)="L",R182&lt;&gt;"LIGNE")),"",IFERROR(VLOOKUP(UPPER(TRIM(V182)),AP4:AS49,3,FALSE),""))</f>
        <v/>
      </c>
      <c r="AH182" s="49" t="str">
        <f t="shared" si="35"/>
        <v/>
      </c>
      <c r="AI182" s="49" t="str">
        <f t="shared" si="41"/>
        <v/>
      </c>
      <c r="AJ182" s="49" t="str">
        <f t="shared" si="42"/>
        <v/>
      </c>
      <c r="AK182" s="40" t="str">
        <f>IF(R182="RECETTE","",IF(R182="PRINCIPAL AUTEUR",IF(OR(S182="",T182="",V182="",W182="",S182=0),"",IFERROR(IF(OR(VLOOKUP(UPPER(TRIM(SUBSTITUTE(T182,CHAR(160)," "))),AP4:AS49,2,FALSE)&lt;&gt;VLOOKUP(UPPER(TRIM(SUBSTITUTE(W182,CHAR(160)," "))),AP4:AS49,2,FALSE),AND(VLOOKUP(UPPER(TRIM(SUBSTITUTE(T182,CHAR(160)," "))),AP4:AS49,2,FALSE)="AUTRE",UPPER(TRIM(SUBSTITUTE(T182,CHAR(160)," ")))&lt;&gt;UPPER(TRIM(SUBSTITUTE(W182,CHAR(160)," "))))),"",(V182*VLOOKUP(UPPER(TRIM(SUBSTITUTE(W182,CHAR(160)," "))),AP4:AS49,3,FALSE))/(S182*VLOOKUP(UPPER(TRIM(SUBSTITUTE(T182,CHAR(160)," "))),AP4:AS49,3,FALSE))),"")),IFERROR(AK181,"")))</f>
        <v/>
      </c>
      <c r="AL182" s="40" t="str">
        <f t="shared" si="43"/>
        <v/>
      </c>
      <c r="AM182" s="50">
        <f t="shared" si="44"/>
        <v>0</v>
      </c>
      <c r="AN182" s="1"/>
      <c r="AO182" s="1"/>
      <c r="AP182" s="65" t="s">
        <v>460</v>
      </c>
      <c r="AQ182" s="1"/>
      <c r="AR182" s="1"/>
      <c r="AS182" s="1"/>
      <c r="BJ182" s="229">
        <v>1</v>
      </c>
    </row>
    <row r="183" spans="1:62" ht="20.100000000000001" customHeight="1" x14ac:dyDescent="0.25">
      <c r="A183" s="232" t="s">
        <v>237</v>
      </c>
      <c r="B183" s="178">
        <f t="shared" si="45"/>
        <v>0</v>
      </c>
      <c r="C183" s="156"/>
      <c r="D183" s="157"/>
      <c r="E183" s="157"/>
      <c r="F183" s="157"/>
      <c r="G183" s="157"/>
      <c r="H183" s="157"/>
      <c r="I183" s="158"/>
      <c r="J183" s="131" t="s">
        <v>237</v>
      </c>
      <c r="K183" s="255" t="str">
        <f t="shared" si="32"/>
        <v>►</v>
      </c>
      <c r="L183" s="341"/>
      <c r="M183" s="341"/>
      <c r="N183" s="341"/>
      <c r="O183" s="341"/>
      <c r="P183" s="341"/>
      <c r="Q183" s="1"/>
      <c r="R183" s="1"/>
      <c r="S183" s="77"/>
      <c r="T183" s="77"/>
      <c r="U183" s="77"/>
      <c r="V183" s="77"/>
      <c r="W183" s="1"/>
      <c r="X183" s="46" t="str">
        <f t="shared" si="38"/>
        <v/>
      </c>
      <c r="Y183" s="46" t="str">
        <f>IF(NOT(AND(LEFT(R183,1)="L",R183&lt;&gt;"LIGNE")),"",IF(UPPER(TRIM(W183))="QS","Qt. suffisante",IF(AJ183="","",IF(AF183="MASSE",IF(AJ183&gt;=1,"Kg","g"),IF(AF183="VOLUME",IF(AJ183&gt;=1,"L","cl"),IFERROR(VLOOKUP(UPPER(TRIM(V183)),AP4:AS49,4,FALSE),V183))))))</f>
        <v/>
      </c>
      <c r="Z183" s="45" t="str">
        <f t="shared" si="39"/>
        <v/>
      </c>
      <c r="AA183" s="45" t="str">
        <f>IF(NOT(AND(LEFT(R183,1)="L",R183&lt;&gt;"LIGNE")),"",IF(UPPER(TRIM(W183))="QS","Qt. suffisante",IF(AI183="","",IF(AF183="MASSE",IF(AI183&gt;=1,"Kg","g"),IF(AF183="VOLUME",IF(AI183&gt;=1,"L","cl"),IFERROR(VLOOKUP(UPPER(TRIM(V183)),AP4:AS49,4,FALSE),V183))))))</f>
        <v/>
      </c>
      <c r="AB183" s="47" t="str">
        <f t="shared" si="33"/>
        <v/>
      </c>
      <c r="AC183" s="47" t="str">
        <f t="shared" si="34"/>
        <v/>
      </c>
      <c r="AD183" s="47" t="str">
        <f t="shared" si="40"/>
        <v/>
      </c>
      <c r="AE183" s="1"/>
      <c r="AF183" s="48" t="str">
        <f>IF(NOT(AND(LEFT(R183,1)="L",R183&lt;&gt;"LIGNE")),"",IFERROR(VLOOKUP(UPPER(TRIM(V183)),AP4:AS49,2,FALSE),""))</f>
        <v/>
      </c>
      <c r="AG183" s="49" t="str">
        <f>IF(NOT(AND(LEFT(R183,1)="L",R183&lt;&gt;"LIGNE")),"",IFERROR(VLOOKUP(UPPER(TRIM(V183)),AP4:AS49,3,FALSE),""))</f>
        <v/>
      </c>
      <c r="AH183" s="49" t="str">
        <f t="shared" si="35"/>
        <v/>
      </c>
      <c r="AI183" s="49" t="str">
        <f t="shared" si="41"/>
        <v/>
      </c>
      <c r="AJ183" s="49" t="str">
        <f t="shared" si="42"/>
        <v/>
      </c>
      <c r="AK183" s="40" t="str">
        <f>IF(R183="RECETTE","",IF(R183="PRINCIPAL AUTEUR",IF(OR(S183="",T183="",V183="",W183="",S183=0),"",IFERROR(IF(OR(VLOOKUP(UPPER(TRIM(SUBSTITUTE(T183,CHAR(160)," "))),AP4:AS49,2,FALSE)&lt;&gt;VLOOKUP(UPPER(TRIM(SUBSTITUTE(W183,CHAR(160)," "))),AP4:AS49,2,FALSE),AND(VLOOKUP(UPPER(TRIM(SUBSTITUTE(T183,CHAR(160)," "))),AP4:AS49,2,FALSE)="AUTRE",UPPER(TRIM(SUBSTITUTE(T183,CHAR(160)," ")))&lt;&gt;UPPER(TRIM(SUBSTITUTE(W183,CHAR(160)," "))))),"",(V183*VLOOKUP(UPPER(TRIM(SUBSTITUTE(W183,CHAR(160)," "))),AP4:AS49,3,FALSE))/(S183*VLOOKUP(UPPER(TRIM(SUBSTITUTE(T183,CHAR(160)," "))),AP4:AS49,3,FALSE))),"")),IFERROR(AK182,"")))</f>
        <v/>
      </c>
      <c r="AL183" s="40" t="str">
        <f t="shared" si="43"/>
        <v/>
      </c>
      <c r="AM183" s="50">
        <f t="shared" si="44"/>
        <v>0</v>
      </c>
      <c r="AN183" s="1"/>
      <c r="AO183" s="1"/>
      <c r="AP183" s="65" t="s">
        <v>461</v>
      </c>
      <c r="AQ183" s="1"/>
      <c r="AR183" s="1"/>
      <c r="AS183" s="1"/>
      <c r="BJ183" s="229">
        <v>1</v>
      </c>
    </row>
    <row r="184" spans="1:62" ht="20.100000000000001" customHeight="1" x14ac:dyDescent="0.25">
      <c r="A184" s="232" t="s">
        <v>237</v>
      </c>
      <c r="B184" s="178">
        <f t="shared" si="45"/>
        <v>0</v>
      </c>
      <c r="C184" s="156"/>
      <c r="D184" s="157"/>
      <c r="E184" s="157"/>
      <c r="F184" s="157"/>
      <c r="G184" s="157"/>
      <c r="H184" s="157"/>
      <c r="I184" s="158"/>
      <c r="J184" s="131" t="s">
        <v>237</v>
      </c>
      <c r="K184" s="255" t="str">
        <f t="shared" si="32"/>
        <v>►</v>
      </c>
      <c r="L184" s="341"/>
      <c r="M184" s="341"/>
      <c r="N184" s="341"/>
      <c r="O184" s="341"/>
      <c r="P184" s="341"/>
      <c r="Q184" s="1"/>
      <c r="R184" s="1"/>
      <c r="S184" s="77"/>
      <c r="T184" s="77"/>
      <c r="U184" s="77"/>
      <c r="V184" s="77"/>
      <c r="W184" s="1"/>
      <c r="X184" s="46" t="str">
        <f t="shared" si="38"/>
        <v/>
      </c>
      <c r="Y184" s="46" t="str">
        <f>IF(NOT(AND(LEFT(R184,1)="L",R184&lt;&gt;"LIGNE")),"",IF(UPPER(TRIM(W184))="QS","Qt. suffisante",IF(AJ184="","",IF(AF184="MASSE",IF(AJ184&gt;=1,"Kg","g"),IF(AF184="VOLUME",IF(AJ184&gt;=1,"L","cl"),IFERROR(VLOOKUP(UPPER(TRIM(V184)),AP4:AS49,4,FALSE),V184))))))</f>
        <v/>
      </c>
      <c r="Z184" s="45" t="str">
        <f t="shared" si="39"/>
        <v/>
      </c>
      <c r="AA184" s="45" t="str">
        <f>IF(NOT(AND(LEFT(R184,1)="L",R184&lt;&gt;"LIGNE")),"",IF(UPPER(TRIM(W184))="QS","Qt. suffisante",IF(AI184="","",IF(AF184="MASSE",IF(AI184&gt;=1,"Kg","g"),IF(AF184="VOLUME",IF(AI184&gt;=1,"L","cl"),IFERROR(VLOOKUP(UPPER(TRIM(V184)),AP4:AS49,4,FALSE),V184))))))</f>
        <v/>
      </c>
      <c r="AB184" s="47" t="str">
        <f t="shared" si="33"/>
        <v/>
      </c>
      <c r="AC184" s="47" t="str">
        <f t="shared" si="34"/>
        <v/>
      </c>
      <c r="AD184" s="47" t="str">
        <f t="shared" si="40"/>
        <v/>
      </c>
      <c r="AE184" s="1"/>
      <c r="AF184" s="48" t="str">
        <f>IF(NOT(AND(LEFT(R184,1)="L",R184&lt;&gt;"LIGNE")),"",IFERROR(VLOOKUP(UPPER(TRIM(V184)),AP4:AS49,2,FALSE),""))</f>
        <v/>
      </c>
      <c r="AG184" s="49" t="str">
        <f>IF(NOT(AND(LEFT(R184,1)="L",R184&lt;&gt;"LIGNE")),"",IFERROR(VLOOKUP(UPPER(TRIM(V184)),AP4:AS49,3,FALSE),""))</f>
        <v/>
      </c>
      <c r="AH184" s="49" t="str">
        <f t="shared" si="35"/>
        <v/>
      </c>
      <c r="AI184" s="49" t="str">
        <f t="shared" si="41"/>
        <v/>
      </c>
      <c r="AJ184" s="49" t="str">
        <f t="shared" si="42"/>
        <v/>
      </c>
      <c r="AK184" s="40" t="str">
        <f>IF(R184="RECETTE","",IF(R184="PRINCIPAL AUTEUR",IF(OR(S184="",T184="",V184="",W184="",S184=0),"",IFERROR(IF(OR(VLOOKUP(UPPER(TRIM(SUBSTITUTE(T184,CHAR(160)," "))),AP4:AS49,2,FALSE)&lt;&gt;VLOOKUP(UPPER(TRIM(SUBSTITUTE(W184,CHAR(160)," "))),AP4:AS49,2,FALSE),AND(VLOOKUP(UPPER(TRIM(SUBSTITUTE(T184,CHAR(160)," "))),AP4:AS49,2,FALSE)="AUTRE",UPPER(TRIM(SUBSTITUTE(T184,CHAR(160)," ")))&lt;&gt;UPPER(TRIM(SUBSTITUTE(W184,CHAR(160)," "))))),"",(V184*VLOOKUP(UPPER(TRIM(SUBSTITUTE(W184,CHAR(160)," "))),AP4:AS49,3,FALSE))/(S184*VLOOKUP(UPPER(TRIM(SUBSTITUTE(T184,CHAR(160)," "))),AP4:AS49,3,FALSE))),"")),IFERROR(AK183,"")))</f>
        <v/>
      </c>
      <c r="AL184" s="40" t="str">
        <f t="shared" si="43"/>
        <v/>
      </c>
      <c r="AM184" s="50">
        <f t="shared" si="44"/>
        <v>0</v>
      </c>
      <c r="AN184" s="1"/>
      <c r="AO184" s="1"/>
      <c r="AP184" s="65" t="s">
        <v>462</v>
      </c>
      <c r="AQ184" s="1"/>
      <c r="AR184" s="1"/>
      <c r="AS184" s="1"/>
      <c r="BJ184" s="229">
        <v>1</v>
      </c>
    </row>
    <row r="185" spans="1:62" ht="20.100000000000001" customHeight="1" x14ac:dyDescent="0.25">
      <c r="A185" s="232" t="s">
        <v>237</v>
      </c>
      <c r="B185" s="178">
        <f t="shared" si="45"/>
        <v>0</v>
      </c>
      <c r="C185" s="156"/>
      <c r="D185" s="157"/>
      <c r="E185" s="157"/>
      <c r="F185" s="157"/>
      <c r="G185" s="157"/>
      <c r="H185" s="157"/>
      <c r="I185" s="158"/>
      <c r="J185" s="131" t="s">
        <v>237</v>
      </c>
      <c r="K185" s="255" t="str">
        <f t="shared" si="32"/>
        <v>►</v>
      </c>
      <c r="L185" s="341"/>
      <c r="M185" s="341"/>
      <c r="N185" s="341"/>
      <c r="O185" s="341"/>
      <c r="P185" s="341"/>
      <c r="Q185" s="1"/>
      <c r="R185" s="1"/>
      <c r="S185" s="77"/>
      <c r="T185" s="77"/>
      <c r="U185" s="77"/>
      <c r="V185" s="77"/>
      <c r="W185" s="1"/>
      <c r="X185" s="46" t="str">
        <f t="shared" si="38"/>
        <v/>
      </c>
      <c r="Y185" s="46" t="str">
        <f>IF(NOT(AND(LEFT(R185,1)="L",R185&lt;&gt;"LIGNE")),"",IF(UPPER(TRIM(W185))="QS","Qt. suffisante",IF(AJ185="","",IF(AF185="MASSE",IF(AJ185&gt;=1,"Kg","g"),IF(AF185="VOLUME",IF(AJ185&gt;=1,"L","cl"),IFERROR(VLOOKUP(UPPER(TRIM(V185)),AP4:AS49,4,FALSE),V185))))))</f>
        <v/>
      </c>
      <c r="Z185" s="45" t="str">
        <f t="shared" si="39"/>
        <v/>
      </c>
      <c r="AA185" s="45" t="str">
        <f>IF(NOT(AND(LEFT(R185,1)="L",R185&lt;&gt;"LIGNE")),"",IF(UPPER(TRIM(W185))="QS","Qt. suffisante",IF(AI185="","",IF(AF185="MASSE",IF(AI185&gt;=1,"Kg","g"),IF(AF185="VOLUME",IF(AI185&gt;=1,"L","cl"),IFERROR(VLOOKUP(UPPER(TRIM(V185)),AP4:AS49,4,FALSE),V185))))))</f>
        <v/>
      </c>
      <c r="AB185" s="47" t="str">
        <f t="shared" si="33"/>
        <v/>
      </c>
      <c r="AC185" s="47" t="str">
        <f t="shared" si="34"/>
        <v/>
      </c>
      <c r="AD185" s="47" t="str">
        <f t="shared" si="40"/>
        <v/>
      </c>
      <c r="AE185" s="1"/>
      <c r="AF185" s="48" t="str">
        <f>IF(NOT(AND(LEFT(R185,1)="L",R185&lt;&gt;"LIGNE")),"",IFERROR(VLOOKUP(UPPER(TRIM(V185)),AP4:AS49,2,FALSE),""))</f>
        <v/>
      </c>
      <c r="AG185" s="49" t="str">
        <f>IF(NOT(AND(LEFT(R185,1)="L",R185&lt;&gt;"LIGNE")),"",IFERROR(VLOOKUP(UPPER(TRIM(V185)),AP4:AS49,3,FALSE),""))</f>
        <v/>
      </c>
      <c r="AH185" s="49" t="str">
        <f t="shared" si="35"/>
        <v/>
      </c>
      <c r="AI185" s="49" t="str">
        <f t="shared" si="41"/>
        <v/>
      </c>
      <c r="AJ185" s="49" t="str">
        <f t="shared" si="42"/>
        <v/>
      </c>
      <c r="AK185" s="40" t="str">
        <f>IF(R185="RECETTE","",IF(R185="PRINCIPAL AUTEUR",IF(OR(S185="",T185="",V185="",W185="",S185=0),"",IFERROR(IF(OR(VLOOKUP(UPPER(TRIM(SUBSTITUTE(T185,CHAR(160)," "))),AP4:AS49,2,FALSE)&lt;&gt;VLOOKUP(UPPER(TRIM(SUBSTITUTE(W185,CHAR(160)," "))),AP4:AS49,2,FALSE),AND(VLOOKUP(UPPER(TRIM(SUBSTITUTE(T185,CHAR(160)," "))),AP4:AS49,2,FALSE)="AUTRE",UPPER(TRIM(SUBSTITUTE(T185,CHAR(160)," ")))&lt;&gt;UPPER(TRIM(SUBSTITUTE(W185,CHAR(160)," "))))),"",(V185*VLOOKUP(UPPER(TRIM(SUBSTITUTE(W185,CHAR(160)," "))),AP4:AS49,3,FALSE))/(S185*VLOOKUP(UPPER(TRIM(SUBSTITUTE(T185,CHAR(160)," "))),AP4:AS49,3,FALSE))),"")),IFERROR(AK184,"")))</f>
        <v/>
      </c>
      <c r="AL185" s="40" t="str">
        <f t="shared" si="43"/>
        <v/>
      </c>
      <c r="AM185" s="50">
        <f t="shared" si="44"/>
        <v>0</v>
      </c>
      <c r="AN185" s="1"/>
      <c r="AO185" s="1"/>
      <c r="AP185" s="66" t="s">
        <v>463</v>
      </c>
      <c r="AQ185" s="1"/>
      <c r="AR185" s="1"/>
      <c r="AS185" s="1"/>
      <c r="BJ185" s="229">
        <v>1</v>
      </c>
    </row>
    <row r="186" spans="1:62" ht="20.100000000000001" customHeight="1" x14ac:dyDescent="0.25">
      <c r="A186" s="232" t="s">
        <v>237</v>
      </c>
      <c r="B186" s="178">
        <f t="shared" si="45"/>
        <v>0</v>
      </c>
      <c r="C186" s="156"/>
      <c r="D186" s="157"/>
      <c r="E186" s="157"/>
      <c r="F186" s="157"/>
      <c r="G186" s="157"/>
      <c r="H186" s="157"/>
      <c r="I186" s="158"/>
      <c r="J186" s="131" t="s">
        <v>237</v>
      </c>
      <c r="K186" s="255" t="str">
        <f t="shared" si="32"/>
        <v>►</v>
      </c>
      <c r="L186" s="341"/>
      <c r="M186" s="341"/>
      <c r="N186" s="341"/>
      <c r="O186" s="341"/>
      <c r="P186" s="341"/>
      <c r="Q186" s="1"/>
      <c r="R186" s="1"/>
      <c r="S186" s="77"/>
      <c r="T186" s="77"/>
      <c r="U186" s="77"/>
      <c r="V186" s="77"/>
      <c r="W186" s="1"/>
      <c r="X186" s="46" t="str">
        <f t="shared" si="38"/>
        <v/>
      </c>
      <c r="Y186" s="46" t="str">
        <f>IF(NOT(AND(LEFT(R186,1)="L",R186&lt;&gt;"LIGNE")),"",IF(UPPER(TRIM(W186))="QS","Qt. suffisante",IF(AJ186="","",IF(AF186="MASSE",IF(AJ186&gt;=1,"Kg","g"),IF(AF186="VOLUME",IF(AJ186&gt;=1,"L","cl"),IFERROR(VLOOKUP(UPPER(TRIM(V186)),AP4:AS49,4,FALSE),V186))))))</f>
        <v/>
      </c>
      <c r="Z186" s="45" t="str">
        <f t="shared" si="39"/>
        <v/>
      </c>
      <c r="AA186" s="45" t="str">
        <f>IF(NOT(AND(LEFT(R186,1)="L",R186&lt;&gt;"LIGNE")),"",IF(UPPER(TRIM(W186))="QS","Qt. suffisante",IF(AI186="","",IF(AF186="MASSE",IF(AI186&gt;=1,"Kg","g"),IF(AF186="VOLUME",IF(AI186&gt;=1,"L","cl"),IFERROR(VLOOKUP(UPPER(TRIM(V186)),AP4:AS49,4,FALSE),V186))))))</f>
        <v/>
      </c>
      <c r="AB186" s="47" t="str">
        <f t="shared" si="33"/>
        <v/>
      </c>
      <c r="AC186" s="47" t="str">
        <f t="shared" si="34"/>
        <v/>
      </c>
      <c r="AD186" s="47" t="str">
        <f t="shared" si="40"/>
        <v/>
      </c>
      <c r="AE186" s="1"/>
      <c r="AF186" s="48" t="str">
        <f>IF(NOT(AND(LEFT(R186,1)="L",R186&lt;&gt;"LIGNE")),"",IFERROR(VLOOKUP(UPPER(TRIM(V186)),AP4:AS49,2,FALSE),""))</f>
        <v/>
      </c>
      <c r="AG186" s="49" t="str">
        <f>IF(NOT(AND(LEFT(R186,1)="L",R186&lt;&gt;"LIGNE")),"",IFERROR(VLOOKUP(UPPER(TRIM(V186)),AP4:AS49,3,FALSE),""))</f>
        <v/>
      </c>
      <c r="AH186" s="49" t="str">
        <f t="shared" si="35"/>
        <v/>
      </c>
      <c r="AI186" s="49" t="str">
        <f t="shared" si="41"/>
        <v/>
      </c>
      <c r="AJ186" s="49" t="str">
        <f t="shared" si="42"/>
        <v/>
      </c>
      <c r="AK186" s="40" t="str">
        <f>IF(R186="RECETTE","",IF(R186="PRINCIPAL AUTEUR",IF(OR(S186="",T186="",V186="",W186="",S186=0),"",IFERROR(IF(OR(VLOOKUP(UPPER(TRIM(SUBSTITUTE(T186,CHAR(160)," "))),AP4:AS49,2,FALSE)&lt;&gt;VLOOKUP(UPPER(TRIM(SUBSTITUTE(W186,CHAR(160)," "))),AP4:AS49,2,FALSE),AND(VLOOKUP(UPPER(TRIM(SUBSTITUTE(T186,CHAR(160)," "))),AP4:AS49,2,FALSE)="AUTRE",UPPER(TRIM(SUBSTITUTE(T186,CHAR(160)," ")))&lt;&gt;UPPER(TRIM(SUBSTITUTE(W186,CHAR(160)," "))))),"",(V186*VLOOKUP(UPPER(TRIM(SUBSTITUTE(W186,CHAR(160)," "))),AP4:AS49,3,FALSE))/(S186*VLOOKUP(UPPER(TRIM(SUBSTITUTE(T186,CHAR(160)," "))),AP4:AS49,3,FALSE))),"")),IFERROR(AK185,"")))</f>
        <v/>
      </c>
      <c r="AL186" s="40" t="str">
        <f t="shared" si="43"/>
        <v/>
      </c>
      <c r="AM186" s="50">
        <f t="shared" si="44"/>
        <v>0</v>
      </c>
      <c r="AN186" s="1"/>
      <c r="AO186" s="1"/>
      <c r="AP186" s="66" t="s">
        <v>464</v>
      </c>
      <c r="AQ186" s="1"/>
      <c r="AR186" s="1"/>
      <c r="AS186" s="1"/>
      <c r="BJ186" s="229">
        <v>1</v>
      </c>
    </row>
    <row r="187" spans="1:62" ht="20.100000000000001" customHeight="1" x14ac:dyDescent="0.25">
      <c r="A187" s="232" t="s">
        <v>237</v>
      </c>
      <c r="B187" s="178">
        <f t="shared" si="45"/>
        <v>0</v>
      </c>
      <c r="C187" s="156"/>
      <c r="D187" s="157"/>
      <c r="E187" s="157"/>
      <c r="F187" s="157"/>
      <c r="G187" s="157"/>
      <c r="H187" s="157"/>
      <c r="I187" s="158"/>
      <c r="J187" s="131" t="s">
        <v>237</v>
      </c>
      <c r="K187" s="255" t="str">
        <f t="shared" si="32"/>
        <v>►</v>
      </c>
      <c r="L187" s="341"/>
      <c r="M187" s="341"/>
      <c r="N187" s="341"/>
      <c r="O187" s="341"/>
      <c r="P187" s="341"/>
      <c r="Q187" s="1"/>
      <c r="R187" s="1"/>
      <c r="S187" s="77"/>
      <c r="T187" s="77"/>
      <c r="U187" s="77"/>
      <c r="V187" s="77"/>
      <c r="W187" s="1"/>
      <c r="X187" s="46" t="str">
        <f t="shared" si="38"/>
        <v/>
      </c>
      <c r="Y187" s="46" t="str">
        <f>IF(NOT(AND(LEFT(R187,1)="L",R187&lt;&gt;"LIGNE")),"",IF(UPPER(TRIM(W187))="QS","Qt. suffisante",IF(AJ187="","",IF(AF187="MASSE",IF(AJ187&gt;=1,"Kg","g"),IF(AF187="VOLUME",IF(AJ187&gt;=1,"L","cl"),IFERROR(VLOOKUP(UPPER(TRIM(V187)),AP4:AS49,4,FALSE),V187))))))</f>
        <v/>
      </c>
      <c r="Z187" s="45" t="str">
        <f t="shared" si="39"/>
        <v/>
      </c>
      <c r="AA187" s="45" t="str">
        <f>IF(NOT(AND(LEFT(R187,1)="L",R187&lt;&gt;"LIGNE")),"",IF(UPPER(TRIM(W187))="QS","Qt. suffisante",IF(AI187="","",IF(AF187="MASSE",IF(AI187&gt;=1,"Kg","g"),IF(AF187="VOLUME",IF(AI187&gt;=1,"L","cl"),IFERROR(VLOOKUP(UPPER(TRIM(V187)),AP4:AS49,4,FALSE),V187))))))</f>
        <v/>
      </c>
      <c r="AB187" s="47" t="str">
        <f t="shared" si="33"/>
        <v/>
      </c>
      <c r="AC187" s="47" t="str">
        <f t="shared" si="34"/>
        <v/>
      </c>
      <c r="AD187" s="47" t="str">
        <f t="shared" si="40"/>
        <v/>
      </c>
      <c r="AE187" s="1"/>
      <c r="AF187" s="48" t="str">
        <f>IF(NOT(AND(LEFT(R187,1)="L",R187&lt;&gt;"LIGNE")),"",IFERROR(VLOOKUP(UPPER(TRIM(V187)),AP4:AS49,2,FALSE),""))</f>
        <v/>
      </c>
      <c r="AG187" s="49" t="str">
        <f>IF(NOT(AND(LEFT(R187,1)="L",R187&lt;&gt;"LIGNE")),"",IFERROR(VLOOKUP(UPPER(TRIM(V187)),AP4:AS49,3,FALSE),""))</f>
        <v/>
      </c>
      <c r="AH187" s="49" t="str">
        <f t="shared" si="35"/>
        <v/>
      </c>
      <c r="AI187" s="49" t="str">
        <f t="shared" si="41"/>
        <v/>
      </c>
      <c r="AJ187" s="49" t="str">
        <f t="shared" si="42"/>
        <v/>
      </c>
      <c r="AK187" s="40" t="str">
        <f>IF(R187="RECETTE","",IF(R187="PRINCIPAL AUTEUR",IF(OR(S187="",T187="",V187="",W187="",S187=0),"",IFERROR(IF(OR(VLOOKUP(UPPER(TRIM(SUBSTITUTE(T187,CHAR(160)," "))),AP4:AS49,2,FALSE)&lt;&gt;VLOOKUP(UPPER(TRIM(SUBSTITUTE(W187,CHAR(160)," "))),AP4:AS49,2,FALSE),AND(VLOOKUP(UPPER(TRIM(SUBSTITUTE(T187,CHAR(160)," "))),AP4:AS49,2,FALSE)="AUTRE",UPPER(TRIM(SUBSTITUTE(T187,CHAR(160)," ")))&lt;&gt;UPPER(TRIM(SUBSTITUTE(W187,CHAR(160)," "))))),"",(V187*VLOOKUP(UPPER(TRIM(SUBSTITUTE(W187,CHAR(160)," "))),AP4:AS49,3,FALSE))/(S187*VLOOKUP(UPPER(TRIM(SUBSTITUTE(T187,CHAR(160)," "))),AP4:AS49,3,FALSE))),"")),IFERROR(AK186,"")))</f>
        <v/>
      </c>
      <c r="AL187" s="40" t="str">
        <f t="shared" si="43"/>
        <v/>
      </c>
      <c r="AM187" s="50">
        <f t="shared" si="44"/>
        <v>0</v>
      </c>
      <c r="AN187" s="1"/>
      <c r="AO187" s="1"/>
      <c r="AP187" s="66" t="s">
        <v>465</v>
      </c>
      <c r="AQ187" s="1"/>
      <c r="AR187" s="1"/>
      <c r="AS187" s="1"/>
      <c r="BJ187" s="229">
        <v>1</v>
      </c>
    </row>
    <row r="188" spans="1:62" ht="20.100000000000001" customHeight="1" x14ac:dyDescent="0.25">
      <c r="A188" s="232" t="s">
        <v>237</v>
      </c>
      <c r="B188" s="178">
        <f t="shared" si="45"/>
        <v>0</v>
      </c>
      <c r="C188" s="156"/>
      <c r="D188" s="157"/>
      <c r="E188" s="157"/>
      <c r="F188" s="157"/>
      <c r="G188" s="157"/>
      <c r="H188" s="157"/>
      <c r="I188" s="158"/>
      <c r="J188" s="131" t="s">
        <v>237</v>
      </c>
      <c r="K188" s="255" t="str">
        <f t="shared" si="32"/>
        <v>►</v>
      </c>
      <c r="L188" s="341"/>
      <c r="M188" s="341"/>
      <c r="N188" s="341"/>
      <c r="O188" s="341"/>
      <c r="P188" s="341"/>
      <c r="Q188" s="1"/>
      <c r="R188" s="1"/>
      <c r="S188" s="77"/>
      <c r="T188" s="77"/>
      <c r="U188" s="77"/>
      <c r="V188" s="77"/>
      <c r="W188" s="1"/>
      <c r="X188" s="46" t="str">
        <f t="shared" si="38"/>
        <v/>
      </c>
      <c r="Y188" s="46" t="str">
        <f>IF(NOT(AND(LEFT(R188,1)="L",R188&lt;&gt;"LIGNE")),"",IF(UPPER(TRIM(W188))="QS","Qt. suffisante",IF(AJ188="","",IF(AF188="MASSE",IF(AJ188&gt;=1,"Kg","g"),IF(AF188="VOLUME",IF(AJ188&gt;=1,"L","cl"),IFERROR(VLOOKUP(UPPER(TRIM(V188)),AP4:AS49,4,FALSE),V188))))))</f>
        <v/>
      </c>
      <c r="Z188" s="45" t="str">
        <f t="shared" si="39"/>
        <v/>
      </c>
      <c r="AA188" s="45" t="str">
        <f>IF(NOT(AND(LEFT(R188,1)="L",R188&lt;&gt;"LIGNE")),"",IF(UPPER(TRIM(W188))="QS","Qt. suffisante",IF(AI188="","",IF(AF188="MASSE",IF(AI188&gt;=1,"Kg","g"),IF(AF188="VOLUME",IF(AI188&gt;=1,"L","cl"),IFERROR(VLOOKUP(UPPER(TRIM(V188)),AP4:AS49,4,FALSE),V188))))))</f>
        <v/>
      </c>
      <c r="AB188" s="47" t="str">
        <f t="shared" si="33"/>
        <v/>
      </c>
      <c r="AC188" s="47" t="str">
        <f t="shared" si="34"/>
        <v/>
      </c>
      <c r="AD188" s="47" t="str">
        <f t="shared" si="40"/>
        <v/>
      </c>
      <c r="AE188" s="1"/>
      <c r="AF188" s="48" t="str">
        <f>IF(NOT(AND(LEFT(R188,1)="L",R188&lt;&gt;"LIGNE")),"",IFERROR(VLOOKUP(UPPER(TRIM(V188)),AP4:AS49,2,FALSE),""))</f>
        <v/>
      </c>
      <c r="AG188" s="49" t="str">
        <f>IF(NOT(AND(LEFT(R188,1)="L",R188&lt;&gt;"LIGNE")),"",IFERROR(VLOOKUP(UPPER(TRIM(V188)),AP4:AS49,3,FALSE),""))</f>
        <v/>
      </c>
      <c r="AH188" s="49" t="str">
        <f t="shared" si="35"/>
        <v/>
      </c>
      <c r="AI188" s="49" t="str">
        <f t="shared" si="41"/>
        <v/>
      </c>
      <c r="AJ188" s="49" t="str">
        <f t="shared" si="42"/>
        <v/>
      </c>
      <c r="AK188" s="40" t="str">
        <f>IF(R188="RECETTE","",IF(R188="PRINCIPAL AUTEUR",IF(OR(S188="",T188="",V188="",W188="",S188=0),"",IFERROR(IF(OR(VLOOKUP(UPPER(TRIM(SUBSTITUTE(T188,CHAR(160)," "))),AP4:AS49,2,FALSE)&lt;&gt;VLOOKUP(UPPER(TRIM(SUBSTITUTE(W188,CHAR(160)," "))),AP4:AS49,2,FALSE),AND(VLOOKUP(UPPER(TRIM(SUBSTITUTE(T188,CHAR(160)," "))),AP4:AS49,2,FALSE)="AUTRE",UPPER(TRIM(SUBSTITUTE(T188,CHAR(160)," ")))&lt;&gt;UPPER(TRIM(SUBSTITUTE(W188,CHAR(160)," "))))),"",(V188*VLOOKUP(UPPER(TRIM(SUBSTITUTE(W188,CHAR(160)," "))),AP4:AS49,3,FALSE))/(S188*VLOOKUP(UPPER(TRIM(SUBSTITUTE(T188,CHAR(160)," "))),AP4:AS49,3,FALSE))),"")),IFERROR(AK187,"")))</f>
        <v/>
      </c>
      <c r="AL188" s="40" t="str">
        <f t="shared" si="43"/>
        <v/>
      </c>
      <c r="AM188" s="50">
        <f t="shared" si="44"/>
        <v>0</v>
      </c>
      <c r="AN188" s="1"/>
      <c r="AO188" s="1"/>
      <c r="AP188" s="66" t="s">
        <v>466</v>
      </c>
      <c r="AQ188" s="1"/>
      <c r="AR188" s="1"/>
      <c r="AS188" s="1"/>
      <c r="BJ188" s="229">
        <v>1</v>
      </c>
    </row>
    <row r="189" spans="1:62" ht="20.100000000000001" customHeight="1" x14ac:dyDescent="0.25">
      <c r="A189" s="232" t="s">
        <v>237</v>
      </c>
      <c r="B189" s="178">
        <f t="shared" si="45"/>
        <v>0</v>
      </c>
      <c r="C189" s="156"/>
      <c r="D189" s="157"/>
      <c r="E189" s="157"/>
      <c r="F189" s="157"/>
      <c r="G189" s="157"/>
      <c r="H189" s="157"/>
      <c r="I189" s="158"/>
      <c r="J189" s="131" t="s">
        <v>237</v>
      </c>
      <c r="K189" s="255" t="str">
        <f t="shared" ref="K189:K252" si="46">IF(OR(S189&lt;&gt;"",T189&lt;&gt;"",U189&lt;&gt;"",V189&lt;&gt;""),"A","►")</f>
        <v>►</v>
      </c>
      <c r="L189" s="341"/>
      <c r="M189" s="341"/>
      <c r="N189" s="341"/>
      <c r="O189" s="341"/>
      <c r="P189" s="341"/>
      <c r="Q189" s="1"/>
      <c r="R189" s="1"/>
      <c r="S189" s="77"/>
      <c r="T189" s="77"/>
      <c r="U189" s="77"/>
      <c r="V189" s="77"/>
      <c r="W189" s="1"/>
      <c r="X189" s="46" t="str">
        <f t="shared" si="38"/>
        <v/>
      </c>
      <c r="Y189" s="46" t="str">
        <f>IF(NOT(AND(LEFT(R189,1)="L",R189&lt;&gt;"LIGNE")),"",IF(UPPER(TRIM(W189))="QS","Qt. suffisante",IF(AJ189="","",IF(AF189="MASSE",IF(AJ189&gt;=1,"Kg","g"),IF(AF189="VOLUME",IF(AJ189&gt;=1,"L","cl"),IFERROR(VLOOKUP(UPPER(TRIM(V189)),AP4:AS49,4,FALSE),V189))))))</f>
        <v/>
      </c>
      <c r="Z189" s="45" t="str">
        <f t="shared" si="39"/>
        <v/>
      </c>
      <c r="AA189" s="45" t="str">
        <f>IF(NOT(AND(LEFT(R189,1)="L",R189&lt;&gt;"LIGNE")),"",IF(UPPER(TRIM(W189))="QS","Qt. suffisante",IF(AI189="","",IF(AF189="MASSE",IF(AI189&gt;=1,"Kg","g"),IF(AF189="VOLUME",IF(AI189&gt;=1,"L","cl"),IFERROR(VLOOKUP(UPPER(TRIM(V189)),AP4:AS49,4,FALSE),V189))))))</f>
        <v/>
      </c>
      <c r="AB189" s="47" t="str">
        <f t="shared" ref="AB189:AB252" si="47">IF(R189="PRINCIPAL AUTEUR",IF(OR(S189="",T189="",V189="",W189=""),"À COMPLÉTER",IF(OR(AC189="",AD189=""),"UNITÉ ?",IF(OR(AC189&lt;&gt;AD189,AND(AC189="AUTRE",UPPER(TRIM(SUBSTITUTE(T189,CHAR(160)," ")))&lt;&gt;UPPER(TRIM(SUBSTITUTE(W189,CHAR(160)," "))))),"UNITÉS INCOMPATIBLES","OK"))),IF(NOT(AND(LEFT(R189,1)="L",R189&lt;&gt;"LIGNE")),"",IF(AND(W189&lt;&gt;"",UPPER(TRIM(W189))&lt;&gt;"F",UPPER(TRIM(W189))&lt;&gt;"QS"),"RÈGLE ?",IF(UPPER(TRIM(W189))="QS","OK",IF(NOT(ISNUMBER(U189)),"QUANTITÉ ?",IF(V189="","UNITÉ ?",IF(COUNTIF($AP$4:$AP$49,UPPER(TRIM(V189)))=0,"UNITÉ ?","OK")))))))</f>
        <v/>
      </c>
      <c r="AC189" s="47" t="str">
        <f t="shared" ref="AC189:AC252" si="48">IF(R189&lt;&gt;"PRINCIPAL AUTEUR","",IFERROR(VLOOKUP(UPPER(TRIM(SUBSTITUTE(T189,CHAR(160)," "))),$AP$4:$AS$49,2,FALSE),""))</f>
        <v/>
      </c>
      <c r="AD189" s="47" t="str">
        <f t="shared" si="40"/>
        <v/>
      </c>
      <c r="AE189" s="1"/>
      <c r="AF189" s="48" t="str">
        <f>IF(NOT(AND(LEFT(R189,1)="L",R189&lt;&gt;"LIGNE")),"",IFERROR(VLOOKUP(UPPER(TRIM(V189)),AP4:AS49,2,FALSE),""))</f>
        <v/>
      </c>
      <c r="AG189" s="49" t="str">
        <f>IF(NOT(AND(LEFT(R189,1)="L",R189&lt;&gt;"LIGNE")),"",IFERROR(VLOOKUP(UPPER(TRIM(V189)),AP4:AS49,3,FALSE),""))</f>
        <v/>
      </c>
      <c r="AH189" s="49" t="str">
        <f t="shared" ref="AH189:AH252" si="49">IF(NOT(AND(LEFT(R189,1)="L",R189&lt;&gt;"LIGNE")),"",IF(UPPER(TRIM(W189))="QS","",IF(OR(T189="",U189="",AG189=""),"",U189*AG189)))</f>
        <v/>
      </c>
      <c r="AI189" s="49" t="str">
        <f t="shared" si="41"/>
        <v/>
      </c>
      <c r="AJ189" s="49" t="str">
        <f t="shared" si="42"/>
        <v/>
      </c>
      <c r="AK189" s="40" t="str">
        <f>IF(R189="RECETTE","",IF(R189="PRINCIPAL AUTEUR",IF(OR(S189="",T189="",V189="",W189="",S189=0),"",IFERROR(IF(OR(VLOOKUP(UPPER(TRIM(SUBSTITUTE(T189,CHAR(160)," "))),AP4:AS49,2,FALSE)&lt;&gt;VLOOKUP(UPPER(TRIM(SUBSTITUTE(W189,CHAR(160)," "))),AP4:AS49,2,FALSE),AND(VLOOKUP(UPPER(TRIM(SUBSTITUTE(T189,CHAR(160)," "))),AP4:AS49,2,FALSE)="AUTRE",UPPER(TRIM(SUBSTITUTE(T189,CHAR(160)," ")))&lt;&gt;UPPER(TRIM(SUBSTITUTE(W189,CHAR(160)," "))))),"",(V189*VLOOKUP(UPPER(TRIM(SUBSTITUTE(W189,CHAR(160)," "))),AP4:AS49,3,FALSE))/(S189*VLOOKUP(UPPER(TRIM(SUBSTITUTE(T189,CHAR(160)," "))),AP4:AS49,3,FALSE))),"")),IFERROR(AK188,"")))</f>
        <v/>
      </c>
      <c r="AL189" s="40" t="str">
        <f t="shared" si="43"/>
        <v/>
      </c>
      <c r="AM189" s="50">
        <f t="shared" si="44"/>
        <v>0</v>
      </c>
      <c r="AN189" s="1"/>
      <c r="AO189" s="1"/>
      <c r="AP189" s="66" t="s">
        <v>467</v>
      </c>
      <c r="AQ189" s="1"/>
      <c r="AR189" s="1"/>
      <c r="AS189" s="1"/>
      <c r="BJ189" s="229">
        <v>1</v>
      </c>
    </row>
    <row r="190" spans="1:62" ht="20.100000000000001" customHeight="1" x14ac:dyDescent="0.25">
      <c r="A190" s="232" t="s">
        <v>237</v>
      </c>
      <c r="B190" s="178">
        <f t="shared" si="45"/>
        <v>0</v>
      </c>
      <c r="C190" s="156"/>
      <c r="D190" s="157"/>
      <c r="E190" s="157"/>
      <c r="F190" s="157"/>
      <c r="G190" s="157"/>
      <c r="H190" s="157"/>
      <c r="I190" s="158"/>
      <c r="J190" s="131" t="s">
        <v>237</v>
      </c>
      <c r="K190" s="255" t="str">
        <f t="shared" si="46"/>
        <v>►</v>
      </c>
      <c r="L190" s="341"/>
      <c r="M190" s="341"/>
      <c r="N190" s="341"/>
      <c r="O190" s="341"/>
      <c r="P190" s="341"/>
      <c r="Q190" s="1"/>
      <c r="R190" s="1"/>
      <c r="S190" s="77"/>
      <c r="T190" s="77"/>
      <c r="U190" s="77"/>
      <c r="V190" s="77"/>
      <c r="W190" s="1"/>
      <c r="X190" s="46" t="str">
        <f t="shared" si="38"/>
        <v/>
      </c>
      <c r="Y190" s="46" t="str">
        <f>IF(NOT(AND(LEFT(R190,1)="L",R190&lt;&gt;"LIGNE")),"",IF(UPPER(TRIM(W190))="QS","Qt. suffisante",IF(AJ190="","",IF(AF190="MASSE",IF(AJ190&gt;=1,"Kg","g"),IF(AF190="VOLUME",IF(AJ190&gt;=1,"L","cl"),IFERROR(VLOOKUP(UPPER(TRIM(V190)),AP4:AS49,4,FALSE),V190))))))</f>
        <v/>
      </c>
      <c r="Z190" s="45" t="str">
        <f t="shared" si="39"/>
        <v/>
      </c>
      <c r="AA190" s="45" t="str">
        <f>IF(NOT(AND(LEFT(R190,1)="L",R190&lt;&gt;"LIGNE")),"",IF(UPPER(TRIM(W190))="QS","Qt. suffisante",IF(AI190="","",IF(AF190="MASSE",IF(AI190&gt;=1,"Kg","g"),IF(AF190="VOLUME",IF(AI190&gt;=1,"L","cl"),IFERROR(VLOOKUP(UPPER(TRIM(V190)),AP4:AS49,4,FALSE),V190))))))</f>
        <v/>
      </c>
      <c r="AB190" s="47" t="str">
        <f t="shared" si="47"/>
        <v/>
      </c>
      <c r="AC190" s="47" t="str">
        <f t="shared" si="48"/>
        <v/>
      </c>
      <c r="AD190" s="47" t="str">
        <f t="shared" si="40"/>
        <v/>
      </c>
      <c r="AE190" s="1"/>
      <c r="AF190" s="48" t="str">
        <f>IF(NOT(AND(LEFT(R190,1)="L",R190&lt;&gt;"LIGNE")),"",IFERROR(VLOOKUP(UPPER(TRIM(V190)),AP4:AS49,2,FALSE),""))</f>
        <v/>
      </c>
      <c r="AG190" s="49" t="str">
        <f>IF(NOT(AND(LEFT(R190,1)="L",R190&lt;&gt;"LIGNE")),"",IFERROR(VLOOKUP(UPPER(TRIM(V190)),AP4:AS49,3,FALSE),""))</f>
        <v/>
      </c>
      <c r="AH190" s="49" t="str">
        <f t="shared" si="49"/>
        <v/>
      </c>
      <c r="AI190" s="49" t="str">
        <f t="shared" si="41"/>
        <v/>
      </c>
      <c r="AJ190" s="49" t="str">
        <f t="shared" si="42"/>
        <v/>
      </c>
      <c r="AK190" s="40" t="str">
        <f>IF(R190="RECETTE","",IF(R190="PRINCIPAL AUTEUR",IF(OR(S190="",T190="",V190="",W190="",S190=0),"",IFERROR(IF(OR(VLOOKUP(UPPER(TRIM(SUBSTITUTE(T190,CHAR(160)," "))),AP4:AS49,2,FALSE)&lt;&gt;VLOOKUP(UPPER(TRIM(SUBSTITUTE(W190,CHAR(160)," "))),AP4:AS49,2,FALSE),AND(VLOOKUP(UPPER(TRIM(SUBSTITUTE(T190,CHAR(160)," "))),AP4:AS49,2,FALSE)="AUTRE",UPPER(TRIM(SUBSTITUTE(T190,CHAR(160)," ")))&lt;&gt;UPPER(TRIM(SUBSTITUTE(W190,CHAR(160)," "))))),"",(V190*VLOOKUP(UPPER(TRIM(SUBSTITUTE(W190,CHAR(160)," "))),AP4:AS49,3,FALSE))/(S190*VLOOKUP(UPPER(TRIM(SUBSTITUTE(T190,CHAR(160)," "))),AP4:AS49,3,FALSE))),"")),IFERROR(AK189,"")))</f>
        <v/>
      </c>
      <c r="AL190" s="40" t="str">
        <f t="shared" si="43"/>
        <v/>
      </c>
      <c r="AM190" s="50">
        <f t="shared" si="44"/>
        <v>0</v>
      </c>
      <c r="AN190" s="1"/>
      <c r="AO190" s="1"/>
      <c r="AP190" s="66" t="s">
        <v>468</v>
      </c>
      <c r="AQ190" s="1"/>
      <c r="AR190" s="1"/>
      <c r="AS190" s="1"/>
      <c r="BJ190" s="229">
        <v>1</v>
      </c>
    </row>
    <row r="191" spans="1:62" ht="20.100000000000001" customHeight="1" x14ac:dyDescent="0.25">
      <c r="A191" s="232" t="s">
        <v>237</v>
      </c>
      <c r="B191" s="178">
        <f t="shared" si="45"/>
        <v>0</v>
      </c>
      <c r="C191" s="156"/>
      <c r="D191" s="157"/>
      <c r="E191" s="157"/>
      <c r="F191" s="157"/>
      <c r="G191" s="157"/>
      <c r="H191" s="157"/>
      <c r="I191" s="158"/>
      <c r="J191" s="131" t="s">
        <v>237</v>
      </c>
      <c r="K191" s="255" t="str">
        <f t="shared" si="46"/>
        <v>►</v>
      </c>
      <c r="L191" s="341"/>
      <c r="M191" s="341"/>
      <c r="N191" s="341"/>
      <c r="O191" s="341"/>
      <c r="P191" s="341"/>
      <c r="Q191" s="1"/>
      <c r="R191" s="1"/>
      <c r="S191" s="77"/>
      <c r="T191" s="77"/>
      <c r="U191" s="77"/>
      <c r="V191" s="77"/>
      <c r="W191" s="1"/>
      <c r="X191" s="46" t="str">
        <f t="shared" si="38"/>
        <v/>
      </c>
      <c r="Y191" s="46" t="str">
        <f>IF(NOT(AND(LEFT(R191,1)="L",R191&lt;&gt;"LIGNE")),"",IF(UPPER(TRIM(W191))="QS","Qt. suffisante",IF(AJ191="","",IF(AF191="MASSE",IF(AJ191&gt;=1,"Kg","g"),IF(AF191="VOLUME",IF(AJ191&gt;=1,"L","cl"),IFERROR(VLOOKUP(UPPER(TRIM(V191)),AP4:AS49,4,FALSE),V191))))))</f>
        <v/>
      </c>
      <c r="Z191" s="45" t="str">
        <f t="shared" si="39"/>
        <v/>
      </c>
      <c r="AA191" s="45" t="str">
        <f>IF(NOT(AND(LEFT(R191,1)="L",R191&lt;&gt;"LIGNE")),"",IF(UPPER(TRIM(W191))="QS","Qt. suffisante",IF(AI191="","",IF(AF191="MASSE",IF(AI191&gt;=1,"Kg","g"),IF(AF191="VOLUME",IF(AI191&gt;=1,"L","cl"),IFERROR(VLOOKUP(UPPER(TRIM(V191)),AP4:AS49,4,FALSE),V191))))))</f>
        <v/>
      </c>
      <c r="AB191" s="47" t="str">
        <f t="shared" si="47"/>
        <v/>
      </c>
      <c r="AC191" s="47" t="str">
        <f t="shared" si="48"/>
        <v/>
      </c>
      <c r="AD191" s="47" t="str">
        <f t="shared" si="40"/>
        <v/>
      </c>
      <c r="AE191" s="1"/>
      <c r="AF191" s="48" t="str">
        <f>IF(NOT(AND(LEFT(R191,1)="L",R191&lt;&gt;"LIGNE")),"",IFERROR(VLOOKUP(UPPER(TRIM(V191)),AP4:AS49,2,FALSE),""))</f>
        <v/>
      </c>
      <c r="AG191" s="49" t="str">
        <f>IF(NOT(AND(LEFT(R191,1)="L",R191&lt;&gt;"LIGNE")),"",IFERROR(VLOOKUP(UPPER(TRIM(V191)),AP4:AS49,3,FALSE),""))</f>
        <v/>
      </c>
      <c r="AH191" s="49" t="str">
        <f t="shared" si="49"/>
        <v/>
      </c>
      <c r="AI191" s="49" t="str">
        <f t="shared" si="41"/>
        <v/>
      </c>
      <c r="AJ191" s="49" t="str">
        <f t="shared" si="42"/>
        <v/>
      </c>
      <c r="AK191" s="40" t="str">
        <f>IF(R191="RECETTE","",IF(R191="PRINCIPAL AUTEUR",IF(OR(S191="",T191="",V191="",W191="",S191=0),"",IFERROR(IF(OR(VLOOKUP(UPPER(TRIM(SUBSTITUTE(T191,CHAR(160)," "))),AP4:AS49,2,FALSE)&lt;&gt;VLOOKUP(UPPER(TRIM(SUBSTITUTE(W191,CHAR(160)," "))),AP4:AS49,2,FALSE),AND(VLOOKUP(UPPER(TRIM(SUBSTITUTE(T191,CHAR(160)," "))),AP4:AS49,2,FALSE)="AUTRE",UPPER(TRIM(SUBSTITUTE(T191,CHAR(160)," ")))&lt;&gt;UPPER(TRIM(SUBSTITUTE(W191,CHAR(160)," "))))),"",(V191*VLOOKUP(UPPER(TRIM(SUBSTITUTE(W191,CHAR(160)," "))),AP4:AS49,3,FALSE))/(S191*VLOOKUP(UPPER(TRIM(SUBSTITUTE(T191,CHAR(160)," "))),AP4:AS49,3,FALSE))),"")),IFERROR(AK190,"")))</f>
        <v/>
      </c>
      <c r="AL191" s="40" t="str">
        <f t="shared" si="43"/>
        <v/>
      </c>
      <c r="AM191" s="50">
        <f t="shared" si="44"/>
        <v>0</v>
      </c>
      <c r="AN191" s="1"/>
      <c r="AO191" s="1"/>
      <c r="AP191" s="75" t="s">
        <v>110</v>
      </c>
      <c r="AQ191" s="1"/>
      <c r="AR191" s="1"/>
      <c r="AS191" s="1"/>
      <c r="BJ191" s="229">
        <v>1</v>
      </c>
    </row>
    <row r="192" spans="1:62" ht="20.100000000000001" customHeight="1" x14ac:dyDescent="0.25">
      <c r="A192" s="232" t="s">
        <v>237</v>
      </c>
      <c r="B192" s="178">
        <f t="shared" si="45"/>
        <v>0</v>
      </c>
      <c r="C192" s="156"/>
      <c r="D192" s="157"/>
      <c r="E192" s="157"/>
      <c r="F192" s="157"/>
      <c r="G192" s="157"/>
      <c r="H192" s="157"/>
      <c r="I192" s="158"/>
      <c r="J192" s="131" t="s">
        <v>237</v>
      </c>
      <c r="K192" s="255" t="str">
        <f t="shared" si="46"/>
        <v>►</v>
      </c>
      <c r="L192" s="341"/>
      <c r="M192" s="341"/>
      <c r="N192" s="341"/>
      <c r="O192" s="341"/>
      <c r="P192" s="341"/>
      <c r="Q192" s="1"/>
      <c r="R192" s="1"/>
      <c r="S192" s="77"/>
      <c r="T192" s="77"/>
      <c r="U192" s="77"/>
      <c r="V192" s="77"/>
      <c r="W192" s="1"/>
      <c r="X192" s="46" t="str">
        <f t="shared" si="38"/>
        <v/>
      </c>
      <c r="Y192" s="46" t="str">
        <f>IF(NOT(AND(LEFT(R192,1)="L",R192&lt;&gt;"LIGNE")),"",IF(UPPER(TRIM(W192))="QS","Qt. suffisante",IF(AJ192="","",IF(AF192="MASSE",IF(AJ192&gt;=1,"Kg","g"),IF(AF192="VOLUME",IF(AJ192&gt;=1,"L","cl"),IFERROR(VLOOKUP(UPPER(TRIM(V192)),AP4:AS49,4,FALSE),V192))))))</f>
        <v/>
      </c>
      <c r="Z192" s="45" t="str">
        <f t="shared" si="39"/>
        <v/>
      </c>
      <c r="AA192" s="45" t="str">
        <f>IF(NOT(AND(LEFT(R192,1)="L",R192&lt;&gt;"LIGNE")),"",IF(UPPER(TRIM(W192))="QS","Qt. suffisante",IF(AI192="","",IF(AF192="MASSE",IF(AI192&gt;=1,"Kg","g"),IF(AF192="VOLUME",IF(AI192&gt;=1,"L","cl"),IFERROR(VLOOKUP(UPPER(TRIM(V192)),AP4:AS49,4,FALSE),V192))))))</f>
        <v/>
      </c>
      <c r="AB192" s="47" t="str">
        <f t="shared" si="47"/>
        <v/>
      </c>
      <c r="AC192" s="47" t="str">
        <f t="shared" si="48"/>
        <v/>
      </c>
      <c r="AD192" s="47" t="str">
        <f t="shared" si="40"/>
        <v/>
      </c>
      <c r="AE192" s="1"/>
      <c r="AF192" s="48" t="str">
        <f>IF(NOT(AND(LEFT(R192,1)="L",R192&lt;&gt;"LIGNE")),"",IFERROR(VLOOKUP(UPPER(TRIM(V192)),AP4:AS49,2,FALSE),""))</f>
        <v/>
      </c>
      <c r="AG192" s="49" t="str">
        <f>IF(NOT(AND(LEFT(R192,1)="L",R192&lt;&gt;"LIGNE")),"",IFERROR(VLOOKUP(UPPER(TRIM(V192)),AP4:AS49,3,FALSE),""))</f>
        <v/>
      </c>
      <c r="AH192" s="49" t="str">
        <f t="shared" si="49"/>
        <v/>
      </c>
      <c r="AI192" s="49" t="str">
        <f t="shared" si="41"/>
        <v/>
      </c>
      <c r="AJ192" s="49" t="str">
        <f t="shared" si="42"/>
        <v/>
      </c>
      <c r="AK192" s="40" t="str">
        <f>IF(R192="RECETTE","",IF(R192="PRINCIPAL AUTEUR",IF(OR(S192="",T192="",V192="",W192="",S192=0),"",IFERROR(IF(OR(VLOOKUP(UPPER(TRIM(SUBSTITUTE(T192,CHAR(160)," "))),AP4:AS49,2,FALSE)&lt;&gt;VLOOKUP(UPPER(TRIM(SUBSTITUTE(W192,CHAR(160)," "))),AP4:AS49,2,FALSE),AND(VLOOKUP(UPPER(TRIM(SUBSTITUTE(T192,CHAR(160)," "))),AP4:AS49,2,FALSE)="AUTRE",UPPER(TRIM(SUBSTITUTE(T192,CHAR(160)," ")))&lt;&gt;UPPER(TRIM(SUBSTITUTE(W192,CHAR(160)," "))))),"",(V192*VLOOKUP(UPPER(TRIM(SUBSTITUTE(W192,CHAR(160)," "))),AP4:AS49,3,FALSE))/(S192*VLOOKUP(UPPER(TRIM(SUBSTITUTE(T192,CHAR(160)," "))),AP4:AS49,3,FALSE))),"")),IFERROR(AK191,"")))</f>
        <v/>
      </c>
      <c r="AL192" s="40" t="str">
        <f t="shared" si="43"/>
        <v/>
      </c>
      <c r="AM192" s="50">
        <f t="shared" si="44"/>
        <v>0</v>
      </c>
      <c r="AN192" s="1"/>
      <c r="AO192" s="1"/>
      <c r="AP192" s="15" t="s">
        <v>323</v>
      </c>
      <c r="AQ192" s="1"/>
      <c r="AR192" s="1"/>
      <c r="AS192" s="1"/>
      <c r="BJ192" s="229">
        <v>1</v>
      </c>
    </row>
    <row r="193" spans="1:62" ht="20.100000000000001" customHeight="1" x14ac:dyDescent="0.25">
      <c r="A193" s="232" t="s">
        <v>237</v>
      </c>
      <c r="B193" s="178">
        <f t="shared" si="45"/>
        <v>0</v>
      </c>
      <c r="C193" s="156"/>
      <c r="D193" s="157"/>
      <c r="E193" s="157"/>
      <c r="F193" s="157"/>
      <c r="G193" s="157"/>
      <c r="H193" s="157"/>
      <c r="I193" s="158"/>
      <c r="J193" s="131" t="s">
        <v>237</v>
      </c>
      <c r="K193" s="255" t="str">
        <f t="shared" si="46"/>
        <v>►</v>
      </c>
      <c r="L193" s="341"/>
      <c r="M193" s="341"/>
      <c r="N193" s="341"/>
      <c r="O193" s="341"/>
      <c r="P193" s="341"/>
      <c r="Q193" s="1"/>
      <c r="R193" s="1"/>
      <c r="S193" s="77"/>
      <c r="T193" s="77"/>
      <c r="U193" s="77"/>
      <c r="V193" s="77"/>
      <c r="W193" s="1"/>
      <c r="X193" s="46" t="str">
        <f t="shared" si="38"/>
        <v/>
      </c>
      <c r="Y193" s="46" t="str">
        <f>IF(NOT(AND(LEFT(R193,1)="L",R193&lt;&gt;"LIGNE")),"",IF(UPPER(TRIM(W193))="QS","Qt. suffisante",IF(AJ193="","",IF(AF193="MASSE",IF(AJ193&gt;=1,"Kg","g"),IF(AF193="VOLUME",IF(AJ193&gt;=1,"L","cl"),IFERROR(VLOOKUP(UPPER(TRIM(V193)),AP4:AS49,4,FALSE),V193))))))</f>
        <v/>
      </c>
      <c r="Z193" s="45" t="str">
        <f t="shared" si="39"/>
        <v/>
      </c>
      <c r="AA193" s="45" t="str">
        <f>IF(NOT(AND(LEFT(R193,1)="L",R193&lt;&gt;"LIGNE")),"",IF(UPPER(TRIM(W193))="QS","Qt. suffisante",IF(AI193="","",IF(AF193="MASSE",IF(AI193&gt;=1,"Kg","g"),IF(AF193="VOLUME",IF(AI193&gt;=1,"L","cl"),IFERROR(VLOOKUP(UPPER(TRIM(V193)),AP4:AS49,4,FALSE),V193))))))</f>
        <v/>
      </c>
      <c r="AB193" s="47" t="str">
        <f t="shared" si="47"/>
        <v/>
      </c>
      <c r="AC193" s="47" t="str">
        <f t="shared" si="48"/>
        <v/>
      </c>
      <c r="AD193" s="47" t="str">
        <f t="shared" si="40"/>
        <v/>
      </c>
      <c r="AE193" s="1"/>
      <c r="AF193" s="48" t="str">
        <f>IF(NOT(AND(LEFT(R193,1)="L",R193&lt;&gt;"LIGNE")),"",IFERROR(VLOOKUP(UPPER(TRIM(V193)),AP4:AS49,2,FALSE),""))</f>
        <v/>
      </c>
      <c r="AG193" s="49" t="str">
        <f>IF(NOT(AND(LEFT(R193,1)="L",R193&lt;&gt;"LIGNE")),"",IFERROR(VLOOKUP(UPPER(TRIM(V193)),AP4:AS49,3,FALSE),""))</f>
        <v/>
      </c>
      <c r="AH193" s="49" t="str">
        <f t="shared" si="49"/>
        <v/>
      </c>
      <c r="AI193" s="49" t="str">
        <f t="shared" si="41"/>
        <v/>
      </c>
      <c r="AJ193" s="49" t="str">
        <f t="shared" si="42"/>
        <v/>
      </c>
      <c r="AK193" s="40" t="str">
        <f>IF(R193="RECETTE","",IF(R193="PRINCIPAL AUTEUR",IF(OR(S193="",T193="",V193="",W193="",S193=0),"",IFERROR(IF(OR(VLOOKUP(UPPER(TRIM(SUBSTITUTE(T193,CHAR(160)," "))),AP4:AS49,2,FALSE)&lt;&gt;VLOOKUP(UPPER(TRIM(SUBSTITUTE(W193,CHAR(160)," "))),AP4:AS49,2,FALSE),AND(VLOOKUP(UPPER(TRIM(SUBSTITUTE(T193,CHAR(160)," "))),AP4:AS49,2,FALSE)="AUTRE",UPPER(TRIM(SUBSTITUTE(T193,CHAR(160)," ")))&lt;&gt;UPPER(TRIM(SUBSTITUTE(W193,CHAR(160)," "))))),"",(V193*VLOOKUP(UPPER(TRIM(SUBSTITUTE(W193,CHAR(160)," "))),AP4:AS49,3,FALSE))/(S193*VLOOKUP(UPPER(TRIM(SUBSTITUTE(T193,CHAR(160)," "))),AP4:AS49,3,FALSE))),"")),IFERROR(AK192,"")))</f>
        <v/>
      </c>
      <c r="AL193" s="40" t="str">
        <f t="shared" si="43"/>
        <v/>
      </c>
      <c r="AM193" s="50">
        <f t="shared" si="44"/>
        <v>0</v>
      </c>
      <c r="AN193" s="1"/>
      <c r="AO193" s="1"/>
      <c r="AP193" s="21" t="s">
        <v>272</v>
      </c>
      <c r="AQ193" s="1"/>
      <c r="AR193" s="1"/>
      <c r="AS193" s="1"/>
      <c r="BJ193" s="229">
        <v>1</v>
      </c>
    </row>
    <row r="194" spans="1:62" ht="20.100000000000001" customHeight="1" x14ac:dyDescent="0.25">
      <c r="A194" s="232" t="s">
        <v>237</v>
      </c>
      <c r="B194" s="178">
        <f t="shared" si="45"/>
        <v>0</v>
      </c>
      <c r="C194" s="156"/>
      <c r="D194" s="157"/>
      <c r="E194" s="157"/>
      <c r="F194" s="157"/>
      <c r="G194" s="157"/>
      <c r="H194" s="157"/>
      <c r="I194" s="158"/>
      <c r="J194" s="131" t="s">
        <v>237</v>
      </c>
      <c r="K194" s="255" t="str">
        <f t="shared" si="46"/>
        <v>►</v>
      </c>
      <c r="L194" s="341"/>
      <c r="M194" s="341"/>
      <c r="N194" s="341"/>
      <c r="O194" s="341"/>
      <c r="P194" s="341"/>
      <c r="Q194" s="1"/>
      <c r="R194" s="1"/>
      <c r="S194" s="77"/>
      <c r="T194" s="77"/>
      <c r="U194" s="77"/>
      <c r="V194" s="77"/>
      <c r="W194" s="1"/>
      <c r="X194" s="46" t="str">
        <f t="shared" si="38"/>
        <v/>
      </c>
      <c r="Y194" s="46" t="str">
        <f>IF(NOT(AND(LEFT(R194,1)="L",R194&lt;&gt;"LIGNE")),"",IF(UPPER(TRIM(W194))="QS","Qt. suffisante",IF(AJ194="","",IF(AF194="MASSE",IF(AJ194&gt;=1,"Kg","g"),IF(AF194="VOLUME",IF(AJ194&gt;=1,"L","cl"),IFERROR(VLOOKUP(UPPER(TRIM(V194)),AP4:AS49,4,FALSE),V194))))))</f>
        <v/>
      </c>
      <c r="Z194" s="45" t="str">
        <f t="shared" si="39"/>
        <v/>
      </c>
      <c r="AA194" s="45" t="str">
        <f>IF(NOT(AND(LEFT(R194,1)="L",R194&lt;&gt;"LIGNE")),"",IF(UPPER(TRIM(W194))="QS","Qt. suffisante",IF(AI194="","",IF(AF194="MASSE",IF(AI194&gt;=1,"Kg","g"),IF(AF194="VOLUME",IF(AI194&gt;=1,"L","cl"),IFERROR(VLOOKUP(UPPER(TRIM(V194)),AP4:AS49,4,FALSE),V194))))))</f>
        <v/>
      </c>
      <c r="AB194" s="47" t="str">
        <f t="shared" si="47"/>
        <v/>
      </c>
      <c r="AC194" s="47" t="str">
        <f t="shared" si="48"/>
        <v/>
      </c>
      <c r="AD194" s="47" t="str">
        <f t="shared" si="40"/>
        <v/>
      </c>
      <c r="AE194" s="1"/>
      <c r="AF194" s="48" t="str">
        <f>IF(NOT(AND(LEFT(R194,1)="L",R194&lt;&gt;"LIGNE")),"",IFERROR(VLOOKUP(UPPER(TRIM(V194)),AP4:AS49,2,FALSE),""))</f>
        <v/>
      </c>
      <c r="AG194" s="49" t="str">
        <f>IF(NOT(AND(LEFT(R194,1)="L",R194&lt;&gt;"LIGNE")),"",IFERROR(VLOOKUP(UPPER(TRIM(V194)),AP4:AS49,3,FALSE),""))</f>
        <v/>
      </c>
      <c r="AH194" s="49" t="str">
        <f t="shared" si="49"/>
        <v/>
      </c>
      <c r="AI194" s="49" t="str">
        <f t="shared" si="41"/>
        <v/>
      </c>
      <c r="AJ194" s="49" t="str">
        <f t="shared" si="42"/>
        <v/>
      </c>
      <c r="AK194" s="40" t="str">
        <f>IF(R194="RECETTE","",IF(R194="PRINCIPAL AUTEUR",IF(OR(S194="",T194="",V194="",W194="",S194=0),"",IFERROR(IF(OR(VLOOKUP(UPPER(TRIM(SUBSTITUTE(T194,CHAR(160)," "))),AP4:AS49,2,FALSE)&lt;&gt;VLOOKUP(UPPER(TRIM(SUBSTITUTE(W194,CHAR(160)," "))),AP4:AS49,2,FALSE),AND(VLOOKUP(UPPER(TRIM(SUBSTITUTE(T194,CHAR(160)," "))),AP4:AS49,2,FALSE)="AUTRE",UPPER(TRIM(SUBSTITUTE(T194,CHAR(160)," ")))&lt;&gt;UPPER(TRIM(SUBSTITUTE(W194,CHAR(160)," "))))),"",(V194*VLOOKUP(UPPER(TRIM(SUBSTITUTE(W194,CHAR(160)," "))),AP4:AS49,3,FALSE))/(S194*VLOOKUP(UPPER(TRIM(SUBSTITUTE(T194,CHAR(160)," "))),AP4:AS49,3,FALSE))),"")),IFERROR(AK193,"")))</f>
        <v/>
      </c>
      <c r="AL194" s="40" t="str">
        <f t="shared" si="43"/>
        <v/>
      </c>
      <c r="AM194" s="50">
        <f t="shared" si="44"/>
        <v>0</v>
      </c>
      <c r="AN194" s="1"/>
      <c r="AO194" s="1"/>
      <c r="AP194" s="26" t="s">
        <v>469</v>
      </c>
      <c r="AQ194" s="1"/>
      <c r="AR194" s="1"/>
      <c r="AS194" s="1"/>
      <c r="BJ194" s="229">
        <v>1</v>
      </c>
    </row>
    <row r="195" spans="1:62" ht="20.100000000000001" customHeight="1" x14ac:dyDescent="0.25">
      <c r="A195" s="232" t="s">
        <v>237</v>
      </c>
      <c r="B195" s="178">
        <f t="shared" si="45"/>
        <v>0</v>
      </c>
      <c r="C195" s="156"/>
      <c r="D195" s="157"/>
      <c r="E195" s="157"/>
      <c r="F195" s="157"/>
      <c r="G195" s="157"/>
      <c r="H195" s="157"/>
      <c r="I195" s="158"/>
      <c r="J195" s="131" t="s">
        <v>237</v>
      </c>
      <c r="K195" s="255" t="str">
        <f t="shared" si="46"/>
        <v>►</v>
      </c>
      <c r="L195" s="341"/>
      <c r="M195" s="341"/>
      <c r="N195" s="341"/>
      <c r="O195" s="341"/>
      <c r="P195" s="341"/>
      <c r="Q195" s="1"/>
      <c r="R195" s="1"/>
      <c r="S195" s="77"/>
      <c r="T195" s="77"/>
      <c r="U195" s="77"/>
      <c r="V195" s="77"/>
      <c r="W195" s="1"/>
      <c r="X195" s="46" t="str">
        <f t="shared" si="38"/>
        <v/>
      </c>
      <c r="Y195" s="46" t="str">
        <f>IF(NOT(AND(LEFT(R195,1)="L",R195&lt;&gt;"LIGNE")),"",IF(UPPER(TRIM(W195))="QS","Qt. suffisante",IF(AJ195="","",IF(AF195="MASSE",IF(AJ195&gt;=1,"Kg","g"),IF(AF195="VOLUME",IF(AJ195&gt;=1,"L","cl"),IFERROR(VLOOKUP(UPPER(TRIM(V195)),AP4:AS49,4,FALSE),V195))))))</f>
        <v/>
      </c>
      <c r="Z195" s="45" t="str">
        <f t="shared" si="39"/>
        <v/>
      </c>
      <c r="AA195" s="45" t="str">
        <f>IF(NOT(AND(LEFT(R195,1)="L",R195&lt;&gt;"LIGNE")),"",IF(UPPER(TRIM(W195))="QS","Qt. suffisante",IF(AI195="","",IF(AF195="MASSE",IF(AI195&gt;=1,"Kg","g"),IF(AF195="VOLUME",IF(AI195&gt;=1,"L","cl"),IFERROR(VLOOKUP(UPPER(TRIM(V195)),AP4:AS49,4,FALSE),V195))))))</f>
        <v/>
      </c>
      <c r="AB195" s="47" t="str">
        <f t="shared" si="47"/>
        <v/>
      </c>
      <c r="AC195" s="47" t="str">
        <f t="shared" si="48"/>
        <v/>
      </c>
      <c r="AD195" s="47" t="str">
        <f t="shared" si="40"/>
        <v/>
      </c>
      <c r="AE195" s="1"/>
      <c r="AF195" s="48" t="str">
        <f>IF(NOT(AND(LEFT(R195,1)="L",R195&lt;&gt;"LIGNE")),"",IFERROR(VLOOKUP(UPPER(TRIM(V195)),AP4:AS49,2,FALSE),""))</f>
        <v/>
      </c>
      <c r="AG195" s="49" t="str">
        <f>IF(NOT(AND(LEFT(R195,1)="L",R195&lt;&gt;"LIGNE")),"",IFERROR(VLOOKUP(UPPER(TRIM(V195)),AP4:AS49,3,FALSE),""))</f>
        <v/>
      </c>
      <c r="AH195" s="49" t="str">
        <f t="shared" si="49"/>
        <v/>
      </c>
      <c r="AI195" s="49" t="str">
        <f t="shared" si="41"/>
        <v/>
      </c>
      <c r="AJ195" s="49" t="str">
        <f t="shared" si="42"/>
        <v/>
      </c>
      <c r="AK195" s="40" t="str">
        <f>IF(R195="RECETTE","",IF(R195="PRINCIPAL AUTEUR",IF(OR(S195="",T195="",V195="",W195="",S195=0),"",IFERROR(IF(OR(VLOOKUP(UPPER(TRIM(SUBSTITUTE(T195,CHAR(160)," "))),AP4:AS49,2,FALSE)&lt;&gt;VLOOKUP(UPPER(TRIM(SUBSTITUTE(W195,CHAR(160)," "))),AP4:AS49,2,FALSE),AND(VLOOKUP(UPPER(TRIM(SUBSTITUTE(T195,CHAR(160)," "))),AP4:AS49,2,FALSE)="AUTRE",UPPER(TRIM(SUBSTITUTE(T195,CHAR(160)," ")))&lt;&gt;UPPER(TRIM(SUBSTITUTE(W195,CHAR(160)," "))))),"",(V195*VLOOKUP(UPPER(TRIM(SUBSTITUTE(W195,CHAR(160)," "))),AP4:AS49,3,FALSE))/(S195*VLOOKUP(UPPER(TRIM(SUBSTITUTE(T195,CHAR(160)," "))),AP4:AS49,3,FALSE))),"")),IFERROR(AK194,"")))</f>
        <v/>
      </c>
      <c r="AL195" s="40" t="str">
        <f t="shared" si="43"/>
        <v/>
      </c>
      <c r="AM195" s="50">
        <f t="shared" si="44"/>
        <v>0</v>
      </c>
      <c r="AN195" s="1"/>
      <c r="AO195" s="1"/>
      <c r="AP195" s="26" t="s">
        <v>470</v>
      </c>
      <c r="AQ195" s="1"/>
      <c r="AR195" s="1"/>
      <c r="AS195" s="1"/>
      <c r="BJ195" s="229">
        <v>1</v>
      </c>
    </row>
    <row r="196" spans="1:62" ht="20.100000000000001" customHeight="1" x14ac:dyDescent="0.25">
      <c r="A196" s="232" t="s">
        <v>237</v>
      </c>
      <c r="B196" s="178">
        <f t="shared" si="45"/>
        <v>0</v>
      </c>
      <c r="C196" s="156"/>
      <c r="D196" s="157"/>
      <c r="E196" s="157"/>
      <c r="F196" s="157"/>
      <c r="G196" s="157"/>
      <c r="H196" s="157"/>
      <c r="I196" s="158"/>
      <c r="J196" s="131" t="s">
        <v>237</v>
      </c>
      <c r="K196" s="255" t="str">
        <f t="shared" si="46"/>
        <v>►</v>
      </c>
      <c r="L196" s="341"/>
      <c r="M196" s="341"/>
      <c r="N196" s="341"/>
      <c r="O196" s="341"/>
      <c r="P196" s="341"/>
      <c r="Q196" s="1"/>
      <c r="R196" s="1"/>
      <c r="S196" s="77"/>
      <c r="T196" s="77"/>
      <c r="U196" s="77"/>
      <c r="V196" s="77"/>
      <c r="W196" s="1"/>
      <c r="X196" s="46" t="str">
        <f t="shared" si="38"/>
        <v/>
      </c>
      <c r="Y196" s="46" t="str">
        <f>IF(NOT(AND(LEFT(R196,1)="L",R196&lt;&gt;"LIGNE")),"",IF(UPPER(TRIM(W196))="QS","Qt. suffisante",IF(AJ196="","",IF(AF196="MASSE",IF(AJ196&gt;=1,"Kg","g"),IF(AF196="VOLUME",IF(AJ196&gt;=1,"L","cl"),IFERROR(VLOOKUP(UPPER(TRIM(V196)),AP4:AS49,4,FALSE),V196))))))</f>
        <v/>
      </c>
      <c r="Z196" s="45" t="str">
        <f t="shared" si="39"/>
        <v/>
      </c>
      <c r="AA196" s="45" t="str">
        <f>IF(NOT(AND(LEFT(R196,1)="L",R196&lt;&gt;"LIGNE")),"",IF(UPPER(TRIM(W196))="QS","Qt. suffisante",IF(AI196="","",IF(AF196="MASSE",IF(AI196&gt;=1,"Kg","g"),IF(AF196="VOLUME",IF(AI196&gt;=1,"L","cl"),IFERROR(VLOOKUP(UPPER(TRIM(V196)),AP4:AS49,4,FALSE),V196))))))</f>
        <v/>
      </c>
      <c r="AB196" s="47" t="str">
        <f t="shared" si="47"/>
        <v/>
      </c>
      <c r="AC196" s="47" t="str">
        <f t="shared" si="48"/>
        <v/>
      </c>
      <c r="AD196" s="47" t="str">
        <f t="shared" si="40"/>
        <v/>
      </c>
      <c r="AE196" s="1"/>
      <c r="AF196" s="48" t="str">
        <f>IF(NOT(AND(LEFT(R196,1)="L",R196&lt;&gt;"LIGNE")),"",IFERROR(VLOOKUP(UPPER(TRIM(V196)),AP4:AS49,2,FALSE),""))</f>
        <v/>
      </c>
      <c r="AG196" s="49" t="str">
        <f>IF(NOT(AND(LEFT(R196,1)="L",R196&lt;&gt;"LIGNE")),"",IFERROR(VLOOKUP(UPPER(TRIM(V196)),AP4:AS49,3,FALSE),""))</f>
        <v/>
      </c>
      <c r="AH196" s="49" t="str">
        <f t="shared" si="49"/>
        <v/>
      </c>
      <c r="AI196" s="49" t="str">
        <f t="shared" si="41"/>
        <v/>
      </c>
      <c r="AJ196" s="49" t="str">
        <f t="shared" si="42"/>
        <v/>
      </c>
      <c r="AK196" s="40" t="str">
        <f>IF(R196="RECETTE","",IF(R196="PRINCIPAL AUTEUR",IF(OR(S196="",T196="",V196="",W196="",S196=0),"",IFERROR(IF(OR(VLOOKUP(UPPER(TRIM(SUBSTITUTE(T196,CHAR(160)," "))),AP4:AS49,2,FALSE)&lt;&gt;VLOOKUP(UPPER(TRIM(SUBSTITUTE(W196,CHAR(160)," "))),AP4:AS49,2,FALSE),AND(VLOOKUP(UPPER(TRIM(SUBSTITUTE(T196,CHAR(160)," "))),AP4:AS49,2,FALSE)="AUTRE",UPPER(TRIM(SUBSTITUTE(T196,CHAR(160)," ")))&lt;&gt;UPPER(TRIM(SUBSTITUTE(W196,CHAR(160)," "))))),"",(V196*VLOOKUP(UPPER(TRIM(SUBSTITUTE(W196,CHAR(160)," "))),AP4:AS49,3,FALSE))/(S196*VLOOKUP(UPPER(TRIM(SUBSTITUTE(T196,CHAR(160)," "))),AP4:AS49,3,FALSE))),"")),IFERROR(AK195,"")))</f>
        <v/>
      </c>
      <c r="AL196" s="40" t="str">
        <f t="shared" si="43"/>
        <v/>
      </c>
      <c r="AM196" s="50">
        <f t="shared" si="44"/>
        <v>0</v>
      </c>
      <c r="AN196" s="1"/>
      <c r="AO196" s="1"/>
      <c r="AP196" s="26" t="s">
        <v>471</v>
      </c>
      <c r="AQ196" s="1"/>
      <c r="AR196" s="1"/>
      <c r="AS196" s="1"/>
      <c r="BJ196" s="229">
        <v>1</v>
      </c>
    </row>
    <row r="197" spans="1:62" ht="20.100000000000001" customHeight="1" x14ac:dyDescent="0.25">
      <c r="A197" s="232" t="s">
        <v>237</v>
      </c>
      <c r="B197" s="178">
        <f t="shared" si="45"/>
        <v>0</v>
      </c>
      <c r="C197" s="156"/>
      <c r="D197" s="157"/>
      <c r="E197" s="157"/>
      <c r="F197" s="157"/>
      <c r="G197" s="157"/>
      <c r="H197" s="157"/>
      <c r="I197" s="158"/>
      <c r="J197" s="131" t="s">
        <v>237</v>
      </c>
      <c r="K197" s="255" t="str">
        <f t="shared" si="46"/>
        <v>►</v>
      </c>
      <c r="L197" s="341"/>
      <c r="M197" s="341"/>
      <c r="N197" s="341"/>
      <c r="O197" s="341"/>
      <c r="P197" s="341"/>
      <c r="Q197" s="1"/>
      <c r="R197" s="1"/>
      <c r="S197" s="77"/>
      <c r="T197" s="77"/>
      <c r="U197" s="77"/>
      <c r="V197" s="77"/>
      <c r="W197" s="1"/>
      <c r="X197" s="46" t="str">
        <f t="shared" si="38"/>
        <v/>
      </c>
      <c r="Y197" s="46" t="str">
        <f>IF(NOT(AND(LEFT(R197,1)="L",R197&lt;&gt;"LIGNE")),"",IF(UPPER(TRIM(W197))="QS","Qt. suffisante",IF(AJ197="","",IF(AF197="MASSE",IF(AJ197&gt;=1,"Kg","g"),IF(AF197="VOLUME",IF(AJ197&gt;=1,"L","cl"),IFERROR(VLOOKUP(UPPER(TRIM(V197)),AP4:AS49,4,FALSE),V197))))))</f>
        <v/>
      </c>
      <c r="Z197" s="45" t="str">
        <f t="shared" si="39"/>
        <v/>
      </c>
      <c r="AA197" s="45" t="str">
        <f>IF(NOT(AND(LEFT(R197,1)="L",R197&lt;&gt;"LIGNE")),"",IF(UPPER(TRIM(W197))="QS","Qt. suffisante",IF(AI197="","",IF(AF197="MASSE",IF(AI197&gt;=1,"Kg","g"),IF(AF197="VOLUME",IF(AI197&gt;=1,"L","cl"),IFERROR(VLOOKUP(UPPER(TRIM(V197)),AP4:AS49,4,FALSE),V197))))))</f>
        <v/>
      </c>
      <c r="AB197" s="47" t="str">
        <f t="shared" si="47"/>
        <v/>
      </c>
      <c r="AC197" s="47" t="str">
        <f t="shared" si="48"/>
        <v/>
      </c>
      <c r="AD197" s="47" t="str">
        <f t="shared" si="40"/>
        <v/>
      </c>
      <c r="AE197" s="1"/>
      <c r="AF197" s="48" t="str">
        <f>IF(NOT(AND(LEFT(R197,1)="L",R197&lt;&gt;"LIGNE")),"",IFERROR(VLOOKUP(UPPER(TRIM(V197)),AP4:AS49,2,FALSE),""))</f>
        <v/>
      </c>
      <c r="AG197" s="49" t="str">
        <f>IF(NOT(AND(LEFT(R197,1)="L",R197&lt;&gt;"LIGNE")),"",IFERROR(VLOOKUP(UPPER(TRIM(V197)),AP4:AS49,3,FALSE),""))</f>
        <v/>
      </c>
      <c r="AH197" s="49" t="str">
        <f t="shared" si="49"/>
        <v/>
      </c>
      <c r="AI197" s="49" t="str">
        <f t="shared" si="41"/>
        <v/>
      </c>
      <c r="AJ197" s="49" t="str">
        <f t="shared" si="42"/>
        <v/>
      </c>
      <c r="AK197" s="40" t="str">
        <f>IF(R197="RECETTE","",IF(R197="PRINCIPAL AUTEUR",IF(OR(S197="",T197="",V197="",W197="",S197=0),"",IFERROR(IF(OR(VLOOKUP(UPPER(TRIM(SUBSTITUTE(T197,CHAR(160)," "))),AP4:AS49,2,FALSE)&lt;&gt;VLOOKUP(UPPER(TRIM(SUBSTITUTE(W197,CHAR(160)," "))),AP4:AS49,2,FALSE),AND(VLOOKUP(UPPER(TRIM(SUBSTITUTE(T197,CHAR(160)," "))),AP4:AS49,2,FALSE)="AUTRE",UPPER(TRIM(SUBSTITUTE(T197,CHAR(160)," ")))&lt;&gt;UPPER(TRIM(SUBSTITUTE(W197,CHAR(160)," "))))),"",(V197*VLOOKUP(UPPER(TRIM(SUBSTITUTE(W197,CHAR(160)," "))),AP4:AS49,3,FALSE))/(S197*VLOOKUP(UPPER(TRIM(SUBSTITUTE(T197,CHAR(160)," "))),AP4:AS49,3,FALSE))),"")),IFERROR(AK196,"")))</f>
        <v/>
      </c>
      <c r="AL197" s="40" t="str">
        <f t="shared" si="43"/>
        <v/>
      </c>
      <c r="AM197" s="50">
        <f t="shared" si="44"/>
        <v>0</v>
      </c>
      <c r="AN197" s="1"/>
      <c r="AO197" s="1"/>
      <c r="AP197" s="51" t="s">
        <v>0</v>
      </c>
      <c r="AQ197" s="1"/>
      <c r="AR197" s="1"/>
      <c r="AS197" s="1"/>
      <c r="BJ197" s="229">
        <v>1</v>
      </c>
    </row>
    <row r="198" spans="1:62" ht="20.100000000000001" customHeight="1" x14ac:dyDescent="0.25">
      <c r="A198" s="232" t="s">
        <v>237</v>
      </c>
      <c r="B198" s="178">
        <f t="shared" si="45"/>
        <v>0</v>
      </c>
      <c r="C198" s="156"/>
      <c r="D198" s="157"/>
      <c r="E198" s="157"/>
      <c r="F198" s="157"/>
      <c r="G198" s="157"/>
      <c r="H198" s="157"/>
      <c r="I198" s="158"/>
      <c r="J198" s="131" t="s">
        <v>237</v>
      </c>
      <c r="K198" s="255" t="str">
        <f t="shared" si="46"/>
        <v>►</v>
      </c>
      <c r="L198" s="341"/>
      <c r="M198" s="341"/>
      <c r="N198" s="341"/>
      <c r="O198" s="341"/>
      <c r="P198" s="341"/>
      <c r="Q198" s="1"/>
      <c r="R198" s="1"/>
      <c r="S198" s="77"/>
      <c r="T198" s="77"/>
      <c r="U198" s="77"/>
      <c r="V198" s="77"/>
      <c r="W198" s="1"/>
      <c r="X198" s="46" t="str">
        <f t="shared" si="38"/>
        <v/>
      </c>
      <c r="Y198" s="46" t="str">
        <f>IF(NOT(AND(LEFT(R198,1)="L",R198&lt;&gt;"LIGNE")),"",IF(UPPER(TRIM(W198))="QS","Qt. suffisante",IF(AJ198="","",IF(AF198="MASSE",IF(AJ198&gt;=1,"Kg","g"),IF(AF198="VOLUME",IF(AJ198&gt;=1,"L","cl"),IFERROR(VLOOKUP(UPPER(TRIM(V198)),AP4:AS49,4,FALSE),V198))))))</f>
        <v/>
      </c>
      <c r="Z198" s="78" t="str">
        <f t="shared" si="39"/>
        <v/>
      </c>
      <c r="AA198" s="45" t="str">
        <f>IF(NOT(AND(LEFT(R198,1)="L",R198&lt;&gt;"LIGNE")),"",IF(UPPER(TRIM(W198))="QS","Qt. suffisante",IF(AI198="","",IF(AF198="MASSE",IF(AI198&gt;=1,"Kg","g"),IF(AF198="VOLUME",IF(AI198&gt;=1,"L","cl"),IFERROR(VLOOKUP(UPPER(TRIM(V198)),AP4:AS49,4,FALSE),V198))))))</f>
        <v/>
      </c>
      <c r="AB198" s="47" t="str">
        <f t="shared" si="47"/>
        <v/>
      </c>
      <c r="AC198" s="47" t="str">
        <f t="shared" si="48"/>
        <v/>
      </c>
      <c r="AD198" s="47" t="str">
        <f t="shared" si="40"/>
        <v/>
      </c>
      <c r="AE198" s="1"/>
      <c r="AF198" s="48" t="str">
        <f>IF(NOT(AND(LEFT(R198,1)="L",R198&lt;&gt;"LIGNE")),"",IFERROR(VLOOKUP(UPPER(TRIM(V198)),AP4:AS49,2,FALSE),""))</f>
        <v/>
      </c>
      <c r="AG198" s="49" t="str">
        <f>IF(NOT(AND(LEFT(R198,1)="L",R198&lt;&gt;"LIGNE")),"",IFERROR(VLOOKUP(UPPER(TRIM(V198)),AP4:AS49,3,FALSE),""))</f>
        <v/>
      </c>
      <c r="AH198" s="49" t="str">
        <f t="shared" si="49"/>
        <v/>
      </c>
      <c r="AI198" s="49" t="str">
        <f t="shared" si="41"/>
        <v/>
      </c>
      <c r="AJ198" s="49" t="str">
        <f t="shared" si="42"/>
        <v/>
      </c>
      <c r="AK198" s="40" t="str">
        <f>IF(R198="RECETTE","",IF(R198="PRINCIPAL AUTEUR",IF(OR(S198="",T198="",V198="",W198="",S198=0),"",IFERROR(IF(OR(VLOOKUP(UPPER(TRIM(SUBSTITUTE(T198,CHAR(160)," "))),AP4:AS49,2,FALSE)&lt;&gt;VLOOKUP(UPPER(TRIM(SUBSTITUTE(W198,CHAR(160)," "))),AP4:AS49,2,FALSE),AND(VLOOKUP(UPPER(TRIM(SUBSTITUTE(T198,CHAR(160)," "))),AP4:AS49,2,FALSE)="AUTRE",UPPER(TRIM(SUBSTITUTE(T198,CHAR(160)," ")))&lt;&gt;UPPER(TRIM(SUBSTITUTE(W198,CHAR(160)," "))))),"",(V198*VLOOKUP(UPPER(TRIM(SUBSTITUTE(W198,CHAR(160)," "))),AP4:AS49,3,FALSE))/(S198*VLOOKUP(UPPER(TRIM(SUBSTITUTE(T198,CHAR(160)," "))),AP4:AS49,3,FALSE))),"")),IFERROR(AK197,"")))</f>
        <v/>
      </c>
      <c r="AL198" s="40" t="str">
        <f t="shared" si="43"/>
        <v/>
      </c>
      <c r="AM198" s="50">
        <f t="shared" si="44"/>
        <v>0</v>
      </c>
      <c r="AN198" s="1"/>
      <c r="AO198" s="1"/>
      <c r="AP198" s="55" t="s">
        <v>314</v>
      </c>
      <c r="AQ198" s="1"/>
      <c r="AR198" s="1"/>
      <c r="AS198" s="1"/>
      <c r="BJ198" s="229">
        <v>1</v>
      </c>
    </row>
    <row r="199" spans="1:62" ht="20.100000000000001" customHeight="1" x14ac:dyDescent="0.25">
      <c r="A199" s="232" t="s">
        <v>237</v>
      </c>
      <c r="B199" s="178">
        <f t="shared" si="45"/>
        <v>0</v>
      </c>
      <c r="C199" s="156"/>
      <c r="D199" s="157"/>
      <c r="E199" s="157"/>
      <c r="F199" s="157"/>
      <c r="G199" s="157"/>
      <c r="H199" s="157"/>
      <c r="I199" s="158"/>
      <c r="J199" s="131" t="s">
        <v>237</v>
      </c>
      <c r="K199" s="255" t="str">
        <f t="shared" si="46"/>
        <v>►</v>
      </c>
      <c r="L199" s="341"/>
      <c r="M199" s="341"/>
      <c r="N199" s="341"/>
      <c r="O199" s="341"/>
      <c r="P199" s="341"/>
      <c r="Q199" s="1"/>
      <c r="R199" s="1"/>
      <c r="S199" s="77"/>
      <c r="T199" s="77"/>
      <c r="U199" s="77"/>
      <c r="V199" s="77"/>
      <c r="W199" s="1"/>
      <c r="X199" s="46" t="str">
        <f t="shared" si="38"/>
        <v/>
      </c>
      <c r="Y199" s="46" t="str">
        <f>IF(NOT(AND(LEFT(R199,1)="L",R199&lt;&gt;"LIGNE")),"",IF(UPPER(TRIM(W199))="QS","Qt. suffisante",IF(AJ199="","",IF(AF199="MASSE",IF(AJ199&gt;=1,"Kg","g"),IF(AF199="VOLUME",IF(AJ199&gt;=1,"L","cl"),IFERROR(VLOOKUP(UPPER(TRIM(V199)),AP4:AS49,4,FALSE),V199))))))</f>
        <v/>
      </c>
      <c r="Z199" s="78" t="str">
        <f t="shared" si="39"/>
        <v/>
      </c>
      <c r="AA199" s="45" t="str">
        <f>IF(NOT(AND(LEFT(R199,1)="L",R199&lt;&gt;"LIGNE")),"",IF(UPPER(TRIM(W199))="QS","Qt. suffisante",IF(AI199="","",IF(AF199="MASSE",IF(AI199&gt;=1,"Kg","g"),IF(AF199="VOLUME",IF(AI199&gt;=1,"L","cl"),IFERROR(VLOOKUP(UPPER(TRIM(V199)),AP4:AS49,4,FALSE),V199))))))</f>
        <v/>
      </c>
      <c r="AB199" s="47" t="str">
        <f t="shared" si="47"/>
        <v/>
      </c>
      <c r="AC199" s="47" t="str">
        <f t="shared" si="48"/>
        <v/>
      </c>
      <c r="AD199" s="47" t="str">
        <f t="shared" si="40"/>
        <v/>
      </c>
      <c r="AE199" s="1"/>
      <c r="AF199" s="48" t="str">
        <f>IF(NOT(AND(LEFT(R199,1)="L",R199&lt;&gt;"LIGNE")),"",IFERROR(VLOOKUP(UPPER(TRIM(V199)),AP4:AS49,2,FALSE),""))</f>
        <v/>
      </c>
      <c r="AG199" s="49" t="str">
        <f>IF(NOT(AND(LEFT(R199,1)="L",R199&lt;&gt;"LIGNE")),"",IFERROR(VLOOKUP(UPPER(TRIM(V199)),AP4:AS49,3,FALSE),""))</f>
        <v/>
      </c>
      <c r="AH199" s="49" t="str">
        <f t="shared" si="49"/>
        <v/>
      </c>
      <c r="AI199" s="49" t="str">
        <f t="shared" si="41"/>
        <v/>
      </c>
      <c r="AJ199" s="49" t="str">
        <f t="shared" si="42"/>
        <v/>
      </c>
      <c r="AK199" s="40" t="str">
        <f>IF(R199="RECETTE","",IF(R199="PRINCIPAL AUTEUR",IF(OR(S199="",T199="",V199="",W199="",S199=0),"",IFERROR(IF(OR(VLOOKUP(UPPER(TRIM(SUBSTITUTE(T199,CHAR(160)," "))),AP4:AS49,2,FALSE)&lt;&gt;VLOOKUP(UPPER(TRIM(SUBSTITUTE(W199,CHAR(160)," "))),AP4:AS49,2,FALSE),AND(VLOOKUP(UPPER(TRIM(SUBSTITUTE(T199,CHAR(160)," "))),AP4:AS49,2,FALSE)="AUTRE",UPPER(TRIM(SUBSTITUTE(T199,CHAR(160)," ")))&lt;&gt;UPPER(TRIM(SUBSTITUTE(W199,CHAR(160)," "))))),"",(V199*VLOOKUP(UPPER(TRIM(SUBSTITUTE(W199,CHAR(160)," "))),AP4:AS49,3,FALSE))/(S199*VLOOKUP(UPPER(TRIM(SUBSTITUTE(T199,CHAR(160)," "))),AP4:AS49,3,FALSE))),"")),IFERROR(AK198,"")))</f>
        <v/>
      </c>
      <c r="AL199" s="40" t="str">
        <f t="shared" si="43"/>
        <v/>
      </c>
      <c r="AM199" s="50">
        <f t="shared" si="44"/>
        <v>0</v>
      </c>
      <c r="AN199" s="1"/>
      <c r="AO199" s="1"/>
      <c r="AP199" s="55" t="s">
        <v>312</v>
      </c>
      <c r="AQ199" s="1"/>
      <c r="AR199" s="1"/>
      <c r="AS199" s="1"/>
      <c r="BJ199" s="229">
        <v>1</v>
      </c>
    </row>
    <row r="200" spans="1:62" ht="20.100000000000001" customHeight="1" x14ac:dyDescent="0.25">
      <c r="A200" s="232" t="s">
        <v>237</v>
      </c>
      <c r="B200" s="178">
        <f t="shared" si="45"/>
        <v>0</v>
      </c>
      <c r="C200" s="156"/>
      <c r="D200" s="157"/>
      <c r="E200" s="157"/>
      <c r="F200" s="157"/>
      <c r="G200" s="157"/>
      <c r="H200" s="157"/>
      <c r="I200" s="158"/>
      <c r="J200" s="131" t="s">
        <v>237</v>
      </c>
      <c r="K200" s="255" t="str">
        <f t="shared" si="46"/>
        <v>►</v>
      </c>
      <c r="L200" s="341"/>
      <c r="M200" s="341"/>
      <c r="N200" s="341"/>
      <c r="O200" s="341"/>
      <c r="P200" s="341"/>
      <c r="Q200" s="1"/>
      <c r="R200" s="1"/>
      <c r="S200" s="77"/>
      <c r="T200" s="77"/>
      <c r="U200" s="77"/>
      <c r="V200" s="77"/>
      <c r="W200" s="1"/>
      <c r="X200" s="46" t="str">
        <f t="shared" ref="X200:X263" si="50">IF(NOT(AND(LEFT(R200,1)="L",R200&lt;&gt;"LIGNE")),"",IF(UPPER(TRIM(W200))="QS","",IF(AJ200="","",IF(AF200="MASSE",IF(AJ200&gt;=1,ROUND(AJ200,2),ROUND(AJ200*1000,0)),IF(AF200="VOLUME",IF(AJ200&gt;=1,ROUND(AJ200,2),ROUND(AJ200*100,0)),ROUND(AJ200,0))))))</f>
        <v/>
      </c>
      <c r="Y200" s="46" t="str">
        <f>IF(NOT(AND(LEFT(R200,1)="L",R200&lt;&gt;"LIGNE")),"",IF(UPPER(TRIM(W200))="QS","Qt. suffisante",IF(AJ200="","",IF(AF200="MASSE",IF(AJ200&gt;=1,"Kg","g"),IF(AF200="VOLUME",IF(AJ200&gt;=1,"L","cl"),IFERROR(VLOOKUP(UPPER(TRIM(V200)),AP4:AS49,4,FALSE),V200))))))</f>
        <v/>
      </c>
      <c r="Z200" s="78" t="str">
        <f t="shared" ref="Z200:Z263" si="51">IF(NOT(AND(LEFT(R200,1)="L",R200&lt;&gt;"LIGNE")),"",IF(UPPER(TRIM(W200))="QS","",IF(AI200="","",IF(AF200="MASSE",IF(AI200&gt;=1,ROUND(AI200,2),ROUND(AI200*1000,0)),IF(AF200="VOLUME",IF(AI200&gt;=1,ROUND(AI200,2),ROUND(AI200*100,0)),ROUND(AI200,0))))))</f>
        <v/>
      </c>
      <c r="AA200" s="45" t="str">
        <f>IF(NOT(AND(LEFT(R200,1)="L",R200&lt;&gt;"LIGNE")),"",IF(UPPER(TRIM(W200))="QS","Qt. suffisante",IF(AI200="","",IF(AF200="MASSE",IF(AI200&gt;=1,"Kg","g"),IF(AF200="VOLUME",IF(AI200&gt;=1,"L","cl"),IFERROR(VLOOKUP(UPPER(TRIM(V200)),AP4:AS49,4,FALSE),V200))))))</f>
        <v/>
      </c>
      <c r="AB200" s="47" t="str">
        <f t="shared" si="47"/>
        <v/>
      </c>
      <c r="AC200" s="47" t="str">
        <f t="shared" si="48"/>
        <v/>
      </c>
      <c r="AD200" s="47" t="str">
        <f t="shared" ref="AD200:AD263" si="52">IF(R200&lt;&gt;"PRINCIPAL AUTEUR","",IFERROR(VLOOKUP(UPPER(TRIM(SUBSTITUTE(W200,CHAR(160)," "))),$AP$4:$AS$49,2,FALSE),""))</f>
        <v/>
      </c>
      <c r="AE200" s="1"/>
      <c r="AF200" s="48" t="str">
        <f>IF(NOT(AND(LEFT(R200,1)="L",R200&lt;&gt;"LIGNE")),"",IFERROR(VLOOKUP(UPPER(TRIM(V200)),AP4:AS49,2,FALSE),""))</f>
        <v/>
      </c>
      <c r="AG200" s="49" t="str">
        <f>IF(NOT(AND(LEFT(R200,1)="L",R200&lt;&gt;"LIGNE")),"",IFERROR(VLOOKUP(UPPER(TRIM(V200)),AP4:AS49,3,FALSE),""))</f>
        <v/>
      </c>
      <c r="AH200" s="49" t="str">
        <f t="shared" si="49"/>
        <v/>
      </c>
      <c r="AI200" s="49" t="str">
        <f t="shared" ref="AI200:AI263" si="53">IF(NOT(AND(LEFT(R200,1)="L",R200&lt;&gt;"LIGNE")),"",IF(UPPER(TRIM(W200))="QS","",IF(AH200="","",IF(UPPER(TRIM(W200))="F",AH200,IF(AK200="","",AH200*AK200)))))</f>
        <v/>
      </c>
      <c r="AJ200" s="49" t="str">
        <f t="shared" ref="AJ200:AJ263" si="54">IF(NOT(AND(LEFT(R200,1)="L",R200&lt;&gt;"LIGNE")),"",IF(UPPER(TRIM(W200))="QS","",IF(AH200="","",IF(UPPER(TRIM(W200))="F",AH200,IF(AL200="","",AH200*AL200)))))</f>
        <v/>
      </c>
      <c r="AK200" s="40" t="str">
        <f>IF(R200="RECETTE","",IF(R200="PRINCIPAL AUTEUR",IF(OR(S200="",T200="",V200="",W200="",S200=0),"",IFERROR(IF(OR(VLOOKUP(UPPER(TRIM(SUBSTITUTE(T200,CHAR(160)," "))),AP4:AS49,2,FALSE)&lt;&gt;VLOOKUP(UPPER(TRIM(SUBSTITUTE(W200,CHAR(160)," "))),AP4:AS49,2,FALSE),AND(VLOOKUP(UPPER(TRIM(SUBSTITUTE(T200,CHAR(160)," "))),AP4:AS49,2,FALSE)="AUTRE",UPPER(TRIM(SUBSTITUTE(T200,CHAR(160)," ")))&lt;&gt;UPPER(TRIM(SUBSTITUTE(W200,CHAR(160)," "))))),"",(V200*VLOOKUP(UPPER(TRIM(SUBSTITUTE(W200,CHAR(160)," "))),AP4:AS49,3,FALSE))/(S200*VLOOKUP(UPPER(TRIM(SUBSTITUTE(T200,CHAR(160)," "))),AP4:AS49,3,FALSE))),"")),IFERROR(AK199,"")))</f>
        <v/>
      </c>
      <c r="AL200" s="40" t="str">
        <f t="shared" ref="AL200:AL263" si="55">IF(R200="RECETTE","",IF(R200="COUVERTS",IF(OR(INDEX(T:T,ROW())="",INDEX(V:V,ROW())="",INDEX(T:T,ROW())=0),"",IFERROR(INDEX(V:V,ROW())/INDEX(T:T,ROW()),"")),AL199))</f>
        <v/>
      </c>
      <c r="AM200" s="50">
        <f t="shared" ref="AM200:AM263" si="56">IF(R200="RECETTE",S200,AM199)</f>
        <v>0</v>
      </c>
      <c r="AN200" s="1"/>
      <c r="AO200" s="1"/>
      <c r="AP200" s="55" t="s">
        <v>311</v>
      </c>
      <c r="AQ200" s="1"/>
      <c r="AR200" s="1"/>
      <c r="AS200" s="1"/>
      <c r="BJ200" s="229">
        <v>1</v>
      </c>
    </row>
    <row r="201" spans="1:62" ht="20.100000000000001" customHeight="1" x14ac:dyDescent="0.25">
      <c r="A201" s="232" t="s">
        <v>237</v>
      </c>
      <c r="B201" s="178">
        <f t="shared" si="45"/>
        <v>0</v>
      </c>
      <c r="C201" s="156"/>
      <c r="D201" s="157"/>
      <c r="E201" s="157"/>
      <c r="F201" s="157"/>
      <c r="G201" s="157"/>
      <c r="H201" s="157"/>
      <c r="I201" s="158"/>
      <c r="J201" s="131" t="s">
        <v>237</v>
      </c>
      <c r="K201" s="255" t="str">
        <f t="shared" si="46"/>
        <v>►</v>
      </c>
      <c r="L201" s="341"/>
      <c r="M201" s="341"/>
      <c r="N201" s="341"/>
      <c r="O201" s="341"/>
      <c r="P201" s="341"/>
      <c r="Q201" s="1"/>
      <c r="R201" s="1"/>
      <c r="S201" s="77"/>
      <c r="T201" s="77"/>
      <c r="U201" s="77"/>
      <c r="V201" s="77"/>
      <c r="W201" s="1"/>
      <c r="X201" s="46" t="str">
        <f t="shared" si="50"/>
        <v/>
      </c>
      <c r="Y201" s="46" t="str">
        <f>IF(NOT(AND(LEFT(R201,1)="L",R201&lt;&gt;"LIGNE")),"",IF(UPPER(TRIM(W201))="QS","Qt. suffisante",IF(AJ201="","",IF(AF201="MASSE",IF(AJ201&gt;=1,"Kg","g"),IF(AF201="VOLUME",IF(AJ201&gt;=1,"L","cl"),IFERROR(VLOOKUP(UPPER(TRIM(V201)),AP4:AS49,4,FALSE),V201))))))</f>
        <v/>
      </c>
      <c r="Z201" s="78" t="str">
        <f t="shared" si="51"/>
        <v/>
      </c>
      <c r="AA201" s="45" t="str">
        <f>IF(NOT(AND(LEFT(R201,1)="L",R201&lt;&gt;"LIGNE")),"",IF(UPPER(TRIM(W201))="QS","Qt. suffisante",IF(AI201="","",IF(AF201="MASSE",IF(AI201&gt;=1,"Kg","g"),IF(AF201="VOLUME",IF(AI201&gt;=1,"L","cl"),IFERROR(VLOOKUP(UPPER(TRIM(V201)),AP4:AS49,4,FALSE),V201))))))</f>
        <v/>
      </c>
      <c r="AB201" s="47" t="str">
        <f t="shared" si="47"/>
        <v/>
      </c>
      <c r="AC201" s="47" t="str">
        <f t="shared" si="48"/>
        <v/>
      </c>
      <c r="AD201" s="47" t="str">
        <f t="shared" si="52"/>
        <v/>
      </c>
      <c r="AE201" s="1"/>
      <c r="AF201" s="48" t="str">
        <f>IF(NOT(AND(LEFT(R201,1)="L",R201&lt;&gt;"LIGNE")),"",IFERROR(VLOOKUP(UPPER(TRIM(V201)),AP4:AS49,2,FALSE),""))</f>
        <v/>
      </c>
      <c r="AG201" s="49" t="str">
        <f>IF(NOT(AND(LEFT(R201,1)="L",R201&lt;&gt;"LIGNE")),"",IFERROR(VLOOKUP(UPPER(TRIM(V201)),AP4:AS49,3,FALSE),""))</f>
        <v/>
      </c>
      <c r="AH201" s="49" t="str">
        <f t="shared" si="49"/>
        <v/>
      </c>
      <c r="AI201" s="49" t="str">
        <f t="shared" si="53"/>
        <v/>
      </c>
      <c r="AJ201" s="49" t="str">
        <f t="shared" si="54"/>
        <v/>
      </c>
      <c r="AK201" s="40" t="str">
        <f>IF(R201="RECETTE","",IF(R201="PRINCIPAL AUTEUR",IF(OR(S201="",T201="",V201="",W201="",S201=0),"",IFERROR(IF(OR(VLOOKUP(UPPER(TRIM(SUBSTITUTE(T201,CHAR(160)," "))),AP4:AS49,2,FALSE)&lt;&gt;VLOOKUP(UPPER(TRIM(SUBSTITUTE(W201,CHAR(160)," "))),AP4:AS49,2,FALSE),AND(VLOOKUP(UPPER(TRIM(SUBSTITUTE(T201,CHAR(160)," "))),AP4:AS49,2,FALSE)="AUTRE",UPPER(TRIM(SUBSTITUTE(T201,CHAR(160)," ")))&lt;&gt;UPPER(TRIM(SUBSTITUTE(W201,CHAR(160)," "))))),"",(V201*VLOOKUP(UPPER(TRIM(SUBSTITUTE(W201,CHAR(160)," "))),AP4:AS49,3,FALSE))/(S201*VLOOKUP(UPPER(TRIM(SUBSTITUTE(T201,CHAR(160)," "))),AP4:AS49,3,FALSE))),"")),IFERROR(AK200,"")))</f>
        <v/>
      </c>
      <c r="AL201" s="40" t="str">
        <f t="shared" si="55"/>
        <v/>
      </c>
      <c r="AM201" s="50">
        <f t="shared" si="56"/>
        <v>0</v>
      </c>
      <c r="AN201" s="1"/>
      <c r="AO201" s="1"/>
      <c r="AP201" s="64" t="s">
        <v>318</v>
      </c>
      <c r="AQ201" s="1"/>
      <c r="AR201" s="1"/>
      <c r="AS201" s="1"/>
      <c r="BJ201" s="229">
        <v>1</v>
      </c>
    </row>
    <row r="202" spans="1:62" ht="20.100000000000001" customHeight="1" x14ac:dyDescent="0.25">
      <c r="A202" s="232" t="s">
        <v>237</v>
      </c>
      <c r="B202" s="178">
        <f t="shared" si="45"/>
        <v>0</v>
      </c>
      <c r="C202" s="156"/>
      <c r="D202" s="157"/>
      <c r="E202" s="157"/>
      <c r="F202" s="157"/>
      <c r="G202" s="157"/>
      <c r="H202" s="157"/>
      <c r="I202" s="158"/>
      <c r="J202" s="131" t="s">
        <v>237</v>
      </c>
      <c r="K202" s="255" t="str">
        <f t="shared" si="46"/>
        <v>►</v>
      </c>
      <c r="L202" s="341"/>
      <c r="M202" s="341"/>
      <c r="N202" s="341"/>
      <c r="O202" s="341"/>
      <c r="P202" s="341"/>
      <c r="Q202" s="1"/>
      <c r="R202" s="1"/>
      <c r="S202" s="77"/>
      <c r="T202" s="77"/>
      <c r="U202" s="77"/>
      <c r="V202" s="77"/>
      <c r="W202" s="1"/>
      <c r="X202" s="46" t="str">
        <f t="shared" si="50"/>
        <v/>
      </c>
      <c r="Y202" s="46" t="str">
        <f>IF(NOT(AND(LEFT(R202,1)="L",R202&lt;&gt;"LIGNE")),"",IF(UPPER(TRIM(W202))="QS","Qt. suffisante",IF(AJ202="","",IF(AF202="MASSE",IF(AJ202&gt;=1,"Kg","g"),IF(AF202="VOLUME",IF(AJ202&gt;=1,"L","cl"),IFERROR(VLOOKUP(UPPER(TRIM(V202)),AP4:AS49,4,FALSE),V202))))))</f>
        <v/>
      </c>
      <c r="Z202" s="78" t="str">
        <f t="shared" si="51"/>
        <v/>
      </c>
      <c r="AA202" s="45" t="str">
        <f>IF(NOT(AND(LEFT(R202,1)="L",R202&lt;&gt;"LIGNE")),"",IF(UPPER(TRIM(W202))="QS","Qt. suffisante",IF(AI202="","",IF(AF202="MASSE",IF(AI202&gt;=1,"Kg","g"),IF(AF202="VOLUME",IF(AI202&gt;=1,"L","cl"),IFERROR(VLOOKUP(UPPER(TRIM(V202)),AP4:AS49,4,FALSE),V202))))))</f>
        <v/>
      </c>
      <c r="AB202" s="47" t="str">
        <f t="shared" si="47"/>
        <v/>
      </c>
      <c r="AC202" s="47" t="str">
        <f t="shared" si="48"/>
        <v/>
      </c>
      <c r="AD202" s="47" t="str">
        <f t="shared" si="52"/>
        <v/>
      </c>
      <c r="AE202" s="1"/>
      <c r="AF202" s="48" t="str">
        <f>IF(NOT(AND(LEFT(R202,1)="L",R202&lt;&gt;"LIGNE")),"",IFERROR(VLOOKUP(UPPER(TRIM(V202)),AP4:AS49,2,FALSE),""))</f>
        <v/>
      </c>
      <c r="AG202" s="49" t="str">
        <f>IF(NOT(AND(LEFT(R202,1)="L",R202&lt;&gt;"LIGNE")),"",IFERROR(VLOOKUP(UPPER(TRIM(V202)),AP4:AS49,3,FALSE),""))</f>
        <v/>
      </c>
      <c r="AH202" s="49" t="str">
        <f t="shared" si="49"/>
        <v/>
      </c>
      <c r="AI202" s="49" t="str">
        <f t="shared" si="53"/>
        <v/>
      </c>
      <c r="AJ202" s="49" t="str">
        <f t="shared" si="54"/>
        <v/>
      </c>
      <c r="AK202" s="40" t="str">
        <f>IF(R202="RECETTE","",IF(R202="PRINCIPAL AUTEUR",IF(OR(S202="",T202="",V202="",W202="",S202=0),"",IFERROR(IF(OR(VLOOKUP(UPPER(TRIM(SUBSTITUTE(T202,CHAR(160)," "))),AP4:AS49,2,FALSE)&lt;&gt;VLOOKUP(UPPER(TRIM(SUBSTITUTE(W202,CHAR(160)," "))),AP4:AS49,2,FALSE),AND(VLOOKUP(UPPER(TRIM(SUBSTITUTE(T202,CHAR(160)," "))),AP4:AS49,2,FALSE)="AUTRE",UPPER(TRIM(SUBSTITUTE(T202,CHAR(160)," ")))&lt;&gt;UPPER(TRIM(SUBSTITUTE(W202,CHAR(160)," "))))),"",(V202*VLOOKUP(UPPER(TRIM(SUBSTITUTE(W202,CHAR(160)," "))),AP4:AS49,3,FALSE))/(S202*VLOOKUP(UPPER(TRIM(SUBSTITUTE(T202,CHAR(160)," "))),AP4:AS49,3,FALSE))),"")),IFERROR(AK201,"")))</f>
        <v/>
      </c>
      <c r="AL202" s="40" t="str">
        <f t="shared" si="55"/>
        <v/>
      </c>
      <c r="AM202" s="50">
        <f t="shared" si="56"/>
        <v>0</v>
      </c>
      <c r="AN202" s="1"/>
      <c r="AO202" s="1"/>
      <c r="AP202" s="64" t="s">
        <v>316</v>
      </c>
      <c r="AQ202" s="1"/>
      <c r="AR202" s="1"/>
      <c r="AS202" s="1"/>
      <c r="BJ202" s="229">
        <v>1</v>
      </c>
    </row>
    <row r="203" spans="1:62" ht="20.100000000000001" customHeight="1" x14ac:dyDescent="0.25">
      <c r="A203" s="232" t="s">
        <v>237</v>
      </c>
      <c r="B203" s="178">
        <f t="shared" si="45"/>
        <v>0</v>
      </c>
      <c r="C203" s="156"/>
      <c r="D203" s="157"/>
      <c r="E203" s="157"/>
      <c r="F203" s="157"/>
      <c r="G203" s="157"/>
      <c r="H203" s="157"/>
      <c r="I203" s="158"/>
      <c r="J203" s="131" t="s">
        <v>237</v>
      </c>
      <c r="K203" s="255" t="str">
        <f t="shared" si="46"/>
        <v>►</v>
      </c>
      <c r="L203" s="341"/>
      <c r="M203" s="341"/>
      <c r="N203" s="341"/>
      <c r="O203" s="341"/>
      <c r="P203" s="341"/>
      <c r="Q203" s="1"/>
      <c r="R203" s="1"/>
      <c r="S203" s="77"/>
      <c r="T203" s="77"/>
      <c r="U203" s="77"/>
      <c r="V203" s="77"/>
      <c r="W203" s="1"/>
      <c r="X203" s="46" t="str">
        <f t="shared" si="50"/>
        <v/>
      </c>
      <c r="Y203" s="46" t="str">
        <f>IF(NOT(AND(LEFT(R203,1)="L",R203&lt;&gt;"LIGNE")),"",IF(UPPER(TRIM(W203))="QS","Qt. suffisante",IF(AJ203="","",IF(AF203="MASSE",IF(AJ203&gt;=1,"Kg","g"),IF(AF203="VOLUME",IF(AJ203&gt;=1,"L","cl"),IFERROR(VLOOKUP(UPPER(TRIM(V203)),AP4:AS49,4,FALSE),V203))))))</f>
        <v/>
      </c>
      <c r="Z203" s="78" t="str">
        <f t="shared" si="51"/>
        <v/>
      </c>
      <c r="AA203" s="45" t="str">
        <f>IF(NOT(AND(LEFT(R203,1)="L",R203&lt;&gt;"LIGNE")),"",IF(UPPER(TRIM(W203))="QS","Qt. suffisante",IF(AI203="","",IF(AF203="MASSE",IF(AI203&gt;=1,"Kg","g"),IF(AF203="VOLUME",IF(AI203&gt;=1,"L","cl"),IFERROR(VLOOKUP(UPPER(TRIM(V203)),AP4:AS49,4,FALSE),V203))))))</f>
        <v/>
      </c>
      <c r="AB203" s="47" t="str">
        <f t="shared" si="47"/>
        <v/>
      </c>
      <c r="AC203" s="47" t="str">
        <f t="shared" si="48"/>
        <v/>
      </c>
      <c r="AD203" s="47" t="str">
        <f t="shared" si="52"/>
        <v/>
      </c>
      <c r="AE203" s="1"/>
      <c r="AF203" s="48" t="str">
        <f>IF(NOT(AND(LEFT(R203,1)="L",R203&lt;&gt;"LIGNE")),"",IFERROR(VLOOKUP(UPPER(TRIM(V203)),AP4:AS49,2,FALSE),""))</f>
        <v/>
      </c>
      <c r="AG203" s="49" t="str">
        <f>IF(NOT(AND(LEFT(R203,1)="L",R203&lt;&gt;"LIGNE")),"",IFERROR(VLOOKUP(UPPER(TRIM(V203)),AP4:AS49,3,FALSE),""))</f>
        <v/>
      </c>
      <c r="AH203" s="49" t="str">
        <f t="shared" si="49"/>
        <v/>
      </c>
      <c r="AI203" s="49" t="str">
        <f t="shared" si="53"/>
        <v/>
      </c>
      <c r="AJ203" s="49" t="str">
        <f t="shared" si="54"/>
        <v/>
      </c>
      <c r="AK203" s="40" t="str">
        <f>IF(R203="RECETTE","",IF(R203="PRINCIPAL AUTEUR",IF(OR(S203="",T203="",V203="",W203="",S203=0),"",IFERROR(IF(OR(VLOOKUP(UPPER(TRIM(SUBSTITUTE(T203,CHAR(160)," "))),AP4:AS49,2,FALSE)&lt;&gt;VLOOKUP(UPPER(TRIM(SUBSTITUTE(W203,CHAR(160)," "))),AP4:AS49,2,FALSE),AND(VLOOKUP(UPPER(TRIM(SUBSTITUTE(T203,CHAR(160)," "))),AP4:AS49,2,FALSE)="AUTRE",UPPER(TRIM(SUBSTITUTE(T203,CHAR(160)," ")))&lt;&gt;UPPER(TRIM(SUBSTITUTE(W203,CHAR(160)," "))))),"",(V203*VLOOKUP(UPPER(TRIM(SUBSTITUTE(W203,CHAR(160)," "))),AP4:AS49,3,FALSE))/(S203*VLOOKUP(UPPER(TRIM(SUBSTITUTE(T203,CHAR(160)," "))),AP4:AS49,3,FALSE))),"")),IFERROR(AK202,"")))</f>
        <v/>
      </c>
      <c r="AL203" s="40" t="str">
        <f t="shared" si="55"/>
        <v/>
      </c>
      <c r="AM203" s="50">
        <f t="shared" si="56"/>
        <v>0</v>
      </c>
      <c r="AN203" s="1"/>
      <c r="AO203" s="1"/>
      <c r="AP203" s="64" t="s">
        <v>368</v>
      </c>
      <c r="AQ203" s="1"/>
      <c r="AR203" s="1"/>
      <c r="AS203" s="1"/>
      <c r="BJ203" s="229">
        <v>1</v>
      </c>
    </row>
    <row r="204" spans="1:62" ht="20.100000000000001" customHeight="1" x14ac:dyDescent="0.25">
      <c r="A204" s="232" t="s">
        <v>237</v>
      </c>
      <c r="B204" s="178">
        <f t="shared" si="45"/>
        <v>0</v>
      </c>
      <c r="C204" s="156"/>
      <c r="D204" s="157"/>
      <c r="E204" s="157"/>
      <c r="F204" s="157"/>
      <c r="G204" s="157"/>
      <c r="H204" s="157"/>
      <c r="I204" s="158"/>
      <c r="J204" s="131" t="s">
        <v>237</v>
      </c>
      <c r="K204" s="255" t="str">
        <f t="shared" si="46"/>
        <v>►</v>
      </c>
      <c r="L204" s="341"/>
      <c r="M204" s="341"/>
      <c r="N204" s="341"/>
      <c r="O204" s="341"/>
      <c r="P204" s="341"/>
      <c r="Q204" s="1"/>
      <c r="R204" s="1"/>
      <c r="S204" s="77"/>
      <c r="T204" s="77"/>
      <c r="U204" s="77"/>
      <c r="V204" s="77"/>
      <c r="W204" s="1"/>
      <c r="X204" s="46" t="str">
        <f t="shared" si="50"/>
        <v/>
      </c>
      <c r="Y204" s="46" t="str">
        <f>IF(NOT(AND(LEFT(R204,1)="L",R204&lt;&gt;"LIGNE")),"",IF(UPPER(TRIM(W204))="QS","Qt. suffisante",IF(AJ204="","",IF(AF204="MASSE",IF(AJ204&gt;=1,"Kg","g"),IF(AF204="VOLUME",IF(AJ204&gt;=1,"L","cl"),IFERROR(VLOOKUP(UPPER(TRIM(V204)),AP4:AS49,4,FALSE),V204))))))</f>
        <v/>
      </c>
      <c r="Z204" s="78" t="str">
        <f t="shared" si="51"/>
        <v/>
      </c>
      <c r="AA204" s="45" t="str">
        <f>IF(NOT(AND(LEFT(R204,1)="L",R204&lt;&gt;"LIGNE")),"",IF(UPPER(TRIM(W204))="QS","Qt. suffisante",IF(AI204="","",IF(AF204="MASSE",IF(AI204&gt;=1,"Kg","g"),IF(AF204="VOLUME",IF(AI204&gt;=1,"L","cl"),IFERROR(VLOOKUP(UPPER(TRIM(V204)),AP4:AS49,4,FALSE),V204))))))</f>
        <v/>
      </c>
      <c r="AB204" s="47" t="str">
        <f t="shared" si="47"/>
        <v/>
      </c>
      <c r="AC204" s="47" t="str">
        <f t="shared" si="48"/>
        <v/>
      </c>
      <c r="AD204" s="47" t="str">
        <f t="shared" si="52"/>
        <v/>
      </c>
      <c r="AE204" s="1"/>
      <c r="AF204" s="48" t="str">
        <f>IF(NOT(AND(LEFT(R204,1)="L",R204&lt;&gt;"LIGNE")),"",IFERROR(VLOOKUP(UPPER(TRIM(V204)),AP4:AS49,2,FALSE),""))</f>
        <v/>
      </c>
      <c r="AG204" s="49" t="str">
        <f>IF(NOT(AND(LEFT(R204,1)="L",R204&lt;&gt;"LIGNE")),"",IFERROR(VLOOKUP(UPPER(TRIM(V204)),AP4:AS49,3,FALSE),""))</f>
        <v/>
      </c>
      <c r="AH204" s="49" t="str">
        <f t="shared" si="49"/>
        <v/>
      </c>
      <c r="AI204" s="49" t="str">
        <f t="shared" si="53"/>
        <v/>
      </c>
      <c r="AJ204" s="49" t="str">
        <f t="shared" si="54"/>
        <v/>
      </c>
      <c r="AK204" s="40" t="str">
        <f>IF(R204="RECETTE","",IF(R204="PRINCIPAL AUTEUR",IF(OR(S204="",T204="",V204="",W204="",S204=0),"",IFERROR(IF(OR(VLOOKUP(UPPER(TRIM(SUBSTITUTE(T204,CHAR(160)," "))),AP4:AS49,2,FALSE)&lt;&gt;VLOOKUP(UPPER(TRIM(SUBSTITUTE(W204,CHAR(160)," "))),AP4:AS49,2,FALSE),AND(VLOOKUP(UPPER(TRIM(SUBSTITUTE(T204,CHAR(160)," "))),AP4:AS49,2,FALSE)="AUTRE",UPPER(TRIM(SUBSTITUTE(T204,CHAR(160)," ")))&lt;&gt;UPPER(TRIM(SUBSTITUTE(W204,CHAR(160)," "))))),"",(V204*VLOOKUP(UPPER(TRIM(SUBSTITUTE(W204,CHAR(160)," "))),AP4:AS49,3,FALSE))/(S204*VLOOKUP(UPPER(TRIM(SUBSTITUTE(T204,CHAR(160)," "))),AP4:AS49,3,FALSE))),"")),IFERROR(AK203,"")))</f>
        <v/>
      </c>
      <c r="AL204" s="40" t="str">
        <f t="shared" si="55"/>
        <v/>
      </c>
      <c r="AM204" s="50">
        <f t="shared" si="56"/>
        <v>0</v>
      </c>
      <c r="AN204" s="1"/>
      <c r="AO204" s="1"/>
      <c r="AP204" s="64" t="s">
        <v>49</v>
      </c>
      <c r="AQ204" s="1"/>
      <c r="AR204" s="1"/>
      <c r="AS204" s="1"/>
      <c r="BJ204" s="229">
        <v>1</v>
      </c>
    </row>
    <row r="205" spans="1:62" ht="20.100000000000001" customHeight="1" x14ac:dyDescent="0.25">
      <c r="A205" s="232" t="s">
        <v>237</v>
      </c>
      <c r="B205" s="178">
        <f t="shared" si="45"/>
        <v>0</v>
      </c>
      <c r="C205" s="156"/>
      <c r="D205" s="157"/>
      <c r="E205" s="157"/>
      <c r="F205" s="157"/>
      <c r="G205" s="157"/>
      <c r="H205" s="157"/>
      <c r="I205" s="158"/>
      <c r="J205" s="131" t="s">
        <v>237</v>
      </c>
      <c r="K205" s="255" t="str">
        <f t="shared" si="46"/>
        <v>►</v>
      </c>
      <c r="L205" s="341"/>
      <c r="M205" s="341"/>
      <c r="N205" s="341"/>
      <c r="O205" s="341"/>
      <c r="P205" s="341"/>
      <c r="Q205" s="1"/>
      <c r="R205" s="1"/>
      <c r="S205" s="77"/>
      <c r="T205" s="77"/>
      <c r="U205" s="77"/>
      <c r="V205" s="77"/>
      <c r="W205" s="1"/>
      <c r="X205" s="46" t="str">
        <f t="shared" si="50"/>
        <v/>
      </c>
      <c r="Y205" s="46" t="str">
        <f>IF(NOT(AND(LEFT(R205,1)="L",R205&lt;&gt;"LIGNE")),"",IF(UPPER(TRIM(W205))="QS","Qt. suffisante",IF(AJ205="","",IF(AF205="MASSE",IF(AJ205&gt;=1,"Kg","g"),IF(AF205="VOLUME",IF(AJ205&gt;=1,"L","cl"),IFERROR(VLOOKUP(UPPER(TRIM(V205)),AP4:AS49,4,FALSE),V205))))))</f>
        <v/>
      </c>
      <c r="Z205" s="78" t="str">
        <f t="shared" si="51"/>
        <v/>
      </c>
      <c r="AA205" s="45" t="str">
        <f>IF(NOT(AND(LEFT(R205,1)="L",R205&lt;&gt;"LIGNE")),"",IF(UPPER(TRIM(W205))="QS","Qt. suffisante",IF(AI205="","",IF(AF205="MASSE",IF(AI205&gt;=1,"Kg","g"),IF(AF205="VOLUME",IF(AI205&gt;=1,"L","cl"),IFERROR(VLOOKUP(UPPER(TRIM(V205)),AP4:AS49,4,FALSE),V205))))))</f>
        <v/>
      </c>
      <c r="AB205" s="47" t="str">
        <f t="shared" si="47"/>
        <v/>
      </c>
      <c r="AC205" s="47" t="str">
        <f t="shared" si="48"/>
        <v/>
      </c>
      <c r="AD205" s="47" t="str">
        <f t="shared" si="52"/>
        <v/>
      </c>
      <c r="AE205" s="1"/>
      <c r="AF205" s="48" t="str">
        <f>IF(NOT(AND(LEFT(R205,1)="L",R205&lt;&gt;"LIGNE")),"",IFERROR(VLOOKUP(UPPER(TRIM(V205)),AP4:AS49,2,FALSE),""))</f>
        <v/>
      </c>
      <c r="AG205" s="49" t="str">
        <f>IF(NOT(AND(LEFT(R205,1)="L",R205&lt;&gt;"LIGNE")),"",IFERROR(VLOOKUP(UPPER(TRIM(V205)),AP4:AS49,3,FALSE),""))</f>
        <v/>
      </c>
      <c r="AH205" s="49" t="str">
        <f t="shared" si="49"/>
        <v/>
      </c>
      <c r="AI205" s="49" t="str">
        <f t="shared" si="53"/>
        <v/>
      </c>
      <c r="AJ205" s="49" t="str">
        <f t="shared" si="54"/>
        <v/>
      </c>
      <c r="AK205" s="40" t="str">
        <f>IF(R205="RECETTE","",IF(R205="PRINCIPAL AUTEUR",IF(OR(S205="",T205="",V205="",W205="",S205=0),"",IFERROR(IF(OR(VLOOKUP(UPPER(TRIM(SUBSTITUTE(T205,CHAR(160)," "))),AP4:AS49,2,FALSE)&lt;&gt;VLOOKUP(UPPER(TRIM(SUBSTITUTE(W205,CHAR(160)," "))),AP4:AS49,2,FALSE),AND(VLOOKUP(UPPER(TRIM(SUBSTITUTE(T205,CHAR(160)," "))),AP4:AS49,2,FALSE)="AUTRE",UPPER(TRIM(SUBSTITUTE(T205,CHAR(160)," ")))&lt;&gt;UPPER(TRIM(SUBSTITUTE(W205,CHAR(160)," "))))),"",(V205*VLOOKUP(UPPER(TRIM(SUBSTITUTE(W205,CHAR(160)," "))),AP4:AS49,3,FALSE))/(S205*VLOOKUP(UPPER(TRIM(SUBSTITUTE(T205,CHAR(160)," "))),AP4:AS49,3,FALSE))),"")),IFERROR(AK204,"")))</f>
        <v/>
      </c>
      <c r="AL205" s="40" t="str">
        <f t="shared" si="55"/>
        <v/>
      </c>
      <c r="AM205" s="50">
        <f t="shared" si="56"/>
        <v>0</v>
      </c>
      <c r="AN205" s="1"/>
      <c r="AO205" s="1"/>
      <c r="AP205" s="64" t="s">
        <v>439</v>
      </c>
      <c r="AQ205" s="1"/>
      <c r="AR205" s="1"/>
      <c r="AS205" s="1"/>
      <c r="BJ205" s="229">
        <v>1</v>
      </c>
    </row>
    <row r="206" spans="1:62" ht="20.100000000000001" customHeight="1" x14ac:dyDescent="0.25">
      <c r="A206" s="232" t="s">
        <v>237</v>
      </c>
      <c r="B206" s="178">
        <f t="shared" si="45"/>
        <v>0</v>
      </c>
      <c r="C206" s="156"/>
      <c r="D206" s="157"/>
      <c r="E206" s="157"/>
      <c r="F206" s="157"/>
      <c r="G206" s="157"/>
      <c r="H206" s="157"/>
      <c r="I206" s="158"/>
      <c r="J206" s="131" t="s">
        <v>237</v>
      </c>
      <c r="K206" s="255" t="str">
        <f t="shared" si="46"/>
        <v>►</v>
      </c>
      <c r="L206" s="341"/>
      <c r="M206" s="341"/>
      <c r="N206" s="341"/>
      <c r="O206" s="341"/>
      <c r="P206" s="341"/>
      <c r="Q206" s="1"/>
      <c r="R206" s="1"/>
      <c r="S206" s="77"/>
      <c r="T206" s="77"/>
      <c r="U206" s="77"/>
      <c r="V206" s="77"/>
      <c r="W206" s="1"/>
      <c r="X206" s="46" t="str">
        <f t="shared" si="50"/>
        <v/>
      </c>
      <c r="Y206" s="46" t="str">
        <f>IF(NOT(AND(LEFT(R206,1)="L",R206&lt;&gt;"LIGNE")),"",IF(UPPER(TRIM(W206))="QS","Qt. suffisante",IF(AJ206="","",IF(AF206="MASSE",IF(AJ206&gt;=1,"Kg","g"),IF(AF206="VOLUME",IF(AJ206&gt;=1,"L","cl"),IFERROR(VLOOKUP(UPPER(TRIM(V206)),AP4:AS49,4,FALSE),V206))))))</f>
        <v/>
      </c>
      <c r="Z206" s="78" t="str">
        <f t="shared" si="51"/>
        <v/>
      </c>
      <c r="AA206" s="45" t="str">
        <f>IF(NOT(AND(LEFT(R206,1)="L",R206&lt;&gt;"LIGNE")),"",IF(UPPER(TRIM(W206))="QS","Qt. suffisante",IF(AI206="","",IF(AF206="MASSE",IF(AI206&gt;=1,"Kg","g"),IF(AF206="VOLUME",IF(AI206&gt;=1,"L","cl"),IFERROR(VLOOKUP(UPPER(TRIM(V206)),AP4:AS49,4,FALSE),V206))))))</f>
        <v/>
      </c>
      <c r="AB206" s="47" t="str">
        <f t="shared" si="47"/>
        <v/>
      </c>
      <c r="AC206" s="47" t="str">
        <f t="shared" si="48"/>
        <v/>
      </c>
      <c r="AD206" s="47" t="str">
        <f t="shared" si="52"/>
        <v/>
      </c>
      <c r="AE206" s="1"/>
      <c r="AF206" s="48" t="str">
        <f>IF(NOT(AND(LEFT(R206,1)="L",R206&lt;&gt;"LIGNE")),"",IFERROR(VLOOKUP(UPPER(TRIM(V206)),AP4:AS49,2,FALSE),""))</f>
        <v/>
      </c>
      <c r="AG206" s="49" t="str">
        <f>IF(NOT(AND(LEFT(R206,1)="L",R206&lt;&gt;"LIGNE")),"",IFERROR(VLOOKUP(UPPER(TRIM(V206)),AP4:AS49,3,FALSE),""))</f>
        <v/>
      </c>
      <c r="AH206" s="49" t="str">
        <f t="shared" si="49"/>
        <v/>
      </c>
      <c r="AI206" s="49" t="str">
        <f t="shared" si="53"/>
        <v/>
      </c>
      <c r="AJ206" s="49" t="str">
        <f t="shared" si="54"/>
        <v/>
      </c>
      <c r="AK206" s="40" t="str">
        <f>IF(R206="RECETTE","",IF(R206="PRINCIPAL AUTEUR",IF(OR(S206="",T206="",V206="",W206="",S206=0),"",IFERROR(IF(OR(VLOOKUP(UPPER(TRIM(SUBSTITUTE(T206,CHAR(160)," "))),AP4:AS49,2,FALSE)&lt;&gt;VLOOKUP(UPPER(TRIM(SUBSTITUTE(W206,CHAR(160)," "))),AP4:AS49,2,FALSE),AND(VLOOKUP(UPPER(TRIM(SUBSTITUTE(T206,CHAR(160)," "))),AP4:AS49,2,FALSE)="AUTRE",UPPER(TRIM(SUBSTITUTE(T206,CHAR(160)," ")))&lt;&gt;UPPER(TRIM(SUBSTITUTE(W206,CHAR(160)," "))))),"",(V206*VLOOKUP(UPPER(TRIM(SUBSTITUTE(W206,CHAR(160)," "))),AP4:AS49,3,FALSE))/(S206*VLOOKUP(UPPER(TRIM(SUBSTITUTE(T206,CHAR(160)," "))),AP4:AS49,3,FALSE))),"")),IFERROR(AK205,"")))</f>
        <v/>
      </c>
      <c r="AL206" s="40" t="str">
        <f t="shared" si="55"/>
        <v/>
      </c>
      <c r="AM206" s="50">
        <f t="shared" si="56"/>
        <v>0</v>
      </c>
      <c r="AN206" s="1"/>
      <c r="AO206" s="1"/>
      <c r="AP206" s="64" t="s">
        <v>52</v>
      </c>
      <c r="AQ206" s="1"/>
      <c r="AR206" s="1"/>
      <c r="AS206" s="1"/>
      <c r="BJ206" s="229">
        <v>1</v>
      </c>
    </row>
    <row r="207" spans="1:62" ht="20.100000000000001" customHeight="1" x14ac:dyDescent="0.25">
      <c r="A207" s="232" t="s">
        <v>237</v>
      </c>
      <c r="B207" s="178">
        <f t="shared" si="45"/>
        <v>0</v>
      </c>
      <c r="C207" s="156"/>
      <c r="D207" s="157"/>
      <c r="E207" s="157"/>
      <c r="F207" s="157"/>
      <c r="G207" s="157"/>
      <c r="H207" s="157"/>
      <c r="I207" s="158"/>
      <c r="J207" s="131" t="s">
        <v>237</v>
      </c>
      <c r="K207" s="255" t="str">
        <f t="shared" si="46"/>
        <v>►</v>
      </c>
      <c r="L207" s="341"/>
      <c r="M207" s="341"/>
      <c r="N207" s="341"/>
      <c r="O207" s="341"/>
      <c r="P207" s="341"/>
      <c r="Q207" s="1"/>
      <c r="R207" s="1"/>
      <c r="S207" s="77"/>
      <c r="T207" s="77"/>
      <c r="U207" s="77"/>
      <c r="V207" s="77"/>
      <c r="W207" s="1"/>
      <c r="X207" s="46" t="str">
        <f t="shared" si="50"/>
        <v/>
      </c>
      <c r="Y207" s="46" t="str">
        <f>IF(NOT(AND(LEFT(R207,1)="L",R207&lt;&gt;"LIGNE")),"",IF(UPPER(TRIM(W207))="QS","Qt. suffisante",IF(AJ207="","",IF(AF207="MASSE",IF(AJ207&gt;=1,"Kg","g"),IF(AF207="VOLUME",IF(AJ207&gt;=1,"L","cl"),IFERROR(VLOOKUP(UPPER(TRIM(V207)),AP4:AS49,4,FALSE),V207))))))</f>
        <v/>
      </c>
      <c r="Z207" s="78" t="str">
        <f t="shared" si="51"/>
        <v/>
      </c>
      <c r="AA207" s="45" t="str">
        <f>IF(NOT(AND(LEFT(R207,1)="L",R207&lt;&gt;"LIGNE")),"",IF(UPPER(TRIM(W207))="QS","Qt. suffisante",IF(AI207="","",IF(AF207="MASSE",IF(AI207&gt;=1,"Kg","g"),IF(AF207="VOLUME",IF(AI207&gt;=1,"L","cl"),IFERROR(VLOOKUP(UPPER(TRIM(V207)),AP4:AS49,4,FALSE),V207))))))</f>
        <v/>
      </c>
      <c r="AB207" s="47" t="str">
        <f t="shared" si="47"/>
        <v/>
      </c>
      <c r="AC207" s="47" t="str">
        <f t="shared" si="48"/>
        <v/>
      </c>
      <c r="AD207" s="47" t="str">
        <f t="shared" si="52"/>
        <v/>
      </c>
      <c r="AE207" s="1"/>
      <c r="AF207" s="48" t="str">
        <f>IF(NOT(AND(LEFT(R207,1)="L",R207&lt;&gt;"LIGNE")),"",IFERROR(VLOOKUP(UPPER(TRIM(V207)),AP4:AS49,2,FALSE),""))</f>
        <v/>
      </c>
      <c r="AG207" s="49" t="str">
        <f>IF(NOT(AND(LEFT(R207,1)="L",R207&lt;&gt;"LIGNE")),"",IFERROR(VLOOKUP(UPPER(TRIM(V207)),AP4:AS49,3,FALSE),""))</f>
        <v/>
      </c>
      <c r="AH207" s="49" t="str">
        <f t="shared" si="49"/>
        <v/>
      </c>
      <c r="AI207" s="49" t="str">
        <f t="shared" si="53"/>
        <v/>
      </c>
      <c r="AJ207" s="49" t="str">
        <f t="shared" si="54"/>
        <v/>
      </c>
      <c r="AK207" s="40" t="str">
        <f>IF(R207="RECETTE","",IF(R207="PRINCIPAL AUTEUR",IF(OR(S207="",T207="",V207="",W207="",S207=0),"",IFERROR(IF(OR(VLOOKUP(UPPER(TRIM(SUBSTITUTE(T207,CHAR(160)," "))),AP4:AS49,2,FALSE)&lt;&gt;VLOOKUP(UPPER(TRIM(SUBSTITUTE(W207,CHAR(160)," "))),AP4:AS49,2,FALSE),AND(VLOOKUP(UPPER(TRIM(SUBSTITUTE(T207,CHAR(160)," "))),AP4:AS49,2,FALSE)="AUTRE",UPPER(TRIM(SUBSTITUTE(T207,CHAR(160)," ")))&lt;&gt;UPPER(TRIM(SUBSTITUTE(W207,CHAR(160)," "))))),"",(V207*VLOOKUP(UPPER(TRIM(SUBSTITUTE(W207,CHAR(160)," "))),AP4:AS49,3,FALSE))/(S207*VLOOKUP(UPPER(TRIM(SUBSTITUTE(T207,CHAR(160)," "))),AP4:AS49,3,FALSE))),"")),IFERROR(AK206,"")))</f>
        <v/>
      </c>
      <c r="AL207" s="40" t="str">
        <f t="shared" si="55"/>
        <v/>
      </c>
      <c r="AM207" s="50">
        <f t="shared" si="56"/>
        <v>0</v>
      </c>
      <c r="AN207" s="1"/>
      <c r="AO207" s="1"/>
      <c r="AP207" s="64" t="s">
        <v>440</v>
      </c>
      <c r="AQ207" s="1"/>
      <c r="AR207" s="1"/>
      <c r="AS207" s="1"/>
      <c r="BJ207" s="229">
        <v>1</v>
      </c>
    </row>
    <row r="208" spans="1:62" ht="20.100000000000001" customHeight="1" x14ac:dyDescent="0.25">
      <c r="A208" s="232" t="s">
        <v>237</v>
      </c>
      <c r="B208" s="178">
        <f t="shared" si="45"/>
        <v>0</v>
      </c>
      <c r="C208" s="156"/>
      <c r="D208" s="157"/>
      <c r="E208" s="157"/>
      <c r="F208" s="157"/>
      <c r="G208" s="157"/>
      <c r="H208" s="157"/>
      <c r="I208" s="158"/>
      <c r="J208" s="131" t="s">
        <v>237</v>
      </c>
      <c r="K208" s="255" t="str">
        <f t="shared" si="46"/>
        <v>►</v>
      </c>
      <c r="L208" s="341"/>
      <c r="M208" s="341"/>
      <c r="N208" s="341"/>
      <c r="O208" s="341"/>
      <c r="P208" s="341"/>
      <c r="Q208" s="1"/>
      <c r="R208" s="1"/>
      <c r="S208" s="77"/>
      <c r="T208" s="77"/>
      <c r="U208" s="77"/>
      <c r="V208" s="77"/>
      <c r="W208" s="1"/>
      <c r="X208" s="46" t="str">
        <f t="shared" si="50"/>
        <v/>
      </c>
      <c r="Y208" s="46" t="str">
        <f>IF(NOT(AND(LEFT(R208,1)="L",R208&lt;&gt;"LIGNE")),"",IF(UPPER(TRIM(W208))="QS","Qt. suffisante",IF(AJ208="","",IF(AF208="MASSE",IF(AJ208&gt;=1,"Kg","g"),IF(AF208="VOLUME",IF(AJ208&gt;=1,"L","cl"),IFERROR(VLOOKUP(UPPER(TRIM(V208)),AP4:AS49,4,FALSE),V208))))))</f>
        <v/>
      </c>
      <c r="Z208" s="78" t="str">
        <f t="shared" si="51"/>
        <v/>
      </c>
      <c r="AA208" s="45" t="str">
        <f>IF(NOT(AND(LEFT(R208,1)="L",R208&lt;&gt;"LIGNE")),"",IF(UPPER(TRIM(W208))="QS","Qt. suffisante",IF(AI208="","",IF(AF208="MASSE",IF(AI208&gt;=1,"Kg","g"),IF(AF208="VOLUME",IF(AI208&gt;=1,"L","cl"),IFERROR(VLOOKUP(UPPER(TRIM(V208)),AP4:AS49,4,FALSE),V208))))))</f>
        <v/>
      </c>
      <c r="AB208" s="47" t="str">
        <f t="shared" si="47"/>
        <v/>
      </c>
      <c r="AC208" s="47" t="str">
        <f t="shared" si="48"/>
        <v/>
      </c>
      <c r="AD208" s="47" t="str">
        <f t="shared" si="52"/>
        <v/>
      </c>
      <c r="AE208" s="1"/>
      <c r="AF208" s="48" t="str">
        <f>IF(NOT(AND(LEFT(R208,1)="L",R208&lt;&gt;"LIGNE")),"",IFERROR(VLOOKUP(UPPER(TRIM(V208)),AP4:AS49,2,FALSE),""))</f>
        <v/>
      </c>
      <c r="AG208" s="49" t="str">
        <f>IF(NOT(AND(LEFT(R208,1)="L",R208&lt;&gt;"LIGNE")),"",IFERROR(VLOOKUP(UPPER(TRIM(V208)),AP4:AS49,3,FALSE),""))</f>
        <v/>
      </c>
      <c r="AH208" s="49" t="str">
        <f t="shared" si="49"/>
        <v/>
      </c>
      <c r="AI208" s="49" t="str">
        <f t="shared" si="53"/>
        <v/>
      </c>
      <c r="AJ208" s="49" t="str">
        <f t="shared" si="54"/>
        <v/>
      </c>
      <c r="AK208" s="40" t="str">
        <f>IF(R208="RECETTE","",IF(R208="PRINCIPAL AUTEUR",IF(OR(S208="",T208="",V208="",W208="",S208=0),"",IFERROR(IF(OR(VLOOKUP(UPPER(TRIM(SUBSTITUTE(T208,CHAR(160)," "))),AP4:AS49,2,FALSE)&lt;&gt;VLOOKUP(UPPER(TRIM(SUBSTITUTE(W208,CHAR(160)," "))),AP4:AS49,2,FALSE),AND(VLOOKUP(UPPER(TRIM(SUBSTITUTE(T208,CHAR(160)," "))),AP4:AS49,2,FALSE)="AUTRE",UPPER(TRIM(SUBSTITUTE(T208,CHAR(160)," ")))&lt;&gt;UPPER(TRIM(SUBSTITUTE(W208,CHAR(160)," "))))),"",(V208*VLOOKUP(UPPER(TRIM(SUBSTITUTE(W208,CHAR(160)," "))),AP4:AS49,3,FALSE))/(S208*VLOOKUP(UPPER(TRIM(SUBSTITUTE(T208,CHAR(160)," "))),AP4:AS49,3,FALSE))),"")),IFERROR(AK207,"")))</f>
        <v/>
      </c>
      <c r="AL208" s="40" t="str">
        <f t="shared" si="55"/>
        <v/>
      </c>
      <c r="AM208" s="50">
        <f t="shared" si="56"/>
        <v>0</v>
      </c>
      <c r="AN208" s="1"/>
      <c r="AO208" s="1"/>
      <c r="AP208" s="64" t="s">
        <v>441</v>
      </c>
      <c r="AQ208" s="1"/>
      <c r="AR208" s="1"/>
      <c r="AS208" s="1"/>
      <c r="BJ208" s="229">
        <v>1</v>
      </c>
    </row>
    <row r="209" spans="1:62" ht="20.100000000000001" customHeight="1" x14ac:dyDescent="0.25">
      <c r="A209" s="232" t="s">
        <v>237</v>
      </c>
      <c r="B209" s="178">
        <f t="shared" si="45"/>
        <v>0</v>
      </c>
      <c r="C209" s="156"/>
      <c r="D209" s="157"/>
      <c r="E209" s="157"/>
      <c r="F209" s="157"/>
      <c r="G209" s="157"/>
      <c r="H209" s="157"/>
      <c r="I209" s="158"/>
      <c r="J209" s="131" t="s">
        <v>237</v>
      </c>
      <c r="K209" s="255" t="str">
        <f t="shared" si="46"/>
        <v>►</v>
      </c>
      <c r="L209" s="341"/>
      <c r="M209" s="341"/>
      <c r="N209" s="341"/>
      <c r="O209" s="341"/>
      <c r="P209" s="341"/>
      <c r="Q209" s="1"/>
      <c r="R209" s="1"/>
      <c r="S209" s="77"/>
      <c r="T209" s="77"/>
      <c r="U209" s="77"/>
      <c r="V209" s="77"/>
      <c r="W209" s="1"/>
      <c r="X209" s="46" t="str">
        <f t="shared" si="50"/>
        <v/>
      </c>
      <c r="Y209" s="46" t="str">
        <f>IF(NOT(AND(LEFT(R209,1)="L",R209&lt;&gt;"LIGNE")),"",IF(UPPER(TRIM(W209))="QS","Qt. suffisante",IF(AJ209="","",IF(AF209="MASSE",IF(AJ209&gt;=1,"Kg","g"),IF(AF209="VOLUME",IF(AJ209&gt;=1,"L","cl"),IFERROR(VLOOKUP(UPPER(TRIM(V209)),AP4:AS49,4,FALSE),V209))))))</f>
        <v/>
      </c>
      <c r="Z209" s="78" t="str">
        <f t="shared" si="51"/>
        <v/>
      </c>
      <c r="AA209" s="45" t="str">
        <f>IF(NOT(AND(LEFT(R209,1)="L",R209&lt;&gt;"LIGNE")),"",IF(UPPER(TRIM(W209))="QS","Qt. suffisante",IF(AI209="","",IF(AF209="MASSE",IF(AI209&gt;=1,"Kg","g"),IF(AF209="VOLUME",IF(AI209&gt;=1,"L","cl"),IFERROR(VLOOKUP(UPPER(TRIM(V209)),AP4:AS49,4,FALSE),V209))))))</f>
        <v/>
      </c>
      <c r="AB209" s="47" t="str">
        <f t="shared" si="47"/>
        <v/>
      </c>
      <c r="AC209" s="47" t="str">
        <f t="shared" si="48"/>
        <v/>
      </c>
      <c r="AD209" s="47" t="str">
        <f t="shared" si="52"/>
        <v/>
      </c>
      <c r="AE209" s="1"/>
      <c r="AF209" s="48" t="str">
        <f>IF(NOT(AND(LEFT(R209,1)="L",R209&lt;&gt;"LIGNE")),"",IFERROR(VLOOKUP(UPPER(TRIM(V209)),AP4:AS49,2,FALSE),""))</f>
        <v/>
      </c>
      <c r="AG209" s="49" t="str">
        <f>IF(NOT(AND(LEFT(R209,1)="L",R209&lt;&gt;"LIGNE")),"",IFERROR(VLOOKUP(UPPER(TRIM(V209)),AP4:AS49,3,FALSE),""))</f>
        <v/>
      </c>
      <c r="AH209" s="49" t="str">
        <f t="shared" si="49"/>
        <v/>
      </c>
      <c r="AI209" s="49" t="str">
        <f t="shared" si="53"/>
        <v/>
      </c>
      <c r="AJ209" s="49" t="str">
        <f t="shared" si="54"/>
        <v/>
      </c>
      <c r="AK209" s="40" t="str">
        <f>IF(R209="RECETTE","",IF(R209="PRINCIPAL AUTEUR",IF(OR(S209="",T209="",V209="",W209="",S209=0),"",IFERROR(IF(OR(VLOOKUP(UPPER(TRIM(SUBSTITUTE(T209,CHAR(160)," "))),AP4:AS49,2,FALSE)&lt;&gt;VLOOKUP(UPPER(TRIM(SUBSTITUTE(W209,CHAR(160)," "))),AP4:AS49,2,FALSE),AND(VLOOKUP(UPPER(TRIM(SUBSTITUTE(T209,CHAR(160)," "))),AP4:AS49,2,FALSE)="AUTRE",UPPER(TRIM(SUBSTITUTE(T209,CHAR(160)," ")))&lt;&gt;UPPER(TRIM(SUBSTITUTE(W209,CHAR(160)," "))))),"",(V209*VLOOKUP(UPPER(TRIM(SUBSTITUTE(W209,CHAR(160)," "))),AP4:AS49,3,FALSE))/(S209*VLOOKUP(UPPER(TRIM(SUBSTITUTE(T209,CHAR(160)," "))),AP4:AS49,3,FALSE))),"")),IFERROR(AK208,"")))</f>
        <v/>
      </c>
      <c r="AL209" s="40" t="str">
        <f t="shared" si="55"/>
        <v/>
      </c>
      <c r="AM209" s="50">
        <f t="shared" si="56"/>
        <v>0</v>
      </c>
      <c r="AN209" s="1"/>
      <c r="AO209" s="1"/>
      <c r="AP209" s="64" t="s">
        <v>442</v>
      </c>
      <c r="AQ209" s="1"/>
      <c r="AR209" s="1"/>
      <c r="AS209" s="1"/>
      <c r="BJ209" s="229">
        <v>1</v>
      </c>
    </row>
    <row r="210" spans="1:62" ht="20.100000000000001" customHeight="1" x14ac:dyDescent="0.25">
      <c r="A210" s="232" t="s">
        <v>237</v>
      </c>
      <c r="B210" s="178">
        <f t="shared" si="45"/>
        <v>0</v>
      </c>
      <c r="C210" s="156"/>
      <c r="D210" s="157"/>
      <c r="E210" s="157"/>
      <c r="F210" s="157"/>
      <c r="G210" s="157"/>
      <c r="H210" s="157"/>
      <c r="I210" s="158"/>
      <c r="J210" s="131" t="s">
        <v>237</v>
      </c>
      <c r="K210" s="255" t="str">
        <f t="shared" si="46"/>
        <v>►</v>
      </c>
      <c r="L210" s="341"/>
      <c r="M210" s="341"/>
      <c r="N210" s="341"/>
      <c r="O210" s="341"/>
      <c r="P210" s="341"/>
      <c r="Q210" s="1"/>
      <c r="R210" s="1"/>
      <c r="S210" s="77"/>
      <c r="T210" s="77"/>
      <c r="U210" s="77"/>
      <c r="V210" s="77"/>
      <c r="W210" s="1"/>
      <c r="X210" s="46" t="str">
        <f t="shared" si="50"/>
        <v/>
      </c>
      <c r="Y210" s="46" t="str">
        <f>IF(NOT(AND(LEFT(R210,1)="L",R210&lt;&gt;"LIGNE")),"",IF(UPPER(TRIM(W210))="QS","Qt. suffisante",IF(AJ210="","",IF(AF210="MASSE",IF(AJ210&gt;=1,"Kg","g"),IF(AF210="VOLUME",IF(AJ210&gt;=1,"L","cl"),IFERROR(VLOOKUP(UPPER(TRIM(V210)),AP4:AS49,4,FALSE),V210))))))</f>
        <v/>
      </c>
      <c r="Z210" s="78" t="str">
        <f t="shared" si="51"/>
        <v/>
      </c>
      <c r="AA210" s="45" t="str">
        <f>IF(NOT(AND(LEFT(R210,1)="L",R210&lt;&gt;"LIGNE")),"",IF(UPPER(TRIM(W210))="QS","Qt. suffisante",IF(AI210="","",IF(AF210="MASSE",IF(AI210&gt;=1,"Kg","g"),IF(AF210="VOLUME",IF(AI210&gt;=1,"L","cl"),IFERROR(VLOOKUP(UPPER(TRIM(V210)),AP4:AS49,4,FALSE),V210))))))</f>
        <v/>
      </c>
      <c r="AB210" s="47" t="str">
        <f t="shared" si="47"/>
        <v/>
      </c>
      <c r="AC210" s="47" t="str">
        <f t="shared" si="48"/>
        <v/>
      </c>
      <c r="AD210" s="47" t="str">
        <f t="shared" si="52"/>
        <v/>
      </c>
      <c r="AE210" s="1"/>
      <c r="AF210" s="48" t="str">
        <f>IF(NOT(AND(LEFT(R210,1)="L",R210&lt;&gt;"LIGNE")),"",IFERROR(VLOOKUP(UPPER(TRIM(V210)),AP4:AS49,2,FALSE),""))</f>
        <v/>
      </c>
      <c r="AG210" s="49" t="str">
        <f>IF(NOT(AND(LEFT(R210,1)="L",R210&lt;&gt;"LIGNE")),"",IFERROR(VLOOKUP(UPPER(TRIM(V210)),AP4:AS49,3,FALSE),""))</f>
        <v/>
      </c>
      <c r="AH210" s="49" t="str">
        <f t="shared" si="49"/>
        <v/>
      </c>
      <c r="AI210" s="49" t="str">
        <f t="shared" si="53"/>
        <v/>
      </c>
      <c r="AJ210" s="49" t="str">
        <f t="shared" si="54"/>
        <v/>
      </c>
      <c r="AK210" s="40" t="str">
        <f>IF(R210="RECETTE","",IF(R210="PRINCIPAL AUTEUR",IF(OR(S210="",T210="",V210="",W210="",S210=0),"",IFERROR(IF(OR(VLOOKUP(UPPER(TRIM(SUBSTITUTE(T210,CHAR(160)," "))),AP4:AS49,2,FALSE)&lt;&gt;VLOOKUP(UPPER(TRIM(SUBSTITUTE(W210,CHAR(160)," "))),AP4:AS49,2,FALSE),AND(VLOOKUP(UPPER(TRIM(SUBSTITUTE(T210,CHAR(160)," "))),AP4:AS49,2,FALSE)="AUTRE",UPPER(TRIM(SUBSTITUTE(T210,CHAR(160)," ")))&lt;&gt;UPPER(TRIM(SUBSTITUTE(W210,CHAR(160)," "))))),"",(V210*VLOOKUP(UPPER(TRIM(SUBSTITUTE(W210,CHAR(160)," "))),AP4:AS49,3,FALSE))/(S210*VLOOKUP(UPPER(TRIM(SUBSTITUTE(T210,CHAR(160)," "))),AP4:AS49,3,FALSE))),"")),IFERROR(AK209,"")))</f>
        <v/>
      </c>
      <c r="AL210" s="40" t="str">
        <f t="shared" si="55"/>
        <v/>
      </c>
      <c r="AM210" s="50">
        <f t="shared" si="56"/>
        <v>0</v>
      </c>
      <c r="AN210" s="1"/>
      <c r="AO210" s="1"/>
      <c r="AP210" s="64" t="s">
        <v>443</v>
      </c>
      <c r="AQ210" s="1"/>
      <c r="AR210" s="1"/>
      <c r="AS210" s="1"/>
      <c r="BJ210" s="229">
        <v>1</v>
      </c>
    </row>
    <row r="211" spans="1:62" ht="20.100000000000001" customHeight="1" x14ac:dyDescent="0.25">
      <c r="A211" s="232" t="s">
        <v>237</v>
      </c>
      <c r="B211" s="178">
        <f t="shared" si="45"/>
        <v>0</v>
      </c>
      <c r="C211" s="156"/>
      <c r="D211" s="157"/>
      <c r="E211" s="157"/>
      <c r="F211" s="157"/>
      <c r="G211" s="157"/>
      <c r="H211" s="157"/>
      <c r="I211" s="158"/>
      <c r="J211" s="131" t="s">
        <v>237</v>
      </c>
      <c r="K211" s="255" t="str">
        <f t="shared" si="46"/>
        <v>►</v>
      </c>
      <c r="L211" s="341"/>
      <c r="M211" s="341"/>
      <c r="N211" s="341"/>
      <c r="O211" s="341"/>
      <c r="P211" s="341"/>
      <c r="Q211" s="1"/>
      <c r="R211" s="1"/>
      <c r="S211" s="77"/>
      <c r="T211" s="77"/>
      <c r="U211" s="77"/>
      <c r="V211" s="77"/>
      <c r="W211" s="1"/>
      <c r="X211" s="46" t="str">
        <f t="shared" si="50"/>
        <v/>
      </c>
      <c r="Y211" s="46" t="str">
        <f>IF(NOT(AND(LEFT(R211,1)="L",R211&lt;&gt;"LIGNE")),"",IF(UPPER(TRIM(W211))="QS","Qt. suffisante",IF(AJ211="","",IF(AF211="MASSE",IF(AJ211&gt;=1,"Kg","g"),IF(AF211="VOLUME",IF(AJ211&gt;=1,"L","cl"),IFERROR(VLOOKUP(UPPER(TRIM(V211)),AP4:AS49,4,FALSE),V211))))))</f>
        <v/>
      </c>
      <c r="Z211" s="78" t="str">
        <f t="shared" si="51"/>
        <v/>
      </c>
      <c r="AA211" s="45" t="str">
        <f>IF(NOT(AND(LEFT(R211,1)="L",R211&lt;&gt;"LIGNE")),"",IF(UPPER(TRIM(W211))="QS","Qt. suffisante",IF(AI211="","",IF(AF211="MASSE",IF(AI211&gt;=1,"Kg","g"),IF(AF211="VOLUME",IF(AI211&gt;=1,"L","cl"),IFERROR(VLOOKUP(UPPER(TRIM(V211)),AP4:AS49,4,FALSE),V211))))))</f>
        <v/>
      </c>
      <c r="AB211" s="47" t="str">
        <f t="shared" si="47"/>
        <v/>
      </c>
      <c r="AC211" s="47" t="str">
        <f t="shared" si="48"/>
        <v/>
      </c>
      <c r="AD211" s="47" t="str">
        <f t="shared" si="52"/>
        <v/>
      </c>
      <c r="AE211" s="1"/>
      <c r="AF211" s="48" t="str">
        <f>IF(NOT(AND(LEFT(R211,1)="L",R211&lt;&gt;"LIGNE")),"",IFERROR(VLOOKUP(UPPER(TRIM(V211)),AP4:AS49,2,FALSE),""))</f>
        <v/>
      </c>
      <c r="AG211" s="49" t="str">
        <f>IF(NOT(AND(LEFT(R211,1)="L",R211&lt;&gt;"LIGNE")),"",IFERROR(VLOOKUP(UPPER(TRIM(V211)),AP4:AS49,3,FALSE),""))</f>
        <v/>
      </c>
      <c r="AH211" s="49" t="str">
        <f t="shared" si="49"/>
        <v/>
      </c>
      <c r="AI211" s="49" t="str">
        <f t="shared" si="53"/>
        <v/>
      </c>
      <c r="AJ211" s="49" t="str">
        <f t="shared" si="54"/>
        <v/>
      </c>
      <c r="AK211" s="40" t="str">
        <f>IF(R211="RECETTE","",IF(R211="PRINCIPAL AUTEUR",IF(OR(S211="",T211="",V211="",W211="",S211=0),"",IFERROR(IF(OR(VLOOKUP(UPPER(TRIM(SUBSTITUTE(T211,CHAR(160)," "))),AP4:AS49,2,FALSE)&lt;&gt;VLOOKUP(UPPER(TRIM(SUBSTITUTE(W211,CHAR(160)," "))),AP4:AS49,2,FALSE),AND(VLOOKUP(UPPER(TRIM(SUBSTITUTE(T211,CHAR(160)," "))),AP4:AS49,2,FALSE)="AUTRE",UPPER(TRIM(SUBSTITUTE(T211,CHAR(160)," ")))&lt;&gt;UPPER(TRIM(SUBSTITUTE(W211,CHAR(160)," "))))),"",(V211*VLOOKUP(UPPER(TRIM(SUBSTITUTE(W211,CHAR(160)," "))),AP4:AS49,3,FALSE))/(S211*VLOOKUP(UPPER(TRIM(SUBSTITUTE(T211,CHAR(160)," "))),AP4:AS49,3,FALSE))),"")),IFERROR(AK210,"")))</f>
        <v/>
      </c>
      <c r="AL211" s="40" t="str">
        <f t="shared" si="55"/>
        <v/>
      </c>
      <c r="AM211" s="50">
        <f t="shared" si="56"/>
        <v>0</v>
      </c>
      <c r="AN211" s="1"/>
      <c r="AO211" s="1"/>
      <c r="AP211" s="64" t="s">
        <v>367</v>
      </c>
      <c r="AQ211" s="1"/>
      <c r="AR211" s="1"/>
      <c r="AS211" s="1"/>
      <c r="BJ211" s="229">
        <v>1</v>
      </c>
    </row>
    <row r="212" spans="1:62" ht="20.100000000000001" customHeight="1" x14ac:dyDescent="0.25">
      <c r="A212" s="232" t="s">
        <v>237</v>
      </c>
      <c r="B212" s="178">
        <f t="shared" si="45"/>
        <v>0</v>
      </c>
      <c r="C212" s="156"/>
      <c r="D212" s="157"/>
      <c r="E212" s="157"/>
      <c r="F212" s="157"/>
      <c r="G212" s="157"/>
      <c r="H212" s="157"/>
      <c r="I212" s="158"/>
      <c r="J212" s="131" t="s">
        <v>237</v>
      </c>
      <c r="K212" s="255" t="str">
        <f t="shared" si="46"/>
        <v>►</v>
      </c>
      <c r="L212" s="341"/>
      <c r="M212" s="341"/>
      <c r="N212" s="341"/>
      <c r="O212" s="341"/>
      <c r="P212" s="341"/>
      <c r="Q212" s="1"/>
      <c r="R212" s="1"/>
      <c r="S212" s="77"/>
      <c r="T212" s="77"/>
      <c r="U212" s="77"/>
      <c r="V212" s="77"/>
      <c r="W212" s="1"/>
      <c r="X212" s="46" t="str">
        <f t="shared" si="50"/>
        <v/>
      </c>
      <c r="Y212" s="46" t="str">
        <f>IF(NOT(AND(LEFT(R212,1)="L",R212&lt;&gt;"LIGNE")),"",IF(UPPER(TRIM(W212))="QS","Qt. suffisante",IF(AJ212="","",IF(AF212="MASSE",IF(AJ212&gt;=1,"Kg","g"),IF(AF212="VOLUME",IF(AJ212&gt;=1,"L","cl"),IFERROR(VLOOKUP(UPPER(TRIM(V212)),AP4:AS49,4,FALSE),V212))))))</f>
        <v/>
      </c>
      <c r="Z212" s="78" t="str">
        <f t="shared" si="51"/>
        <v/>
      </c>
      <c r="AA212" s="45" t="str">
        <f>IF(NOT(AND(LEFT(R212,1)="L",R212&lt;&gt;"LIGNE")),"",IF(UPPER(TRIM(W212))="QS","Qt. suffisante",IF(AI212="","",IF(AF212="MASSE",IF(AI212&gt;=1,"Kg","g"),IF(AF212="VOLUME",IF(AI212&gt;=1,"L","cl"),IFERROR(VLOOKUP(UPPER(TRIM(V212)),AP4:AS49,4,FALSE),V212))))))</f>
        <v/>
      </c>
      <c r="AB212" s="47" t="str">
        <f t="shared" si="47"/>
        <v/>
      </c>
      <c r="AC212" s="47" t="str">
        <f t="shared" si="48"/>
        <v/>
      </c>
      <c r="AD212" s="47" t="str">
        <f t="shared" si="52"/>
        <v/>
      </c>
      <c r="AE212" s="1"/>
      <c r="AF212" s="48" t="str">
        <f>IF(NOT(AND(LEFT(R212,1)="L",R212&lt;&gt;"LIGNE")),"",IFERROR(VLOOKUP(UPPER(TRIM(V212)),AP4:AS49,2,FALSE),""))</f>
        <v/>
      </c>
      <c r="AG212" s="49" t="str">
        <f>IF(NOT(AND(LEFT(R212,1)="L",R212&lt;&gt;"LIGNE")),"",IFERROR(VLOOKUP(UPPER(TRIM(V212)),AP4:AS49,3,FALSE),""))</f>
        <v/>
      </c>
      <c r="AH212" s="49" t="str">
        <f t="shared" si="49"/>
        <v/>
      </c>
      <c r="AI212" s="49" t="str">
        <f t="shared" si="53"/>
        <v/>
      </c>
      <c r="AJ212" s="49" t="str">
        <f t="shared" si="54"/>
        <v/>
      </c>
      <c r="AK212" s="40" t="str">
        <f>IF(R212="RECETTE","",IF(R212="PRINCIPAL AUTEUR",IF(OR(S212="",T212="",V212="",W212="",S212=0),"",IFERROR(IF(OR(VLOOKUP(UPPER(TRIM(SUBSTITUTE(T212,CHAR(160)," "))),AP4:AS49,2,FALSE)&lt;&gt;VLOOKUP(UPPER(TRIM(SUBSTITUTE(W212,CHAR(160)," "))),AP4:AS49,2,FALSE),AND(VLOOKUP(UPPER(TRIM(SUBSTITUTE(T212,CHAR(160)," "))),AP4:AS49,2,FALSE)="AUTRE",UPPER(TRIM(SUBSTITUTE(T212,CHAR(160)," ")))&lt;&gt;UPPER(TRIM(SUBSTITUTE(W212,CHAR(160)," "))))),"",(V212*VLOOKUP(UPPER(TRIM(SUBSTITUTE(W212,CHAR(160)," "))),AP4:AS49,3,FALSE))/(S212*VLOOKUP(UPPER(TRIM(SUBSTITUTE(T212,CHAR(160)," "))),AP4:AS49,3,FALSE))),"")),IFERROR(AK211,"")))</f>
        <v/>
      </c>
      <c r="AL212" s="40" t="str">
        <f t="shared" si="55"/>
        <v/>
      </c>
      <c r="AM212" s="50">
        <f t="shared" si="56"/>
        <v>0</v>
      </c>
      <c r="AN212" s="1"/>
      <c r="AO212" s="1"/>
      <c r="AP212" s="65" t="s">
        <v>444</v>
      </c>
      <c r="AQ212" s="1"/>
      <c r="AR212" s="1"/>
      <c r="AS212" s="1"/>
      <c r="BJ212" s="229">
        <v>1</v>
      </c>
    </row>
    <row r="213" spans="1:62" ht="20.100000000000001" customHeight="1" x14ac:dyDescent="0.25">
      <c r="A213" s="232" t="s">
        <v>237</v>
      </c>
      <c r="B213" s="178">
        <f t="shared" si="45"/>
        <v>0</v>
      </c>
      <c r="C213" s="156"/>
      <c r="D213" s="157"/>
      <c r="E213" s="157"/>
      <c r="F213" s="157"/>
      <c r="G213" s="157"/>
      <c r="H213" s="157"/>
      <c r="I213" s="158"/>
      <c r="J213" s="131" t="s">
        <v>237</v>
      </c>
      <c r="K213" s="255" t="str">
        <f t="shared" si="46"/>
        <v>►</v>
      </c>
      <c r="L213" s="341"/>
      <c r="M213" s="341"/>
      <c r="N213" s="341"/>
      <c r="O213" s="341"/>
      <c r="P213" s="341"/>
      <c r="Q213" s="1"/>
      <c r="R213" s="1"/>
      <c r="S213" s="77"/>
      <c r="T213" s="77"/>
      <c r="U213" s="77"/>
      <c r="V213" s="77"/>
      <c r="W213" s="1"/>
      <c r="X213" s="46" t="str">
        <f t="shared" si="50"/>
        <v/>
      </c>
      <c r="Y213" s="46" t="str">
        <f>IF(NOT(AND(LEFT(R213,1)="L",R213&lt;&gt;"LIGNE")),"",IF(UPPER(TRIM(W213))="QS","Qt. suffisante",IF(AJ213="","",IF(AF213="MASSE",IF(AJ213&gt;=1,"Kg","g"),IF(AF213="VOLUME",IF(AJ213&gt;=1,"L","cl"),IFERROR(VLOOKUP(UPPER(TRIM(V213)),AP4:AS49,4,FALSE),V213))))))</f>
        <v/>
      </c>
      <c r="Z213" s="78" t="str">
        <f t="shared" si="51"/>
        <v/>
      </c>
      <c r="AA213" s="45" t="str">
        <f>IF(NOT(AND(LEFT(R213,1)="L",R213&lt;&gt;"LIGNE")),"",IF(UPPER(TRIM(W213))="QS","Qt. suffisante",IF(AI213="","",IF(AF213="MASSE",IF(AI213&gt;=1,"Kg","g"),IF(AF213="VOLUME",IF(AI213&gt;=1,"L","cl"),IFERROR(VLOOKUP(UPPER(TRIM(V213)),AP4:AS49,4,FALSE),V213))))))</f>
        <v/>
      </c>
      <c r="AB213" s="47" t="str">
        <f t="shared" si="47"/>
        <v/>
      </c>
      <c r="AC213" s="47" t="str">
        <f t="shared" si="48"/>
        <v/>
      </c>
      <c r="AD213" s="47" t="str">
        <f t="shared" si="52"/>
        <v/>
      </c>
      <c r="AE213" s="1"/>
      <c r="AF213" s="48" t="str">
        <f>IF(NOT(AND(LEFT(R213,1)="L",R213&lt;&gt;"LIGNE")),"",IFERROR(VLOOKUP(UPPER(TRIM(V213)),AP4:AS49,2,FALSE),""))</f>
        <v/>
      </c>
      <c r="AG213" s="49" t="str">
        <f>IF(NOT(AND(LEFT(R213,1)="L",R213&lt;&gt;"LIGNE")),"",IFERROR(VLOOKUP(UPPER(TRIM(V213)),AP4:AS49,3,FALSE),""))</f>
        <v/>
      </c>
      <c r="AH213" s="49" t="str">
        <f t="shared" si="49"/>
        <v/>
      </c>
      <c r="AI213" s="49" t="str">
        <f t="shared" si="53"/>
        <v/>
      </c>
      <c r="AJ213" s="49" t="str">
        <f t="shared" si="54"/>
        <v/>
      </c>
      <c r="AK213" s="40" t="str">
        <f>IF(R213="RECETTE","",IF(R213="PRINCIPAL AUTEUR",IF(OR(S213="",T213="",V213="",W213="",S213=0),"",IFERROR(IF(OR(VLOOKUP(UPPER(TRIM(SUBSTITUTE(T213,CHAR(160)," "))),AP4:AS49,2,FALSE)&lt;&gt;VLOOKUP(UPPER(TRIM(SUBSTITUTE(W213,CHAR(160)," "))),AP4:AS49,2,FALSE),AND(VLOOKUP(UPPER(TRIM(SUBSTITUTE(T213,CHAR(160)," "))),AP4:AS49,2,FALSE)="AUTRE",UPPER(TRIM(SUBSTITUTE(T213,CHAR(160)," ")))&lt;&gt;UPPER(TRIM(SUBSTITUTE(W213,CHAR(160)," "))))),"",(V213*VLOOKUP(UPPER(TRIM(SUBSTITUTE(W213,CHAR(160)," "))),AP4:AS49,3,FALSE))/(S213*VLOOKUP(UPPER(TRIM(SUBSTITUTE(T213,CHAR(160)," "))),AP4:AS49,3,FALSE))),"")),IFERROR(AK212,"")))</f>
        <v/>
      </c>
      <c r="AL213" s="40" t="str">
        <f t="shared" si="55"/>
        <v/>
      </c>
      <c r="AM213" s="50">
        <f t="shared" si="56"/>
        <v>0</v>
      </c>
      <c r="AN213" s="1"/>
      <c r="AO213" s="1"/>
      <c r="AP213" s="60" t="s">
        <v>62</v>
      </c>
      <c r="AQ213" s="1"/>
      <c r="AR213" s="1"/>
      <c r="AS213" s="1"/>
      <c r="BJ213" s="229">
        <v>1</v>
      </c>
    </row>
    <row r="214" spans="1:62" ht="20.100000000000001" customHeight="1" x14ac:dyDescent="0.25">
      <c r="A214" s="232" t="s">
        <v>237</v>
      </c>
      <c r="B214" s="178">
        <f t="shared" si="45"/>
        <v>0</v>
      </c>
      <c r="C214" s="156"/>
      <c r="D214" s="157"/>
      <c r="E214" s="157"/>
      <c r="F214" s="157"/>
      <c r="G214" s="157"/>
      <c r="H214" s="157"/>
      <c r="I214" s="158"/>
      <c r="J214" s="131" t="s">
        <v>237</v>
      </c>
      <c r="K214" s="255" t="str">
        <f t="shared" si="46"/>
        <v>►</v>
      </c>
      <c r="L214" s="341"/>
      <c r="M214" s="341"/>
      <c r="N214" s="341"/>
      <c r="O214" s="341"/>
      <c r="P214" s="341"/>
      <c r="Q214" s="1"/>
      <c r="R214" s="1"/>
      <c r="S214" s="77"/>
      <c r="T214" s="77"/>
      <c r="U214" s="77"/>
      <c r="V214" s="77"/>
      <c r="W214" s="1"/>
      <c r="X214" s="46" t="str">
        <f t="shared" si="50"/>
        <v/>
      </c>
      <c r="Y214" s="46" t="str">
        <f>IF(NOT(AND(LEFT(R214,1)="L",R214&lt;&gt;"LIGNE")),"",IF(UPPER(TRIM(W214))="QS","Qt. suffisante",IF(AJ214="","",IF(AF214="MASSE",IF(AJ214&gt;=1,"Kg","g"),IF(AF214="VOLUME",IF(AJ214&gt;=1,"L","cl"),IFERROR(VLOOKUP(UPPER(TRIM(V214)),AP4:AS49,4,FALSE),V214))))))</f>
        <v/>
      </c>
      <c r="Z214" s="78" t="str">
        <f t="shared" si="51"/>
        <v/>
      </c>
      <c r="AA214" s="45" t="str">
        <f>IF(NOT(AND(LEFT(R214,1)="L",R214&lt;&gt;"LIGNE")),"",IF(UPPER(TRIM(W214))="QS","Qt. suffisante",IF(AI214="","",IF(AF214="MASSE",IF(AI214&gt;=1,"Kg","g"),IF(AF214="VOLUME",IF(AI214&gt;=1,"L","cl"),IFERROR(VLOOKUP(UPPER(TRIM(V214)),AP4:AS49,4,FALSE),V214))))))</f>
        <v/>
      </c>
      <c r="AB214" s="47" t="str">
        <f t="shared" si="47"/>
        <v/>
      </c>
      <c r="AC214" s="47" t="str">
        <f t="shared" si="48"/>
        <v/>
      </c>
      <c r="AD214" s="47" t="str">
        <f t="shared" si="52"/>
        <v/>
      </c>
      <c r="AE214" s="1"/>
      <c r="AF214" s="48" t="str">
        <f>IF(NOT(AND(LEFT(R214,1)="L",R214&lt;&gt;"LIGNE")),"",IFERROR(VLOOKUP(UPPER(TRIM(V214)),AP4:AS49,2,FALSE),""))</f>
        <v/>
      </c>
      <c r="AG214" s="49" t="str">
        <f>IF(NOT(AND(LEFT(R214,1)="L",R214&lt;&gt;"LIGNE")),"",IFERROR(VLOOKUP(UPPER(TRIM(V214)),AP4:AS49,3,FALSE),""))</f>
        <v/>
      </c>
      <c r="AH214" s="49" t="str">
        <f t="shared" si="49"/>
        <v/>
      </c>
      <c r="AI214" s="49" t="str">
        <f t="shared" si="53"/>
        <v/>
      </c>
      <c r="AJ214" s="49" t="str">
        <f t="shared" si="54"/>
        <v/>
      </c>
      <c r="AK214" s="40" t="str">
        <f>IF(R214="RECETTE","",IF(R214="PRINCIPAL AUTEUR",IF(OR(S214="",T214="",V214="",W214="",S214=0),"",IFERROR(IF(OR(VLOOKUP(UPPER(TRIM(SUBSTITUTE(T214,CHAR(160)," "))),AP4:AS49,2,FALSE)&lt;&gt;VLOOKUP(UPPER(TRIM(SUBSTITUTE(W214,CHAR(160)," "))),AP4:AS49,2,FALSE),AND(VLOOKUP(UPPER(TRIM(SUBSTITUTE(T214,CHAR(160)," "))),AP4:AS49,2,FALSE)="AUTRE",UPPER(TRIM(SUBSTITUTE(T214,CHAR(160)," ")))&lt;&gt;UPPER(TRIM(SUBSTITUTE(W214,CHAR(160)," "))))),"",(V214*VLOOKUP(UPPER(TRIM(SUBSTITUTE(W214,CHAR(160)," "))),AP4:AS49,3,FALSE))/(S214*VLOOKUP(UPPER(TRIM(SUBSTITUTE(T214,CHAR(160)," "))),AP4:AS49,3,FALSE))),"")),IFERROR(AK213,"")))</f>
        <v/>
      </c>
      <c r="AL214" s="40" t="str">
        <f t="shared" si="55"/>
        <v/>
      </c>
      <c r="AM214" s="50">
        <f t="shared" si="56"/>
        <v>0</v>
      </c>
      <c r="AN214" s="1"/>
      <c r="AO214" s="1"/>
      <c r="AP214" s="65" t="s">
        <v>445</v>
      </c>
      <c r="AQ214" s="1"/>
      <c r="AR214" s="1"/>
      <c r="AS214" s="1"/>
      <c r="BJ214" s="229">
        <v>1</v>
      </c>
    </row>
    <row r="215" spans="1:62" ht="20.100000000000001" customHeight="1" x14ac:dyDescent="0.25">
      <c r="A215" s="232" t="s">
        <v>237</v>
      </c>
      <c r="B215" s="178">
        <f t="shared" si="45"/>
        <v>0</v>
      </c>
      <c r="C215" s="156"/>
      <c r="D215" s="157"/>
      <c r="E215" s="157"/>
      <c r="F215" s="157"/>
      <c r="G215" s="157"/>
      <c r="H215" s="157"/>
      <c r="I215" s="158"/>
      <c r="J215" s="131" t="s">
        <v>237</v>
      </c>
      <c r="K215" s="255" t="str">
        <f t="shared" si="46"/>
        <v>►</v>
      </c>
      <c r="L215" s="341"/>
      <c r="M215" s="341"/>
      <c r="N215" s="341"/>
      <c r="O215" s="341"/>
      <c r="P215" s="341"/>
      <c r="Q215" s="1"/>
      <c r="R215" s="1"/>
      <c r="S215" s="77"/>
      <c r="T215" s="77"/>
      <c r="U215" s="77"/>
      <c r="V215" s="77"/>
      <c r="W215" s="1"/>
      <c r="X215" s="46" t="str">
        <f t="shared" si="50"/>
        <v/>
      </c>
      <c r="Y215" s="46" t="str">
        <f>IF(NOT(AND(LEFT(R215,1)="L",R215&lt;&gt;"LIGNE")),"",IF(UPPER(TRIM(W215))="QS","Qt. suffisante",IF(AJ215="","",IF(AF215="MASSE",IF(AJ215&gt;=1,"Kg","g"),IF(AF215="VOLUME",IF(AJ215&gt;=1,"L","cl"),IFERROR(VLOOKUP(UPPER(TRIM(V215)),AP4:AS49,4,FALSE),V215))))))</f>
        <v/>
      </c>
      <c r="Z215" s="78" t="str">
        <f t="shared" si="51"/>
        <v/>
      </c>
      <c r="AA215" s="45" t="str">
        <f>IF(NOT(AND(LEFT(R215,1)="L",R215&lt;&gt;"LIGNE")),"",IF(UPPER(TRIM(W215))="QS","Qt. suffisante",IF(AI215="","",IF(AF215="MASSE",IF(AI215&gt;=1,"Kg","g"),IF(AF215="VOLUME",IF(AI215&gt;=1,"L","cl"),IFERROR(VLOOKUP(UPPER(TRIM(V215)),AP4:AS49,4,FALSE),V215))))))</f>
        <v/>
      </c>
      <c r="AB215" s="47" t="str">
        <f t="shared" si="47"/>
        <v/>
      </c>
      <c r="AC215" s="47" t="str">
        <f t="shared" si="48"/>
        <v/>
      </c>
      <c r="AD215" s="47" t="str">
        <f t="shared" si="52"/>
        <v/>
      </c>
      <c r="AE215" s="1"/>
      <c r="AF215" s="48" t="str">
        <f>IF(NOT(AND(LEFT(R215,1)="L",R215&lt;&gt;"LIGNE")),"",IFERROR(VLOOKUP(UPPER(TRIM(V215)),AP4:AS49,2,FALSE),""))</f>
        <v/>
      </c>
      <c r="AG215" s="49" t="str">
        <f>IF(NOT(AND(LEFT(R215,1)="L",R215&lt;&gt;"LIGNE")),"",IFERROR(VLOOKUP(UPPER(TRIM(V215)),AP4:AS49,3,FALSE),""))</f>
        <v/>
      </c>
      <c r="AH215" s="49" t="str">
        <f t="shared" si="49"/>
        <v/>
      </c>
      <c r="AI215" s="49" t="str">
        <f t="shared" si="53"/>
        <v/>
      </c>
      <c r="AJ215" s="49" t="str">
        <f t="shared" si="54"/>
        <v/>
      </c>
      <c r="AK215" s="40" t="str">
        <f>IF(R215="RECETTE","",IF(R215="PRINCIPAL AUTEUR",IF(OR(S215="",T215="",V215="",W215="",S215=0),"",IFERROR(IF(OR(VLOOKUP(UPPER(TRIM(SUBSTITUTE(T215,CHAR(160)," "))),AP4:AS49,2,FALSE)&lt;&gt;VLOOKUP(UPPER(TRIM(SUBSTITUTE(W215,CHAR(160)," "))),AP4:AS49,2,FALSE),AND(VLOOKUP(UPPER(TRIM(SUBSTITUTE(T215,CHAR(160)," "))),AP4:AS49,2,FALSE)="AUTRE",UPPER(TRIM(SUBSTITUTE(T215,CHAR(160)," ")))&lt;&gt;UPPER(TRIM(SUBSTITUTE(W215,CHAR(160)," "))))),"",(V215*VLOOKUP(UPPER(TRIM(SUBSTITUTE(W215,CHAR(160)," "))),AP4:AS49,3,FALSE))/(S215*VLOOKUP(UPPER(TRIM(SUBSTITUTE(T215,CHAR(160)," "))),AP4:AS49,3,FALSE))),"")),IFERROR(AK214,"")))</f>
        <v/>
      </c>
      <c r="AL215" s="40" t="str">
        <f t="shared" si="55"/>
        <v/>
      </c>
      <c r="AM215" s="50">
        <f t="shared" si="56"/>
        <v>0</v>
      </c>
      <c r="AN215" s="1"/>
      <c r="AO215" s="1"/>
      <c r="AP215" s="65" t="s">
        <v>446</v>
      </c>
      <c r="AQ215" s="1"/>
      <c r="AR215" s="1"/>
      <c r="AS215" s="1"/>
      <c r="BJ215" s="229">
        <v>1</v>
      </c>
    </row>
    <row r="216" spans="1:62" ht="20.100000000000001" customHeight="1" x14ac:dyDescent="0.25">
      <c r="A216" s="232" t="s">
        <v>237</v>
      </c>
      <c r="B216" s="178">
        <f t="shared" si="45"/>
        <v>0</v>
      </c>
      <c r="C216" s="156"/>
      <c r="D216" s="157"/>
      <c r="E216" s="157"/>
      <c r="F216" s="157"/>
      <c r="G216" s="157"/>
      <c r="H216" s="157"/>
      <c r="I216" s="158"/>
      <c r="J216" s="131"/>
      <c r="K216" s="255" t="str">
        <f t="shared" si="46"/>
        <v>►</v>
      </c>
      <c r="L216" s="341"/>
      <c r="M216" s="341"/>
      <c r="N216" s="341"/>
      <c r="O216" s="341"/>
      <c r="P216" s="341"/>
      <c r="Q216" s="1"/>
      <c r="R216" s="1"/>
      <c r="S216" s="77"/>
      <c r="T216" s="77"/>
      <c r="U216" s="77"/>
      <c r="V216" s="77"/>
      <c r="W216" s="1"/>
      <c r="X216" s="46" t="str">
        <f t="shared" si="50"/>
        <v/>
      </c>
      <c r="Y216" s="46" t="str">
        <f>IF(NOT(AND(LEFT(R216,1)="L",R216&lt;&gt;"LIGNE")),"",IF(UPPER(TRIM(W216))="QS","Qt. suffisante",IF(AJ216="","",IF(AF216="MASSE",IF(AJ216&gt;=1,"Kg","g"),IF(AF216="VOLUME",IF(AJ216&gt;=1,"L","cl"),IFERROR(VLOOKUP(UPPER(TRIM(V216)),AP4:AS49,4,FALSE),V216))))))</f>
        <v/>
      </c>
      <c r="Z216" s="78" t="str">
        <f t="shared" si="51"/>
        <v/>
      </c>
      <c r="AA216" s="45" t="str">
        <f>IF(NOT(AND(LEFT(R216,1)="L",R216&lt;&gt;"LIGNE")),"",IF(UPPER(TRIM(W216))="QS","Qt. suffisante",IF(AI216="","",IF(AF216="MASSE",IF(AI216&gt;=1,"Kg","g"),IF(AF216="VOLUME",IF(AI216&gt;=1,"L","cl"),IFERROR(VLOOKUP(UPPER(TRIM(V216)),AP4:AS49,4,FALSE),V216))))))</f>
        <v/>
      </c>
      <c r="AB216" s="47" t="str">
        <f t="shared" si="47"/>
        <v/>
      </c>
      <c r="AC216" s="47" t="str">
        <f t="shared" si="48"/>
        <v/>
      </c>
      <c r="AD216" s="47" t="str">
        <f t="shared" si="52"/>
        <v/>
      </c>
      <c r="AE216" s="1"/>
      <c r="AF216" s="48" t="str">
        <f>IF(NOT(AND(LEFT(R216,1)="L",R216&lt;&gt;"LIGNE")),"",IFERROR(VLOOKUP(UPPER(TRIM(V216)),AP4:AS49,2,FALSE),""))</f>
        <v/>
      </c>
      <c r="AG216" s="49" t="str">
        <f>IF(NOT(AND(LEFT(R216,1)="L",R216&lt;&gt;"LIGNE")),"",IFERROR(VLOOKUP(UPPER(TRIM(V216)),AP4:AS49,3,FALSE),""))</f>
        <v/>
      </c>
      <c r="AH216" s="49" t="str">
        <f t="shared" si="49"/>
        <v/>
      </c>
      <c r="AI216" s="49" t="str">
        <f t="shared" si="53"/>
        <v/>
      </c>
      <c r="AJ216" s="49" t="str">
        <f t="shared" si="54"/>
        <v/>
      </c>
      <c r="AK216" s="40" t="str">
        <f>IF(R216="RECETTE","",IF(R216="PRINCIPAL AUTEUR",IF(OR(S216="",T216="",V216="",W216="",S216=0),"",IFERROR(IF(OR(VLOOKUP(UPPER(TRIM(SUBSTITUTE(T216,CHAR(160)," "))),AP4:AS49,2,FALSE)&lt;&gt;VLOOKUP(UPPER(TRIM(SUBSTITUTE(W216,CHAR(160)," "))),AP4:AS49,2,FALSE),AND(VLOOKUP(UPPER(TRIM(SUBSTITUTE(T216,CHAR(160)," "))),AP4:AS49,2,FALSE)="AUTRE",UPPER(TRIM(SUBSTITUTE(T216,CHAR(160)," ")))&lt;&gt;UPPER(TRIM(SUBSTITUTE(W216,CHAR(160)," "))))),"",(V216*VLOOKUP(UPPER(TRIM(SUBSTITUTE(W216,CHAR(160)," "))),AP4:AS49,3,FALSE))/(S216*VLOOKUP(UPPER(TRIM(SUBSTITUTE(T216,CHAR(160)," "))),AP4:AS49,3,FALSE))),"")),IFERROR(AK215,"")))</f>
        <v/>
      </c>
      <c r="AL216" s="40" t="str">
        <f t="shared" si="55"/>
        <v/>
      </c>
      <c r="AM216" s="50">
        <f t="shared" si="56"/>
        <v>0</v>
      </c>
      <c r="AN216" s="1"/>
      <c r="AO216" s="1"/>
      <c r="AP216" s="65" t="s">
        <v>447</v>
      </c>
      <c r="AQ216" s="1"/>
      <c r="AR216" s="1"/>
      <c r="AS216" s="1"/>
      <c r="BJ216" s="229">
        <v>1</v>
      </c>
    </row>
    <row r="217" spans="1:62" ht="20.100000000000001" customHeight="1" x14ac:dyDescent="0.25">
      <c r="A217" s="232" t="s">
        <v>237</v>
      </c>
      <c r="B217" s="178">
        <f t="shared" si="45"/>
        <v>0</v>
      </c>
      <c r="C217" s="156"/>
      <c r="D217" s="157"/>
      <c r="E217" s="157"/>
      <c r="F217" s="157"/>
      <c r="G217" s="157"/>
      <c r="H217" s="157"/>
      <c r="I217" s="158"/>
      <c r="J217" s="131"/>
      <c r="K217" s="255" t="str">
        <f t="shared" si="46"/>
        <v>►</v>
      </c>
      <c r="L217" s="341"/>
      <c r="M217" s="341"/>
      <c r="N217" s="341"/>
      <c r="O217" s="341"/>
      <c r="P217" s="341"/>
      <c r="Q217" s="1"/>
      <c r="R217" s="1"/>
      <c r="S217" s="77"/>
      <c r="T217" s="77"/>
      <c r="U217" s="77"/>
      <c r="V217" s="77"/>
      <c r="W217" s="1"/>
      <c r="X217" s="46" t="str">
        <f t="shared" si="50"/>
        <v/>
      </c>
      <c r="Y217" s="46" t="str">
        <f>IF(NOT(AND(LEFT(R217,1)="L",R217&lt;&gt;"LIGNE")),"",IF(UPPER(TRIM(W217))="QS","Qt. suffisante",IF(AJ217="","",IF(AF217="MASSE",IF(AJ217&gt;=1,"Kg","g"),IF(AF217="VOLUME",IF(AJ217&gt;=1,"L","cl"),IFERROR(VLOOKUP(UPPER(TRIM(V217)),AP4:AS49,4,FALSE),V217))))))</f>
        <v/>
      </c>
      <c r="Z217" s="78" t="str">
        <f t="shared" si="51"/>
        <v/>
      </c>
      <c r="AA217" s="45" t="str">
        <f>IF(NOT(AND(LEFT(R217,1)="L",R217&lt;&gt;"LIGNE")),"",IF(UPPER(TRIM(W217))="QS","Qt. suffisante",IF(AI217="","",IF(AF217="MASSE",IF(AI217&gt;=1,"Kg","g"),IF(AF217="VOLUME",IF(AI217&gt;=1,"L","cl"),IFERROR(VLOOKUP(UPPER(TRIM(V217)),AP4:AS49,4,FALSE),V217))))))</f>
        <v/>
      </c>
      <c r="AB217" s="47" t="str">
        <f t="shared" si="47"/>
        <v/>
      </c>
      <c r="AC217" s="47" t="str">
        <f t="shared" si="48"/>
        <v/>
      </c>
      <c r="AD217" s="47" t="str">
        <f t="shared" si="52"/>
        <v/>
      </c>
      <c r="AE217" s="1"/>
      <c r="AF217" s="48" t="str">
        <f>IF(NOT(AND(LEFT(R217,1)="L",R217&lt;&gt;"LIGNE")),"",IFERROR(VLOOKUP(UPPER(TRIM(V217)),AP4:AS49,2,FALSE),""))</f>
        <v/>
      </c>
      <c r="AG217" s="49" t="str">
        <f>IF(NOT(AND(LEFT(R217,1)="L",R217&lt;&gt;"LIGNE")),"",IFERROR(VLOOKUP(UPPER(TRIM(V217)),AP4:AS49,3,FALSE),""))</f>
        <v/>
      </c>
      <c r="AH217" s="49" t="str">
        <f t="shared" si="49"/>
        <v/>
      </c>
      <c r="AI217" s="49" t="str">
        <f t="shared" si="53"/>
        <v/>
      </c>
      <c r="AJ217" s="49" t="str">
        <f t="shared" si="54"/>
        <v/>
      </c>
      <c r="AK217" s="40" t="str">
        <f>IF(R217="RECETTE","",IF(R217="PRINCIPAL AUTEUR",IF(OR(S217="",T217="",V217="",W217="",S217=0),"",IFERROR(IF(OR(VLOOKUP(UPPER(TRIM(SUBSTITUTE(T217,CHAR(160)," "))),AP4:AS49,2,FALSE)&lt;&gt;VLOOKUP(UPPER(TRIM(SUBSTITUTE(W217,CHAR(160)," "))),AP4:AS49,2,FALSE),AND(VLOOKUP(UPPER(TRIM(SUBSTITUTE(T217,CHAR(160)," "))),AP4:AS49,2,FALSE)="AUTRE",UPPER(TRIM(SUBSTITUTE(T217,CHAR(160)," ")))&lt;&gt;UPPER(TRIM(SUBSTITUTE(W217,CHAR(160)," "))))),"",(V217*VLOOKUP(UPPER(TRIM(SUBSTITUTE(W217,CHAR(160)," "))),AP4:AS49,3,FALSE))/(S217*VLOOKUP(UPPER(TRIM(SUBSTITUTE(T217,CHAR(160)," "))),AP4:AS49,3,FALSE))),"")),IFERROR(AK216,"")))</f>
        <v/>
      </c>
      <c r="AL217" s="40" t="str">
        <f t="shared" si="55"/>
        <v/>
      </c>
      <c r="AM217" s="50">
        <f t="shared" si="56"/>
        <v>0</v>
      </c>
      <c r="AN217" s="1"/>
      <c r="AO217" s="1"/>
      <c r="AP217" s="65" t="s">
        <v>448</v>
      </c>
      <c r="AQ217" s="1"/>
      <c r="AR217" s="1"/>
      <c r="AS217" s="1"/>
      <c r="BJ217" s="229">
        <v>1</v>
      </c>
    </row>
    <row r="218" spans="1:62" ht="20.100000000000001" customHeight="1" x14ac:dyDescent="0.25">
      <c r="A218" s="232" t="s">
        <v>237</v>
      </c>
      <c r="B218" s="178">
        <f t="shared" si="45"/>
        <v>0</v>
      </c>
      <c r="C218" s="156"/>
      <c r="D218" s="157"/>
      <c r="E218" s="157"/>
      <c r="F218" s="157"/>
      <c r="G218" s="157"/>
      <c r="H218" s="157"/>
      <c r="I218" s="158"/>
      <c r="J218" s="131"/>
      <c r="K218" s="255" t="str">
        <f t="shared" si="46"/>
        <v>►</v>
      </c>
      <c r="L218" s="341"/>
      <c r="M218" s="341"/>
      <c r="N218" s="341"/>
      <c r="O218" s="341"/>
      <c r="P218" s="341"/>
      <c r="Q218" s="1"/>
      <c r="R218" s="1"/>
      <c r="S218" s="77"/>
      <c r="T218" s="77"/>
      <c r="U218" s="77"/>
      <c r="V218" s="77"/>
      <c r="W218" s="1"/>
      <c r="X218" s="46" t="str">
        <f t="shared" si="50"/>
        <v/>
      </c>
      <c r="Y218" s="46" t="str">
        <f>IF(NOT(AND(LEFT(R218,1)="L",R218&lt;&gt;"LIGNE")),"",IF(UPPER(TRIM(W218))="QS","Qt. suffisante",IF(AJ218="","",IF(AF218="MASSE",IF(AJ218&gt;=1,"Kg","g"),IF(AF218="VOLUME",IF(AJ218&gt;=1,"L","cl"),IFERROR(VLOOKUP(UPPER(TRIM(V218)),AP4:AS49,4,FALSE),V218))))))</f>
        <v/>
      </c>
      <c r="Z218" s="78" t="str">
        <f t="shared" si="51"/>
        <v/>
      </c>
      <c r="AA218" s="45" t="str">
        <f>IF(NOT(AND(LEFT(R218,1)="L",R218&lt;&gt;"LIGNE")),"",IF(UPPER(TRIM(W218))="QS","Qt. suffisante",IF(AI218="","",IF(AF218="MASSE",IF(AI218&gt;=1,"Kg","g"),IF(AF218="VOLUME",IF(AI218&gt;=1,"L","cl"),IFERROR(VLOOKUP(UPPER(TRIM(V218)),AP4:AS49,4,FALSE),V218))))))</f>
        <v/>
      </c>
      <c r="AB218" s="47" t="str">
        <f t="shared" si="47"/>
        <v/>
      </c>
      <c r="AC218" s="47" t="str">
        <f t="shared" si="48"/>
        <v/>
      </c>
      <c r="AD218" s="47" t="str">
        <f t="shared" si="52"/>
        <v/>
      </c>
      <c r="AE218" s="1"/>
      <c r="AF218" s="48" t="str">
        <f>IF(NOT(AND(LEFT(R218,1)="L",R218&lt;&gt;"LIGNE")),"",IFERROR(VLOOKUP(UPPER(TRIM(V218)),AP4:AS49,2,FALSE),""))</f>
        <v/>
      </c>
      <c r="AG218" s="49" t="str">
        <f>IF(NOT(AND(LEFT(R218,1)="L",R218&lt;&gt;"LIGNE")),"",IFERROR(VLOOKUP(UPPER(TRIM(V218)),AP4:AS49,3,FALSE),""))</f>
        <v/>
      </c>
      <c r="AH218" s="49" t="str">
        <f t="shared" si="49"/>
        <v/>
      </c>
      <c r="AI218" s="49" t="str">
        <f t="shared" si="53"/>
        <v/>
      </c>
      <c r="AJ218" s="49" t="str">
        <f t="shared" si="54"/>
        <v/>
      </c>
      <c r="AK218" s="40" t="str">
        <f>IF(R218="RECETTE","",IF(R218="PRINCIPAL AUTEUR",IF(OR(S218="",T218="",V218="",W218="",S218=0),"",IFERROR(IF(OR(VLOOKUP(UPPER(TRIM(SUBSTITUTE(T218,CHAR(160)," "))),AP4:AS49,2,FALSE)&lt;&gt;VLOOKUP(UPPER(TRIM(SUBSTITUTE(W218,CHAR(160)," "))),AP4:AS49,2,FALSE),AND(VLOOKUP(UPPER(TRIM(SUBSTITUTE(T218,CHAR(160)," "))),AP4:AS49,2,FALSE)="AUTRE",UPPER(TRIM(SUBSTITUTE(T218,CHAR(160)," ")))&lt;&gt;UPPER(TRIM(SUBSTITUTE(W218,CHAR(160)," "))))),"",(V218*VLOOKUP(UPPER(TRIM(SUBSTITUTE(W218,CHAR(160)," "))),AP4:AS49,3,FALSE))/(S218*VLOOKUP(UPPER(TRIM(SUBSTITUTE(T218,CHAR(160)," "))),AP4:AS49,3,FALSE))),"")),IFERROR(AK217,"")))</f>
        <v/>
      </c>
      <c r="AL218" s="40" t="str">
        <f t="shared" si="55"/>
        <v/>
      </c>
      <c r="AM218" s="50">
        <f t="shared" si="56"/>
        <v>0</v>
      </c>
      <c r="AN218" s="1"/>
      <c r="AO218" s="1"/>
      <c r="AP218" s="65" t="s">
        <v>449</v>
      </c>
      <c r="AQ218" s="1"/>
      <c r="AR218" s="1"/>
      <c r="AS218" s="1"/>
      <c r="BJ218" s="229">
        <v>1</v>
      </c>
    </row>
    <row r="219" spans="1:62" ht="20.100000000000001" customHeight="1" x14ac:dyDescent="0.25">
      <c r="A219" s="232" t="s">
        <v>237</v>
      </c>
      <c r="B219" s="178">
        <f t="shared" si="45"/>
        <v>0</v>
      </c>
      <c r="C219" s="156"/>
      <c r="D219" s="157"/>
      <c r="E219" s="157"/>
      <c r="F219" s="157"/>
      <c r="G219" s="157"/>
      <c r="H219" s="157"/>
      <c r="I219" s="158"/>
      <c r="J219" s="131"/>
      <c r="K219" s="255" t="str">
        <f t="shared" si="46"/>
        <v>►</v>
      </c>
      <c r="L219" s="341"/>
      <c r="M219" s="341"/>
      <c r="N219" s="341"/>
      <c r="O219" s="341"/>
      <c r="P219" s="341"/>
      <c r="Q219" s="1"/>
      <c r="R219" s="1"/>
      <c r="S219" s="77"/>
      <c r="T219" s="77"/>
      <c r="U219" s="77"/>
      <c r="V219" s="77"/>
      <c r="W219" s="1"/>
      <c r="X219" s="46" t="str">
        <f t="shared" si="50"/>
        <v/>
      </c>
      <c r="Y219" s="46" t="str">
        <f>IF(NOT(AND(LEFT(R219,1)="L",R219&lt;&gt;"LIGNE")),"",IF(UPPER(TRIM(W219))="QS","Qt. suffisante",IF(AJ219="","",IF(AF219="MASSE",IF(AJ219&gt;=1,"Kg","g"),IF(AF219="VOLUME",IF(AJ219&gt;=1,"L","cl"),IFERROR(VLOOKUP(UPPER(TRIM(V219)),AP4:AS49,4,FALSE),V219))))))</f>
        <v/>
      </c>
      <c r="Z219" s="78" t="str">
        <f t="shared" si="51"/>
        <v/>
      </c>
      <c r="AA219" s="45" t="str">
        <f>IF(NOT(AND(LEFT(R219,1)="L",R219&lt;&gt;"LIGNE")),"",IF(UPPER(TRIM(W219))="QS","Qt. suffisante",IF(AI219="","",IF(AF219="MASSE",IF(AI219&gt;=1,"Kg","g"),IF(AF219="VOLUME",IF(AI219&gt;=1,"L","cl"),IFERROR(VLOOKUP(UPPER(TRIM(V219)),AP4:AS49,4,FALSE),V219))))))</f>
        <v/>
      </c>
      <c r="AB219" s="47" t="str">
        <f t="shared" si="47"/>
        <v/>
      </c>
      <c r="AC219" s="47" t="str">
        <f t="shared" si="48"/>
        <v/>
      </c>
      <c r="AD219" s="47" t="str">
        <f t="shared" si="52"/>
        <v/>
      </c>
      <c r="AE219" s="1"/>
      <c r="AF219" s="48" t="str">
        <f>IF(NOT(AND(LEFT(R219,1)="L",R219&lt;&gt;"LIGNE")),"",IFERROR(VLOOKUP(UPPER(TRIM(V219)),AP4:AS49,2,FALSE),""))</f>
        <v/>
      </c>
      <c r="AG219" s="49" t="str">
        <f>IF(NOT(AND(LEFT(R219,1)="L",R219&lt;&gt;"LIGNE")),"",IFERROR(VLOOKUP(UPPER(TRIM(V219)),AP4:AS49,3,FALSE),""))</f>
        <v/>
      </c>
      <c r="AH219" s="49" t="str">
        <f t="shared" si="49"/>
        <v/>
      </c>
      <c r="AI219" s="49" t="str">
        <f t="shared" si="53"/>
        <v/>
      </c>
      <c r="AJ219" s="49" t="str">
        <f t="shared" si="54"/>
        <v/>
      </c>
      <c r="AK219" s="40" t="str">
        <f>IF(R219="RECETTE","",IF(R219="PRINCIPAL AUTEUR",IF(OR(S219="",T219="",V219="",W219="",S219=0),"",IFERROR(IF(OR(VLOOKUP(UPPER(TRIM(SUBSTITUTE(T219,CHAR(160)," "))),AP4:AS49,2,FALSE)&lt;&gt;VLOOKUP(UPPER(TRIM(SUBSTITUTE(W219,CHAR(160)," "))),AP4:AS49,2,FALSE),AND(VLOOKUP(UPPER(TRIM(SUBSTITUTE(T219,CHAR(160)," "))),AP4:AS49,2,FALSE)="AUTRE",UPPER(TRIM(SUBSTITUTE(T219,CHAR(160)," ")))&lt;&gt;UPPER(TRIM(SUBSTITUTE(W219,CHAR(160)," "))))),"",(V219*VLOOKUP(UPPER(TRIM(SUBSTITUTE(W219,CHAR(160)," "))),AP4:AS49,3,FALSE))/(S219*VLOOKUP(UPPER(TRIM(SUBSTITUTE(T219,CHAR(160)," "))),AP4:AS49,3,FALSE))),"")),IFERROR(AK218,"")))</f>
        <v/>
      </c>
      <c r="AL219" s="40" t="str">
        <f t="shared" si="55"/>
        <v/>
      </c>
      <c r="AM219" s="50">
        <f t="shared" si="56"/>
        <v>0</v>
      </c>
      <c r="AN219" s="1"/>
      <c r="AO219" s="1"/>
      <c r="AP219" s="65" t="s">
        <v>454</v>
      </c>
      <c r="AQ219" s="1"/>
      <c r="AR219" s="1"/>
      <c r="AS219" s="1"/>
      <c r="BJ219" s="229">
        <v>1</v>
      </c>
    </row>
    <row r="220" spans="1:62" ht="20.100000000000001" customHeight="1" x14ac:dyDescent="0.25">
      <c r="A220" s="232" t="s">
        <v>237</v>
      </c>
      <c r="B220" s="178">
        <f t="shared" si="45"/>
        <v>0</v>
      </c>
      <c r="C220" s="156"/>
      <c r="D220" s="157"/>
      <c r="E220" s="157"/>
      <c r="F220" s="157"/>
      <c r="G220" s="157"/>
      <c r="H220" s="157"/>
      <c r="I220" s="158"/>
      <c r="J220" s="131"/>
      <c r="K220" s="255" t="str">
        <f t="shared" si="46"/>
        <v>►</v>
      </c>
      <c r="L220" s="341"/>
      <c r="M220" s="341"/>
      <c r="N220" s="341"/>
      <c r="O220" s="341"/>
      <c r="P220" s="341"/>
      <c r="Q220" s="1"/>
      <c r="R220" s="1"/>
      <c r="S220" s="77"/>
      <c r="T220" s="77"/>
      <c r="U220" s="77"/>
      <c r="V220" s="77"/>
      <c r="W220" s="1"/>
      <c r="X220" s="46" t="str">
        <f t="shared" si="50"/>
        <v/>
      </c>
      <c r="Y220" s="46" t="str">
        <f>IF(NOT(AND(LEFT(R220,1)="L",R220&lt;&gt;"LIGNE")),"",IF(UPPER(TRIM(W220))="QS","Qt. suffisante",IF(AJ220="","",IF(AF220="MASSE",IF(AJ220&gt;=1,"Kg","g"),IF(AF220="VOLUME",IF(AJ220&gt;=1,"L","cl"),IFERROR(VLOOKUP(UPPER(TRIM(V220)),AP4:AS49,4,FALSE),V220))))))</f>
        <v/>
      </c>
      <c r="Z220" s="78" t="str">
        <f t="shared" si="51"/>
        <v/>
      </c>
      <c r="AA220" s="45" t="str">
        <f>IF(NOT(AND(LEFT(R220,1)="L",R220&lt;&gt;"LIGNE")),"",IF(UPPER(TRIM(W220))="QS","Qt. suffisante",IF(AI220="","",IF(AF220="MASSE",IF(AI220&gt;=1,"Kg","g"),IF(AF220="VOLUME",IF(AI220&gt;=1,"L","cl"),IFERROR(VLOOKUP(UPPER(TRIM(V220)),AP4:AS49,4,FALSE),V220))))))</f>
        <v/>
      </c>
      <c r="AB220" s="47" t="str">
        <f t="shared" si="47"/>
        <v/>
      </c>
      <c r="AC220" s="47" t="str">
        <f t="shared" si="48"/>
        <v/>
      </c>
      <c r="AD220" s="47" t="str">
        <f t="shared" si="52"/>
        <v/>
      </c>
      <c r="AE220" s="1"/>
      <c r="AF220" s="48" t="str">
        <f>IF(NOT(AND(LEFT(R220,1)="L",R220&lt;&gt;"LIGNE")),"",IFERROR(VLOOKUP(UPPER(TRIM(V220)),AP4:AS49,2,FALSE),""))</f>
        <v/>
      </c>
      <c r="AG220" s="49" t="str">
        <f>IF(NOT(AND(LEFT(R220,1)="L",R220&lt;&gt;"LIGNE")),"",IFERROR(VLOOKUP(UPPER(TRIM(V220)),AP4:AS49,3,FALSE),""))</f>
        <v/>
      </c>
      <c r="AH220" s="49" t="str">
        <f t="shared" si="49"/>
        <v/>
      </c>
      <c r="AI220" s="49" t="str">
        <f t="shared" si="53"/>
        <v/>
      </c>
      <c r="AJ220" s="49" t="str">
        <f t="shared" si="54"/>
        <v/>
      </c>
      <c r="AK220" s="40" t="str">
        <f>IF(R220="RECETTE","",IF(R220="PRINCIPAL AUTEUR",IF(OR(S220="",T220="",V220="",W220="",S220=0),"",IFERROR(IF(OR(VLOOKUP(UPPER(TRIM(SUBSTITUTE(T220,CHAR(160)," "))),AP4:AS49,2,FALSE)&lt;&gt;VLOOKUP(UPPER(TRIM(SUBSTITUTE(W220,CHAR(160)," "))),AP4:AS49,2,FALSE),AND(VLOOKUP(UPPER(TRIM(SUBSTITUTE(T220,CHAR(160)," "))),AP4:AS49,2,FALSE)="AUTRE",UPPER(TRIM(SUBSTITUTE(T220,CHAR(160)," ")))&lt;&gt;UPPER(TRIM(SUBSTITUTE(W220,CHAR(160)," "))))),"",(V220*VLOOKUP(UPPER(TRIM(SUBSTITUTE(W220,CHAR(160)," "))),AP4:AS49,3,FALSE))/(S220*VLOOKUP(UPPER(TRIM(SUBSTITUTE(T220,CHAR(160)," "))),AP4:AS49,3,FALSE))),"")),IFERROR(AK219,"")))</f>
        <v/>
      </c>
      <c r="AL220" s="40" t="str">
        <f t="shared" si="55"/>
        <v/>
      </c>
      <c r="AM220" s="50">
        <f t="shared" si="56"/>
        <v>0</v>
      </c>
      <c r="AN220" s="1"/>
      <c r="AO220" s="1"/>
      <c r="AP220" s="65" t="s">
        <v>455</v>
      </c>
      <c r="AQ220" s="1"/>
      <c r="AR220" s="1"/>
      <c r="AS220" s="1"/>
      <c r="BJ220" s="229">
        <v>1</v>
      </c>
    </row>
    <row r="221" spans="1:62" ht="20.100000000000001" customHeight="1" x14ac:dyDescent="0.25">
      <c r="A221" s="232" t="s">
        <v>237</v>
      </c>
      <c r="B221" s="178">
        <f t="shared" si="45"/>
        <v>0</v>
      </c>
      <c r="C221" s="156"/>
      <c r="D221" s="157"/>
      <c r="E221" s="157"/>
      <c r="F221" s="157"/>
      <c r="G221" s="157"/>
      <c r="H221" s="157"/>
      <c r="I221" s="158"/>
      <c r="J221" s="131"/>
      <c r="K221" s="255" t="str">
        <f t="shared" si="46"/>
        <v>►</v>
      </c>
      <c r="L221" s="341"/>
      <c r="M221" s="341"/>
      <c r="N221" s="341"/>
      <c r="O221" s="341"/>
      <c r="P221" s="341"/>
      <c r="Q221" s="1"/>
      <c r="R221" s="1"/>
      <c r="S221" s="77"/>
      <c r="T221" s="77"/>
      <c r="U221" s="77"/>
      <c r="V221" s="77"/>
      <c r="W221" s="1"/>
      <c r="X221" s="46" t="str">
        <f t="shared" si="50"/>
        <v/>
      </c>
      <c r="Y221" s="46" t="str">
        <f>IF(NOT(AND(LEFT(R221,1)="L",R221&lt;&gt;"LIGNE")),"",IF(UPPER(TRIM(W221))="QS","Qt. suffisante",IF(AJ221="","",IF(AF221="MASSE",IF(AJ221&gt;=1,"Kg","g"),IF(AF221="VOLUME",IF(AJ221&gt;=1,"L","cl"),IFERROR(VLOOKUP(UPPER(TRIM(V221)),AP4:AS49,4,FALSE),V221))))))</f>
        <v/>
      </c>
      <c r="Z221" s="78" t="str">
        <f t="shared" si="51"/>
        <v/>
      </c>
      <c r="AA221" s="45" t="str">
        <f>IF(NOT(AND(LEFT(R221,1)="L",R221&lt;&gt;"LIGNE")),"",IF(UPPER(TRIM(W221))="QS","Qt. suffisante",IF(AI221="","",IF(AF221="MASSE",IF(AI221&gt;=1,"Kg","g"),IF(AF221="VOLUME",IF(AI221&gt;=1,"L","cl"),IFERROR(VLOOKUP(UPPER(TRIM(V221)),AP4:AS49,4,FALSE),V221))))))</f>
        <v/>
      </c>
      <c r="AB221" s="47" t="str">
        <f t="shared" si="47"/>
        <v/>
      </c>
      <c r="AC221" s="47" t="str">
        <f t="shared" si="48"/>
        <v/>
      </c>
      <c r="AD221" s="47" t="str">
        <f t="shared" si="52"/>
        <v/>
      </c>
      <c r="AE221" s="1"/>
      <c r="AF221" s="48" t="str">
        <f>IF(NOT(AND(LEFT(R221,1)="L",R221&lt;&gt;"LIGNE")),"",IFERROR(VLOOKUP(UPPER(TRIM(V221)),AP4:AS49,2,FALSE),""))</f>
        <v/>
      </c>
      <c r="AG221" s="49" t="str">
        <f>IF(NOT(AND(LEFT(R221,1)="L",R221&lt;&gt;"LIGNE")),"",IFERROR(VLOOKUP(UPPER(TRIM(V221)),AP4:AS49,3,FALSE),""))</f>
        <v/>
      </c>
      <c r="AH221" s="49" t="str">
        <f t="shared" si="49"/>
        <v/>
      </c>
      <c r="AI221" s="49" t="str">
        <f t="shared" si="53"/>
        <v/>
      </c>
      <c r="AJ221" s="49" t="str">
        <f t="shared" si="54"/>
        <v/>
      </c>
      <c r="AK221" s="40" t="str">
        <f>IF(R221="RECETTE","",IF(R221="PRINCIPAL AUTEUR",IF(OR(S221="",T221="",V221="",W221="",S221=0),"",IFERROR(IF(OR(VLOOKUP(UPPER(TRIM(SUBSTITUTE(T221,CHAR(160)," "))),AP4:AS49,2,FALSE)&lt;&gt;VLOOKUP(UPPER(TRIM(SUBSTITUTE(W221,CHAR(160)," "))),AP4:AS49,2,FALSE),AND(VLOOKUP(UPPER(TRIM(SUBSTITUTE(T221,CHAR(160)," "))),AP4:AS49,2,FALSE)="AUTRE",UPPER(TRIM(SUBSTITUTE(T221,CHAR(160)," ")))&lt;&gt;UPPER(TRIM(SUBSTITUTE(W221,CHAR(160)," "))))),"",(V221*VLOOKUP(UPPER(TRIM(SUBSTITUTE(W221,CHAR(160)," "))),AP4:AS49,3,FALSE))/(S221*VLOOKUP(UPPER(TRIM(SUBSTITUTE(T221,CHAR(160)," "))),AP4:AS49,3,FALSE))),"")),IFERROR(AK220,"")))</f>
        <v/>
      </c>
      <c r="AL221" s="40" t="str">
        <f t="shared" si="55"/>
        <v/>
      </c>
      <c r="AM221" s="50">
        <f t="shared" si="56"/>
        <v>0</v>
      </c>
      <c r="AN221" s="1"/>
      <c r="AO221" s="1"/>
      <c r="AP221" s="65" t="s">
        <v>456</v>
      </c>
      <c r="AQ221" s="1"/>
      <c r="AR221" s="1"/>
      <c r="AS221" s="1"/>
      <c r="BJ221" s="229">
        <v>1</v>
      </c>
    </row>
    <row r="222" spans="1:62" ht="20.100000000000001" customHeight="1" x14ac:dyDescent="0.25">
      <c r="A222" s="232" t="s">
        <v>237</v>
      </c>
      <c r="B222" s="178">
        <f t="shared" si="45"/>
        <v>0</v>
      </c>
      <c r="C222" s="156"/>
      <c r="D222" s="157"/>
      <c r="E222" s="157"/>
      <c r="F222" s="157"/>
      <c r="G222" s="157"/>
      <c r="H222" s="157"/>
      <c r="I222" s="158"/>
      <c r="J222" s="131"/>
      <c r="K222" s="255" t="str">
        <f t="shared" si="46"/>
        <v>►</v>
      </c>
      <c r="L222" s="341"/>
      <c r="M222" s="341"/>
      <c r="N222" s="341"/>
      <c r="O222" s="341"/>
      <c r="P222" s="341"/>
      <c r="Q222" s="1"/>
      <c r="R222" s="1"/>
      <c r="S222" s="77"/>
      <c r="T222" s="77"/>
      <c r="U222" s="77"/>
      <c r="V222" s="77"/>
      <c r="W222" s="1"/>
      <c r="X222" s="46" t="str">
        <f t="shared" si="50"/>
        <v/>
      </c>
      <c r="Y222" s="46" t="str">
        <f>IF(NOT(AND(LEFT(R222,1)="L",R222&lt;&gt;"LIGNE")),"",IF(UPPER(TRIM(W222))="QS","Qt. suffisante",IF(AJ222="","",IF(AF222="MASSE",IF(AJ222&gt;=1,"Kg","g"),IF(AF222="VOLUME",IF(AJ222&gt;=1,"L","cl"),IFERROR(VLOOKUP(UPPER(TRIM(V222)),AP4:AS49,4,FALSE),V222))))))</f>
        <v/>
      </c>
      <c r="Z222" s="78" t="str">
        <f t="shared" si="51"/>
        <v/>
      </c>
      <c r="AA222" s="45" t="str">
        <f>IF(NOT(AND(LEFT(R222,1)="L",R222&lt;&gt;"LIGNE")),"",IF(UPPER(TRIM(W222))="QS","Qt. suffisante",IF(AI222="","",IF(AF222="MASSE",IF(AI222&gt;=1,"Kg","g"),IF(AF222="VOLUME",IF(AI222&gt;=1,"L","cl"),IFERROR(VLOOKUP(UPPER(TRIM(V222)),AP4:AS49,4,FALSE),V222))))))</f>
        <v/>
      </c>
      <c r="AB222" s="47" t="str">
        <f t="shared" si="47"/>
        <v/>
      </c>
      <c r="AC222" s="47" t="str">
        <f t="shared" si="48"/>
        <v/>
      </c>
      <c r="AD222" s="47" t="str">
        <f t="shared" si="52"/>
        <v/>
      </c>
      <c r="AE222" s="1"/>
      <c r="AF222" s="48" t="str">
        <f>IF(NOT(AND(LEFT(R222,1)="L",R222&lt;&gt;"LIGNE")),"",IFERROR(VLOOKUP(UPPER(TRIM(V222)),AP4:AS49,2,FALSE),""))</f>
        <v/>
      </c>
      <c r="AG222" s="49" t="str">
        <f>IF(NOT(AND(LEFT(R222,1)="L",R222&lt;&gt;"LIGNE")),"",IFERROR(VLOOKUP(UPPER(TRIM(V222)),AP4:AS49,3,FALSE),""))</f>
        <v/>
      </c>
      <c r="AH222" s="49" t="str">
        <f t="shared" si="49"/>
        <v/>
      </c>
      <c r="AI222" s="49" t="str">
        <f t="shared" si="53"/>
        <v/>
      </c>
      <c r="AJ222" s="49" t="str">
        <f t="shared" si="54"/>
        <v/>
      </c>
      <c r="AK222" s="40" t="str">
        <f>IF(R222="RECETTE","",IF(R222="PRINCIPAL AUTEUR",IF(OR(S222="",T222="",V222="",W222="",S222=0),"",IFERROR(IF(OR(VLOOKUP(UPPER(TRIM(SUBSTITUTE(T222,CHAR(160)," "))),AP4:AS49,2,FALSE)&lt;&gt;VLOOKUP(UPPER(TRIM(SUBSTITUTE(W222,CHAR(160)," "))),AP4:AS49,2,FALSE),AND(VLOOKUP(UPPER(TRIM(SUBSTITUTE(T222,CHAR(160)," "))),AP4:AS49,2,FALSE)="AUTRE",UPPER(TRIM(SUBSTITUTE(T222,CHAR(160)," ")))&lt;&gt;UPPER(TRIM(SUBSTITUTE(W222,CHAR(160)," "))))),"",(V222*VLOOKUP(UPPER(TRIM(SUBSTITUTE(W222,CHAR(160)," "))),AP4:AS49,3,FALSE))/(S222*VLOOKUP(UPPER(TRIM(SUBSTITUTE(T222,CHAR(160)," "))),AP4:AS49,3,FALSE))),"")),IFERROR(AK221,"")))</f>
        <v/>
      </c>
      <c r="AL222" s="40" t="str">
        <f t="shared" si="55"/>
        <v/>
      </c>
      <c r="AM222" s="50">
        <f t="shared" si="56"/>
        <v>0</v>
      </c>
      <c r="AN222" s="1"/>
      <c r="AO222" s="1"/>
      <c r="AP222" s="65" t="s">
        <v>457</v>
      </c>
      <c r="AQ222" s="1"/>
      <c r="AR222" s="1"/>
      <c r="AS222" s="1"/>
      <c r="BJ222" s="229">
        <v>1</v>
      </c>
    </row>
    <row r="223" spans="1:62" ht="20.100000000000001" customHeight="1" x14ac:dyDescent="0.25">
      <c r="A223" s="232" t="s">
        <v>237</v>
      </c>
      <c r="B223" s="178">
        <f t="shared" si="45"/>
        <v>0</v>
      </c>
      <c r="C223" s="156"/>
      <c r="D223" s="157"/>
      <c r="E223" s="157"/>
      <c r="F223" s="157"/>
      <c r="G223" s="157"/>
      <c r="H223" s="157"/>
      <c r="I223" s="158"/>
      <c r="J223" s="131"/>
      <c r="K223" s="255" t="str">
        <f t="shared" si="46"/>
        <v>►</v>
      </c>
      <c r="L223" s="341"/>
      <c r="M223" s="341"/>
      <c r="N223" s="341"/>
      <c r="O223" s="341"/>
      <c r="P223" s="341"/>
      <c r="Q223" s="1"/>
      <c r="R223" s="1"/>
      <c r="S223" s="77"/>
      <c r="T223" s="77"/>
      <c r="U223" s="77"/>
      <c r="V223" s="77"/>
      <c r="W223" s="1"/>
      <c r="X223" s="46" t="str">
        <f t="shared" si="50"/>
        <v/>
      </c>
      <c r="Y223" s="46" t="str">
        <f>IF(NOT(AND(LEFT(R223,1)="L",R223&lt;&gt;"LIGNE")),"",IF(UPPER(TRIM(W223))="QS","Qt. suffisante",IF(AJ223="","",IF(AF223="MASSE",IF(AJ223&gt;=1,"Kg","g"),IF(AF223="VOLUME",IF(AJ223&gt;=1,"L","cl"),IFERROR(VLOOKUP(UPPER(TRIM(V223)),AP4:AS49,4,FALSE),V223))))))</f>
        <v/>
      </c>
      <c r="Z223" s="78" t="str">
        <f t="shared" si="51"/>
        <v/>
      </c>
      <c r="AA223" s="45" t="str">
        <f>IF(NOT(AND(LEFT(R223,1)="L",R223&lt;&gt;"LIGNE")),"",IF(UPPER(TRIM(W223))="QS","Qt. suffisante",IF(AI223="","",IF(AF223="MASSE",IF(AI223&gt;=1,"Kg","g"),IF(AF223="VOLUME",IF(AI223&gt;=1,"L","cl"),IFERROR(VLOOKUP(UPPER(TRIM(V223)),AP4:AS49,4,FALSE),V223))))))</f>
        <v/>
      </c>
      <c r="AB223" s="47" t="str">
        <f t="shared" si="47"/>
        <v/>
      </c>
      <c r="AC223" s="47" t="str">
        <f t="shared" si="48"/>
        <v/>
      </c>
      <c r="AD223" s="47" t="str">
        <f t="shared" si="52"/>
        <v/>
      </c>
      <c r="AE223" s="1"/>
      <c r="AF223" s="48" t="str">
        <f>IF(NOT(AND(LEFT(R223,1)="L",R223&lt;&gt;"LIGNE")),"",IFERROR(VLOOKUP(UPPER(TRIM(V223)),AP4:AS49,2,FALSE),""))</f>
        <v/>
      </c>
      <c r="AG223" s="49" t="str">
        <f>IF(NOT(AND(LEFT(R223,1)="L",R223&lt;&gt;"LIGNE")),"",IFERROR(VLOOKUP(UPPER(TRIM(V223)),AP4:AS49,3,FALSE),""))</f>
        <v/>
      </c>
      <c r="AH223" s="49" t="str">
        <f t="shared" si="49"/>
        <v/>
      </c>
      <c r="AI223" s="49" t="str">
        <f t="shared" si="53"/>
        <v/>
      </c>
      <c r="AJ223" s="49" t="str">
        <f t="shared" si="54"/>
        <v/>
      </c>
      <c r="AK223" s="40" t="str">
        <f>IF(R223="RECETTE","",IF(R223="PRINCIPAL AUTEUR",IF(OR(S223="",T223="",V223="",W223="",S223=0),"",IFERROR(IF(OR(VLOOKUP(UPPER(TRIM(SUBSTITUTE(T223,CHAR(160)," "))),AP4:AS49,2,FALSE)&lt;&gt;VLOOKUP(UPPER(TRIM(SUBSTITUTE(W223,CHAR(160)," "))),AP4:AS49,2,FALSE),AND(VLOOKUP(UPPER(TRIM(SUBSTITUTE(T223,CHAR(160)," "))),AP4:AS49,2,FALSE)="AUTRE",UPPER(TRIM(SUBSTITUTE(T223,CHAR(160)," ")))&lt;&gt;UPPER(TRIM(SUBSTITUTE(W223,CHAR(160)," "))))),"",(V223*VLOOKUP(UPPER(TRIM(SUBSTITUTE(W223,CHAR(160)," "))),AP4:AS49,3,FALSE))/(S223*VLOOKUP(UPPER(TRIM(SUBSTITUTE(T223,CHAR(160)," "))),AP4:AS49,3,FALSE))),"")),IFERROR(AK222,"")))</f>
        <v/>
      </c>
      <c r="AL223" s="40" t="str">
        <f t="shared" si="55"/>
        <v/>
      </c>
      <c r="AM223" s="50">
        <f t="shared" si="56"/>
        <v>0</v>
      </c>
      <c r="AN223" s="1"/>
      <c r="AO223" s="1"/>
      <c r="AP223" s="65" t="s">
        <v>450</v>
      </c>
      <c r="AQ223" s="1"/>
      <c r="AR223" s="1"/>
      <c r="AS223" s="1"/>
      <c r="BJ223" s="229">
        <v>1</v>
      </c>
    </row>
    <row r="224" spans="1:62" ht="20.100000000000001" customHeight="1" x14ac:dyDescent="0.25">
      <c r="A224" s="232" t="s">
        <v>237</v>
      </c>
      <c r="B224" s="178">
        <f t="shared" si="45"/>
        <v>0</v>
      </c>
      <c r="C224" s="156"/>
      <c r="D224" s="157"/>
      <c r="E224" s="157"/>
      <c r="F224" s="157"/>
      <c r="G224" s="157"/>
      <c r="H224" s="157"/>
      <c r="I224" s="158"/>
      <c r="J224" s="131"/>
      <c r="K224" s="255" t="str">
        <f t="shared" si="46"/>
        <v>►</v>
      </c>
      <c r="L224" s="341"/>
      <c r="M224" s="341"/>
      <c r="N224" s="341"/>
      <c r="O224" s="341"/>
      <c r="P224" s="341"/>
      <c r="Q224" s="1"/>
      <c r="R224" s="1"/>
      <c r="S224" s="77"/>
      <c r="T224" s="77"/>
      <c r="U224" s="77"/>
      <c r="V224" s="77"/>
      <c r="W224" s="1"/>
      <c r="X224" s="46" t="str">
        <f t="shared" si="50"/>
        <v/>
      </c>
      <c r="Y224" s="46" t="str">
        <f>IF(NOT(AND(LEFT(R224,1)="L",R224&lt;&gt;"LIGNE")),"",IF(UPPER(TRIM(W224))="QS","Qt. suffisante",IF(AJ224="","",IF(AF224="MASSE",IF(AJ224&gt;=1,"Kg","g"),IF(AF224="VOLUME",IF(AJ224&gt;=1,"L","cl"),IFERROR(VLOOKUP(UPPER(TRIM(V224)),AP4:AS49,4,FALSE),V224))))))</f>
        <v/>
      </c>
      <c r="Z224" s="78" t="str">
        <f t="shared" si="51"/>
        <v/>
      </c>
      <c r="AA224" s="45" t="str">
        <f>IF(NOT(AND(LEFT(R224,1)="L",R224&lt;&gt;"LIGNE")),"",IF(UPPER(TRIM(W224))="QS","Qt. suffisante",IF(AI224="","",IF(AF224="MASSE",IF(AI224&gt;=1,"Kg","g"),IF(AF224="VOLUME",IF(AI224&gt;=1,"L","cl"),IFERROR(VLOOKUP(UPPER(TRIM(V224)),AP4:AS49,4,FALSE),V224))))))</f>
        <v/>
      </c>
      <c r="AB224" s="47" t="str">
        <f t="shared" si="47"/>
        <v/>
      </c>
      <c r="AC224" s="47" t="str">
        <f t="shared" si="48"/>
        <v/>
      </c>
      <c r="AD224" s="47" t="str">
        <f t="shared" si="52"/>
        <v/>
      </c>
      <c r="AE224" s="1"/>
      <c r="AF224" s="48" t="str">
        <f>IF(NOT(AND(LEFT(R224,1)="L",R224&lt;&gt;"LIGNE")),"",IFERROR(VLOOKUP(UPPER(TRIM(V224)),AP4:AS49,2,FALSE),""))</f>
        <v/>
      </c>
      <c r="AG224" s="49" t="str">
        <f>IF(NOT(AND(LEFT(R224,1)="L",R224&lt;&gt;"LIGNE")),"",IFERROR(VLOOKUP(UPPER(TRIM(V224)),AP4:AS49,3,FALSE),""))</f>
        <v/>
      </c>
      <c r="AH224" s="49" t="str">
        <f t="shared" si="49"/>
        <v/>
      </c>
      <c r="AI224" s="49" t="str">
        <f t="shared" si="53"/>
        <v/>
      </c>
      <c r="AJ224" s="49" t="str">
        <f t="shared" si="54"/>
        <v/>
      </c>
      <c r="AK224" s="40" t="str">
        <f>IF(R224="RECETTE","",IF(R224="PRINCIPAL AUTEUR",IF(OR(S224="",T224="",V224="",W224="",S224=0),"",IFERROR(IF(OR(VLOOKUP(UPPER(TRIM(SUBSTITUTE(T224,CHAR(160)," "))),AP4:AS49,2,FALSE)&lt;&gt;VLOOKUP(UPPER(TRIM(SUBSTITUTE(W224,CHAR(160)," "))),AP4:AS49,2,FALSE),AND(VLOOKUP(UPPER(TRIM(SUBSTITUTE(T224,CHAR(160)," "))),AP4:AS49,2,FALSE)="AUTRE",UPPER(TRIM(SUBSTITUTE(T224,CHAR(160)," ")))&lt;&gt;UPPER(TRIM(SUBSTITUTE(W224,CHAR(160)," "))))),"",(V224*VLOOKUP(UPPER(TRIM(SUBSTITUTE(W224,CHAR(160)," "))),AP4:AS49,3,FALSE))/(S224*VLOOKUP(UPPER(TRIM(SUBSTITUTE(T224,CHAR(160)," "))),AP4:AS49,3,FALSE))),"")),IFERROR(AK223,"")))</f>
        <v/>
      </c>
      <c r="AL224" s="40" t="str">
        <f t="shared" si="55"/>
        <v/>
      </c>
      <c r="AM224" s="50">
        <f t="shared" si="56"/>
        <v>0</v>
      </c>
      <c r="AN224" s="1"/>
      <c r="AO224" s="1"/>
      <c r="AP224" s="65" t="s">
        <v>451</v>
      </c>
      <c r="AQ224" s="1"/>
      <c r="AR224" s="1"/>
      <c r="AS224" s="1"/>
      <c r="BJ224" s="229">
        <v>1</v>
      </c>
    </row>
    <row r="225" spans="1:62" ht="20.100000000000001" customHeight="1" x14ac:dyDescent="0.25">
      <c r="A225" s="232" t="s">
        <v>237</v>
      </c>
      <c r="B225" s="178">
        <f t="shared" si="45"/>
        <v>0</v>
      </c>
      <c r="C225" s="156"/>
      <c r="D225" s="157"/>
      <c r="E225" s="157"/>
      <c r="F225" s="157"/>
      <c r="G225" s="157"/>
      <c r="H225" s="157"/>
      <c r="I225" s="158"/>
      <c r="J225" s="131"/>
      <c r="K225" s="255" t="str">
        <f t="shared" si="46"/>
        <v>►</v>
      </c>
      <c r="L225" s="341"/>
      <c r="M225" s="341"/>
      <c r="N225" s="341"/>
      <c r="O225" s="341"/>
      <c r="P225" s="341"/>
      <c r="Q225" s="1"/>
      <c r="R225" s="1"/>
      <c r="S225" s="77"/>
      <c r="T225" s="77"/>
      <c r="U225" s="77"/>
      <c r="V225" s="77"/>
      <c r="W225" s="1"/>
      <c r="X225" s="46" t="str">
        <f t="shared" si="50"/>
        <v/>
      </c>
      <c r="Y225" s="46" t="str">
        <f>IF(NOT(AND(LEFT(R225,1)="L",R225&lt;&gt;"LIGNE")),"",IF(UPPER(TRIM(W225))="QS","Qt. suffisante",IF(AJ225="","",IF(AF225="MASSE",IF(AJ225&gt;=1,"Kg","g"),IF(AF225="VOLUME",IF(AJ225&gt;=1,"L","cl"),IFERROR(VLOOKUP(UPPER(TRIM(V225)),AP4:AS49,4,FALSE),V225))))))</f>
        <v/>
      </c>
      <c r="Z225" s="78" t="str">
        <f t="shared" si="51"/>
        <v/>
      </c>
      <c r="AA225" s="45" t="str">
        <f>IF(NOT(AND(LEFT(R225,1)="L",R225&lt;&gt;"LIGNE")),"",IF(UPPER(TRIM(W225))="QS","Qt. suffisante",IF(AI225="","",IF(AF225="MASSE",IF(AI225&gt;=1,"Kg","g"),IF(AF225="VOLUME",IF(AI225&gt;=1,"L","cl"),IFERROR(VLOOKUP(UPPER(TRIM(V225)),AP4:AS49,4,FALSE),V225))))))</f>
        <v/>
      </c>
      <c r="AB225" s="47" t="str">
        <f t="shared" si="47"/>
        <v/>
      </c>
      <c r="AC225" s="47" t="str">
        <f t="shared" si="48"/>
        <v/>
      </c>
      <c r="AD225" s="47" t="str">
        <f t="shared" si="52"/>
        <v/>
      </c>
      <c r="AE225" s="1"/>
      <c r="AF225" s="48" t="str">
        <f>IF(NOT(AND(LEFT(R225,1)="L",R225&lt;&gt;"LIGNE")),"",IFERROR(VLOOKUP(UPPER(TRIM(V225)),AP4:AS49,2,FALSE),""))</f>
        <v/>
      </c>
      <c r="AG225" s="49" t="str">
        <f>IF(NOT(AND(LEFT(R225,1)="L",R225&lt;&gt;"LIGNE")),"",IFERROR(VLOOKUP(UPPER(TRIM(V225)),AP4:AS49,3,FALSE),""))</f>
        <v/>
      </c>
      <c r="AH225" s="49" t="str">
        <f t="shared" si="49"/>
        <v/>
      </c>
      <c r="AI225" s="49" t="str">
        <f t="shared" si="53"/>
        <v/>
      </c>
      <c r="AJ225" s="49" t="str">
        <f t="shared" si="54"/>
        <v/>
      </c>
      <c r="AK225" s="40" t="str">
        <f>IF(R225="RECETTE","",IF(R225="PRINCIPAL AUTEUR",IF(OR(S225="",T225="",V225="",W225="",S225=0),"",IFERROR(IF(OR(VLOOKUP(UPPER(TRIM(SUBSTITUTE(T225,CHAR(160)," "))),AP4:AS49,2,FALSE)&lt;&gt;VLOOKUP(UPPER(TRIM(SUBSTITUTE(W225,CHAR(160)," "))),AP4:AS49,2,FALSE),AND(VLOOKUP(UPPER(TRIM(SUBSTITUTE(T225,CHAR(160)," "))),AP4:AS49,2,FALSE)="AUTRE",UPPER(TRIM(SUBSTITUTE(T225,CHAR(160)," ")))&lt;&gt;UPPER(TRIM(SUBSTITUTE(W225,CHAR(160)," "))))),"",(V225*VLOOKUP(UPPER(TRIM(SUBSTITUTE(W225,CHAR(160)," "))),AP4:AS49,3,FALSE))/(S225*VLOOKUP(UPPER(TRIM(SUBSTITUTE(T225,CHAR(160)," "))),AP4:AS49,3,FALSE))),"")),IFERROR(AK224,"")))</f>
        <v/>
      </c>
      <c r="AL225" s="40" t="str">
        <f t="shared" si="55"/>
        <v/>
      </c>
      <c r="AM225" s="50">
        <f t="shared" si="56"/>
        <v>0</v>
      </c>
      <c r="AN225" s="1"/>
      <c r="AO225" s="1"/>
      <c r="AP225" s="65" t="s">
        <v>452</v>
      </c>
      <c r="AQ225" s="1"/>
      <c r="AR225" s="1"/>
      <c r="AS225" s="1"/>
      <c r="BJ225" s="229">
        <v>1</v>
      </c>
    </row>
    <row r="226" spans="1:62" ht="20.100000000000001" customHeight="1" x14ac:dyDescent="0.25">
      <c r="A226" s="232" t="s">
        <v>237</v>
      </c>
      <c r="B226" s="178">
        <f t="shared" si="45"/>
        <v>0</v>
      </c>
      <c r="C226" s="156"/>
      <c r="D226" s="157"/>
      <c r="E226" s="157"/>
      <c r="F226" s="157"/>
      <c r="G226" s="157"/>
      <c r="H226" s="157"/>
      <c r="I226" s="158"/>
      <c r="J226" s="131"/>
      <c r="K226" s="255" t="str">
        <f t="shared" si="46"/>
        <v>►</v>
      </c>
      <c r="L226" s="341"/>
      <c r="M226" s="341"/>
      <c r="N226" s="341"/>
      <c r="O226" s="341"/>
      <c r="P226" s="341"/>
      <c r="Q226" s="1"/>
      <c r="R226" s="1"/>
      <c r="S226" s="77"/>
      <c r="T226" s="77"/>
      <c r="U226" s="77"/>
      <c r="V226" s="77"/>
      <c r="W226" s="1"/>
      <c r="X226" s="46" t="str">
        <f t="shared" si="50"/>
        <v/>
      </c>
      <c r="Y226" s="46" t="str">
        <f>IF(NOT(AND(LEFT(R226,1)="L",R226&lt;&gt;"LIGNE")),"",IF(UPPER(TRIM(W226))="QS","Qt. suffisante",IF(AJ226="","",IF(AF226="MASSE",IF(AJ226&gt;=1,"Kg","g"),IF(AF226="VOLUME",IF(AJ226&gt;=1,"L","cl"),IFERROR(VLOOKUP(UPPER(TRIM(V226)),AP4:AS49,4,FALSE),V226))))))</f>
        <v/>
      </c>
      <c r="Z226" s="78" t="str">
        <f t="shared" si="51"/>
        <v/>
      </c>
      <c r="AA226" s="45" t="str">
        <f>IF(NOT(AND(LEFT(R226,1)="L",R226&lt;&gt;"LIGNE")),"",IF(UPPER(TRIM(W226))="QS","Qt. suffisante",IF(AI226="","",IF(AF226="MASSE",IF(AI226&gt;=1,"Kg","g"),IF(AF226="VOLUME",IF(AI226&gt;=1,"L","cl"),IFERROR(VLOOKUP(UPPER(TRIM(V226)),AP4:AS49,4,FALSE),V226))))))</f>
        <v/>
      </c>
      <c r="AB226" s="47" t="str">
        <f t="shared" si="47"/>
        <v/>
      </c>
      <c r="AC226" s="47" t="str">
        <f t="shared" si="48"/>
        <v/>
      </c>
      <c r="AD226" s="47" t="str">
        <f t="shared" si="52"/>
        <v/>
      </c>
      <c r="AE226" s="1"/>
      <c r="AF226" s="48" t="str">
        <f>IF(NOT(AND(LEFT(R226,1)="L",R226&lt;&gt;"LIGNE")),"",IFERROR(VLOOKUP(UPPER(TRIM(V226)),AP4:AS49,2,FALSE),""))</f>
        <v/>
      </c>
      <c r="AG226" s="49" t="str">
        <f>IF(NOT(AND(LEFT(R226,1)="L",R226&lt;&gt;"LIGNE")),"",IFERROR(VLOOKUP(UPPER(TRIM(V226)),AP4:AS49,3,FALSE),""))</f>
        <v/>
      </c>
      <c r="AH226" s="49" t="str">
        <f t="shared" si="49"/>
        <v/>
      </c>
      <c r="AI226" s="49" t="str">
        <f t="shared" si="53"/>
        <v/>
      </c>
      <c r="AJ226" s="49" t="str">
        <f t="shared" si="54"/>
        <v/>
      </c>
      <c r="AK226" s="40" t="str">
        <f>IF(R226="RECETTE","",IF(R226="PRINCIPAL AUTEUR",IF(OR(S226="",T226="",V226="",W226="",S226=0),"",IFERROR(IF(OR(VLOOKUP(UPPER(TRIM(SUBSTITUTE(T226,CHAR(160)," "))),AP4:AS49,2,FALSE)&lt;&gt;VLOOKUP(UPPER(TRIM(SUBSTITUTE(W226,CHAR(160)," "))),AP4:AS49,2,FALSE),AND(VLOOKUP(UPPER(TRIM(SUBSTITUTE(T226,CHAR(160)," "))),AP4:AS49,2,FALSE)="AUTRE",UPPER(TRIM(SUBSTITUTE(T226,CHAR(160)," ")))&lt;&gt;UPPER(TRIM(SUBSTITUTE(W226,CHAR(160)," "))))),"",(V226*VLOOKUP(UPPER(TRIM(SUBSTITUTE(W226,CHAR(160)," "))),AP4:AS49,3,FALSE))/(S226*VLOOKUP(UPPER(TRIM(SUBSTITUTE(T226,CHAR(160)," "))),AP4:AS49,3,FALSE))),"")),IFERROR(AK225,"")))</f>
        <v/>
      </c>
      <c r="AL226" s="40" t="str">
        <f t="shared" si="55"/>
        <v/>
      </c>
      <c r="AM226" s="50">
        <f t="shared" si="56"/>
        <v>0</v>
      </c>
      <c r="AN226" s="1"/>
      <c r="AO226" s="1"/>
      <c r="AP226" s="65" t="s">
        <v>453</v>
      </c>
      <c r="AQ226" s="1"/>
      <c r="AR226" s="1"/>
      <c r="AS226" s="1"/>
      <c r="BJ226" s="229">
        <v>1</v>
      </c>
    </row>
    <row r="227" spans="1:62" ht="20.100000000000001" customHeight="1" x14ac:dyDescent="0.25">
      <c r="A227" s="232" t="s">
        <v>237</v>
      </c>
      <c r="B227" s="178">
        <f t="shared" si="45"/>
        <v>0</v>
      </c>
      <c r="C227" s="156"/>
      <c r="D227" s="157"/>
      <c r="E227" s="157"/>
      <c r="F227" s="157"/>
      <c r="G227" s="157"/>
      <c r="H227" s="157"/>
      <c r="I227" s="158"/>
      <c r="J227" s="131"/>
      <c r="K227" s="255" t="str">
        <f t="shared" si="46"/>
        <v>►</v>
      </c>
      <c r="L227" s="341"/>
      <c r="M227" s="341"/>
      <c r="N227" s="341"/>
      <c r="O227" s="341"/>
      <c r="P227" s="341"/>
      <c r="Q227" s="1"/>
      <c r="R227" s="1"/>
      <c r="S227" s="77"/>
      <c r="T227" s="77"/>
      <c r="U227" s="77"/>
      <c r="V227" s="77"/>
      <c r="W227" s="1"/>
      <c r="X227" s="46" t="str">
        <f t="shared" si="50"/>
        <v/>
      </c>
      <c r="Y227" s="46" t="str">
        <f>IF(NOT(AND(LEFT(R227,1)="L",R227&lt;&gt;"LIGNE")),"",IF(UPPER(TRIM(W227))="QS","Qt. suffisante",IF(AJ227="","",IF(AF227="MASSE",IF(AJ227&gt;=1,"Kg","g"),IF(AF227="VOLUME",IF(AJ227&gt;=1,"L","cl"),IFERROR(VLOOKUP(UPPER(TRIM(V227)),AP4:AS49,4,FALSE),V227))))))</f>
        <v/>
      </c>
      <c r="Z227" s="78" t="str">
        <f t="shared" si="51"/>
        <v/>
      </c>
      <c r="AA227" s="45" t="str">
        <f>IF(NOT(AND(LEFT(R227,1)="L",R227&lt;&gt;"LIGNE")),"",IF(UPPER(TRIM(W227))="QS","Qt. suffisante",IF(AI227="","",IF(AF227="MASSE",IF(AI227&gt;=1,"Kg","g"),IF(AF227="VOLUME",IF(AI227&gt;=1,"L","cl"),IFERROR(VLOOKUP(UPPER(TRIM(V227)),AP4:AS49,4,FALSE),V227))))))</f>
        <v/>
      </c>
      <c r="AB227" s="47" t="str">
        <f t="shared" si="47"/>
        <v/>
      </c>
      <c r="AC227" s="47" t="str">
        <f t="shared" si="48"/>
        <v/>
      </c>
      <c r="AD227" s="47" t="str">
        <f t="shared" si="52"/>
        <v/>
      </c>
      <c r="AE227" s="1"/>
      <c r="AF227" s="48" t="str">
        <f>IF(NOT(AND(LEFT(R227,1)="L",R227&lt;&gt;"LIGNE")),"",IFERROR(VLOOKUP(UPPER(TRIM(V227)),AP4:AS49,2,FALSE),""))</f>
        <v/>
      </c>
      <c r="AG227" s="49" t="str">
        <f>IF(NOT(AND(LEFT(R227,1)="L",R227&lt;&gt;"LIGNE")),"",IFERROR(VLOOKUP(UPPER(TRIM(V227)),AP4:AS49,3,FALSE),""))</f>
        <v/>
      </c>
      <c r="AH227" s="49" t="str">
        <f t="shared" si="49"/>
        <v/>
      </c>
      <c r="AI227" s="49" t="str">
        <f t="shared" si="53"/>
        <v/>
      </c>
      <c r="AJ227" s="49" t="str">
        <f t="shared" si="54"/>
        <v/>
      </c>
      <c r="AK227" s="40" t="str">
        <f>IF(R227="RECETTE","",IF(R227="PRINCIPAL AUTEUR",IF(OR(S227="",T227="",V227="",W227="",S227=0),"",IFERROR(IF(OR(VLOOKUP(UPPER(TRIM(SUBSTITUTE(T227,CHAR(160)," "))),AP4:AS49,2,FALSE)&lt;&gt;VLOOKUP(UPPER(TRIM(SUBSTITUTE(W227,CHAR(160)," "))),AP4:AS49,2,FALSE),AND(VLOOKUP(UPPER(TRIM(SUBSTITUTE(T227,CHAR(160)," "))),AP4:AS49,2,FALSE)="AUTRE",UPPER(TRIM(SUBSTITUTE(T227,CHAR(160)," ")))&lt;&gt;UPPER(TRIM(SUBSTITUTE(W227,CHAR(160)," "))))),"",(V227*VLOOKUP(UPPER(TRIM(SUBSTITUTE(W227,CHAR(160)," "))),AP4:AS49,3,FALSE))/(S227*VLOOKUP(UPPER(TRIM(SUBSTITUTE(T227,CHAR(160)," "))),AP4:AS49,3,FALSE))),"")),IFERROR(AK226,"")))</f>
        <v/>
      </c>
      <c r="AL227" s="40" t="str">
        <f t="shared" si="55"/>
        <v/>
      </c>
      <c r="AM227" s="50">
        <f t="shared" si="56"/>
        <v>0</v>
      </c>
      <c r="AN227" s="1"/>
      <c r="AO227" s="1"/>
      <c r="AP227" s="65" t="s">
        <v>458</v>
      </c>
      <c r="AQ227" s="1"/>
      <c r="AR227" s="1"/>
      <c r="AS227" s="1"/>
      <c r="BJ227" s="229">
        <v>1</v>
      </c>
    </row>
    <row r="228" spans="1:62" ht="20.100000000000001" customHeight="1" x14ac:dyDescent="0.25">
      <c r="A228" s="232" t="s">
        <v>237</v>
      </c>
      <c r="B228" s="178">
        <f t="shared" si="45"/>
        <v>0</v>
      </c>
      <c r="C228" s="156"/>
      <c r="D228" s="157"/>
      <c r="E228" s="157"/>
      <c r="F228" s="157"/>
      <c r="G228" s="157"/>
      <c r="H228" s="157"/>
      <c r="I228" s="158"/>
      <c r="J228" s="131"/>
      <c r="K228" s="255" t="str">
        <f t="shared" si="46"/>
        <v>►</v>
      </c>
      <c r="L228" s="341"/>
      <c r="M228" s="341"/>
      <c r="N228" s="341"/>
      <c r="O228" s="341"/>
      <c r="P228" s="341"/>
      <c r="Q228" s="1"/>
      <c r="R228" s="1"/>
      <c r="S228" s="77"/>
      <c r="T228" s="77"/>
      <c r="U228" s="77"/>
      <c r="V228" s="77"/>
      <c r="W228" s="1"/>
      <c r="X228" s="46" t="str">
        <f t="shared" si="50"/>
        <v/>
      </c>
      <c r="Y228" s="46" t="str">
        <f>IF(NOT(AND(LEFT(R228,1)="L",R228&lt;&gt;"LIGNE")),"",IF(UPPER(TRIM(W228))="QS","Qt. suffisante",IF(AJ228="","",IF(AF228="MASSE",IF(AJ228&gt;=1,"Kg","g"),IF(AF228="VOLUME",IF(AJ228&gt;=1,"L","cl"),IFERROR(VLOOKUP(UPPER(TRIM(V228)),AP4:AS49,4,FALSE),V228))))))</f>
        <v/>
      </c>
      <c r="Z228" s="78" t="str">
        <f t="shared" si="51"/>
        <v/>
      </c>
      <c r="AA228" s="45" t="str">
        <f>IF(NOT(AND(LEFT(R228,1)="L",R228&lt;&gt;"LIGNE")),"",IF(UPPER(TRIM(W228))="QS","Qt. suffisante",IF(AI228="","",IF(AF228="MASSE",IF(AI228&gt;=1,"Kg","g"),IF(AF228="VOLUME",IF(AI228&gt;=1,"L","cl"),IFERROR(VLOOKUP(UPPER(TRIM(V228)),AP4:AS49,4,FALSE),V228))))))</f>
        <v/>
      </c>
      <c r="AB228" s="47" t="str">
        <f t="shared" si="47"/>
        <v/>
      </c>
      <c r="AC228" s="47" t="str">
        <f t="shared" si="48"/>
        <v/>
      </c>
      <c r="AD228" s="47" t="str">
        <f t="shared" si="52"/>
        <v/>
      </c>
      <c r="AE228" s="1"/>
      <c r="AF228" s="48" t="str">
        <f>IF(NOT(AND(LEFT(R228,1)="L",R228&lt;&gt;"LIGNE")),"",IFERROR(VLOOKUP(UPPER(TRIM(V228)),AP4:AS49,2,FALSE),""))</f>
        <v/>
      </c>
      <c r="AG228" s="49" t="str">
        <f>IF(NOT(AND(LEFT(R228,1)="L",R228&lt;&gt;"LIGNE")),"",IFERROR(VLOOKUP(UPPER(TRIM(V228)),AP4:AS49,3,FALSE),""))</f>
        <v/>
      </c>
      <c r="AH228" s="49" t="str">
        <f t="shared" si="49"/>
        <v/>
      </c>
      <c r="AI228" s="49" t="str">
        <f t="shared" si="53"/>
        <v/>
      </c>
      <c r="AJ228" s="49" t="str">
        <f t="shared" si="54"/>
        <v/>
      </c>
      <c r="AK228" s="40" t="str">
        <f>IF(R228="RECETTE","",IF(R228="PRINCIPAL AUTEUR",IF(OR(S228="",T228="",V228="",W228="",S228=0),"",IFERROR(IF(OR(VLOOKUP(UPPER(TRIM(SUBSTITUTE(T228,CHAR(160)," "))),AP4:AS49,2,FALSE)&lt;&gt;VLOOKUP(UPPER(TRIM(SUBSTITUTE(W228,CHAR(160)," "))),AP4:AS49,2,FALSE),AND(VLOOKUP(UPPER(TRIM(SUBSTITUTE(T228,CHAR(160)," "))),AP4:AS49,2,FALSE)="AUTRE",UPPER(TRIM(SUBSTITUTE(T228,CHAR(160)," ")))&lt;&gt;UPPER(TRIM(SUBSTITUTE(W228,CHAR(160)," "))))),"",(V228*VLOOKUP(UPPER(TRIM(SUBSTITUTE(W228,CHAR(160)," "))),AP4:AS49,3,FALSE))/(S228*VLOOKUP(UPPER(TRIM(SUBSTITUTE(T228,CHAR(160)," "))),AP4:AS49,3,FALSE))),"")),IFERROR(AK227,"")))</f>
        <v/>
      </c>
      <c r="AL228" s="40" t="str">
        <f t="shared" si="55"/>
        <v/>
      </c>
      <c r="AM228" s="50">
        <f t="shared" si="56"/>
        <v>0</v>
      </c>
      <c r="AN228" s="1"/>
      <c r="AO228" s="1"/>
      <c r="AP228" s="65" t="s">
        <v>459</v>
      </c>
      <c r="AQ228" s="1"/>
      <c r="AR228" s="1"/>
      <c r="AS228" s="1"/>
      <c r="BJ228" s="229">
        <v>1</v>
      </c>
    </row>
    <row r="229" spans="1:62" ht="20.100000000000001" customHeight="1" x14ac:dyDescent="0.25">
      <c r="A229" s="232" t="s">
        <v>237</v>
      </c>
      <c r="B229" s="178">
        <f t="shared" si="45"/>
        <v>0</v>
      </c>
      <c r="C229" s="156"/>
      <c r="D229" s="157"/>
      <c r="E229" s="157"/>
      <c r="F229" s="157"/>
      <c r="G229" s="157"/>
      <c r="H229" s="157"/>
      <c r="I229" s="158"/>
      <c r="J229" s="131"/>
      <c r="K229" s="255" t="str">
        <f t="shared" si="46"/>
        <v>►</v>
      </c>
      <c r="L229" s="341"/>
      <c r="M229" s="341"/>
      <c r="N229" s="341"/>
      <c r="O229" s="341"/>
      <c r="P229" s="341"/>
      <c r="Q229" s="1"/>
      <c r="R229" s="1"/>
      <c r="S229" s="77"/>
      <c r="T229" s="77"/>
      <c r="U229" s="77"/>
      <c r="V229" s="77"/>
      <c r="W229" s="1"/>
      <c r="X229" s="46" t="str">
        <f t="shared" si="50"/>
        <v/>
      </c>
      <c r="Y229" s="46" t="str">
        <f>IF(NOT(AND(LEFT(R229,1)="L",R229&lt;&gt;"LIGNE")),"",IF(UPPER(TRIM(W229))="QS","Qt. suffisante",IF(AJ229="","",IF(AF229="MASSE",IF(AJ229&gt;=1,"Kg","g"),IF(AF229="VOLUME",IF(AJ229&gt;=1,"L","cl"),IFERROR(VLOOKUP(UPPER(TRIM(V229)),AP4:AS49,4,FALSE),V229))))))</f>
        <v/>
      </c>
      <c r="Z229" s="78" t="str">
        <f t="shared" si="51"/>
        <v/>
      </c>
      <c r="AA229" s="45" t="str">
        <f>IF(NOT(AND(LEFT(R229,1)="L",R229&lt;&gt;"LIGNE")),"",IF(UPPER(TRIM(W229))="QS","Qt. suffisante",IF(AI229="","",IF(AF229="MASSE",IF(AI229&gt;=1,"Kg","g"),IF(AF229="VOLUME",IF(AI229&gt;=1,"L","cl"),IFERROR(VLOOKUP(UPPER(TRIM(V229)),AP4:AS49,4,FALSE),V229))))))</f>
        <v/>
      </c>
      <c r="AB229" s="47" t="str">
        <f t="shared" si="47"/>
        <v/>
      </c>
      <c r="AC229" s="47" t="str">
        <f t="shared" si="48"/>
        <v/>
      </c>
      <c r="AD229" s="47" t="str">
        <f t="shared" si="52"/>
        <v/>
      </c>
      <c r="AE229" s="1"/>
      <c r="AF229" s="48" t="str">
        <f>IF(NOT(AND(LEFT(R229,1)="L",R229&lt;&gt;"LIGNE")),"",IFERROR(VLOOKUP(UPPER(TRIM(V229)),AP4:AS49,2,FALSE),""))</f>
        <v/>
      </c>
      <c r="AG229" s="49" t="str">
        <f>IF(NOT(AND(LEFT(R229,1)="L",R229&lt;&gt;"LIGNE")),"",IFERROR(VLOOKUP(UPPER(TRIM(V229)),AP4:AS49,3,FALSE),""))</f>
        <v/>
      </c>
      <c r="AH229" s="49" t="str">
        <f t="shared" si="49"/>
        <v/>
      </c>
      <c r="AI229" s="49" t="str">
        <f t="shared" si="53"/>
        <v/>
      </c>
      <c r="AJ229" s="49" t="str">
        <f t="shared" si="54"/>
        <v/>
      </c>
      <c r="AK229" s="40" t="str">
        <f>IF(R229="RECETTE","",IF(R229="PRINCIPAL AUTEUR",IF(OR(S229="",T229="",V229="",W229="",S229=0),"",IFERROR(IF(OR(VLOOKUP(UPPER(TRIM(SUBSTITUTE(T229,CHAR(160)," "))),AP4:AS49,2,FALSE)&lt;&gt;VLOOKUP(UPPER(TRIM(SUBSTITUTE(W229,CHAR(160)," "))),AP4:AS49,2,FALSE),AND(VLOOKUP(UPPER(TRIM(SUBSTITUTE(T229,CHAR(160)," "))),AP4:AS49,2,FALSE)="AUTRE",UPPER(TRIM(SUBSTITUTE(T229,CHAR(160)," ")))&lt;&gt;UPPER(TRIM(SUBSTITUTE(W229,CHAR(160)," "))))),"",(V229*VLOOKUP(UPPER(TRIM(SUBSTITUTE(W229,CHAR(160)," "))),AP4:AS49,3,FALSE))/(S229*VLOOKUP(UPPER(TRIM(SUBSTITUTE(T229,CHAR(160)," "))),AP4:AS49,3,FALSE))),"")),IFERROR(AK228,"")))</f>
        <v/>
      </c>
      <c r="AL229" s="40" t="str">
        <f t="shared" si="55"/>
        <v/>
      </c>
      <c r="AM229" s="50">
        <f t="shared" si="56"/>
        <v>0</v>
      </c>
      <c r="AN229" s="1"/>
      <c r="AO229" s="1"/>
      <c r="AP229" s="65" t="s">
        <v>460</v>
      </c>
      <c r="AQ229" s="1"/>
      <c r="AR229" s="1"/>
      <c r="AS229" s="1"/>
      <c r="BJ229" s="229">
        <v>1</v>
      </c>
    </row>
    <row r="230" spans="1:62" ht="20.100000000000001" customHeight="1" x14ac:dyDescent="0.25">
      <c r="A230" s="232" t="s">
        <v>237</v>
      </c>
      <c r="B230" s="178">
        <f t="shared" si="45"/>
        <v>0</v>
      </c>
      <c r="C230" s="156"/>
      <c r="D230" s="157"/>
      <c r="E230" s="157"/>
      <c r="F230" s="157"/>
      <c r="G230" s="157"/>
      <c r="H230" s="157"/>
      <c r="I230" s="158"/>
      <c r="J230" s="131"/>
      <c r="K230" s="255" t="str">
        <f t="shared" si="46"/>
        <v>►</v>
      </c>
      <c r="L230" s="341"/>
      <c r="M230" s="341"/>
      <c r="N230" s="341"/>
      <c r="O230" s="341"/>
      <c r="P230" s="341"/>
      <c r="Q230" s="1"/>
      <c r="R230" s="1"/>
      <c r="S230" s="77"/>
      <c r="T230" s="77"/>
      <c r="U230" s="77"/>
      <c r="V230" s="77"/>
      <c r="W230" s="1"/>
      <c r="X230" s="46" t="str">
        <f t="shared" si="50"/>
        <v/>
      </c>
      <c r="Y230" s="46" t="str">
        <f>IF(NOT(AND(LEFT(R230,1)="L",R230&lt;&gt;"LIGNE")),"",IF(UPPER(TRIM(W230))="QS","Qt. suffisante",IF(AJ230="","",IF(AF230="MASSE",IF(AJ230&gt;=1,"Kg","g"),IF(AF230="VOLUME",IF(AJ230&gt;=1,"L","cl"),IFERROR(VLOOKUP(UPPER(TRIM(V230)),AP4:AS49,4,FALSE),V230))))))</f>
        <v/>
      </c>
      <c r="Z230" s="78" t="str">
        <f t="shared" si="51"/>
        <v/>
      </c>
      <c r="AA230" s="45" t="str">
        <f>IF(NOT(AND(LEFT(R230,1)="L",R230&lt;&gt;"LIGNE")),"",IF(UPPER(TRIM(W230))="QS","Qt. suffisante",IF(AI230="","",IF(AF230="MASSE",IF(AI230&gt;=1,"Kg","g"),IF(AF230="VOLUME",IF(AI230&gt;=1,"L","cl"),IFERROR(VLOOKUP(UPPER(TRIM(V230)),AP4:AS49,4,FALSE),V230))))))</f>
        <v/>
      </c>
      <c r="AB230" s="47" t="str">
        <f t="shared" si="47"/>
        <v/>
      </c>
      <c r="AC230" s="47" t="str">
        <f t="shared" si="48"/>
        <v/>
      </c>
      <c r="AD230" s="47" t="str">
        <f t="shared" si="52"/>
        <v/>
      </c>
      <c r="AE230" s="1"/>
      <c r="AF230" s="48" t="str">
        <f>IF(NOT(AND(LEFT(R230,1)="L",R230&lt;&gt;"LIGNE")),"",IFERROR(VLOOKUP(UPPER(TRIM(V230)),AP4:AS49,2,FALSE),""))</f>
        <v/>
      </c>
      <c r="AG230" s="49" t="str">
        <f>IF(NOT(AND(LEFT(R230,1)="L",R230&lt;&gt;"LIGNE")),"",IFERROR(VLOOKUP(UPPER(TRIM(V230)),AP4:AS49,3,FALSE),""))</f>
        <v/>
      </c>
      <c r="AH230" s="49" t="str">
        <f t="shared" si="49"/>
        <v/>
      </c>
      <c r="AI230" s="49" t="str">
        <f t="shared" si="53"/>
        <v/>
      </c>
      <c r="AJ230" s="49" t="str">
        <f t="shared" si="54"/>
        <v/>
      </c>
      <c r="AK230" s="40" t="str">
        <f>IF(R230="RECETTE","",IF(R230="PRINCIPAL AUTEUR",IF(OR(S230="",T230="",V230="",W230="",S230=0),"",IFERROR(IF(OR(VLOOKUP(UPPER(TRIM(SUBSTITUTE(T230,CHAR(160)," "))),AP4:AS49,2,FALSE)&lt;&gt;VLOOKUP(UPPER(TRIM(SUBSTITUTE(W230,CHAR(160)," "))),AP4:AS49,2,FALSE),AND(VLOOKUP(UPPER(TRIM(SUBSTITUTE(T230,CHAR(160)," "))),AP4:AS49,2,FALSE)="AUTRE",UPPER(TRIM(SUBSTITUTE(T230,CHAR(160)," ")))&lt;&gt;UPPER(TRIM(SUBSTITUTE(W230,CHAR(160)," "))))),"",(V230*VLOOKUP(UPPER(TRIM(SUBSTITUTE(W230,CHAR(160)," "))),AP4:AS49,3,FALSE))/(S230*VLOOKUP(UPPER(TRIM(SUBSTITUTE(T230,CHAR(160)," "))),AP4:AS49,3,FALSE))),"")),IFERROR(AK229,"")))</f>
        <v/>
      </c>
      <c r="AL230" s="40" t="str">
        <f t="shared" si="55"/>
        <v/>
      </c>
      <c r="AM230" s="50">
        <f t="shared" si="56"/>
        <v>0</v>
      </c>
      <c r="AN230" s="1"/>
      <c r="AO230" s="1"/>
      <c r="AP230" s="65" t="s">
        <v>461</v>
      </c>
      <c r="AQ230" s="1"/>
      <c r="AR230" s="1"/>
      <c r="AS230" s="1"/>
      <c r="BJ230" s="229">
        <v>1</v>
      </c>
    </row>
    <row r="231" spans="1:62" ht="20.100000000000001" customHeight="1" x14ac:dyDescent="0.25">
      <c r="A231" s="232" t="s">
        <v>237</v>
      </c>
      <c r="B231" s="178">
        <f t="shared" ref="B231:B294" si="57">LEN(C231)+LEN(D231)+LEN(E231)+LEN(F231)+LEN(G231)+LEN(H231)+LEN(I231)</f>
        <v>0</v>
      </c>
      <c r="C231" s="156"/>
      <c r="D231" s="157"/>
      <c r="E231" s="157"/>
      <c r="F231" s="157"/>
      <c r="G231" s="157"/>
      <c r="H231" s="157"/>
      <c r="I231" s="158"/>
      <c r="J231" s="131"/>
      <c r="K231" s="255" t="str">
        <f t="shared" si="46"/>
        <v>►</v>
      </c>
      <c r="L231" s="341"/>
      <c r="M231" s="341"/>
      <c r="N231" s="341"/>
      <c r="O231" s="341"/>
      <c r="P231" s="341"/>
      <c r="Q231" s="1"/>
      <c r="R231" s="1"/>
      <c r="S231" s="77"/>
      <c r="T231" s="77"/>
      <c r="U231" s="77"/>
      <c r="V231" s="77"/>
      <c r="W231" s="1"/>
      <c r="X231" s="46" t="str">
        <f t="shared" si="50"/>
        <v/>
      </c>
      <c r="Y231" s="46" t="str">
        <f>IF(NOT(AND(LEFT(R231,1)="L",R231&lt;&gt;"LIGNE")),"",IF(UPPER(TRIM(W231))="QS","Qt. suffisante",IF(AJ231="","",IF(AF231="MASSE",IF(AJ231&gt;=1,"Kg","g"),IF(AF231="VOLUME",IF(AJ231&gt;=1,"L","cl"),IFERROR(VLOOKUP(UPPER(TRIM(V231)),AP4:AS49,4,FALSE),V231))))))</f>
        <v/>
      </c>
      <c r="Z231" s="78" t="str">
        <f t="shared" si="51"/>
        <v/>
      </c>
      <c r="AA231" s="45" t="str">
        <f>IF(NOT(AND(LEFT(R231,1)="L",R231&lt;&gt;"LIGNE")),"",IF(UPPER(TRIM(W231))="QS","Qt. suffisante",IF(AI231="","",IF(AF231="MASSE",IF(AI231&gt;=1,"Kg","g"),IF(AF231="VOLUME",IF(AI231&gt;=1,"L","cl"),IFERROR(VLOOKUP(UPPER(TRIM(V231)),AP4:AS49,4,FALSE),V231))))))</f>
        <v/>
      </c>
      <c r="AB231" s="47" t="str">
        <f t="shared" si="47"/>
        <v/>
      </c>
      <c r="AC231" s="47" t="str">
        <f t="shared" si="48"/>
        <v/>
      </c>
      <c r="AD231" s="47" t="str">
        <f t="shared" si="52"/>
        <v/>
      </c>
      <c r="AE231" s="1"/>
      <c r="AF231" s="48" t="str">
        <f>IF(NOT(AND(LEFT(R231,1)="L",R231&lt;&gt;"LIGNE")),"",IFERROR(VLOOKUP(UPPER(TRIM(V231)),AP4:AS49,2,FALSE),""))</f>
        <v/>
      </c>
      <c r="AG231" s="49" t="str">
        <f>IF(NOT(AND(LEFT(R231,1)="L",R231&lt;&gt;"LIGNE")),"",IFERROR(VLOOKUP(UPPER(TRIM(V231)),AP4:AS49,3,FALSE),""))</f>
        <v/>
      </c>
      <c r="AH231" s="49" t="str">
        <f t="shared" si="49"/>
        <v/>
      </c>
      <c r="AI231" s="49" t="str">
        <f t="shared" si="53"/>
        <v/>
      </c>
      <c r="AJ231" s="49" t="str">
        <f t="shared" si="54"/>
        <v/>
      </c>
      <c r="AK231" s="40" t="str">
        <f>IF(R231="RECETTE","",IF(R231="PRINCIPAL AUTEUR",IF(OR(S231="",T231="",V231="",W231="",S231=0),"",IFERROR(IF(OR(VLOOKUP(UPPER(TRIM(SUBSTITUTE(T231,CHAR(160)," "))),AP4:AS49,2,FALSE)&lt;&gt;VLOOKUP(UPPER(TRIM(SUBSTITUTE(W231,CHAR(160)," "))),AP4:AS49,2,FALSE),AND(VLOOKUP(UPPER(TRIM(SUBSTITUTE(T231,CHAR(160)," "))),AP4:AS49,2,FALSE)="AUTRE",UPPER(TRIM(SUBSTITUTE(T231,CHAR(160)," ")))&lt;&gt;UPPER(TRIM(SUBSTITUTE(W231,CHAR(160)," "))))),"",(V231*VLOOKUP(UPPER(TRIM(SUBSTITUTE(W231,CHAR(160)," "))),AP4:AS49,3,FALSE))/(S231*VLOOKUP(UPPER(TRIM(SUBSTITUTE(T231,CHAR(160)," "))),AP4:AS49,3,FALSE))),"")),IFERROR(AK230,"")))</f>
        <v/>
      </c>
      <c r="AL231" s="40" t="str">
        <f t="shared" si="55"/>
        <v/>
      </c>
      <c r="AM231" s="50">
        <f t="shared" si="56"/>
        <v>0</v>
      </c>
      <c r="AN231" s="1"/>
      <c r="AO231" s="1"/>
      <c r="AP231" s="65" t="s">
        <v>462</v>
      </c>
      <c r="AQ231" s="1"/>
      <c r="AR231" s="1"/>
      <c r="AS231" s="1"/>
      <c r="BJ231" s="229">
        <v>1</v>
      </c>
    </row>
    <row r="232" spans="1:62" ht="20.100000000000001" customHeight="1" x14ac:dyDescent="0.25">
      <c r="A232" s="232" t="s">
        <v>237</v>
      </c>
      <c r="B232" s="178">
        <f t="shared" si="57"/>
        <v>0</v>
      </c>
      <c r="C232" s="156"/>
      <c r="D232" s="157"/>
      <c r="E232" s="157"/>
      <c r="F232" s="157"/>
      <c r="G232" s="157"/>
      <c r="H232" s="157"/>
      <c r="I232" s="158"/>
      <c r="J232" s="131"/>
      <c r="K232" s="255" t="str">
        <f t="shared" si="46"/>
        <v>►</v>
      </c>
      <c r="L232" s="341"/>
      <c r="M232" s="341"/>
      <c r="N232" s="341"/>
      <c r="O232" s="341"/>
      <c r="P232" s="341"/>
      <c r="Q232" s="1"/>
      <c r="R232" s="1"/>
      <c r="S232" s="77"/>
      <c r="T232" s="77"/>
      <c r="U232" s="77"/>
      <c r="V232" s="77"/>
      <c r="W232" s="1"/>
      <c r="X232" s="46" t="str">
        <f t="shared" si="50"/>
        <v/>
      </c>
      <c r="Y232" s="46" t="str">
        <f>IF(NOT(AND(LEFT(R232,1)="L",R232&lt;&gt;"LIGNE")),"",IF(UPPER(TRIM(W232))="QS","Qt. suffisante",IF(AJ232="","",IF(AF232="MASSE",IF(AJ232&gt;=1,"Kg","g"),IF(AF232="VOLUME",IF(AJ232&gt;=1,"L","cl"),IFERROR(VLOOKUP(UPPER(TRIM(V232)),AP4:AS49,4,FALSE),V232))))))</f>
        <v/>
      </c>
      <c r="Z232" s="78" t="str">
        <f t="shared" si="51"/>
        <v/>
      </c>
      <c r="AA232" s="45" t="str">
        <f>IF(NOT(AND(LEFT(R232,1)="L",R232&lt;&gt;"LIGNE")),"",IF(UPPER(TRIM(W232))="QS","Qt. suffisante",IF(AI232="","",IF(AF232="MASSE",IF(AI232&gt;=1,"Kg","g"),IF(AF232="VOLUME",IF(AI232&gt;=1,"L","cl"),IFERROR(VLOOKUP(UPPER(TRIM(V232)),AP4:AS49,4,FALSE),V232))))))</f>
        <v/>
      </c>
      <c r="AB232" s="47" t="str">
        <f t="shared" si="47"/>
        <v/>
      </c>
      <c r="AC232" s="47" t="str">
        <f t="shared" si="48"/>
        <v/>
      </c>
      <c r="AD232" s="47" t="str">
        <f t="shared" si="52"/>
        <v/>
      </c>
      <c r="AE232" s="1"/>
      <c r="AF232" s="48" t="str">
        <f>IF(NOT(AND(LEFT(R232,1)="L",R232&lt;&gt;"LIGNE")),"",IFERROR(VLOOKUP(UPPER(TRIM(V232)),AP4:AS49,2,FALSE),""))</f>
        <v/>
      </c>
      <c r="AG232" s="49" t="str">
        <f>IF(NOT(AND(LEFT(R232,1)="L",R232&lt;&gt;"LIGNE")),"",IFERROR(VLOOKUP(UPPER(TRIM(V232)),AP4:AS49,3,FALSE),""))</f>
        <v/>
      </c>
      <c r="AH232" s="49" t="str">
        <f t="shared" si="49"/>
        <v/>
      </c>
      <c r="AI232" s="49" t="str">
        <f t="shared" si="53"/>
        <v/>
      </c>
      <c r="AJ232" s="49" t="str">
        <f t="shared" si="54"/>
        <v/>
      </c>
      <c r="AK232" s="40" t="str">
        <f>IF(R232="RECETTE","",IF(R232="PRINCIPAL AUTEUR",IF(OR(S232="",T232="",V232="",W232="",S232=0),"",IFERROR(IF(OR(VLOOKUP(UPPER(TRIM(SUBSTITUTE(T232,CHAR(160)," "))),AP4:AS49,2,FALSE)&lt;&gt;VLOOKUP(UPPER(TRIM(SUBSTITUTE(W232,CHAR(160)," "))),AP4:AS49,2,FALSE),AND(VLOOKUP(UPPER(TRIM(SUBSTITUTE(T232,CHAR(160)," "))),AP4:AS49,2,FALSE)="AUTRE",UPPER(TRIM(SUBSTITUTE(T232,CHAR(160)," ")))&lt;&gt;UPPER(TRIM(SUBSTITUTE(W232,CHAR(160)," "))))),"",(V232*VLOOKUP(UPPER(TRIM(SUBSTITUTE(W232,CHAR(160)," "))),AP4:AS49,3,FALSE))/(S232*VLOOKUP(UPPER(TRIM(SUBSTITUTE(T232,CHAR(160)," "))),AP4:AS49,3,FALSE))),"")),IFERROR(AK231,"")))</f>
        <v/>
      </c>
      <c r="AL232" s="40" t="str">
        <f t="shared" si="55"/>
        <v/>
      </c>
      <c r="AM232" s="50">
        <f t="shared" si="56"/>
        <v>0</v>
      </c>
      <c r="AN232" s="1"/>
      <c r="AO232" s="1"/>
      <c r="AP232" s="66" t="s">
        <v>463</v>
      </c>
      <c r="AQ232" s="1"/>
      <c r="AR232" s="1"/>
      <c r="AS232" s="1"/>
      <c r="BJ232" s="229">
        <v>1</v>
      </c>
    </row>
    <row r="233" spans="1:62" ht="20.100000000000001" customHeight="1" x14ac:dyDescent="0.25">
      <c r="A233" s="232" t="s">
        <v>237</v>
      </c>
      <c r="B233" s="178">
        <f t="shared" si="57"/>
        <v>0</v>
      </c>
      <c r="C233" s="156"/>
      <c r="D233" s="157"/>
      <c r="E233" s="157"/>
      <c r="F233" s="157"/>
      <c r="G233" s="157"/>
      <c r="H233" s="157"/>
      <c r="I233" s="158"/>
      <c r="J233" s="131" t="s">
        <v>237</v>
      </c>
      <c r="K233" s="255" t="str">
        <f t="shared" si="46"/>
        <v>►</v>
      </c>
      <c r="L233" s="341"/>
      <c r="M233" s="341"/>
      <c r="N233" s="341"/>
      <c r="O233" s="341"/>
      <c r="P233" s="341"/>
      <c r="Q233" s="1"/>
      <c r="R233" s="1"/>
      <c r="S233" s="77"/>
      <c r="T233" s="77"/>
      <c r="U233" s="77"/>
      <c r="V233" s="77"/>
      <c r="W233" s="1"/>
      <c r="X233" s="46" t="str">
        <f t="shared" si="50"/>
        <v/>
      </c>
      <c r="Y233" s="46" t="str">
        <f>IF(NOT(AND(LEFT(R233,1)="L",R233&lt;&gt;"LIGNE")),"",IF(UPPER(TRIM(W233))="QS","Qt. suffisante",IF(AJ233="","",IF(AF233="MASSE",IF(AJ233&gt;=1,"Kg","g"),IF(AF233="VOLUME",IF(AJ233&gt;=1,"L","cl"),IFERROR(VLOOKUP(UPPER(TRIM(V233)),AP4:AS49,4,FALSE),V233))))))</f>
        <v/>
      </c>
      <c r="Z233" s="78" t="str">
        <f t="shared" si="51"/>
        <v/>
      </c>
      <c r="AA233" s="45" t="str">
        <f>IF(NOT(AND(LEFT(R233,1)="L",R233&lt;&gt;"LIGNE")),"",IF(UPPER(TRIM(W233))="QS","Qt. suffisante",IF(AI233="","",IF(AF233="MASSE",IF(AI233&gt;=1,"Kg","g"),IF(AF233="VOLUME",IF(AI233&gt;=1,"L","cl"),IFERROR(VLOOKUP(UPPER(TRIM(V233)),AP4:AS49,4,FALSE),V233))))))</f>
        <v/>
      </c>
      <c r="AB233" s="47" t="str">
        <f t="shared" si="47"/>
        <v/>
      </c>
      <c r="AC233" s="47" t="str">
        <f t="shared" si="48"/>
        <v/>
      </c>
      <c r="AD233" s="47" t="str">
        <f t="shared" si="52"/>
        <v/>
      </c>
      <c r="AE233" s="1"/>
      <c r="AF233" s="48" t="str">
        <f>IF(NOT(AND(LEFT(R233,1)="L",R233&lt;&gt;"LIGNE")),"",IFERROR(VLOOKUP(UPPER(TRIM(V233)),AP4:AS49,2,FALSE),""))</f>
        <v/>
      </c>
      <c r="AG233" s="49" t="str">
        <f>IF(NOT(AND(LEFT(R233,1)="L",R233&lt;&gt;"LIGNE")),"",IFERROR(VLOOKUP(UPPER(TRIM(V233)),AP4:AS49,3,FALSE),""))</f>
        <v/>
      </c>
      <c r="AH233" s="49" t="str">
        <f t="shared" si="49"/>
        <v/>
      </c>
      <c r="AI233" s="49" t="str">
        <f t="shared" si="53"/>
        <v/>
      </c>
      <c r="AJ233" s="49" t="str">
        <f t="shared" si="54"/>
        <v/>
      </c>
      <c r="AK233" s="40" t="str">
        <f>IF(R233="RECETTE","",IF(R233="PRINCIPAL AUTEUR",IF(OR(S233="",T233="",V233="",W233="",S233=0),"",IFERROR(IF(OR(VLOOKUP(UPPER(TRIM(SUBSTITUTE(T233,CHAR(160)," "))),AP4:AS49,2,FALSE)&lt;&gt;VLOOKUP(UPPER(TRIM(SUBSTITUTE(W233,CHAR(160)," "))),AP4:AS49,2,FALSE),AND(VLOOKUP(UPPER(TRIM(SUBSTITUTE(T233,CHAR(160)," "))),AP4:AS49,2,FALSE)="AUTRE",UPPER(TRIM(SUBSTITUTE(T233,CHAR(160)," ")))&lt;&gt;UPPER(TRIM(SUBSTITUTE(W233,CHAR(160)," "))))),"",(V233*VLOOKUP(UPPER(TRIM(SUBSTITUTE(W233,CHAR(160)," "))),AP4:AS49,3,FALSE))/(S233*VLOOKUP(UPPER(TRIM(SUBSTITUTE(T233,CHAR(160)," "))),AP4:AS49,3,FALSE))),"")),IFERROR(AK232,"")))</f>
        <v/>
      </c>
      <c r="AL233" s="40" t="str">
        <f t="shared" si="55"/>
        <v/>
      </c>
      <c r="AM233" s="50">
        <f t="shared" si="56"/>
        <v>0</v>
      </c>
      <c r="AN233" s="1"/>
      <c r="AO233" s="1"/>
      <c r="AP233" s="66" t="s">
        <v>464</v>
      </c>
      <c r="AQ233" s="1"/>
      <c r="AR233" s="1"/>
      <c r="AS233" s="1"/>
      <c r="BJ233" s="229">
        <v>1</v>
      </c>
    </row>
    <row r="234" spans="1:62" ht="20.100000000000001" customHeight="1" x14ac:dyDescent="0.25">
      <c r="A234" s="232" t="s">
        <v>237</v>
      </c>
      <c r="B234" s="178">
        <f t="shared" si="57"/>
        <v>0</v>
      </c>
      <c r="C234" s="156"/>
      <c r="D234" s="157"/>
      <c r="E234" s="157"/>
      <c r="F234" s="157"/>
      <c r="G234" s="157"/>
      <c r="H234" s="157"/>
      <c r="I234" s="158"/>
      <c r="J234" s="131" t="s">
        <v>237</v>
      </c>
      <c r="K234" s="255" t="str">
        <f t="shared" si="46"/>
        <v>►</v>
      </c>
      <c r="L234" s="341"/>
      <c r="M234" s="341"/>
      <c r="N234" s="341"/>
      <c r="O234" s="341"/>
      <c r="P234" s="341"/>
      <c r="Q234" s="1"/>
      <c r="R234" s="1"/>
      <c r="S234" s="77"/>
      <c r="T234" s="77"/>
      <c r="U234" s="77"/>
      <c r="V234" s="77"/>
      <c r="W234" s="1"/>
      <c r="X234" s="46" t="str">
        <f t="shared" si="50"/>
        <v/>
      </c>
      <c r="Y234" s="46" t="str">
        <f>IF(NOT(AND(LEFT(R234,1)="L",R234&lt;&gt;"LIGNE")),"",IF(UPPER(TRIM(W234))="QS","Qt. suffisante",IF(AJ234="","",IF(AF234="MASSE",IF(AJ234&gt;=1,"Kg","g"),IF(AF234="VOLUME",IF(AJ234&gt;=1,"L","cl"),IFERROR(VLOOKUP(UPPER(TRIM(V234)),AP4:AS49,4,FALSE),V234))))))</f>
        <v/>
      </c>
      <c r="Z234" s="78" t="str">
        <f t="shared" si="51"/>
        <v/>
      </c>
      <c r="AA234" s="45" t="str">
        <f>IF(NOT(AND(LEFT(R234,1)="L",R234&lt;&gt;"LIGNE")),"",IF(UPPER(TRIM(W234))="QS","Qt. suffisante",IF(AI234="","",IF(AF234="MASSE",IF(AI234&gt;=1,"Kg","g"),IF(AF234="VOLUME",IF(AI234&gt;=1,"L","cl"),IFERROR(VLOOKUP(UPPER(TRIM(V234)),AP4:AS49,4,FALSE),V234))))))</f>
        <v/>
      </c>
      <c r="AB234" s="47" t="str">
        <f t="shared" si="47"/>
        <v/>
      </c>
      <c r="AC234" s="47" t="str">
        <f t="shared" si="48"/>
        <v/>
      </c>
      <c r="AD234" s="47" t="str">
        <f t="shared" si="52"/>
        <v/>
      </c>
      <c r="AE234" s="1"/>
      <c r="AF234" s="48" t="str">
        <f>IF(NOT(AND(LEFT(R234,1)="L",R234&lt;&gt;"LIGNE")),"",IFERROR(VLOOKUP(UPPER(TRIM(V234)),AP4:AS49,2,FALSE),""))</f>
        <v/>
      </c>
      <c r="AG234" s="49" t="str">
        <f>IF(NOT(AND(LEFT(R234,1)="L",R234&lt;&gt;"LIGNE")),"",IFERROR(VLOOKUP(UPPER(TRIM(V234)),AP4:AS49,3,FALSE),""))</f>
        <v/>
      </c>
      <c r="AH234" s="49" t="str">
        <f t="shared" si="49"/>
        <v/>
      </c>
      <c r="AI234" s="49" t="str">
        <f t="shared" si="53"/>
        <v/>
      </c>
      <c r="AJ234" s="49" t="str">
        <f t="shared" si="54"/>
        <v/>
      </c>
      <c r="AK234" s="40" t="str">
        <f>IF(R234="RECETTE","",IF(R234="PRINCIPAL AUTEUR",IF(OR(S234="",T234="",V234="",W234="",S234=0),"",IFERROR(IF(OR(VLOOKUP(UPPER(TRIM(SUBSTITUTE(T234,CHAR(160)," "))),AP4:AS49,2,FALSE)&lt;&gt;VLOOKUP(UPPER(TRIM(SUBSTITUTE(W234,CHAR(160)," "))),AP4:AS49,2,FALSE),AND(VLOOKUP(UPPER(TRIM(SUBSTITUTE(T234,CHAR(160)," "))),AP4:AS49,2,FALSE)="AUTRE",UPPER(TRIM(SUBSTITUTE(T234,CHAR(160)," ")))&lt;&gt;UPPER(TRIM(SUBSTITUTE(W234,CHAR(160)," "))))),"",(V234*VLOOKUP(UPPER(TRIM(SUBSTITUTE(W234,CHAR(160)," "))),AP4:AS49,3,FALSE))/(S234*VLOOKUP(UPPER(TRIM(SUBSTITUTE(T234,CHAR(160)," "))),AP4:AS49,3,FALSE))),"")),IFERROR(AK233,"")))</f>
        <v/>
      </c>
      <c r="AL234" s="40" t="str">
        <f t="shared" si="55"/>
        <v/>
      </c>
      <c r="AM234" s="50">
        <f t="shared" si="56"/>
        <v>0</v>
      </c>
      <c r="AN234" s="1"/>
      <c r="AO234" s="1"/>
      <c r="AP234" s="66" t="s">
        <v>465</v>
      </c>
      <c r="AQ234" s="1"/>
      <c r="AR234" s="1"/>
      <c r="AS234" s="1"/>
      <c r="BJ234" s="229">
        <v>1</v>
      </c>
    </row>
    <row r="235" spans="1:62" ht="20.100000000000001" customHeight="1" x14ac:dyDescent="0.25">
      <c r="A235" s="232" t="s">
        <v>237</v>
      </c>
      <c r="B235" s="178">
        <f t="shared" si="57"/>
        <v>0</v>
      </c>
      <c r="C235" s="156"/>
      <c r="D235" s="157"/>
      <c r="E235" s="157"/>
      <c r="F235" s="157"/>
      <c r="G235" s="157"/>
      <c r="H235" s="157"/>
      <c r="I235" s="158"/>
      <c r="J235" s="131" t="s">
        <v>237</v>
      </c>
      <c r="K235" s="255" t="str">
        <f t="shared" si="46"/>
        <v>►</v>
      </c>
      <c r="L235" s="341"/>
      <c r="M235" s="341"/>
      <c r="N235" s="341"/>
      <c r="O235" s="341"/>
      <c r="P235" s="341"/>
      <c r="Q235" s="1"/>
      <c r="R235" s="1"/>
      <c r="S235" s="77"/>
      <c r="T235" s="77"/>
      <c r="U235" s="77"/>
      <c r="V235" s="77"/>
      <c r="W235" s="1"/>
      <c r="X235" s="46" t="str">
        <f t="shared" si="50"/>
        <v/>
      </c>
      <c r="Y235" s="46" t="str">
        <f>IF(NOT(AND(LEFT(R235,1)="L",R235&lt;&gt;"LIGNE")),"",IF(UPPER(TRIM(W235))="QS","Qt. suffisante",IF(AJ235="","",IF(AF235="MASSE",IF(AJ235&gt;=1,"Kg","g"),IF(AF235="VOLUME",IF(AJ235&gt;=1,"L","cl"),IFERROR(VLOOKUP(UPPER(TRIM(V235)),AP4:AS49,4,FALSE),V235))))))</f>
        <v/>
      </c>
      <c r="Z235" s="78" t="str">
        <f t="shared" si="51"/>
        <v/>
      </c>
      <c r="AA235" s="45" t="str">
        <f>IF(NOT(AND(LEFT(R235,1)="L",R235&lt;&gt;"LIGNE")),"",IF(UPPER(TRIM(W235))="QS","Qt. suffisante",IF(AI235="","",IF(AF235="MASSE",IF(AI235&gt;=1,"Kg","g"),IF(AF235="VOLUME",IF(AI235&gt;=1,"L","cl"),IFERROR(VLOOKUP(UPPER(TRIM(V235)),AP4:AS49,4,FALSE),V235))))))</f>
        <v/>
      </c>
      <c r="AB235" s="47" t="str">
        <f t="shared" si="47"/>
        <v/>
      </c>
      <c r="AC235" s="47" t="str">
        <f t="shared" si="48"/>
        <v/>
      </c>
      <c r="AD235" s="47" t="str">
        <f t="shared" si="52"/>
        <v/>
      </c>
      <c r="AE235" s="1"/>
      <c r="AF235" s="48" t="str">
        <f>IF(NOT(AND(LEFT(R235,1)="L",R235&lt;&gt;"LIGNE")),"",IFERROR(VLOOKUP(UPPER(TRIM(V235)),AP4:AS49,2,FALSE),""))</f>
        <v/>
      </c>
      <c r="AG235" s="49" t="str">
        <f>IF(NOT(AND(LEFT(R235,1)="L",R235&lt;&gt;"LIGNE")),"",IFERROR(VLOOKUP(UPPER(TRIM(V235)),AP4:AS49,3,FALSE),""))</f>
        <v/>
      </c>
      <c r="AH235" s="49" t="str">
        <f t="shared" si="49"/>
        <v/>
      </c>
      <c r="AI235" s="49" t="str">
        <f t="shared" si="53"/>
        <v/>
      </c>
      <c r="AJ235" s="49" t="str">
        <f t="shared" si="54"/>
        <v/>
      </c>
      <c r="AK235" s="40" t="str">
        <f>IF(R235="RECETTE","",IF(R235="PRINCIPAL AUTEUR",IF(OR(S235="",T235="",V235="",W235="",S235=0),"",IFERROR(IF(OR(VLOOKUP(UPPER(TRIM(SUBSTITUTE(T235,CHAR(160)," "))),AP4:AS49,2,FALSE)&lt;&gt;VLOOKUP(UPPER(TRIM(SUBSTITUTE(W235,CHAR(160)," "))),AP4:AS49,2,FALSE),AND(VLOOKUP(UPPER(TRIM(SUBSTITUTE(T235,CHAR(160)," "))),AP4:AS49,2,FALSE)="AUTRE",UPPER(TRIM(SUBSTITUTE(T235,CHAR(160)," ")))&lt;&gt;UPPER(TRIM(SUBSTITUTE(W235,CHAR(160)," "))))),"",(V235*VLOOKUP(UPPER(TRIM(SUBSTITUTE(W235,CHAR(160)," "))),AP4:AS49,3,FALSE))/(S235*VLOOKUP(UPPER(TRIM(SUBSTITUTE(T235,CHAR(160)," "))),AP4:AS49,3,FALSE))),"")),IFERROR(AK234,"")))</f>
        <v/>
      </c>
      <c r="AL235" s="40" t="str">
        <f t="shared" si="55"/>
        <v/>
      </c>
      <c r="AM235" s="50">
        <f t="shared" si="56"/>
        <v>0</v>
      </c>
      <c r="AN235" s="1"/>
      <c r="AO235" s="1"/>
      <c r="AP235" s="66" t="s">
        <v>466</v>
      </c>
      <c r="AQ235" s="1"/>
      <c r="AR235" s="1"/>
      <c r="AS235" s="1"/>
      <c r="BJ235" s="229">
        <v>1</v>
      </c>
    </row>
    <row r="236" spans="1:62" ht="20.100000000000001" customHeight="1" x14ac:dyDescent="0.25">
      <c r="A236" s="232" t="s">
        <v>237</v>
      </c>
      <c r="B236" s="178">
        <f t="shared" si="57"/>
        <v>0</v>
      </c>
      <c r="C236" s="156"/>
      <c r="D236" s="157"/>
      <c r="E236" s="157"/>
      <c r="F236" s="157"/>
      <c r="G236" s="157"/>
      <c r="H236" s="157"/>
      <c r="I236" s="158"/>
      <c r="J236" s="131" t="s">
        <v>237</v>
      </c>
      <c r="K236" s="255" t="str">
        <f t="shared" si="46"/>
        <v>►</v>
      </c>
      <c r="L236" s="341"/>
      <c r="M236" s="341"/>
      <c r="N236" s="341"/>
      <c r="O236" s="341"/>
      <c r="P236" s="341"/>
      <c r="Q236" s="1"/>
      <c r="R236" s="1"/>
      <c r="S236" s="77"/>
      <c r="T236" s="77"/>
      <c r="U236" s="77"/>
      <c r="V236" s="77"/>
      <c r="W236" s="1"/>
      <c r="X236" s="46" t="str">
        <f t="shared" si="50"/>
        <v/>
      </c>
      <c r="Y236" s="46" t="str">
        <f>IF(NOT(AND(LEFT(R236,1)="L",R236&lt;&gt;"LIGNE")),"",IF(UPPER(TRIM(W236))="QS","Qt. suffisante",IF(AJ236="","",IF(AF236="MASSE",IF(AJ236&gt;=1,"Kg","g"),IF(AF236="VOLUME",IF(AJ236&gt;=1,"L","cl"),IFERROR(VLOOKUP(UPPER(TRIM(V236)),AP4:AS49,4,FALSE),V236))))))</f>
        <v/>
      </c>
      <c r="Z236" s="78" t="str">
        <f t="shared" si="51"/>
        <v/>
      </c>
      <c r="AA236" s="45" t="str">
        <f>IF(NOT(AND(LEFT(R236,1)="L",R236&lt;&gt;"LIGNE")),"",IF(UPPER(TRIM(W236))="QS","Qt. suffisante",IF(AI236="","",IF(AF236="MASSE",IF(AI236&gt;=1,"Kg","g"),IF(AF236="VOLUME",IF(AI236&gt;=1,"L","cl"),IFERROR(VLOOKUP(UPPER(TRIM(V236)),AP4:AS49,4,FALSE),V236))))))</f>
        <v/>
      </c>
      <c r="AB236" s="47" t="str">
        <f t="shared" si="47"/>
        <v/>
      </c>
      <c r="AC236" s="47" t="str">
        <f t="shared" si="48"/>
        <v/>
      </c>
      <c r="AD236" s="47" t="str">
        <f t="shared" si="52"/>
        <v/>
      </c>
      <c r="AE236" s="1"/>
      <c r="AF236" s="48" t="str">
        <f>IF(NOT(AND(LEFT(R236,1)="L",R236&lt;&gt;"LIGNE")),"",IFERROR(VLOOKUP(UPPER(TRIM(V236)),AP4:AS49,2,FALSE),""))</f>
        <v/>
      </c>
      <c r="AG236" s="49" t="str">
        <f>IF(NOT(AND(LEFT(R236,1)="L",R236&lt;&gt;"LIGNE")),"",IFERROR(VLOOKUP(UPPER(TRIM(V236)),AP4:AS49,3,FALSE),""))</f>
        <v/>
      </c>
      <c r="AH236" s="49" t="str">
        <f t="shared" si="49"/>
        <v/>
      </c>
      <c r="AI236" s="49" t="str">
        <f t="shared" si="53"/>
        <v/>
      </c>
      <c r="AJ236" s="49" t="str">
        <f t="shared" si="54"/>
        <v/>
      </c>
      <c r="AK236" s="40" t="str">
        <f>IF(R236="RECETTE","",IF(R236="PRINCIPAL AUTEUR",IF(OR(S236="",T236="",V236="",W236="",S236=0),"",IFERROR(IF(OR(VLOOKUP(UPPER(TRIM(SUBSTITUTE(T236,CHAR(160)," "))),AP4:AS49,2,FALSE)&lt;&gt;VLOOKUP(UPPER(TRIM(SUBSTITUTE(W236,CHAR(160)," "))),AP4:AS49,2,FALSE),AND(VLOOKUP(UPPER(TRIM(SUBSTITUTE(T236,CHAR(160)," "))),AP4:AS49,2,FALSE)="AUTRE",UPPER(TRIM(SUBSTITUTE(T236,CHAR(160)," ")))&lt;&gt;UPPER(TRIM(SUBSTITUTE(W236,CHAR(160)," "))))),"",(V236*VLOOKUP(UPPER(TRIM(SUBSTITUTE(W236,CHAR(160)," "))),AP4:AS49,3,FALSE))/(S236*VLOOKUP(UPPER(TRIM(SUBSTITUTE(T236,CHAR(160)," "))),AP4:AS49,3,FALSE))),"")),IFERROR(AK235,"")))</f>
        <v/>
      </c>
      <c r="AL236" s="40" t="str">
        <f t="shared" si="55"/>
        <v/>
      </c>
      <c r="AM236" s="50">
        <f t="shared" si="56"/>
        <v>0</v>
      </c>
      <c r="AN236" s="1"/>
      <c r="AO236" s="1"/>
      <c r="AP236" s="66" t="s">
        <v>467</v>
      </c>
      <c r="AQ236" s="1"/>
      <c r="AR236" s="1"/>
      <c r="AS236" s="1"/>
      <c r="BJ236" s="229">
        <v>1</v>
      </c>
    </row>
    <row r="237" spans="1:62" ht="20.100000000000001" customHeight="1" x14ac:dyDescent="0.25">
      <c r="A237" s="232" t="s">
        <v>237</v>
      </c>
      <c r="B237" s="178">
        <f t="shared" si="57"/>
        <v>0</v>
      </c>
      <c r="C237" s="156"/>
      <c r="D237" s="157"/>
      <c r="E237" s="157"/>
      <c r="F237" s="157"/>
      <c r="G237" s="157"/>
      <c r="H237" s="157"/>
      <c r="I237" s="158"/>
      <c r="J237" s="131" t="s">
        <v>237</v>
      </c>
      <c r="K237" s="255" t="str">
        <f t="shared" si="46"/>
        <v>►</v>
      </c>
      <c r="L237" s="341"/>
      <c r="M237" s="341"/>
      <c r="N237" s="341"/>
      <c r="O237" s="341"/>
      <c r="P237" s="341"/>
      <c r="Q237" s="1"/>
      <c r="R237" s="1"/>
      <c r="S237" s="77"/>
      <c r="T237" s="77"/>
      <c r="U237" s="77"/>
      <c r="V237" s="77"/>
      <c r="W237" s="1"/>
      <c r="X237" s="46" t="str">
        <f t="shared" si="50"/>
        <v/>
      </c>
      <c r="Y237" s="46" t="str">
        <f>IF(NOT(AND(LEFT(R237,1)="L",R237&lt;&gt;"LIGNE")),"",IF(UPPER(TRIM(W237))="QS","Qt. suffisante",IF(AJ237="","",IF(AF237="MASSE",IF(AJ237&gt;=1,"Kg","g"),IF(AF237="VOLUME",IF(AJ237&gt;=1,"L","cl"),IFERROR(VLOOKUP(UPPER(TRIM(V237)),AP4:AS49,4,FALSE),V237))))))</f>
        <v/>
      </c>
      <c r="Z237" s="78" t="str">
        <f t="shared" si="51"/>
        <v/>
      </c>
      <c r="AA237" s="45" t="str">
        <f>IF(NOT(AND(LEFT(R237,1)="L",R237&lt;&gt;"LIGNE")),"",IF(UPPER(TRIM(W237))="QS","Qt. suffisante",IF(AI237="","",IF(AF237="MASSE",IF(AI237&gt;=1,"Kg","g"),IF(AF237="VOLUME",IF(AI237&gt;=1,"L","cl"),IFERROR(VLOOKUP(UPPER(TRIM(V237)),AP4:AS49,4,FALSE),V237))))))</f>
        <v/>
      </c>
      <c r="AB237" s="47" t="str">
        <f t="shared" si="47"/>
        <v/>
      </c>
      <c r="AC237" s="47" t="str">
        <f t="shared" si="48"/>
        <v/>
      </c>
      <c r="AD237" s="47" t="str">
        <f t="shared" si="52"/>
        <v/>
      </c>
      <c r="AE237" s="1"/>
      <c r="AF237" s="48" t="str">
        <f>IF(NOT(AND(LEFT(R237,1)="L",R237&lt;&gt;"LIGNE")),"",IFERROR(VLOOKUP(UPPER(TRIM(V237)),AP4:AS49,2,FALSE),""))</f>
        <v/>
      </c>
      <c r="AG237" s="49" t="str">
        <f>IF(NOT(AND(LEFT(R237,1)="L",R237&lt;&gt;"LIGNE")),"",IFERROR(VLOOKUP(UPPER(TRIM(V237)),AP4:AS49,3,FALSE),""))</f>
        <v/>
      </c>
      <c r="AH237" s="49" t="str">
        <f t="shared" si="49"/>
        <v/>
      </c>
      <c r="AI237" s="49" t="str">
        <f t="shared" si="53"/>
        <v/>
      </c>
      <c r="AJ237" s="49" t="str">
        <f t="shared" si="54"/>
        <v/>
      </c>
      <c r="AK237" s="40" t="str">
        <f>IF(R237="RECETTE","",IF(R237="PRINCIPAL AUTEUR",IF(OR(S237="",T237="",V237="",W237="",S237=0),"",IFERROR(IF(OR(VLOOKUP(UPPER(TRIM(SUBSTITUTE(T237,CHAR(160)," "))),AP4:AS49,2,FALSE)&lt;&gt;VLOOKUP(UPPER(TRIM(SUBSTITUTE(W237,CHAR(160)," "))),AP4:AS49,2,FALSE),AND(VLOOKUP(UPPER(TRIM(SUBSTITUTE(T237,CHAR(160)," "))),AP4:AS49,2,FALSE)="AUTRE",UPPER(TRIM(SUBSTITUTE(T237,CHAR(160)," ")))&lt;&gt;UPPER(TRIM(SUBSTITUTE(W237,CHAR(160)," "))))),"",(V237*VLOOKUP(UPPER(TRIM(SUBSTITUTE(W237,CHAR(160)," "))),AP4:AS49,3,FALSE))/(S237*VLOOKUP(UPPER(TRIM(SUBSTITUTE(T237,CHAR(160)," "))),AP4:AS49,3,FALSE))),"")),IFERROR(AK236,"")))</f>
        <v/>
      </c>
      <c r="AL237" s="40" t="str">
        <f t="shared" si="55"/>
        <v/>
      </c>
      <c r="AM237" s="50">
        <f t="shared" si="56"/>
        <v>0</v>
      </c>
      <c r="AN237" s="1"/>
      <c r="AO237" s="1"/>
      <c r="AP237" s="66" t="s">
        <v>468</v>
      </c>
      <c r="AQ237" s="1"/>
      <c r="AR237" s="1"/>
      <c r="AS237" s="1"/>
      <c r="BJ237" s="229">
        <v>1</v>
      </c>
    </row>
    <row r="238" spans="1:62" ht="20.100000000000001" customHeight="1" x14ac:dyDescent="0.25">
      <c r="A238" s="232" t="s">
        <v>237</v>
      </c>
      <c r="B238" s="178">
        <f t="shared" si="57"/>
        <v>0</v>
      </c>
      <c r="C238" s="156"/>
      <c r="D238" s="157"/>
      <c r="E238" s="157"/>
      <c r="F238" s="157"/>
      <c r="G238" s="157"/>
      <c r="H238" s="157"/>
      <c r="I238" s="158"/>
      <c r="J238" s="131" t="s">
        <v>237</v>
      </c>
      <c r="K238" s="255" t="str">
        <f t="shared" si="46"/>
        <v>►</v>
      </c>
      <c r="L238" s="341"/>
      <c r="M238" s="341"/>
      <c r="N238" s="341"/>
      <c r="O238" s="341"/>
      <c r="P238" s="341"/>
      <c r="Q238" s="1"/>
      <c r="R238" s="1"/>
      <c r="S238" s="77"/>
      <c r="T238" s="77"/>
      <c r="U238" s="77"/>
      <c r="V238" s="77"/>
      <c r="W238" s="1"/>
      <c r="X238" s="46" t="str">
        <f t="shared" si="50"/>
        <v/>
      </c>
      <c r="Y238" s="46" t="str">
        <f>IF(NOT(AND(LEFT(R238,1)="L",R238&lt;&gt;"LIGNE")),"",IF(UPPER(TRIM(W238))="QS","Qt. suffisante",IF(AJ238="","",IF(AF238="MASSE",IF(AJ238&gt;=1,"Kg","g"),IF(AF238="VOLUME",IF(AJ238&gt;=1,"L","cl"),IFERROR(VLOOKUP(UPPER(TRIM(V238)),AP4:AS49,4,FALSE),V238))))))</f>
        <v/>
      </c>
      <c r="Z238" s="78" t="str">
        <f t="shared" si="51"/>
        <v/>
      </c>
      <c r="AA238" s="45" t="str">
        <f>IF(NOT(AND(LEFT(R238,1)="L",R238&lt;&gt;"LIGNE")),"",IF(UPPER(TRIM(W238))="QS","Qt. suffisante",IF(AI238="","",IF(AF238="MASSE",IF(AI238&gt;=1,"Kg","g"),IF(AF238="VOLUME",IF(AI238&gt;=1,"L","cl"),IFERROR(VLOOKUP(UPPER(TRIM(V238)),AP4:AS49,4,FALSE),V238))))))</f>
        <v/>
      </c>
      <c r="AB238" s="47" t="str">
        <f t="shared" si="47"/>
        <v/>
      </c>
      <c r="AC238" s="47" t="str">
        <f t="shared" si="48"/>
        <v/>
      </c>
      <c r="AD238" s="47" t="str">
        <f t="shared" si="52"/>
        <v/>
      </c>
      <c r="AE238" s="1"/>
      <c r="AF238" s="48" t="str">
        <f>IF(NOT(AND(LEFT(R238,1)="L",R238&lt;&gt;"LIGNE")),"",IFERROR(VLOOKUP(UPPER(TRIM(V238)),AP4:AS49,2,FALSE),""))</f>
        <v/>
      </c>
      <c r="AG238" s="49" t="str">
        <f>IF(NOT(AND(LEFT(R238,1)="L",R238&lt;&gt;"LIGNE")),"",IFERROR(VLOOKUP(UPPER(TRIM(V238)),AP4:AS49,3,FALSE),""))</f>
        <v/>
      </c>
      <c r="AH238" s="49" t="str">
        <f t="shared" si="49"/>
        <v/>
      </c>
      <c r="AI238" s="49" t="str">
        <f t="shared" si="53"/>
        <v/>
      </c>
      <c r="AJ238" s="49" t="str">
        <f t="shared" si="54"/>
        <v/>
      </c>
      <c r="AK238" s="40" t="str">
        <f>IF(R238="RECETTE","",IF(R238="PRINCIPAL AUTEUR",IF(OR(S238="",T238="",V238="",W238="",S238=0),"",IFERROR(IF(OR(VLOOKUP(UPPER(TRIM(SUBSTITUTE(T238,CHAR(160)," "))),AP4:AS49,2,FALSE)&lt;&gt;VLOOKUP(UPPER(TRIM(SUBSTITUTE(W238,CHAR(160)," "))),AP4:AS49,2,FALSE),AND(VLOOKUP(UPPER(TRIM(SUBSTITUTE(T238,CHAR(160)," "))),AP4:AS49,2,FALSE)="AUTRE",UPPER(TRIM(SUBSTITUTE(T238,CHAR(160)," ")))&lt;&gt;UPPER(TRIM(SUBSTITUTE(W238,CHAR(160)," "))))),"",(V238*VLOOKUP(UPPER(TRIM(SUBSTITUTE(W238,CHAR(160)," "))),AP4:AS49,3,FALSE))/(S238*VLOOKUP(UPPER(TRIM(SUBSTITUTE(T238,CHAR(160)," "))),AP4:AS49,3,FALSE))),"")),IFERROR(AK237,"")))</f>
        <v/>
      </c>
      <c r="AL238" s="40" t="str">
        <f t="shared" si="55"/>
        <v/>
      </c>
      <c r="AM238" s="50">
        <f t="shared" si="56"/>
        <v>0</v>
      </c>
      <c r="AN238" s="1"/>
      <c r="AO238" s="1"/>
      <c r="AP238" s="75" t="s">
        <v>110</v>
      </c>
      <c r="AQ238" s="1"/>
      <c r="AR238" s="1"/>
      <c r="AS238" s="1"/>
      <c r="BJ238" s="229">
        <v>1</v>
      </c>
    </row>
    <row r="239" spans="1:62" ht="20.100000000000001" customHeight="1" x14ac:dyDescent="0.25">
      <c r="A239" s="232" t="s">
        <v>237</v>
      </c>
      <c r="B239" s="178">
        <f t="shared" si="57"/>
        <v>0</v>
      </c>
      <c r="C239" s="156"/>
      <c r="D239" s="157"/>
      <c r="E239" s="157"/>
      <c r="F239" s="157"/>
      <c r="G239" s="157"/>
      <c r="H239" s="157"/>
      <c r="I239" s="158"/>
      <c r="J239" s="131" t="s">
        <v>237</v>
      </c>
      <c r="K239" s="255" t="str">
        <f t="shared" si="46"/>
        <v>►</v>
      </c>
      <c r="L239" s="341"/>
      <c r="M239" s="341"/>
      <c r="N239" s="341"/>
      <c r="O239" s="341"/>
      <c r="P239" s="341"/>
      <c r="Q239" s="1"/>
      <c r="R239" s="1"/>
      <c r="S239" s="77"/>
      <c r="T239" s="77"/>
      <c r="U239" s="77"/>
      <c r="V239" s="77"/>
      <c r="W239" s="1"/>
      <c r="X239" s="46" t="str">
        <f t="shared" si="50"/>
        <v/>
      </c>
      <c r="Y239" s="46" t="str">
        <f>IF(NOT(AND(LEFT(R239,1)="L",R239&lt;&gt;"LIGNE")),"",IF(UPPER(TRIM(W239))="QS","Qt. suffisante",IF(AJ239="","",IF(AF239="MASSE",IF(AJ239&gt;=1,"Kg","g"),IF(AF239="VOLUME",IF(AJ239&gt;=1,"L","cl"),IFERROR(VLOOKUP(UPPER(TRIM(V239)),AP4:AS49,4,FALSE),V239))))))</f>
        <v/>
      </c>
      <c r="Z239" s="78" t="str">
        <f t="shared" si="51"/>
        <v/>
      </c>
      <c r="AA239" s="45" t="str">
        <f>IF(NOT(AND(LEFT(R239,1)="L",R239&lt;&gt;"LIGNE")),"",IF(UPPER(TRIM(W239))="QS","Qt. suffisante",IF(AI239="","",IF(AF239="MASSE",IF(AI239&gt;=1,"Kg","g"),IF(AF239="VOLUME",IF(AI239&gt;=1,"L","cl"),IFERROR(VLOOKUP(UPPER(TRIM(V239)),AP4:AS49,4,FALSE),V239))))))</f>
        <v/>
      </c>
      <c r="AB239" s="47" t="str">
        <f t="shared" si="47"/>
        <v/>
      </c>
      <c r="AC239" s="47" t="str">
        <f t="shared" si="48"/>
        <v/>
      </c>
      <c r="AD239" s="47" t="str">
        <f t="shared" si="52"/>
        <v/>
      </c>
      <c r="AE239" s="1"/>
      <c r="AF239" s="48" t="str">
        <f>IF(NOT(AND(LEFT(R239,1)="L",R239&lt;&gt;"LIGNE")),"",IFERROR(VLOOKUP(UPPER(TRIM(V239)),AP4:AS49,2,FALSE),""))</f>
        <v/>
      </c>
      <c r="AG239" s="49" t="str">
        <f>IF(NOT(AND(LEFT(R239,1)="L",R239&lt;&gt;"LIGNE")),"",IFERROR(VLOOKUP(UPPER(TRIM(V239)),AP4:AS49,3,FALSE),""))</f>
        <v/>
      </c>
      <c r="AH239" s="49" t="str">
        <f t="shared" si="49"/>
        <v/>
      </c>
      <c r="AI239" s="49" t="str">
        <f t="shared" si="53"/>
        <v/>
      </c>
      <c r="AJ239" s="49" t="str">
        <f t="shared" si="54"/>
        <v/>
      </c>
      <c r="AK239" s="40" t="str">
        <f>IF(R239="RECETTE","",IF(R239="PRINCIPAL AUTEUR",IF(OR(S239="",T239="",V239="",W239="",S239=0),"",IFERROR(IF(OR(VLOOKUP(UPPER(TRIM(SUBSTITUTE(T239,CHAR(160)," "))),AP4:AS49,2,FALSE)&lt;&gt;VLOOKUP(UPPER(TRIM(SUBSTITUTE(W239,CHAR(160)," "))),AP4:AS49,2,FALSE),AND(VLOOKUP(UPPER(TRIM(SUBSTITUTE(T239,CHAR(160)," "))),AP4:AS49,2,FALSE)="AUTRE",UPPER(TRIM(SUBSTITUTE(T239,CHAR(160)," ")))&lt;&gt;UPPER(TRIM(SUBSTITUTE(W239,CHAR(160)," "))))),"",(V239*VLOOKUP(UPPER(TRIM(SUBSTITUTE(W239,CHAR(160)," "))),AP4:AS49,3,FALSE))/(S239*VLOOKUP(UPPER(TRIM(SUBSTITUTE(T239,CHAR(160)," "))),AP4:AS49,3,FALSE))),"")),IFERROR(AK238,"")))</f>
        <v/>
      </c>
      <c r="AL239" s="40" t="str">
        <f t="shared" si="55"/>
        <v/>
      </c>
      <c r="AM239" s="50">
        <f t="shared" si="56"/>
        <v>0</v>
      </c>
      <c r="AN239" s="1"/>
      <c r="AO239" s="1"/>
      <c r="AP239" s="15" t="s">
        <v>323</v>
      </c>
      <c r="AQ239" s="1"/>
      <c r="AR239" s="1"/>
      <c r="AS239" s="1"/>
      <c r="BJ239" s="229">
        <v>1</v>
      </c>
    </row>
    <row r="240" spans="1:62" ht="20.100000000000001" customHeight="1" x14ac:dyDescent="0.25">
      <c r="A240" s="232" t="s">
        <v>237</v>
      </c>
      <c r="B240" s="178">
        <f t="shared" si="57"/>
        <v>0</v>
      </c>
      <c r="C240" s="156"/>
      <c r="D240" s="157"/>
      <c r="E240" s="157"/>
      <c r="F240" s="157"/>
      <c r="G240" s="157"/>
      <c r="H240" s="157"/>
      <c r="I240" s="158"/>
      <c r="J240" s="131" t="s">
        <v>237</v>
      </c>
      <c r="K240" s="255" t="str">
        <f t="shared" si="46"/>
        <v>►</v>
      </c>
      <c r="L240" s="341"/>
      <c r="M240" s="341"/>
      <c r="N240" s="341"/>
      <c r="O240" s="341"/>
      <c r="P240" s="341"/>
      <c r="Q240" s="1"/>
      <c r="R240" s="1"/>
      <c r="S240" s="77"/>
      <c r="T240" s="77"/>
      <c r="U240" s="77"/>
      <c r="V240" s="77"/>
      <c r="W240" s="1"/>
      <c r="X240" s="46" t="str">
        <f t="shared" si="50"/>
        <v/>
      </c>
      <c r="Y240" s="46" t="str">
        <f>IF(NOT(AND(LEFT(R240,1)="L",R240&lt;&gt;"LIGNE")),"",IF(UPPER(TRIM(W240))="QS","Qt. suffisante",IF(AJ240="","",IF(AF240="MASSE",IF(AJ240&gt;=1,"Kg","g"),IF(AF240="VOLUME",IF(AJ240&gt;=1,"L","cl"),IFERROR(VLOOKUP(UPPER(TRIM(V240)),AP4:AS49,4,FALSE),V240))))))</f>
        <v/>
      </c>
      <c r="Z240" s="78" t="str">
        <f t="shared" si="51"/>
        <v/>
      </c>
      <c r="AA240" s="45" t="str">
        <f>IF(NOT(AND(LEFT(R240,1)="L",R240&lt;&gt;"LIGNE")),"",IF(UPPER(TRIM(W240))="QS","Qt. suffisante",IF(AI240="","",IF(AF240="MASSE",IF(AI240&gt;=1,"Kg","g"),IF(AF240="VOLUME",IF(AI240&gt;=1,"L","cl"),IFERROR(VLOOKUP(UPPER(TRIM(V240)),AP4:AS49,4,FALSE),V240))))))</f>
        <v/>
      </c>
      <c r="AB240" s="47" t="str">
        <f t="shared" si="47"/>
        <v/>
      </c>
      <c r="AC240" s="47" t="str">
        <f t="shared" si="48"/>
        <v/>
      </c>
      <c r="AD240" s="47" t="str">
        <f t="shared" si="52"/>
        <v/>
      </c>
      <c r="AE240" s="1"/>
      <c r="AF240" s="48" t="str">
        <f>IF(NOT(AND(LEFT(R240,1)="L",R240&lt;&gt;"LIGNE")),"",IFERROR(VLOOKUP(UPPER(TRIM(V240)),AP4:AS49,2,FALSE),""))</f>
        <v/>
      </c>
      <c r="AG240" s="49" t="str">
        <f>IF(NOT(AND(LEFT(R240,1)="L",R240&lt;&gt;"LIGNE")),"",IFERROR(VLOOKUP(UPPER(TRIM(V240)),AP4:AS49,3,FALSE),""))</f>
        <v/>
      </c>
      <c r="AH240" s="49" t="str">
        <f t="shared" si="49"/>
        <v/>
      </c>
      <c r="AI240" s="49" t="str">
        <f t="shared" si="53"/>
        <v/>
      </c>
      <c r="AJ240" s="49" t="str">
        <f t="shared" si="54"/>
        <v/>
      </c>
      <c r="AK240" s="40" t="str">
        <f>IF(R240="RECETTE","",IF(R240="PRINCIPAL AUTEUR",IF(OR(S240="",T240="",V240="",W240="",S240=0),"",IFERROR(IF(OR(VLOOKUP(UPPER(TRIM(SUBSTITUTE(T240,CHAR(160)," "))),AP4:AS49,2,FALSE)&lt;&gt;VLOOKUP(UPPER(TRIM(SUBSTITUTE(W240,CHAR(160)," "))),AP4:AS49,2,FALSE),AND(VLOOKUP(UPPER(TRIM(SUBSTITUTE(T240,CHAR(160)," "))),AP4:AS49,2,FALSE)="AUTRE",UPPER(TRIM(SUBSTITUTE(T240,CHAR(160)," ")))&lt;&gt;UPPER(TRIM(SUBSTITUTE(W240,CHAR(160)," "))))),"",(V240*VLOOKUP(UPPER(TRIM(SUBSTITUTE(W240,CHAR(160)," "))),AP4:AS49,3,FALSE))/(S240*VLOOKUP(UPPER(TRIM(SUBSTITUTE(T240,CHAR(160)," "))),AP4:AS49,3,FALSE))),"")),IFERROR(AK239,"")))</f>
        <v/>
      </c>
      <c r="AL240" s="40" t="str">
        <f t="shared" si="55"/>
        <v/>
      </c>
      <c r="AM240" s="50">
        <f t="shared" si="56"/>
        <v>0</v>
      </c>
      <c r="AN240" s="1"/>
      <c r="AO240" s="1"/>
      <c r="AP240" s="21" t="s">
        <v>272</v>
      </c>
      <c r="AQ240" s="1"/>
      <c r="AR240" s="1"/>
      <c r="AS240" s="1"/>
      <c r="BJ240" s="229">
        <v>1</v>
      </c>
    </row>
    <row r="241" spans="1:62" ht="20.100000000000001" customHeight="1" x14ac:dyDescent="0.25">
      <c r="A241" s="232" t="s">
        <v>237</v>
      </c>
      <c r="B241" s="178">
        <f t="shared" si="57"/>
        <v>0</v>
      </c>
      <c r="C241" s="156"/>
      <c r="D241" s="157"/>
      <c r="E241" s="157"/>
      <c r="F241" s="157"/>
      <c r="G241" s="157"/>
      <c r="H241" s="157"/>
      <c r="I241" s="158"/>
      <c r="J241" s="131" t="s">
        <v>237</v>
      </c>
      <c r="K241" s="255" t="str">
        <f t="shared" si="46"/>
        <v>►</v>
      </c>
      <c r="L241" s="341"/>
      <c r="M241" s="341"/>
      <c r="N241" s="341"/>
      <c r="O241" s="341"/>
      <c r="P241" s="341"/>
      <c r="Q241" s="1"/>
      <c r="R241" s="1"/>
      <c r="S241" s="77"/>
      <c r="T241" s="77"/>
      <c r="U241" s="77"/>
      <c r="V241" s="77"/>
      <c r="W241" s="1"/>
      <c r="X241" s="46" t="str">
        <f t="shared" si="50"/>
        <v/>
      </c>
      <c r="Y241" s="46" t="str">
        <f>IF(NOT(AND(LEFT(R241,1)="L",R241&lt;&gt;"LIGNE")),"",IF(UPPER(TRIM(W241))="QS","Qt. suffisante",IF(AJ241="","",IF(AF241="MASSE",IF(AJ241&gt;=1,"Kg","g"),IF(AF241="VOLUME",IF(AJ241&gt;=1,"L","cl"),IFERROR(VLOOKUP(UPPER(TRIM(V241)),AP4:AS49,4,FALSE),V241))))))</f>
        <v/>
      </c>
      <c r="Z241" s="78" t="str">
        <f t="shared" si="51"/>
        <v/>
      </c>
      <c r="AA241" s="45" t="str">
        <f>IF(NOT(AND(LEFT(R241,1)="L",R241&lt;&gt;"LIGNE")),"",IF(UPPER(TRIM(W241))="QS","Qt. suffisante",IF(AI241="","",IF(AF241="MASSE",IF(AI241&gt;=1,"Kg","g"),IF(AF241="VOLUME",IF(AI241&gt;=1,"L","cl"),IFERROR(VLOOKUP(UPPER(TRIM(V241)),AP4:AS49,4,FALSE),V241))))))</f>
        <v/>
      </c>
      <c r="AB241" s="47" t="str">
        <f t="shared" si="47"/>
        <v/>
      </c>
      <c r="AC241" s="47" t="str">
        <f t="shared" si="48"/>
        <v/>
      </c>
      <c r="AD241" s="47" t="str">
        <f t="shared" si="52"/>
        <v/>
      </c>
      <c r="AE241" s="1"/>
      <c r="AF241" s="48" t="str">
        <f>IF(NOT(AND(LEFT(R241,1)="L",R241&lt;&gt;"LIGNE")),"",IFERROR(VLOOKUP(UPPER(TRIM(V241)),AP4:AS49,2,FALSE),""))</f>
        <v/>
      </c>
      <c r="AG241" s="49" t="str">
        <f>IF(NOT(AND(LEFT(R241,1)="L",R241&lt;&gt;"LIGNE")),"",IFERROR(VLOOKUP(UPPER(TRIM(V241)),AP4:AS49,3,FALSE),""))</f>
        <v/>
      </c>
      <c r="AH241" s="49" t="str">
        <f t="shared" si="49"/>
        <v/>
      </c>
      <c r="AI241" s="49" t="str">
        <f t="shared" si="53"/>
        <v/>
      </c>
      <c r="AJ241" s="49" t="str">
        <f t="shared" si="54"/>
        <v/>
      </c>
      <c r="AK241" s="40" t="str">
        <f>IF(R241="RECETTE","",IF(R241="PRINCIPAL AUTEUR",IF(OR(S241="",T241="",V241="",W241="",S241=0),"",IFERROR(IF(OR(VLOOKUP(UPPER(TRIM(SUBSTITUTE(T241,CHAR(160)," "))),AP4:AS49,2,FALSE)&lt;&gt;VLOOKUP(UPPER(TRIM(SUBSTITUTE(W241,CHAR(160)," "))),AP4:AS49,2,FALSE),AND(VLOOKUP(UPPER(TRIM(SUBSTITUTE(T241,CHAR(160)," "))),AP4:AS49,2,FALSE)="AUTRE",UPPER(TRIM(SUBSTITUTE(T241,CHAR(160)," ")))&lt;&gt;UPPER(TRIM(SUBSTITUTE(W241,CHAR(160)," "))))),"",(V241*VLOOKUP(UPPER(TRIM(SUBSTITUTE(W241,CHAR(160)," "))),AP4:AS49,3,FALSE))/(S241*VLOOKUP(UPPER(TRIM(SUBSTITUTE(T241,CHAR(160)," "))),AP4:AS49,3,FALSE))),"")),IFERROR(AK240,"")))</f>
        <v/>
      </c>
      <c r="AL241" s="40" t="str">
        <f t="shared" si="55"/>
        <v/>
      </c>
      <c r="AM241" s="50">
        <f t="shared" si="56"/>
        <v>0</v>
      </c>
      <c r="AN241" s="1"/>
      <c r="AO241" s="1"/>
      <c r="AP241" s="26" t="s">
        <v>469</v>
      </c>
      <c r="AQ241" s="1"/>
      <c r="AR241" s="1"/>
      <c r="AS241" s="1"/>
      <c r="BJ241" s="229">
        <v>1</v>
      </c>
    </row>
    <row r="242" spans="1:62" ht="20.100000000000001" customHeight="1" x14ac:dyDescent="0.25">
      <c r="A242" s="232" t="s">
        <v>237</v>
      </c>
      <c r="B242" s="178">
        <f t="shared" si="57"/>
        <v>0</v>
      </c>
      <c r="C242" s="156"/>
      <c r="D242" s="157"/>
      <c r="E242" s="157"/>
      <c r="F242" s="157"/>
      <c r="G242" s="157"/>
      <c r="H242" s="157"/>
      <c r="I242" s="158"/>
      <c r="J242" s="131" t="s">
        <v>237</v>
      </c>
      <c r="K242" s="255" t="str">
        <f t="shared" si="46"/>
        <v>►</v>
      </c>
      <c r="L242" s="341"/>
      <c r="M242" s="341"/>
      <c r="N242" s="341"/>
      <c r="O242" s="341"/>
      <c r="P242" s="341"/>
      <c r="Q242" s="1"/>
      <c r="R242" s="1"/>
      <c r="S242" s="77"/>
      <c r="T242" s="77"/>
      <c r="U242" s="77"/>
      <c r="V242" s="77"/>
      <c r="W242" s="1"/>
      <c r="X242" s="46" t="str">
        <f t="shared" si="50"/>
        <v/>
      </c>
      <c r="Y242" s="46" t="str">
        <f>IF(NOT(AND(LEFT(R242,1)="L",R242&lt;&gt;"LIGNE")),"",IF(UPPER(TRIM(W242))="QS","Qt. suffisante",IF(AJ242="","",IF(AF242="MASSE",IF(AJ242&gt;=1,"Kg","g"),IF(AF242="VOLUME",IF(AJ242&gt;=1,"L","cl"),IFERROR(VLOOKUP(UPPER(TRIM(V242)),AP4:AS49,4,FALSE),V242))))))</f>
        <v/>
      </c>
      <c r="Z242" s="78" t="str">
        <f t="shared" si="51"/>
        <v/>
      </c>
      <c r="AA242" s="45" t="str">
        <f>IF(NOT(AND(LEFT(R242,1)="L",R242&lt;&gt;"LIGNE")),"",IF(UPPER(TRIM(W242))="QS","Qt. suffisante",IF(AI242="","",IF(AF242="MASSE",IF(AI242&gt;=1,"Kg","g"),IF(AF242="VOLUME",IF(AI242&gt;=1,"L","cl"),IFERROR(VLOOKUP(UPPER(TRIM(V242)),AP4:AS49,4,FALSE),V242))))))</f>
        <v/>
      </c>
      <c r="AB242" s="47" t="str">
        <f t="shared" si="47"/>
        <v/>
      </c>
      <c r="AC242" s="47" t="str">
        <f t="shared" si="48"/>
        <v/>
      </c>
      <c r="AD242" s="47" t="str">
        <f t="shared" si="52"/>
        <v/>
      </c>
      <c r="AE242" s="1"/>
      <c r="AF242" s="48" t="str">
        <f>IF(NOT(AND(LEFT(R242,1)="L",R242&lt;&gt;"LIGNE")),"",IFERROR(VLOOKUP(UPPER(TRIM(V242)),AP4:AS49,2,FALSE),""))</f>
        <v/>
      </c>
      <c r="AG242" s="49" t="str">
        <f>IF(NOT(AND(LEFT(R242,1)="L",R242&lt;&gt;"LIGNE")),"",IFERROR(VLOOKUP(UPPER(TRIM(V242)),AP4:AS49,3,FALSE),""))</f>
        <v/>
      </c>
      <c r="AH242" s="49" t="str">
        <f t="shared" si="49"/>
        <v/>
      </c>
      <c r="AI242" s="49" t="str">
        <f t="shared" si="53"/>
        <v/>
      </c>
      <c r="AJ242" s="49" t="str">
        <f t="shared" si="54"/>
        <v/>
      </c>
      <c r="AK242" s="40" t="str">
        <f>IF(R242="RECETTE","",IF(R242="PRINCIPAL AUTEUR",IF(OR(S242="",T242="",V242="",W242="",S242=0),"",IFERROR(IF(OR(VLOOKUP(UPPER(TRIM(SUBSTITUTE(T242,CHAR(160)," "))),AP4:AS49,2,FALSE)&lt;&gt;VLOOKUP(UPPER(TRIM(SUBSTITUTE(W242,CHAR(160)," "))),AP4:AS49,2,FALSE),AND(VLOOKUP(UPPER(TRIM(SUBSTITUTE(T242,CHAR(160)," "))),AP4:AS49,2,FALSE)="AUTRE",UPPER(TRIM(SUBSTITUTE(T242,CHAR(160)," ")))&lt;&gt;UPPER(TRIM(SUBSTITUTE(W242,CHAR(160)," "))))),"",(V242*VLOOKUP(UPPER(TRIM(SUBSTITUTE(W242,CHAR(160)," "))),AP4:AS49,3,FALSE))/(S242*VLOOKUP(UPPER(TRIM(SUBSTITUTE(T242,CHAR(160)," "))),AP4:AS49,3,FALSE))),"")),IFERROR(AK241,"")))</f>
        <v/>
      </c>
      <c r="AL242" s="40" t="str">
        <f t="shared" si="55"/>
        <v/>
      </c>
      <c r="AM242" s="50">
        <f t="shared" si="56"/>
        <v>0</v>
      </c>
      <c r="AN242" s="1"/>
      <c r="AO242" s="1"/>
      <c r="AP242" s="26" t="s">
        <v>470</v>
      </c>
      <c r="AQ242" s="1"/>
      <c r="AR242" s="1"/>
      <c r="AS242" s="1"/>
      <c r="BJ242" s="229">
        <v>1</v>
      </c>
    </row>
    <row r="243" spans="1:62" ht="20.100000000000001" customHeight="1" x14ac:dyDescent="0.25">
      <c r="A243" s="232" t="s">
        <v>237</v>
      </c>
      <c r="B243" s="178">
        <f t="shared" si="57"/>
        <v>0</v>
      </c>
      <c r="C243" s="156"/>
      <c r="D243" s="157"/>
      <c r="E243" s="157"/>
      <c r="F243" s="157"/>
      <c r="G243" s="157"/>
      <c r="H243" s="157"/>
      <c r="I243" s="158"/>
      <c r="J243" s="131" t="s">
        <v>237</v>
      </c>
      <c r="K243" s="255" t="str">
        <f t="shared" si="46"/>
        <v>►</v>
      </c>
      <c r="L243" s="341"/>
      <c r="M243" s="341"/>
      <c r="N243" s="341"/>
      <c r="O243" s="341"/>
      <c r="P243" s="341"/>
      <c r="Q243" s="1"/>
      <c r="R243" s="1"/>
      <c r="S243" s="77"/>
      <c r="T243" s="77"/>
      <c r="U243" s="77"/>
      <c r="V243" s="77"/>
      <c r="W243" s="1"/>
      <c r="X243" s="46" t="str">
        <f t="shared" si="50"/>
        <v/>
      </c>
      <c r="Y243" s="46" t="str">
        <f>IF(NOT(AND(LEFT(R243,1)="L",R243&lt;&gt;"LIGNE")),"",IF(UPPER(TRIM(W243))="QS","Qt. suffisante",IF(AJ243="","",IF(AF243="MASSE",IF(AJ243&gt;=1,"Kg","g"),IF(AF243="VOLUME",IF(AJ243&gt;=1,"L","cl"),IFERROR(VLOOKUP(UPPER(TRIM(V243)),AP4:AS49,4,FALSE),V243))))))</f>
        <v/>
      </c>
      <c r="Z243" s="78" t="str">
        <f t="shared" si="51"/>
        <v/>
      </c>
      <c r="AA243" s="45" t="str">
        <f>IF(NOT(AND(LEFT(R243,1)="L",R243&lt;&gt;"LIGNE")),"",IF(UPPER(TRIM(W243))="QS","Qt. suffisante",IF(AI243="","",IF(AF243="MASSE",IF(AI243&gt;=1,"Kg","g"),IF(AF243="VOLUME",IF(AI243&gt;=1,"L","cl"),IFERROR(VLOOKUP(UPPER(TRIM(V243)),AP4:AS49,4,FALSE),V243))))))</f>
        <v/>
      </c>
      <c r="AB243" s="47" t="str">
        <f t="shared" si="47"/>
        <v/>
      </c>
      <c r="AC243" s="47" t="str">
        <f t="shared" si="48"/>
        <v/>
      </c>
      <c r="AD243" s="47" t="str">
        <f t="shared" si="52"/>
        <v/>
      </c>
      <c r="AE243" s="1"/>
      <c r="AF243" s="48" t="str">
        <f>IF(NOT(AND(LEFT(R243,1)="L",R243&lt;&gt;"LIGNE")),"",IFERROR(VLOOKUP(UPPER(TRIM(V243)),AP4:AS49,2,FALSE),""))</f>
        <v/>
      </c>
      <c r="AG243" s="49" t="str">
        <f>IF(NOT(AND(LEFT(R243,1)="L",R243&lt;&gt;"LIGNE")),"",IFERROR(VLOOKUP(UPPER(TRIM(V243)),AP4:AS49,3,FALSE),""))</f>
        <v/>
      </c>
      <c r="AH243" s="49" t="str">
        <f t="shared" si="49"/>
        <v/>
      </c>
      <c r="AI243" s="49" t="str">
        <f t="shared" si="53"/>
        <v/>
      </c>
      <c r="AJ243" s="49" t="str">
        <f t="shared" si="54"/>
        <v/>
      </c>
      <c r="AK243" s="40" t="str">
        <f>IF(R243="RECETTE","",IF(R243="PRINCIPAL AUTEUR",IF(OR(S243="",T243="",V243="",W243="",S243=0),"",IFERROR(IF(OR(VLOOKUP(UPPER(TRIM(SUBSTITUTE(T243,CHAR(160)," "))),AP4:AS49,2,FALSE)&lt;&gt;VLOOKUP(UPPER(TRIM(SUBSTITUTE(W243,CHAR(160)," "))),AP4:AS49,2,FALSE),AND(VLOOKUP(UPPER(TRIM(SUBSTITUTE(T243,CHAR(160)," "))),AP4:AS49,2,FALSE)="AUTRE",UPPER(TRIM(SUBSTITUTE(T243,CHAR(160)," ")))&lt;&gt;UPPER(TRIM(SUBSTITUTE(W243,CHAR(160)," "))))),"",(V243*VLOOKUP(UPPER(TRIM(SUBSTITUTE(W243,CHAR(160)," "))),AP4:AS49,3,FALSE))/(S243*VLOOKUP(UPPER(TRIM(SUBSTITUTE(T243,CHAR(160)," "))),AP4:AS49,3,FALSE))),"")),IFERROR(AK242,"")))</f>
        <v/>
      </c>
      <c r="AL243" s="40" t="str">
        <f t="shared" si="55"/>
        <v/>
      </c>
      <c r="AM243" s="50">
        <f t="shared" si="56"/>
        <v>0</v>
      </c>
      <c r="AN243" s="1"/>
      <c r="AO243" s="1"/>
      <c r="AP243" s="26" t="s">
        <v>471</v>
      </c>
      <c r="AQ243" s="1"/>
      <c r="AR243" s="1"/>
      <c r="AS243" s="1"/>
      <c r="BJ243" s="229">
        <v>1</v>
      </c>
    </row>
    <row r="244" spans="1:62" ht="20.100000000000001" customHeight="1" x14ac:dyDescent="0.25">
      <c r="A244" s="232" t="s">
        <v>237</v>
      </c>
      <c r="B244" s="178">
        <f t="shared" si="57"/>
        <v>0</v>
      </c>
      <c r="C244" s="156"/>
      <c r="D244" s="157"/>
      <c r="E244" s="157"/>
      <c r="F244" s="157"/>
      <c r="G244" s="157"/>
      <c r="H244" s="157"/>
      <c r="I244" s="158"/>
      <c r="J244" s="131" t="s">
        <v>237</v>
      </c>
      <c r="K244" s="255" t="str">
        <f t="shared" si="46"/>
        <v>►</v>
      </c>
      <c r="L244" s="341"/>
      <c r="M244" s="341"/>
      <c r="N244" s="341"/>
      <c r="O244" s="341"/>
      <c r="P244" s="341"/>
      <c r="Q244" s="1"/>
      <c r="R244" s="1"/>
      <c r="S244" s="77"/>
      <c r="T244" s="77"/>
      <c r="U244" s="77"/>
      <c r="V244" s="77"/>
      <c r="W244" s="1"/>
      <c r="X244" s="46" t="str">
        <f t="shared" si="50"/>
        <v/>
      </c>
      <c r="Y244" s="46" t="str">
        <f>IF(NOT(AND(LEFT(R244,1)="L",R244&lt;&gt;"LIGNE")),"",IF(UPPER(TRIM(W244))="QS","Qt. suffisante",IF(AJ244="","",IF(AF244="MASSE",IF(AJ244&gt;=1,"Kg","g"),IF(AF244="VOLUME",IF(AJ244&gt;=1,"L","cl"),IFERROR(VLOOKUP(UPPER(TRIM(V244)),AP4:AS49,4,FALSE),V244))))))</f>
        <v/>
      </c>
      <c r="Z244" s="78" t="str">
        <f t="shared" si="51"/>
        <v/>
      </c>
      <c r="AA244" s="45" t="str">
        <f>IF(NOT(AND(LEFT(R244,1)="L",R244&lt;&gt;"LIGNE")),"",IF(UPPER(TRIM(W244))="QS","Qt. suffisante",IF(AI244="","",IF(AF244="MASSE",IF(AI244&gt;=1,"Kg","g"),IF(AF244="VOLUME",IF(AI244&gt;=1,"L","cl"),IFERROR(VLOOKUP(UPPER(TRIM(V244)),AP4:AS49,4,FALSE),V244))))))</f>
        <v/>
      </c>
      <c r="AB244" s="47" t="str">
        <f t="shared" si="47"/>
        <v/>
      </c>
      <c r="AC244" s="47" t="str">
        <f t="shared" si="48"/>
        <v/>
      </c>
      <c r="AD244" s="47" t="str">
        <f t="shared" si="52"/>
        <v/>
      </c>
      <c r="AE244" s="1"/>
      <c r="AF244" s="48" t="str">
        <f>IF(NOT(AND(LEFT(R244,1)="L",R244&lt;&gt;"LIGNE")),"",IFERROR(VLOOKUP(UPPER(TRIM(V244)),AP4:AS49,2,FALSE),""))</f>
        <v/>
      </c>
      <c r="AG244" s="49" t="str">
        <f>IF(NOT(AND(LEFT(R244,1)="L",R244&lt;&gt;"LIGNE")),"",IFERROR(VLOOKUP(UPPER(TRIM(V244)),AP4:AS49,3,FALSE),""))</f>
        <v/>
      </c>
      <c r="AH244" s="49" t="str">
        <f t="shared" si="49"/>
        <v/>
      </c>
      <c r="AI244" s="49" t="str">
        <f t="shared" si="53"/>
        <v/>
      </c>
      <c r="AJ244" s="49" t="str">
        <f t="shared" si="54"/>
        <v/>
      </c>
      <c r="AK244" s="40" t="str">
        <f>IF(R244="RECETTE","",IF(R244="PRINCIPAL AUTEUR",IF(OR(S244="",T244="",V244="",W244="",S244=0),"",IFERROR(IF(OR(VLOOKUP(UPPER(TRIM(SUBSTITUTE(T244,CHAR(160)," "))),AP4:AS49,2,FALSE)&lt;&gt;VLOOKUP(UPPER(TRIM(SUBSTITUTE(W244,CHAR(160)," "))),AP4:AS49,2,FALSE),AND(VLOOKUP(UPPER(TRIM(SUBSTITUTE(T244,CHAR(160)," "))),AP4:AS49,2,FALSE)="AUTRE",UPPER(TRIM(SUBSTITUTE(T244,CHAR(160)," ")))&lt;&gt;UPPER(TRIM(SUBSTITUTE(W244,CHAR(160)," "))))),"",(V244*VLOOKUP(UPPER(TRIM(SUBSTITUTE(W244,CHAR(160)," "))),AP4:AS49,3,FALSE))/(S244*VLOOKUP(UPPER(TRIM(SUBSTITUTE(T244,CHAR(160)," "))),AP4:AS49,3,FALSE))),"")),IFERROR(AK243,"")))</f>
        <v/>
      </c>
      <c r="AL244" s="40" t="str">
        <f t="shared" si="55"/>
        <v/>
      </c>
      <c r="AM244" s="50">
        <f t="shared" si="56"/>
        <v>0</v>
      </c>
      <c r="AN244" s="1"/>
      <c r="AO244" s="1"/>
      <c r="AP244" s="51" t="s">
        <v>0</v>
      </c>
      <c r="AQ244" s="1"/>
      <c r="AR244" s="1"/>
      <c r="AS244" s="1"/>
      <c r="BJ244" s="229">
        <v>1</v>
      </c>
    </row>
    <row r="245" spans="1:62" ht="20.100000000000001" customHeight="1" x14ac:dyDescent="0.25">
      <c r="A245" s="232" t="s">
        <v>237</v>
      </c>
      <c r="B245" s="178">
        <f t="shared" si="57"/>
        <v>0</v>
      </c>
      <c r="C245" s="156"/>
      <c r="D245" s="157"/>
      <c r="E245" s="157"/>
      <c r="F245" s="157"/>
      <c r="G245" s="157"/>
      <c r="H245" s="157"/>
      <c r="I245" s="158"/>
      <c r="J245" s="131" t="s">
        <v>237</v>
      </c>
      <c r="K245" s="255" t="str">
        <f t="shared" si="46"/>
        <v>►</v>
      </c>
      <c r="L245" s="341"/>
      <c r="M245" s="341"/>
      <c r="N245" s="341"/>
      <c r="O245" s="341"/>
      <c r="P245" s="341"/>
      <c r="Q245" s="1"/>
      <c r="R245" s="1"/>
      <c r="S245" s="77"/>
      <c r="T245" s="77"/>
      <c r="U245" s="77"/>
      <c r="V245" s="77"/>
      <c r="W245" s="1"/>
      <c r="X245" s="46" t="str">
        <f t="shared" si="50"/>
        <v/>
      </c>
      <c r="Y245" s="46" t="str">
        <f>IF(NOT(AND(LEFT(R245,1)="L",R245&lt;&gt;"LIGNE")),"",IF(UPPER(TRIM(W245))="QS","Qt. suffisante",IF(AJ245="","",IF(AF245="MASSE",IF(AJ245&gt;=1,"Kg","g"),IF(AF245="VOLUME",IF(AJ245&gt;=1,"L","cl"),IFERROR(VLOOKUP(UPPER(TRIM(V245)),AP4:AS49,4,FALSE),V245))))))</f>
        <v/>
      </c>
      <c r="Z245" s="78" t="str">
        <f t="shared" si="51"/>
        <v/>
      </c>
      <c r="AA245" s="45" t="str">
        <f>IF(NOT(AND(LEFT(R245,1)="L",R245&lt;&gt;"LIGNE")),"",IF(UPPER(TRIM(W245))="QS","Qt. suffisante",IF(AI245="","",IF(AF245="MASSE",IF(AI245&gt;=1,"Kg","g"),IF(AF245="VOLUME",IF(AI245&gt;=1,"L","cl"),IFERROR(VLOOKUP(UPPER(TRIM(V245)),AP4:AS49,4,FALSE),V245))))))</f>
        <v/>
      </c>
      <c r="AB245" s="47" t="str">
        <f t="shared" si="47"/>
        <v/>
      </c>
      <c r="AC245" s="47" t="str">
        <f t="shared" si="48"/>
        <v/>
      </c>
      <c r="AD245" s="47" t="str">
        <f t="shared" si="52"/>
        <v/>
      </c>
      <c r="AE245" s="1"/>
      <c r="AF245" s="48" t="str">
        <f>IF(NOT(AND(LEFT(R245,1)="L",R245&lt;&gt;"LIGNE")),"",IFERROR(VLOOKUP(UPPER(TRIM(V245)),AP4:AS49,2,FALSE),""))</f>
        <v/>
      </c>
      <c r="AG245" s="49" t="str">
        <f>IF(NOT(AND(LEFT(R245,1)="L",R245&lt;&gt;"LIGNE")),"",IFERROR(VLOOKUP(UPPER(TRIM(V245)),AP4:AS49,3,FALSE),""))</f>
        <v/>
      </c>
      <c r="AH245" s="49" t="str">
        <f t="shared" si="49"/>
        <v/>
      </c>
      <c r="AI245" s="49" t="str">
        <f t="shared" si="53"/>
        <v/>
      </c>
      <c r="AJ245" s="49" t="str">
        <f t="shared" si="54"/>
        <v/>
      </c>
      <c r="AK245" s="40" t="str">
        <f>IF(R245="RECETTE","",IF(R245="PRINCIPAL AUTEUR",IF(OR(S245="",T245="",V245="",W245="",S245=0),"",IFERROR(IF(OR(VLOOKUP(UPPER(TRIM(SUBSTITUTE(T245,CHAR(160)," "))),AP4:AS49,2,FALSE)&lt;&gt;VLOOKUP(UPPER(TRIM(SUBSTITUTE(W245,CHAR(160)," "))),AP4:AS49,2,FALSE),AND(VLOOKUP(UPPER(TRIM(SUBSTITUTE(T245,CHAR(160)," "))),AP4:AS49,2,FALSE)="AUTRE",UPPER(TRIM(SUBSTITUTE(T245,CHAR(160)," ")))&lt;&gt;UPPER(TRIM(SUBSTITUTE(W245,CHAR(160)," "))))),"",(V245*VLOOKUP(UPPER(TRIM(SUBSTITUTE(W245,CHAR(160)," "))),AP4:AS49,3,FALSE))/(S245*VLOOKUP(UPPER(TRIM(SUBSTITUTE(T245,CHAR(160)," "))),AP4:AS49,3,FALSE))),"")),IFERROR(AK244,"")))</f>
        <v/>
      </c>
      <c r="AL245" s="40" t="str">
        <f t="shared" si="55"/>
        <v/>
      </c>
      <c r="AM245" s="50">
        <f t="shared" si="56"/>
        <v>0</v>
      </c>
      <c r="AN245" s="1"/>
      <c r="AO245" s="1"/>
      <c r="AP245" s="55" t="s">
        <v>314</v>
      </c>
      <c r="AQ245" s="1"/>
      <c r="AR245" s="1"/>
      <c r="AS245" s="1"/>
      <c r="BJ245" s="229">
        <v>1</v>
      </c>
    </row>
    <row r="246" spans="1:62" ht="20.100000000000001" customHeight="1" x14ac:dyDescent="0.25">
      <c r="A246" s="232" t="s">
        <v>237</v>
      </c>
      <c r="B246" s="178">
        <f t="shared" si="57"/>
        <v>0</v>
      </c>
      <c r="C246" s="156"/>
      <c r="D246" s="157"/>
      <c r="E246" s="157"/>
      <c r="F246" s="157"/>
      <c r="G246" s="157"/>
      <c r="H246" s="157"/>
      <c r="I246" s="158"/>
      <c r="J246" s="131" t="s">
        <v>237</v>
      </c>
      <c r="K246" s="255" t="str">
        <f t="shared" si="46"/>
        <v>►</v>
      </c>
      <c r="L246" s="341"/>
      <c r="M246" s="341"/>
      <c r="N246" s="341"/>
      <c r="O246" s="341"/>
      <c r="P246" s="341"/>
      <c r="Q246" s="1"/>
      <c r="R246" s="1"/>
      <c r="S246" s="77"/>
      <c r="T246" s="77"/>
      <c r="U246" s="77"/>
      <c r="V246" s="77"/>
      <c r="W246" s="1"/>
      <c r="X246" s="46" t="str">
        <f t="shared" si="50"/>
        <v/>
      </c>
      <c r="Y246" s="46" t="str">
        <f>IF(NOT(AND(LEFT(R246,1)="L",R246&lt;&gt;"LIGNE")),"",IF(UPPER(TRIM(W246))="QS","Qt. suffisante",IF(AJ246="","",IF(AF246="MASSE",IF(AJ246&gt;=1,"Kg","g"),IF(AF246="VOLUME",IF(AJ246&gt;=1,"L","cl"),IFERROR(VLOOKUP(UPPER(TRIM(V246)),AP4:AS49,4,FALSE),V246))))))</f>
        <v/>
      </c>
      <c r="Z246" s="78" t="str">
        <f t="shared" si="51"/>
        <v/>
      </c>
      <c r="AA246" s="45" t="str">
        <f>IF(NOT(AND(LEFT(R246,1)="L",R246&lt;&gt;"LIGNE")),"",IF(UPPER(TRIM(W246))="QS","Qt. suffisante",IF(AI246="","",IF(AF246="MASSE",IF(AI246&gt;=1,"Kg","g"),IF(AF246="VOLUME",IF(AI246&gt;=1,"L","cl"),IFERROR(VLOOKUP(UPPER(TRIM(V246)),AP4:AS49,4,FALSE),V246))))))</f>
        <v/>
      </c>
      <c r="AB246" s="47" t="str">
        <f t="shared" si="47"/>
        <v/>
      </c>
      <c r="AC246" s="47" t="str">
        <f t="shared" si="48"/>
        <v/>
      </c>
      <c r="AD246" s="47" t="str">
        <f t="shared" si="52"/>
        <v/>
      </c>
      <c r="AE246" s="1"/>
      <c r="AF246" s="48" t="str">
        <f>IF(NOT(AND(LEFT(R246,1)="L",R246&lt;&gt;"LIGNE")),"",IFERROR(VLOOKUP(UPPER(TRIM(V246)),AP4:AS49,2,FALSE),""))</f>
        <v/>
      </c>
      <c r="AG246" s="49" t="str">
        <f>IF(NOT(AND(LEFT(R246,1)="L",R246&lt;&gt;"LIGNE")),"",IFERROR(VLOOKUP(UPPER(TRIM(V246)),AP4:AS49,3,FALSE),""))</f>
        <v/>
      </c>
      <c r="AH246" s="49" t="str">
        <f t="shared" si="49"/>
        <v/>
      </c>
      <c r="AI246" s="49" t="str">
        <f t="shared" si="53"/>
        <v/>
      </c>
      <c r="AJ246" s="49" t="str">
        <f t="shared" si="54"/>
        <v/>
      </c>
      <c r="AK246" s="40" t="str">
        <f>IF(R246="RECETTE","",IF(R246="PRINCIPAL AUTEUR",IF(OR(S246="",T246="",V246="",W246="",S246=0),"",IFERROR(IF(OR(VLOOKUP(UPPER(TRIM(SUBSTITUTE(T246,CHAR(160)," "))),AP4:AS49,2,FALSE)&lt;&gt;VLOOKUP(UPPER(TRIM(SUBSTITUTE(W246,CHAR(160)," "))),AP4:AS49,2,FALSE),AND(VLOOKUP(UPPER(TRIM(SUBSTITUTE(T246,CHAR(160)," "))),AP4:AS49,2,FALSE)="AUTRE",UPPER(TRIM(SUBSTITUTE(T246,CHAR(160)," ")))&lt;&gt;UPPER(TRIM(SUBSTITUTE(W246,CHAR(160)," "))))),"",(V246*VLOOKUP(UPPER(TRIM(SUBSTITUTE(W246,CHAR(160)," "))),AP4:AS49,3,FALSE))/(S246*VLOOKUP(UPPER(TRIM(SUBSTITUTE(T246,CHAR(160)," "))),AP4:AS49,3,FALSE))),"")),IFERROR(AK245,"")))</f>
        <v/>
      </c>
      <c r="AL246" s="40" t="str">
        <f t="shared" si="55"/>
        <v/>
      </c>
      <c r="AM246" s="50">
        <f t="shared" si="56"/>
        <v>0</v>
      </c>
      <c r="AN246" s="1"/>
      <c r="AO246" s="1"/>
      <c r="AP246" s="55" t="s">
        <v>312</v>
      </c>
      <c r="AQ246" s="1"/>
      <c r="AR246" s="1"/>
      <c r="AS246" s="1"/>
      <c r="BJ246" s="229">
        <v>1</v>
      </c>
    </row>
    <row r="247" spans="1:62" ht="20.100000000000001" customHeight="1" x14ac:dyDescent="0.25">
      <c r="A247" s="232" t="s">
        <v>237</v>
      </c>
      <c r="B247" s="178">
        <f t="shared" si="57"/>
        <v>0</v>
      </c>
      <c r="C247" s="156"/>
      <c r="D247" s="157"/>
      <c r="E247" s="157"/>
      <c r="F247" s="157"/>
      <c r="G247" s="157"/>
      <c r="H247" s="157"/>
      <c r="I247" s="158"/>
      <c r="J247" s="131" t="s">
        <v>237</v>
      </c>
      <c r="K247" s="255" t="str">
        <f t="shared" si="46"/>
        <v>►</v>
      </c>
      <c r="L247" s="341"/>
      <c r="M247" s="341"/>
      <c r="N247" s="341"/>
      <c r="O247" s="341"/>
      <c r="P247" s="341"/>
      <c r="Q247" s="1"/>
      <c r="R247" s="1"/>
      <c r="S247" s="77"/>
      <c r="T247" s="77"/>
      <c r="U247" s="77"/>
      <c r="V247" s="77"/>
      <c r="W247" s="1"/>
      <c r="X247" s="46" t="str">
        <f t="shared" si="50"/>
        <v/>
      </c>
      <c r="Y247" s="46" t="str">
        <f>IF(NOT(AND(LEFT(R247,1)="L",R247&lt;&gt;"LIGNE")),"",IF(UPPER(TRIM(W247))="QS","Qt. suffisante",IF(AJ247="","",IF(AF247="MASSE",IF(AJ247&gt;=1,"Kg","g"),IF(AF247="VOLUME",IF(AJ247&gt;=1,"L","cl"),IFERROR(VLOOKUP(UPPER(TRIM(V247)),AP4:AS49,4,FALSE),V247))))))</f>
        <v/>
      </c>
      <c r="Z247" s="78" t="str">
        <f t="shared" si="51"/>
        <v/>
      </c>
      <c r="AA247" s="45" t="str">
        <f>IF(NOT(AND(LEFT(R247,1)="L",R247&lt;&gt;"LIGNE")),"",IF(UPPER(TRIM(W247))="QS","Qt. suffisante",IF(AI247="","",IF(AF247="MASSE",IF(AI247&gt;=1,"Kg","g"),IF(AF247="VOLUME",IF(AI247&gt;=1,"L","cl"),IFERROR(VLOOKUP(UPPER(TRIM(V247)),AP4:AS49,4,FALSE),V247))))))</f>
        <v/>
      </c>
      <c r="AB247" s="47" t="str">
        <f t="shared" si="47"/>
        <v/>
      </c>
      <c r="AC247" s="47" t="str">
        <f t="shared" si="48"/>
        <v/>
      </c>
      <c r="AD247" s="47" t="str">
        <f t="shared" si="52"/>
        <v/>
      </c>
      <c r="AE247" s="1"/>
      <c r="AF247" s="48" t="str">
        <f>IF(NOT(AND(LEFT(R247,1)="L",R247&lt;&gt;"LIGNE")),"",IFERROR(VLOOKUP(UPPER(TRIM(V247)),AP4:AS49,2,FALSE),""))</f>
        <v/>
      </c>
      <c r="AG247" s="49" t="str">
        <f>IF(NOT(AND(LEFT(R247,1)="L",R247&lt;&gt;"LIGNE")),"",IFERROR(VLOOKUP(UPPER(TRIM(V247)),AP4:AS49,3,FALSE),""))</f>
        <v/>
      </c>
      <c r="AH247" s="49" t="str">
        <f t="shared" si="49"/>
        <v/>
      </c>
      <c r="AI247" s="49" t="str">
        <f t="shared" si="53"/>
        <v/>
      </c>
      <c r="AJ247" s="49" t="str">
        <f t="shared" si="54"/>
        <v/>
      </c>
      <c r="AK247" s="40" t="str">
        <f>IF(R247="RECETTE","",IF(R247="PRINCIPAL AUTEUR",IF(OR(S247="",T247="",V247="",W247="",S247=0),"",IFERROR(IF(OR(VLOOKUP(UPPER(TRIM(SUBSTITUTE(T247,CHAR(160)," "))),AP4:AS49,2,FALSE)&lt;&gt;VLOOKUP(UPPER(TRIM(SUBSTITUTE(W247,CHAR(160)," "))),AP4:AS49,2,FALSE),AND(VLOOKUP(UPPER(TRIM(SUBSTITUTE(T247,CHAR(160)," "))),AP4:AS49,2,FALSE)="AUTRE",UPPER(TRIM(SUBSTITUTE(T247,CHAR(160)," ")))&lt;&gt;UPPER(TRIM(SUBSTITUTE(W247,CHAR(160)," "))))),"",(V247*VLOOKUP(UPPER(TRIM(SUBSTITUTE(W247,CHAR(160)," "))),AP4:AS49,3,FALSE))/(S247*VLOOKUP(UPPER(TRIM(SUBSTITUTE(T247,CHAR(160)," "))),AP4:AS49,3,FALSE))),"")),IFERROR(AK246,"")))</f>
        <v/>
      </c>
      <c r="AL247" s="40" t="str">
        <f t="shared" si="55"/>
        <v/>
      </c>
      <c r="AM247" s="50">
        <f t="shared" si="56"/>
        <v>0</v>
      </c>
      <c r="AN247" s="1"/>
      <c r="AO247" s="1"/>
      <c r="AP247" s="55" t="s">
        <v>311</v>
      </c>
      <c r="AQ247" s="1"/>
      <c r="AR247" s="1"/>
      <c r="AS247" s="1"/>
      <c r="BJ247" s="229">
        <v>1</v>
      </c>
    </row>
    <row r="248" spans="1:62" ht="20.100000000000001" customHeight="1" x14ac:dyDescent="0.25">
      <c r="A248" s="232" t="s">
        <v>237</v>
      </c>
      <c r="B248" s="178">
        <f t="shared" si="57"/>
        <v>0</v>
      </c>
      <c r="C248" s="156"/>
      <c r="D248" s="157"/>
      <c r="E248" s="157"/>
      <c r="F248" s="157"/>
      <c r="G248" s="157"/>
      <c r="H248" s="157"/>
      <c r="I248" s="158"/>
      <c r="J248" s="131" t="s">
        <v>237</v>
      </c>
      <c r="K248" s="255" t="str">
        <f t="shared" si="46"/>
        <v>►</v>
      </c>
      <c r="L248" s="341"/>
      <c r="M248" s="341"/>
      <c r="N248" s="341"/>
      <c r="O248" s="341"/>
      <c r="P248" s="341"/>
      <c r="Q248" s="1"/>
      <c r="R248" s="1"/>
      <c r="S248" s="77"/>
      <c r="T248" s="77"/>
      <c r="U248" s="77"/>
      <c r="V248" s="77"/>
      <c r="W248" s="1"/>
      <c r="X248" s="46" t="str">
        <f t="shared" si="50"/>
        <v/>
      </c>
      <c r="Y248" s="46" t="str">
        <f>IF(NOT(AND(LEFT(R248,1)="L",R248&lt;&gt;"LIGNE")),"",IF(UPPER(TRIM(W248))="QS","Qt. suffisante",IF(AJ248="","",IF(AF248="MASSE",IF(AJ248&gt;=1,"Kg","g"),IF(AF248="VOLUME",IF(AJ248&gt;=1,"L","cl"),IFERROR(VLOOKUP(UPPER(TRIM(V248)),AP4:AS49,4,FALSE),V248))))))</f>
        <v/>
      </c>
      <c r="Z248" s="78" t="str">
        <f t="shared" si="51"/>
        <v/>
      </c>
      <c r="AA248" s="45" t="str">
        <f>IF(NOT(AND(LEFT(R248,1)="L",R248&lt;&gt;"LIGNE")),"",IF(UPPER(TRIM(W248))="QS","Qt. suffisante",IF(AI248="","",IF(AF248="MASSE",IF(AI248&gt;=1,"Kg","g"),IF(AF248="VOLUME",IF(AI248&gt;=1,"L","cl"),IFERROR(VLOOKUP(UPPER(TRIM(V248)),AP4:AS49,4,FALSE),V248))))))</f>
        <v/>
      </c>
      <c r="AB248" s="47" t="str">
        <f t="shared" si="47"/>
        <v/>
      </c>
      <c r="AC248" s="47" t="str">
        <f t="shared" si="48"/>
        <v/>
      </c>
      <c r="AD248" s="47" t="str">
        <f t="shared" si="52"/>
        <v/>
      </c>
      <c r="AE248" s="1"/>
      <c r="AF248" s="48" t="str">
        <f>IF(NOT(AND(LEFT(R248,1)="L",R248&lt;&gt;"LIGNE")),"",IFERROR(VLOOKUP(UPPER(TRIM(V248)),AP4:AS49,2,FALSE),""))</f>
        <v/>
      </c>
      <c r="AG248" s="49" t="str">
        <f>IF(NOT(AND(LEFT(R248,1)="L",R248&lt;&gt;"LIGNE")),"",IFERROR(VLOOKUP(UPPER(TRIM(V248)),AP4:AS49,3,FALSE),""))</f>
        <v/>
      </c>
      <c r="AH248" s="49" t="str">
        <f t="shared" si="49"/>
        <v/>
      </c>
      <c r="AI248" s="49" t="str">
        <f t="shared" si="53"/>
        <v/>
      </c>
      <c r="AJ248" s="49" t="str">
        <f t="shared" si="54"/>
        <v/>
      </c>
      <c r="AK248" s="40" t="str">
        <f>IF(R248="RECETTE","",IF(R248="PRINCIPAL AUTEUR",IF(OR(S248="",T248="",V248="",W248="",S248=0),"",IFERROR(IF(OR(VLOOKUP(UPPER(TRIM(SUBSTITUTE(T248,CHAR(160)," "))),AP4:AS49,2,FALSE)&lt;&gt;VLOOKUP(UPPER(TRIM(SUBSTITUTE(W248,CHAR(160)," "))),AP4:AS49,2,FALSE),AND(VLOOKUP(UPPER(TRIM(SUBSTITUTE(T248,CHAR(160)," "))),AP4:AS49,2,FALSE)="AUTRE",UPPER(TRIM(SUBSTITUTE(T248,CHAR(160)," ")))&lt;&gt;UPPER(TRIM(SUBSTITUTE(W248,CHAR(160)," "))))),"",(V248*VLOOKUP(UPPER(TRIM(SUBSTITUTE(W248,CHAR(160)," "))),AP4:AS49,3,FALSE))/(S248*VLOOKUP(UPPER(TRIM(SUBSTITUTE(T248,CHAR(160)," "))),AP4:AS49,3,FALSE))),"")),IFERROR(AK247,"")))</f>
        <v/>
      </c>
      <c r="AL248" s="40" t="str">
        <f t="shared" si="55"/>
        <v/>
      </c>
      <c r="AM248" s="50">
        <f t="shared" si="56"/>
        <v>0</v>
      </c>
      <c r="AN248" s="1"/>
      <c r="AO248" s="1"/>
      <c r="AP248" s="64" t="s">
        <v>318</v>
      </c>
      <c r="AQ248" s="1"/>
      <c r="AR248" s="1"/>
      <c r="AS248" s="1"/>
      <c r="BJ248" s="229">
        <v>1</v>
      </c>
    </row>
    <row r="249" spans="1:62" ht="20.100000000000001" customHeight="1" x14ac:dyDescent="0.25">
      <c r="A249" s="232" t="s">
        <v>237</v>
      </c>
      <c r="B249" s="178">
        <f t="shared" si="57"/>
        <v>0</v>
      </c>
      <c r="C249" s="156"/>
      <c r="D249" s="157"/>
      <c r="E249" s="157"/>
      <c r="F249" s="157"/>
      <c r="G249" s="157"/>
      <c r="H249" s="157"/>
      <c r="I249" s="158"/>
      <c r="J249" s="131" t="s">
        <v>237</v>
      </c>
      <c r="K249" s="255" t="str">
        <f t="shared" si="46"/>
        <v>►</v>
      </c>
      <c r="L249" s="341"/>
      <c r="M249" s="341"/>
      <c r="N249" s="341"/>
      <c r="O249" s="341"/>
      <c r="P249" s="341"/>
      <c r="Q249" s="1"/>
      <c r="R249" s="1"/>
      <c r="S249" s="77"/>
      <c r="T249" s="77"/>
      <c r="U249" s="77"/>
      <c r="V249" s="77"/>
      <c r="W249" s="1"/>
      <c r="X249" s="46" t="str">
        <f t="shared" si="50"/>
        <v/>
      </c>
      <c r="Y249" s="46" t="str">
        <f>IF(NOT(AND(LEFT(R249,1)="L",R249&lt;&gt;"LIGNE")),"",IF(UPPER(TRIM(W249))="QS","Qt. suffisante",IF(AJ249="","",IF(AF249="MASSE",IF(AJ249&gt;=1,"Kg","g"),IF(AF249="VOLUME",IF(AJ249&gt;=1,"L","cl"),IFERROR(VLOOKUP(UPPER(TRIM(V249)),AP4:AS49,4,FALSE),V249))))))</f>
        <v/>
      </c>
      <c r="Z249" s="78" t="str">
        <f t="shared" si="51"/>
        <v/>
      </c>
      <c r="AA249" s="45" t="str">
        <f>IF(NOT(AND(LEFT(R249,1)="L",R249&lt;&gt;"LIGNE")),"",IF(UPPER(TRIM(W249))="QS","Qt. suffisante",IF(AI249="","",IF(AF249="MASSE",IF(AI249&gt;=1,"Kg","g"),IF(AF249="VOLUME",IF(AI249&gt;=1,"L","cl"),IFERROR(VLOOKUP(UPPER(TRIM(V249)),AP4:AS49,4,FALSE),V249))))))</f>
        <v/>
      </c>
      <c r="AB249" s="47" t="str">
        <f t="shared" si="47"/>
        <v/>
      </c>
      <c r="AC249" s="47" t="str">
        <f t="shared" si="48"/>
        <v/>
      </c>
      <c r="AD249" s="47" t="str">
        <f t="shared" si="52"/>
        <v/>
      </c>
      <c r="AE249" s="1"/>
      <c r="AF249" s="48" t="str">
        <f>IF(NOT(AND(LEFT(R249,1)="L",R249&lt;&gt;"LIGNE")),"",IFERROR(VLOOKUP(UPPER(TRIM(V249)),AP4:AS49,2,FALSE),""))</f>
        <v/>
      </c>
      <c r="AG249" s="49" t="str">
        <f>IF(NOT(AND(LEFT(R249,1)="L",R249&lt;&gt;"LIGNE")),"",IFERROR(VLOOKUP(UPPER(TRIM(V249)),AP4:AS49,3,FALSE),""))</f>
        <v/>
      </c>
      <c r="AH249" s="49" t="str">
        <f t="shared" si="49"/>
        <v/>
      </c>
      <c r="AI249" s="49" t="str">
        <f t="shared" si="53"/>
        <v/>
      </c>
      <c r="AJ249" s="49" t="str">
        <f t="shared" si="54"/>
        <v/>
      </c>
      <c r="AK249" s="40" t="str">
        <f>IF(R249="RECETTE","",IF(R249="PRINCIPAL AUTEUR",IF(OR(S249="",T249="",V249="",W249="",S249=0),"",IFERROR(IF(OR(VLOOKUP(UPPER(TRIM(SUBSTITUTE(T249,CHAR(160)," "))),AP4:AS49,2,FALSE)&lt;&gt;VLOOKUP(UPPER(TRIM(SUBSTITUTE(W249,CHAR(160)," "))),AP4:AS49,2,FALSE),AND(VLOOKUP(UPPER(TRIM(SUBSTITUTE(T249,CHAR(160)," "))),AP4:AS49,2,FALSE)="AUTRE",UPPER(TRIM(SUBSTITUTE(T249,CHAR(160)," ")))&lt;&gt;UPPER(TRIM(SUBSTITUTE(W249,CHAR(160)," "))))),"",(V249*VLOOKUP(UPPER(TRIM(SUBSTITUTE(W249,CHAR(160)," "))),AP4:AS49,3,FALSE))/(S249*VLOOKUP(UPPER(TRIM(SUBSTITUTE(T249,CHAR(160)," "))),AP4:AS49,3,FALSE))),"")),IFERROR(AK248,"")))</f>
        <v/>
      </c>
      <c r="AL249" s="40" t="str">
        <f t="shared" si="55"/>
        <v/>
      </c>
      <c r="AM249" s="50">
        <f t="shared" si="56"/>
        <v>0</v>
      </c>
      <c r="AN249" s="1"/>
      <c r="AO249" s="1"/>
      <c r="AP249" s="64" t="s">
        <v>316</v>
      </c>
      <c r="AQ249" s="1"/>
      <c r="AR249" s="1"/>
      <c r="AS249" s="1"/>
      <c r="BJ249" s="229">
        <v>1</v>
      </c>
    </row>
    <row r="250" spans="1:62" ht="20.100000000000001" customHeight="1" x14ac:dyDescent="0.25">
      <c r="A250" s="232" t="s">
        <v>237</v>
      </c>
      <c r="B250" s="178">
        <f t="shared" si="57"/>
        <v>0</v>
      </c>
      <c r="C250" s="156"/>
      <c r="D250" s="157"/>
      <c r="E250" s="157"/>
      <c r="F250" s="157"/>
      <c r="G250" s="157"/>
      <c r="H250" s="157"/>
      <c r="I250" s="158"/>
      <c r="J250" s="131" t="s">
        <v>237</v>
      </c>
      <c r="K250" s="255" t="str">
        <f t="shared" si="46"/>
        <v>►</v>
      </c>
      <c r="L250" s="341"/>
      <c r="M250" s="341"/>
      <c r="N250" s="341"/>
      <c r="O250" s="341"/>
      <c r="P250" s="341"/>
      <c r="Q250" s="1"/>
      <c r="R250" s="1"/>
      <c r="S250" s="77"/>
      <c r="T250" s="77"/>
      <c r="U250" s="77"/>
      <c r="V250" s="77"/>
      <c r="W250" s="1"/>
      <c r="X250" s="46" t="str">
        <f t="shared" si="50"/>
        <v/>
      </c>
      <c r="Y250" s="46" t="str">
        <f>IF(NOT(AND(LEFT(R250,1)="L",R250&lt;&gt;"LIGNE")),"",IF(UPPER(TRIM(W250))="QS","Qt. suffisante",IF(AJ250="","",IF(AF250="MASSE",IF(AJ250&gt;=1,"Kg","g"),IF(AF250="VOLUME",IF(AJ250&gt;=1,"L","cl"),IFERROR(VLOOKUP(UPPER(TRIM(V250)),AP4:AS49,4,FALSE),V250))))))</f>
        <v/>
      </c>
      <c r="Z250" s="78" t="str">
        <f t="shared" si="51"/>
        <v/>
      </c>
      <c r="AA250" s="45" t="str">
        <f>IF(NOT(AND(LEFT(R250,1)="L",R250&lt;&gt;"LIGNE")),"",IF(UPPER(TRIM(W250))="QS","Qt. suffisante",IF(AI250="","",IF(AF250="MASSE",IF(AI250&gt;=1,"Kg","g"),IF(AF250="VOLUME",IF(AI250&gt;=1,"L","cl"),IFERROR(VLOOKUP(UPPER(TRIM(V250)),AP4:AS49,4,FALSE),V250))))))</f>
        <v/>
      </c>
      <c r="AB250" s="47" t="str">
        <f t="shared" si="47"/>
        <v/>
      </c>
      <c r="AC250" s="47" t="str">
        <f t="shared" si="48"/>
        <v/>
      </c>
      <c r="AD250" s="47" t="str">
        <f t="shared" si="52"/>
        <v/>
      </c>
      <c r="AE250" s="1"/>
      <c r="AF250" s="48" t="str">
        <f>IF(NOT(AND(LEFT(R250,1)="L",R250&lt;&gt;"LIGNE")),"",IFERROR(VLOOKUP(UPPER(TRIM(V250)),AP4:AS49,2,FALSE),""))</f>
        <v/>
      </c>
      <c r="AG250" s="49" t="str">
        <f>IF(NOT(AND(LEFT(R250,1)="L",R250&lt;&gt;"LIGNE")),"",IFERROR(VLOOKUP(UPPER(TRIM(V250)),AP4:AS49,3,FALSE),""))</f>
        <v/>
      </c>
      <c r="AH250" s="49" t="str">
        <f t="shared" si="49"/>
        <v/>
      </c>
      <c r="AI250" s="49" t="str">
        <f t="shared" si="53"/>
        <v/>
      </c>
      <c r="AJ250" s="49" t="str">
        <f t="shared" si="54"/>
        <v/>
      </c>
      <c r="AK250" s="40" t="str">
        <f>IF(R250="RECETTE","",IF(R250="PRINCIPAL AUTEUR",IF(OR(S250="",T250="",V250="",W250="",S250=0),"",IFERROR(IF(OR(VLOOKUP(UPPER(TRIM(SUBSTITUTE(T250,CHAR(160)," "))),AP4:AS49,2,FALSE)&lt;&gt;VLOOKUP(UPPER(TRIM(SUBSTITUTE(W250,CHAR(160)," "))),AP4:AS49,2,FALSE),AND(VLOOKUP(UPPER(TRIM(SUBSTITUTE(T250,CHAR(160)," "))),AP4:AS49,2,FALSE)="AUTRE",UPPER(TRIM(SUBSTITUTE(T250,CHAR(160)," ")))&lt;&gt;UPPER(TRIM(SUBSTITUTE(W250,CHAR(160)," "))))),"",(V250*VLOOKUP(UPPER(TRIM(SUBSTITUTE(W250,CHAR(160)," "))),AP4:AS49,3,FALSE))/(S250*VLOOKUP(UPPER(TRIM(SUBSTITUTE(T250,CHAR(160)," "))),AP4:AS49,3,FALSE))),"")),IFERROR(AK249,"")))</f>
        <v/>
      </c>
      <c r="AL250" s="40" t="str">
        <f t="shared" si="55"/>
        <v/>
      </c>
      <c r="AM250" s="50">
        <f t="shared" si="56"/>
        <v>0</v>
      </c>
      <c r="AN250" s="1"/>
      <c r="AO250" s="1"/>
      <c r="AP250" s="64" t="s">
        <v>368</v>
      </c>
      <c r="AQ250" s="1"/>
      <c r="AR250" s="1"/>
      <c r="AS250" s="1"/>
      <c r="BJ250" s="229">
        <v>1</v>
      </c>
    </row>
    <row r="251" spans="1:62" ht="20.100000000000001" customHeight="1" x14ac:dyDescent="0.25">
      <c r="A251" s="232" t="s">
        <v>237</v>
      </c>
      <c r="B251" s="178">
        <f t="shared" si="57"/>
        <v>0</v>
      </c>
      <c r="C251" s="156"/>
      <c r="D251" s="157"/>
      <c r="E251" s="157"/>
      <c r="F251" s="157"/>
      <c r="G251" s="157"/>
      <c r="H251" s="157"/>
      <c r="I251" s="158"/>
      <c r="J251" s="131" t="s">
        <v>237</v>
      </c>
      <c r="K251" s="255" t="str">
        <f t="shared" si="46"/>
        <v>►</v>
      </c>
      <c r="L251" s="341"/>
      <c r="M251" s="341"/>
      <c r="N251" s="341"/>
      <c r="O251" s="341"/>
      <c r="P251" s="341"/>
      <c r="Q251" s="1"/>
      <c r="R251" s="1"/>
      <c r="S251" s="77"/>
      <c r="T251" s="77"/>
      <c r="U251" s="77"/>
      <c r="V251" s="77"/>
      <c r="W251" s="1"/>
      <c r="X251" s="46" t="str">
        <f t="shared" si="50"/>
        <v/>
      </c>
      <c r="Y251" s="46" t="str">
        <f>IF(NOT(AND(LEFT(R251,1)="L",R251&lt;&gt;"LIGNE")),"",IF(UPPER(TRIM(W251))="QS","Qt. suffisante",IF(AJ251="","",IF(AF251="MASSE",IF(AJ251&gt;=1,"Kg","g"),IF(AF251="VOLUME",IF(AJ251&gt;=1,"L","cl"),IFERROR(VLOOKUP(UPPER(TRIM(V251)),AP4:AS49,4,FALSE),V251))))))</f>
        <v/>
      </c>
      <c r="Z251" s="78" t="str">
        <f t="shared" si="51"/>
        <v/>
      </c>
      <c r="AA251" s="45" t="str">
        <f>IF(NOT(AND(LEFT(R251,1)="L",R251&lt;&gt;"LIGNE")),"",IF(UPPER(TRIM(W251))="QS","Qt. suffisante",IF(AI251="","",IF(AF251="MASSE",IF(AI251&gt;=1,"Kg","g"),IF(AF251="VOLUME",IF(AI251&gt;=1,"L","cl"),IFERROR(VLOOKUP(UPPER(TRIM(V251)),AP4:AS49,4,FALSE),V251))))))</f>
        <v/>
      </c>
      <c r="AB251" s="47" t="str">
        <f t="shared" si="47"/>
        <v/>
      </c>
      <c r="AC251" s="47" t="str">
        <f t="shared" si="48"/>
        <v/>
      </c>
      <c r="AD251" s="47" t="str">
        <f t="shared" si="52"/>
        <v/>
      </c>
      <c r="AE251" s="1"/>
      <c r="AF251" s="48" t="str">
        <f>IF(NOT(AND(LEFT(R251,1)="L",R251&lt;&gt;"LIGNE")),"",IFERROR(VLOOKUP(UPPER(TRIM(V251)),AP4:AS49,2,FALSE),""))</f>
        <v/>
      </c>
      <c r="AG251" s="49" t="str">
        <f>IF(NOT(AND(LEFT(R251,1)="L",R251&lt;&gt;"LIGNE")),"",IFERROR(VLOOKUP(UPPER(TRIM(V251)),AP4:AS49,3,FALSE),""))</f>
        <v/>
      </c>
      <c r="AH251" s="49" t="str">
        <f t="shared" si="49"/>
        <v/>
      </c>
      <c r="AI251" s="49" t="str">
        <f t="shared" si="53"/>
        <v/>
      </c>
      <c r="AJ251" s="49" t="str">
        <f t="shared" si="54"/>
        <v/>
      </c>
      <c r="AK251" s="40" t="str">
        <f>IF(R251="RECETTE","",IF(R251="PRINCIPAL AUTEUR",IF(OR(S251="",T251="",V251="",W251="",S251=0),"",IFERROR(IF(OR(VLOOKUP(UPPER(TRIM(SUBSTITUTE(T251,CHAR(160)," "))),AP4:AS49,2,FALSE)&lt;&gt;VLOOKUP(UPPER(TRIM(SUBSTITUTE(W251,CHAR(160)," "))),AP4:AS49,2,FALSE),AND(VLOOKUP(UPPER(TRIM(SUBSTITUTE(T251,CHAR(160)," "))),AP4:AS49,2,FALSE)="AUTRE",UPPER(TRIM(SUBSTITUTE(T251,CHAR(160)," ")))&lt;&gt;UPPER(TRIM(SUBSTITUTE(W251,CHAR(160)," "))))),"",(V251*VLOOKUP(UPPER(TRIM(SUBSTITUTE(W251,CHAR(160)," "))),AP4:AS49,3,FALSE))/(S251*VLOOKUP(UPPER(TRIM(SUBSTITUTE(T251,CHAR(160)," "))),AP4:AS49,3,FALSE))),"")),IFERROR(AK250,"")))</f>
        <v/>
      </c>
      <c r="AL251" s="40" t="str">
        <f t="shared" si="55"/>
        <v/>
      </c>
      <c r="AM251" s="50">
        <f t="shared" si="56"/>
        <v>0</v>
      </c>
      <c r="AN251" s="1"/>
      <c r="AO251" s="1"/>
      <c r="AP251" s="64" t="s">
        <v>49</v>
      </c>
      <c r="AQ251" s="1"/>
      <c r="AR251" s="1"/>
      <c r="AS251" s="1"/>
      <c r="BJ251" s="229">
        <v>1</v>
      </c>
    </row>
    <row r="252" spans="1:62" ht="20.100000000000001" customHeight="1" x14ac:dyDescent="0.25">
      <c r="A252" s="232" t="s">
        <v>237</v>
      </c>
      <c r="B252" s="178">
        <f t="shared" si="57"/>
        <v>0</v>
      </c>
      <c r="C252" s="156"/>
      <c r="D252" s="157"/>
      <c r="E252" s="157"/>
      <c r="F252" s="157"/>
      <c r="G252" s="157"/>
      <c r="H252" s="157"/>
      <c r="I252" s="158"/>
      <c r="J252" s="131" t="s">
        <v>237</v>
      </c>
      <c r="K252" s="255" t="str">
        <f t="shared" si="46"/>
        <v>►</v>
      </c>
      <c r="L252" s="341"/>
      <c r="M252" s="341"/>
      <c r="N252" s="341"/>
      <c r="O252" s="341"/>
      <c r="P252" s="341"/>
      <c r="Q252" s="1"/>
      <c r="R252" s="1"/>
      <c r="S252" s="77"/>
      <c r="T252" s="77"/>
      <c r="U252" s="77"/>
      <c r="V252" s="77"/>
      <c r="W252" s="1"/>
      <c r="X252" s="46" t="str">
        <f t="shared" si="50"/>
        <v/>
      </c>
      <c r="Y252" s="46" t="str">
        <f>IF(NOT(AND(LEFT(R252,1)="L",R252&lt;&gt;"LIGNE")),"",IF(UPPER(TRIM(W252))="QS","Qt. suffisante",IF(AJ252="","",IF(AF252="MASSE",IF(AJ252&gt;=1,"Kg","g"),IF(AF252="VOLUME",IF(AJ252&gt;=1,"L","cl"),IFERROR(VLOOKUP(UPPER(TRIM(V252)),AP4:AS49,4,FALSE),V252))))))</f>
        <v/>
      </c>
      <c r="Z252" s="78" t="str">
        <f t="shared" si="51"/>
        <v/>
      </c>
      <c r="AA252" s="45" t="str">
        <f>IF(NOT(AND(LEFT(R252,1)="L",R252&lt;&gt;"LIGNE")),"",IF(UPPER(TRIM(W252))="QS","Qt. suffisante",IF(AI252="","",IF(AF252="MASSE",IF(AI252&gt;=1,"Kg","g"),IF(AF252="VOLUME",IF(AI252&gt;=1,"L","cl"),IFERROR(VLOOKUP(UPPER(TRIM(V252)),AP4:AS49,4,FALSE),V252))))))</f>
        <v/>
      </c>
      <c r="AB252" s="47" t="str">
        <f t="shared" si="47"/>
        <v/>
      </c>
      <c r="AC252" s="47" t="str">
        <f t="shared" si="48"/>
        <v/>
      </c>
      <c r="AD252" s="47" t="str">
        <f t="shared" si="52"/>
        <v/>
      </c>
      <c r="AE252" s="1"/>
      <c r="AF252" s="48" t="str">
        <f>IF(NOT(AND(LEFT(R252,1)="L",R252&lt;&gt;"LIGNE")),"",IFERROR(VLOOKUP(UPPER(TRIM(V252)),AP4:AS49,2,FALSE),""))</f>
        <v/>
      </c>
      <c r="AG252" s="49" t="str">
        <f>IF(NOT(AND(LEFT(R252,1)="L",R252&lt;&gt;"LIGNE")),"",IFERROR(VLOOKUP(UPPER(TRIM(V252)),AP4:AS49,3,FALSE),""))</f>
        <v/>
      </c>
      <c r="AH252" s="49" t="str">
        <f t="shared" si="49"/>
        <v/>
      </c>
      <c r="AI252" s="49" t="str">
        <f t="shared" si="53"/>
        <v/>
      </c>
      <c r="AJ252" s="49" t="str">
        <f t="shared" si="54"/>
        <v/>
      </c>
      <c r="AK252" s="40" t="str">
        <f>IF(R252="RECETTE","",IF(R252="PRINCIPAL AUTEUR",IF(OR(S252="",T252="",V252="",W252="",S252=0),"",IFERROR(IF(OR(VLOOKUP(UPPER(TRIM(SUBSTITUTE(T252,CHAR(160)," "))),AP4:AS49,2,FALSE)&lt;&gt;VLOOKUP(UPPER(TRIM(SUBSTITUTE(W252,CHAR(160)," "))),AP4:AS49,2,FALSE),AND(VLOOKUP(UPPER(TRIM(SUBSTITUTE(T252,CHAR(160)," "))),AP4:AS49,2,FALSE)="AUTRE",UPPER(TRIM(SUBSTITUTE(T252,CHAR(160)," ")))&lt;&gt;UPPER(TRIM(SUBSTITUTE(W252,CHAR(160)," "))))),"",(V252*VLOOKUP(UPPER(TRIM(SUBSTITUTE(W252,CHAR(160)," "))),AP4:AS49,3,FALSE))/(S252*VLOOKUP(UPPER(TRIM(SUBSTITUTE(T252,CHAR(160)," "))),AP4:AS49,3,FALSE))),"")),IFERROR(AK251,"")))</f>
        <v/>
      </c>
      <c r="AL252" s="40" t="str">
        <f t="shared" si="55"/>
        <v/>
      </c>
      <c r="AM252" s="50">
        <f t="shared" si="56"/>
        <v>0</v>
      </c>
      <c r="AN252" s="1"/>
      <c r="AO252" s="1"/>
      <c r="AP252" s="64" t="s">
        <v>439</v>
      </c>
      <c r="AQ252" s="1"/>
      <c r="AR252" s="1"/>
      <c r="AS252" s="1"/>
      <c r="BJ252" s="229">
        <v>1</v>
      </c>
    </row>
    <row r="253" spans="1:62" ht="20.100000000000001" customHeight="1" x14ac:dyDescent="0.25">
      <c r="A253" s="232" t="s">
        <v>237</v>
      </c>
      <c r="B253" s="178">
        <f t="shared" si="57"/>
        <v>0</v>
      </c>
      <c r="C253" s="156"/>
      <c r="D253" s="157"/>
      <c r="E253" s="157"/>
      <c r="F253" s="157"/>
      <c r="G253" s="157"/>
      <c r="H253" s="157"/>
      <c r="I253" s="158"/>
      <c r="J253" s="131" t="s">
        <v>237</v>
      </c>
      <c r="K253" s="255" t="str">
        <f t="shared" ref="K253:K316" si="58">IF(OR(S253&lt;&gt;"",T253&lt;&gt;"",U253&lt;&gt;"",V253&lt;&gt;""),"A","►")</f>
        <v>►</v>
      </c>
      <c r="L253" s="341"/>
      <c r="M253" s="341"/>
      <c r="N253" s="341"/>
      <c r="O253" s="341"/>
      <c r="P253" s="341"/>
      <c r="Q253" s="1"/>
      <c r="R253" s="1"/>
      <c r="S253" s="77"/>
      <c r="T253" s="77"/>
      <c r="U253" s="77"/>
      <c r="V253" s="77"/>
      <c r="W253" s="1"/>
      <c r="X253" s="46" t="str">
        <f t="shared" si="50"/>
        <v/>
      </c>
      <c r="Y253" s="46" t="str">
        <f>IF(NOT(AND(LEFT(R253,1)="L",R253&lt;&gt;"LIGNE")),"",IF(UPPER(TRIM(W253))="QS","Qt. suffisante",IF(AJ253="","",IF(AF253="MASSE",IF(AJ253&gt;=1,"Kg","g"),IF(AF253="VOLUME",IF(AJ253&gt;=1,"L","cl"),IFERROR(VLOOKUP(UPPER(TRIM(V253)),AP4:AS49,4,FALSE),V253))))))</f>
        <v/>
      </c>
      <c r="Z253" s="78" t="str">
        <f t="shared" si="51"/>
        <v/>
      </c>
      <c r="AA253" s="45" t="str">
        <f>IF(NOT(AND(LEFT(R253,1)="L",R253&lt;&gt;"LIGNE")),"",IF(UPPER(TRIM(W253))="QS","Qt. suffisante",IF(AI253="","",IF(AF253="MASSE",IF(AI253&gt;=1,"Kg","g"),IF(AF253="VOLUME",IF(AI253&gt;=1,"L","cl"),IFERROR(VLOOKUP(UPPER(TRIM(V253)),AP4:AS49,4,FALSE),V253))))))</f>
        <v/>
      </c>
      <c r="AB253" s="47" t="str">
        <f t="shared" ref="AB253:AB316" si="59">IF(R253="PRINCIPAL AUTEUR",IF(OR(S253="",T253="",V253="",W253=""),"À COMPLÉTER",IF(OR(AC253="",AD253=""),"UNITÉ ?",IF(OR(AC253&lt;&gt;AD253,AND(AC253="AUTRE",UPPER(TRIM(SUBSTITUTE(T253,CHAR(160)," ")))&lt;&gt;UPPER(TRIM(SUBSTITUTE(W253,CHAR(160)," "))))),"UNITÉS INCOMPATIBLES","OK"))),IF(NOT(AND(LEFT(R253,1)="L",R253&lt;&gt;"LIGNE")),"",IF(AND(W253&lt;&gt;"",UPPER(TRIM(W253))&lt;&gt;"F",UPPER(TRIM(W253))&lt;&gt;"QS"),"RÈGLE ?",IF(UPPER(TRIM(W253))="QS","OK",IF(NOT(ISNUMBER(U253)),"QUANTITÉ ?",IF(V253="","UNITÉ ?",IF(COUNTIF($AP$4:$AP$49,UPPER(TRIM(V253)))=0,"UNITÉ ?","OK")))))))</f>
        <v/>
      </c>
      <c r="AC253" s="47" t="str">
        <f t="shared" ref="AC253:AC316" si="60">IF(R253&lt;&gt;"PRINCIPAL AUTEUR","",IFERROR(VLOOKUP(UPPER(TRIM(SUBSTITUTE(T253,CHAR(160)," "))),$AP$4:$AS$49,2,FALSE),""))</f>
        <v/>
      </c>
      <c r="AD253" s="47" t="str">
        <f t="shared" si="52"/>
        <v/>
      </c>
      <c r="AE253" s="1"/>
      <c r="AF253" s="48" t="str">
        <f>IF(NOT(AND(LEFT(R253,1)="L",R253&lt;&gt;"LIGNE")),"",IFERROR(VLOOKUP(UPPER(TRIM(V253)),AP4:AS49,2,FALSE),""))</f>
        <v/>
      </c>
      <c r="AG253" s="49" t="str">
        <f>IF(NOT(AND(LEFT(R253,1)="L",R253&lt;&gt;"LIGNE")),"",IFERROR(VLOOKUP(UPPER(TRIM(V253)),AP4:AS49,3,FALSE),""))</f>
        <v/>
      </c>
      <c r="AH253" s="49" t="str">
        <f t="shared" ref="AH253:AH316" si="61">IF(NOT(AND(LEFT(R253,1)="L",R253&lt;&gt;"LIGNE")),"",IF(UPPER(TRIM(W253))="QS","",IF(OR(T253="",U253="",AG253=""),"",U253*AG253)))</f>
        <v/>
      </c>
      <c r="AI253" s="49" t="str">
        <f t="shared" si="53"/>
        <v/>
      </c>
      <c r="AJ253" s="49" t="str">
        <f t="shared" si="54"/>
        <v/>
      </c>
      <c r="AK253" s="40" t="str">
        <f>IF(R253="RECETTE","",IF(R253="PRINCIPAL AUTEUR",IF(OR(S253="",T253="",V253="",W253="",S253=0),"",IFERROR(IF(OR(VLOOKUP(UPPER(TRIM(SUBSTITUTE(T253,CHAR(160)," "))),AP4:AS49,2,FALSE)&lt;&gt;VLOOKUP(UPPER(TRIM(SUBSTITUTE(W253,CHAR(160)," "))),AP4:AS49,2,FALSE),AND(VLOOKUP(UPPER(TRIM(SUBSTITUTE(T253,CHAR(160)," "))),AP4:AS49,2,FALSE)="AUTRE",UPPER(TRIM(SUBSTITUTE(T253,CHAR(160)," ")))&lt;&gt;UPPER(TRIM(SUBSTITUTE(W253,CHAR(160)," "))))),"",(V253*VLOOKUP(UPPER(TRIM(SUBSTITUTE(W253,CHAR(160)," "))),AP4:AS49,3,FALSE))/(S253*VLOOKUP(UPPER(TRIM(SUBSTITUTE(T253,CHAR(160)," "))),AP4:AS49,3,FALSE))),"")),IFERROR(AK252,"")))</f>
        <v/>
      </c>
      <c r="AL253" s="40" t="str">
        <f t="shared" si="55"/>
        <v/>
      </c>
      <c r="AM253" s="50">
        <f t="shared" si="56"/>
        <v>0</v>
      </c>
      <c r="AN253" s="1"/>
      <c r="AO253" s="1"/>
      <c r="AP253" s="64" t="s">
        <v>52</v>
      </c>
      <c r="AQ253" s="1"/>
      <c r="AR253" s="1"/>
      <c r="AS253" s="1"/>
      <c r="BJ253" s="229">
        <v>1</v>
      </c>
    </row>
    <row r="254" spans="1:62" ht="20.100000000000001" customHeight="1" x14ac:dyDescent="0.25">
      <c r="A254" s="232" t="s">
        <v>237</v>
      </c>
      <c r="B254" s="178">
        <f t="shared" si="57"/>
        <v>0</v>
      </c>
      <c r="C254" s="156"/>
      <c r="D254" s="157"/>
      <c r="E254" s="157"/>
      <c r="F254" s="157"/>
      <c r="G254" s="157"/>
      <c r="H254" s="157"/>
      <c r="I254" s="158"/>
      <c r="J254" s="131" t="s">
        <v>237</v>
      </c>
      <c r="K254" s="255" t="str">
        <f t="shared" si="58"/>
        <v>►</v>
      </c>
      <c r="L254" s="341"/>
      <c r="M254" s="341"/>
      <c r="N254" s="341"/>
      <c r="O254" s="341"/>
      <c r="P254" s="341"/>
      <c r="Q254" s="1"/>
      <c r="R254" s="1"/>
      <c r="S254" s="77"/>
      <c r="T254" s="77"/>
      <c r="U254" s="77"/>
      <c r="V254" s="77"/>
      <c r="W254" s="1"/>
      <c r="X254" s="46" t="str">
        <f t="shared" si="50"/>
        <v/>
      </c>
      <c r="Y254" s="46" t="str">
        <f>IF(NOT(AND(LEFT(R254,1)="L",R254&lt;&gt;"LIGNE")),"",IF(UPPER(TRIM(W254))="QS","Qt. suffisante",IF(AJ254="","",IF(AF254="MASSE",IF(AJ254&gt;=1,"Kg","g"),IF(AF254="VOLUME",IF(AJ254&gt;=1,"L","cl"),IFERROR(VLOOKUP(UPPER(TRIM(V254)),AP4:AS49,4,FALSE),V254))))))</f>
        <v/>
      </c>
      <c r="Z254" s="78" t="str">
        <f t="shared" si="51"/>
        <v/>
      </c>
      <c r="AA254" s="45" t="str">
        <f>IF(NOT(AND(LEFT(R254,1)="L",R254&lt;&gt;"LIGNE")),"",IF(UPPER(TRIM(W254))="QS","Qt. suffisante",IF(AI254="","",IF(AF254="MASSE",IF(AI254&gt;=1,"Kg","g"),IF(AF254="VOLUME",IF(AI254&gt;=1,"L","cl"),IFERROR(VLOOKUP(UPPER(TRIM(V254)),AP4:AS49,4,FALSE),V254))))))</f>
        <v/>
      </c>
      <c r="AB254" s="47" t="str">
        <f t="shared" si="59"/>
        <v/>
      </c>
      <c r="AC254" s="47" t="str">
        <f t="shared" si="60"/>
        <v/>
      </c>
      <c r="AD254" s="47" t="str">
        <f t="shared" si="52"/>
        <v/>
      </c>
      <c r="AE254" s="1"/>
      <c r="AF254" s="48" t="str">
        <f>IF(NOT(AND(LEFT(R254,1)="L",R254&lt;&gt;"LIGNE")),"",IFERROR(VLOOKUP(UPPER(TRIM(V254)),AP4:AS49,2,FALSE),""))</f>
        <v/>
      </c>
      <c r="AG254" s="49" t="str">
        <f>IF(NOT(AND(LEFT(R254,1)="L",R254&lt;&gt;"LIGNE")),"",IFERROR(VLOOKUP(UPPER(TRIM(V254)),AP4:AS49,3,FALSE),""))</f>
        <v/>
      </c>
      <c r="AH254" s="49" t="str">
        <f t="shared" si="61"/>
        <v/>
      </c>
      <c r="AI254" s="49" t="str">
        <f t="shared" si="53"/>
        <v/>
      </c>
      <c r="AJ254" s="49" t="str">
        <f t="shared" si="54"/>
        <v/>
      </c>
      <c r="AK254" s="40" t="str">
        <f>IF(R254="RECETTE","",IF(R254="PRINCIPAL AUTEUR",IF(OR(S254="",T254="",V254="",W254="",S254=0),"",IFERROR(IF(OR(VLOOKUP(UPPER(TRIM(SUBSTITUTE(T254,CHAR(160)," "))),AP4:AS49,2,FALSE)&lt;&gt;VLOOKUP(UPPER(TRIM(SUBSTITUTE(W254,CHAR(160)," "))),AP4:AS49,2,FALSE),AND(VLOOKUP(UPPER(TRIM(SUBSTITUTE(T254,CHAR(160)," "))),AP4:AS49,2,FALSE)="AUTRE",UPPER(TRIM(SUBSTITUTE(T254,CHAR(160)," ")))&lt;&gt;UPPER(TRIM(SUBSTITUTE(W254,CHAR(160)," "))))),"",(V254*VLOOKUP(UPPER(TRIM(SUBSTITUTE(W254,CHAR(160)," "))),AP4:AS49,3,FALSE))/(S254*VLOOKUP(UPPER(TRIM(SUBSTITUTE(T254,CHAR(160)," "))),AP4:AS49,3,FALSE))),"")),IFERROR(AK253,"")))</f>
        <v/>
      </c>
      <c r="AL254" s="40" t="str">
        <f t="shared" si="55"/>
        <v/>
      </c>
      <c r="AM254" s="50">
        <f t="shared" si="56"/>
        <v>0</v>
      </c>
      <c r="AN254" s="1"/>
      <c r="AO254" s="1"/>
      <c r="AP254" s="64" t="s">
        <v>440</v>
      </c>
      <c r="AQ254" s="1"/>
      <c r="AR254" s="1"/>
      <c r="AS254" s="1"/>
      <c r="BJ254" s="229">
        <v>1</v>
      </c>
    </row>
    <row r="255" spans="1:62" ht="20.100000000000001" customHeight="1" x14ac:dyDescent="0.25">
      <c r="A255" s="232" t="s">
        <v>237</v>
      </c>
      <c r="B255" s="178">
        <f t="shared" si="57"/>
        <v>0</v>
      </c>
      <c r="C255" s="156"/>
      <c r="D255" s="157"/>
      <c r="E255" s="157"/>
      <c r="F255" s="157"/>
      <c r="G255" s="157"/>
      <c r="H255" s="157"/>
      <c r="I255" s="158"/>
      <c r="J255" s="131" t="s">
        <v>237</v>
      </c>
      <c r="K255" s="255" t="str">
        <f t="shared" si="58"/>
        <v>►</v>
      </c>
      <c r="L255" s="341"/>
      <c r="M255" s="341"/>
      <c r="N255" s="341"/>
      <c r="O255" s="341"/>
      <c r="P255" s="341"/>
      <c r="Q255" s="1"/>
      <c r="R255" s="1"/>
      <c r="S255" s="77"/>
      <c r="T255" s="77"/>
      <c r="U255" s="77"/>
      <c r="V255" s="77"/>
      <c r="W255" s="1"/>
      <c r="X255" s="46" t="str">
        <f t="shared" si="50"/>
        <v/>
      </c>
      <c r="Y255" s="46" t="str">
        <f>IF(NOT(AND(LEFT(R255,1)="L",R255&lt;&gt;"LIGNE")),"",IF(UPPER(TRIM(W255))="QS","Qt. suffisante",IF(AJ255="","",IF(AF255="MASSE",IF(AJ255&gt;=1,"Kg","g"),IF(AF255="VOLUME",IF(AJ255&gt;=1,"L","cl"),IFERROR(VLOOKUP(UPPER(TRIM(V255)),AP4:AS49,4,FALSE),V255))))))</f>
        <v/>
      </c>
      <c r="Z255" s="78" t="str">
        <f t="shared" si="51"/>
        <v/>
      </c>
      <c r="AA255" s="45" t="str">
        <f>IF(NOT(AND(LEFT(R255,1)="L",R255&lt;&gt;"LIGNE")),"",IF(UPPER(TRIM(W255))="QS","Qt. suffisante",IF(AI255="","",IF(AF255="MASSE",IF(AI255&gt;=1,"Kg","g"),IF(AF255="VOLUME",IF(AI255&gt;=1,"L","cl"),IFERROR(VLOOKUP(UPPER(TRIM(V255)),AP4:AS49,4,FALSE),V255))))))</f>
        <v/>
      </c>
      <c r="AB255" s="47" t="str">
        <f t="shared" si="59"/>
        <v/>
      </c>
      <c r="AC255" s="47" t="str">
        <f t="shared" si="60"/>
        <v/>
      </c>
      <c r="AD255" s="47" t="str">
        <f t="shared" si="52"/>
        <v/>
      </c>
      <c r="AE255" s="1"/>
      <c r="AF255" s="48" t="str">
        <f>IF(NOT(AND(LEFT(R255,1)="L",R255&lt;&gt;"LIGNE")),"",IFERROR(VLOOKUP(UPPER(TRIM(V255)),AP4:AS49,2,FALSE),""))</f>
        <v/>
      </c>
      <c r="AG255" s="49" t="str">
        <f>IF(NOT(AND(LEFT(R255,1)="L",R255&lt;&gt;"LIGNE")),"",IFERROR(VLOOKUP(UPPER(TRIM(V255)),AP4:AS49,3,FALSE),""))</f>
        <v/>
      </c>
      <c r="AH255" s="49" t="str">
        <f t="shared" si="61"/>
        <v/>
      </c>
      <c r="AI255" s="49" t="str">
        <f t="shared" si="53"/>
        <v/>
      </c>
      <c r="AJ255" s="49" t="str">
        <f t="shared" si="54"/>
        <v/>
      </c>
      <c r="AK255" s="40" t="str">
        <f>IF(R255="RECETTE","",IF(R255="PRINCIPAL AUTEUR",IF(OR(S255="",T255="",V255="",W255="",S255=0),"",IFERROR(IF(OR(VLOOKUP(UPPER(TRIM(SUBSTITUTE(T255,CHAR(160)," "))),AP4:AS49,2,FALSE)&lt;&gt;VLOOKUP(UPPER(TRIM(SUBSTITUTE(W255,CHAR(160)," "))),AP4:AS49,2,FALSE),AND(VLOOKUP(UPPER(TRIM(SUBSTITUTE(T255,CHAR(160)," "))),AP4:AS49,2,FALSE)="AUTRE",UPPER(TRIM(SUBSTITUTE(T255,CHAR(160)," ")))&lt;&gt;UPPER(TRIM(SUBSTITUTE(W255,CHAR(160)," "))))),"",(V255*VLOOKUP(UPPER(TRIM(SUBSTITUTE(W255,CHAR(160)," "))),AP4:AS49,3,FALSE))/(S255*VLOOKUP(UPPER(TRIM(SUBSTITUTE(T255,CHAR(160)," "))),AP4:AS49,3,FALSE))),"")),IFERROR(AK254,"")))</f>
        <v/>
      </c>
      <c r="AL255" s="40" t="str">
        <f t="shared" si="55"/>
        <v/>
      </c>
      <c r="AM255" s="50">
        <f t="shared" si="56"/>
        <v>0</v>
      </c>
      <c r="AN255" s="1"/>
      <c r="AO255" s="1"/>
      <c r="AP255" s="64" t="s">
        <v>441</v>
      </c>
      <c r="AQ255" s="1"/>
      <c r="AR255" s="1"/>
      <c r="AS255" s="1"/>
      <c r="BJ255" s="229">
        <v>1</v>
      </c>
    </row>
    <row r="256" spans="1:62" ht="20.100000000000001" customHeight="1" x14ac:dyDescent="0.25">
      <c r="A256" s="232" t="s">
        <v>237</v>
      </c>
      <c r="B256" s="178">
        <f t="shared" si="57"/>
        <v>0</v>
      </c>
      <c r="C256" s="156"/>
      <c r="D256" s="157"/>
      <c r="E256" s="157"/>
      <c r="F256" s="157"/>
      <c r="G256" s="157"/>
      <c r="H256" s="157"/>
      <c r="I256" s="158"/>
      <c r="J256" s="131" t="s">
        <v>237</v>
      </c>
      <c r="K256" s="255" t="str">
        <f t="shared" si="58"/>
        <v>►</v>
      </c>
      <c r="L256" s="341"/>
      <c r="M256" s="341"/>
      <c r="N256" s="341"/>
      <c r="O256" s="341"/>
      <c r="P256" s="341"/>
      <c r="Q256" s="1"/>
      <c r="R256" s="1"/>
      <c r="S256" s="77"/>
      <c r="T256" s="77"/>
      <c r="U256" s="77"/>
      <c r="V256" s="77"/>
      <c r="W256" s="1"/>
      <c r="X256" s="46" t="str">
        <f t="shared" si="50"/>
        <v/>
      </c>
      <c r="Y256" s="46" t="str">
        <f>IF(NOT(AND(LEFT(R256,1)="L",R256&lt;&gt;"LIGNE")),"",IF(UPPER(TRIM(W256))="QS","Qt. suffisante",IF(AJ256="","",IF(AF256="MASSE",IF(AJ256&gt;=1,"Kg","g"),IF(AF256="VOLUME",IF(AJ256&gt;=1,"L","cl"),IFERROR(VLOOKUP(UPPER(TRIM(V256)),AP4:AS49,4,FALSE),V256))))))</f>
        <v/>
      </c>
      <c r="Z256" s="78" t="str">
        <f t="shared" si="51"/>
        <v/>
      </c>
      <c r="AA256" s="45" t="str">
        <f>IF(NOT(AND(LEFT(R256,1)="L",R256&lt;&gt;"LIGNE")),"",IF(UPPER(TRIM(W256))="QS","Qt. suffisante",IF(AI256="","",IF(AF256="MASSE",IF(AI256&gt;=1,"Kg","g"),IF(AF256="VOLUME",IF(AI256&gt;=1,"L","cl"),IFERROR(VLOOKUP(UPPER(TRIM(V256)),AP4:AS49,4,FALSE),V256))))))</f>
        <v/>
      </c>
      <c r="AB256" s="47" t="str">
        <f t="shared" si="59"/>
        <v/>
      </c>
      <c r="AC256" s="47" t="str">
        <f t="shared" si="60"/>
        <v/>
      </c>
      <c r="AD256" s="47" t="str">
        <f t="shared" si="52"/>
        <v/>
      </c>
      <c r="AE256" s="1"/>
      <c r="AF256" s="48" t="str">
        <f>IF(NOT(AND(LEFT(R256,1)="L",R256&lt;&gt;"LIGNE")),"",IFERROR(VLOOKUP(UPPER(TRIM(V256)),AP4:AS49,2,FALSE),""))</f>
        <v/>
      </c>
      <c r="AG256" s="49" t="str">
        <f>IF(NOT(AND(LEFT(R256,1)="L",R256&lt;&gt;"LIGNE")),"",IFERROR(VLOOKUP(UPPER(TRIM(V256)),AP4:AS49,3,FALSE),""))</f>
        <v/>
      </c>
      <c r="AH256" s="49" t="str">
        <f t="shared" si="61"/>
        <v/>
      </c>
      <c r="AI256" s="49" t="str">
        <f t="shared" si="53"/>
        <v/>
      </c>
      <c r="AJ256" s="49" t="str">
        <f t="shared" si="54"/>
        <v/>
      </c>
      <c r="AK256" s="40" t="str">
        <f>IF(R256="RECETTE","",IF(R256="PRINCIPAL AUTEUR",IF(OR(S256="",T256="",V256="",W256="",S256=0),"",IFERROR(IF(OR(VLOOKUP(UPPER(TRIM(SUBSTITUTE(T256,CHAR(160)," "))),AP4:AS49,2,FALSE)&lt;&gt;VLOOKUP(UPPER(TRIM(SUBSTITUTE(W256,CHAR(160)," "))),AP4:AS49,2,FALSE),AND(VLOOKUP(UPPER(TRIM(SUBSTITUTE(T256,CHAR(160)," "))),AP4:AS49,2,FALSE)="AUTRE",UPPER(TRIM(SUBSTITUTE(T256,CHAR(160)," ")))&lt;&gt;UPPER(TRIM(SUBSTITUTE(W256,CHAR(160)," "))))),"",(V256*VLOOKUP(UPPER(TRIM(SUBSTITUTE(W256,CHAR(160)," "))),AP4:AS49,3,FALSE))/(S256*VLOOKUP(UPPER(TRIM(SUBSTITUTE(T256,CHAR(160)," "))),AP4:AS49,3,FALSE))),"")),IFERROR(AK255,"")))</f>
        <v/>
      </c>
      <c r="AL256" s="40" t="str">
        <f t="shared" si="55"/>
        <v/>
      </c>
      <c r="AM256" s="50">
        <f t="shared" si="56"/>
        <v>0</v>
      </c>
      <c r="AN256" s="1"/>
      <c r="AO256" s="1"/>
      <c r="AP256" s="64" t="s">
        <v>442</v>
      </c>
      <c r="AQ256" s="1"/>
      <c r="AR256" s="1"/>
      <c r="AS256" s="1"/>
      <c r="BJ256" s="229">
        <v>1</v>
      </c>
    </row>
    <row r="257" spans="1:62" ht="20.100000000000001" customHeight="1" x14ac:dyDescent="0.25">
      <c r="A257" s="232" t="s">
        <v>237</v>
      </c>
      <c r="B257" s="178">
        <f t="shared" si="57"/>
        <v>0</v>
      </c>
      <c r="C257" s="156"/>
      <c r="D257" s="157"/>
      <c r="E257" s="157"/>
      <c r="F257" s="157"/>
      <c r="G257" s="157"/>
      <c r="H257" s="157"/>
      <c r="I257" s="158"/>
      <c r="J257" s="131" t="s">
        <v>237</v>
      </c>
      <c r="K257" s="255" t="str">
        <f t="shared" si="58"/>
        <v>►</v>
      </c>
      <c r="L257" s="341"/>
      <c r="M257" s="341"/>
      <c r="N257" s="341"/>
      <c r="O257" s="341"/>
      <c r="P257" s="341"/>
      <c r="Q257" s="1"/>
      <c r="R257" s="1"/>
      <c r="S257" s="77"/>
      <c r="T257" s="77"/>
      <c r="U257" s="77"/>
      <c r="V257" s="77"/>
      <c r="W257" s="1"/>
      <c r="X257" s="46" t="str">
        <f t="shared" si="50"/>
        <v/>
      </c>
      <c r="Y257" s="46" t="str">
        <f>IF(NOT(AND(LEFT(R257,1)="L",R257&lt;&gt;"LIGNE")),"",IF(UPPER(TRIM(W257))="QS","Qt. suffisante",IF(AJ257="","",IF(AF257="MASSE",IF(AJ257&gt;=1,"Kg","g"),IF(AF257="VOLUME",IF(AJ257&gt;=1,"L","cl"),IFERROR(VLOOKUP(UPPER(TRIM(V257)),AP4:AS49,4,FALSE),V257))))))</f>
        <v/>
      </c>
      <c r="Z257" s="78" t="str">
        <f t="shared" si="51"/>
        <v/>
      </c>
      <c r="AA257" s="45" t="str">
        <f>IF(NOT(AND(LEFT(R257,1)="L",R257&lt;&gt;"LIGNE")),"",IF(UPPER(TRIM(W257))="QS","Qt. suffisante",IF(AI257="","",IF(AF257="MASSE",IF(AI257&gt;=1,"Kg","g"),IF(AF257="VOLUME",IF(AI257&gt;=1,"L","cl"),IFERROR(VLOOKUP(UPPER(TRIM(V257)),AP4:AS49,4,FALSE),V257))))))</f>
        <v/>
      </c>
      <c r="AB257" s="47" t="str">
        <f t="shared" si="59"/>
        <v/>
      </c>
      <c r="AC257" s="47" t="str">
        <f t="shared" si="60"/>
        <v/>
      </c>
      <c r="AD257" s="47" t="str">
        <f t="shared" si="52"/>
        <v/>
      </c>
      <c r="AE257" s="1"/>
      <c r="AF257" s="48" t="str">
        <f>IF(NOT(AND(LEFT(R257,1)="L",R257&lt;&gt;"LIGNE")),"",IFERROR(VLOOKUP(UPPER(TRIM(V257)),AP4:AS49,2,FALSE),""))</f>
        <v/>
      </c>
      <c r="AG257" s="49" t="str">
        <f>IF(NOT(AND(LEFT(R257,1)="L",R257&lt;&gt;"LIGNE")),"",IFERROR(VLOOKUP(UPPER(TRIM(V257)),AP4:AS49,3,FALSE),""))</f>
        <v/>
      </c>
      <c r="AH257" s="49" t="str">
        <f t="shared" si="61"/>
        <v/>
      </c>
      <c r="AI257" s="49" t="str">
        <f t="shared" si="53"/>
        <v/>
      </c>
      <c r="AJ257" s="49" t="str">
        <f t="shared" si="54"/>
        <v/>
      </c>
      <c r="AK257" s="40" t="str">
        <f>IF(R257="RECETTE","",IF(R257="PRINCIPAL AUTEUR",IF(OR(S257="",T257="",V257="",W257="",S257=0),"",IFERROR(IF(OR(VLOOKUP(UPPER(TRIM(SUBSTITUTE(T257,CHAR(160)," "))),AP4:AS49,2,FALSE)&lt;&gt;VLOOKUP(UPPER(TRIM(SUBSTITUTE(W257,CHAR(160)," "))),AP4:AS49,2,FALSE),AND(VLOOKUP(UPPER(TRIM(SUBSTITUTE(T257,CHAR(160)," "))),AP4:AS49,2,FALSE)="AUTRE",UPPER(TRIM(SUBSTITUTE(T257,CHAR(160)," ")))&lt;&gt;UPPER(TRIM(SUBSTITUTE(W257,CHAR(160)," "))))),"",(V257*VLOOKUP(UPPER(TRIM(SUBSTITUTE(W257,CHAR(160)," "))),AP4:AS49,3,FALSE))/(S257*VLOOKUP(UPPER(TRIM(SUBSTITUTE(T257,CHAR(160)," "))),AP4:AS49,3,FALSE))),"")),IFERROR(AK256,"")))</f>
        <v/>
      </c>
      <c r="AL257" s="40" t="str">
        <f t="shared" si="55"/>
        <v/>
      </c>
      <c r="AM257" s="50">
        <f t="shared" si="56"/>
        <v>0</v>
      </c>
      <c r="AN257" s="1"/>
      <c r="AO257" s="1"/>
      <c r="AP257" s="64" t="s">
        <v>443</v>
      </c>
      <c r="AQ257" s="1"/>
      <c r="AR257" s="1"/>
      <c r="AS257" s="1"/>
      <c r="BJ257" s="229">
        <v>1</v>
      </c>
    </row>
    <row r="258" spans="1:62" ht="20.100000000000001" customHeight="1" x14ac:dyDescent="0.25">
      <c r="A258" s="232" t="s">
        <v>237</v>
      </c>
      <c r="B258" s="178">
        <f t="shared" si="57"/>
        <v>0</v>
      </c>
      <c r="C258" s="156"/>
      <c r="D258" s="157"/>
      <c r="E258" s="157"/>
      <c r="F258" s="157"/>
      <c r="G258" s="157"/>
      <c r="H258" s="157"/>
      <c r="I258" s="158"/>
      <c r="J258" s="131" t="s">
        <v>237</v>
      </c>
      <c r="K258" s="255" t="str">
        <f t="shared" si="58"/>
        <v>►</v>
      </c>
      <c r="L258" s="341"/>
      <c r="M258" s="341"/>
      <c r="N258" s="341"/>
      <c r="O258" s="341"/>
      <c r="P258" s="341"/>
      <c r="Q258" s="1"/>
      <c r="R258" s="1"/>
      <c r="S258" s="77"/>
      <c r="T258" s="77"/>
      <c r="U258" s="77"/>
      <c r="V258" s="77"/>
      <c r="W258" s="1"/>
      <c r="X258" s="46" t="str">
        <f t="shared" si="50"/>
        <v/>
      </c>
      <c r="Y258" s="46" t="str">
        <f>IF(NOT(AND(LEFT(R258,1)="L",R258&lt;&gt;"LIGNE")),"",IF(UPPER(TRIM(W258))="QS","Qt. suffisante",IF(AJ258="","",IF(AF258="MASSE",IF(AJ258&gt;=1,"Kg","g"),IF(AF258="VOLUME",IF(AJ258&gt;=1,"L","cl"),IFERROR(VLOOKUP(UPPER(TRIM(V258)),AP4:AS49,4,FALSE),V258))))))</f>
        <v/>
      </c>
      <c r="Z258" s="78" t="str">
        <f t="shared" si="51"/>
        <v/>
      </c>
      <c r="AA258" s="45" t="str">
        <f>IF(NOT(AND(LEFT(R258,1)="L",R258&lt;&gt;"LIGNE")),"",IF(UPPER(TRIM(W258))="QS","Qt. suffisante",IF(AI258="","",IF(AF258="MASSE",IF(AI258&gt;=1,"Kg","g"),IF(AF258="VOLUME",IF(AI258&gt;=1,"L","cl"),IFERROR(VLOOKUP(UPPER(TRIM(V258)),AP4:AS49,4,FALSE),V258))))))</f>
        <v/>
      </c>
      <c r="AB258" s="47" t="str">
        <f t="shared" si="59"/>
        <v/>
      </c>
      <c r="AC258" s="47" t="str">
        <f t="shared" si="60"/>
        <v/>
      </c>
      <c r="AD258" s="47" t="str">
        <f t="shared" si="52"/>
        <v/>
      </c>
      <c r="AE258" s="1"/>
      <c r="AF258" s="48" t="str">
        <f>IF(NOT(AND(LEFT(R258,1)="L",R258&lt;&gt;"LIGNE")),"",IFERROR(VLOOKUP(UPPER(TRIM(V258)),AP4:AS49,2,FALSE),""))</f>
        <v/>
      </c>
      <c r="AG258" s="49" t="str">
        <f>IF(NOT(AND(LEFT(R258,1)="L",R258&lt;&gt;"LIGNE")),"",IFERROR(VLOOKUP(UPPER(TRIM(V258)),AP4:AS49,3,FALSE),""))</f>
        <v/>
      </c>
      <c r="AH258" s="49" t="str">
        <f t="shared" si="61"/>
        <v/>
      </c>
      <c r="AI258" s="49" t="str">
        <f t="shared" si="53"/>
        <v/>
      </c>
      <c r="AJ258" s="49" t="str">
        <f t="shared" si="54"/>
        <v/>
      </c>
      <c r="AK258" s="40" t="str">
        <f>IF(R258="RECETTE","",IF(R258="PRINCIPAL AUTEUR",IF(OR(S258="",T258="",V258="",W258="",S258=0),"",IFERROR(IF(OR(VLOOKUP(UPPER(TRIM(SUBSTITUTE(T258,CHAR(160)," "))),AP4:AS49,2,FALSE)&lt;&gt;VLOOKUP(UPPER(TRIM(SUBSTITUTE(W258,CHAR(160)," "))),AP4:AS49,2,FALSE),AND(VLOOKUP(UPPER(TRIM(SUBSTITUTE(T258,CHAR(160)," "))),AP4:AS49,2,FALSE)="AUTRE",UPPER(TRIM(SUBSTITUTE(T258,CHAR(160)," ")))&lt;&gt;UPPER(TRIM(SUBSTITUTE(W258,CHAR(160)," "))))),"",(V258*VLOOKUP(UPPER(TRIM(SUBSTITUTE(W258,CHAR(160)," "))),AP4:AS49,3,FALSE))/(S258*VLOOKUP(UPPER(TRIM(SUBSTITUTE(T258,CHAR(160)," "))),AP4:AS49,3,FALSE))),"")),IFERROR(AK257,"")))</f>
        <v/>
      </c>
      <c r="AL258" s="40" t="str">
        <f t="shared" si="55"/>
        <v/>
      </c>
      <c r="AM258" s="50">
        <f t="shared" si="56"/>
        <v>0</v>
      </c>
      <c r="AN258" s="1"/>
      <c r="AO258" s="1"/>
      <c r="AP258" s="64" t="s">
        <v>367</v>
      </c>
      <c r="AQ258" s="1"/>
      <c r="AR258" s="1"/>
      <c r="AS258" s="1"/>
      <c r="BJ258" s="229">
        <v>1</v>
      </c>
    </row>
    <row r="259" spans="1:62" ht="20.100000000000001" customHeight="1" x14ac:dyDescent="0.25">
      <c r="A259" s="232" t="s">
        <v>237</v>
      </c>
      <c r="B259" s="178">
        <f t="shared" si="57"/>
        <v>0</v>
      </c>
      <c r="C259" s="156"/>
      <c r="D259" s="157"/>
      <c r="E259" s="157"/>
      <c r="F259" s="157"/>
      <c r="G259" s="157"/>
      <c r="H259" s="157"/>
      <c r="I259" s="158"/>
      <c r="J259" s="131" t="s">
        <v>237</v>
      </c>
      <c r="K259" s="255" t="str">
        <f t="shared" si="58"/>
        <v>►</v>
      </c>
      <c r="L259" s="341"/>
      <c r="M259" s="341"/>
      <c r="N259" s="341"/>
      <c r="O259" s="341"/>
      <c r="P259" s="341"/>
      <c r="Q259" s="1"/>
      <c r="R259" s="1"/>
      <c r="S259" s="77"/>
      <c r="T259" s="77"/>
      <c r="U259" s="77"/>
      <c r="V259" s="77"/>
      <c r="W259" s="1"/>
      <c r="X259" s="46" t="str">
        <f t="shared" si="50"/>
        <v/>
      </c>
      <c r="Y259" s="46" t="str">
        <f>IF(NOT(AND(LEFT(R259,1)="L",R259&lt;&gt;"LIGNE")),"",IF(UPPER(TRIM(W259))="QS","Qt. suffisante",IF(AJ259="","",IF(AF259="MASSE",IF(AJ259&gt;=1,"Kg","g"),IF(AF259="VOLUME",IF(AJ259&gt;=1,"L","cl"),IFERROR(VLOOKUP(UPPER(TRIM(V259)),AP4:AS49,4,FALSE),V259))))))</f>
        <v/>
      </c>
      <c r="Z259" s="78" t="str">
        <f t="shared" si="51"/>
        <v/>
      </c>
      <c r="AA259" s="45" t="str">
        <f>IF(NOT(AND(LEFT(R259,1)="L",R259&lt;&gt;"LIGNE")),"",IF(UPPER(TRIM(W259))="QS","Qt. suffisante",IF(AI259="","",IF(AF259="MASSE",IF(AI259&gt;=1,"Kg","g"),IF(AF259="VOLUME",IF(AI259&gt;=1,"L","cl"),IFERROR(VLOOKUP(UPPER(TRIM(V259)),AP4:AS49,4,FALSE),V259))))))</f>
        <v/>
      </c>
      <c r="AB259" s="47" t="str">
        <f t="shared" si="59"/>
        <v/>
      </c>
      <c r="AC259" s="47" t="str">
        <f t="shared" si="60"/>
        <v/>
      </c>
      <c r="AD259" s="47" t="str">
        <f t="shared" si="52"/>
        <v/>
      </c>
      <c r="AE259" s="1"/>
      <c r="AF259" s="48" t="str">
        <f>IF(NOT(AND(LEFT(R259,1)="L",R259&lt;&gt;"LIGNE")),"",IFERROR(VLOOKUP(UPPER(TRIM(V259)),AP4:AS49,2,FALSE),""))</f>
        <v/>
      </c>
      <c r="AG259" s="49" t="str">
        <f>IF(NOT(AND(LEFT(R259,1)="L",R259&lt;&gt;"LIGNE")),"",IFERROR(VLOOKUP(UPPER(TRIM(V259)),AP4:AS49,3,FALSE),""))</f>
        <v/>
      </c>
      <c r="AH259" s="49" t="str">
        <f t="shared" si="61"/>
        <v/>
      </c>
      <c r="AI259" s="49" t="str">
        <f t="shared" si="53"/>
        <v/>
      </c>
      <c r="AJ259" s="49" t="str">
        <f t="shared" si="54"/>
        <v/>
      </c>
      <c r="AK259" s="40" t="str">
        <f>IF(R259="RECETTE","",IF(R259="PRINCIPAL AUTEUR",IF(OR(S259="",T259="",V259="",W259="",S259=0),"",IFERROR(IF(OR(VLOOKUP(UPPER(TRIM(SUBSTITUTE(T259,CHAR(160)," "))),AP4:AS49,2,FALSE)&lt;&gt;VLOOKUP(UPPER(TRIM(SUBSTITUTE(W259,CHAR(160)," "))),AP4:AS49,2,FALSE),AND(VLOOKUP(UPPER(TRIM(SUBSTITUTE(T259,CHAR(160)," "))),AP4:AS49,2,FALSE)="AUTRE",UPPER(TRIM(SUBSTITUTE(T259,CHAR(160)," ")))&lt;&gt;UPPER(TRIM(SUBSTITUTE(W259,CHAR(160)," "))))),"",(V259*VLOOKUP(UPPER(TRIM(SUBSTITUTE(W259,CHAR(160)," "))),AP4:AS49,3,FALSE))/(S259*VLOOKUP(UPPER(TRIM(SUBSTITUTE(T259,CHAR(160)," "))),AP4:AS49,3,FALSE))),"")),IFERROR(AK258,"")))</f>
        <v/>
      </c>
      <c r="AL259" s="40" t="str">
        <f t="shared" si="55"/>
        <v/>
      </c>
      <c r="AM259" s="50">
        <f t="shared" si="56"/>
        <v>0</v>
      </c>
      <c r="AN259" s="1"/>
      <c r="AO259" s="1"/>
      <c r="AP259" s="65" t="s">
        <v>444</v>
      </c>
      <c r="AQ259" s="1"/>
      <c r="AR259" s="1"/>
      <c r="AS259" s="1"/>
      <c r="BJ259" s="229">
        <v>1</v>
      </c>
    </row>
    <row r="260" spans="1:62" ht="20.100000000000001" customHeight="1" x14ac:dyDescent="0.25">
      <c r="A260" s="232" t="s">
        <v>237</v>
      </c>
      <c r="B260" s="178">
        <f t="shared" si="57"/>
        <v>0</v>
      </c>
      <c r="C260" s="156"/>
      <c r="D260" s="157"/>
      <c r="E260" s="157"/>
      <c r="F260" s="157"/>
      <c r="G260" s="157"/>
      <c r="H260" s="157"/>
      <c r="I260" s="158"/>
      <c r="J260" s="131" t="s">
        <v>237</v>
      </c>
      <c r="K260" s="255" t="str">
        <f t="shared" si="58"/>
        <v>►</v>
      </c>
      <c r="L260" s="341"/>
      <c r="M260" s="341"/>
      <c r="N260" s="341"/>
      <c r="O260" s="341"/>
      <c r="P260" s="341"/>
      <c r="Q260" s="1"/>
      <c r="R260" s="1"/>
      <c r="S260" s="77"/>
      <c r="T260" s="77"/>
      <c r="U260" s="77"/>
      <c r="V260" s="77"/>
      <c r="W260" s="1"/>
      <c r="X260" s="46" t="str">
        <f t="shared" si="50"/>
        <v/>
      </c>
      <c r="Y260" s="46" t="str">
        <f>IF(NOT(AND(LEFT(R260,1)="L",R260&lt;&gt;"LIGNE")),"",IF(UPPER(TRIM(W260))="QS","Qt. suffisante",IF(AJ260="","",IF(AF260="MASSE",IF(AJ260&gt;=1,"Kg","g"),IF(AF260="VOLUME",IF(AJ260&gt;=1,"L","cl"),IFERROR(VLOOKUP(UPPER(TRIM(V260)),AP4:AS49,4,FALSE),V260))))))</f>
        <v/>
      </c>
      <c r="Z260" s="78" t="str">
        <f t="shared" si="51"/>
        <v/>
      </c>
      <c r="AA260" s="45" t="str">
        <f>IF(NOT(AND(LEFT(R260,1)="L",R260&lt;&gt;"LIGNE")),"",IF(UPPER(TRIM(W260))="QS","Qt. suffisante",IF(AI260="","",IF(AF260="MASSE",IF(AI260&gt;=1,"Kg","g"),IF(AF260="VOLUME",IF(AI260&gt;=1,"L","cl"),IFERROR(VLOOKUP(UPPER(TRIM(V260)),AP4:AS49,4,FALSE),V260))))))</f>
        <v/>
      </c>
      <c r="AB260" s="47" t="str">
        <f t="shared" si="59"/>
        <v/>
      </c>
      <c r="AC260" s="47" t="str">
        <f t="shared" si="60"/>
        <v/>
      </c>
      <c r="AD260" s="47" t="str">
        <f t="shared" si="52"/>
        <v/>
      </c>
      <c r="AE260" s="1"/>
      <c r="AF260" s="48" t="str">
        <f>IF(NOT(AND(LEFT(R260,1)="L",R260&lt;&gt;"LIGNE")),"",IFERROR(VLOOKUP(UPPER(TRIM(V260)),AP4:AS49,2,FALSE),""))</f>
        <v/>
      </c>
      <c r="AG260" s="49" t="str">
        <f>IF(NOT(AND(LEFT(R260,1)="L",R260&lt;&gt;"LIGNE")),"",IFERROR(VLOOKUP(UPPER(TRIM(V260)),AP4:AS49,3,FALSE),""))</f>
        <v/>
      </c>
      <c r="AH260" s="49" t="str">
        <f t="shared" si="61"/>
        <v/>
      </c>
      <c r="AI260" s="49" t="str">
        <f t="shared" si="53"/>
        <v/>
      </c>
      <c r="AJ260" s="49" t="str">
        <f t="shared" si="54"/>
        <v/>
      </c>
      <c r="AK260" s="40" t="str">
        <f>IF(R260="RECETTE","",IF(R260="PRINCIPAL AUTEUR",IF(OR(S260="",T260="",V260="",W260="",S260=0),"",IFERROR(IF(OR(VLOOKUP(UPPER(TRIM(SUBSTITUTE(T260,CHAR(160)," "))),AP4:AS49,2,FALSE)&lt;&gt;VLOOKUP(UPPER(TRIM(SUBSTITUTE(W260,CHAR(160)," "))),AP4:AS49,2,FALSE),AND(VLOOKUP(UPPER(TRIM(SUBSTITUTE(T260,CHAR(160)," "))),AP4:AS49,2,FALSE)="AUTRE",UPPER(TRIM(SUBSTITUTE(T260,CHAR(160)," ")))&lt;&gt;UPPER(TRIM(SUBSTITUTE(W260,CHAR(160)," "))))),"",(V260*VLOOKUP(UPPER(TRIM(SUBSTITUTE(W260,CHAR(160)," "))),AP4:AS49,3,FALSE))/(S260*VLOOKUP(UPPER(TRIM(SUBSTITUTE(T260,CHAR(160)," "))),AP4:AS49,3,FALSE))),"")),IFERROR(AK259,"")))</f>
        <v/>
      </c>
      <c r="AL260" s="40" t="str">
        <f t="shared" si="55"/>
        <v/>
      </c>
      <c r="AM260" s="50">
        <f t="shared" si="56"/>
        <v>0</v>
      </c>
      <c r="AN260" s="1"/>
      <c r="AO260" s="1"/>
      <c r="AP260" s="60" t="s">
        <v>62</v>
      </c>
      <c r="AQ260" s="1"/>
      <c r="AR260" s="1"/>
      <c r="AS260" s="1"/>
      <c r="BJ260" s="229">
        <v>1</v>
      </c>
    </row>
    <row r="261" spans="1:62" ht="20.100000000000001" customHeight="1" x14ac:dyDescent="0.25">
      <c r="A261" s="232" t="s">
        <v>237</v>
      </c>
      <c r="B261" s="178">
        <f t="shared" si="57"/>
        <v>0</v>
      </c>
      <c r="C261" s="156"/>
      <c r="D261" s="157"/>
      <c r="E261" s="157"/>
      <c r="F261" s="157"/>
      <c r="G261" s="157"/>
      <c r="H261" s="157"/>
      <c r="I261" s="158"/>
      <c r="J261" s="131" t="s">
        <v>237</v>
      </c>
      <c r="K261" s="255" t="str">
        <f t="shared" si="58"/>
        <v>►</v>
      </c>
      <c r="L261" s="341"/>
      <c r="M261" s="341"/>
      <c r="N261" s="341"/>
      <c r="O261" s="341"/>
      <c r="P261" s="341"/>
      <c r="Q261" s="1"/>
      <c r="R261" s="1"/>
      <c r="S261" s="77"/>
      <c r="T261" s="77"/>
      <c r="U261" s="77"/>
      <c r="V261" s="77"/>
      <c r="W261" s="1"/>
      <c r="X261" s="46" t="str">
        <f t="shared" si="50"/>
        <v/>
      </c>
      <c r="Y261" s="46" t="str">
        <f>IF(NOT(AND(LEFT(R261,1)="L",R261&lt;&gt;"LIGNE")),"",IF(UPPER(TRIM(W261))="QS","Qt. suffisante",IF(AJ261="","",IF(AF261="MASSE",IF(AJ261&gt;=1,"Kg","g"),IF(AF261="VOLUME",IF(AJ261&gt;=1,"L","cl"),IFERROR(VLOOKUP(UPPER(TRIM(V261)),AP4:AS49,4,FALSE),V261))))))</f>
        <v/>
      </c>
      <c r="Z261" s="78" t="str">
        <f t="shared" si="51"/>
        <v/>
      </c>
      <c r="AA261" s="45" t="str">
        <f>IF(NOT(AND(LEFT(R261,1)="L",R261&lt;&gt;"LIGNE")),"",IF(UPPER(TRIM(W261))="QS","Qt. suffisante",IF(AI261="","",IF(AF261="MASSE",IF(AI261&gt;=1,"Kg","g"),IF(AF261="VOLUME",IF(AI261&gt;=1,"L","cl"),IFERROR(VLOOKUP(UPPER(TRIM(V261)),AP4:AS49,4,FALSE),V261))))))</f>
        <v/>
      </c>
      <c r="AB261" s="47" t="str">
        <f t="shared" si="59"/>
        <v/>
      </c>
      <c r="AC261" s="47" t="str">
        <f t="shared" si="60"/>
        <v/>
      </c>
      <c r="AD261" s="47" t="str">
        <f t="shared" si="52"/>
        <v/>
      </c>
      <c r="AE261" s="1"/>
      <c r="AF261" s="48" t="str">
        <f>IF(NOT(AND(LEFT(R261,1)="L",R261&lt;&gt;"LIGNE")),"",IFERROR(VLOOKUP(UPPER(TRIM(V261)),AP4:AS49,2,FALSE),""))</f>
        <v/>
      </c>
      <c r="AG261" s="49" t="str">
        <f>IF(NOT(AND(LEFT(R261,1)="L",R261&lt;&gt;"LIGNE")),"",IFERROR(VLOOKUP(UPPER(TRIM(V261)),AP4:AS49,3,FALSE),""))</f>
        <v/>
      </c>
      <c r="AH261" s="49" t="str">
        <f t="shared" si="61"/>
        <v/>
      </c>
      <c r="AI261" s="49" t="str">
        <f t="shared" si="53"/>
        <v/>
      </c>
      <c r="AJ261" s="49" t="str">
        <f t="shared" si="54"/>
        <v/>
      </c>
      <c r="AK261" s="40" t="str">
        <f>IF(R261="RECETTE","",IF(R261="PRINCIPAL AUTEUR",IF(OR(S261="",T261="",V261="",W261="",S261=0),"",IFERROR(IF(OR(VLOOKUP(UPPER(TRIM(SUBSTITUTE(T261,CHAR(160)," "))),AP4:AS49,2,FALSE)&lt;&gt;VLOOKUP(UPPER(TRIM(SUBSTITUTE(W261,CHAR(160)," "))),AP4:AS49,2,FALSE),AND(VLOOKUP(UPPER(TRIM(SUBSTITUTE(T261,CHAR(160)," "))),AP4:AS49,2,FALSE)="AUTRE",UPPER(TRIM(SUBSTITUTE(T261,CHAR(160)," ")))&lt;&gt;UPPER(TRIM(SUBSTITUTE(W261,CHAR(160)," "))))),"",(V261*VLOOKUP(UPPER(TRIM(SUBSTITUTE(W261,CHAR(160)," "))),AP4:AS49,3,FALSE))/(S261*VLOOKUP(UPPER(TRIM(SUBSTITUTE(T261,CHAR(160)," "))),AP4:AS49,3,FALSE))),"")),IFERROR(AK260,"")))</f>
        <v/>
      </c>
      <c r="AL261" s="40" t="str">
        <f t="shared" si="55"/>
        <v/>
      </c>
      <c r="AM261" s="50">
        <f t="shared" si="56"/>
        <v>0</v>
      </c>
      <c r="AN261" s="1"/>
      <c r="AO261" s="1"/>
      <c r="AP261" s="65" t="s">
        <v>445</v>
      </c>
      <c r="AQ261" s="1"/>
      <c r="AR261" s="1"/>
      <c r="AS261" s="1"/>
      <c r="BJ261" s="229">
        <v>1</v>
      </c>
    </row>
    <row r="262" spans="1:62" ht="20.100000000000001" customHeight="1" x14ac:dyDescent="0.25">
      <c r="A262" s="232" t="s">
        <v>237</v>
      </c>
      <c r="B262" s="178">
        <f t="shared" si="57"/>
        <v>0</v>
      </c>
      <c r="C262" s="156"/>
      <c r="D262" s="157"/>
      <c r="E262" s="157"/>
      <c r="F262" s="157"/>
      <c r="G262" s="157"/>
      <c r="H262" s="157"/>
      <c r="I262" s="158"/>
      <c r="J262" s="131" t="s">
        <v>237</v>
      </c>
      <c r="K262" s="255" t="str">
        <f t="shared" si="58"/>
        <v>►</v>
      </c>
      <c r="L262" s="341"/>
      <c r="M262" s="341"/>
      <c r="N262" s="341"/>
      <c r="O262" s="341"/>
      <c r="P262" s="341"/>
      <c r="Q262" s="1"/>
      <c r="R262" s="1"/>
      <c r="S262" s="77"/>
      <c r="T262" s="77"/>
      <c r="U262" s="77"/>
      <c r="V262" s="77"/>
      <c r="W262" s="1"/>
      <c r="X262" s="46" t="str">
        <f t="shared" si="50"/>
        <v/>
      </c>
      <c r="Y262" s="46" t="str">
        <f>IF(NOT(AND(LEFT(R262,1)="L",R262&lt;&gt;"LIGNE")),"",IF(UPPER(TRIM(W262))="QS","Qt. suffisante",IF(AJ262="","",IF(AF262="MASSE",IF(AJ262&gt;=1,"Kg","g"),IF(AF262="VOLUME",IF(AJ262&gt;=1,"L","cl"),IFERROR(VLOOKUP(UPPER(TRIM(V262)),AP4:AS49,4,FALSE),V262))))))</f>
        <v/>
      </c>
      <c r="Z262" s="78" t="str">
        <f t="shared" si="51"/>
        <v/>
      </c>
      <c r="AA262" s="45" t="str">
        <f>IF(NOT(AND(LEFT(R262,1)="L",R262&lt;&gt;"LIGNE")),"",IF(UPPER(TRIM(W262))="QS","Qt. suffisante",IF(AI262="","",IF(AF262="MASSE",IF(AI262&gt;=1,"Kg","g"),IF(AF262="VOLUME",IF(AI262&gt;=1,"L","cl"),IFERROR(VLOOKUP(UPPER(TRIM(V262)),AP4:AS49,4,FALSE),V262))))))</f>
        <v/>
      </c>
      <c r="AB262" s="47" t="str">
        <f t="shared" si="59"/>
        <v/>
      </c>
      <c r="AC262" s="47" t="str">
        <f t="shared" si="60"/>
        <v/>
      </c>
      <c r="AD262" s="47" t="str">
        <f t="shared" si="52"/>
        <v/>
      </c>
      <c r="AE262" s="1"/>
      <c r="AF262" s="48" t="str">
        <f>IF(NOT(AND(LEFT(R262,1)="L",R262&lt;&gt;"LIGNE")),"",IFERROR(VLOOKUP(UPPER(TRIM(V262)),AP4:AS49,2,FALSE),""))</f>
        <v/>
      </c>
      <c r="AG262" s="49" t="str">
        <f>IF(NOT(AND(LEFT(R262,1)="L",R262&lt;&gt;"LIGNE")),"",IFERROR(VLOOKUP(UPPER(TRIM(V262)),AP4:AS49,3,FALSE),""))</f>
        <v/>
      </c>
      <c r="AH262" s="49" t="str">
        <f t="shared" si="61"/>
        <v/>
      </c>
      <c r="AI262" s="49" t="str">
        <f t="shared" si="53"/>
        <v/>
      </c>
      <c r="AJ262" s="49" t="str">
        <f t="shared" si="54"/>
        <v/>
      </c>
      <c r="AK262" s="40" t="str">
        <f>IF(R262="RECETTE","",IF(R262="PRINCIPAL AUTEUR",IF(OR(S262="",T262="",V262="",W262="",S262=0),"",IFERROR(IF(OR(VLOOKUP(UPPER(TRIM(SUBSTITUTE(T262,CHAR(160)," "))),AP4:AS49,2,FALSE)&lt;&gt;VLOOKUP(UPPER(TRIM(SUBSTITUTE(W262,CHAR(160)," "))),AP4:AS49,2,FALSE),AND(VLOOKUP(UPPER(TRIM(SUBSTITUTE(T262,CHAR(160)," "))),AP4:AS49,2,FALSE)="AUTRE",UPPER(TRIM(SUBSTITUTE(T262,CHAR(160)," ")))&lt;&gt;UPPER(TRIM(SUBSTITUTE(W262,CHAR(160)," "))))),"",(V262*VLOOKUP(UPPER(TRIM(SUBSTITUTE(W262,CHAR(160)," "))),AP4:AS49,3,FALSE))/(S262*VLOOKUP(UPPER(TRIM(SUBSTITUTE(T262,CHAR(160)," "))),AP4:AS49,3,FALSE))),"")),IFERROR(AK261,"")))</f>
        <v/>
      </c>
      <c r="AL262" s="40" t="str">
        <f t="shared" si="55"/>
        <v/>
      </c>
      <c r="AM262" s="50">
        <f t="shared" si="56"/>
        <v>0</v>
      </c>
      <c r="AN262" s="1"/>
      <c r="AO262" s="1"/>
      <c r="AP262" s="65" t="s">
        <v>446</v>
      </c>
      <c r="AQ262" s="1"/>
      <c r="AR262" s="1"/>
      <c r="AS262" s="1"/>
      <c r="BJ262" s="229">
        <v>1</v>
      </c>
    </row>
    <row r="263" spans="1:62" ht="20.100000000000001" customHeight="1" x14ac:dyDescent="0.25">
      <c r="A263" s="232" t="s">
        <v>237</v>
      </c>
      <c r="B263" s="178">
        <f t="shared" si="57"/>
        <v>0</v>
      </c>
      <c r="C263" s="156"/>
      <c r="D263" s="157"/>
      <c r="E263" s="157"/>
      <c r="F263" s="157"/>
      <c r="G263" s="157"/>
      <c r="H263" s="157"/>
      <c r="I263" s="158"/>
      <c r="J263" s="131" t="s">
        <v>237</v>
      </c>
      <c r="K263" s="255" t="str">
        <f t="shared" si="58"/>
        <v>►</v>
      </c>
      <c r="L263" s="341"/>
      <c r="M263" s="341"/>
      <c r="N263" s="341"/>
      <c r="O263" s="341"/>
      <c r="P263" s="341"/>
      <c r="Q263" s="1"/>
      <c r="R263" s="1"/>
      <c r="S263" s="77"/>
      <c r="T263" s="77"/>
      <c r="U263" s="77"/>
      <c r="V263" s="77"/>
      <c r="W263" s="1"/>
      <c r="X263" s="46" t="str">
        <f t="shared" si="50"/>
        <v/>
      </c>
      <c r="Y263" s="46" t="str">
        <f>IF(NOT(AND(LEFT(R263,1)="L",R263&lt;&gt;"LIGNE")),"",IF(UPPER(TRIM(W263))="QS","Qt. suffisante",IF(AJ263="","",IF(AF263="MASSE",IF(AJ263&gt;=1,"Kg","g"),IF(AF263="VOLUME",IF(AJ263&gt;=1,"L","cl"),IFERROR(VLOOKUP(UPPER(TRIM(V263)),AP4:AS49,4,FALSE),V263))))))</f>
        <v/>
      </c>
      <c r="Z263" s="78" t="str">
        <f t="shared" si="51"/>
        <v/>
      </c>
      <c r="AA263" s="45" t="str">
        <f>IF(NOT(AND(LEFT(R263,1)="L",R263&lt;&gt;"LIGNE")),"",IF(UPPER(TRIM(W263))="QS","Qt. suffisante",IF(AI263="","",IF(AF263="MASSE",IF(AI263&gt;=1,"Kg","g"),IF(AF263="VOLUME",IF(AI263&gt;=1,"L","cl"),IFERROR(VLOOKUP(UPPER(TRIM(V263)),AP4:AS49,4,FALSE),V263))))))</f>
        <v/>
      </c>
      <c r="AB263" s="47" t="str">
        <f t="shared" si="59"/>
        <v/>
      </c>
      <c r="AC263" s="47" t="str">
        <f t="shared" si="60"/>
        <v/>
      </c>
      <c r="AD263" s="47" t="str">
        <f t="shared" si="52"/>
        <v/>
      </c>
      <c r="AE263" s="1"/>
      <c r="AF263" s="48" t="str">
        <f>IF(NOT(AND(LEFT(R263,1)="L",R263&lt;&gt;"LIGNE")),"",IFERROR(VLOOKUP(UPPER(TRIM(V263)),AP4:AS49,2,FALSE),""))</f>
        <v/>
      </c>
      <c r="AG263" s="49" t="str">
        <f>IF(NOT(AND(LEFT(R263,1)="L",R263&lt;&gt;"LIGNE")),"",IFERROR(VLOOKUP(UPPER(TRIM(V263)),AP4:AS49,3,FALSE),""))</f>
        <v/>
      </c>
      <c r="AH263" s="49" t="str">
        <f t="shared" si="61"/>
        <v/>
      </c>
      <c r="AI263" s="49" t="str">
        <f t="shared" si="53"/>
        <v/>
      </c>
      <c r="AJ263" s="49" t="str">
        <f t="shared" si="54"/>
        <v/>
      </c>
      <c r="AK263" s="40" t="str">
        <f>IF(R263="RECETTE","",IF(R263="PRINCIPAL AUTEUR",IF(OR(S263="",T263="",V263="",W263="",S263=0),"",IFERROR(IF(OR(VLOOKUP(UPPER(TRIM(SUBSTITUTE(T263,CHAR(160)," "))),AP4:AS49,2,FALSE)&lt;&gt;VLOOKUP(UPPER(TRIM(SUBSTITUTE(W263,CHAR(160)," "))),AP4:AS49,2,FALSE),AND(VLOOKUP(UPPER(TRIM(SUBSTITUTE(T263,CHAR(160)," "))),AP4:AS49,2,FALSE)="AUTRE",UPPER(TRIM(SUBSTITUTE(T263,CHAR(160)," ")))&lt;&gt;UPPER(TRIM(SUBSTITUTE(W263,CHAR(160)," "))))),"",(V263*VLOOKUP(UPPER(TRIM(SUBSTITUTE(W263,CHAR(160)," "))),AP4:AS49,3,FALSE))/(S263*VLOOKUP(UPPER(TRIM(SUBSTITUTE(T263,CHAR(160)," "))),AP4:AS49,3,FALSE))),"")),IFERROR(AK262,"")))</f>
        <v/>
      </c>
      <c r="AL263" s="40" t="str">
        <f t="shared" si="55"/>
        <v/>
      </c>
      <c r="AM263" s="50">
        <f t="shared" si="56"/>
        <v>0</v>
      </c>
      <c r="AN263" s="1"/>
      <c r="AO263" s="1"/>
      <c r="AP263" s="65" t="s">
        <v>447</v>
      </c>
      <c r="AQ263" s="1"/>
      <c r="AR263" s="1"/>
      <c r="AS263" s="1"/>
      <c r="BJ263" s="229">
        <v>1</v>
      </c>
    </row>
    <row r="264" spans="1:62" ht="20.100000000000001" customHeight="1" x14ac:dyDescent="0.25">
      <c r="A264" s="232" t="s">
        <v>237</v>
      </c>
      <c r="B264" s="178">
        <f t="shared" si="57"/>
        <v>0</v>
      </c>
      <c r="C264" s="156"/>
      <c r="D264" s="157"/>
      <c r="E264" s="157"/>
      <c r="F264" s="157"/>
      <c r="G264" s="157"/>
      <c r="H264" s="157"/>
      <c r="I264" s="158"/>
      <c r="J264" s="131" t="s">
        <v>237</v>
      </c>
      <c r="K264" s="255" t="str">
        <f t="shared" si="58"/>
        <v>►</v>
      </c>
      <c r="L264" s="341"/>
      <c r="M264" s="341"/>
      <c r="N264" s="341"/>
      <c r="O264" s="341"/>
      <c r="P264" s="341"/>
      <c r="Q264" s="1"/>
      <c r="R264" s="1"/>
      <c r="S264" s="77"/>
      <c r="T264" s="77"/>
      <c r="U264" s="77"/>
      <c r="V264" s="77"/>
      <c r="W264" s="1"/>
      <c r="X264" s="46" t="str">
        <f t="shared" ref="X264:X327" si="62">IF(NOT(AND(LEFT(R264,1)="L",R264&lt;&gt;"LIGNE")),"",IF(UPPER(TRIM(W264))="QS","",IF(AJ264="","",IF(AF264="MASSE",IF(AJ264&gt;=1,ROUND(AJ264,2),ROUND(AJ264*1000,0)),IF(AF264="VOLUME",IF(AJ264&gt;=1,ROUND(AJ264,2),ROUND(AJ264*100,0)),ROUND(AJ264,0))))))</f>
        <v/>
      </c>
      <c r="Y264" s="46" t="str">
        <f>IF(NOT(AND(LEFT(R264,1)="L",R264&lt;&gt;"LIGNE")),"",IF(UPPER(TRIM(W264))="QS","Qt. suffisante",IF(AJ264="","",IF(AF264="MASSE",IF(AJ264&gt;=1,"Kg","g"),IF(AF264="VOLUME",IF(AJ264&gt;=1,"L","cl"),IFERROR(VLOOKUP(UPPER(TRIM(V264)),AP4:AS49,4,FALSE),V264))))))</f>
        <v/>
      </c>
      <c r="Z264" s="78" t="str">
        <f t="shared" ref="Z264:Z327" si="63">IF(NOT(AND(LEFT(R264,1)="L",R264&lt;&gt;"LIGNE")),"",IF(UPPER(TRIM(W264))="QS","",IF(AI264="","",IF(AF264="MASSE",IF(AI264&gt;=1,ROUND(AI264,2),ROUND(AI264*1000,0)),IF(AF264="VOLUME",IF(AI264&gt;=1,ROUND(AI264,2),ROUND(AI264*100,0)),ROUND(AI264,0))))))</f>
        <v/>
      </c>
      <c r="AA264" s="45" t="str">
        <f>IF(NOT(AND(LEFT(R264,1)="L",R264&lt;&gt;"LIGNE")),"",IF(UPPER(TRIM(W264))="QS","Qt. suffisante",IF(AI264="","",IF(AF264="MASSE",IF(AI264&gt;=1,"Kg","g"),IF(AF264="VOLUME",IF(AI264&gt;=1,"L","cl"),IFERROR(VLOOKUP(UPPER(TRIM(V264)),AP4:AS49,4,FALSE),V264))))))</f>
        <v/>
      </c>
      <c r="AB264" s="47" t="str">
        <f t="shared" si="59"/>
        <v/>
      </c>
      <c r="AC264" s="47" t="str">
        <f t="shared" si="60"/>
        <v/>
      </c>
      <c r="AD264" s="47" t="str">
        <f t="shared" ref="AD264:AD327" si="64">IF(R264&lt;&gt;"PRINCIPAL AUTEUR","",IFERROR(VLOOKUP(UPPER(TRIM(SUBSTITUTE(W264,CHAR(160)," "))),$AP$4:$AS$49,2,FALSE),""))</f>
        <v/>
      </c>
      <c r="AE264" s="1"/>
      <c r="AF264" s="48" t="str">
        <f>IF(NOT(AND(LEFT(R264,1)="L",R264&lt;&gt;"LIGNE")),"",IFERROR(VLOOKUP(UPPER(TRIM(V264)),AP4:AS49,2,FALSE),""))</f>
        <v/>
      </c>
      <c r="AG264" s="49" t="str">
        <f>IF(NOT(AND(LEFT(R264,1)="L",R264&lt;&gt;"LIGNE")),"",IFERROR(VLOOKUP(UPPER(TRIM(V264)),AP4:AS49,3,FALSE),""))</f>
        <v/>
      </c>
      <c r="AH264" s="49" t="str">
        <f t="shared" si="61"/>
        <v/>
      </c>
      <c r="AI264" s="49" t="str">
        <f t="shared" ref="AI264:AI327" si="65">IF(NOT(AND(LEFT(R264,1)="L",R264&lt;&gt;"LIGNE")),"",IF(UPPER(TRIM(W264))="QS","",IF(AH264="","",IF(UPPER(TRIM(W264))="F",AH264,IF(AK264="","",AH264*AK264)))))</f>
        <v/>
      </c>
      <c r="AJ264" s="49" t="str">
        <f t="shared" ref="AJ264:AJ327" si="66">IF(NOT(AND(LEFT(R264,1)="L",R264&lt;&gt;"LIGNE")),"",IF(UPPER(TRIM(W264))="QS","",IF(AH264="","",IF(UPPER(TRIM(W264))="F",AH264,IF(AL264="","",AH264*AL264)))))</f>
        <v/>
      </c>
      <c r="AK264" s="40" t="str">
        <f>IF(R264="RECETTE","",IF(R264="PRINCIPAL AUTEUR",IF(OR(S264="",T264="",V264="",W264="",S264=0),"",IFERROR(IF(OR(VLOOKUP(UPPER(TRIM(SUBSTITUTE(T264,CHAR(160)," "))),AP4:AS49,2,FALSE)&lt;&gt;VLOOKUP(UPPER(TRIM(SUBSTITUTE(W264,CHAR(160)," "))),AP4:AS49,2,FALSE),AND(VLOOKUP(UPPER(TRIM(SUBSTITUTE(T264,CHAR(160)," "))),AP4:AS49,2,FALSE)="AUTRE",UPPER(TRIM(SUBSTITUTE(T264,CHAR(160)," ")))&lt;&gt;UPPER(TRIM(SUBSTITUTE(W264,CHAR(160)," "))))),"",(V264*VLOOKUP(UPPER(TRIM(SUBSTITUTE(W264,CHAR(160)," "))),AP4:AS49,3,FALSE))/(S264*VLOOKUP(UPPER(TRIM(SUBSTITUTE(T264,CHAR(160)," "))),AP4:AS49,3,FALSE))),"")),IFERROR(AK263,"")))</f>
        <v/>
      </c>
      <c r="AL264" s="40" t="str">
        <f t="shared" ref="AL264:AL327" si="67">IF(R264="RECETTE","",IF(R264="COUVERTS",IF(OR(INDEX(T:T,ROW())="",INDEX(V:V,ROW())="",INDEX(T:T,ROW())=0),"",IFERROR(INDEX(V:V,ROW())/INDEX(T:T,ROW()),"")),AL263))</f>
        <v/>
      </c>
      <c r="AM264" s="50">
        <f t="shared" ref="AM264:AM327" si="68">IF(R264="RECETTE",S264,AM263)</f>
        <v>0</v>
      </c>
      <c r="AN264" s="1"/>
      <c r="AO264" s="1"/>
      <c r="AP264" s="65" t="s">
        <v>448</v>
      </c>
      <c r="AQ264" s="1"/>
      <c r="AR264" s="1"/>
      <c r="AS264" s="1"/>
      <c r="BJ264" s="229">
        <v>1</v>
      </c>
    </row>
    <row r="265" spans="1:62" ht="20.100000000000001" customHeight="1" x14ac:dyDescent="0.25">
      <c r="A265" s="232" t="s">
        <v>237</v>
      </c>
      <c r="B265" s="178">
        <f t="shared" si="57"/>
        <v>0</v>
      </c>
      <c r="C265" s="156"/>
      <c r="D265" s="157"/>
      <c r="E265" s="157"/>
      <c r="F265" s="157"/>
      <c r="G265" s="157"/>
      <c r="H265" s="157"/>
      <c r="I265" s="158"/>
      <c r="J265" s="131"/>
      <c r="K265" s="255" t="str">
        <f t="shared" si="58"/>
        <v>►</v>
      </c>
      <c r="L265" s="341"/>
      <c r="M265" s="341"/>
      <c r="N265" s="341"/>
      <c r="O265" s="341"/>
      <c r="P265" s="341"/>
      <c r="Q265" s="1"/>
      <c r="R265" s="1"/>
      <c r="S265" s="77"/>
      <c r="T265" s="77"/>
      <c r="U265" s="77"/>
      <c r="V265" s="77"/>
      <c r="W265" s="1"/>
      <c r="X265" s="46" t="str">
        <f t="shared" si="62"/>
        <v/>
      </c>
      <c r="Y265" s="46" t="str">
        <f>IF(NOT(AND(LEFT(R265,1)="L",R265&lt;&gt;"LIGNE")),"",IF(UPPER(TRIM(W265))="QS","Qt. suffisante",IF(AJ265="","",IF(AF265="MASSE",IF(AJ265&gt;=1,"Kg","g"),IF(AF265="VOLUME",IF(AJ265&gt;=1,"L","cl"),IFERROR(VLOOKUP(UPPER(TRIM(V265)),AP4:AS49,4,FALSE),V265))))))</f>
        <v/>
      </c>
      <c r="Z265" s="78" t="str">
        <f t="shared" si="63"/>
        <v/>
      </c>
      <c r="AA265" s="45" t="str">
        <f>IF(NOT(AND(LEFT(R265,1)="L",R265&lt;&gt;"LIGNE")),"",IF(UPPER(TRIM(W265))="QS","Qt. suffisante",IF(AI265="","",IF(AF265="MASSE",IF(AI265&gt;=1,"Kg","g"),IF(AF265="VOLUME",IF(AI265&gt;=1,"L","cl"),IFERROR(VLOOKUP(UPPER(TRIM(V265)),AP4:AS49,4,FALSE),V265))))))</f>
        <v/>
      </c>
      <c r="AB265" s="47" t="str">
        <f t="shared" si="59"/>
        <v/>
      </c>
      <c r="AC265" s="47" t="str">
        <f t="shared" si="60"/>
        <v/>
      </c>
      <c r="AD265" s="47" t="str">
        <f t="shared" si="64"/>
        <v/>
      </c>
      <c r="AE265" s="1"/>
      <c r="AF265" s="48" t="str">
        <f>IF(NOT(AND(LEFT(R265,1)="L",R265&lt;&gt;"LIGNE")),"",IFERROR(VLOOKUP(UPPER(TRIM(V265)),AP4:AS49,2,FALSE),""))</f>
        <v/>
      </c>
      <c r="AG265" s="49" t="str">
        <f>IF(NOT(AND(LEFT(R265,1)="L",R265&lt;&gt;"LIGNE")),"",IFERROR(VLOOKUP(UPPER(TRIM(V265)),AP4:AS49,3,FALSE),""))</f>
        <v/>
      </c>
      <c r="AH265" s="49" t="str">
        <f t="shared" si="61"/>
        <v/>
      </c>
      <c r="AI265" s="49" t="str">
        <f t="shared" si="65"/>
        <v/>
      </c>
      <c r="AJ265" s="49" t="str">
        <f t="shared" si="66"/>
        <v/>
      </c>
      <c r="AK265" s="40" t="str">
        <f>IF(R265="RECETTE","",IF(R265="PRINCIPAL AUTEUR",IF(OR(S265="",T265="",V265="",W265="",S265=0),"",IFERROR(IF(OR(VLOOKUP(UPPER(TRIM(SUBSTITUTE(T265,CHAR(160)," "))),AP4:AS49,2,FALSE)&lt;&gt;VLOOKUP(UPPER(TRIM(SUBSTITUTE(W265,CHAR(160)," "))),AP4:AS49,2,FALSE),AND(VLOOKUP(UPPER(TRIM(SUBSTITUTE(T265,CHAR(160)," "))),AP4:AS49,2,FALSE)="AUTRE",UPPER(TRIM(SUBSTITUTE(T265,CHAR(160)," ")))&lt;&gt;UPPER(TRIM(SUBSTITUTE(W265,CHAR(160)," "))))),"",(V265*VLOOKUP(UPPER(TRIM(SUBSTITUTE(W265,CHAR(160)," "))),AP4:AS49,3,FALSE))/(S265*VLOOKUP(UPPER(TRIM(SUBSTITUTE(T265,CHAR(160)," "))),AP4:AS49,3,FALSE))),"")),IFERROR(AK264,"")))</f>
        <v/>
      </c>
      <c r="AL265" s="40" t="str">
        <f t="shared" si="67"/>
        <v/>
      </c>
      <c r="AM265" s="50">
        <f t="shared" si="68"/>
        <v>0</v>
      </c>
      <c r="AN265" s="1"/>
      <c r="AO265" s="1"/>
      <c r="AP265" s="65" t="s">
        <v>449</v>
      </c>
      <c r="AQ265" s="1"/>
      <c r="AR265" s="1"/>
      <c r="AS265" s="1"/>
      <c r="BJ265" s="229">
        <v>1</v>
      </c>
    </row>
    <row r="266" spans="1:62" ht="20.100000000000001" customHeight="1" x14ac:dyDescent="0.25">
      <c r="A266" s="232" t="s">
        <v>237</v>
      </c>
      <c r="B266" s="178">
        <f t="shared" si="57"/>
        <v>0</v>
      </c>
      <c r="C266" s="156"/>
      <c r="D266" s="157"/>
      <c r="E266" s="157"/>
      <c r="F266" s="157"/>
      <c r="G266" s="157"/>
      <c r="H266" s="157"/>
      <c r="I266" s="158"/>
      <c r="J266" s="131"/>
      <c r="K266" s="255" t="str">
        <f t="shared" si="58"/>
        <v>►</v>
      </c>
      <c r="L266" s="341"/>
      <c r="M266" s="341"/>
      <c r="N266" s="341"/>
      <c r="O266" s="341"/>
      <c r="P266" s="341"/>
      <c r="Q266" s="1"/>
      <c r="R266" s="1"/>
      <c r="S266" s="77"/>
      <c r="T266" s="77"/>
      <c r="U266" s="77"/>
      <c r="V266" s="77"/>
      <c r="W266" s="1"/>
      <c r="X266" s="46" t="str">
        <f t="shared" si="62"/>
        <v/>
      </c>
      <c r="Y266" s="46" t="str">
        <f>IF(NOT(AND(LEFT(R266,1)="L",R266&lt;&gt;"LIGNE")),"",IF(UPPER(TRIM(W266))="QS","Qt. suffisante",IF(AJ266="","",IF(AF266="MASSE",IF(AJ266&gt;=1,"Kg","g"),IF(AF266="VOLUME",IF(AJ266&gt;=1,"L","cl"),IFERROR(VLOOKUP(UPPER(TRIM(V266)),AP4:AS49,4,FALSE),V266))))))</f>
        <v/>
      </c>
      <c r="Z266" s="78" t="str">
        <f t="shared" si="63"/>
        <v/>
      </c>
      <c r="AA266" s="45" t="str">
        <f>IF(NOT(AND(LEFT(R266,1)="L",R266&lt;&gt;"LIGNE")),"",IF(UPPER(TRIM(W266))="QS","Qt. suffisante",IF(AI266="","",IF(AF266="MASSE",IF(AI266&gt;=1,"Kg","g"),IF(AF266="VOLUME",IF(AI266&gt;=1,"L","cl"),IFERROR(VLOOKUP(UPPER(TRIM(V266)),AP4:AS49,4,FALSE),V266))))))</f>
        <v/>
      </c>
      <c r="AB266" s="47" t="str">
        <f t="shared" si="59"/>
        <v/>
      </c>
      <c r="AC266" s="47" t="str">
        <f t="shared" si="60"/>
        <v/>
      </c>
      <c r="AD266" s="47" t="str">
        <f t="shared" si="64"/>
        <v/>
      </c>
      <c r="AE266" s="1"/>
      <c r="AF266" s="48" t="str">
        <f>IF(NOT(AND(LEFT(R266,1)="L",R266&lt;&gt;"LIGNE")),"",IFERROR(VLOOKUP(UPPER(TRIM(V266)),AP4:AS49,2,FALSE),""))</f>
        <v/>
      </c>
      <c r="AG266" s="49" t="str">
        <f>IF(NOT(AND(LEFT(R266,1)="L",R266&lt;&gt;"LIGNE")),"",IFERROR(VLOOKUP(UPPER(TRIM(V266)),AP4:AS49,3,FALSE),""))</f>
        <v/>
      </c>
      <c r="AH266" s="49" t="str">
        <f t="shared" si="61"/>
        <v/>
      </c>
      <c r="AI266" s="49" t="str">
        <f t="shared" si="65"/>
        <v/>
      </c>
      <c r="AJ266" s="49" t="str">
        <f t="shared" si="66"/>
        <v/>
      </c>
      <c r="AK266" s="40" t="str">
        <f>IF(R266="RECETTE","",IF(R266="PRINCIPAL AUTEUR",IF(OR(S266="",T266="",V266="",W266="",S266=0),"",IFERROR(IF(OR(VLOOKUP(UPPER(TRIM(SUBSTITUTE(T266,CHAR(160)," "))),AP4:AS49,2,FALSE)&lt;&gt;VLOOKUP(UPPER(TRIM(SUBSTITUTE(W266,CHAR(160)," "))),AP4:AS49,2,FALSE),AND(VLOOKUP(UPPER(TRIM(SUBSTITUTE(T266,CHAR(160)," "))),AP4:AS49,2,FALSE)="AUTRE",UPPER(TRIM(SUBSTITUTE(T266,CHAR(160)," ")))&lt;&gt;UPPER(TRIM(SUBSTITUTE(W266,CHAR(160)," "))))),"",(V266*VLOOKUP(UPPER(TRIM(SUBSTITUTE(W266,CHAR(160)," "))),AP4:AS49,3,FALSE))/(S266*VLOOKUP(UPPER(TRIM(SUBSTITUTE(T266,CHAR(160)," "))),AP4:AS49,3,FALSE))),"")),IFERROR(AK265,"")))</f>
        <v/>
      </c>
      <c r="AL266" s="40" t="str">
        <f t="shared" si="67"/>
        <v/>
      </c>
      <c r="AM266" s="50">
        <f t="shared" si="68"/>
        <v>0</v>
      </c>
      <c r="AN266" s="1"/>
      <c r="AO266" s="1"/>
      <c r="AP266" s="65" t="s">
        <v>454</v>
      </c>
      <c r="AQ266" s="1"/>
      <c r="AR266" s="1"/>
      <c r="AS266" s="1"/>
      <c r="BJ266" s="229">
        <v>1</v>
      </c>
    </row>
    <row r="267" spans="1:62" ht="20.100000000000001" customHeight="1" x14ac:dyDescent="0.25">
      <c r="A267" s="232" t="s">
        <v>237</v>
      </c>
      <c r="B267" s="178">
        <f t="shared" si="57"/>
        <v>0</v>
      </c>
      <c r="C267" s="156"/>
      <c r="D267" s="157"/>
      <c r="E267" s="157"/>
      <c r="F267" s="157"/>
      <c r="G267" s="157"/>
      <c r="H267" s="157"/>
      <c r="I267" s="158"/>
      <c r="J267" s="131"/>
      <c r="K267" s="255" t="str">
        <f t="shared" si="58"/>
        <v>►</v>
      </c>
      <c r="L267" s="341"/>
      <c r="M267" s="341"/>
      <c r="N267" s="341"/>
      <c r="O267" s="341"/>
      <c r="P267" s="341"/>
      <c r="Q267" s="1"/>
      <c r="R267" s="1"/>
      <c r="S267" s="77"/>
      <c r="T267" s="77"/>
      <c r="U267" s="77"/>
      <c r="V267" s="77"/>
      <c r="W267" s="1"/>
      <c r="X267" s="46" t="str">
        <f t="shared" si="62"/>
        <v/>
      </c>
      <c r="Y267" s="46" t="str">
        <f>IF(NOT(AND(LEFT(R267,1)="L",R267&lt;&gt;"LIGNE")),"",IF(UPPER(TRIM(W267))="QS","Qt. suffisante",IF(AJ267="","",IF(AF267="MASSE",IF(AJ267&gt;=1,"Kg","g"),IF(AF267="VOLUME",IF(AJ267&gt;=1,"L","cl"),IFERROR(VLOOKUP(UPPER(TRIM(V267)),AP4:AS49,4,FALSE),V267))))))</f>
        <v/>
      </c>
      <c r="Z267" s="78" t="str">
        <f t="shared" si="63"/>
        <v/>
      </c>
      <c r="AA267" s="45" t="str">
        <f>IF(NOT(AND(LEFT(R267,1)="L",R267&lt;&gt;"LIGNE")),"",IF(UPPER(TRIM(W267))="QS","Qt. suffisante",IF(AI267="","",IF(AF267="MASSE",IF(AI267&gt;=1,"Kg","g"),IF(AF267="VOLUME",IF(AI267&gt;=1,"L","cl"),IFERROR(VLOOKUP(UPPER(TRIM(V267)),AP4:AS49,4,FALSE),V267))))))</f>
        <v/>
      </c>
      <c r="AB267" s="47" t="str">
        <f t="shared" si="59"/>
        <v/>
      </c>
      <c r="AC267" s="47" t="str">
        <f t="shared" si="60"/>
        <v/>
      </c>
      <c r="AD267" s="47" t="str">
        <f t="shared" si="64"/>
        <v/>
      </c>
      <c r="AE267" s="1"/>
      <c r="AF267" s="48" t="str">
        <f>IF(NOT(AND(LEFT(R267,1)="L",R267&lt;&gt;"LIGNE")),"",IFERROR(VLOOKUP(UPPER(TRIM(V267)),AP4:AS49,2,FALSE),""))</f>
        <v/>
      </c>
      <c r="AG267" s="49" t="str">
        <f>IF(NOT(AND(LEFT(R267,1)="L",R267&lt;&gt;"LIGNE")),"",IFERROR(VLOOKUP(UPPER(TRIM(V267)),AP4:AS49,3,FALSE),""))</f>
        <v/>
      </c>
      <c r="AH267" s="49" t="str">
        <f t="shared" si="61"/>
        <v/>
      </c>
      <c r="AI267" s="49" t="str">
        <f t="shared" si="65"/>
        <v/>
      </c>
      <c r="AJ267" s="49" t="str">
        <f t="shared" si="66"/>
        <v/>
      </c>
      <c r="AK267" s="40" t="str">
        <f>IF(R267="RECETTE","",IF(R267="PRINCIPAL AUTEUR",IF(OR(S267="",T267="",V267="",W267="",S267=0),"",IFERROR(IF(OR(VLOOKUP(UPPER(TRIM(SUBSTITUTE(T267,CHAR(160)," "))),AP4:AS49,2,FALSE)&lt;&gt;VLOOKUP(UPPER(TRIM(SUBSTITUTE(W267,CHAR(160)," "))),AP4:AS49,2,FALSE),AND(VLOOKUP(UPPER(TRIM(SUBSTITUTE(T267,CHAR(160)," "))),AP4:AS49,2,FALSE)="AUTRE",UPPER(TRIM(SUBSTITUTE(T267,CHAR(160)," ")))&lt;&gt;UPPER(TRIM(SUBSTITUTE(W267,CHAR(160)," "))))),"",(V267*VLOOKUP(UPPER(TRIM(SUBSTITUTE(W267,CHAR(160)," "))),AP4:AS49,3,FALSE))/(S267*VLOOKUP(UPPER(TRIM(SUBSTITUTE(T267,CHAR(160)," "))),AP4:AS49,3,FALSE))),"")),IFERROR(AK266,"")))</f>
        <v/>
      </c>
      <c r="AL267" s="40" t="str">
        <f t="shared" si="67"/>
        <v/>
      </c>
      <c r="AM267" s="50">
        <f t="shared" si="68"/>
        <v>0</v>
      </c>
      <c r="AN267" s="1"/>
      <c r="AO267" s="1"/>
      <c r="AP267" s="65" t="s">
        <v>455</v>
      </c>
      <c r="AQ267" s="1"/>
      <c r="AR267" s="1"/>
      <c r="AS267" s="1"/>
      <c r="BJ267" s="229">
        <v>1</v>
      </c>
    </row>
    <row r="268" spans="1:62" ht="20.100000000000001" customHeight="1" x14ac:dyDescent="0.25">
      <c r="A268" s="232" t="s">
        <v>237</v>
      </c>
      <c r="B268" s="178">
        <f t="shared" si="57"/>
        <v>0</v>
      </c>
      <c r="C268" s="156"/>
      <c r="D268" s="157"/>
      <c r="E268" s="157"/>
      <c r="F268" s="157"/>
      <c r="G268" s="157"/>
      <c r="H268" s="157"/>
      <c r="I268" s="158"/>
      <c r="J268" s="131"/>
      <c r="K268" s="255" t="str">
        <f t="shared" si="58"/>
        <v>►</v>
      </c>
      <c r="L268" s="341"/>
      <c r="M268" s="341"/>
      <c r="N268" s="341"/>
      <c r="O268" s="341"/>
      <c r="P268" s="341"/>
      <c r="Q268" s="1"/>
      <c r="R268" s="1"/>
      <c r="S268" s="77"/>
      <c r="T268" s="77"/>
      <c r="U268" s="77"/>
      <c r="V268" s="77"/>
      <c r="W268" s="1"/>
      <c r="X268" s="46" t="str">
        <f t="shared" si="62"/>
        <v/>
      </c>
      <c r="Y268" s="46" t="str">
        <f>IF(NOT(AND(LEFT(R268,1)="L",R268&lt;&gt;"LIGNE")),"",IF(UPPER(TRIM(W268))="QS","Qt. suffisante",IF(AJ268="","",IF(AF268="MASSE",IF(AJ268&gt;=1,"Kg","g"),IF(AF268="VOLUME",IF(AJ268&gt;=1,"L","cl"),IFERROR(VLOOKUP(UPPER(TRIM(V268)),AP4:AS49,4,FALSE),V268))))))</f>
        <v/>
      </c>
      <c r="Z268" s="78" t="str">
        <f t="shared" si="63"/>
        <v/>
      </c>
      <c r="AA268" s="45" t="str">
        <f>IF(NOT(AND(LEFT(R268,1)="L",R268&lt;&gt;"LIGNE")),"",IF(UPPER(TRIM(W268))="QS","Qt. suffisante",IF(AI268="","",IF(AF268="MASSE",IF(AI268&gt;=1,"Kg","g"),IF(AF268="VOLUME",IF(AI268&gt;=1,"L","cl"),IFERROR(VLOOKUP(UPPER(TRIM(V268)),AP4:AS49,4,FALSE),V268))))))</f>
        <v/>
      </c>
      <c r="AB268" s="47" t="str">
        <f t="shared" si="59"/>
        <v/>
      </c>
      <c r="AC268" s="47" t="str">
        <f t="shared" si="60"/>
        <v/>
      </c>
      <c r="AD268" s="47" t="str">
        <f t="shared" si="64"/>
        <v/>
      </c>
      <c r="AE268" s="1"/>
      <c r="AF268" s="48" t="str">
        <f>IF(NOT(AND(LEFT(R268,1)="L",R268&lt;&gt;"LIGNE")),"",IFERROR(VLOOKUP(UPPER(TRIM(V268)),AP4:AS49,2,FALSE),""))</f>
        <v/>
      </c>
      <c r="AG268" s="49" t="str">
        <f>IF(NOT(AND(LEFT(R268,1)="L",R268&lt;&gt;"LIGNE")),"",IFERROR(VLOOKUP(UPPER(TRIM(V268)),AP4:AS49,3,FALSE),""))</f>
        <v/>
      </c>
      <c r="AH268" s="49" t="str">
        <f t="shared" si="61"/>
        <v/>
      </c>
      <c r="AI268" s="49" t="str">
        <f t="shared" si="65"/>
        <v/>
      </c>
      <c r="AJ268" s="49" t="str">
        <f t="shared" si="66"/>
        <v/>
      </c>
      <c r="AK268" s="40" t="str">
        <f>IF(R268="RECETTE","",IF(R268="PRINCIPAL AUTEUR",IF(OR(S268="",T268="",V268="",W268="",S268=0),"",IFERROR(IF(OR(VLOOKUP(UPPER(TRIM(SUBSTITUTE(T268,CHAR(160)," "))),AP4:AS49,2,FALSE)&lt;&gt;VLOOKUP(UPPER(TRIM(SUBSTITUTE(W268,CHAR(160)," "))),AP4:AS49,2,FALSE),AND(VLOOKUP(UPPER(TRIM(SUBSTITUTE(T268,CHAR(160)," "))),AP4:AS49,2,FALSE)="AUTRE",UPPER(TRIM(SUBSTITUTE(T268,CHAR(160)," ")))&lt;&gt;UPPER(TRIM(SUBSTITUTE(W268,CHAR(160)," "))))),"",(V268*VLOOKUP(UPPER(TRIM(SUBSTITUTE(W268,CHAR(160)," "))),AP4:AS49,3,FALSE))/(S268*VLOOKUP(UPPER(TRIM(SUBSTITUTE(T268,CHAR(160)," "))),AP4:AS49,3,FALSE))),"")),IFERROR(AK267,"")))</f>
        <v/>
      </c>
      <c r="AL268" s="40" t="str">
        <f t="shared" si="67"/>
        <v/>
      </c>
      <c r="AM268" s="50">
        <f t="shared" si="68"/>
        <v>0</v>
      </c>
      <c r="AN268" s="1"/>
      <c r="AO268" s="1"/>
      <c r="AP268" s="65" t="s">
        <v>456</v>
      </c>
      <c r="AQ268" s="1"/>
      <c r="AR268" s="1"/>
      <c r="AS268" s="1"/>
      <c r="BJ268" s="229">
        <v>1</v>
      </c>
    </row>
    <row r="269" spans="1:62" ht="20.100000000000001" customHeight="1" x14ac:dyDescent="0.25">
      <c r="A269" s="232" t="s">
        <v>237</v>
      </c>
      <c r="B269" s="178">
        <f t="shared" si="57"/>
        <v>0</v>
      </c>
      <c r="C269" s="156"/>
      <c r="D269" s="157"/>
      <c r="E269" s="157"/>
      <c r="F269" s="157"/>
      <c r="G269" s="157"/>
      <c r="H269" s="157"/>
      <c r="I269" s="158"/>
      <c r="J269" s="131"/>
      <c r="K269" s="255" t="str">
        <f t="shared" si="58"/>
        <v>►</v>
      </c>
      <c r="L269" s="341"/>
      <c r="M269" s="341"/>
      <c r="N269" s="341"/>
      <c r="O269" s="341"/>
      <c r="P269" s="341"/>
      <c r="Q269" s="1"/>
      <c r="R269" s="1"/>
      <c r="S269" s="77"/>
      <c r="T269" s="77"/>
      <c r="U269" s="77"/>
      <c r="V269" s="77"/>
      <c r="W269" s="1"/>
      <c r="X269" s="46" t="str">
        <f t="shared" si="62"/>
        <v/>
      </c>
      <c r="Y269" s="46" t="str">
        <f>IF(NOT(AND(LEFT(R269,1)="L",R269&lt;&gt;"LIGNE")),"",IF(UPPER(TRIM(W269))="QS","Qt. suffisante",IF(AJ269="","",IF(AF269="MASSE",IF(AJ269&gt;=1,"Kg","g"),IF(AF269="VOLUME",IF(AJ269&gt;=1,"L","cl"),IFERROR(VLOOKUP(UPPER(TRIM(V269)),AP4:AS49,4,FALSE),V269))))))</f>
        <v/>
      </c>
      <c r="Z269" s="78" t="str">
        <f t="shared" si="63"/>
        <v/>
      </c>
      <c r="AA269" s="45" t="str">
        <f>IF(NOT(AND(LEFT(R269,1)="L",R269&lt;&gt;"LIGNE")),"",IF(UPPER(TRIM(W269))="QS","Qt. suffisante",IF(AI269="","",IF(AF269="MASSE",IF(AI269&gt;=1,"Kg","g"),IF(AF269="VOLUME",IF(AI269&gt;=1,"L","cl"),IFERROR(VLOOKUP(UPPER(TRIM(V269)),AP4:AS49,4,FALSE),V269))))))</f>
        <v/>
      </c>
      <c r="AB269" s="47" t="str">
        <f t="shared" si="59"/>
        <v/>
      </c>
      <c r="AC269" s="47" t="str">
        <f t="shared" si="60"/>
        <v/>
      </c>
      <c r="AD269" s="47" t="str">
        <f t="shared" si="64"/>
        <v/>
      </c>
      <c r="AE269" s="1"/>
      <c r="AF269" s="48" t="str">
        <f>IF(NOT(AND(LEFT(R269,1)="L",R269&lt;&gt;"LIGNE")),"",IFERROR(VLOOKUP(UPPER(TRIM(V269)),AP4:AS49,2,FALSE),""))</f>
        <v/>
      </c>
      <c r="AG269" s="49" t="str">
        <f>IF(NOT(AND(LEFT(R269,1)="L",R269&lt;&gt;"LIGNE")),"",IFERROR(VLOOKUP(UPPER(TRIM(V269)),AP4:AS49,3,FALSE),""))</f>
        <v/>
      </c>
      <c r="AH269" s="49" t="str">
        <f t="shared" si="61"/>
        <v/>
      </c>
      <c r="AI269" s="49" t="str">
        <f t="shared" si="65"/>
        <v/>
      </c>
      <c r="AJ269" s="49" t="str">
        <f t="shared" si="66"/>
        <v/>
      </c>
      <c r="AK269" s="40" t="str">
        <f>IF(R269="RECETTE","",IF(R269="PRINCIPAL AUTEUR",IF(OR(S269="",T269="",V269="",W269="",S269=0),"",IFERROR(IF(OR(VLOOKUP(UPPER(TRIM(SUBSTITUTE(T269,CHAR(160)," "))),AP4:AS49,2,FALSE)&lt;&gt;VLOOKUP(UPPER(TRIM(SUBSTITUTE(W269,CHAR(160)," "))),AP4:AS49,2,FALSE),AND(VLOOKUP(UPPER(TRIM(SUBSTITUTE(T269,CHAR(160)," "))),AP4:AS49,2,FALSE)="AUTRE",UPPER(TRIM(SUBSTITUTE(T269,CHAR(160)," ")))&lt;&gt;UPPER(TRIM(SUBSTITUTE(W269,CHAR(160)," "))))),"",(V269*VLOOKUP(UPPER(TRIM(SUBSTITUTE(W269,CHAR(160)," "))),AP4:AS49,3,FALSE))/(S269*VLOOKUP(UPPER(TRIM(SUBSTITUTE(T269,CHAR(160)," "))),AP4:AS49,3,FALSE))),"")),IFERROR(AK268,"")))</f>
        <v/>
      </c>
      <c r="AL269" s="40" t="str">
        <f t="shared" si="67"/>
        <v/>
      </c>
      <c r="AM269" s="50">
        <f t="shared" si="68"/>
        <v>0</v>
      </c>
      <c r="AN269" s="1"/>
      <c r="AO269" s="1"/>
      <c r="AP269" s="65" t="s">
        <v>457</v>
      </c>
      <c r="AQ269" s="1"/>
      <c r="AR269" s="1"/>
      <c r="AS269" s="1"/>
      <c r="BJ269" s="229">
        <v>1</v>
      </c>
    </row>
    <row r="270" spans="1:62" ht="20.100000000000001" customHeight="1" x14ac:dyDescent="0.25">
      <c r="A270" s="232" t="s">
        <v>237</v>
      </c>
      <c r="B270" s="178">
        <f t="shared" si="57"/>
        <v>0</v>
      </c>
      <c r="C270" s="156"/>
      <c r="D270" s="157"/>
      <c r="E270" s="157"/>
      <c r="F270" s="157"/>
      <c r="G270" s="157"/>
      <c r="H270" s="157"/>
      <c r="I270" s="158"/>
      <c r="J270" s="131"/>
      <c r="K270" s="255" t="str">
        <f t="shared" si="58"/>
        <v>►</v>
      </c>
      <c r="L270" s="341"/>
      <c r="M270" s="341"/>
      <c r="N270" s="341"/>
      <c r="O270" s="341"/>
      <c r="P270" s="341"/>
      <c r="Q270" s="1"/>
      <c r="R270" s="1"/>
      <c r="S270" s="77"/>
      <c r="T270" s="77"/>
      <c r="U270" s="77"/>
      <c r="V270" s="77"/>
      <c r="W270" s="1"/>
      <c r="X270" s="46" t="str">
        <f t="shared" si="62"/>
        <v/>
      </c>
      <c r="Y270" s="46" t="str">
        <f>IF(NOT(AND(LEFT(R270,1)="L",R270&lt;&gt;"LIGNE")),"",IF(UPPER(TRIM(W270))="QS","Qt. suffisante",IF(AJ270="","",IF(AF270="MASSE",IF(AJ270&gt;=1,"Kg","g"),IF(AF270="VOLUME",IF(AJ270&gt;=1,"L","cl"),IFERROR(VLOOKUP(UPPER(TRIM(V270)),AP4:AS49,4,FALSE),V270))))))</f>
        <v/>
      </c>
      <c r="Z270" s="78" t="str">
        <f t="shared" si="63"/>
        <v/>
      </c>
      <c r="AA270" s="45" t="str">
        <f>IF(NOT(AND(LEFT(R270,1)="L",R270&lt;&gt;"LIGNE")),"",IF(UPPER(TRIM(W270))="QS","Qt. suffisante",IF(AI270="","",IF(AF270="MASSE",IF(AI270&gt;=1,"Kg","g"),IF(AF270="VOLUME",IF(AI270&gt;=1,"L","cl"),IFERROR(VLOOKUP(UPPER(TRIM(V270)),AP4:AS49,4,FALSE),V270))))))</f>
        <v/>
      </c>
      <c r="AB270" s="47" t="str">
        <f t="shared" si="59"/>
        <v/>
      </c>
      <c r="AC270" s="47" t="str">
        <f t="shared" si="60"/>
        <v/>
      </c>
      <c r="AD270" s="47" t="str">
        <f t="shared" si="64"/>
        <v/>
      </c>
      <c r="AE270" s="1"/>
      <c r="AF270" s="48" t="str">
        <f>IF(NOT(AND(LEFT(R270,1)="L",R270&lt;&gt;"LIGNE")),"",IFERROR(VLOOKUP(UPPER(TRIM(V270)),AP4:AS49,2,FALSE),""))</f>
        <v/>
      </c>
      <c r="AG270" s="49" t="str">
        <f>IF(NOT(AND(LEFT(R270,1)="L",R270&lt;&gt;"LIGNE")),"",IFERROR(VLOOKUP(UPPER(TRIM(V270)),AP4:AS49,3,FALSE),""))</f>
        <v/>
      </c>
      <c r="AH270" s="49" t="str">
        <f t="shared" si="61"/>
        <v/>
      </c>
      <c r="AI270" s="49" t="str">
        <f t="shared" si="65"/>
        <v/>
      </c>
      <c r="AJ270" s="49" t="str">
        <f t="shared" si="66"/>
        <v/>
      </c>
      <c r="AK270" s="40" t="str">
        <f>IF(R270="RECETTE","",IF(R270="PRINCIPAL AUTEUR",IF(OR(S270="",T270="",V270="",W270="",S270=0),"",IFERROR(IF(OR(VLOOKUP(UPPER(TRIM(SUBSTITUTE(T270,CHAR(160)," "))),AP4:AS49,2,FALSE)&lt;&gt;VLOOKUP(UPPER(TRIM(SUBSTITUTE(W270,CHAR(160)," "))),AP4:AS49,2,FALSE),AND(VLOOKUP(UPPER(TRIM(SUBSTITUTE(T270,CHAR(160)," "))),AP4:AS49,2,FALSE)="AUTRE",UPPER(TRIM(SUBSTITUTE(T270,CHAR(160)," ")))&lt;&gt;UPPER(TRIM(SUBSTITUTE(W270,CHAR(160)," "))))),"",(V270*VLOOKUP(UPPER(TRIM(SUBSTITUTE(W270,CHAR(160)," "))),AP4:AS49,3,FALSE))/(S270*VLOOKUP(UPPER(TRIM(SUBSTITUTE(T270,CHAR(160)," "))),AP4:AS49,3,FALSE))),"")),IFERROR(AK269,"")))</f>
        <v/>
      </c>
      <c r="AL270" s="40" t="str">
        <f t="shared" si="67"/>
        <v/>
      </c>
      <c r="AM270" s="50">
        <f t="shared" si="68"/>
        <v>0</v>
      </c>
      <c r="AN270" s="1"/>
      <c r="AO270" s="1"/>
      <c r="AP270" s="65" t="s">
        <v>450</v>
      </c>
      <c r="AQ270" s="1"/>
      <c r="AR270" s="1"/>
      <c r="AS270" s="1"/>
      <c r="BJ270" s="229">
        <v>1</v>
      </c>
    </row>
    <row r="271" spans="1:62" ht="20.100000000000001" customHeight="1" x14ac:dyDescent="0.25">
      <c r="A271" s="232" t="s">
        <v>237</v>
      </c>
      <c r="B271" s="178">
        <f t="shared" si="57"/>
        <v>0</v>
      </c>
      <c r="C271" s="156"/>
      <c r="D271" s="157"/>
      <c r="E271" s="157"/>
      <c r="F271" s="157"/>
      <c r="G271" s="157"/>
      <c r="H271" s="157"/>
      <c r="I271" s="158"/>
      <c r="J271" s="131"/>
      <c r="K271" s="255" t="str">
        <f t="shared" si="58"/>
        <v>►</v>
      </c>
      <c r="L271" s="341"/>
      <c r="M271" s="341"/>
      <c r="N271" s="341"/>
      <c r="O271" s="341"/>
      <c r="P271" s="341"/>
      <c r="Q271" s="1"/>
      <c r="R271" s="1"/>
      <c r="S271" s="77"/>
      <c r="T271" s="77"/>
      <c r="U271" s="77"/>
      <c r="V271" s="77"/>
      <c r="W271" s="1"/>
      <c r="X271" s="46" t="str">
        <f t="shared" si="62"/>
        <v/>
      </c>
      <c r="Y271" s="46" t="str">
        <f>IF(NOT(AND(LEFT(R271,1)="L",R271&lt;&gt;"LIGNE")),"",IF(UPPER(TRIM(W271))="QS","Qt. suffisante",IF(AJ271="","",IF(AF271="MASSE",IF(AJ271&gt;=1,"Kg","g"),IF(AF271="VOLUME",IF(AJ271&gt;=1,"L","cl"),IFERROR(VLOOKUP(UPPER(TRIM(V271)),AP4:AS49,4,FALSE),V271))))))</f>
        <v/>
      </c>
      <c r="Z271" s="78" t="str">
        <f t="shared" si="63"/>
        <v/>
      </c>
      <c r="AA271" s="45" t="str">
        <f>IF(NOT(AND(LEFT(R271,1)="L",R271&lt;&gt;"LIGNE")),"",IF(UPPER(TRIM(W271))="QS","Qt. suffisante",IF(AI271="","",IF(AF271="MASSE",IF(AI271&gt;=1,"Kg","g"),IF(AF271="VOLUME",IF(AI271&gt;=1,"L","cl"),IFERROR(VLOOKUP(UPPER(TRIM(V271)),AP4:AS49,4,FALSE),V271))))))</f>
        <v/>
      </c>
      <c r="AB271" s="47" t="str">
        <f t="shared" si="59"/>
        <v/>
      </c>
      <c r="AC271" s="47" t="str">
        <f t="shared" si="60"/>
        <v/>
      </c>
      <c r="AD271" s="47" t="str">
        <f t="shared" si="64"/>
        <v/>
      </c>
      <c r="AE271" s="1"/>
      <c r="AF271" s="48" t="str">
        <f>IF(NOT(AND(LEFT(R271,1)="L",R271&lt;&gt;"LIGNE")),"",IFERROR(VLOOKUP(UPPER(TRIM(V271)),AP4:AS49,2,FALSE),""))</f>
        <v/>
      </c>
      <c r="AG271" s="49" t="str">
        <f>IF(NOT(AND(LEFT(R271,1)="L",R271&lt;&gt;"LIGNE")),"",IFERROR(VLOOKUP(UPPER(TRIM(V271)),AP4:AS49,3,FALSE),""))</f>
        <v/>
      </c>
      <c r="AH271" s="49" t="str">
        <f t="shared" si="61"/>
        <v/>
      </c>
      <c r="AI271" s="49" t="str">
        <f t="shared" si="65"/>
        <v/>
      </c>
      <c r="AJ271" s="49" t="str">
        <f t="shared" si="66"/>
        <v/>
      </c>
      <c r="AK271" s="40" t="str">
        <f>IF(R271="RECETTE","",IF(R271="PRINCIPAL AUTEUR",IF(OR(S271="",T271="",V271="",W271="",S271=0),"",IFERROR(IF(OR(VLOOKUP(UPPER(TRIM(SUBSTITUTE(T271,CHAR(160)," "))),AP4:AS49,2,FALSE)&lt;&gt;VLOOKUP(UPPER(TRIM(SUBSTITUTE(W271,CHAR(160)," "))),AP4:AS49,2,FALSE),AND(VLOOKUP(UPPER(TRIM(SUBSTITUTE(T271,CHAR(160)," "))),AP4:AS49,2,FALSE)="AUTRE",UPPER(TRIM(SUBSTITUTE(T271,CHAR(160)," ")))&lt;&gt;UPPER(TRIM(SUBSTITUTE(W271,CHAR(160)," "))))),"",(V271*VLOOKUP(UPPER(TRIM(SUBSTITUTE(W271,CHAR(160)," "))),AP4:AS49,3,FALSE))/(S271*VLOOKUP(UPPER(TRIM(SUBSTITUTE(T271,CHAR(160)," "))),AP4:AS49,3,FALSE))),"")),IFERROR(AK270,"")))</f>
        <v/>
      </c>
      <c r="AL271" s="40" t="str">
        <f t="shared" si="67"/>
        <v/>
      </c>
      <c r="AM271" s="50">
        <f t="shared" si="68"/>
        <v>0</v>
      </c>
      <c r="AN271" s="1"/>
      <c r="AO271" s="1"/>
      <c r="AP271" s="65" t="s">
        <v>451</v>
      </c>
      <c r="AQ271" s="1"/>
      <c r="AR271" s="1"/>
      <c r="AS271" s="1"/>
      <c r="BJ271" s="229">
        <v>1</v>
      </c>
    </row>
    <row r="272" spans="1:62" ht="20.100000000000001" customHeight="1" x14ac:dyDescent="0.25">
      <c r="A272" s="232" t="s">
        <v>237</v>
      </c>
      <c r="B272" s="178">
        <f t="shared" si="57"/>
        <v>0</v>
      </c>
      <c r="C272" s="156"/>
      <c r="D272" s="157"/>
      <c r="E272" s="157"/>
      <c r="F272" s="157"/>
      <c r="G272" s="157"/>
      <c r="H272" s="157"/>
      <c r="I272" s="158"/>
      <c r="J272" s="131"/>
      <c r="K272" s="255" t="str">
        <f t="shared" si="58"/>
        <v>►</v>
      </c>
      <c r="L272" s="341"/>
      <c r="M272" s="341"/>
      <c r="N272" s="341"/>
      <c r="O272" s="341"/>
      <c r="P272" s="341"/>
      <c r="Q272" s="1"/>
      <c r="R272" s="1"/>
      <c r="S272" s="77"/>
      <c r="T272" s="77"/>
      <c r="U272" s="77"/>
      <c r="V272" s="77"/>
      <c r="W272" s="1"/>
      <c r="X272" s="46" t="str">
        <f t="shared" si="62"/>
        <v/>
      </c>
      <c r="Y272" s="46" t="str">
        <f>IF(NOT(AND(LEFT(R272,1)="L",R272&lt;&gt;"LIGNE")),"",IF(UPPER(TRIM(W272))="QS","Qt. suffisante",IF(AJ272="","",IF(AF272="MASSE",IF(AJ272&gt;=1,"Kg","g"),IF(AF272="VOLUME",IF(AJ272&gt;=1,"L","cl"),IFERROR(VLOOKUP(UPPER(TRIM(V272)),AP4:AS49,4,FALSE),V272))))))</f>
        <v/>
      </c>
      <c r="Z272" s="78" t="str">
        <f t="shared" si="63"/>
        <v/>
      </c>
      <c r="AA272" s="45" t="str">
        <f>IF(NOT(AND(LEFT(R272,1)="L",R272&lt;&gt;"LIGNE")),"",IF(UPPER(TRIM(W272))="QS","Qt. suffisante",IF(AI272="","",IF(AF272="MASSE",IF(AI272&gt;=1,"Kg","g"),IF(AF272="VOLUME",IF(AI272&gt;=1,"L","cl"),IFERROR(VLOOKUP(UPPER(TRIM(V272)),AP4:AS49,4,FALSE),V272))))))</f>
        <v/>
      </c>
      <c r="AB272" s="47" t="str">
        <f t="shared" si="59"/>
        <v/>
      </c>
      <c r="AC272" s="47" t="str">
        <f t="shared" si="60"/>
        <v/>
      </c>
      <c r="AD272" s="47" t="str">
        <f t="shared" si="64"/>
        <v/>
      </c>
      <c r="AE272" s="1"/>
      <c r="AF272" s="48" t="str">
        <f>IF(NOT(AND(LEFT(R272,1)="L",R272&lt;&gt;"LIGNE")),"",IFERROR(VLOOKUP(UPPER(TRIM(V272)),AP4:AS49,2,FALSE),""))</f>
        <v/>
      </c>
      <c r="AG272" s="49" t="str">
        <f>IF(NOT(AND(LEFT(R272,1)="L",R272&lt;&gt;"LIGNE")),"",IFERROR(VLOOKUP(UPPER(TRIM(V272)),AP4:AS49,3,FALSE),""))</f>
        <v/>
      </c>
      <c r="AH272" s="49" t="str">
        <f t="shared" si="61"/>
        <v/>
      </c>
      <c r="AI272" s="49" t="str">
        <f t="shared" si="65"/>
        <v/>
      </c>
      <c r="AJ272" s="49" t="str">
        <f t="shared" si="66"/>
        <v/>
      </c>
      <c r="AK272" s="40" t="str">
        <f>IF(R272="RECETTE","",IF(R272="PRINCIPAL AUTEUR",IF(OR(S272="",T272="",V272="",W272="",S272=0),"",IFERROR(IF(OR(VLOOKUP(UPPER(TRIM(SUBSTITUTE(T272,CHAR(160)," "))),AP4:AS49,2,FALSE)&lt;&gt;VLOOKUP(UPPER(TRIM(SUBSTITUTE(W272,CHAR(160)," "))),AP4:AS49,2,FALSE),AND(VLOOKUP(UPPER(TRIM(SUBSTITUTE(T272,CHAR(160)," "))),AP4:AS49,2,FALSE)="AUTRE",UPPER(TRIM(SUBSTITUTE(T272,CHAR(160)," ")))&lt;&gt;UPPER(TRIM(SUBSTITUTE(W272,CHAR(160)," "))))),"",(V272*VLOOKUP(UPPER(TRIM(SUBSTITUTE(W272,CHAR(160)," "))),AP4:AS49,3,FALSE))/(S272*VLOOKUP(UPPER(TRIM(SUBSTITUTE(T272,CHAR(160)," "))),AP4:AS49,3,FALSE))),"")),IFERROR(AK271,"")))</f>
        <v/>
      </c>
      <c r="AL272" s="40" t="str">
        <f t="shared" si="67"/>
        <v/>
      </c>
      <c r="AM272" s="50">
        <f t="shared" si="68"/>
        <v>0</v>
      </c>
      <c r="AN272" s="1"/>
      <c r="AO272" s="1"/>
      <c r="AP272" s="65" t="s">
        <v>452</v>
      </c>
      <c r="AQ272" s="1"/>
      <c r="AR272" s="1"/>
      <c r="AS272" s="1"/>
      <c r="BJ272" s="229">
        <v>1</v>
      </c>
    </row>
    <row r="273" spans="1:62" ht="20.100000000000001" customHeight="1" x14ac:dyDescent="0.25">
      <c r="A273" s="232" t="s">
        <v>237</v>
      </c>
      <c r="B273" s="178">
        <f t="shared" si="57"/>
        <v>0</v>
      </c>
      <c r="C273" s="156"/>
      <c r="D273" s="157"/>
      <c r="E273" s="157"/>
      <c r="F273" s="157"/>
      <c r="G273" s="157"/>
      <c r="H273" s="157"/>
      <c r="I273" s="158"/>
      <c r="J273" s="131"/>
      <c r="K273" s="255" t="str">
        <f t="shared" si="58"/>
        <v>►</v>
      </c>
      <c r="L273" s="341"/>
      <c r="M273" s="341"/>
      <c r="N273" s="341"/>
      <c r="O273" s="341"/>
      <c r="P273" s="341"/>
      <c r="Q273" s="1"/>
      <c r="R273" s="1"/>
      <c r="S273" s="77"/>
      <c r="T273" s="77"/>
      <c r="U273" s="77"/>
      <c r="V273" s="77"/>
      <c r="W273" s="1"/>
      <c r="X273" s="46" t="str">
        <f t="shared" si="62"/>
        <v/>
      </c>
      <c r="Y273" s="46" t="str">
        <f>IF(NOT(AND(LEFT(R273,1)="L",R273&lt;&gt;"LIGNE")),"",IF(UPPER(TRIM(W273))="QS","Qt. suffisante",IF(AJ273="","",IF(AF273="MASSE",IF(AJ273&gt;=1,"Kg","g"),IF(AF273="VOLUME",IF(AJ273&gt;=1,"L","cl"),IFERROR(VLOOKUP(UPPER(TRIM(V273)),AP4:AS49,4,FALSE),V273))))))</f>
        <v/>
      </c>
      <c r="Z273" s="78" t="str">
        <f t="shared" si="63"/>
        <v/>
      </c>
      <c r="AA273" s="45" t="str">
        <f>IF(NOT(AND(LEFT(R273,1)="L",R273&lt;&gt;"LIGNE")),"",IF(UPPER(TRIM(W273))="QS","Qt. suffisante",IF(AI273="","",IF(AF273="MASSE",IF(AI273&gt;=1,"Kg","g"),IF(AF273="VOLUME",IF(AI273&gt;=1,"L","cl"),IFERROR(VLOOKUP(UPPER(TRIM(V273)),AP4:AS49,4,FALSE),V273))))))</f>
        <v/>
      </c>
      <c r="AB273" s="47" t="str">
        <f t="shared" si="59"/>
        <v/>
      </c>
      <c r="AC273" s="47" t="str">
        <f t="shared" si="60"/>
        <v/>
      </c>
      <c r="AD273" s="47" t="str">
        <f t="shared" si="64"/>
        <v/>
      </c>
      <c r="AE273" s="1"/>
      <c r="AF273" s="48" t="str">
        <f>IF(NOT(AND(LEFT(R273,1)="L",R273&lt;&gt;"LIGNE")),"",IFERROR(VLOOKUP(UPPER(TRIM(V273)),AP4:AS49,2,FALSE),""))</f>
        <v/>
      </c>
      <c r="AG273" s="49" t="str">
        <f>IF(NOT(AND(LEFT(R273,1)="L",R273&lt;&gt;"LIGNE")),"",IFERROR(VLOOKUP(UPPER(TRIM(V273)),AP4:AS49,3,FALSE),""))</f>
        <v/>
      </c>
      <c r="AH273" s="49" t="str">
        <f t="shared" si="61"/>
        <v/>
      </c>
      <c r="AI273" s="49" t="str">
        <f t="shared" si="65"/>
        <v/>
      </c>
      <c r="AJ273" s="49" t="str">
        <f t="shared" si="66"/>
        <v/>
      </c>
      <c r="AK273" s="40" t="str">
        <f>IF(R273="RECETTE","",IF(R273="PRINCIPAL AUTEUR",IF(OR(S273="",T273="",V273="",W273="",S273=0),"",IFERROR(IF(OR(VLOOKUP(UPPER(TRIM(SUBSTITUTE(T273,CHAR(160)," "))),AP4:AS49,2,FALSE)&lt;&gt;VLOOKUP(UPPER(TRIM(SUBSTITUTE(W273,CHAR(160)," "))),AP4:AS49,2,FALSE),AND(VLOOKUP(UPPER(TRIM(SUBSTITUTE(T273,CHAR(160)," "))),AP4:AS49,2,FALSE)="AUTRE",UPPER(TRIM(SUBSTITUTE(T273,CHAR(160)," ")))&lt;&gt;UPPER(TRIM(SUBSTITUTE(W273,CHAR(160)," "))))),"",(V273*VLOOKUP(UPPER(TRIM(SUBSTITUTE(W273,CHAR(160)," "))),AP4:AS49,3,FALSE))/(S273*VLOOKUP(UPPER(TRIM(SUBSTITUTE(T273,CHAR(160)," "))),AP4:AS49,3,FALSE))),"")),IFERROR(AK272,"")))</f>
        <v/>
      </c>
      <c r="AL273" s="40" t="str">
        <f t="shared" si="67"/>
        <v/>
      </c>
      <c r="AM273" s="50">
        <f t="shared" si="68"/>
        <v>0</v>
      </c>
      <c r="AN273" s="1"/>
      <c r="AO273" s="1"/>
      <c r="AP273" s="65" t="s">
        <v>453</v>
      </c>
      <c r="AQ273" s="1"/>
      <c r="AR273" s="1"/>
      <c r="AS273" s="1"/>
      <c r="BJ273" s="229">
        <v>1</v>
      </c>
    </row>
    <row r="274" spans="1:62" ht="20.100000000000001" customHeight="1" x14ac:dyDescent="0.25">
      <c r="A274" s="232" t="s">
        <v>237</v>
      </c>
      <c r="B274" s="178">
        <f t="shared" si="57"/>
        <v>0</v>
      </c>
      <c r="C274" s="156"/>
      <c r="D274" s="157"/>
      <c r="E274" s="157"/>
      <c r="F274" s="157"/>
      <c r="G274" s="157"/>
      <c r="H274" s="157"/>
      <c r="I274" s="158"/>
      <c r="J274" s="131"/>
      <c r="K274" s="255" t="str">
        <f t="shared" si="58"/>
        <v>►</v>
      </c>
      <c r="L274" s="341"/>
      <c r="M274" s="341"/>
      <c r="N274" s="341"/>
      <c r="O274" s="341"/>
      <c r="P274" s="341"/>
      <c r="Q274" s="1"/>
      <c r="R274" s="1"/>
      <c r="S274" s="77"/>
      <c r="T274" s="77"/>
      <c r="U274" s="77"/>
      <c r="V274" s="77"/>
      <c r="W274" s="1"/>
      <c r="X274" s="46" t="str">
        <f t="shared" si="62"/>
        <v/>
      </c>
      <c r="Y274" s="46" t="str">
        <f>IF(NOT(AND(LEFT(R274,1)="L",R274&lt;&gt;"LIGNE")),"",IF(UPPER(TRIM(W274))="QS","Qt. suffisante",IF(AJ274="","",IF(AF274="MASSE",IF(AJ274&gt;=1,"Kg","g"),IF(AF274="VOLUME",IF(AJ274&gt;=1,"L","cl"),IFERROR(VLOOKUP(UPPER(TRIM(V274)),AP4:AS49,4,FALSE),V274))))))</f>
        <v/>
      </c>
      <c r="Z274" s="78" t="str">
        <f t="shared" si="63"/>
        <v/>
      </c>
      <c r="AA274" s="45" t="str">
        <f>IF(NOT(AND(LEFT(R274,1)="L",R274&lt;&gt;"LIGNE")),"",IF(UPPER(TRIM(W274))="QS","Qt. suffisante",IF(AI274="","",IF(AF274="MASSE",IF(AI274&gt;=1,"Kg","g"),IF(AF274="VOLUME",IF(AI274&gt;=1,"L","cl"),IFERROR(VLOOKUP(UPPER(TRIM(V274)),AP4:AS49,4,FALSE),V274))))))</f>
        <v/>
      </c>
      <c r="AB274" s="47" t="str">
        <f t="shared" si="59"/>
        <v/>
      </c>
      <c r="AC274" s="47" t="str">
        <f t="shared" si="60"/>
        <v/>
      </c>
      <c r="AD274" s="47" t="str">
        <f t="shared" si="64"/>
        <v/>
      </c>
      <c r="AE274" s="1"/>
      <c r="AF274" s="48" t="str">
        <f>IF(NOT(AND(LEFT(R274,1)="L",R274&lt;&gt;"LIGNE")),"",IFERROR(VLOOKUP(UPPER(TRIM(V274)),AP4:AS49,2,FALSE),""))</f>
        <v/>
      </c>
      <c r="AG274" s="49" t="str">
        <f>IF(NOT(AND(LEFT(R274,1)="L",R274&lt;&gt;"LIGNE")),"",IFERROR(VLOOKUP(UPPER(TRIM(V274)),AP4:AS49,3,FALSE),""))</f>
        <v/>
      </c>
      <c r="AH274" s="49" t="str">
        <f t="shared" si="61"/>
        <v/>
      </c>
      <c r="AI274" s="49" t="str">
        <f t="shared" si="65"/>
        <v/>
      </c>
      <c r="AJ274" s="49" t="str">
        <f t="shared" si="66"/>
        <v/>
      </c>
      <c r="AK274" s="40" t="str">
        <f>IF(R274="RECETTE","",IF(R274="PRINCIPAL AUTEUR",IF(OR(S274="",T274="",V274="",W274="",S274=0),"",IFERROR(IF(OR(VLOOKUP(UPPER(TRIM(SUBSTITUTE(T274,CHAR(160)," "))),AP4:AS49,2,FALSE)&lt;&gt;VLOOKUP(UPPER(TRIM(SUBSTITUTE(W274,CHAR(160)," "))),AP4:AS49,2,FALSE),AND(VLOOKUP(UPPER(TRIM(SUBSTITUTE(T274,CHAR(160)," "))),AP4:AS49,2,FALSE)="AUTRE",UPPER(TRIM(SUBSTITUTE(T274,CHAR(160)," ")))&lt;&gt;UPPER(TRIM(SUBSTITUTE(W274,CHAR(160)," "))))),"",(V274*VLOOKUP(UPPER(TRIM(SUBSTITUTE(W274,CHAR(160)," "))),AP4:AS49,3,FALSE))/(S274*VLOOKUP(UPPER(TRIM(SUBSTITUTE(T274,CHAR(160)," "))),AP4:AS49,3,FALSE))),"")),IFERROR(AK273,"")))</f>
        <v/>
      </c>
      <c r="AL274" s="40" t="str">
        <f t="shared" si="67"/>
        <v/>
      </c>
      <c r="AM274" s="50">
        <f t="shared" si="68"/>
        <v>0</v>
      </c>
      <c r="AN274" s="1"/>
      <c r="AO274" s="1"/>
      <c r="AP274" s="65" t="s">
        <v>458</v>
      </c>
      <c r="AQ274" s="1"/>
      <c r="AR274" s="1"/>
      <c r="AS274" s="1"/>
      <c r="BJ274" s="229">
        <v>1</v>
      </c>
    </row>
    <row r="275" spans="1:62" ht="20.100000000000001" customHeight="1" x14ac:dyDescent="0.25">
      <c r="A275" s="232" t="s">
        <v>237</v>
      </c>
      <c r="B275" s="178">
        <f t="shared" si="57"/>
        <v>0</v>
      </c>
      <c r="C275" s="156"/>
      <c r="D275" s="157"/>
      <c r="E275" s="157"/>
      <c r="F275" s="157"/>
      <c r="G275" s="157"/>
      <c r="H275" s="157"/>
      <c r="I275" s="158"/>
      <c r="J275" s="131"/>
      <c r="K275" s="255" t="str">
        <f t="shared" si="58"/>
        <v>►</v>
      </c>
      <c r="L275" s="341"/>
      <c r="M275" s="341"/>
      <c r="N275" s="341"/>
      <c r="O275" s="341"/>
      <c r="P275" s="341"/>
      <c r="Q275" s="1"/>
      <c r="R275" s="1"/>
      <c r="S275" s="77"/>
      <c r="T275" s="77"/>
      <c r="U275" s="77"/>
      <c r="V275" s="77"/>
      <c r="W275" s="1"/>
      <c r="X275" s="46" t="str">
        <f t="shared" si="62"/>
        <v/>
      </c>
      <c r="Y275" s="46" t="str">
        <f>IF(NOT(AND(LEFT(R275,1)="L",R275&lt;&gt;"LIGNE")),"",IF(UPPER(TRIM(W275))="QS","Qt. suffisante",IF(AJ275="","",IF(AF275="MASSE",IF(AJ275&gt;=1,"Kg","g"),IF(AF275="VOLUME",IF(AJ275&gt;=1,"L","cl"),IFERROR(VLOOKUP(UPPER(TRIM(V275)),AP4:AS49,4,FALSE),V275))))))</f>
        <v/>
      </c>
      <c r="Z275" s="78" t="str">
        <f t="shared" si="63"/>
        <v/>
      </c>
      <c r="AA275" s="45" t="str">
        <f>IF(NOT(AND(LEFT(R275,1)="L",R275&lt;&gt;"LIGNE")),"",IF(UPPER(TRIM(W275))="QS","Qt. suffisante",IF(AI275="","",IF(AF275="MASSE",IF(AI275&gt;=1,"Kg","g"),IF(AF275="VOLUME",IF(AI275&gt;=1,"L","cl"),IFERROR(VLOOKUP(UPPER(TRIM(V275)),AP4:AS49,4,FALSE),V275))))))</f>
        <v/>
      </c>
      <c r="AB275" s="47" t="str">
        <f t="shared" si="59"/>
        <v/>
      </c>
      <c r="AC275" s="47" t="str">
        <f t="shared" si="60"/>
        <v/>
      </c>
      <c r="AD275" s="47" t="str">
        <f t="shared" si="64"/>
        <v/>
      </c>
      <c r="AE275" s="1"/>
      <c r="AF275" s="48" t="str">
        <f>IF(NOT(AND(LEFT(R275,1)="L",R275&lt;&gt;"LIGNE")),"",IFERROR(VLOOKUP(UPPER(TRIM(V275)),AP4:AS49,2,FALSE),""))</f>
        <v/>
      </c>
      <c r="AG275" s="49" t="str">
        <f>IF(NOT(AND(LEFT(R275,1)="L",R275&lt;&gt;"LIGNE")),"",IFERROR(VLOOKUP(UPPER(TRIM(V275)),AP4:AS49,3,FALSE),""))</f>
        <v/>
      </c>
      <c r="AH275" s="49" t="str">
        <f t="shared" si="61"/>
        <v/>
      </c>
      <c r="AI275" s="49" t="str">
        <f t="shared" si="65"/>
        <v/>
      </c>
      <c r="AJ275" s="49" t="str">
        <f t="shared" si="66"/>
        <v/>
      </c>
      <c r="AK275" s="40" t="str">
        <f>IF(R275="RECETTE","",IF(R275="PRINCIPAL AUTEUR",IF(OR(S275="",T275="",V275="",W275="",S275=0),"",IFERROR(IF(OR(VLOOKUP(UPPER(TRIM(SUBSTITUTE(T275,CHAR(160)," "))),AP4:AS49,2,FALSE)&lt;&gt;VLOOKUP(UPPER(TRIM(SUBSTITUTE(W275,CHAR(160)," "))),AP4:AS49,2,FALSE),AND(VLOOKUP(UPPER(TRIM(SUBSTITUTE(T275,CHAR(160)," "))),AP4:AS49,2,FALSE)="AUTRE",UPPER(TRIM(SUBSTITUTE(T275,CHAR(160)," ")))&lt;&gt;UPPER(TRIM(SUBSTITUTE(W275,CHAR(160)," "))))),"",(V275*VLOOKUP(UPPER(TRIM(SUBSTITUTE(W275,CHAR(160)," "))),AP4:AS49,3,FALSE))/(S275*VLOOKUP(UPPER(TRIM(SUBSTITUTE(T275,CHAR(160)," "))),AP4:AS49,3,FALSE))),"")),IFERROR(AK274,"")))</f>
        <v/>
      </c>
      <c r="AL275" s="40" t="str">
        <f t="shared" si="67"/>
        <v/>
      </c>
      <c r="AM275" s="50">
        <f t="shared" si="68"/>
        <v>0</v>
      </c>
      <c r="AN275" s="1"/>
      <c r="AO275" s="1"/>
      <c r="AP275" s="65" t="s">
        <v>459</v>
      </c>
      <c r="AQ275" s="1"/>
      <c r="AR275" s="1"/>
      <c r="AS275" s="1"/>
      <c r="BJ275" s="229">
        <v>1</v>
      </c>
    </row>
    <row r="276" spans="1:62" ht="20.100000000000001" customHeight="1" x14ac:dyDescent="0.25">
      <c r="A276" s="232" t="s">
        <v>237</v>
      </c>
      <c r="B276" s="178">
        <f t="shared" si="57"/>
        <v>0</v>
      </c>
      <c r="C276" s="156"/>
      <c r="D276" s="157"/>
      <c r="E276" s="157"/>
      <c r="F276" s="157"/>
      <c r="G276" s="157"/>
      <c r="H276" s="157"/>
      <c r="I276" s="158"/>
      <c r="J276" s="131"/>
      <c r="K276" s="255" t="str">
        <f t="shared" si="58"/>
        <v>►</v>
      </c>
      <c r="L276" s="341"/>
      <c r="M276" s="341"/>
      <c r="N276" s="341"/>
      <c r="O276" s="341"/>
      <c r="P276" s="341"/>
      <c r="Q276" s="1"/>
      <c r="R276" s="1"/>
      <c r="S276" s="77"/>
      <c r="T276" s="77"/>
      <c r="U276" s="77"/>
      <c r="V276" s="77"/>
      <c r="W276" s="1"/>
      <c r="X276" s="46" t="str">
        <f t="shared" si="62"/>
        <v/>
      </c>
      <c r="Y276" s="46" t="str">
        <f>IF(NOT(AND(LEFT(R276,1)="L",R276&lt;&gt;"LIGNE")),"",IF(UPPER(TRIM(W276))="QS","Qt. suffisante",IF(AJ276="","",IF(AF276="MASSE",IF(AJ276&gt;=1,"Kg","g"),IF(AF276="VOLUME",IF(AJ276&gt;=1,"L","cl"),IFERROR(VLOOKUP(UPPER(TRIM(V276)),AP4:AS49,4,FALSE),V276))))))</f>
        <v/>
      </c>
      <c r="Z276" s="78" t="str">
        <f t="shared" si="63"/>
        <v/>
      </c>
      <c r="AA276" s="45" t="str">
        <f>IF(NOT(AND(LEFT(R276,1)="L",R276&lt;&gt;"LIGNE")),"",IF(UPPER(TRIM(W276))="QS","Qt. suffisante",IF(AI276="","",IF(AF276="MASSE",IF(AI276&gt;=1,"Kg","g"),IF(AF276="VOLUME",IF(AI276&gt;=1,"L","cl"),IFERROR(VLOOKUP(UPPER(TRIM(V276)),AP4:AS49,4,FALSE),V276))))))</f>
        <v/>
      </c>
      <c r="AB276" s="47" t="str">
        <f t="shared" si="59"/>
        <v/>
      </c>
      <c r="AC276" s="47" t="str">
        <f t="shared" si="60"/>
        <v/>
      </c>
      <c r="AD276" s="47" t="str">
        <f t="shared" si="64"/>
        <v/>
      </c>
      <c r="AE276" s="1"/>
      <c r="AF276" s="48" t="str">
        <f>IF(NOT(AND(LEFT(R276,1)="L",R276&lt;&gt;"LIGNE")),"",IFERROR(VLOOKUP(UPPER(TRIM(V276)),AP4:AS49,2,FALSE),""))</f>
        <v/>
      </c>
      <c r="AG276" s="49" t="str">
        <f>IF(NOT(AND(LEFT(R276,1)="L",R276&lt;&gt;"LIGNE")),"",IFERROR(VLOOKUP(UPPER(TRIM(V276)),AP4:AS49,3,FALSE),""))</f>
        <v/>
      </c>
      <c r="AH276" s="49" t="str">
        <f t="shared" si="61"/>
        <v/>
      </c>
      <c r="AI276" s="49" t="str">
        <f t="shared" si="65"/>
        <v/>
      </c>
      <c r="AJ276" s="49" t="str">
        <f t="shared" si="66"/>
        <v/>
      </c>
      <c r="AK276" s="40" t="str">
        <f>IF(R276="RECETTE","",IF(R276="PRINCIPAL AUTEUR",IF(OR(S276="",T276="",V276="",W276="",S276=0),"",IFERROR(IF(OR(VLOOKUP(UPPER(TRIM(SUBSTITUTE(T276,CHAR(160)," "))),AP4:AS49,2,FALSE)&lt;&gt;VLOOKUP(UPPER(TRIM(SUBSTITUTE(W276,CHAR(160)," "))),AP4:AS49,2,FALSE),AND(VLOOKUP(UPPER(TRIM(SUBSTITUTE(T276,CHAR(160)," "))),AP4:AS49,2,FALSE)="AUTRE",UPPER(TRIM(SUBSTITUTE(T276,CHAR(160)," ")))&lt;&gt;UPPER(TRIM(SUBSTITUTE(W276,CHAR(160)," "))))),"",(V276*VLOOKUP(UPPER(TRIM(SUBSTITUTE(W276,CHAR(160)," "))),AP4:AS49,3,FALSE))/(S276*VLOOKUP(UPPER(TRIM(SUBSTITUTE(T276,CHAR(160)," "))),AP4:AS49,3,FALSE))),"")),IFERROR(AK275,"")))</f>
        <v/>
      </c>
      <c r="AL276" s="40" t="str">
        <f t="shared" si="67"/>
        <v/>
      </c>
      <c r="AM276" s="50">
        <f t="shared" si="68"/>
        <v>0</v>
      </c>
      <c r="AN276" s="1"/>
      <c r="AO276" s="1"/>
      <c r="AP276" s="65" t="s">
        <v>460</v>
      </c>
      <c r="AQ276" s="1"/>
      <c r="AR276" s="1"/>
      <c r="AS276" s="1"/>
      <c r="BJ276" s="229">
        <v>1</v>
      </c>
    </row>
    <row r="277" spans="1:62" ht="20.100000000000001" customHeight="1" x14ac:dyDescent="0.25">
      <c r="A277" s="232" t="s">
        <v>237</v>
      </c>
      <c r="B277" s="178">
        <f t="shared" si="57"/>
        <v>0</v>
      </c>
      <c r="C277" s="156"/>
      <c r="D277" s="157"/>
      <c r="E277" s="157"/>
      <c r="F277" s="157"/>
      <c r="G277" s="157"/>
      <c r="H277" s="157"/>
      <c r="I277" s="158"/>
      <c r="J277" s="131"/>
      <c r="K277" s="255" t="str">
        <f t="shared" si="58"/>
        <v>►</v>
      </c>
      <c r="L277" s="341"/>
      <c r="M277" s="341"/>
      <c r="N277" s="341"/>
      <c r="O277" s="341"/>
      <c r="P277" s="341"/>
      <c r="Q277" s="1"/>
      <c r="R277" s="1"/>
      <c r="S277" s="77"/>
      <c r="T277" s="77"/>
      <c r="U277" s="77"/>
      <c r="V277" s="77"/>
      <c r="W277" s="1"/>
      <c r="X277" s="46" t="str">
        <f t="shared" si="62"/>
        <v/>
      </c>
      <c r="Y277" s="46" t="str">
        <f>IF(NOT(AND(LEFT(R277,1)="L",R277&lt;&gt;"LIGNE")),"",IF(UPPER(TRIM(W277))="QS","Qt. suffisante",IF(AJ277="","",IF(AF277="MASSE",IF(AJ277&gt;=1,"Kg","g"),IF(AF277="VOLUME",IF(AJ277&gt;=1,"L","cl"),IFERROR(VLOOKUP(UPPER(TRIM(V277)),AP4:AS49,4,FALSE),V277))))))</f>
        <v/>
      </c>
      <c r="Z277" s="78" t="str">
        <f t="shared" si="63"/>
        <v/>
      </c>
      <c r="AA277" s="45" t="str">
        <f>IF(NOT(AND(LEFT(R277,1)="L",R277&lt;&gt;"LIGNE")),"",IF(UPPER(TRIM(W277))="QS","Qt. suffisante",IF(AI277="","",IF(AF277="MASSE",IF(AI277&gt;=1,"Kg","g"),IF(AF277="VOLUME",IF(AI277&gt;=1,"L","cl"),IFERROR(VLOOKUP(UPPER(TRIM(V277)),AP4:AS49,4,FALSE),V277))))))</f>
        <v/>
      </c>
      <c r="AB277" s="47" t="str">
        <f t="shared" si="59"/>
        <v/>
      </c>
      <c r="AC277" s="47" t="str">
        <f t="shared" si="60"/>
        <v/>
      </c>
      <c r="AD277" s="47" t="str">
        <f t="shared" si="64"/>
        <v/>
      </c>
      <c r="AE277" s="1"/>
      <c r="AF277" s="48" t="str">
        <f>IF(NOT(AND(LEFT(R277,1)="L",R277&lt;&gt;"LIGNE")),"",IFERROR(VLOOKUP(UPPER(TRIM(V277)),AP4:AS49,2,FALSE),""))</f>
        <v/>
      </c>
      <c r="AG277" s="49" t="str">
        <f>IF(NOT(AND(LEFT(R277,1)="L",R277&lt;&gt;"LIGNE")),"",IFERROR(VLOOKUP(UPPER(TRIM(V277)),AP4:AS49,3,FALSE),""))</f>
        <v/>
      </c>
      <c r="AH277" s="49" t="str">
        <f t="shared" si="61"/>
        <v/>
      </c>
      <c r="AI277" s="49" t="str">
        <f t="shared" si="65"/>
        <v/>
      </c>
      <c r="AJ277" s="49" t="str">
        <f t="shared" si="66"/>
        <v/>
      </c>
      <c r="AK277" s="40" t="str">
        <f>IF(R277="RECETTE","",IF(R277="PRINCIPAL AUTEUR",IF(OR(S277="",T277="",V277="",W277="",S277=0),"",IFERROR(IF(OR(VLOOKUP(UPPER(TRIM(SUBSTITUTE(T277,CHAR(160)," "))),AP4:AS49,2,FALSE)&lt;&gt;VLOOKUP(UPPER(TRIM(SUBSTITUTE(W277,CHAR(160)," "))),AP4:AS49,2,FALSE),AND(VLOOKUP(UPPER(TRIM(SUBSTITUTE(T277,CHAR(160)," "))),AP4:AS49,2,FALSE)="AUTRE",UPPER(TRIM(SUBSTITUTE(T277,CHAR(160)," ")))&lt;&gt;UPPER(TRIM(SUBSTITUTE(W277,CHAR(160)," "))))),"",(V277*VLOOKUP(UPPER(TRIM(SUBSTITUTE(W277,CHAR(160)," "))),AP4:AS49,3,FALSE))/(S277*VLOOKUP(UPPER(TRIM(SUBSTITUTE(T277,CHAR(160)," "))),AP4:AS49,3,FALSE))),"")),IFERROR(AK276,"")))</f>
        <v/>
      </c>
      <c r="AL277" s="40" t="str">
        <f t="shared" si="67"/>
        <v/>
      </c>
      <c r="AM277" s="50">
        <f t="shared" si="68"/>
        <v>0</v>
      </c>
      <c r="AN277" s="1"/>
      <c r="AO277" s="1"/>
      <c r="AP277" s="65" t="s">
        <v>461</v>
      </c>
      <c r="AQ277" s="1"/>
      <c r="AR277" s="1"/>
      <c r="AS277" s="1"/>
      <c r="BJ277" s="229">
        <v>1</v>
      </c>
    </row>
    <row r="278" spans="1:62" ht="20.100000000000001" customHeight="1" x14ac:dyDescent="0.25">
      <c r="A278" s="232" t="s">
        <v>237</v>
      </c>
      <c r="B278" s="178">
        <f t="shared" si="57"/>
        <v>0</v>
      </c>
      <c r="C278" s="156"/>
      <c r="D278" s="157"/>
      <c r="E278" s="157"/>
      <c r="F278" s="157"/>
      <c r="G278" s="157"/>
      <c r="H278" s="157"/>
      <c r="I278" s="158"/>
      <c r="J278" s="131"/>
      <c r="K278" s="255" t="str">
        <f t="shared" si="58"/>
        <v>►</v>
      </c>
      <c r="L278" s="341"/>
      <c r="M278" s="341"/>
      <c r="N278" s="341"/>
      <c r="O278" s="341"/>
      <c r="P278" s="341"/>
      <c r="Q278" s="1"/>
      <c r="R278" s="1"/>
      <c r="S278" s="77"/>
      <c r="T278" s="77"/>
      <c r="U278" s="77"/>
      <c r="V278" s="77"/>
      <c r="W278" s="1"/>
      <c r="X278" s="46" t="str">
        <f t="shared" si="62"/>
        <v/>
      </c>
      <c r="Y278" s="46" t="str">
        <f>IF(NOT(AND(LEFT(R278,1)="L",R278&lt;&gt;"LIGNE")),"",IF(UPPER(TRIM(W278))="QS","Qt. suffisante",IF(AJ278="","",IF(AF278="MASSE",IF(AJ278&gt;=1,"Kg","g"),IF(AF278="VOLUME",IF(AJ278&gt;=1,"L","cl"),IFERROR(VLOOKUP(UPPER(TRIM(V278)),AP4:AS49,4,FALSE),V278))))))</f>
        <v/>
      </c>
      <c r="Z278" s="78" t="str">
        <f t="shared" si="63"/>
        <v/>
      </c>
      <c r="AA278" s="45" t="str">
        <f>IF(NOT(AND(LEFT(R278,1)="L",R278&lt;&gt;"LIGNE")),"",IF(UPPER(TRIM(W278))="QS","Qt. suffisante",IF(AI278="","",IF(AF278="MASSE",IF(AI278&gt;=1,"Kg","g"),IF(AF278="VOLUME",IF(AI278&gt;=1,"L","cl"),IFERROR(VLOOKUP(UPPER(TRIM(V278)),AP4:AS49,4,FALSE),V278))))))</f>
        <v/>
      </c>
      <c r="AB278" s="47" t="str">
        <f t="shared" si="59"/>
        <v/>
      </c>
      <c r="AC278" s="47" t="str">
        <f t="shared" si="60"/>
        <v/>
      </c>
      <c r="AD278" s="47" t="str">
        <f t="shared" si="64"/>
        <v/>
      </c>
      <c r="AE278" s="1"/>
      <c r="AF278" s="48" t="str">
        <f>IF(NOT(AND(LEFT(R278,1)="L",R278&lt;&gt;"LIGNE")),"",IFERROR(VLOOKUP(UPPER(TRIM(V278)),AP4:AS49,2,FALSE),""))</f>
        <v/>
      </c>
      <c r="AG278" s="49" t="str">
        <f>IF(NOT(AND(LEFT(R278,1)="L",R278&lt;&gt;"LIGNE")),"",IFERROR(VLOOKUP(UPPER(TRIM(V278)),AP4:AS49,3,FALSE),""))</f>
        <v/>
      </c>
      <c r="AH278" s="49" t="str">
        <f t="shared" si="61"/>
        <v/>
      </c>
      <c r="AI278" s="49" t="str">
        <f t="shared" si="65"/>
        <v/>
      </c>
      <c r="AJ278" s="49" t="str">
        <f t="shared" si="66"/>
        <v/>
      </c>
      <c r="AK278" s="40" t="str">
        <f>IF(R278="RECETTE","",IF(R278="PRINCIPAL AUTEUR",IF(OR(S278="",T278="",V278="",W278="",S278=0),"",IFERROR(IF(OR(VLOOKUP(UPPER(TRIM(SUBSTITUTE(T278,CHAR(160)," "))),AP4:AS49,2,FALSE)&lt;&gt;VLOOKUP(UPPER(TRIM(SUBSTITUTE(W278,CHAR(160)," "))),AP4:AS49,2,FALSE),AND(VLOOKUP(UPPER(TRIM(SUBSTITUTE(T278,CHAR(160)," "))),AP4:AS49,2,FALSE)="AUTRE",UPPER(TRIM(SUBSTITUTE(T278,CHAR(160)," ")))&lt;&gt;UPPER(TRIM(SUBSTITUTE(W278,CHAR(160)," "))))),"",(V278*VLOOKUP(UPPER(TRIM(SUBSTITUTE(W278,CHAR(160)," "))),AP4:AS49,3,FALSE))/(S278*VLOOKUP(UPPER(TRIM(SUBSTITUTE(T278,CHAR(160)," "))),AP4:AS49,3,FALSE))),"")),IFERROR(AK277,"")))</f>
        <v/>
      </c>
      <c r="AL278" s="40" t="str">
        <f t="shared" si="67"/>
        <v/>
      </c>
      <c r="AM278" s="50">
        <f t="shared" si="68"/>
        <v>0</v>
      </c>
      <c r="AN278" s="1"/>
      <c r="AO278" s="1"/>
      <c r="AP278" s="65" t="s">
        <v>462</v>
      </c>
      <c r="AQ278" s="1"/>
      <c r="AR278" s="1"/>
      <c r="AS278" s="1"/>
      <c r="BJ278" s="229">
        <v>1</v>
      </c>
    </row>
    <row r="279" spans="1:62" ht="20.100000000000001" customHeight="1" x14ac:dyDescent="0.25">
      <c r="A279" s="232" t="s">
        <v>237</v>
      </c>
      <c r="B279" s="178">
        <f t="shared" si="57"/>
        <v>0</v>
      </c>
      <c r="C279" s="156"/>
      <c r="D279" s="157"/>
      <c r="E279" s="157"/>
      <c r="F279" s="157"/>
      <c r="G279" s="157"/>
      <c r="H279" s="157"/>
      <c r="I279" s="158"/>
      <c r="J279" s="131"/>
      <c r="K279" s="255" t="str">
        <f t="shared" si="58"/>
        <v>►</v>
      </c>
      <c r="L279" s="341"/>
      <c r="M279" s="341"/>
      <c r="N279" s="341"/>
      <c r="O279" s="341"/>
      <c r="P279" s="341"/>
      <c r="Q279" s="1"/>
      <c r="R279" s="1"/>
      <c r="S279" s="77"/>
      <c r="T279" s="77"/>
      <c r="U279" s="77"/>
      <c r="V279" s="77"/>
      <c r="W279" s="1"/>
      <c r="X279" s="46" t="str">
        <f t="shared" si="62"/>
        <v/>
      </c>
      <c r="Y279" s="46" t="str">
        <f>IF(NOT(AND(LEFT(R279,1)="L",R279&lt;&gt;"LIGNE")),"",IF(UPPER(TRIM(W279))="QS","Qt. suffisante",IF(AJ279="","",IF(AF279="MASSE",IF(AJ279&gt;=1,"Kg","g"),IF(AF279="VOLUME",IF(AJ279&gt;=1,"L","cl"),IFERROR(VLOOKUP(UPPER(TRIM(V279)),AP4:AS49,4,FALSE),V279))))))</f>
        <v/>
      </c>
      <c r="Z279" s="78" t="str">
        <f t="shared" si="63"/>
        <v/>
      </c>
      <c r="AA279" s="45" t="str">
        <f>IF(NOT(AND(LEFT(R279,1)="L",R279&lt;&gt;"LIGNE")),"",IF(UPPER(TRIM(W279))="QS","Qt. suffisante",IF(AI279="","",IF(AF279="MASSE",IF(AI279&gt;=1,"Kg","g"),IF(AF279="VOLUME",IF(AI279&gt;=1,"L","cl"),IFERROR(VLOOKUP(UPPER(TRIM(V279)),AP4:AS49,4,FALSE),V279))))))</f>
        <v/>
      </c>
      <c r="AB279" s="47" t="str">
        <f t="shared" si="59"/>
        <v/>
      </c>
      <c r="AC279" s="47" t="str">
        <f t="shared" si="60"/>
        <v/>
      </c>
      <c r="AD279" s="47" t="str">
        <f t="shared" si="64"/>
        <v/>
      </c>
      <c r="AE279" s="1"/>
      <c r="AF279" s="48" t="str">
        <f>IF(NOT(AND(LEFT(R279,1)="L",R279&lt;&gt;"LIGNE")),"",IFERROR(VLOOKUP(UPPER(TRIM(V279)),AP4:AS49,2,FALSE),""))</f>
        <v/>
      </c>
      <c r="AG279" s="49" t="str">
        <f>IF(NOT(AND(LEFT(R279,1)="L",R279&lt;&gt;"LIGNE")),"",IFERROR(VLOOKUP(UPPER(TRIM(V279)),AP4:AS49,3,FALSE),""))</f>
        <v/>
      </c>
      <c r="AH279" s="49" t="str">
        <f t="shared" si="61"/>
        <v/>
      </c>
      <c r="AI279" s="49" t="str">
        <f t="shared" si="65"/>
        <v/>
      </c>
      <c r="AJ279" s="49" t="str">
        <f t="shared" si="66"/>
        <v/>
      </c>
      <c r="AK279" s="40" t="str">
        <f>IF(R279="RECETTE","",IF(R279="PRINCIPAL AUTEUR",IF(OR(S279="",T279="",V279="",W279="",S279=0),"",IFERROR(IF(OR(VLOOKUP(UPPER(TRIM(SUBSTITUTE(T279,CHAR(160)," "))),AP4:AS49,2,FALSE)&lt;&gt;VLOOKUP(UPPER(TRIM(SUBSTITUTE(W279,CHAR(160)," "))),AP4:AS49,2,FALSE),AND(VLOOKUP(UPPER(TRIM(SUBSTITUTE(T279,CHAR(160)," "))),AP4:AS49,2,FALSE)="AUTRE",UPPER(TRIM(SUBSTITUTE(T279,CHAR(160)," ")))&lt;&gt;UPPER(TRIM(SUBSTITUTE(W279,CHAR(160)," "))))),"",(V279*VLOOKUP(UPPER(TRIM(SUBSTITUTE(W279,CHAR(160)," "))),AP4:AS49,3,FALSE))/(S279*VLOOKUP(UPPER(TRIM(SUBSTITUTE(T279,CHAR(160)," "))),AP4:AS49,3,FALSE))),"")),IFERROR(AK278,"")))</f>
        <v/>
      </c>
      <c r="AL279" s="40" t="str">
        <f t="shared" si="67"/>
        <v/>
      </c>
      <c r="AM279" s="50">
        <f t="shared" si="68"/>
        <v>0</v>
      </c>
      <c r="AN279" s="1"/>
      <c r="AO279" s="1"/>
      <c r="AP279" s="66" t="s">
        <v>463</v>
      </c>
      <c r="AQ279" s="1"/>
      <c r="AR279" s="1"/>
      <c r="AS279" s="1"/>
      <c r="BJ279" s="229">
        <v>1</v>
      </c>
    </row>
    <row r="280" spans="1:62" ht="20.100000000000001" customHeight="1" x14ac:dyDescent="0.25">
      <c r="A280" s="232" t="s">
        <v>237</v>
      </c>
      <c r="B280" s="178">
        <f t="shared" si="57"/>
        <v>0</v>
      </c>
      <c r="C280" s="156"/>
      <c r="D280" s="157"/>
      <c r="E280" s="157"/>
      <c r="F280" s="157"/>
      <c r="G280" s="157"/>
      <c r="H280" s="157"/>
      <c r="I280" s="158"/>
      <c r="J280" s="131"/>
      <c r="K280" s="255" t="str">
        <f t="shared" si="58"/>
        <v>►</v>
      </c>
      <c r="L280" s="341"/>
      <c r="M280" s="341"/>
      <c r="N280" s="341"/>
      <c r="O280" s="341"/>
      <c r="P280" s="341"/>
      <c r="Q280" s="1"/>
      <c r="R280" s="1"/>
      <c r="S280" s="77"/>
      <c r="T280" s="77"/>
      <c r="U280" s="77"/>
      <c r="V280" s="77"/>
      <c r="W280" s="1"/>
      <c r="X280" s="46" t="str">
        <f t="shared" si="62"/>
        <v/>
      </c>
      <c r="Y280" s="46" t="str">
        <f>IF(NOT(AND(LEFT(R280,1)="L",R280&lt;&gt;"LIGNE")),"",IF(UPPER(TRIM(W280))="QS","Qt. suffisante",IF(AJ280="","",IF(AF280="MASSE",IF(AJ280&gt;=1,"Kg","g"),IF(AF280="VOLUME",IF(AJ280&gt;=1,"L","cl"),IFERROR(VLOOKUP(UPPER(TRIM(V280)),AP4:AS49,4,FALSE),V280))))))</f>
        <v/>
      </c>
      <c r="Z280" s="78" t="str">
        <f t="shared" si="63"/>
        <v/>
      </c>
      <c r="AA280" s="45" t="str">
        <f>IF(NOT(AND(LEFT(R280,1)="L",R280&lt;&gt;"LIGNE")),"",IF(UPPER(TRIM(W280))="QS","Qt. suffisante",IF(AI280="","",IF(AF280="MASSE",IF(AI280&gt;=1,"Kg","g"),IF(AF280="VOLUME",IF(AI280&gt;=1,"L","cl"),IFERROR(VLOOKUP(UPPER(TRIM(V280)),AP4:AS49,4,FALSE),V280))))))</f>
        <v/>
      </c>
      <c r="AB280" s="47" t="str">
        <f t="shared" si="59"/>
        <v/>
      </c>
      <c r="AC280" s="47" t="str">
        <f t="shared" si="60"/>
        <v/>
      </c>
      <c r="AD280" s="47" t="str">
        <f t="shared" si="64"/>
        <v/>
      </c>
      <c r="AE280" s="1"/>
      <c r="AF280" s="48" t="str">
        <f>IF(NOT(AND(LEFT(R280,1)="L",R280&lt;&gt;"LIGNE")),"",IFERROR(VLOOKUP(UPPER(TRIM(V280)),AP4:AS49,2,FALSE),""))</f>
        <v/>
      </c>
      <c r="AG280" s="49" t="str">
        <f>IF(NOT(AND(LEFT(R280,1)="L",R280&lt;&gt;"LIGNE")),"",IFERROR(VLOOKUP(UPPER(TRIM(V280)),AP4:AS49,3,FALSE),""))</f>
        <v/>
      </c>
      <c r="AH280" s="49" t="str">
        <f t="shared" si="61"/>
        <v/>
      </c>
      <c r="AI280" s="49" t="str">
        <f t="shared" si="65"/>
        <v/>
      </c>
      <c r="AJ280" s="49" t="str">
        <f t="shared" si="66"/>
        <v/>
      </c>
      <c r="AK280" s="40" t="str">
        <f>IF(R280="RECETTE","",IF(R280="PRINCIPAL AUTEUR",IF(OR(S280="",T280="",V280="",W280="",S280=0),"",IFERROR(IF(OR(VLOOKUP(UPPER(TRIM(SUBSTITUTE(T280,CHAR(160)," "))),AP4:AS49,2,FALSE)&lt;&gt;VLOOKUP(UPPER(TRIM(SUBSTITUTE(W280,CHAR(160)," "))),AP4:AS49,2,FALSE),AND(VLOOKUP(UPPER(TRIM(SUBSTITUTE(T280,CHAR(160)," "))),AP4:AS49,2,FALSE)="AUTRE",UPPER(TRIM(SUBSTITUTE(T280,CHAR(160)," ")))&lt;&gt;UPPER(TRIM(SUBSTITUTE(W280,CHAR(160)," "))))),"",(V280*VLOOKUP(UPPER(TRIM(SUBSTITUTE(W280,CHAR(160)," "))),AP4:AS49,3,FALSE))/(S280*VLOOKUP(UPPER(TRIM(SUBSTITUTE(T280,CHAR(160)," "))),AP4:AS49,3,FALSE))),"")),IFERROR(AK279,"")))</f>
        <v/>
      </c>
      <c r="AL280" s="40" t="str">
        <f t="shared" si="67"/>
        <v/>
      </c>
      <c r="AM280" s="50">
        <f t="shared" si="68"/>
        <v>0</v>
      </c>
      <c r="AN280" s="1"/>
      <c r="AO280" s="1"/>
      <c r="AP280" s="66" t="s">
        <v>464</v>
      </c>
      <c r="AQ280" s="1"/>
      <c r="AR280" s="1"/>
      <c r="AS280" s="1"/>
      <c r="BJ280" s="229">
        <v>1</v>
      </c>
    </row>
    <row r="281" spans="1:62" ht="20.100000000000001" customHeight="1" x14ac:dyDescent="0.25">
      <c r="A281" s="232" t="s">
        <v>237</v>
      </c>
      <c r="B281" s="178">
        <f t="shared" si="57"/>
        <v>0</v>
      </c>
      <c r="C281" s="156"/>
      <c r="D281" s="157"/>
      <c r="E281" s="157"/>
      <c r="F281" s="157"/>
      <c r="G281" s="157"/>
      <c r="H281" s="157"/>
      <c r="I281" s="158"/>
      <c r="J281" s="131"/>
      <c r="K281" s="255" t="str">
        <f t="shared" si="58"/>
        <v>►</v>
      </c>
      <c r="L281" s="341"/>
      <c r="M281" s="341"/>
      <c r="N281" s="341"/>
      <c r="O281" s="341"/>
      <c r="P281" s="341"/>
      <c r="Q281" s="1"/>
      <c r="R281" s="1"/>
      <c r="S281" s="77"/>
      <c r="T281" s="77"/>
      <c r="U281" s="77"/>
      <c r="V281" s="77"/>
      <c r="W281" s="1"/>
      <c r="X281" s="46" t="str">
        <f t="shared" si="62"/>
        <v/>
      </c>
      <c r="Y281" s="46" t="str">
        <f>IF(NOT(AND(LEFT(R281,1)="L",R281&lt;&gt;"LIGNE")),"",IF(UPPER(TRIM(W281))="QS","Qt. suffisante",IF(AJ281="","",IF(AF281="MASSE",IF(AJ281&gt;=1,"Kg","g"),IF(AF281="VOLUME",IF(AJ281&gt;=1,"L","cl"),IFERROR(VLOOKUP(UPPER(TRIM(V281)),AP4:AS49,4,FALSE),V281))))))</f>
        <v/>
      </c>
      <c r="Z281" s="78" t="str">
        <f t="shared" si="63"/>
        <v/>
      </c>
      <c r="AA281" s="45" t="str">
        <f>IF(NOT(AND(LEFT(R281,1)="L",R281&lt;&gt;"LIGNE")),"",IF(UPPER(TRIM(W281))="QS","Qt. suffisante",IF(AI281="","",IF(AF281="MASSE",IF(AI281&gt;=1,"Kg","g"),IF(AF281="VOLUME",IF(AI281&gt;=1,"L","cl"),IFERROR(VLOOKUP(UPPER(TRIM(V281)),AP4:AS49,4,FALSE),V281))))))</f>
        <v/>
      </c>
      <c r="AB281" s="47" t="str">
        <f t="shared" si="59"/>
        <v/>
      </c>
      <c r="AC281" s="47" t="str">
        <f t="shared" si="60"/>
        <v/>
      </c>
      <c r="AD281" s="47" t="str">
        <f t="shared" si="64"/>
        <v/>
      </c>
      <c r="AE281" s="1"/>
      <c r="AF281" s="48" t="str">
        <f>IF(NOT(AND(LEFT(R281,1)="L",R281&lt;&gt;"LIGNE")),"",IFERROR(VLOOKUP(UPPER(TRIM(V281)),AP4:AS49,2,FALSE),""))</f>
        <v/>
      </c>
      <c r="AG281" s="49" t="str">
        <f>IF(NOT(AND(LEFT(R281,1)="L",R281&lt;&gt;"LIGNE")),"",IFERROR(VLOOKUP(UPPER(TRIM(V281)),AP4:AS49,3,FALSE),""))</f>
        <v/>
      </c>
      <c r="AH281" s="49" t="str">
        <f t="shared" si="61"/>
        <v/>
      </c>
      <c r="AI281" s="49" t="str">
        <f t="shared" si="65"/>
        <v/>
      </c>
      <c r="AJ281" s="49" t="str">
        <f t="shared" si="66"/>
        <v/>
      </c>
      <c r="AK281" s="40" t="str">
        <f>IF(R281="RECETTE","",IF(R281="PRINCIPAL AUTEUR",IF(OR(S281="",T281="",V281="",W281="",S281=0),"",IFERROR(IF(OR(VLOOKUP(UPPER(TRIM(SUBSTITUTE(T281,CHAR(160)," "))),AP4:AS49,2,FALSE)&lt;&gt;VLOOKUP(UPPER(TRIM(SUBSTITUTE(W281,CHAR(160)," "))),AP4:AS49,2,FALSE),AND(VLOOKUP(UPPER(TRIM(SUBSTITUTE(T281,CHAR(160)," "))),AP4:AS49,2,FALSE)="AUTRE",UPPER(TRIM(SUBSTITUTE(T281,CHAR(160)," ")))&lt;&gt;UPPER(TRIM(SUBSTITUTE(W281,CHAR(160)," "))))),"",(V281*VLOOKUP(UPPER(TRIM(SUBSTITUTE(W281,CHAR(160)," "))),AP4:AS49,3,FALSE))/(S281*VLOOKUP(UPPER(TRIM(SUBSTITUTE(T281,CHAR(160)," "))),AP4:AS49,3,FALSE))),"")),IFERROR(AK280,"")))</f>
        <v/>
      </c>
      <c r="AL281" s="40" t="str">
        <f t="shared" si="67"/>
        <v/>
      </c>
      <c r="AM281" s="50">
        <f t="shared" si="68"/>
        <v>0</v>
      </c>
      <c r="AN281" s="1"/>
      <c r="AO281" s="1"/>
      <c r="AP281" s="66" t="s">
        <v>465</v>
      </c>
      <c r="AQ281" s="1"/>
      <c r="AR281" s="1"/>
      <c r="AS281" s="1"/>
      <c r="BJ281" s="229">
        <v>1</v>
      </c>
    </row>
    <row r="282" spans="1:62" ht="20.100000000000001" customHeight="1" x14ac:dyDescent="0.25">
      <c r="A282" s="232" t="s">
        <v>237</v>
      </c>
      <c r="B282" s="178">
        <f t="shared" si="57"/>
        <v>0</v>
      </c>
      <c r="C282" s="156"/>
      <c r="D282" s="157"/>
      <c r="E282" s="157"/>
      <c r="F282" s="157"/>
      <c r="G282" s="157"/>
      <c r="H282" s="157"/>
      <c r="I282" s="158"/>
      <c r="J282" s="131" t="s">
        <v>237</v>
      </c>
      <c r="K282" s="255" t="str">
        <f t="shared" si="58"/>
        <v>►</v>
      </c>
      <c r="L282" s="341"/>
      <c r="M282" s="341"/>
      <c r="N282" s="341"/>
      <c r="O282" s="341"/>
      <c r="P282" s="341"/>
      <c r="Q282" s="1"/>
      <c r="R282" s="1"/>
      <c r="S282" s="77"/>
      <c r="T282" s="77"/>
      <c r="U282" s="77"/>
      <c r="V282" s="77"/>
      <c r="W282" s="1"/>
      <c r="X282" s="46" t="str">
        <f t="shared" si="62"/>
        <v/>
      </c>
      <c r="Y282" s="46" t="str">
        <f>IF(NOT(AND(LEFT(R282,1)="L",R282&lt;&gt;"LIGNE")),"",IF(UPPER(TRIM(W282))="QS","Qt. suffisante",IF(AJ282="","",IF(AF282="MASSE",IF(AJ282&gt;=1,"Kg","g"),IF(AF282="VOLUME",IF(AJ282&gt;=1,"L","cl"),IFERROR(VLOOKUP(UPPER(TRIM(V282)),AP4:AS49,4,FALSE),V282))))))</f>
        <v/>
      </c>
      <c r="Z282" s="78" t="str">
        <f t="shared" si="63"/>
        <v/>
      </c>
      <c r="AA282" s="45" t="str">
        <f>IF(NOT(AND(LEFT(R282,1)="L",R282&lt;&gt;"LIGNE")),"",IF(UPPER(TRIM(W282))="QS","Qt. suffisante",IF(AI282="","",IF(AF282="MASSE",IF(AI282&gt;=1,"Kg","g"),IF(AF282="VOLUME",IF(AI282&gt;=1,"L","cl"),IFERROR(VLOOKUP(UPPER(TRIM(V282)),AP4:AS49,4,FALSE),V282))))))</f>
        <v/>
      </c>
      <c r="AB282" s="47" t="str">
        <f t="shared" si="59"/>
        <v/>
      </c>
      <c r="AC282" s="47" t="str">
        <f t="shared" si="60"/>
        <v/>
      </c>
      <c r="AD282" s="47" t="str">
        <f t="shared" si="64"/>
        <v/>
      </c>
      <c r="AE282" s="1"/>
      <c r="AF282" s="48" t="str">
        <f>IF(NOT(AND(LEFT(R282,1)="L",R282&lt;&gt;"LIGNE")),"",IFERROR(VLOOKUP(UPPER(TRIM(V282)),AP4:AS49,2,FALSE),""))</f>
        <v/>
      </c>
      <c r="AG282" s="49" t="str">
        <f>IF(NOT(AND(LEFT(R282,1)="L",R282&lt;&gt;"LIGNE")),"",IFERROR(VLOOKUP(UPPER(TRIM(V282)),AP4:AS49,3,FALSE),""))</f>
        <v/>
      </c>
      <c r="AH282" s="49" t="str">
        <f t="shared" si="61"/>
        <v/>
      </c>
      <c r="AI282" s="49" t="str">
        <f t="shared" si="65"/>
        <v/>
      </c>
      <c r="AJ282" s="49" t="str">
        <f t="shared" si="66"/>
        <v/>
      </c>
      <c r="AK282" s="40" t="str">
        <f>IF(R282="RECETTE","",IF(R282="PRINCIPAL AUTEUR",IF(OR(S282="",T282="",V282="",W282="",S282=0),"",IFERROR(IF(OR(VLOOKUP(UPPER(TRIM(SUBSTITUTE(T282,CHAR(160)," "))),AP4:AS49,2,FALSE)&lt;&gt;VLOOKUP(UPPER(TRIM(SUBSTITUTE(W282,CHAR(160)," "))),AP4:AS49,2,FALSE),AND(VLOOKUP(UPPER(TRIM(SUBSTITUTE(T282,CHAR(160)," "))),AP4:AS49,2,FALSE)="AUTRE",UPPER(TRIM(SUBSTITUTE(T282,CHAR(160)," ")))&lt;&gt;UPPER(TRIM(SUBSTITUTE(W282,CHAR(160)," "))))),"",(V282*VLOOKUP(UPPER(TRIM(SUBSTITUTE(W282,CHAR(160)," "))),AP4:AS49,3,FALSE))/(S282*VLOOKUP(UPPER(TRIM(SUBSTITUTE(T282,CHAR(160)," "))),AP4:AS49,3,FALSE))),"")),IFERROR(AK281,"")))</f>
        <v/>
      </c>
      <c r="AL282" s="40" t="str">
        <f t="shared" si="67"/>
        <v/>
      </c>
      <c r="AM282" s="50">
        <f t="shared" si="68"/>
        <v>0</v>
      </c>
      <c r="AN282" s="1"/>
      <c r="AO282" s="1"/>
      <c r="AP282" s="66" t="s">
        <v>466</v>
      </c>
      <c r="AQ282" s="1"/>
      <c r="AR282" s="1"/>
      <c r="AS282" s="1"/>
      <c r="BJ282" s="229">
        <v>1</v>
      </c>
    </row>
    <row r="283" spans="1:62" ht="20.100000000000001" customHeight="1" x14ac:dyDescent="0.25">
      <c r="A283" s="232" t="s">
        <v>237</v>
      </c>
      <c r="B283" s="178">
        <f t="shared" si="57"/>
        <v>0</v>
      </c>
      <c r="C283" s="156"/>
      <c r="D283" s="157"/>
      <c r="E283" s="157"/>
      <c r="F283" s="157"/>
      <c r="G283" s="157"/>
      <c r="H283" s="157"/>
      <c r="I283" s="158"/>
      <c r="J283" s="131" t="s">
        <v>237</v>
      </c>
      <c r="K283" s="255" t="str">
        <f t="shared" si="58"/>
        <v>►</v>
      </c>
      <c r="L283" s="341"/>
      <c r="M283" s="341"/>
      <c r="N283" s="341"/>
      <c r="O283" s="341"/>
      <c r="P283" s="341"/>
      <c r="Q283" s="1"/>
      <c r="R283" s="1"/>
      <c r="S283" s="77"/>
      <c r="T283" s="77"/>
      <c r="U283" s="77"/>
      <c r="V283" s="77"/>
      <c r="W283" s="1"/>
      <c r="X283" s="46" t="str">
        <f t="shared" si="62"/>
        <v/>
      </c>
      <c r="Y283" s="46" t="str">
        <f>IF(NOT(AND(LEFT(R283,1)="L",R283&lt;&gt;"LIGNE")),"",IF(UPPER(TRIM(W283))="QS","Qt. suffisante",IF(AJ283="","",IF(AF283="MASSE",IF(AJ283&gt;=1,"Kg","g"),IF(AF283="VOLUME",IF(AJ283&gt;=1,"L","cl"),IFERROR(VLOOKUP(UPPER(TRIM(V283)),AP4:AS49,4,FALSE),V283))))))</f>
        <v/>
      </c>
      <c r="Z283" s="78" t="str">
        <f t="shared" si="63"/>
        <v/>
      </c>
      <c r="AA283" s="45" t="str">
        <f>IF(NOT(AND(LEFT(R283,1)="L",R283&lt;&gt;"LIGNE")),"",IF(UPPER(TRIM(W283))="QS","Qt. suffisante",IF(AI283="","",IF(AF283="MASSE",IF(AI283&gt;=1,"Kg","g"),IF(AF283="VOLUME",IF(AI283&gt;=1,"L","cl"),IFERROR(VLOOKUP(UPPER(TRIM(V283)),AP4:AS49,4,FALSE),V283))))))</f>
        <v/>
      </c>
      <c r="AB283" s="47" t="str">
        <f t="shared" si="59"/>
        <v/>
      </c>
      <c r="AC283" s="47" t="str">
        <f t="shared" si="60"/>
        <v/>
      </c>
      <c r="AD283" s="47" t="str">
        <f t="shared" si="64"/>
        <v/>
      </c>
      <c r="AE283" s="1"/>
      <c r="AF283" s="48" t="str">
        <f>IF(NOT(AND(LEFT(R283,1)="L",R283&lt;&gt;"LIGNE")),"",IFERROR(VLOOKUP(UPPER(TRIM(V283)),AP4:AS49,2,FALSE),""))</f>
        <v/>
      </c>
      <c r="AG283" s="49" t="str">
        <f>IF(NOT(AND(LEFT(R283,1)="L",R283&lt;&gt;"LIGNE")),"",IFERROR(VLOOKUP(UPPER(TRIM(V283)),AP4:AS49,3,FALSE),""))</f>
        <v/>
      </c>
      <c r="AH283" s="49" t="str">
        <f t="shared" si="61"/>
        <v/>
      </c>
      <c r="AI283" s="49" t="str">
        <f t="shared" si="65"/>
        <v/>
      </c>
      <c r="AJ283" s="49" t="str">
        <f t="shared" si="66"/>
        <v/>
      </c>
      <c r="AK283" s="40" t="str">
        <f>IF(R283="RECETTE","",IF(R283="PRINCIPAL AUTEUR",IF(OR(S283="",T283="",V283="",W283="",S283=0),"",IFERROR(IF(OR(VLOOKUP(UPPER(TRIM(SUBSTITUTE(T283,CHAR(160)," "))),AP4:AS49,2,FALSE)&lt;&gt;VLOOKUP(UPPER(TRIM(SUBSTITUTE(W283,CHAR(160)," "))),AP4:AS49,2,FALSE),AND(VLOOKUP(UPPER(TRIM(SUBSTITUTE(T283,CHAR(160)," "))),AP4:AS49,2,FALSE)="AUTRE",UPPER(TRIM(SUBSTITUTE(T283,CHAR(160)," ")))&lt;&gt;UPPER(TRIM(SUBSTITUTE(W283,CHAR(160)," "))))),"",(V283*VLOOKUP(UPPER(TRIM(SUBSTITUTE(W283,CHAR(160)," "))),AP4:AS49,3,FALSE))/(S283*VLOOKUP(UPPER(TRIM(SUBSTITUTE(T283,CHAR(160)," "))),AP4:AS49,3,FALSE))),"")),IFERROR(AK282,"")))</f>
        <v/>
      </c>
      <c r="AL283" s="40" t="str">
        <f t="shared" si="67"/>
        <v/>
      </c>
      <c r="AM283" s="50">
        <f t="shared" si="68"/>
        <v>0</v>
      </c>
      <c r="AN283" s="1"/>
      <c r="AO283" s="1"/>
      <c r="AP283" s="66" t="s">
        <v>467</v>
      </c>
      <c r="AQ283" s="1"/>
      <c r="AR283" s="1"/>
      <c r="AS283" s="1"/>
      <c r="BJ283" s="229">
        <v>1</v>
      </c>
    </row>
    <row r="284" spans="1:62" ht="20.100000000000001" customHeight="1" x14ac:dyDescent="0.25">
      <c r="A284" s="232" t="s">
        <v>237</v>
      </c>
      <c r="B284" s="178">
        <f t="shared" si="57"/>
        <v>0</v>
      </c>
      <c r="C284" s="156"/>
      <c r="D284" s="157"/>
      <c r="E284" s="157"/>
      <c r="F284" s="157"/>
      <c r="G284" s="157"/>
      <c r="H284" s="157"/>
      <c r="I284" s="158"/>
      <c r="J284" s="131" t="s">
        <v>237</v>
      </c>
      <c r="K284" s="255" t="str">
        <f t="shared" si="58"/>
        <v>►</v>
      </c>
      <c r="L284" s="341"/>
      <c r="M284" s="341"/>
      <c r="N284" s="341"/>
      <c r="O284" s="341"/>
      <c r="P284" s="341"/>
      <c r="Q284" s="1"/>
      <c r="R284" s="1"/>
      <c r="S284" s="77"/>
      <c r="T284" s="77"/>
      <c r="U284" s="77"/>
      <c r="V284" s="77"/>
      <c r="W284" s="1"/>
      <c r="X284" s="46" t="str">
        <f t="shared" si="62"/>
        <v/>
      </c>
      <c r="Y284" s="46" t="str">
        <f>IF(NOT(AND(LEFT(R284,1)="L",R284&lt;&gt;"LIGNE")),"",IF(UPPER(TRIM(W284))="QS","Qt. suffisante",IF(AJ284="","",IF(AF284="MASSE",IF(AJ284&gt;=1,"Kg","g"),IF(AF284="VOLUME",IF(AJ284&gt;=1,"L","cl"),IFERROR(VLOOKUP(UPPER(TRIM(V284)),AP4:AS49,4,FALSE),V284))))))</f>
        <v/>
      </c>
      <c r="Z284" s="78" t="str">
        <f t="shared" si="63"/>
        <v/>
      </c>
      <c r="AA284" s="45" t="str">
        <f>IF(NOT(AND(LEFT(R284,1)="L",R284&lt;&gt;"LIGNE")),"",IF(UPPER(TRIM(W284))="QS","Qt. suffisante",IF(AI284="","",IF(AF284="MASSE",IF(AI284&gt;=1,"Kg","g"),IF(AF284="VOLUME",IF(AI284&gt;=1,"L","cl"),IFERROR(VLOOKUP(UPPER(TRIM(V284)),AP4:AS49,4,FALSE),V284))))))</f>
        <v/>
      </c>
      <c r="AB284" s="47" t="str">
        <f t="shared" si="59"/>
        <v/>
      </c>
      <c r="AC284" s="47" t="str">
        <f t="shared" si="60"/>
        <v/>
      </c>
      <c r="AD284" s="47" t="str">
        <f t="shared" si="64"/>
        <v/>
      </c>
      <c r="AE284" s="1"/>
      <c r="AF284" s="48" t="str">
        <f>IF(NOT(AND(LEFT(R284,1)="L",R284&lt;&gt;"LIGNE")),"",IFERROR(VLOOKUP(UPPER(TRIM(V284)),AP4:AS49,2,FALSE),""))</f>
        <v/>
      </c>
      <c r="AG284" s="49" t="str">
        <f>IF(NOT(AND(LEFT(R284,1)="L",R284&lt;&gt;"LIGNE")),"",IFERROR(VLOOKUP(UPPER(TRIM(V284)),AP4:AS49,3,FALSE),""))</f>
        <v/>
      </c>
      <c r="AH284" s="49" t="str">
        <f t="shared" si="61"/>
        <v/>
      </c>
      <c r="AI284" s="49" t="str">
        <f t="shared" si="65"/>
        <v/>
      </c>
      <c r="AJ284" s="49" t="str">
        <f t="shared" si="66"/>
        <v/>
      </c>
      <c r="AK284" s="40" t="str">
        <f>IF(R284="RECETTE","",IF(R284="PRINCIPAL AUTEUR",IF(OR(S284="",T284="",V284="",W284="",S284=0),"",IFERROR(IF(OR(VLOOKUP(UPPER(TRIM(SUBSTITUTE(T284,CHAR(160)," "))),AP4:AS49,2,FALSE)&lt;&gt;VLOOKUP(UPPER(TRIM(SUBSTITUTE(W284,CHAR(160)," "))),AP4:AS49,2,FALSE),AND(VLOOKUP(UPPER(TRIM(SUBSTITUTE(T284,CHAR(160)," "))),AP4:AS49,2,FALSE)="AUTRE",UPPER(TRIM(SUBSTITUTE(T284,CHAR(160)," ")))&lt;&gt;UPPER(TRIM(SUBSTITUTE(W284,CHAR(160)," "))))),"",(V284*VLOOKUP(UPPER(TRIM(SUBSTITUTE(W284,CHAR(160)," "))),AP4:AS49,3,FALSE))/(S284*VLOOKUP(UPPER(TRIM(SUBSTITUTE(T284,CHAR(160)," "))),AP4:AS49,3,FALSE))),"")),IFERROR(AK283,"")))</f>
        <v/>
      </c>
      <c r="AL284" s="40" t="str">
        <f t="shared" si="67"/>
        <v/>
      </c>
      <c r="AM284" s="50">
        <f t="shared" si="68"/>
        <v>0</v>
      </c>
      <c r="AN284" s="1"/>
      <c r="AO284" s="1"/>
      <c r="AP284" s="66" t="s">
        <v>468</v>
      </c>
      <c r="AQ284" s="1"/>
      <c r="AR284" s="1"/>
      <c r="AS284" s="1"/>
      <c r="BJ284" s="229">
        <v>1</v>
      </c>
    </row>
    <row r="285" spans="1:62" ht="20.100000000000001" customHeight="1" x14ac:dyDescent="0.25">
      <c r="A285" s="232" t="s">
        <v>237</v>
      </c>
      <c r="B285" s="178">
        <f t="shared" si="57"/>
        <v>0</v>
      </c>
      <c r="C285" s="156"/>
      <c r="D285" s="157"/>
      <c r="E285" s="157"/>
      <c r="F285" s="157"/>
      <c r="G285" s="157"/>
      <c r="H285" s="157"/>
      <c r="I285" s="158"/>
      <c r="J285" s="131" t="s">
        <v>237</v>
      </c>
      <c r="K285" s="255" t="str">
        <f t="shared" si="58"/>
        <v>►</v>
      </c>
      <c r="L285" s="341"/>
      <c r="M285" s="341"/>
      <c r="N285" s="341"/>
      <c r="O285" s="341"/>
      <c r="P285" s="341"/>
      <c r="Q285" s="1"/>
      <c r="R285" s="1"/>
      <c r="S285" s="77"/>
      <c r="T285" s="77"/>
      <c r="U285" s="77"/>
      <c r="V285" s="77"/>
      <c r="W285" s="1"/>
      <c r="X285" s="46" t="str">
        <f t="shared" si="62"/>
        <v/>
      </c>
      <c r="Y285" s="46" t="str">
        <f>IF(NOT(AND(LEFT(R285,1)="L",R285&lt;&gt;"LIGNE")),"",IF(UPPER(TRIM(W285))="QS","Qt. suffisante",IF(AJ285="","",IF(AF285="MASSE",IF(AJ285&gt;=1,"Kg","g"),IF(AF285="VOLUME",IF(AJ285&gt;=1,"L","cl"),IFERROR(VLOOKUP(UPPER(TRIM(V285)),AP4:AS49,4,FALSE),V285))))))</f>
        <v/>
      </c>
      <c r="Z285" s="78" t="str">
        <f t="shared" si="63"/>
        <v/>
      </c>
      <c r="AA285" s="45" t="str">
        <f>IF(NOT(AND(LEFT(R285,1)="L",R285&lt;&gt;"LIGNE")),"",IF(UPPER(TRIM(W285))="QS","Qt. suffisante",IF(AI285="","",IF(AF285="MASSE",IF(AI285&gt;=1,"Kg","g"),IF(AF285="VOLUME",IF(AI285&gt;=1,"L","cl"),IFERROR(VLOOKUP(UPPER(TRIM(V285)),AP4:AS49,4,FALSE),V285))))))</f>
        <v/>
      </c>
      <c r="AB285" s="47" t="str">
        <f t="shared" si="59"/>
        <v/>
      </c>
      <c r="AC285" s="47" t="str">
        <f t="shared" si="60"/>
        <v/>
      </c>
      <c r="AD285" s="47" t="str">
        <f t="shared" si="64"/>
        <v/>
      </c>
      <c r="AE285" s="1"/>
      <c r="AF285" s="48" t="str">
        <f>IF(NOT(AND(LEFT(R285,1)="L",R285&lt;&gt;"LIGNE")),"",IFERROR(VLOOKUP(UPPER(TRIM(V285)),AP4:AS49,2,FALSE),""))</f>
        <v/>
      </c>
      <c r="AG285" s="49" t="str">
        <f>IF(NOT(AND(LEFT(R285,1)="L",R285&lt;&gt;"LIGNE")),"",IFERROR(VLOOKUP(UPPER(TRIM(V285)),AP4:AS49,3,FALSE),""))</f>
        <v/>
      </c>
      <c r="AH285" s="49" t="str">
        <f t="shared" si="61"/>
        <v/>
      </c>
      <c r="AI285" s="49" t="str">
        <f t="shared" si="65"/>
        <v/>
      </c>
      <c r="AJ285" s="49" t="str">
        <f t="shared" si="66"/>
        <v/>
      </c>
      <c r="AK285" s="40" t="str">
        <f>IF(R285="RECETTE","",IF(R285="PRINCIPAL AUTEUR",IF(OR(S285="",T285="",V285="",W285="",S285=0),"",IFERROR(IF(OR(VLOOKUP(UPPER(TRIM(SUBSTITUTE(T285,CHAR(160)," "))),AP4:AS49,2,FALSE)&lt;&gt;VLOOKUP(UPPER(TRIM(SUBSTITUTE(W285,CHAR(160)," "))),AP4:AS49,2,FALSE),AND(VLOOKUP(UPPER(TRIM(SUBSTITUTE(T285,CHAR(160)," "))),AP4:AS49,2,FALSE)="AUTRE",UPPER(TRIM(SUBSTITUTE(T285,CHAR(160)," ")))&lt;&gt;UPPER(TRIM(SUBSTITUTE(W285,CHAR(160)," "))))),"",(V285*VLOOKUP(UPPER(TRIM(SUBSTITUTE(W285,CHAR(160)," "))),AP4:AS49,3,FALSE))/(S285*VLOOKUP(UPPER(TRIM(SUBSTITUTE(T285,CHAR(160)," "))),AP4:AS49,3,FALSE))),"")),IFERROR(AK284,"")))</f>
        <v/>
      </c>
      <c r="AL285" s="40" t="str">
        <f t="shared" si="67"/>
        <v/>
      </c>
      <c r="AM285" s="50">
        <f t="shared" si="68"/>
        <v>0</v>
      </c>
      <c r="AN285" s="1"/>
      <c r="AO285" s="1"/>
      <c r="AP285" s="75" t="s">
        <v>110</v>
      </c>
      <c r="AQ285" s="1"/>
      <c r="AR285" s="1"/>
      <c r="AS285" s="1"/>
      <c r="BJ285" s="229">
        <v>1</v>
      </c>
    </row>
    <row r="286" spans="1:62" ht="20.100000000000001" customHeight="1" x14ac:dyDescent="0.25">
      <c r="A286" s="232" t="s">
        <v>237</v>
      </c>
      <c r="B286" s="178">
        <f t="shared" si="57"/>
        <v>0</v>
      </c>
      <c r="C286" s="156"/>
      <c r="D286" s="157"/>
      <c r="E286" s="157"/>
      <c r="F286" s="157"/>
      <c r="G286" s="157"/>
      <c r="H286" s="157"/>
      <c r="I286" s="158"/>
      <c r="J286" s="131" t="s">
        <v>237</v>
      </c>
      <c r="K286" s="255" t="str">
        <f t="shared" si="58"/>
        <v>►</v>
      </c>
      <c r="L286" s="341"/>
      <c r="M286" s="341"/>
      <c r="N286" s="341"/>
      <c r="O286" s="341"/>
      <c r="P286" s="341"/>
      <c r="Q286" s="1"/>
      <c r="R286" s="1"/>
      <c r="S286" s="77"/>
      <c r="T286" s="77"/>
      <c r="U286" s="77"/>
      <c r="V286" s="77"/>
      <c r="W286" s="1"/>
      <c r="X286" s="46" t="str">
        <f t="shared" si="62"/>
        <v/>
      </c>
      <c r="Y286" s="46" t="str">
        <f>IF(NOT(AND(LEFT(R286,1)="L",R286&lt;&gt;"LIGNE")),"",IF(UPPER(TRIM(W286))="QS","Qt. suffisante",IF(AJ286="","",IF(AF286="MASSE",IF(AJ286&gt;=1,"Kg","g"),IF(AF286="VOLUME",IF(AJ286&gt;=1,"L","cl"),IFERROR(VLOOKUP(UPPER(TRIM(V286)),AP4:AS49,4,FALSE),V286))))))</f>
        <v/>
      </c>
      <c r="Z286" s="78" t="str">
        <f t="shared" si="63"/>
        <v/>
      </c>
      <c r="AA286" s="45" t="str">
        <f>IF(NOT(AND(LEFT(R286,1)="L",R286&lt;&gt;"LIGNE")),"",IF(UPPER(TRIM(W286))="QS","Qt. suffisante",IF(AI286="","",IF(AF286="MASSE",IF(AI286&gt;=1,"Kg","g"),IF(AF286="VOLUME",IF(AI286&gt;=1,"L","cl"),IFERROR(VLOOKUP(UPPER(TRIM(V286)),AP4:AS49,4,FALSE),V286))))))</f>
        <v/>
      </c>
      <c r="AB286" s="47" t="str">
        <f t="shared" si="59"/>
        <v/>
      </c>
      <c r="AC286" s="47" t="str">
        <f t="shared" si="60"/>
        <v/>
      </c>
      <c r="AD286" s="47" t="str">
        <f t="shared" si="64"/>
        <v/>
      </c>
      <c r="AE286" s="1"/>
      <c r="AF286" s="48" t="str">
        <f>IF(NOT(AND(LEFT(R286,1)="L",R286&lt;&gt;"LIGNE")),"",IFERROR(VLOOKUP(UPPER(TRIM(V286)),AP4:AS49,2,FALSE),""))</f>
        <v/>
      </c>
      <c r="AG286" s="49" t="str">
        <f>IF(NOT(AND(LEFT(R286,1)="L",R286&lt;&gt;"LIGNE")),"",IFERROR(VLOOKUP(UPPER(TRIM(V286)),AP4:AS49,3,FALSE),""))</f>
        <v/>
      </c>
      <c r="AH286" s="49" t="str">
        <f t="shared" si="61"/>
        <v/>
      </c>
      <c r="AI286" s="49" t="str">
        <f t="shared" si="65"/>
        <v/>
      </c>
      <c r="AJ286" s="49" t="str">
        <f t="shared" si="66"/>
        <v/>
      </c>
      <c r="AK286" s="40" t="str">
        <f>IF(R286="RECETTE","",IF(R286="PRINCIPAL AUTEUR",IF(OR(S286="",T286="",V286="",W286="",S286=0),"",IFERROR(IF(OR(VLOOKUP(UPPER(TRIM(SUBSTITUTE(T286,CHAR(160)," "))),AP4:AS49,2,FALSE)&lt;&gt;VLOOKUP(UPPER(TRIM(SUBSTITUTE(W286,CHAR(160)," "))),AP4:AS49,2,FALSE),AND(VLOOKUP(UPPER(TRIM(SUBSTITUTE(T286,CHAR(160)," "))),AP4:AS49,2,FALSE)="AUTRE",UPPER(TRIM(SUBSTITUTE(T286,CHAR(160)," ")))&lt;&gt;UPPER(TRIM(SUBSTITUTE(W286,CHAR(160)," "))))),"",(V286*VLOOKUP(UPPER(TRIM(SUBSTITUTE(W286,CHAR(160)," "))),AP4:AS49,3,FALSE))/(S286*VLOOKUP(UPPER(TRIM(SUBSTITUTE(T286,CHAR(160)," "))),AP4:AS49,3,FALSE))),"")),IFERROR(AK285,"")))</f>
        <v/>
      </c>
      <c r="AL286" s="40" t="str">
        <f t="shared" si="67"/>
        <v/>
      </c>
      <c r="AM286" s="50">
        <f t="shared" si="68"/>
        <v>0</v>
      </c>
      <c r="AN286" s="1"/>
      <c r="AO286" s="1"/>
      <c r="AP286" s="15" t="s">
        <v>323</v>
      </c>
      <c r="AQ286" s="1"/>
      <c r="AR286" s="1"/>
      <c r="AS286" s="1"/>
      <c r="BJ286" s="229">
        <v>1</v>
      </c>
    </row>
    <row r="287" spans="1:62" ht="20.100000000000001" customHeight="1" x14ac:dyDescent="0.25">
      <c r="A287" s="232" t="s">
        <v>237</v>
      </c>
      <c r="B287" s="178">
        <f t="shared" si="57"/>
        <v>0</v>
      </c>
      <c r="C287" s="156"/>
      <c r="D287" s="157"/>
      <c r="E287" s="157"/>
      <c r="F287" s="157"/>
      <c r="G287" s="157"/>
      <c r="H287" s="157"/>
      <c r="I287" s="158"/>
      <c r="J287" s="131" t="s">
        <v>237</v>
      </c>
      <c r="K287" s="255" t="str">
        <f t="shared" si="58"/>
        <v>►</v>
      </c>
      <c r="L287" s="341"/>
      <c r="M287" s="341"/>
      <c r="N287" s="341"/>
      <c r="O287" s="341"/>
      <c r="P287" s="341"/>
      <c r="Q287" s="1"/>
      <c r="R287" s="1"/>
      <c r="S287" s="77"/>
      <c r="T287" s="77"/>
      <c r="U287" s="77"/>
      <c r="V287" s="77"/>
      <c r="W287" s="1"/>
      <c r="X287" s="46" t="str">
        <f t="shared" si="62"/>
        <v/>
      </c>
      <c r="Y287" s="46" t="str">
        <f>IF(NOT(AND(LEFT(R287,1)="L",R287&lt;&gt;"LIGNE")),"",IF(UPPER(TRIM(W287))="QS","Qt. suffisante",IF(AJ287="","",IF(AF287="MASSE",IF(AJ287&gt;=1,"Kg","g"),IF(AF287="VOLUME",IF(AJ287&gt;=1,"L","cl"),IFERROR(VLOOKUP(UPPER(TRIM(V287)),AP4:AS49,4,FALSE),V287))))))</f>
        <v/>
      </c>
      <c r="Z287" s="78" t="str">
        <f t="shared" si="63"/>
        <v/>
      </c>
      <c r="AA287" s="45" t="str">
        <f>IF(NOT(AND(LEFT(R287,1)="L",R287&lt;&gt;"LIGNE")),"",IF(UPPER(TRIM(W287))="QS","Qt. suffisante",IF(AI287="","",IF(AF287="MASSE",IF(AI287&gt;=1,"Kg","g"),IF(AF287="VOLUME",IF(AI287&gt;=1,"L","cl"),IFERROR(VLOOKUP(UPPER(TRIM(V287)),AP4:AS49,4,FALSE),V287))))))</f>
        <v/>
      </c>
      <c r="AB287" s="47" t="str">
        <f t="shared" si="59"/>
        <v/>
      </c>
      <c r="AC287" s="47" t="str">
        <f t="shared" si="60"/>
        <v/>
      </c>
      <c r="AD287" s="47" t="str">
        <f t="shared" si="64"/>
        <v/>
      </c>
      <c r="AE287" s="1"/>
      <c r="AF287" s="48" t="str">
        <f>IF(NOT(AND(LEFT(R287,1)="L",R287&lt;&gt;"LIGNE")),"",IFERROR(VLOOKUP(UPPER(TRIM(V287)),AP4:AS49,2,FALSE),""))</f>
        <v/>
      </c>
      <c r="AG287" s="49" t="str">
        <f>IF(NOT(AND(LEFT(R287,1)="L",R287&lt;&gt;"LIGNE")),"",IFERROR(VLOOKUP(UPPER(TRIM(V287)),AP4:AS49,3,FALSE),""))</f>
        <v/>
      </c>
      <c r="AH287" s="49" t="str">
        <f t="shared" si="61"/>
        <v/>
      </c>
      <c r="AI287" s="49" t="str">
        <f t="shared" si="65"/>
        <v/>
      </c>
      <c r="AJ287" s="49" t="str">
        <f t="shared" si="66"/>
        <v/>
      </c>
      <c r="AK287" s="40" t="str">
        <f>IF(R287="RECETTE","",IF(R287="PRINCIPAL AUTEUR",IF(OR(S287="",T287="",V287="",W287="",S287=0),"",IFERROR(IF(OR(VLOOKUP(UPPER(TRIM(SUBSTITUTE(T287,CHAR(160)," "))),AP4:AS49,2,FALSE)&lt;&gt;VLOOKUP(UPPER(TRIM(SUBSTITUTE(W287,CHAR(160)," "))),AP4:AS49,2,FALSE),AND(VLOOKUP(UPPER(TRIM(SUBSTITUTE(T287,CHAR(160)," "))),AP4:AS49,2,FALSE)="AUTRE",UPPER(TRIM(SUBSTITUTE(T287,CHAR(160)," ")))&lt;&gt;UPPER(TRIM(SUBSTITUTE(W287,CHAR(160)," "))))),"",(V287*VLOOKUP(UPPER(TRIM(SUBSTITUTE(W287,CHAR(160)," "))),AP4:AS49,3,FALSE))/(S287*VLOOKUP(UPPER(TRIM(SUBSTITUTE(T287,CHAR(160)," "))),AP4:AS49,3,FALSE))),"")),IFERROR(AK286,"")))</f>
        <v/>
      </c>
      <c r="AL287" s="40" t="str">
        <f t="shared" si="67"/>
        <v/>
      </c>
      <c r="AM287" s="50">
        <f t="shared" si="68"/>
        <v>0</v>
      </c>
      <c r="AN287" s="1"/>
      <c r="AO287" s="1"/>
      <c r="AP287" s="21" t="s">
        <v>272</v>
      </c>
      <c r="AQ287" s="1"/>
      <c r="AR287" s="1"/>
      <c r="AS287" s="1"/>
      <c r="BJ287" s="229">
        <v>1</v>
      </c>
    </row>
    <row r="288" spans="1:62" ht="20.100000000000001" customHeight="1" x14ac:dyDescent="0.25">
      <c r="A288" s="232" t="s">
        <v>237</v>
      </c>
      <c r="B288" s="178">
        <f t="shared" si="57"/>
        <v>0</v>
      </c>
      <c r="C288" s="156"/>
      <c r="D288" s="157"/>
      <c r="E288" s="157"/>
      <c r="F288" s="157"/>
      <c r="G288" s="157"/>
      <c r="H288" s="157"/>
      <c r="I288" s="158"/>
      <c r="J288" s="131" t="s">
        <v>237</v>
      </c>
      <c r="K288" s="255" t="str">
        <f t="shared" si="58"/>
        <v>►</v>
      </c>
      <c r="L288" s="341"/>
      <c r="M288" s="341"/>
      <c r="N288" s="341"/>
      <c r="O288" s="341"/>
      <c r="P288" s="341"/>
      <c r="Q288" s="1"/>
      <c r="R288" s="1"/>
      <c r="S288" s="77"/>
      <c r="T288" s="77"/>
      <c r="U288" s="77"/>
      <c r="V288" s="77"/>
      <c r="W288" s="1"/>
      <c r="X288" s="46" t="str">
        <f t="shared" si="62"/>
        <v/>
      </c>
      <c r="Y288" s="46" t="str">
        <f>IF(NOT(AND(LEFT(R288,1)="L",R288&lt;&gt;"LIGNE")),"",IF(UPPER(TRIM(W288))="QS","Qt. suffisante",IF(AJ288="","",IF(AF288="MASSE",IF(AJ288&gt;=1,"Kg","g"),IF(AF288="VOLUME",IF(AJ288&gt;=1,"L","cl"),IFERROR(VLOOKUP(UPPER(TRIM(V288)),AP4:AS49,4,FALSE),V288))))))</f>
        <v/>
      </c>
      <c r="Z288" s="78" t="str">
        <f t="shared" si="63"/>
        <v/>
      </c>
      <c r="AA288" s="45" t="str">
        <f>IF(NOT(AND(LEFT(R288,1)="L",R288&lt;&gt;"LIGNE")),"",IF(UPPER(TRIM(W288))="QS","Qt. suffisante",IF(AI288="","",IF(AF288="MASSE",IF(AI288&gt;=1,"Kg","g"),IF(AF288="VOLUME",IF(AI288&gt;=1,"L","cl"),IFERROR(VLOOKUP(UPPER(TRIM(V288)),AP4:AS49,4,FALSE),V288))))))</f>
        <v/>
      </c>
      <c r="AB288" s="47" t="str">
        <f t="shared" si="59"/>
        <v/>
      </c>
      <c r="AC288" s="47" t="str">
        <f t="shared" si="60"/>
        <v/>
      </c>
      <c r="AD288" s="47" t="str">
        <f t="shared" si="64"/>
        <v/>
      </c>
      <c r="AE288" s="1"/>
      <c r="AF288" s="48" t="str">
        <f>IF(NOT(AND(LEFT(R288,1)="L",R288&lt;&gt;"LIGNE")),"",IFERROR(VLOOKUP(UPPER(TRIM(V288)),AP4:AS49,2,FALSE),""))</f>
        <v/>
      </c>
      <c r="AG288" s="49" t="str">
        <f>IF(NOT(AND(LEFT(R288,1)="L",R288&lt;&gt;"LIGNE")),"",IFERROR(VLOOKUP(UPPER(TRIM(V288)),AP4:AS49,3,FALSE),""))</f>
        <v/>
      </c>
      <c r="AH288" s="49" t="str">
        <f t="shared" si="61"/>
        <v/>
      </c>
      <c r="AI288" s="49" t="str">
        <f t="shared" si="65"/>
        <v/>
      </c>
      <c r="AJ288" s="49" t="str">
        <f t="shared" si="66"/>
        <v/>
      </c>
      <c r="AK288" s="40" t="str">
        <f>IF(R288="RECETTE","",IF(R288="PRINCIPAL AUTEUR",IF(OR(S288="",T288="",V288="",W288="",S288=0),"",IFERROR(IF(OR(VLOOKUP(UPPER(TRIM(SUBSTITUTE(T288,CHAR(160)," "))),AP4:AS49,2,FALSE)&lt;&gt;VLOOKUP(UPPER(TRIM(SUBSTITUTE(W288,CHAR(160)," "))),AP4:AS49,2,FALSE),AND(VLOOKUP(UPPER(TRIM(SUBSTITUTE(T288,CHAR(160)," "))),AP4:AS49,2,FALSE)="AUTRE",UPPER(TRIM(SUBSTITUTE(T288,CHAR(160)," ")))&lt;&gt;UPPER(TRIM(SUBSTITUTE(W288,CHAR(160)," "))))),"",(V288*VLOOKUP(UPPER(TRIM(SUBSTITUTE(W288,CHAR(160)," "))),AP4:AS49,3,FALSE))/(S288*VLOOKUP(UPPER(TRIM(SUBSTITUTE(T288,CHAR(160)," "))),AP4:AS49,3,FALSE))),"")),IFERROR(AK287,"")))</f>
        <v/>
      </c>
      <c r="AL288" s="40" t="str">
        <f t="shared" si="67"/>
        <v/>
      </c>
      <c r="AM288" s="50">
        <f t="shared" si="68"/>
        <v>0</v>
      </c>
      <c r="AN288" s="1"/>
      <c r="AO288" s="1"/>
      <c r="AP288" s="26" t="s">
        <v>469</v>
      </c>
      <c r="AQ288" s="1"/>
      <c r="AR288" s="1"/>
      <c r="AS288" s="1"/>
      <c r="BJ288" s="229">
        <v>1</v>
      </c>
    </row>
    <row r="289" spans="1:62" ht="20.100000000000001" customHeight="1" x14ac:dyDescent="0.25">
      <c r="A289" s="232" t="s">
        <v>237</v>
      </c>
      <c r="B289" s="178">
        <f t="shared" si="57"/>
        <v>0</v>
      </c>
      <c r="C289" s="156"/>
      <c r="D289" s="157"/>
      <c r="E289" s="157"/>
      <c r="F289" s="157"/>
      <c r="G289" s="157"/>
      <c r="H289" s="157"/>
      <c r="I289" s="158"/>
      <c r="J289" s="131" t="s">
        <v>237</v>
      </c>
      <c r="K289" s="255" t="str">
        <f t="shared" si="58"/>
        <v>►</v>
      </c>
      <c r="L289" s="341"/>
      <c r="M289" s="341"/>
      <c r="N289" s="341"/>
      <c r="O289" s="341"/>
      <c r="P289" s="341"/>
      <c r="Q289" s="1"/>
      <c r="R289" s="1"/>
      <c r="S289" s="77"/>
      <c r="T289" s="77"/>
      <c r="U289" s="77"/>
      <c r="V289" s="77"/>
      <c r="W289" s="1"/>
      <c r="X289" s="46" t="str">
        <f t="shared" si="62"/>
        <v/>
      </c>
      <c r="Y289" s="46" t="str">
        <f>IF(NOT(AND(LEFT(R289,1)="L",R289&lt;&gt;"LIGNE")),"",IF(UPPER(TRIM(W289))="QS","Qt. suffisante",IF(AJ289="","",IF(AF289="MASSE",IF(AJ289&gt;=1,"Kg","g"),IF(AF289="VOLUME",IF(AJ289&gt;=1,"L","cl"),IFERROR(VLOOKUP(UPPER(TRIM(V289)),AP4:AS49,4,FALSE),V289))))))</f>
        <v/>
      </c>
      <c r="Z289" s="78" t="str">
        <f t="shared" si="63"/>
        <v/>
      </c>
      <c r="AA289" s="45" t="str">
        <f>IF(NOT(AND(LEFT(R289,1)="L",R289&lt;&gt;"LIGNE")),"",IF(UPPER(TRIM(W289))="QS","Qt. suffisante",IF(AI289="","",IF(AF289="MASSE",IF(AI289&gt;=1,"Kg","g"),IF(AF289="VOLUME",IF(AI289&gt;=1,"L","cl"),IFERROR(VLOOKUP(UPPER(TRIM(V289)),AP4:AS49,4,FALSE),V289))))))</f>
        <v/>
      </c>
      <c r="AB289" s="47" t="str">
        <f t="shared" si="59"/>
        <v/>
      </c>
      <c r="AC289" s="47" t="str">
        <f t="shared" si="60"/>
        <v/>
      </c>
      <c r="AD289" s="47" t="str">
        <f t="shared" si="64"/>
        <v/>
      </c>
      <c r="AE289" s="1"/>
      <c r="AF289" s="48" t="str">
        <f>IF(NOT(AND(LEFT(R289,1)="L",R289&lt;&gt;"LIGNE")),"",IFERROR(VLOOKUP(UPPER(TRIM(V289)),AP4:AS49,2,FALSE),""))</f>
        <v/>
      </c>
      <c r="AG289" s="49" t="str">
        <f>IF(NOT(AND(LEFT(R289,1)="L",R289&lt;&gt;"LIGNE")),"",IFERROR(VLOOKUP(UPPER(TRIM(V289)),AP4:AS49,3,FALSE),""))</f>
        <v/>
      </c>
      <c r="AH289" s="49" t="str">
        <f t="shared" si="61"/>
        <v/>
      </c>
      <c r="AI289" s="49" t="str">
        <f t="shared" si="65"/>
        <v/>
      </c>
      <c r="AJ289" s="49" t="str">
        <f t="shared" si="66"/>
        <v/>
      </c>
      <c r="AK289" s="40" t="str">
        <f>IF(R289="RECETTE","",IF(R289="PRINCIPAL AUTEUR",IF(OR(S289="",T289="",V289="",W289="",S289=0),"",IFERROR(IF(OR(VLOOKUP(UPPER(TRIM(SUBSTITUTE(T289,CHAR(160)," "))),AP4:AS49,2,FALSE)&lt;&gt;VLOOKUP(UPPER(TRIM(SUBSTITUTE(W289,CHAR(160)," "))),AP4:AS49,2,FALSE),AND(VLOOKUP(UPPER(TRIM(SUBSTITUTE(T289,CHAR(160)," "))),AP4:AS49,2,FALSE)="AUTRE",UPPER(TRIM(SUBSTITUTE(T289,CHAR(160)," ")))&lt;&gt;UPPER(TRIM(SUBSTITUTE(W289,CHAR(160)," "))))),"",(V289*VLOOKUP(UPPER(TRIM(SUBSTITUTE(W289,CHAR(160)," "))),AP4:AS49,3,FALSE))/(S289*VLOOKUP(UPPER(TRIM(SUBSTITUTE(T289,CHAR(160)," "))),AP4:AS49,3,FALSE))),"")),IFERROR(AK288,"")))</f>
        <v/>
      </c>
      <c r="AL289" s="40" t="str">
        <f t="shared" si="67"/>
        <v/>
      </c>
      <c r="AM289" s="50">
        <f t="shared" si="68"/>
        <v>0</v>
      </c>
      <c r="AN289" s="1"/>
      <c r="AO289" s="1"/>
      <c r="AP289" s="26" t="s">
        <v>470</v>
      </c>
      <c r="AQ289" s="1"/>
      <c r="AR289" s="1"/>
      <c r="AS289" s="1"/>
      <c r="BJ289" s="229">
        <v>1</v>
      </c>
    </row>
    <row r="290" spans="1:62" ht="20.100000000000001" customHeight="1" x14ac:dyDescent="0.25">
      <c r="A290" s="232" t="s">
        <v>237</v>
      </c>
      <c r="B290" s="178">
        <f t="shared" si="57"/>
        <v>0</v>
      </c>
      <c r="C290" s="156"/>
      <c r="D290" s="157"/>
      <c r="E290" s="157"/>
      <c r="F290" s="157"/>
      <c r="G290" s="157"/>
      <c r="H290" s="157"/>
      <c r="I290" s="158"/>
      <c r="J290" s="131" t="s">
        <v>237</v>
      </c>
      <c r="K290" s="255" t="str">
        <f t="shared" si="58"/>
        <v>►</v>
      </c>
      <c r="L290" s="341"/>
      <c r="M290" s="341"/>
      <c r="N290" s="341"/>
      <c r="O290" s="341"/>
      <c r="P290" s="341"/>
      <c r="Q290" s="1"/>
      <c r="R290" s="1"/>
      <c r="S290" s="77"/>
      <c r="T290" s="77"/>
      <c r="U290" s="77"/>
      <c r="V290" s="77"/>
      <c r="W290" s="1"/>
      <c r="X290" s="46" t="str">
        <f t="shared" si="62"/>
        <v/>
      </c>
      <c r="Y290" s="46" t="str">
        <f>IF(NOT(AND(LEFT(R290,1)="L",R290&lt;&gt;"LIGNE")),"",IF(UPPER(TRIM(W290))="QS","Qt. suffisante",IF(AJ290="","",IF(AF290="MASSE",IF(AJ290&gt;=1,"Kg","g"),IF(AF290="VOLUME",IF(AJ290&gt;=1,"L","cl"),IFERROR(VLOOKUP(UPPER(TRIM(V290)),AP4:AS49,4,FALSE),V290))))))</f>
        <v/>
      </c>
      <c r="Z290" s="78" t="str">
        <f t="shared" si="63"/>
        <v/>
      </c>
      <c r="AA290" s="45" t="str">
        <f>IF(NOT(AND(LEFT(R290,1)="L",R290&lt;&gt;"LIGNE")),"",IF(UPPER(TRIM(W290))="QS","Qt. suffisante",IF(AI290="","",IF(AF290="MASSE",IF(AI290&gt;=1,"Kg","g"),IF(AF290="VOLUME",IF(AI290&gt;=1,"L","cl"),IFERROR(VLOOKUP(UPPER(TRIM(V290)),AP4:AS49,4,FALSE),V290))))))</f>
        <v/>
      </c>
      <c r="AB290" s="47" t="str">
        <f t="shared" si="59"/>
        <v/>
      </c>
      <c r="AC290" s="47" t="str">
        <f t="shared" si="60"/>
        <v/>
      </c>
      <c r="AD290" s="47" t="str">
        <f t="shared" si="64"/>
        <v/>
      </c>
      <c r="AE290" s="1"/>
      <c r="AF290" s="48" t="str">
        <f>IF(NOT(AND(LEFT(R290,1)="L",R290&lt;&gt;"LIGNE")),"",IFERROR(VLOOKUP(UPPER(TRIM(V290)),AP4:AS49,2,FALSE),""))</f>
        <v/>
      </c>
      <c r="AG290" s="49" t="str">
        <f>IF(NOT(AND(LEFT(R290,1)="L",R290&lt;&gt;"LIGNE")),"",IFERROR(VLOOKUP(UPPER(TRIM(V290)),AP4:AS49,3,FALSE),""))</f>
        <v/>
      </c>
      <c r="AH290" s="49" t="str">
        <f t="shared" si="61"/>
        <v/>
      </c>
      <c r="AI290" s="49" t="str">
        <f t="shared" si="65"/>
        <v/>
      </c>
      <c r="AJ290" s="49" t="str">
        <f t="shared" si="66"/>
        <v/>
      </c>
      <c r="AK290" s="40" t="str">
        <f>IF(R290="RECETTE","",IF(R290="PRINCIPAL AUTEUR",IF(OR(S290="",T290="",V290="",W290="",S290=0),"",IFERROR(IF(OR(VLOOKUP(UPPER(TRIM(SUBSTITUTE(T290,CHAR(160)," "))),AP4:AS49,2,FALSE)&lt;&gt;VLOOKUP(UPPER(TRIM(SUBSTITUTE(W290,CHAR(160)," "))),AP4:AS49,2,FALSE),AND(VLOOKUP(UPPER(TRIM(SUBSTITUTE(T290,CHAR(160)," "))),AP4:AS49,2,FALSE)="AUTRE",UPPER(TRIM(SUBSTITUTE(T290,CHAR(160)," ")))&lt;&gt;UPPER(TRIM(SUBSTITUTE(W290,CHAR(160)," "))))),"",(V290*VLOOKUP(UPPER(TRIM(SUBSTITUTE(W290,CHAR(160)," "))),AP4:AS49,3,FALSE))/(S290*VLOOKUP(UPPER(TRIM(SUBSTITUTE(T290,CHAR(160)," "))),AP4:AS49,3,FALSE))),"")),IFERROR(AK289,"")))</f>
        <v/>
      </c>
      <c r="AL290" s="40" t="str">
        <f t="shared" si="67"/>
        <v/>
      </c>
      <c r="AM290" s="50">
        <f t="shared" si="68"/>
        <v>0</v>
      </c>
      <c r="AN290" s="1"/>
      <c r="AO290" s="1"/>
      <c r="AP290" s="26" t="s">
        <v>471</v>
      </c>
      <c r="AQ290" s="1"/>
      <c r="AR290" s="1"/>
      <c r="AS290" s="1"/>
      <c r="BJ290" s="229">
        <v>1</v>
      </c>
    </row>
    <row r="291" spans="1:62" ht="20.100000000000001" customHeight="1" x14ac:dyDescent="0.25">
      <c r="A291" s="232" t="s">
        <v>237</v>
      </c>
      <c r="B291" s="178">
        <f t="shared" si="57"/>
        <v>0</v>
      </c>
      <c r="C291" s="156"/>
      <c r="D291" s="157"/>
      <c r="E291" s="157"/>
      <c r="F291" s="157"/>
      <c r="G291" s="157"/>
      <c r="H291" s="157"/>
      <c r="I291" s="158"/>
      <c r="J291" s="131" t="s">
        <v>237</v>
      </c>
      <c r="K291" s="255" t="str">
        <f t="shared" si="58"/>
        <v>►</v>
      </c>
      <c r="L291" s="341"/>
      <c r="M291" s="341"/>
      <c r="N291" s="341"/>
      <c r="O291" s="341"/>
      <c r="P291" s="341"/>
      <c r="Q291" s="1"/>
      <c r="R291" s="1"/>
      <c r="S291" s="77"/>
      <c r="T291" s="77"/>
      <c r="U291" s="77"/>
      <c r="V291" s="77"/>
      <c r="W291" s="1"/>
      <c r="X291" s="46" t="str">
        <f t="shared" si="62"/>
        <v/>
      </c>
      <c r="Y291" s="46" t="str">
        <f>IF(NOT(AND(LEFT(R291,1)="L",R291&lt;&gt;"LIGNE")),"",IF(UPPER(TRIM(W291))="QS","Qt. suffisante",IF(AJ291="","",IF(AF291="MASSE",IF(AJ291&gt;=1,"Kg","g"),IF(AF291="VOLUME",IF(AJ291&gt;=1,"L","cl"),IFERROR(VLOOKUP(UPPER(TRIM(V291)),AP4:AS49,4,FALSE),V291))))))</f>
        <v/>
      </c>
      <c r="Z291" s="78" t="str">
        <f t="shared" si="63"/>
        <v/>
      </c>
      <c r="AA291" s="45" t="str">
        <f>IF(NOT(AND(LEFT(R291,1)="L",R291&lt;&gt;"LIGNE")),"",IF(UPPER(TRIM(W291))="QS","Qt. suffisante",IF(AI291="","",IF(AF291="MASSE",IF(AI291&gt;=1,"Kg","g"),IF(AF291="VOLUME",IF(AI291&gt;=1,"L","cl"),IFERROR(VLOOKUP(UPPER(TRIM(V291)),AP4:AS49,4,FALSE),V291))))))</f>
        <v/>
      </c>
      <c r="AB291" s="47" t="str">
        <f t="shared" si="59"/>
        <v/>
      </c>
      <c r="AC291" s="47" t="str">
        <f t="shared" si="60"/>
        <v/>
      </c>
      <c r="AD291" s="47" t="str">
        <f t="shared" si="64"/>
        <v/>
      </c>
      <c r="AE291" s="1"/>
      <c r="AF291" s="48" t="str">
        <f>IF(NOT(AND(LEFT(R291,1)="L",R291&lt;&gt;"LIGNE")),"",IFERROR(VLOOKUP(UPPER(TRIM(V291)),AP4:AS49,2,FALSE),""))</f>
        <v/>
      </c>
      <c r="AG291" s="49" t="str">
        <f>IF(NOT(AND(LEFT(R291,1)="L",R291&lt;&gt;"LIGNE")),"",IFERROR(VLOOKUP(UPPER(TRIM(V291)),AP4:AS49,3,FALSE),""))</f>
        <v/>
      </c>
      <c r="AH291" s="49" t="str">
        <f t="shared" si="61"/>
        <v/>
      </c>
      <c r="AI291" s="49" t="str">
        <f t="shared" si="65"/>
        <v/>
      </c>
      <c r="AJ291" s="49" t="str">
        <f t="shared" si="66"/>
        <v/>
      </c>
      <c r="AK291" s="40" t="str">
        <f>IF(R291="RECETTE","",IF(R291="PRINCIPAL AUTEUR",IF(OR(S291="",T291="",V291="",W291="",S291=0),"",IFERROR(IF(OR(VLOOKUP(UPPER(TRIM(SUBSTITUTE(T291,CHAR(160)," "))),AP4:AS49,2,FALSE)&lt;&gt;VLOOKUP(UPPER(TRIM(SUBSTITUTE(W291,CHAR(160)," "))),AP4:AS49,2,FALSE),AND(VLOOKUP(UPPER(TRIM(SUBSTITUTE(T291,CHAR(160)," "))),AP4:AS49,2,FALSE)="AUTRE",UPPER(TRIM(SUBSTITUTE(T291,CHAR(160)," ")))&lt;&gt;UPPER(TRIM(SUBSTITUTE(W291,CHAR(160)," "))))),"",(V291*VLOOKUP(UPPER(TRIM(SUBSTITUTE(W291,CHAR(160)," "))),AP4:AS49,3,FALSE))/(S291*VLOOKUP(UPPER(TRIM(SUBSTITUTE(T291,CHAR(160)," "))),AP4:AS49,3,FALSE))),"")),IFERROR(AK290,"")))</f>
        <v/>
      </c>
      <c r="AL291" s="40" t="str">
        <f t="shared" si="67"/>
        <v/>
      </c>
      <c r="AM291" s="50">
        <f t="shared" si="68"/>
        <v>0</v>
      </c>
      <c r="AN291" s="1"/>
      <c r="AO291" s="1"/>
      <c r="AP291" s="51" t="s">
        <v>0</v>
      </c>
      <c r="AQ291" s="1"/>
      <c r="AR291" s="1"/>
      <c r="AS291" s="1"/>
      <c r="BJ291" s="229">
        <v>1</v>
      </c>
    </row>
    <row r="292" spans="1:62" ht="20.100000000000001" customHeight="1" x14ac:dyDescent="0.25">
      <c r="A292" s="232" t="s">
        <v>237</v>
      </c>
      <c r="B292" s="178">
        <f t="shared" si="57"/>
        <v>0</v>
      </c>
      <c r="C292" s="156"/>
      <c r="D292" s="157"/>
      <c r="E292" s="157"/>
      <c r="F292" s="157"/>
      <c r="G292" s="157"/>
      <c r="H292" s="157"/>
      <c r="I292" s="158"/>
      <c r="J292" s="131" t="s">
        <v>237</v>
      </c>
      <c r="K292" s="255" t="str">
        <f t="shared" si="58"/>
        <v>►</v>
      </c>
      <c r="L292" s="341"/>
      <c r="M292" s="341"/>
      <c r="N292" s="341"/>
      <c r="O292" s="341"/>
      <c r="P292" s="341"/>
      <c r="Q292" s="1"/>
      <c r="R292" s="1"/>
      <c r="S292" s="77"/>
      <c r="T292" s="77"/>
      <c r="U292" s="77"/>
      <c r="V292" s="77"/>
      <c r="W292" s="1"/>
      <c r="X292" s="46" t="str">
        <f t="shared" si="62"/>
        <v/>
      </c>
      <c r="Y292" s="46" t="str">
        <f>IF(NOT(AND(LEFT(R292,1)="L",R292&lt;&gt;"LIGNE")),"",IF(UPPER(TRIM(W292))="QS","Qt. suffisante",IF(AJ292="","",IF(AF292="MASSE",IF(AJ292&gt;=1,"Kg","g"),IF(AF292="VOLUME",IF(AJ292&gt;=1,"L","cl"),IFERROR(VLOOKUP(UPPER(TRIM(V292)),AP4:AS49,4,FALSE),V292))))))</f>
        <v/>
      </c>
      <c r="Z292" s="78" t="str">
        <f t="shared" si="63"/>
        <v/>
      </c>
      <c r="AA292" s="45" t="str">
        <f>IF(NOT(AND(LEFT(R292,1)="L",R292&lt;&gt;"LIGNE")),"",IF(UPPER(TRIM(W292))="QS","Qt. suffisante",IF(AI292="","",IF(AF292="MASSE",IF(AI292&gt;=1,"Kg","g"),IF(AF292="VOLUME",IF(AI292&gt;=1,"L","cl"),IFERROR(VLOOKUP(UPPER(TRIM(V292)),AP4:AS49,4,FALSE),V292))))))</f>
        <v/>
      </c>
      <c r="AB292" s="47" t="str">
        <f t="shared" si="59"/>
        <v/>
      </c>
      <c r="AC292" s="47" t="str">
        <f t="shared" si="60"/>
        <v/>
      </c>
      <c r="AD292" s="47" t="str">
        <f t="shared" si="64"/>
        <v/>
      </c>
      <c r="AE292" s="1"/>
      <c r="AF292" s="48" t="str">
        <f>IF(NOT(AND(LEFT(R292,1)="L",R292&lt;&gt;"LIGNE")),"",IFERROR(VLOOKUP(UPPER(TRIM(V292)),AP4:AS49,2,FALSE),""))</f>
        <v/>
      </c>
      <c r="AG292" s="49" t="str">
        <f>IF(NOT(AND(LEFT(R292,1)="L",R292&lt;&gt;"LIGNE")),"",IFERROR(VLOOKUP(UPPER(TRIM(V292)),AP4:AS49,3,FALSE),""))</f>
        <v/>
      </c>
      <c r="AH292" s="49" t="str">
        <f t="shared" si="61"/>
        <v/>
      </c>
      <c r="AI292" s="49" t="str">
        <f t="shared" si="65"/>
        <v/>
      </c>
      <c r="AJ292" s="49" t="str">
        <f t="shared" si="66"/>
        <v/>
      </c>
      <c r="AK292" s="40" t="str">
        <f>IF(R292="RECETTE","",IF(R292="PRINCIPAL AUTEUR",IF(OR(S292="",T292="",V292="",W292="",S292=0),"",IFERROR(IF(OR(VLOOKUP(UPPER(TRIM(SUBSTITUTE(T292,CHAR(160)," "))),AP4:AS49,2,FALSE)&lt;&gt;VLOOKUP(UPPER(TRIM(SUBSTITUTE(W292,CHAR(160)," "))),AP4:AS49,2,FALSE),AND(VLOOKUP(UPPER(TRIM(SUBSTITUTE(T292,CHAR(160)," "))),AP4:AS49,2,FALSE)="AUTRE",UPPER(TRIM(SUBSTITUTE(T292,CHAR(160)," ")))&lt;&gt;UPPER(TRIM(SUBSTITUTE(W292,CHAR(160)," "))))),"",(V292*VLOOKUP(UPPER(TRIM(SUBSTITUTE(W292,CHAR(160)," "))),AP4:AS49,3,FALSE))/(S292*VLOOKUP(UPPER(TRIM(SUBSTITUTE(T292,CHAR(160)," "))),AP4:AS49,3,FALSE))),"")),IFERROR(AK291,"")))</f>
        <v/>
      </c>
      <c r="AL292" s="40" t="str">
        <f t="shared" si="67"/>
        <v/>
      </c>
      <c r="AM292" s="50">
        <f t="shared" si="68"/>
        <v>0</v>
      </c>
      <c r="AN292" s="1"/>
      <c r="AO292" s="1"/>
      <c r="AP292" s="55" t="s">
        <v>314</v>
      </c>
      <c r="AQ292" s="1"/>
      <c r="AR292" s="1"/>
      <c r="AS292" s="1"/>
      <c r="BJ292" s="229">
        <v>1</v>
      </c>
    </row>
    <row r="293" spans="1:62" ht="20.100000000000001" customHeight="1" x14ac:dyDescent="0.25">
      <c r="A293" s="232" t="s">
        <v>237</v>
      </c>
      <c r="B293" s="178">
        <f t="shared" si="57"/>
        <v>0</v>
      </c>
      <c r="C293" s="156"/>
      <c r="D293" s="157"/>
      <c r="E293" s="157"/>
      <c r="F293" s="157"/>
      <c r="G293" s="157"/>
      <c r="H293" s="157"/>
      <c r="I293" s="158"/>
      <c r="J293" s="131" t="s">
        <v>237</v>
      </c>
      <c r="K293" s="255" t="str">
        <f t="shared" si="58"/>
        <v>►</v>
      </c>
      <c r="L293" s="341"/>
      <c r="M293" s="341"/>
      <c r="N293" s="341"/>
      <c r="O293" s="341"/>
      <c r="P293" s="341"/>
      <c r="Q293" s="1"/>
      <c r="R293" s="1"/>
      <c r="S293" s="77"/>
      <c r="T293" s="77"/>
      <c r="U293" s="77"/>
      <c r="V293" s="77"/>
      <c r="W293" s="1"/>
      <c r="X293" s="46" t="str">
        <f t="shared" si="62"/>
        <v/>
      </c>
      <c r="Y293" s="46" t="str">
        <f>IF(NOT(AND(LEFT(R293,1)="L",R293&lt;&gt;"LIGNE")),"",IF(UPPER(TRIM(W293))="QS","Qt. suffisante",IF(AJ293="","",IF(AF293="MASSE",IF(AJ293&gt;=1,"Kg","g"),IF(AF293="VOLUME",IF(AJ293&gt;=1,"L","cl"),IFERROR(VLOOKUP(UPPER(TRIM(V293)),AP4:AS49,4,FALSE),V293))))))</f>
        <v/>
      </c>
      <c r="Z293" s="78" t="str">
        <f t="shared" si="63"/>
        <v/>
      </c>
      <c r="AA293" s="45" t="str">
        <f>IF(NOT(AND(LEFT(R293,1)="L",R293&lt;&gt;"LIGNE")),"",IF(UPPER(TRIM(W293))="QS","Qt. suffisante",IF(AI293="","",IF(AF293="MASSE",IF(AI293&gt;=1,"Kg","g"),IF(AF293="VOLUME",IF(AI293&gt;=1,"L","cl"),IFERROR(VLOOKUP(UPPER(TRIM(V293)),AP4:AS49,4,FALSE),V293))))))</f>
        <v/>
      </c>
      <c r="AB293" s="47" t="str">
        <f t="shared" si="59"/>
        <v/>
      </c>
      <c r="AC293" s="47" t="str">
        <f t="shared" si="60"/>
        <v/>
      </c>
      <c r="AD293" s="47" t="str">
        <f t="shared" si="64"/>
        <v/>
      </c>
      <c r="AE293" s="1"/>
      <c r="AF293" s="48" t="str">
        <f>IF(NOT(AND(LEFT(R293,1)="L",R293&lt;&gt;"LIGNE")),"",IFERROR(VLOOKUP(UPPER(TRIM(V293)),AP4:AS49,2,FALSE),""))</f>
        <v/>
      </c>
      <c r="AG293" s="49" t="str">
        <f>IF(NOT(AND(LEFT(R293,1)="L",R293&lt;&gt;"LIGNE")),"",IFERROR(VLOOKUP(UPPER(TRIM(V293)),AP4:AS49,3,FALSE),""))</f>
        <v/>
      </c>
      <c r="AH293" s="49" t="str">
        <f t="shared" si="61"/>
        <v/>
      </c>
      <c r="AI293" s="49" t="str">
        <f t="shared" si="65"/>
        <v/>
      </c>
      <c r="AJ293" s="49" t="str">
        <f t="shared" si="66"/>
        <v/>
      </c>
      <c r="AK293" s="40" t="str">
        <f>IF(R293="RECETTE","",IF(R293="PRINCIPAL AUTEUR",IF(OR(S293="",T293="",V293="",W293="",S293=0),"",IFERROR(IF(OR(VLOOKUP(UPPER(TRIM(SUBSTITUTE(T293,CHAR(160)," "))),AP4:AS49,2,FALSE)&lt;&gt;VLOOKUP(UPPER(TRIM(SUBSTITUTE(W293,CHAR(160)," "))),AP4:AS49,2,FALSE),AND(VLOOKUP(UPPER(TRIM(SUBSTITUTE(T293,CHAR(160)," "))),AP4:AS49,2,FALSE)="AUTRE",UPPER(TRIM(SUBSTITUTE(T293,CHAR(160)," ")))&lt;&gt;UPPER(TRIM(SUBSTITUTE(W293,CHAR(160)," "))))),"",(V293*VLOOKUP(UPPER(TRIM(SUBSTITUTE(W293,CHAR(160)," "))),AP4:AS49,3,FALSE))/(S293*VLOOKUP(UPPER(TRIM(SUBSTITUTE(T293,CHAR(160)," "))),AP4:AS49,3,FALSE))),"")),IFERROR(AK292,"")))</f>
        <v/>
      </c>
      <c r="AL293" s="40" t="str">
        <f t="shared" si="67"/>
        <v/>
      </c>
      <c r="AM293" s="50">
        <f t="shared" si="68"/>
        <v>0</v>
      </c>
      <c r="AN293" s="1"/>
      <c r="AO293" s="1"/>
      <c r="AP293" s="55" t="s">
        <v>312</v>
      </c>
      <c r="AQ293" s="1"/>
      <c r="AR293" s="1"/>
      <c r="AS293" s="1"/>
      <c r="BJ293" s="229">
        <v>1</v>
      </c>
    </row>
    <row r="294" spans="1:62" ht="20.100000000000001" customHeight="1" x14ac:dyDescent="0.25">
      <c r="A294" s="232" t="s">
        <v>237</v>
      </c>
      <c r="B294" s="178">
        <f t="shared" si="57"/>
        <v>0</v>
      </c>
      <c r="C294" s="156"/>
      <c r="D294" s="157"/>
      <c r="E294" s="157"/>
      <c r="F294" s="157"/>
      <c r="G294" s="157"/>
      <c r="H294" s="157"/>
      <c r="I294" s="158"/>
      <c r="J294" s="131" t="s">
        <v>237</v>
      </c>
      <c r="K294" s="255" t="str">
        <f t="shared" si="58"/>
        <v>►</v>
      </c>
      <c r="L294" s="341"/>
      <c r="M294" s="341"/>
      <c r="N294" s="341"/>
      <c r="O294" s="341"/>
      <c r="P294" s="341"/>
      <c r="Q294" s="1"/>
      <c r="R294" s="1"/>
      <c r="S294" s="77"/>
      <c r="T294" s="77"/>
      <c r="U294" s="77"/>
      <c r="V294" s="77"/>
      <c r="W294" s="1"/>
      <c r="X294" s="46" t="str">
        <f t="shared" si="62"/>
        <v/>
      </c>
      <c r="Y294" s="46" t="str">
        <f>IF(NOT(AND(LEFT(R294,1)="L",R294&lt;&gt;"LIGNE")),"",IF(UPPER(TRIM(W294))="QS","Qt. suffisante",IF(AJ294="","",IF(AF294="MASSE",IF(AJ294&gt;=1,"Kg","g"),IF(AF294="VOLUME",IF(AJ294&gt;=1,"L","cl"),IFERROR(VLOOKUP(UPPER(TRIM(V294)),AP4:AS49,4,FALSE),V294))))))</f>
        <v/>
      </c>
      <c r="Z294" s="78" t="str">
        <f t="shared" si="63"/>
        <v/>
      </c>
      <c r="AA294" s="45" t="str">
        <f>IF(NOT(AND(LEFT(R294,1)="L",R294&lt;&gt;"LIGNE")),"",IF(UPPER(TRIM(W294))="QS","Qt. suffisante",IF(AI294="","",IF(AF294="MASSE",IF(AI294&gt;=1,"Kg","g"),IF(AF294="VOLUME",IF(AI294&gt;=1,"L","cl"),IFERROR(VLOOKUP(UPPER(TRIM(V294)),AP4:AS49,4,FALSE),V294))))))</f>
        <v/>
      </c>
      <c r="AB294" s="47" t="str">
        <f t="shared" si="59"/>
        <v/>
      </c>
      <c r="AC294" s="47" t="str">
        <f t="shared" si="60"/>
        <v/>
      </c>
      <c r="AD294" s="47" t="str">
        <f t="shared" si="64"/>
        <v/>
      </c>
      <c r="AE294" s="1"/>
      <c r="AF294" s="48" t="str">
        <f>IF(NOT(AND(LEFT(R294,1)="L",R294&lt;&gt;"LIGNE")),"",IFERROR(VLOOKUP(UPPER(TRIM(V294)),AP4:AS49,2,FALSE),""))</f>
        <v/>
      </c>
      <c r="AG294" s="49" t="str">
        <f>IF(NOT(AND(LEFT(R294,1)="L",R294&lt;&gt;"LIGNE")),"",IFERROR(VLOOKUP(UPPER(TRIM(V294)),AP4:AS49,3,FALSE),""))</f>
        <v/>
      </c>
      <c r="AH294" s="49" t="str">
        <f t="shared" si="61"/>
        <v/>
      </c>
      <c r="AI294" s="49" t="str">
        <f t="shared" si="65"/>
        <v/>
      </c>
      <c r="AJ294" s="49" t="str">
        <f t="shared" si="66"/>
        <v/>
      </c>
      <c r="AK294" s="40" t="str">
        <f>IF(R294="RECETTE","",IF(R294="PRINCIPAL AUTEUR",IF(OR(S294="",T294="",V294="",W294="",S294=0),"",IFERROR(IF(OR(VLOOKUP(UPPER(TRIM(SUBSTITUTE(T294,CHAR(160)," "))),AP4:AS49,2,FALSE)&lt;&gt;VLOOKUP(UPPER(TRIM(SUBSTITUTE(W294,CHAR(160)," "))),AP4:AS49,2,FALSE),AND(VLOOKUP(UPPER(TRIM(SUBSTITUTE(T294,CHAR(160)," "))),AP4:AS49,2,FALSE)="AUTRE",UPPER(TRIM(SUBSTITUTE(T294,CHAR(160)," ")))&lt;&gt;UPPER(TRIM(SUBSTITUTE(W294,CHAR(160)," "))))),"",(V294*VLOOKUP(UPPER(TRIM(SUBSTITUTE(W294,CHAR(160)," "))),AP4:AS49,3,FALSE))/(S294*VLOOKUP(UPPER(TRIM(SUBSTITUTE(T294,CHAR(160)," "))),AP4:AS49,3,FALSE))),"")),IFERROR(AK293,"")))</f>
        <v/>
      </c>
      <c r="AL294" s="40" t="str">
        <f t="shared" si="67"/>
        <v/>
      </c>
      <c r="AM294" s="50">
        <f t="shared" si="68"/>
        <v>0</v>
      </c>
      <c r="AN294" s="1"/>
      <c r="AO294" s="1"/>
      <c r="AP294" s="55" t="s">
        <v>311</v>
      </c>
      <c r="AQ294" s="1"/>
      <c r="AR294" s="1"/>
      <c r="AS294" s="1"/>
      <c r="BJ294" s="229">
        <v>1</v>
      </c>
    </row>
    <row r="295" spans="1:62" ht="20.100000000000001" customHeight="1" x14ac:dyDescent="0.25">
      <c r="A295" s="232" t="s">
        <v>237</v>
      </c>
      <c r="B295" s="178">
        <f t="shared" ref="B295:B358" si="69">LEN(C295)+LEN(D295)+LEN(E295)+LEN(F295)+LEN(G295)+LEN(H295)+LEN(I295)</f>
        <v>0</v>
      </c>
      <c r="C295" s="156"/>
      <c r="D295" s="157"/>
      <c r="E295" s="157"/>
      <c r="F295" s="157"/>
      <c r="G295" s="157"/>
      <c r="H295" s="157"/>
      <c r="I295" s="158"/>
      <c r="J295" s="131" t="s">
        <v>237</v>
      </c>
      <c r="K295" s="255" t="str">
        <f t="shared" si="58"/>
        <v>►</v>
      </c>
      <c r="L295" s="341"/>
      <c r="M295" s="341"/>
      <c r="N295" s="341"/>
      <c r="O295" s="341"/>
      <c r="P295" s="341"/>
      <c r="Q295" s="1"/>
      <c r="R295" s="1"/>
      <c r="S295" s="77"/>
      <c r="T295" s="77"/>
      <c r="U295" s="77"/>
      <c r="V295" s="77"/>
      <c r="W295" s="1"/>
      <c r="X295" s="46" t="str">
        <f t="shared" si="62"/>
        <v/>
      </c>
      <c r="Y295" s="46" t="str">
        <f>IF(NOT(AND(LEFT(R295,1)="L",R295&lt;&gt;"LIGNE")),"",IF(UPPER(TRIM(W295))="QS","Qt. suffisante",IF(AJ295="","",IF(AF295="MASSE",IF(AJ295&gt;=1,"Kg","g"),IF(AF295="VOLUME",IF(AJ295&gt;=1,"L","cl"),IFERROR(VLOOKUP(UPPER(TRIM(V295)),AP4:AS49,4,FALSE),V295))))))</f>
        <v/>
      </c>
      <c r="Z295" s="78" t="str">
        <f t="shared" si="63"/>
        <v/>
      </c>
      <c r="AA295" s="45" t="str">
        <f>IF(NOT(AND(LEFT(R295,1)="L",R295&lt;&gt;"LIGNE")),"",IF(UPPER(TRIM(W295))="QS","Qt. suffisante",IF(AI295="","",IF(AF295="MASSE",IF(AI295&gt;=1,"Kg","g"),IF(AF295="VOLUME",IF(AI295&gt;=1,"L","cl"),IFERROR(VLOOKUP(UPPER(TRIM(V295)),AP4:AS49,4,FALSE),V295))))))</f>
        <v/>
      </c>
      <c r="AB295" s="47" t="str">
        <f t="shared" si="59"/>
        <v/>
      </c>
      <c r="AC295" s="47" t="str">
        <f t="shared" si="60"/>
        <v/>
      </c>
      <c r="AD295" s="47" t="str">
        <f t="shared" si="64"/>
        <v/>
      </c>
      <c r="AE295" s="1"/>
      <c r="AF295" s="48" t="str">
        <f>IF(NOT(AND(LEFT(R295,1)="L",R295&lt;&gt;"LIGNE")),"",IFERROR(VLOOKUP(UPPER(TRIM(V295)),AP4:AS49,2,FALSE),""))</f>
        <v/>
      </c>
      <c r="AG295" s="49" t="str">
        <f>IF(NOT(AND(LEFT(R295,1)="L",R295&lt;&gt;"LIGNE")),"",IFERROR(VLOOKUP(UPPER(TRIM(V295)),AP4:AS49,3,FALSE),""))</f>
        <v/>
      </c>
      <c r="AH295" s="49" t="str">
        <f t="shared" si="61"/>
        <v/>
      </c>
      <c r="AI295" s="49" t="str">
        <f t="shared" si="65"/>
        <v/>
      </c>
      <c r="AJ295" s="49" t="str">
        <f t="shared" si="66"/>
        <v/>
      </c>
      <c r="AK295" s="40" t="str">
        <f>IF(R295="RECETTE","",IF(R295="PRINCIPAL AUTEUR",IF(OR(S295="",T295="",V295="",W295="",S295=0),"",IFERROR(IF(OR(VLOOKUP(UPPER(TRIM(SUBSTITUTE(T295,CHAR(160)," "))),AP4:AS49,2,FALSE)&lt;&gt;VLOOKUP(UPPER(TRIM(SUBSTITUTE(W295,CHAR(160)," "))),AP4:AS49,2,FALSE),AND(VLOOKUP(UPPER(TRIM(SUBSTITUTE(T295,CHAR(160)," "))),AP4:AS49,2,FALSE)="AUTRE",UPPER(TRIM(SUBSTITUTE(T295,CHAR(160)," ")))&lt;&gt;UPPER(TRIM(SUBSTITUTE(W295,CHAR(160)," "))))),"",(V295*VLOOKUP(UPPER(TRIM(SUBSTITUTE(W295,CHAR(160)," "))),AP4:AS49,3,FALSE))/(S295*VLOOKUP(UPPER(TRIM(SUBSTITUTE(T295,CHAR(160)," "))),AP4:AS49,3,FALSE))),"")),IFERROR(AK294,"")))</f>
        <v/>
      </c>
      <c r="AL295" s="40" t="str">
        <f t="shared" si="67"/>
        <v/>
      </c>
      <c r="AM295" s="50">
        <f t="shared" si="68"/>
        <v>0</v>
      </c>
      <c r="AN295" s="1"/>
      <c r="AO295" s="1"/>
      <c r="AP295" s="64" t="s">
        <v>318</v>
      </c>
      <c r="AQ295" s="1"/>
      <c r="AR295" s="1"/>
      <c r="AS295" s="1"/>
      <c r="BJ295" s="229">
        <v>1</v>
      </c>
    </row>
    <row r="296" spans="1:62" ht="20.100000000000001" customHeight="1" x14ac:dyDescent="0.25">
      <c r="A296" s="232" t="s">
        <v>237</v>
      </c>
      <c r="B296" s="178">
        <f t="shared" si="69"/>
        <v>0</v>
      </c>
      <c r="C296" s="156"/>
      <c r="D296" s="157"/>
      <c r="E296" s="157"/>
      <c r="F296" s="157"/>
      <c r="G296" s="157"/>
      <c r="H296" s="157"/>
      <c r="I296" s="158"/>
      <c r="J296" s="131" t="s">
        <v>237</v>
      </c>
      <c r="K296" s="255" t="str">
        <f t="shared" si="58"/>
        <v>►</v>
      </c>
      <c r="L296" s="341"/>
      <c r="M296" s="341"/>
      <c r="N296" s="341"/>
      <c r="O296" s="341"/>
      <c r="P296" s="341"/>
      <c r="Q296" s="1"/>
      <c r="R296" s="1"/>
      <c r="S296" s="77"/>
      <c r="T296" s="77"/>
      <c r="U296" s="77"/>
      <c r="V296" s="77"/>
      <c r="W296" s="1"/>
      <c r="X296" s="46" t="str">
        <f t="shared" si="62"/>
        <v/>
      </c>
      <c r="Y296" s="46" t="str">
        <f>IF(NOT(AND(LEFT(R296,1)="L",R296&lt;&gt;"LIGNE")),"",IF(UPPER(TRIM(W296))="QS","Qt. suffisante",IF(AJ296="","",IF(AF296="MASSE",IF(AJ296&gt;=1,"Kg","g"),IF(AF296="VOLUME",IF(AJ296&gt;=1,"L","cl"),IFERROR(VLOOKUP(UPPER(TRIM(V296)),AP4:AS49,4,FALSE),V296))))))</f>
        <v/>
      </c>
      <c r="Z296" s="78" t="str">
        <f t="shared" si="63"/>
        <v/>
      </c>
      <c r="AA296" s="45" t="str">
        <f>IF(NOT(AND(LEFT(R296,1)="L",R296&lt;&gt;"LIGNE")),"",IF(UPPER(TRIM(W296))="QS","Qt. suffisante",IF(AI296="","",IF(AF296="MASSE",IF(AI296&gt;=1,"Kg","g"),IF(AF296="VOLUME",IF(AI296&gt;=1,"L","cl"),IFERROR(VLOOKUP(UPPER(TRIM(V296)),AP4:AS49,4,FALSE),V296))))))</f>
        <v/>
      </c>
      <c r="AB296" s="47" t="str">
        <f t="shared" si="59"/>
        <v/>
      </c>
      <c r="AC296" s="47" t="str">
        <f t="shared" si="60"/>
        <v/>
      </c>
      <c r="AD296" s="47" t="str">
        <f t="shared" si="64"/>
        <v/>
      </c>
      <c r="AE296" s="1"/>
      <c r="AF296" s="48" t="str">
        <f>IF(NOT(AND(LEFT(R296,1)="L",R296&lt;&gt;"LIGNE")),"",IFERROR(VLOOKUP(UPPER(TRIM(V296)),AP4:AS49,2,FALSE),""))</f>
        <v/>
      </c>
      <c r="AG296" s="49" t="str">
        <f>IF(NOT(AND(LEFT(R296,1)="L",R296&lt;&gt;"LIGNE")),"",IFERROR(VLOOKUP(UPPER(TRIM(V296)),AP4:AS49,3,FALSE),""))</f>
        <v/>
      </c>
      <c r="AH296" s="49" t="str">
        <f t="shared" si="61"/>
        <v/>
      </c>
      <c r="AI296" s="49" t="str">
        <f t="shared" si="65"/>
        <v/>
      </c>
      <c r="AJ296" s="49" t="str">
        <f t="shared" si="66"/>
        <v/>
      </c>
      <c r="AK296" s="40" t="str">
        <f>IF(R296="RECETTE","",IF(R296="PRINCIPAL AUTEUR",IF(OR(S296="",T296="",V296="",W296="",S296=0),"",IFERROR(IF(OR(VLOOKUP(UPPER(TRIM(SUBSTITUTE(T296,CHAR(160)," "))),AP4:AS49,2,FALSE)&lt;&gt;VLOOKUP(UPPER(TRIM(SUBSTITUTE(W296,CHAR(160)," "))),AP4:AS49,2,FALSE),AND(VLOOKUP(UPPER(TRIM(SUBSTITUTE(T296,CHAR(160)," "))),AP4:AS49,2,FALSE)="AUTRE",UPPER(TRIM(SUBSTITUTE(T296,CHAR(160)," ")))&lt;&gt;UPPER(TRIM(SUBSTITUTE(W296,CHAR(160)," "))))),"",(V296*VLOOKUP(UPPER(TRIM(SUBSTITUTE(W296,CHAR(160)," "))),AP4:AS49,3,FALSE))/(S296*VLOOKUP(UPPER(TRIM(SUBSTITUTE(T296,CHAR(160)," "))),AP4:AS49,3,FALSE))),"")),IFERROR(AK295,"")))</f>
        <v/>
      </c>
      <c r="AL296" s="40" t="str">
        <f t="shared" si="67"/>
        <v/>
      </c>
      <c r="AM296" s="50">
        <f t="shared" si="68"/>
        <v>0</v>
      </c>
      <c r="AN296" s="1"/>
      <c r="AO296" s="1"/>
      <c r="AP296" s="64" t="s">
        <v>316</v>
      </c>
      <c r="AQ296" s="1"/>
      <c r="AR296" s="1"/>
      <c r="AS296" s="1"/>
      <c r="BJ296" s="229">
        <v>1</v>
      </c>
    </row>
    <row r="297" spans="1:62" ht="20.100000000000001" customHeight="1" x14ac:dyDescent="0.25">
      <c r="A297" s="232" t="s">
        <v>237</v>
      </c>
      <c r="B297" s="178">
        <f t="shared" si="69"/>
        <v>0</v>
      </c>
      <c r="C297" s="156"/>
      <c r="D297" s="157"/>
      <c r="E297" s="157"/>
      <c r="F297" s="157"/>
      <c r="G297" s="157"/>
      <c r="H297" s="157"/>
      <c r="I297" s="158"/>
      <c r="J297" s="131" t="s">
        <v>237</v>
      </c>
      <c r="K297" s="255" t="str">
        <f t="shared" si="58"/>
        <v>►</v>
      </c>
      <c r="L297" s="341"/>
      <c r="M297" s="341"/>
      <c r="N297" s="341"/>
      <c r="O297" s="341"/>
      <c r="P297" s="341"/>
      <c r="Q297" s="1"/>
      <c r="R297" s="1"/>
      <c r="S297" s="77"/>
      <c r="T297" s="77"/>
      <c r="U297" s="77"/>
      <c r="V297" s="77"/>
      <c r="W297" s="1"/>
      <c r="X297" s="46" t="str">
        <f t="shared" si="62"/>
        <v/>
      </c>
      <c r="Y297" s="46" t="str">
        <f>IF(NOT(AND(LEFT(R297,1)="L",R297&lt;&gt;"LIGNE")),"",IF(UPPER(TRIM(W297))="QS","Qt. suffisante",IF(AJ297="","",IF(AF297="MASSE",IF(AJ297&gt;=1,"Kg","g"),IF(AF297="VOLUME",IF(AJ297&gt;=1,"L","cl"),IFERROR(VLOOKUP(UPPER(TRIM(V297)),AP4:AS49,4,FALSE),V297))))))</f>
        <v/>
      </c>
      <c r="Z297" s="78" t="str">
        <f t="shared" si="63"/>
        <v/>
      </c>
      <c r="AA297" s="45" t="str">
        <f>IF(NOT(AND(LEFT(R297,1)="L",R297&lt;&gt;"LIGNE")),"",IF(UPPER(TRIM(W297))="QS","Qt. suffisante",IF(AI297="","",IF(AF297="MASSE",IF(AI297&gt;=1,"Kg","g"),IF(AF297="VOLUME",IF(AI297&gt;=1,"L","cl"),IFERROR(VLOOKUP(UPPER(TRIM(V297)),AP4:AS49,4,FALSE),V297))))))</f>
        <v/>
      </c>
      <c r="AB297" s="47" t="str">
        <f t="shared" si="59"/>
        <v/>
      </c>
      <c r="AC297" s="47" t="str">
        <f t="shared" si="60"/>
        <v/>
      </c>
      <c r="AD297" s="47" t="str">
        <f t="shared" si="64"/>
        <v/>
      </c>
      <c r="AE297" s="1"/>
      <c r="AF297" s="48" t="str">
        <f>IF(NOT(AND(LEFT(R297,1)="L",R297&lt;&gt;"LIGNE")),"",IFERROR(VLOOKUP(UPPER(TRIM(V297)),AP4:AS49,2,FALSE),""))</f>
        <v/>
      </c>
      <c r="AG297" s="49" t="str">
        <f>IF(NOT(AND(LEFT(R297,1)="L",R297&lt;&gt;"LIGNE")),"",IFERROR(VLOOKUP(UPPER(TRIM(V297)),AP4:AS49,3,FALSE),""))</f>
        <v/>
      </c>
      <c r="AH297" s="49" t="str">
        <f t="shared" si="61"/>
        <v/>
      </c>
      <c r="AI297" s="49" t="str">
        <f t="shared" si="65"/>
        <v/>
      </c>
      <c r="AJ297" s="49" t="str">
        <f t="shared" si="66"/>
        <v/>
      </c>
      <c r="AK297" s="40" t="str">
        <f>IF(R297="RECETTE","",IF(R297="PRINCIPAL AUTEUR",IF(OR(S297="",T297="",V297="",W297="",S297=0),"",IFERROR(IF(OR(VLOOKUP(UPPER(TRIM(SUBSTITUTE(T297,CHAR(160)," "))),AP4:AS49,2,FALSE)&lt;&gt;VLOOKUP(UPPER(TRIM(SUBSTITUTE(W297,CHAR(160)," "))),AP4:AS49,2,FALSE),AND(VLOOKUP(UPPER(TRIM(SUBSTITUTE(T297,CHAR(160)," "))),AP4:AS49,2,FALSE)="AUTRE",UPPER(TRIM(SUBSTITUTE(T297,CHAR(160)," ")))&lt;&gt;UPPER(TRIM(SUBSTITUTE(W297,CHAR(160)," "))))),"",(V297*VLOOKUP(UPPER(TRIM(SUBSTITUTE(W297,CHAR(160)," "))),AP4:AS49,3,FALSE))/(S297*VLOOKUP(UPPER(TRIM(SUBSTITUTE(T297,CHAR(160)," "))),AP4:AS49,3,FALSE))),"")),IFERROR(AK296,"")))</f>
        <v/>
      </c>
      <c r="AL297" s="40" t="str">
        <f t="shared" si="67"/>
        <v/>
      </c>
      <c r="AM297" s="50">
        <f t="shared" si="68"/>
        <v>0</v>
      </c>
      <c r="AN297" s="1"/>
      <c r="AO297" s="1"/>
      <c r="AP297" s="64" t="s">
        <v>368</v>
      </c>
      <c r="AQ297" s="1"/>
      <c r="AR297" s="1"/>
      <c r="AS297" s="1"/>
      <c r="BJ297" s="229">
        <v>1</v>
      </c>
    </row>
    <row r="298" spans="1:62" ht="20.100000000000001" customHeight="1" x14ac:dyDescent="0.25">
      <c r="A298" s="232" t="s">
        <v>237</v>
      </c>
      <c r="B298" s="178">
        <f t="shared" si="69"/>
        <v>0</v>
      </c>
      <c r="C298" s="156"/>
      <c r="D298" s="157"/>
      <c r="E298" s="157"/>
      <c r="F298" s="157"/>
      <c r="G298" s="157"/>
      <c r="H298" s="157"/>
      <c r="I298" s="158"/>
      <c r="J298" s="131" t="s">
        <v>237</v>
      </c>
      <c r="K298" s="255" t="str">
        <f t="shared" si="58"/>
        <v>►</v>
      </c>
      <c r="L298" s="341"/>
      <c r="M298" s="341"/>
      <c r="N298" s="341"/>
      <c r="O298" s="341"/>
      <c r="P298" s="341"/>
      <c r="Q298" s="1"/>
      <c r="R298" s="1"/>
      <c r="S298" s="77"/>
      <c r="T298" s="77"/>
      <c r="U298" s="77"/>
      <c r="V298" s="77"/>
      <c r="W298" s="1"/>
      <c r="X298" s="46" t="str">
        <f t="shared" si="62"/>
        <v/>
      </c>
      <c r="Y298" s="46" t="str">
        <f>IF(NOT(AND(LEFT(R298,1)="L",R298&lt;&gt;"LIGNE")),"",IF(UPPER(TRIM(W298))="QS","Qt. suffisante",IF(AJ298="","",IF(AF298="MASSE",IF(AJ298&gt;=1,"Kg","g"),IF(AF298="VOLUME",IF(AJ298&gt;=1,"L","cl"),IFERROR(VLOOKUP(UPPER(TRIM(V298)),AP4:AS49,4,FALSE),V298))))))</f>
        <v/>
      </c>
      <c r="Z298" s="78" t="str">
        <f t="shared" si="63"/>
        <v/>
      </c>
      <c r="AA298" s="45" t="str">
        <f>IF(NOT(AND(LEFT(R298,1)="L",R298&lt;&gt;"LIGNE")),"",IF(UPPER(TRIM(W298))="QS","Qt. suffisante",IF(AI298="","",IF(AF298="MASSE",IF(AI298&gt;=1,"Kg","g"),IF(AF298="VOLUME",IF(AI298&gt;=1,"L","cl"),IFERROR(VLOOKUP(UPPER(TRIM(V298)),AP4:AS49,4,FALSE),V298))))))</f>
        <v/>
      </c>
      <c r="AB298" s="47" t="str">
        <f t="shared" si="59"/>
        <v/>
      </c>
      <c r="AC298" s="47" t="str">
        <f t="shared" si="60"/>
        <v/>
      </c>
      <c r="AD298" s="47" t="str">
        <f t="shared" si="64"/>
        <v/>
      </c>
      <c r="AE298" s="1"/>
      <c r="AF298" s="48" t="str">
        <f>IF(NOT(AND(LEFT(R298,1)="L",R298&lt;&gt;"LIGNE")),"",IFERROR(VLOOKUP(UPPER(TRIM(V298)),AP4:AS49,2,FALSE),""))</f>
        <v/>
      </c>
      <c r="AG298" s="49" t="str">
        <f>IF(NOT(AND(LEFT(R298,1)="L",R298&lt;&gt;"LIGNE")),"",IFERROR(VLOOKUP(UPPER(TRIM(V298)),AP4:AS49,3,FALSE),""))</f>
        <v/>
      </c>
      <c r="AH298" s="49" t="str">
        <f t="shared" si="61"/>
        <v/>
      </c>
      <c r="AI298" s="49" t="str">
        <f t="shared" si="65"/>
        <v/>
      </c>
      <c r="AJ298" s="49" t="str">
        <f t="shared" si="66"/>
        <v/>
      </c>
      <c r="AK298" s="40" t="str">
        <f>IF(R298="RECETTE","",IF(R298="PRINCIPAL AUTEUR",IF(OR(S298="",T298="",V298="",W298="",S298=0),"",IFERROR(IF(OR(VLOOKUP(UPPER(TRIM(SUBSTITUTE(T298,CHAR(160)," "))),AP4:AS49,2,FALSE)&lt;&gt;VLOOKUP(UPPER(TRIM(SUBSTITUTE(W298,CHAR(160)," "))),AP4:AS49,2,FALSE),AND(VLOOKUP(UPPER(TRIM(SUBSTITUTE(T298,CHAR(160)," "))),AP4:AS49,2,FALSE)="AUTRE",UPPER(TRIM(SUBSTITUTE(T298,CHAR(160)," ")))&lt;&gt;UPPER(TRIM(SUBSTITUTE(W298,CHAR(160)," "))))),"",(V298*VLOOKUP(UPPER(TRIM(SUBSTITUTE(W298,CHAR(160)," "))),AP4:AS49,3,FALSE))/(S298*VLOOKUP(UPPER(TRIM(SUBSTITUTE(T298,CHAR(160)," "))),AP4:AS49,3,FALSE))),"")),IFERROR(AK297,"")))</f>
        <v/>
      </c>
      <c r="AL298" s="40" t="str">
        <f t="shared" si="67"/>
        <v/>
      </c>
      <c r="AM298" s="50">
        <f t="shared" si="68"/>
        <v>0</v>
      </c>
      <c r="AN298" s="1"/>
      <c r="AO298" s="1"/>
      <c r="AP298" s="64" t="s">
        <v>49</v>
      </c>
      <c r="AQ298" s="1"/>
      <c r="AR298" s="1"/>
      <c r="AS298" s="1"/>
      <c r="BJ298" s="229">
        <v>1</v>
      </c>
    </row>
    <row r="299" spans="1:62" ht="20.100000000000001" customHeight="1" x14ac:dyDescent="0.25">
      <c r="A299" s="232" t="s">
        <v>237</v>
      </c>
      <c r="B299" s="178">
        <f t="shared" si="69"/>
        <v>0</v>
      </c>
      <c r="C299" s="156"/>
      <c r="D299" s="157"/>
      <c r="E299" s="157"/>
      <c r="F299" s="157"/>
      <c r="G299" s="157"/>
      <c r="H299" s="157"/>
      <c r="I299" s="158"/>
      <c r="J299" s="131" t="s">
        <v>237</v>
      </c>
      <c r="K299" s="255" t="str">
        <f t="shared" si="58"/>
        <v>►</v>
      </c>
      <c r="L299" s="341"/>
      <c r="M299" s="341"/>
      <c r="N299" s="341"/>
      <c r="O299" s="341"/>
      <c r="P299" s="341"/>
      <c r="Q299" s="1"/>
      <c r="R299" s="1"/>
      <c r="S299" s="77"/>
      <c r="T299" s="77"/>
      <c r="U299" s="77"/>
      <c r="V299" s="77"/>
      <c r="W299" s="1"/>
      <c r="X299" s="46" t="str">
        <f t="shared" si="62"/>
        <v/>
      </c>
      <c r="Y299" s="46" t="str">
        <f>IF(NOT(AND(LEFT(R299,1)="L",R299&lt;&gt;"LIGNE")),"",IF(UPPER(TRIM(W299))="QS","Qt. suffisante",IF(AJ299="","",IF(AF299="MASSE",IF(AJ299&gt;=1,"Kg","g"),IF(AF299="VOLUME",IF(AJ299&gt;=1,"L","cl"),IFERROR(VLOOKUP(UPPER(TRIM(V299)),AP4:AS49,4,FALSE),V299))))))</f>
        <v/>
      </c>
      <c r="Z299" s="78" t="str">
        <f t="shared" si="63"/>
        <v/>
      </c>
      <c r="AA299" s="45" t="str">
        <f>IF(NOT(AND(LEFT(R299,1)="L",R299&lt;&gt;"LIGNE")),"",IF(UPPER(TRIM(W299))="QS","Qt. suffisante",IF(AI299="","",IF(AF299="MASSE",IF(AI299&gt;=1,"Kg","g"),IF(AF299="VOLUME",IF(AI299&gt;=1,"L","cl"),IFERROR(VLOOKUP(UPPER(TRIM(V299)),AP4:AS49,4,FALSE),V299))))))</f>
        <v/>
      </c>
      <c r="AB299" s="47" t="str">
        <f t="shared" si="59"/>
        <v/>
      </c>
      <c r="AC299" s="47" t="str">
        <f t="shared" si="60"/>
        <v/>
      </c>
      <c r="AD299" s="47" t="str">
        <f t="shared" si="64"/>
        <v/>
      </c>
      <c r="AE299" s="1"/>
      <c r="AF299" s="48" t="str">
        <f>IF(NOT(AND(LEFT(R299,1)="L",R299&lt;&gt;"LIGNE")),"",IFERROR(VLOOKUP(UPPER(TRIM(V299)),AP4:AS49,2,FALSE),""))</f>
        <v/>
      </c>
      <c r="AG299" s="49" t="str">
        <f>IF(NOT(AND(LEFT(R299,1)="L",R299&lt;&gt;"LIGNE")),"",IFERROR(VLOOKUP(UPPER(TRIM(V299)),AP4:AS49,3,FALSE),""))</f>
        <v/>
      </c>
      <c r="AH299" s="49" t="str">
        <f t="shared" si="61"/>
        <v/>
      </c>
      <c r="AI299" s="49" t="str">
        <f t="shared" si="65"/>
        <v/>
      </c>
      <c r="AJ299" s="49" t="str">
        <f t="shared" si="66"/>
        <v/>
      </c>
      <c r="AK299" s="40" t="str">
        <f>IF(R299="RECETTE","",IF(R299="PRINCIPAL AUTEUR",IF(OR(S299="",T299="",V299="",W299="",S299=0),"",IFERROR(IF(OR(VLOOKUP(UPPER(TRIM(SUBSTITUTE(T299,CHAR(160)," "))),AP4:AS49,2,FALSE)&lt;&gt;VLOOKUP(UPPER(TRIM(SUBSTITUTE(W299,CHAR(160)," "))),AP4:AS49,2,FALSE),AND(VLOOKUP(UPPER(TRIM(SUBSTITUTE(T299,CHAR(160)," "))),AP4:AS49,2,FALSE)="AUTRE",UPPER(TRIM(SUBSTITUTE(T299,CHAR(160)," ")))&lt;&gt;UPPER(TRIM(SUBSTITUTE(W299,CHAR(160)," "))))),"",(V299*VLOOKUP(UPPER(TRIM(SUBSTITUTE(W299,CHAR(160)," "))),AP4:AS49,3,FALSE))/(S299*VLOOKUP(UPPER(TRIM(SUBSTITUTE(T299,CHAR(160)," "))),AP4:AS49,3,FALSE))),"")),IFERROR(AK298,"")))</f>
        <v/>
      </c>
      <c r="AL299" s="40" t="str">
        <f t="shared" si="67"/>
        <v/>
      </c>
      <c r="AM299" s="50">
        <f t="shared" si="68"/>
        <v>0</v>
      </c>
      <c r="AN299" s="1"/>
      <c r="AO299" s="1"/>
      <c r="AP299" s="64" t="s">
        <v>439</v>
      </c>
      <c r="AQ299" s="1"/>
      <c r="AR299" s="1"/>
      <c r="AS299" s="1"/>
      <c r="BJ299" s="229">
        <v>1</v>
      </c>
    </row>
    <row r="300" spans="1:62" ht="20.100000000000001" customHeight="1" x14ac:dyDescent="0.25">
      <c r="A300" s="232" t="s">
        <v>237</v>
      </c>
      <c r="B300" s="178">
        <f t="shared" si="69"/>
        <v>0</v>
      </c>
      <c r="C300" s="156"/>
      <c r="D300" s="157"/>
      <c r="E300" s="157"/>
      <c r="F300" s="157"/>
      <c r="G300" s="157"/>
      <c r="H300" s="157"/>
      <c r="I300" s="158"/>
      <c r="J300" s="131" t="s">
        <v>237</v>
      </c>
      <c r="K300" s="255" t="str">
        <f t="shared" si="58"/>
        <v>►</v>
      </c>
      <c r="L300" s="341"/>
      <c r="M300" s="341"/>
      <c r="N300" s="341"/>
      <c r="O300" s="341"/>
      <c r="P300" s="341"/>
      <c r="Q300" s="1"/>
      <c r="R300" s="1"/>
      <c r="S300" s="77"/>
      <c r="T300" s="77"/>
      <c r="U300" s="77"/>
      <c r="V300" s="77"/>
      <c r="W300" s="1"/>
      <c r="X300" s="46" t="str">
        <f t="shared" si="62"/>
        <v/>
      </c>
      <c r="Y300" s="46" t="str">
        <f>IF(NOT(AND(LEFT(R300,1)="L",R300&lt;&gt;"LIGNE")),"",IF(UPPER(TRIM(W300))="QS","Qt. suffisante",IF(AJ300="","",IF(AF300="MASSE",IF(AJ300&gt;=1,"Kg","g"),IF(AF300="VOLUME",IF(AJ300&gt;=1,"L","cl"),IFERROR(VLOOKUP(UPPER(TRIM(V300)),AP4:AS49,4,FALSE),V300))))))</f>
        <v/>
      </c>
      <c r="Z300" s="78" t="str">
        <f t="shared" si="63"/>
        <v/>
      </c>
      <c r="AA300" s="45" t="str">
        <f>IF(NOT(AND(LEFT(R300,1)="L",R300&lt;&gt;"LIGNE")),"",IF(UPPER(TRIM(W300))="QS","Qt. suffisante",IF(AI300="","",IF(AF300="MASSE",IF(AI300&gt;=1,"Kg","g"),IF(AF300="VOLUME",IF(AI300&gt;=1,"L","cl"),IFERROR(VLOOKUP(UPPER(TRIM(V300)),AP4:AS49,4,FALSE),V300))))))</f>
        <v/>
      </c>
      <c r="AB300" s="47" t="str">
        <f t="shared" si="59"/>
        <v/>
      </c>
      <c r="AC300" s="47" t="str">
        <f t="shared" si="60"/>
        <v/>
      </c>
      <c r="AD300" s="47" t="str">
        <f t="shared" si="64"/>
        <v/>
      </c>
      <c r="AE300" s="1"/>
      <c r="AF300" s="48" t="str">
        <f>IF(NOT(AND(LEFT(R300,1)="L",R300&lt;&gt;"LIGNE")),"",IFERROR(VLOOKUP(UPPER(TRIM(V300)),AP4:AS49,2,FALSE),""))</f>
        <v/>
      </c>
      <c r="AG300" s="49" t="str">
        <f>IF(NOT(AND(LEFT(R300,1)="L",R300&lt;&gt;"LIGNE")),"",IFERROR(VLOOKUP(UPPER(TRIM(V300)),AP4:AS49,3,FALSE),""))</f>
        <v/>
      </c>
      <c r="AH300" s="49" t="str">
        <f t="shared" si="61"/>
        <v/>
      </c>
      <c r="AI300" s="49" t="str">
        <f t="shared" si="65"/>
        <v/>
      </c>
      <c r="AJ300" s="49" t="str">
        <f t="shared" si="66"/>
        <v/>
      </c>
      <c r="AK300" s="40" t="str">
        <f>IF(R300="RECETTE","",IF(R300="PRINCIPAL AUTEUR",IF(OR(S300="",T300="",V300="",W300="",S300=0),"",IFERROR(IF(OR(VLOOKUP(UPPER(TRIM(SUBSTITUTE(T300,CHAR(160)," "))),AP4:AS49,2,FALSE)&lt;&gt;VLOOKUP(UPPER(TRIM(SUBSTITUTE(W300,CHAR(160)," "))),AP4:AS49,2,FALSE),AND(VLOOKUP(UPPER(TRIM(SUBSTITUTE(T300,CHAR(160)," "))),AP4:AS49,2,FALSE)="AUTRE",UPPER(TRIM(SUBSTITUTE(T300,CHAR(160)," ")))&lt;&gt;UPPER(TRIM(SUBSTITUTE(W300,CHAR(160)," "))))),"",(V300*VLOOKUP(UPPER(TRIM(SUBSTITUTE(W300,CHAR(160)," "))),AP4:AS49,3,FALSE))/(S300*VLOOKUP(UPPER(TRIM(SUBSTITUTE(T300,CHAR(160)," "))),AP4:AS49,3,FALSE))),"")),IFERROR(AK299,"")))</f>
        <v/>
      </c>
      <c r="AL300" s="40" t="str">
        <f t="shared" si="67"/>
        <v/>
      </c>
      <c r="AM300" s="50">
        <f t="shared" si="68"/>
        <v>0</v>
      </c>
      <c r="AN300" s="1"/>
      <c r="AO300" s="1"/>
      <c r="AP300" s="64" t="s">
        <v>52</v>
      </c>
      <c r="AQ300" s="1"/>
      <c r="AR300" s="1"/>
      <c r="AS300" s="1"/>
      <c r="BJ300" s="229">
        <v>1</v>
      </c>
    </row>
    <row r="301" spans="1:62" ht="20.100000000000001" customHeight="1" x14ac:dyDescent="0.25">
      <c r="A301" s="232" t="s">
        <v>237</v>
      </c>
      <c r="B301" s="178">
        <f t="shared" si="69"/>
        <v>0</v>
      </c>
      <c r="C301" s="156"/>
      <c r="D301" s="157"/>
      <c r="E301" s="157"/>
      <c r="F301" s="157"/>
      <c r="G301" s="157"/>
      <c r="H301" s="157"/>
      <c r="I301" s="158"/>
      <c r="J301" s="131" t="s">
        <v>237</v>
      </c>
      <c r="K301" s="255" t="str">
        <f t="shared" si="58"/>
        <v>►</v>
      </c>
      <c r="L301" s="341"/>
      <c r="M301" s="341"/>
      <c r="N301" s="341"/>
      <c r="O301" s="341"/>
      <c r="P301" s="341"/>
      <c r="Q301" s="1"/>
      <c r="R301" s="1"/>
      <c r="S301" s="77"/>
      <c r="T301" s="77"/>
      <c r="U301" s="77"/>
      <c r="V301" s="77"/>
      <c r="W301" s="1"/>
      <c r="X301" s="46" t="str">
        <f t="shared" si="62"/>
        <v/>
      </c>
      <c r="Y301" s="46" t="str">
        <f>IF(NOT(AND(LEFT(R301,1)="L",R301&lt;&gt;"LIGNE")),"",IF(UPPER(TRIM(W301))="QS","Qt. suffisante",IF(AJ301="","",IF(AF301="MASSE",IF(AJ301&gt;=1,"Kg","g"),IF(AF301="VOLUME",IF(AJ301&gt;=1,"L","cl"),IFERROR(VLOOKUP(UPPER(TRIM(V301)),AP4:AS49,4,FALSE),V301))))))</f>
        <v/>
      </c>
      <c r="Z301" s="78" t="str">
        <f t="shared" si="63"/>
        <v/>
      </c>
      <c r="AA301" s="45" t="str">
        <f>IF(NOT(AND(LEFT(R301,1)="L",R301&lt;&gt;"LIGNE")),"",IF(UPPER(TRIM(W301))="QS","Qt. suffisante",IF(AI301="","",IF(AF301="MASSE",IF(AI301&gt;=1,"Kg","g"),IF(AF301="VOLUME",IF(AI301&gt;=1,"L","cl"),IFERROR(VLOOKUP(UPPER(TRIM(V301)),AP4:AS49,4,FALSE),V301))))))</f>
        <v/>
      </c>
      <c r="AB301" s="47" t="str">
        <f t="shared" si="59"/>
        <v/>
      </c>
      <c r="AC301" s="47" t="str">
        <f t="shared" si="60"/>
        <v/>
      </c>
      <c r="AD301" s="47" t="str">
        <f t="shared" si="64"/>
        <v/>
      </c>
      <c r="AE301" s="1"/>
      <c r="AF301" s="48" t="str">
        <f>IF(NOT(AND(LEFT(R301,1)="L",R301&lt;&gt;"LIGNE")),"",IFERROR(VLOOKUP(UPPER(TRIM(V301)),AP4:AS49,2,FALSE),""))</f>
        <v/>
      </c>
      <c r="AG301" s="49" t="str">
        <f>IF(NOT(AND(LEFT(R301,1)="L",R301&lt;&gt;"LIGNE")),"",IFERROR(VLOOKUP(UPPER(TRIM(V301)),AP4:AS49,3,FALSE),""))</f>
        <v/>
      </c>
      <c r="AH301" s="49" t="str">
        <f t="shared" si="61"/>
        <v/>
      </c>
      <c r="AI301" s="49" t="str">
        <f t="shared" si="65"/>
        <v/>
      </c>
      <c r="AJ301" s="49" t="str">
        <f t="shared" si="66"/>
        <v/>
      </c>
      <c r="AK301" s="40" t="str">
        <f>IF(R301="RECETTE","",IF(R301="PRINCIPAL AUTEUR",IF(OR(S301="",T301="",V301="",W301="",S301=0),"",IFERROR(IF(OR(VLOOKUP(UPPER(TRIM(SUBSTITUTE(T301,CHAR(160)," "))),AP4:AS49,2,FALSE)&lt;&gt;VLOOKUP(UPPER(TRIM(SUBSTITUTE(W301,CHAR(160)," "))),AP4:AS49,2,FALSE),AND(VLOOKUP(UPPER(TRIM(SUBSTITUTE(T301,CHAR(160)," "))),AP4:AS49,2,FALSE)="AUTRE",UPPER(TRIM(SUBSTITUTE(T301,CHAR(160)," ")))&lt;&gt;UPPER(TRIM(SUBSTITUTE(W301,CHAR(160)," "))))),"",(V301*VLOOKUP(UPPER(TRIM(SUBSTITUTE(W301,CHAR(160)," "))),AP4:AS49,3,FALSE))/(S301*VLOOKUP(UPPER(TRIM(SUBSTITUTE(T301,CHAR(160)," "))),AP4:AS49,3,FALSE))),"")),IFERROR(AK300,"")))</f>
        <v/>
      </c>
      <c r="AL301" s="40" t="str">
        <f t="shared" si="67"/>
        <v/>
      </c>
      <c r="AM301" s="50">
        <f t="shared" si="68"/>
        <v>0</v>
      </c>
      <c r="AN301" s="1"/>
      <c r="AO301" s="1"/>
      <c r="AP301" s="64" t="s">
        <v>440</v>
      </c>
      <c r="AQ301" s="1"/>
      <c r="AR301" s="1"/>
      <c r="AS301" s="1"/>
      <c r="BJ301" s="229">
        <v>1</v>
      </c>
    </row>
    <row r="302" spans="1:62" ht="20.100000000000001" customHeight="1" x14ac:dyDescent="0.25">
      <c r="A302" s="232" t="s">
        <v>237</v>
      </c>
      <c r="B302" s="178">
        <f t="shared" si="69"/>
        <v>0</v>
      </c>
      <c r="C302" s="156"/>
      <c r="D302" s="157"/>
      <c r="E302" s="157"/>
      <c r="F302" s="157"/>
      <c r="G302" s="157"/>
      <c r="H302" s="157"/>
      <c r="I302" s="158"/>
      <c r="J302" s="131" t="s">
        <v>237</v>
      </c>
      <c r="K302" s="255" t="str">
        <f t="shared" si="58"/>
        <v>►</v>
      </c>
      <c r="L302" s="341"/>
      <c r="M302" s="341"/>
      <c r="N302" s="341"/>
      <c r="O302" s="341"/>
      <c r="P302" s="341"/>
      <c r="Q302" s="1"/>
      <c r="R302" s="1"/>
      <c r="S302" s="77"/>
      <c r="T302" s="77"/>
      <c r="U302" s="77"/>
      <c r="V302" s="77"/>
      <c r="W302" s="1"/>
      <c r="X302" s="46" t="str">
        <f t="shared" si="62"/>
        <v/>
      </c>
      <c r="Y302" s="46" t="str">
        <f>IF(NOT(AND(LEFT(R302,1)="L",R302&lt;&gt;"LIGNE")),"",IF(UPPER(TRIM(W302))="QS","Qt. suffisante",IF(AJ302="","",IF(AF302="MASSE",IF(AJ302&gt;=1,"Kg","g"),IF(AF302="VOLUME",IF(AJ302&gt;=1,"L","cl"),IFERROR(VLOOKUP(UPPER(TRIM(V302)),AP4:AS49,4,FALSE),V302))))))</f>
        <v/>
      </c>
      <c r="Z302" s="78" t="str">
        <f t="shared" si="63"/>
        <v/>
      </c>
      <c r="AA302" s="45" t="str">
        <f>IF(NOT(AND(LEFT(R302,1)="L",R302&lt;&gt;"LIGNE")),"",IF(UPPER(TRIM(W302))="QS","Qt. suffisante",IF(AI302="","",IF(AF302="MASSE",IF(AI302&gt;=1,"Kg","g"),IF(AF302="VOLUME",IF(AI302&gt;=1,"L","cl"),IFERROR(VLOOKUP(UPPER(TRIM(V302)),AP4:AS49,4,FALSE),V302))))))</f>
        <v/>
      </c>
      <c r="AB302" s="47" t="str">
        <f t="shared" si="59"/>
        <v/>
      </c>
      <c r="AC302" s="47" t="str">
        <f t="shared" si="60"/>
        <v/>
      </c>
      <c r="AD302" s="47" t="str">
        <f t="shared" si="64"/>
        <v/>
      </c>
      <c r="AE302" s="1"/>
      <c r="AF302" s="48" t="str">
        <f>IF(NOT(AND(LEFT(R302,1)="L",R302&lt;&gt;"LIGNE")),"",IFERROR(VLOOKUP(UPPER(TRIM(V302)),AP4:AS49,2,FALSE),""))</f>
        <v/>
      </c>
      <c r="AG302" s="49" t="str">
        <f>IF(NOT(AND(LEFT(R302,1)="L",R302&lt;&gt;"LIGNE")),"",IFERROR(VLOOKUP(UPPER(TRIM(V302)),AP4:AS49,3,FALSE),""))</f>
        <v/>
      </c>
      <c r="AH302" s="49" t="str">
        <f t="shared" si="61"/>
        <v/>
      </c>
      <c r="AI302" s="49" t="str">
        <f t="shared" si="65"/>
        <v/>
      </c>
      <c r="AJ302" s="49" t="str">
        <f t="shared" si="66"/>
        <v/>
      </c>
      <c r="AK302" s="40" t="str">
        <f>IF(R302="RECETTE","",IF(R302="PRINCIPAL AUTEUR",IF(OR(S302="",T302="",V302="",W302="",S302=0),"",IFERROR(IF(OR(VLOOKUP(UPPER(TRIM(SUBSTITUTE(T302,CHAR(160)," "))),AP4:AS49,2,FALSE)&lt;&gt;VLOOKUP(UPPER(TRIM(SUBSTITUTE(W302,CHAR(160)," "))),AP4:AS49,2,FALSE),AND(VLOOKUP(UPPER(TRIM(SUBSTITUTE(T302,CHAR(160)," "))),AP4:AS49,2,FALSE)="AUTRE",UPPER(TRIM(SUBSTITUTE(T302,CHAR(160)," ")))&lt;&gt;UPPER(TRIM(SUBSTITUTE(W302,CHAR(160)," "))))),"",(V302*VLOOKUP(UPPER(TRIM(SUBSTITUTE(W302,CHAR(160)," "))),AP4:AS49,3,FALSE))/(S302*VLOOKUP(UPPER(TRIM(SUBSTITUTE(T302,CHAR(160)," "))),AP4:AS49,3,FALSE))),"")),IFERROR(AK301,"")))</f>
        <v/>
      </c>
      <c r="AL302" s="40" t="str">
        <f t="shared" si="67"/>
        <v/>
      </c>
      <c r="AM302" s="50">
        <f t="shared" si="68"/>
        <v>0</v>
      </c>
      <c r="AN302" s="1"/>
      <c r="AO302" s="1"/>
      <c r="AP302" s="64" t="s">
        <v>441</v>
      </c>
      <c r="AQ302" s="1"/>
      <c r="AR302" s="1"/>
      <c r="AS302" s="1"/>
      <c r="BJ302" s="229">
        <v>1</v>
      </c>
    </row>
    <row r="303" spans="1:62" ht="20.100000000000001" customHeight="1" x14ac:dyDescent="0.25">
      <c r="A303" s="232" t="s">
        <v>237</v>
      </c>
      <c r="B303" s="178">
        <f t="shared" si="69"/>
        <v>0</v>
      </c>
      <c r="C303" s="156"/>
      <c r="D303" s="157"/>
      <c r="E303" s="157"/>
      <c r="F303" s="157"/>
      <c r="G303" s="157"/>
      <c r="H303" s="157"/>
      <c r="I303" s="158"/>
      <c r="J303" s="131" t="s">
        <v>237</v>
      </c>
      <c r="K303" s="255" t="str">
        <f t="shared" si="58"/>
        <v>►</v>
      </c>
      <c r="L303" s="341"/>
      <c r="M303" s="341"/>
      <c r="N303" s="341"/>
      <c r="O303" s="341"/>
      <c r="P303" s="341"/>
      <c r="Q303" s="1"/>
      <c r="R303" s="1"/>
      <c r="S303" s="77"/>
      <c r="T303" s="77"/>
      <c r="U303" s="77"/>
      <c r="V303" s="77"/>
      <c r="W303" s="1"/>
      <c r="X303" s="46" t="str">
        <f t="shared" si="62"/>
        <v/>
      </c>
      <c r="Y303" s="46" t="str">
        <f>IF(NOT(AND(LEFT(R303,1)="L",R303&lt;&gt;"LIGNE")),"",IF(UPPER(TRIM(W303))="QS","Qt. suffisante",IF(AJ303="","",IF(AF303="MASSE",IF(AJ303&gt;=1,"Kg","g"),IF(AF303="VOLUME",IF(AJ303&gt;=1,"L","cl"),IFERROR(VLOOKUP(UPPER(TRIM(V303)),AP4:AS49,4,FALSE),V303))))))</f>
        <v/>
      </c>
      <c r="Z303" s="78" t="str">
        <f t="shared" si="63"/>
        <v/>
      </c>
      <c r="AA303" s="45" t="str">
        <f>IF(NOT(AND(LEFT(R303,1)="L",R303&lt;&gt;"LIGNE")),"",IF(UPPER(TRIM(W303))="QS","Qt. suffisante",IF(AI303="","",IF(AF303="MASSE",IF(AI303&gt;=1,"Kg","g"),IF(AF303="VOLUME",IF(AI303&gt;=1,"L","cl"),IFERROR(VLOOKUP(UPPER(TRIM(V303)),AP4:AS49,4,FALSE),V303))))))</f>
        <v/>
      </c>
      <c r="AB303" s="47" t="str">
        <f t="shared" si="59"/>
        <v/>
      </c>
      <c r="AC303" s="47" t="str">
        <f t="shared" si="60"/>
        <v/>
      </c>
      <c r="AD303" s="47" t="str">
        <f t="shared" si="64"/>
        <v/>
      </c>
      <c r="AE303" s="1"/>
      <c r="AF303" s="48" t="str">
        <f>IF(NOT(AND(LEFT(R303,1)="L",R303&lt;&gt;"LIGNE")),"",IFERROR(VLOOKUP(UPPER(TRIM(V303)),AP4:AS49,2,FALSE),""))</f>
        <v/>
      </c>
      <c r="AG303" s="49" t="str">
        <f>IF(NOT(AND(LEFT(R303,1)="L",R303&lt;&gt;"LIGNE")),"",IFERROR(VLOOKUP(UPPER(TRIM(V303)),AP4:AS49,3,FALSE),""))</f>
        <v/>
      </c>
      <c r="AH303" s="49" t="str">
        <f t="shared" si="61"/>
        <v/>
      </c>
      <c r="AI303" s="49" t="str">
        <f t="shared" si="65"/>
        <v/>
      </c>
      <c r="AJ303" s="49" t="str">
        <f t="shared" si="66"/>
        <v/>
      </c>
      <c r="AK303" s="40" t="str">
        <f>IF(R303="RECETTE","",IF(R303="PRINCIPAL AUTEUR",IF(OR(S303="",T303="",V303="",W303="",S303=0),"",IFERROR(IF(OR(VLOOKUP(UPPER(TRIM(SUBSTITUTE(T303,CHAR(160)," "))),AP4:AS49,2,FALSE)&lt;&gt;VLOOKUP(UPPER(TRIM(SUBSTITUTE(W303,CHAR(160)," "))),AP4:AS49,2,FALSE),AND(VLOOKUP(UPPER(TRIM(SUBSTITUTE(T303,CHAR(160)," "))),AP4:AS49,2,FALSE)="AUTRE",UPPER(TRIM(SUBSTITUTE(T303,CHAR(160)," ")))&lt;&gt;UPPER(TRIM(SUBSTITUTE(W303,CHAR(160)," "))))),"",(V303*VLOOKUP(UPPER(TRIM(SUBSTITUTE(W303,CHAR(160)," "))),AP4:AS49,3,FALSE))/(S303*VLOOKUP(UPPER(TRIM(SUBSTITUTE(T303,CHAR(160)," "))),AP4:AS49,3,FALSE))),"")),IFERROR(AK302,"")))</f>
        <v/>
      </c>
      <c r="AL303" s="40" t="str">
        <f t="shared" si="67"/>
        <v/>
      </c>
      <c r="AM303" s="50">
        <f t="shared" si="68"/>
        <v>0</v>
      </c>
      <c r="AN303" s="1"/>
      <c r="AO303" s="1"/>
      <c r="AP303" s="64" t="s">
        <v>442</v>
      </c>
      <c r="AQ303" s="1"/>
      <c r="AR303" s="1"/>
      <c r="AS303" s="1"/>
      <c r="BJ303" s="229">
        <v>1</v>
      </c>
    </row>
    <row r="304" spans="1:62" ht="20.100000000000001" customHeight="1" x14ac:dyDescent="0.25">
      <c r="A304" s="232" t="s">
        <v>237</v>
      </c>
      <c r="B304" s="178">
        <f t="shared" si="69"/>
        <v>0</v>
      </c>
      <c r="C304" s="156"/>
      <c r="D304" s="157"/>
      <c r="E304" s="157"/>
      <c r="F304" s="157"/>
      <c r="G304" s="157"/>
      <c r="H304" s="157"/>
      <c r="I304" s="158"/>
      <c r="J304" s="131" t="s">
        <v>237</v>
      </c>
      <c r="K304" s="255" t="str">
        <f t="shared" si="58"/>
        <v>►</v>
      </c>
      <c r="L304" s="341"/>
      <c r="M304" s="341"/>
      <c r="N304" s="341"/>
      <c r="O304" s="341"/>
      <c r="P304" s="341"/>
      <c r="Q304" s="1"/>
      <c r="R304" s="1"/>
      <c r="S304" s="77"/>
      <c r="T304" s="77"/>
      <c r="U304" s="77"/>
      <c r="V304" s="77"/>
      <c r="W304" s="1"/>
      <c r="X304" s="46" t="str">
        <f t="shared" si="62"/>
        <v/>
      </c>
      <c r="Y304" s="46" t="str">
        <f>IF(NOT(AND(LEFT(R304,1)="L",R304&lt;&gt;"LIGNE")),"",IF(UPPER(TRIM(W304))="QS","Qt. suffisante",IF(AJ304="","",IF(AF304="MASSE",IF(AJ304&gt;=1,"Kg","g"),IF(AF304="VOLUME",IF(AJ304&gt;=1,"L","cl"),IFERROR(VLOOKUP(UPPER(TRIM(V304)),AP4:AS49,4,FALSE),V304))))))</f>
        <v/>
      </c>
      <c r="Z304" s="78" t="str">
        <f t="shared" si="63"/>
        <v/>
      </c>
      <c r="AA304" s="45" t="str">
        <f>IF(NOT(AND(LEFT(R304,1)="L",R304&lt;&gt;"LIGNE")),"",IF(UPPER(TRIM(W304))="QS","Qt. suffisante",IF(AI304="","",IF(AF304="MASSE",IF(AI304&gt;=1,"Kg","g"),IF(AF304="VOLUME",IF(AI304&gt;=1,"L","cl"),IFERROR(VLOOKUP(UPPER(TRIM(V304)),AP4:AS49,4,FALSE),V304))))))</f>
        <v/>
      </c>
      <c r="AB304" s="47" t="str">
        <f t="shared" si="59"/>
        <v/>
      </c>
      <c r="AC304" s="47" t="str">
        <f t="shared" si="60"/>
        <v/>
      </c>
      <c r="AD304" s="47" t="str">
        <f t="shared" si="64"/>
        <v/>
      </c>
      <c r="AE304" s="1"/>
      <c r="AF304" s="48" t="str">
        <f>IF(NOT(AND(LEFT(R304,1)="L",R304&lt;&gt;"LIGNE")),"",IFERROR(VLOOKUP(UPPER(TRIM(V304)),AP4:AS49,2,FALSE),""))</f>
        <v/>
      </c>
      <c r="AG304" s="49" t="str">
        <f>IF(NOT(AND(LEFT(R304,1)="L",R304&lt;&gt;"LIGNE")),"",IFERROR(VLOOKUP(UPPER(TRIM(V304)),AP4:AS49,3,FALSE),""))</f>
        <v/>
      </c>
      <c r="AH304" s="49" t="str">
        <f t="shared" si="61"/>
        <v/>
      </c>
      <c r="AI304" s="49" t="str">
        <f t="shared" si="65"/>
        <v/>
      </c>
      <c r="AJ304" s="49" t="str">
        <f t="shared" si="66"/>
        <v/>
      </c>
      <c r="AK304" s="40" t="str">
        <f>IF(R304="RECETTE","",IF(R304="PRINCIPAL AUTEUR",IF(OR(S304="",T304="",V304="",W304="",S304=0),"",IFERROR(IF(OR(VLOOKUP(UPPER(TRIM(SUBSTITUTE(T304,CHAR(160)," "))),AP4:AS49,2,FALSE)&lt;&gt;VLOOKUP(UPPER(TRIM(SUBSTITUTE(W304,CHAR(160)," "))),AP4:AS49,2,FALSE),AND(VLOOKUP(UPPER(TRIM(SUBSTITUTE(T304,CHAR(160)," "))),AP4:AS49,2,FALSE)="AUTRE",UPPER(TRIM(SUBSTITUTE(T304,CHAR(160)," ")))&lt;&gt;UPPER(TRIM(SUBSTITUTE(W304,CHAR(160)," "))))),"",(V304*VLOOKUP(UPPER(TRIM(SUBSTITUTE(W304,CHAR(160)," "))),AP4:AS49,3,FALSE))/(S304*VLOOKUP(UPPER(TRIM(SUBSTITUTE(T304,CHAR(160)," "))),AP4:AS49,3,FALSE))),"")),IFERROR(AK303,"")))</f>
        <v/>
      </c>
      <c r="AL304" s="40" t="str">
        <f t="shared" si="67"/>
        <v/>
      </c>
      <c r="AM304" s="50">
        <f t="shared" si="68"/>
        <v>0</v>
      </c>
      <c r="AN304" s="1"/>
      <c r="AO304" s="1"/>
      <c r="AP304" s="64" t="s">
        <v>443</v>
      </c>
      <c r="AQ304" s="1"/>
      <c r="AR304" s="1"/>
      <c r="AS304" s="1"/>
      <c r="BJ304" s="229">
        <v>1</v>
      </c>
    </row>
    <row r="305" spans="1:62" ht="20.100000000000001" customHeight="1" x14ac:dyDescent="0.25">
      <c r="A305" s="232" t="s">
        <v>237</v>
      </c>
      <c r="B305" s="178">
        <f t="shared" si="69"/>
        <v>0</v>
      </c>
      <c r="C305" s="156"/>
      <c r="D305" s="157"/>
      <c r="E305" s="157"/>
      <c r="F305" s="157"/>
      <c r="G305" s="157"/>
      <c r="H305" s="157"/>
      <c r="I305" s="158"/>
      <c r="J305" s="131" t="s">
        <v>237</v>
      </c>
      <c r="K305" s="255" t="str">
        <f t="shared" si="58"/>
        <v>►</v>
      </c>
      <c r="L305" s="341"/>
      <c r="M305" s="341"/>
      <c r="N305" s="341"/>
      <c r="O305" s="341"/>
      <c r="P305" s="341"/>
      <c r="Q305" s="1"/>
      <c r="R305" s="1"/>
      <c r="S305" s="77"/>
      <c r="T305" s="77"/>
      <c r="U305" s="77"/>
      <c r="V305" s="77"/>
      <c r="W305" s="1"/>
      <c r="X305" s="46" t="str">
        <f t="shared" si="62"/>
        <v/>
      </c>
      <c r="Y305" s="46" t="str">
        <f>IF(NOT(AND(LEFT(R305,1)="L",R305&lt;&gt;"LIGNE")),"",IF(UPPER(TRIM(W305))="QS","Qt. suffisante",IF(AJ305="","",IF(AF305="MASSE",IF(AJ305&gt;=1,"Kg","g"),IF(AF305="VOLUME",IF(AJ305&gt;=1,"L","cl"),IFERROR(VLOOKUP(UPPER(TRIM(V305)),AP4:AS49,4,FALSE),V305))))))</f>
        <v/>
      </c>
      <c r="Z305" s="78" t="str">
        <f t="shared" si="63"/>
        <v/>
      </c>
      <c r="AA305" s="45" t="str">
        <f>IF(NOT(AND(LEFT(R305,1)="L",R305&lt;&gt;"LIGNE")),"",IF(UPPER(TRIM(W305))="QS","Qt. suffisante",IF(AI305="","",IF(AF305="MASSE",IF(AI305&gt;=1,"Kg","g"),IF(AF305="VOLUME",IF(AI305&gt;=1,"L","cl"),IFERROR(VLOOKUP(UPPER(TRIM(V305)),AP4:AS49,4,FALSE),V305))))))</f>
        <v/>
      </c>
      <c r="AB305" s="47" t="str">
        <f t="shared" si="59"/>
        <v/>
      </c>
      <c r="AC305" s="47" t="str">
        <f t="shared" si="60"/>
        <v/>
      </c>
      <c r="AD305" s="47" t="str">
        <f t="shared" si="64"/>
        <v/>
      </c>
      <c r="AE305" s="1"/>
      <c r="AF305" s="48" t="str">
        <f>IF(NOT(AND(LEFT(R305,1)="L",R305&lt;&gt;"LIGNE")),"",IFERROR(VLOOKUP(UPPER(TRIM(V305)),AP4:AS49,2,FALSE),""))</f>
        <v/>
      </c>
      <c r="AG305" s="49" t="str">
        <f>IF(NOT(AND(LEFT(R305,1)="L",R305&lt;&gt;"LIGNE")),"",IFERROR(VLOOKUP(UPPER(TRIM(V305)),AP4:AS49,3,FALSE),""))</f>
        <v/>
      </c>
      <c r="AH305" s="49" t="str">
        <f t="shared" si="61"/>
        <v/>
      </c>
      <c r="AI305" s="49" t="str">
        <f t="shared" si="65"/>
        <v/>
      </c>
      <c r="AJ305" s="49" t="str">
        <f t="shared" si="66"/>
        <v/>
      </c>
      <c r="AK305" s="40" t="str">
        <f>IF(R305="RECETTE","",IF(R305="PRINCIPAL AUTEUR",IF(OR(S305="",T305="",V305="",W305="",S305=0),"",IFERROR(IF(OR(VLOOKUP(UPPER(TRIM(SUBSTITUTE(T305,CHAR(160)," "))),AP4:AS49,2,FALSE)&lt;&gt;VLOOKUP(UPPER(TRIM(SUBSTITUTE(W305,CHAR(160)," "))),AP4:AS49,2,FALSE),AND(VLOOKUP(UPPER(TRIM(SUBSTITUTE(T305,CHAR(160)," "))),AP4:AS49,2,FALSE)="AUTRE",UPPER(TRIM(SUBSTITUTE(T305,CHAR(160)," ")))&lt;&gt;UPPER(TRIM(SUBSTITUTE(W305,CHAR(160)," "))))),"",(V305*VLOOKUP(UPPER(TRIM(SUBSTITUTE(W305,CHAR(160)," "))),AP4:AS49,3,FALSE))/(S305*VLOOKUP(UPPER(TRIM(SUBSTITUTE(T305,CHAR(160)," "))),AP4:AS49,3,FALSE))),"")),IFERROR(AK304,"")))</f>
        <v/>
      </c>
      <c r="AL305" s="40" t="str">
        <f t="shared" si="67"/>
        <v/>
      </c>
      <c r="AM305" s="50">
        <f t="shared" si="68"/>
        <v>0</v>
      </c>
      <c r="AN305" s="1"/>
      <c r="AO305" s="1"/>
      <c r="AP305" s="64" t="s">
        <v>367</v>
      </c>
      <c r="AQ305" s="1"/>
      <c r="AR305" s="1"/>
      <c r="AS305" s="1"/>
      <c r="BJ305" s="229">
        <v>1</v>
      </c>
    </row>
    <row r="306" spans="1:62" ht="20.100000000000001" customHeight="1" x14ac:dyDescent="0.25">
      <c r="A306" s="232" t="s">
        <v>237</v>
      </c>
      <c r="B306" s="178">
        <f t="shared" si="69"/>
        <v>0</v>
      </c>
      <c r="C306" s="156"/>
      <c r="D306" s="157"/>
      <c r="E306" s="157"/>
      <c r="F306" s="157"/>
      <c r="G306" s="157"/>
      <c r="H306" s="157"/>
      <c r="I306" s="158"/>
      <c r="J306" s="131" t="s">
        <v>237</v>
      </c>
      <c r="K306" s="255" t="str">
        <f t="shared" si="58"/>
        <v>►</v>
      </c>
      <c r="L306" s="341"/>
      <c r="M306" s="341"/>
      <c r="N306" s="341"/>
      <c r="O306" s="341"/>
      <c r="P306" s="341"/>
      <c r="Q306" s="1"/>
      <c r="R306" s="1"/>
      <c r="S306" s="77"/>
      <c r="T306" s="77"/>
      <c r="U306" s="77"/>
      <c r="V306" s="77"/>
      <c r="W306" s="1"/>
      <c r="X306" s="46" t="str">
        <f t="shared" si="62"/>
        <v/>
      </c>
      <c r="Y306" s="46" t="str">
        <f>IF(NOT(AND(LEFT(R306,1)="L",R306&lt;&gt;"LIGNE")),"",IF(UPPER(TRIM(W306))="QS","Qt. suffisante",IF(AJ306="","",IF(AF306="MASSE",IF(AJ306&gt;=1,"Kg","g"),IF(AF306="VOLUME",IF(AJ306&gt;=1,"L","cl"),IFERROR(VLOOKUP(UPPER(TRIM(V306)),AP4:AS49,4,FALSE),V306))))))</f>
        <v/>
      </c>
      <c r="Z306" s="78" t="str">
        <f t="shared" si="63"/>
        <v/>
      </c>
      <c r="AA306" s="45" t="str">
        <f>IF(NOT(AND(LEFT(R306,1)="L",R306&lt;&gt;"LIGNE")),"",IF(UPPER(TRIM(W306))="QS","Qt. suffisante",IF(AI306="","",IF(AF306="MASSE",IF(AI306&gt;=1,"Kg","g"),IF(AF306="VOLUME",IF(AI306&gt;=1,"L","cl"),IFERROR(VLOOKUP(UPPER(TRIM(V306)),AP4:AS49,4,FALSE),V306))))))</f>
        <v/>
      </c>
      <c r="AB306" s="47" t="str">
        <f t="shared" si="59"/>
        <v/>
      </c>
      <c r="AC306" s="47" t="str">
        <f t="shared" si="60"/>
        <v/>
      </c>
      <c r="AD306" s="47" t="str">
        <f t="shared" si="64"/>
        <v/>
      </c>
      <c r="AE306" s="1"/>
      <c r="AF306" s="48" t="str">
        <f>IF(NOT(AND(LEFT(R306,1)="L",R306&lt;&gt;"LIGNE")),"",IFERROR(VLOOKUP(UPPER(TRIM(V306)),AP4:AS49,2,FALSE),""))</f>
        <v/>
      </c>
      <c r="AG306" s="49" t="str">
        <f>IF(NOT(AND(LEFT(R306,1)="L",R306&lt;&gt;"LIGNE")),"",IFERROR(VLOOKUP(UPPER(TRIM(V306)),AP4:AS49,3,FALSE),""))</f>
        <v/>
      </c>
      <c r="AH306" s="49" t="str">
        <f t="shared" si="61"/>
        <v/>
      </c>
      <c r="AI306" s="49" t="str">
        <f t="shared" si="65"/>
        <v/>
      </c>
      <c r="AJ306" s="49" t="str">
        <f t="shared" si="66"/>
        <v/>
      </c>
      <c r="AK306" s="40" t="str">
        <f>IF(R306="RECETTE","",IF(R306="PRINCIPAL AUTEUR",IF(OR(S306="",T306="",V306="",W306="",S306=0),"",IFERROR(IF(OR(VLOOKUP(UPPER(TRIM(SUBSTITUTE(T306,CHAR(160)," "))),AP4:AS49,2,FALSE)&lt;&gt;VLOOKUP(UPPER(TRIM(SUBSTITUTE(W306,CHAR(160)," "))),AP4:AS49,2,FALSE),AND(VLOOKUP(UPPER(TRIM(SUBSTITUTE(T306,CHAR(160)," "))),AP4:AS49,2,FALSE)="AUTRE",UPPER(TRIM(SUBSTITUTE(T306,CHAR(160)," ")))&lt;&gt;UPPER(TRIM(SUBSTITUTE(W306,CHAR(160)," "))))),"",(V306*VLOOKUP(UPPER(TRIM(SUBSTITUTE(W306,CHAR(160)," "))),AP4:AS49,3,FALSE))/(S306*VLOOKUP(UPPER(TRIM(SUBSTITUTE(T306,CHAR(160)," "))),AP4:AS49,3,FALSE))),"")),IFERROR(AK305,"")))</f>
        <v/>
      </c>
      <c r="AL306" s="40" t="str">
        <f t="shared" si="67"/>
        <v/>
      </c>
      <c r="AM306" s="50">
        <f t="shared" si="68"/>
        <v>0</v>
      </c>
      <c r="AN306" s="1"/>
      <c r="AO306" s="1"/>
      <c r="AP306" s="65" t="s">
        <v>444</v>
      </c>
      <c r="AQ306" s="1"/>
      <c r="AR306" s="1"/>
      <c r="AS306" s="1"/>
      <c r="BJ306" s="229">
        <v>1</v>
      </c>
    </row>
    <row r="307" spans="1:62" ht="20.100000000000001" customHeight="1" x14ac:dyDescent="0.25">
      <c r="A307" s="232" t="s">
        <v>237</v>
      </c>
      <c r="B307" s="178">
        <f t="shared" si="69"/>
        <v>0</v>
      </c>
      <c r="C307" s="156"/>
      <c r="D307" s="157"/>
      <c r="E307" s="157"/>
      <c r="F307" s="157"/>
      <c r="G307" s="157"/>
      <c r="H307" s="157"/>
      <c r="I307" s="158"/>
      <c r="J307" s="131" t="s">
        <v>237</v>
      </c>
      <c r="K307" s="255" t="str">
        <f t="shared" si="58"/>
        <v>►</v>
      </c>
      <c r="L307" s="341"/>
      <c r="M307" s="341"/>
      <c r="N307" s="341"/>
      <c r="O307" s="341"/>
      <c r="P307" s="341"/>
      <c r="Q307" s="1"/>
      <c r="R307" s="1"/>
      <c r="S307" s="77"/>
      <c r="T307" s="77"/>
      <c r="U307" s="77"/>
      <c r="V307" s="77"/>
      <c r="W307" s="1"/>
      <c r="X307" s="46" t="str">
        <f t="shared" si="62"/>
        <v/>
      </c>
      <c r="Y307" s="46" t="str">
        <f>IF(NOT(AND(LEFT(R307,1)="L",R307&lt;&gt;"LIGNE")),"",IF(UPPER(TRIM(W307))="QS","Qt. suffisante",IF(AJ307="","",IF(AF307="MASSE",IF(AJ307&gt;=1,"Kg","g"),IF(AF307="VOLUME",IF(AJ307&gt;=1,"L","cl"),IFERROR(VLOOKUP(UPPER(TRIM(V307)),AP4:AS49,4,FALSE),V307))))))</f>
        <v/>
      </c>
      <c r="Z307" s="78" t="str">
        <f t="shared" si="63"/>
        <v/>
      </c>
      <c r="AA307" s="45" t="str">
        <f>IF(NOT(AND(LEFT(R307,1)="L",R307&lt;&gt;"LIGNE")),"",IF(UPPER(TRIM(W307))="QS","Qt. suffisante",IF(AI307="","",IF(AF307="MASSE",IF(AI307&gt;=1,"Kg","g"),IF(AF307="VOLUME",IF(AI307&gt;=1,"L","cl"),IFERROR(VLOOKUP(UPPER(TRIM(V307)),AP4:AS49,4,FALSE),V307))))))</f>
        <v/>
      </c>
      <c r="AB307" s="47" t="str">
        <f t="shared" si="59"/>
        <v/>
      </c>
      <c r="AC307" s="47" t="str">
        <f t="shared" si="60"/>
        <v/>
      </c>
      <c r="AD307" s="47" t="str">
        <f t="shared" si="64"/>
        <v/>
      </c>
      <c r="AE307" s="1"/>
      <c r="AF307" s="48" t="str">
        <f>IF(NOT(AND(LEFT(R307,1)="L",R307&lt;&gt;"LIGNE")),"",IFERROR(VLOOKUP(UPPER(TRIM(V307)),AP4:AS49,2,FALSE),""))</f>
        <v/>
      </c>
      <c r="AG307" s="49" t="str">
        <f>IF(NOT(AND(LEFT(R307,1)="L",R307&lt;&gt;"LIGNE")),"",IFERROR(VLOOKUP(UPPER(TRIM(V307)),AP4:AS49,3,FALSE),""))</f>
        <v/>
      </c>
      <c r="AH307" s="49" t="str">
        <f t="shared" si="61"/>
        <v/>
      </c>
      <c r="AI307" s="49" t="str">
        <f t="shared" si="65"/>
        <v/>
      </c>
      <c r="AJ307" s="49" t="str">
        <f t="shared" si="66"/>
        <v/>
      </c>
      <c r="AK307" s="40" t="str">
        <f>IF(R307="RECETTE","",IF(R307="PRINCIPAL AUTEUR",IF(OR(S307="",T307="",V307="",W307="",S307=0),"",IFERROR(IF(OR(VLOOKUP(UPPER(TRIM(SUBSTITUTE(T307,CHAR(160)," "))),AP4:AS49,2,FALSE)&lt;&gt;VLOOKUP(UPPER(TRIM(SUBSTITUTE(W307,CHAR(160)," "))),AP4:AS49,2,FALSE),AND(VLOOKUP(UPPER(TRIM(SUBSTITUTE(T307,CHAR(160)," "))),AP4:AS49,2,FALSE)="AUTRE",UPPER(TRIM(SUBSTITUTE(T307,CHAR(160)," ")))&lt;&gt;UPPER(TRIM(SUBSTITUTE(W307,CHAR(160)," "))))),"",(V307*VLOOKUP(UPPER(TRIM(SUBSTITUTE(W307,CHAR(160)," "))),AP4:AS49,3,FALSE))/(S307*VLOOKUP(UPPER(TRIM(SUBSTITUTE(T307,CHAR(160)," "))),AP4:AS49,3,FALSE))),"")),IFERROR(AK306,"")))</f>
        <v/>
      </c>
      <c r="AL307" s="40" t="str">
        <f t="shared" si="67"/>
        <v/>
      </c>
      <c r="AM307" s="50">
        <f t="shared" si="68"/>
        <v>0</v>
      </c>
      <c r="AN307" s="1"/>
      <c r="AO307" s="1"/>
      <c r="AP307" s="60" t="s">
        <v>62</v>
      </c>
      <c r="AQ307" s="1"/>
      <c r="AR307" s="1"/>
      <c r="AS307" s="1"/>
      <c r="BJ307" s="229">
        <v>1</v>
      </c>
    </row>
    <row r="308" spans="1:62" ht="20.100000000000001" customHeight="1" x14ac:dyDescent="0.25">
      <c r="A308" s="232" t="s">
        <v>237</v>
      </c>
      <c r="B308" s="178">
        <f t="shared" si="69"/>
        <v>0</v>
      </c>
      <c r="C308" s="156"/>
      <c r="D308" s="157"/>
      <c r="E308" s="157"/>
      <c r="F308" s="157"/>
      <c r="G308" s="157"/>
      <c r="H308" s="157"/>
      <c r="I308" s="158"/>
      <c r="J308" s="131" t="s">
        <v>237</v>
      </c>
      <c r="K308" s="255" t="str">
        <f t="shared" si="58"/>
        <v>►</v>
      </c>
      <c r="L308" s="341"/>
      <c r="M308" s="341"/>
      <c r="N308" s="341"/>
      <c r="O308" s="341"/>
      <c r="P308" s="341"/>
      <c r="Q308" s="1"/>
      <c r="R308" s="1"/>
      <c r="S308" s="77"/>
      <c r="T308" s="77"/>
      <c r="U308" s="77"/>
      <c r="V308" s="77"/>
      <c r="W308" s="1"/>
      <c r="X308" s="46" t="str">
        <f t="shared" si="62"/>
        <v/>
      </c>
      <c r="Y308" s="46" t="str">
        <f>IF(NOT(AND(LEFT(R308,1)="L",R308&lt;&gt;"LIGNE")),"",IF(UPPER(TRIM(W308))="QS","Qt. suffisante",IF(AJ308="","",IF(AF308="MASSE",IF(AJ308&gt;=1,"Kg","g"),IF(AF308="VOLUME",IF(AJ308&gt;=1,"L","cl"),IFERROR(VLOOKUP(UPPER(TRIM(V308)),AP4:AS49,4,FALSE),V308))))))</f>
        <v/>
      </c>
      <c r="Z308" s="78" t="str">
        <f t="shared" si="63"/>
        <v/>
      </c>
      <c r="AA308" s="45" t="str">
        <f>IF(NOT(AND(LEFT(R308,1)="L",R308&lt;&gt;"LIGNE")),"",IF(UPPER(TRIM(W308))="QS","Qt. suffisante",IF(AI308="","",IF(AF308="MASSE",IF(AI308&gt;=1,"Kg","g"),IF(AF308="VOLUME",IF(AI308&gt;=1,"L","cl"),IFERROR(VLOOKUP(UPPER(TRIM(V308)),AP4:AS49,4,FALSE),V308))))))</f>
        <v/>
      </c>
      <c r="AB308" s="47" t="str">
        <f t="shared" si="59"/>
        <v/>
      </c>
      <c r="AC308" s="47" t="str">
        <f t="shared" si="60"/>
        <v/>
      </c>
      <c r="AD308" s="47" t="str">
        <f t="shared" si="64"/>
        <v/>
      </c>
      <c r="AE308" s="1"/>
      <c r="AF308" s="48" t="str">
        <f>IF(NOT(AND(LEFT(R308,1)="L",R308&lt;&gt;"LIGNE")),"",IFERROR(VLOOKUP(UPPER(TRIM(V308)),AP4:AS49,2,FALSE),""))</f>
        <v/>
      </c>
      <c r="AG308" s="49" t="str">
        <f>IF(NOT(AND(LEFT(R308,1)="L",R308&lt;&gt;"LIGNE")),"",IFERROR(VLOOKUP(UPPER(TRIM(V308)),AP4:AS49,3,FALSE),""))</f>
        <v/>
      </c>
      <c r="AH308" s="49" t="str">
        <f t="shared" si="61"/>
        <v/>
      </c>
      <c r="AI308" s="49" t="str">
        <f t="shared" si="65"/>
        <v/>
      </c>
      <c r="AJ308" s="49" t="str">
        <f t="shared" si="66"/>
        <v/>
      </c>
      <c r="AK308" s="40" t="str">
        <f>IF(R308="RECETTE","",IF(R308="PRINCIPAL AUTEUR",IF(OR(S308="",T308="",V308="",W308="",S308=0),"",IFERROR(IF(OR(VLOOKUP(UPPER(TRIM(SUBSTITUTE(T308,CHAR(160)," "))),AP4:AS49,2,FALSE)&lt;&gt;VLOOKUP(UPPER(TRIM(SUBSTITUTE(W308,CHAR(160)," "))),AP4:AS49,2,FALSE),AND(VLOOKUP(UPPER(TRIM(SUBSTITUTE(T308,CHAR(160)," "))),AP4:AS49,2,FALSE)="AUTRE",UPPER(TRIM(SUBSTITUTE(T308,CHAR(160)," ")))&lt;&gt;UPPER(TRIM(SUBSTITUTE(W308,CHAR(160)," "))))),"",(V308*VLOOKUP(UPPER(TRIM(SUBSTITUTE(W308,CHAR(160)," "))),AP4:AS49,3,FALSE))/(S308*VLOOKUP(UPPER(TRIM(SUBSTITUTE(T308,CHAR(160)," "))),AP4:AS49,3,FALSE))),"")),IFERROR(AK307,"")))</f>
        <v/>
      </c>
      <c r="AL308" s="40" t="str">
        <f t="shared" si="67"/>
        <v/>
      </c>
      <c r="AM308" s="50">
        <f t="shared" si="68"/>
        <v>0</v>
      </c>
      <c r="AN308" s="1"/>
      <c r="AO308" s="1"/>
      <c r="AP308" s="65" t="s">
        <v>445</v>
      </c>
      <c r="AQ308" s="1"/>
      <c r="AR308" s="1"/>
      <c r="AS308" s="1"/>
      <c r="BJ308" s="229">
        <v>1</v>
      </c>
    </row>
    <row r="309" spans="1:62" ht="20.100000000000001" customHeight="1" x14ac:dyDescent="0.25">
      <c r="A309" s="232" t="s">
        <v>237</v>
      </c>
      <c r="B309" s="178">
        <f t="shared" si="69"/>
        <v>0</v>
      </c>
      <c r="C309" s="156"/>
      <c r="D309" s="157"/>
      <c r="E309" s="157"/>
      <c r="F309" s="157"/>
      <c r="G309" s="157"/>
      <c r="H309" s="157"/>
      <c r="I309" s="158"/>
      <c r="J309" s="131" t="s">
        <v>237</v>
      </c>
      <c r="K309" s="255" t="str">
        <f t="shared" si="58"/>
        <v>►</v>
      </c>
      <c r="L309" s="341"/>
      <c r="M309" s="341"/>
      <c r="N309" s="341"/>
      <c r="O309" s="341"/>
      <c r="P309" s="341"/>
      <c r="Q309" s="1"/>
      <c r="R309" s="1"/>
      <c r="S309" s="77"/>
      <c r="T309" s="77"/>
      <c r="U309" s="77"/>
      <c r="V309" s="77"/>
      <c r="W309" s="1"/>
      <c r="X309" s="46" t="str">
        <f t="shared" si="62"/>
        <v/>
      </c>
      <c r="Y309" s="46" t="str">
        <f>IF(NOT(AND(LEFT(R309,1)="L",R309&lt;&gt;"LIGNE")),"",IF(UPPER(TRIM(W309))="QS","Qt. suffisante",IF(AJ309="","",IF(AF309="MASSE",IF(AJ309&gt;=1,"Kg","g"),IF(AF309="VOLUME",IF(AJ309&gt;=1,"L","cl"),IFERROR(VLOOKUP(UPPER(TRIM(V309)),AP4:AS49,4,FALSE),V309))))))</f>
        <v/>
      </c>
      <c r="Z309" s="78" t="str">
        <f t="shared" si="63"/>
        <v/>
      </c>
      <c r="AA309" s="45" t="str">
        <f>IF(NOT(AND(LEFT(R309,1)="L",R309&lt;&gt;"LIGNE")),"",IF(UPPER(TRIM(W309))="QS","Qt. suffisante",IF(AI309="","",IF(AF309="MASSE",IF(AI309&gt;=1,"Kg","g"),IF(AF309="VOLUME",IF(AI309&gt;=1,"L","cl"),IFERROR(VLOOKUP(UPPER(TRIM(V309)),AP4:AS49,4,FALSE),V309))))))</f>
        <v/>
      </c>
      <c r="AB309" s="47" t="str">
        <f t="shared" si="59"/>
        <v/>
      </c>
      <c r="AC309" s="47" t="str">
        <f t="shared" si="60"/>
        <v/>
      </c>
      <c r="AD309" s="47" t="str">
        <f t="shared" si="64"/>
        <v/>
      </c>
      <c r="AE309" s="1"/>
      <c r="AF309" s="48" t="str">
        <f>IF(NOT(AND(LEFT(R309,1)="L",R309&lt;&gt;"LIGNE")),"",IFERROR(VLOOKUP(UPPER(TRIM(V309)),AP4:AS49,2,FALSE),""))</f>
        <v/>
      </c>
      <c r="AG309" s="49" t="str">
        <f>IF(NOT(AND(LEFT(R309,1)="L",R309&lt;&gt;"LIGNE")),"",IFERROR(VLOOKUP(UPPER(TRIM(V309)),AP4:AS49,3,FALSE),""))</f>
        <v/>
      </c>
      <c r="AH309" s="49" t="str">
        <f t="shared" si="61"/>
        <v/>
      </c>
      <c r="AI309" s="49" t="str">
        <f t="shared" si="65"/>
        <v/>
      </c>
      <c r="AJ309" s="49" t="str">
        <f t="shared" si="66"/>
        <v/>
      </c>
      <c r="AK309" s="40" t="str">
        <f>IF(R309="RECETTE","",IF(R309="PRINCIPAL AUTEUR",IF(OR(S309="",T309="",V309="",W309="",S309=0),"",IFERROR(IF(OR(VLOOKUP(UPPER(TRIM(SUBSTITUTE(T309,CHAR(160)," "))),AP4:AS49,2,FALSE)&lt;&gt;VLOOKUP(UPPER(TRIM(SUBSTITUTE(W309,CHAR(160)," "))),AP4:AS49,2,FALSE),AND(VLOOKUP(UPPER(TRIM(SUBSTITUTE(T309,CHAR(160)," "))),AP4:AS49,2,FALSE)="AUTRE",UPPER(TRIM(SUBSTITUTE(T309,CHAR(160)," ")))&lt;&gt;UPPER(TRIM(SUBSTITUTE(W309,CHAR(160)," "))))),"",(V309*VLOOKUP(UPPER(TRIM(SUBSTITUTE(W309,CHAR(160)," "))),AP4:AS49,3,FALSE))/(S309*VLOOKUP(UPPER(TRIM(SUBSTITUTE(T309,CHAR(160)," "))),AP4:AS49,3,FALSE))),"")),IFERROR(AK308,"")))</f>
        <v/>
      </c>
      <c r="AL309" s="40" t="str">
        <f t="shared" si="67"/>
        <v/>
      </c>
      <c r="AM309" s="50">
        <f t="shared" si="68"/>
        <v>0</v>
      </c>
      <c r="AN309" s="1"/>
      <c r="AO309" s="1"/>
      <c r="AP309" s="65" t="s">
        <v>446</v>
      </c>
      <c r="AQ309" s="1"/>
      <c r="AR309" s="1"/>
      <c r="AS309" s="1"/>
      <c r="BJ309" s="229">
        <v>1</v>
      </c>
    </row>
    <row r="310" spans="1:62" ht="20.100000000000001" customHeight="1" x14ac:dyDescent="0.25">
      <c r="A310" s="232" t="s">
        <v>237</v>
      </c>
      <c r="B310" s="178">
        <f t="shared" si="69"/>
        <v>0</v>
      </c>
      <c r="C310" s="156"/>
      <c r="D310" s="157"/>
      <c r="E310" s="157"/>
      <c r="F310" s="157"/>
      <c r="G310" s="157"/>
      <c r="H310" s="157"/>
      <c r="I310" s="158"/>
      <c r="J310" s="131" t="s">
        <v>237</v>
      </c>
      <c r="K310" s="255" t="str">
        <f t="shared" si="58"/>
        <v>►</v>
      </c>
      <c r="L310" s="341"/>
      <c r="M310" s="341"/>
      <c r="N310" s="341"/>
      <c r="O310" s="341"/>
      <c r="P310" s="341"/>
      <c r="Q310" s="1"/>
      <c r="R310" s="1"/>
      <c r="S310" s="77"/>
      <c r="T310" s="77"/>
      <c r="U310" s="77"/>
      <c r="V310" s="77"/>
      <c r="W310" s="1"/>
      <c r="X310" s="46" t="str">
        <f t="shared" si="62"/>
        <v/>
      </c>
      <c r="Y310" s="46" t="str">
        <f>IF(NOT(AND(LEFT(R310,1)="L",R310&lt;&gt;"LIGNE")),"",IF(UPPER(TRIM(W310))="QS","Qt. suffisante",IF(AJ310="","",IF(AF310="MASSE",IF(AJ310&gt;=1,"Kg","g"),IF(AF310="VOLUME",IF(AJ310&gt;=1,"L","cl"),IFERROR(VLOOKUP(UPPER(TRIM(V310)),AP4:AS49,4,FALSE),V310))))))</f>
        <v/>
      </c>
      <c r="Z310" s="78" t="str">
        <f t="shared" si="63"/>
        <v/>
      </c>
      <c r="AA310" s="45" t="str">
        <f>IF(NOT(AND(LEFT(R310,1)="L",R310&lt;&gt;"LIGNE")),"",IF(UPPER(TRIM(W310))="QS","Qt. suffisante",IF(AI310="","",IF(AF310="MASSE",IF(AI310&gt;=1,"Kg","g"),IF(AF310="VOLUME",IF(AI310&gt;=1,"L","cl"),IFERROR(VLOOKUP(UPPER(TRIM(V310)),AP4:AS49,4,FALSE),V310))))))</f>
        <v/>
      </c>
      <c r="AB310" s="47" t="str">
        <f t="shared" si="59"/>
        <v/>
      </c>
      <c r="AC310" s="47" t="str">
        <f t="shared" si="60"/>
        <v/>
      </c>
      <c r="AD310" s="47" t="str">
        <f t="shared" si="64"/>
        <v/>
      </c>
      <c r="AE310" s="1"/>
      <c r="AF310" s="48" t="str">
        <f>IF(NOT(AND(LEFT(R310,1)="L",R310&lt;&gt;"LIGNE")),"",IFERROR(VLOOKUP(UPPER(TRIM(V310)),AP4:AS49,2,FALSE),""))</f>
        <v/>
      </c>
      <c r="AG310" s="49" t="str">
        <f>IF(NOT(AND(LEFT(R310,1)="L",R310&lt;&gt;"LIGNE")),"",IFERROR(VLOOKUP(UPPER(TRIM(V310)),AP4:AS49,3,FALSE),""))</f>
        <v/>
      </c>
      <c r="AH310" s="49" t="str">
        <f t="shared" si="61"/>
        <v/>
      </c>
      <c r="AI310" s="49" t="str">
        <f t="shared" si="65"/>
        <v/>
      </c>
      <c r="AJ310" s="49" t="str">
        <f t="shared" si="66"/>
        <v/>
      </c>
      <c r="AK310" s="40" t="str">
        <f>IF(R310="RECETTE","",IF(R310="PRINCIPAL AUTEUR",IF(OR(S310="",T310="",V310="",W310="",S310=0),"",IFERROR(IF(OR(VLOOKUP(UPPER(TRIM(SUBSTITUTE(T310,CHAR(160)," "))),AP4:AS49,2,FALSE)&lt;&gt;VLOOKUP(UPPER(TRIM(SUBSTITUTE(W310,CHAR(160)," "))),AP4:AS49,2,FALSE),AND(VLOOKUP(UPPER(TRIM(SUBSTITUTE(T310,CHAR(160)," "))),AP4:AS49,2,FALSE)="AUTRE",UPPER(TRIM(SUBSTITUTE(T310,CHAR(160)," ")))&lt;&gt;UPPER(TRIM(SUBSTITUTE(W310,CHAR(160)," "))))),"",(V310*VLOOKUP(UPPER(TRIM(SUBSTITUTE(W310,CHAR(160)," "))),AP4:AS49,3,FALSE))/(S310*VLOOKUP(UPPER(TRIM(SUBSTITUTE(T310,CHAR(160)," "))),AP4:AS49,3,FALSE))),"")),IFERROR(AK309,"")))</f>
        <v/>
      </c>
      <c r="AL310" s="40" t="str">
        <f t="shared" si="67"/>
        <v/>
      </c>
      <c r="AM310" s="50">
        <f t="shared" si="68"/>
        <v>0</v>
      </c>
      <c r="AN310" s="1"/>
      <c r="AO310" s="1"/>
      <c r="AP310" s="65" t="s">
        <v>447</v>
      </c>
      <c r="AQ310" s="1"/>
      <c r="AR310" s="1"/>
      <c r="AS310" s="1"/>
      <c r="BJ310" s="229">
        <v>1</v>
      </c>
    </row>
    <row r="311" spans="1:62" ht="20.100000000000001" customHeight="1" x14ac:dyDescent="0.25">
      <c r="A311" s="232" t="s">
        <v>237</v>
      </c>
      <c r="B311" s="178">
        <f t="shared" si="69"/>
        <v>0</v>
      </c>
      <c r="C311" s="156"/>
      <c r="D311" s="157"/>
      <c r="E311" s="157"/>
      <c r="F311" s="157"/>
      <c r="G311" s="157"/>
      <c r="H311" s="157"/>
      <c r="I311" s="158"/>
      <c r="J311" s="131" t="s">
        <v>237</v>
      </c>
      <c r="K311" s="255" t="str">
        <f t="shared" si="58"/>
        <v>►</v>
      </c>
      <c r="L311" s="341"/>
      <c r="M311" s="341"/>
      <c r="N311" s="341"/>
      <c r="O311" s="341"/>
      <c r="P311" s="341"/>
      <c r="Q311" s="1"/>
      <c r="R311" s="1"/>
      <c r="S311" s="77"/>
      <c r="T311" s="77"/>
      <c r="U311" s="77"/>
      <c r="V311" s="77"/>
      <c r="W311" s="1"/>
      <c r="X311" s="46" t="str">
        <f t="shared" si="62"/>
        <v/>
      </c>
      <c r="Y311" s="46" t="str">
        <f>IF(NOT(AND(LEFT(R311,1)="L",R311&lt;&gt;"LIGNE")),"",IF(UPPER(TRIM(W311))="QS","Qt. suffisante",IF(AJ311="","",IF(AF311="MASSE",IF(AJ311&gt;=1,"Kg","g"),IF(AF311="VOLUME",IF(AJ311&gt;=1,"L","cl"),IFERROR(VLOOKUP(UPPER(TRIM(V311)),AP4:AS49,4,FALSE),V311))))))</f>
        <v/>
      </c>
      <c r="Z311" s="78" t="str">
        <f t="shared" si="63"/>
        <v/>
      </c>
      <c r="AA311" s="45" t="str">
        <f>IF(NOT(AND(LEFT(R311,1)="L",R311&lt;&gt;"LIGNE")),"",IF(UPPER(TRIM(W311))="QS","Qt. suffisante",IF(AI311="","",IF(AF311="MASSE",IF(AI311&gt;=1,"Kg","g"),IF(AF311="VOLUME",IF(AI311&gt;=1,"L","cl"),IFERROR(VLOOKUP(UPPER(TRIM(V311)),AP4:AS49,4,FALSE),V311))))))</f>
        <v/>
      </c>
      <c r="AB311" s="47" t="str">
        <f t="shared" si="59"/>
        <v/>
      </c>
      <c r="AC311" s="47" t="str">
        <f t="shared" si="60"/>
        <v/>
      </c>
      <c r="AD311" s="47" t="str">
        <f t="shared" si="64"/>
        <v/>
      </c>
      <c r="AE311" s="1"/>
      <c r="AF311" s="48" t="str">
        <f>IF(NOT(AND(LEFT(R311,1)="L",R311&lt;&gt;"LIGNE")),"",IFERROR(VLOOKUP(UPPER(TRIM(V311)),AP4:AS49,2,FALSE),""))</f>
        <v/>
      </c>
      <c r="AG311" s="49" t="str">
        <f>IF(NOT(AND(LEFT(R311,1)="L",R311&lt;&gt;"LIGNE")),"",IFERROR(VLOOKUP(UPPER(TRIM(V311)),AP4:AS49,3,FALSE),""))</f>
        <v/>
      </c>
      <c r="AH311" s="49" t="str">
        <f t="shared" si="61"/>
        <v/>
      </c>
      <c r="AI311" s="49" t="str">
        <f t="shared" si="65"/>
        <v/>
      </c>
      <c r="AJ311" s="49" t="str">
        <f t="shared" si="66"/>
        <v/>
      </c>
      <c r="AK311" s="40" t="str">
        <f>IF(R311="RECETTE","",IF(R311="PRINCIPAL AUTEUR",IF(OR(S311="",T311="",V311="",W311="",S311=0),"",IFERROR(IF(OR(VLOOKUP(UPPER(TRIM(SUBSTITUTE(T311,CHAR(160)," "))),AP4:AS49,2,FALSE)&lt;&gt;VLOOKUP(UPPER(TRIM(SUBSTITUTE(W311,CHAR(160)," "))),AP4:AS49,2,FALSE),AND(VLOOKUP(UPPER(TRIM(SUBSTITUTE(T311,CHAR(160)," "))),AP4:AS49,2,FALSE)="AUTRE",UPPER(TRIM(SUBSTITUTE(T311,CHAR(160)," ")))&lt;&gt;UPPER(TRIM(SUBSTITUTE(W311,CHAR(160)," "))))),"",(V311*VLOOKUP(UPPER(TRIM(SUBSTITUTE(W311,CHAR(160)," "))),AP4:AS49,3,FALSE))/(S311*VLOOKUP(UPPER(TRIM(SUBSTITUTE(T311,CHAR(160)," "))),AP4:AS49,3,FALSE))),"")),IFERROR(AK310,"")))</f>
        <v/>
      </c>
      <c r="AL311" s="40" t="str">
        <f t="shared" si="67"/>
        <v/>
      </c>
      <c r="AM311" s="50">
        <f t="shared" si="68"/>
        <v>0</v>
      </c>
      <c r="AN311" s="1"/>
      <c r="AO311" s="1"/>
      <c r="AP311" s="65" t="s">
        <v>448</v>
      </c>
      <c r="AQ311" s="1"/>
      <c r="AR311" s="1"/>
      <c r="AS311" s="1"/>
      <c r="BJ311" s="229">
        <v>1</v>
      </c>
    </row>
    <row r="312" spans="1:62" ht="20.100000000000001" customHeight="1" x14ac:dyDescent="0.25">
      <c r="A312" s="232" t="s">
        <v>237</v>
      </c>
      <c r="B312" s="178">
        <f t="shared" si="69"/>
        <v>0</v>
      </c>
      <c r="C312" s="156"/>
      <c r="D312" s="157"/>
      <c r="E312" s="157"/>
      <c r="F312" s="157"/>
      <c r="G312" s="157"/>
      <c r="H312" s="157"/>
      <c r="I312" s="158"/>
      <c r="J312" s="131" t="s">
        <v>237</v>
      </c>
      <c r="K312" s="255" t="str">
        <f t="shared" si="58"/>
        <v>►</v>
      </c>
      <c r="L312" s="341"/>
      <c r="M312" s="341"/>
      <c r="N312" s="341"/>
      <c r="O312" s="341"/>
      <c r="P312" s="341"/>
      <c r="Q312" s="1"/>
      <c r="R312" s="1"/>
      <c r="S312" s="77"/>
      <c r="T312" s="77"/>
      <c r="U312" s="77"/>
      <c r="V312" s="77"/>
      <c r="W312" s="1"/>
      <c r="X312" s="46" t="str">
        <f t="shared" si="62"/>
        <v/>
      </c>
      <c r="Y312" s="46" t="str">
        <f>IF(NOT(AND(LEFT(R312,1)="L",R312&lt;&gt;"LIGNE")),"",IF(UPPER(TRIM(W312))="QS","Qt. suffisante",IF(AJ312="","",IF(AF312="MASSE",IF(AJ312&gt;=1,"Kg","g"),IF(AF312="VOLUME",IF(AJ312&gt;=1,"L","cl"),IFERROR(VLOOKUP(UPPER(TRIM(V312)),AP4:AS49,4,FALSE),V312))))))</f>
        <v/>
      </c>
      <c r="Z312" s="78" t="str">
        <f t="shared" si="63"/>
        <v/>
      </c>
      <c r="AA312" s="45" t="str">
        <f>IF(NOT(AND(LEFT(R312,1)="L",R312&lt;&gt;"LIGNE")),"",IF(UPPER(TRIM(W312))="QS","Qt. suffisante",IF(AI312="","",IF(AF312="MASSE",IF(AI312&gt;=1,"Kg","g"),IF(AF312="VOLUME",IF(AI312&gt;=1,"L","cl"),IFERROR(VLOOKUP(UPPER(TRIM(V312)),AP4:AS49,4,FALSE),V312))))))</f>
        <v/>
      </c>
      <c r="AB312" s="47" t="str">
        <f t="shared" si="59"/>
        <v/>
      </c>
      <c r="AC312" s="47" t="str">
        <f t="shared" si="60"/>
        <v/>
      </c>
      <c r="AD312" s="47" t="str">
        <f t="shared" si="64"/>
        <v/>
      </c>
      <c r="AE312" s="1"/>
      <c r="AF312" s="48" t="str">
        <f>IF(NOT(AND(LEFT(R312,1)="L",R312&lt;&gt;"LIGNE")),"",IFERROR(VLOOKUP(UPPER(TRIM(V312)),AP4:AS49,2,FALSE),""))</f>
        <v/>
      </c>
      <c r="AG312" s="49" t="str">
        <f>IF(NOT(AND(LEFT(R312,1)="L",R312&lt;&gt;"LIGNE")),"",IFERROR(VLOOKUP(UPPER(TRIM(V312)),AP4:AS49,3,FALSE),""))</f>
        <v/>
      </c>
      <c r="AH312" s="49" t="str">
        <f t="shared" si="61"/>
        <v/>
      </c>
      <c r="AI312" s="49" t="str">
        <f t="shared" si="65"/>
        <v/>
      </c>
      <c r="AJ312" s="49" t="str">
        <f t="shared" si="66"/>
        <v/>
      </c>
      <c r="AK312" s="40" t="str">
        <f>IF(R312="RECETTE","",IF(R312="PRINCIPAL AUTEUR",IF(OR(S312="",T312="",V312="",W312="",S312=0),"",IFERROR(IF(OR(VLOOKUP(UPPER(TRIM(SUBSTITUTE(T312,CHAR(160)," "))),AP4:AS49,2,FALSE)&lt;&gt;VLOOKUP(UPPER(TRIM(SUBSTITUTE(W312,CHAR(160)," "))),AP4:AS49,2,FALSE),AND(VLOOKUP(UPPER(TRIM(SUBSTITUTE(T312,CHAR(160)," "))),AP4:AS49,2,FALSE)="AUTRE",UPPER(TRIM(SUBSTITUTE(T312,CHAR(160)," ")))&lt;&gt;UPPER(TRIM(SUBSTITUTE(W312,CHAR(160)," "))))),"",(V312*VLOOKUP(UPPER(TRIM(SUBSTITUTE(W312,CHAR(160)," "))),AP4:AS49,3,FALSE))/(S312*VLOOKUP(UPPER(TRIM(SUBSTITUTE(T312,CHAR(160)," "))),AP4:AS49,3,FALSE))),"")),IFERROR(AK311,"")))</f>
        <v/>
      </c>
      <c r="AL312" s="40" t="str">
        <f t="shared" si="67"/>
        <v/>
      </c>
      <c r="AM312" s="50">
        <f t="shared" si="68"/>
        <v>0</v>
      </c>
      <c r="AN312" s="1"/>
      <c r="AO312" s="1"/>
      <c r="AP312" s="65" t="s">
        <v>449</v>
      </c>
      <c r="AQ312" s="1"/>
      <c r="AR312" s="1"/>
      <c r="AS312" s="1"/>
      <c r="BJ312" s="229">
        <v>1</v>
      </c>
    </row>
    <row r="313" spans="1:62" ht="20.100000000000001" customHeight="1" x14ac:dyDescent="0.25">
      <c r="A313" s="232" t="s">
        <v>237</v>
      </c>
      <c r="B313" s="178">
        <f t="shared" si="69"/>
        <v>0</v>
      </c>
      <c r="C313" s="156"/>
      <c r="D313" s="157"/>
      <c r="E313" s="157"/>
      <c r="F313" s="157"/>
      <c r="G313" s="157"/>
      <c r="H313" s="157"/>
      <c r="I313" s="158"/>
      <c r="J313" s="131" t="s">
        <v>237</v>
      </c>
      <c r="K313" s="255" t="str">
        <f t="shared" si="58"/>
        <v>►</v>
      </c>
      <c r="L313" s="341"/>
      <c r="M313" s="341"/>
      <c r="N313" s="341"/>
      <c r="O313" s="341"/>
      <c r="P313" s="341"/>
      <c r="Q313" s="1"/>
      <c r="R313" s="1"/>
      <c r="S313" s="77"/>
      <c r="T313" s="77"/>
      <c r="U313" s="77"/>
      <c r="V313" s="77"/>
      <c r="W313" s="1"/>
      <c r="X313" s="46" t="str">
        <f t="shared" si="62"/>
        <v/>
      </c>
      <c r="Y313" s="46" t="str">
        <f>IF(NOT(AND(LEFT(R313,1)="L",R313&lt;&gt;"LIGNE")),"",IF(UPPER(TRIM(W313))="QS","Qt. suffisante",IF(AJ313="","",IF(AF313="MASSE",IF(AJ313&gt;=1,"Kg","g"),IF(AF313="VOLUME",IF(AJ313&gt;=1,"L","cl"),IFERROR(VLOOKUP(UPPER(TRIM(V313)),AP4:AS49,4,FALSE),V313))))))</f>
        <v/>
      </c>
      <c r="Z313" s="78" t="str">
        <f t="shared" si="63"/>
        <v/>
      </c>
      <c r="AA313" s="45" t="str">
        <f>IF(NOT(AND(LEFT(R313,1)="L",R313&lt;&gt;"LIGNE")),"",IF(UPPER(TRIM(W313))="QS","Qt. suffisante",IF(AI313="","",IF(AF313="MASSE",IF(AI313&gt;=1,"Kg","g"),IF(AF313="VOLUME",IF(AI313&gt;=1,"L","cl"),IFERROR(VLOOKUP(UPPER(TRIM(V313)),AP4:AS49,4,FALSE),V313))))))</f>
        <v/>
      </c>
      <c r="AB313" s="47" t="str">
        <f t="shared" si="59"/>
        <v/>
      </c>
      <c r="AC313" s="47" t="str">
        <f t="shared" si="60"/>
        <v/>
      </c>
      <c r="AD313" s="47" t="str">
        <f t="shared" si="64"/>
        <v/>
      </c>
      <c r="AE313" s="1"/>
      <c r="AF313" s="48" t="str">
        <f>IF(NOT(AND(LEFT(R313,1)="L",R313&lt;&gt;"LIGNE")),"",IFERROR(VLOOKUP(UPPER(TRIM(V313)),AP4:AS49,2,FALSE),""))</f>
        <v/>
      </c>
      <c r="AG313" s="49" t="str">
        <f>IF(NOT(AND(LEFT(R313,1)="L",R313&lt;&gt;"LIGNE")),"",IFERROR(VLOOKUP(UPPER(TRIM(V313)),AP4:AS49,3,FALSE),""))</f>
        <v/>
      </c>
      <c r="AH313" s="49" t="str">
        <f t="shared" si="61"/>
        <v/>
      </c>
      <c r="AI313" s="49" t="str">
        <f t="shared" si="65"/>
        <v/>
      </c>
      <c r="AJ313" s="49" t="str">
        <f t="shared" si="66"/>
        <v/>
      </c>
      <c r="AK313" s="40" t="str">
        <f>IF(R313="RECETTE","",IF(R313="PRINCIPAL AUTEUR",IF(OR(S313="",T313="",V313="",W313="",S313=0),"",IFERROR(IF(OR(VLOOKUP(UPPER(TRIM(SUBSTITUTE(T313,CHAR(160)," "))),AP4:AS49,2,FALSE)&lt;&gt;VLOOKUP(UPPER(TRIM(SUBSTITUTE(W313,CHAR(160)," "))),AP4:AS49,2,FALSE),AND(VLOOKUP(UPPER(TRIM(SUBSTITUTE(T313,CHAR(160)," "))),AP4:AS49,2,FALSE)="AUTRE",UPPER(TRIM(SUBSTITUTE(T313,CHAR(160)," ")))&lt;&gt;UPPER(TRIM(SUBSTITUTE(W313,CHAR(160)," "))))),"",(V313*VLOOKUP(UPPER(TRIM(SUBSTITUTE(W313,CHAR(160)," "))),AP4:AS49,3,FALSE))/(S313*VLOOKUP(UPPER(TRIM(SUBSTITUTE(T313,CHAR(160)," "))),AP4:AS49,3,FALSE))),"")),IFERROR(AK312,"")))</f>
        <v/>
      </c>
      <c r="AL313" s="40" t="str">
        <f t="shared" si="67"/>
        <v/>
      </c>
      <c r="AM313" s="50">
        <f t="shared" si="68"/>
        <v>0</v>
      </c>
      <c r="AN313" s="1"/>
      <c r="AO313" s="1"/>
      <c r="AP313" s="65" t="s">
        <v>454</v>
      </c>
      <c r="AQ313" s="1"/>
      <c r="AR313" s="1"/>
      <c r="AS313" s="1"/>
      <c r="BJ313" s="229">
        <v>1</v>
      </c>
    </row>
    <row r="314" spans="1:62" ht="20.100000000000001" customHeight="1" x14ac:dyDescent="0.25">
      <c r="A314" s="232" t="s">
        <v>237</v>
      </c>
      <c r="B314" s="178">
        <f t="shared" si="69"/>
        <v>0</v>
      </c>
      <c r="C314" s="156"/>
      <c r="D314" s="157"/>
      <c r="E314" s="157"/>
      <c r="F314" s="157"/>
      <c r="G314" s="157"/>
      <c r="H314" s="157"/>
      <c r="I314" s="158"/>
      <c r="J314" s="131"/>
      <c r="K314" s="255" t="str">
        <f t="shared" si="58"/>
        <v>►</v>
      </c>
      <c r="L314" s="341"/>
      <c r="M314" s="341"/>
      <c r="N314" s="341"/>
      <c r="O314" s="341"/>
      <c r="P314" s="341"/>
      <c r="Q314" s="1"/>
      <c r="R314" s="1"/>
      <c r="S314" s="77"/>
      <c r="T314" s="77"/>
      <c r="U314" s="77"/>
      <c r="V314" s="77"/>
      <c r="W314" s="1"/>
      <c r="X314" s="46" t="str">
        <f t="shared" si="62"/>
        <v/>
      </c>
      <c r="Y314" s="46" t="str">
        <f>IF(NOT(AND(LEFT(R314,1)="L",R314&lt;&gt;"LIGNE")),"",IF(UPPER(TRIM(W314))="QS","Qt. suffisante",IF(AJ314="","",IF(AF314="MASSE",IF(AJ314&gt;=1,"Kg","g"),IF(AF314="VOLUME",IF(AJ314&gt;=1,"L","cl"),IFERROR(VLOOKUP(UPPER(TRIM(V314)),AP4:AS49,4,FALSE),V314))))))</f>
        <v/>
      </c>
      <c r="Z314" s="78" t="str">
        <f t="shared" si="63"/>
        <v/>
      </c>
      <c r="AA314" s="45" t="str">
        <f>IF(NOT(AND(LEFT(R314,1)="L",R314&lt;&gt;"LIGNE")),"",IF(UPPER(TRIM(W314))="QS","Qt. suffisante",IF(AI314="","",IF(AF314="MASSE",IF(AI314&gt;=1,"Kg","g"),IF(AF314="VOLUME",IF(AI314&gt;=1,"L","cl"),IFERROR(VLOOKUP(UPPER(TRIM(V314)),AP4:AS49,4,FALSE),V314))))))</f>
        <v/>
      </c>
      <c r="AB314" s="47" t="str">
        <f t="shared" si="59"/>
        <v/>
      </c>
      <c r="AC314" s="47" t="str">
        <f t="shared" si="60"/>
        <v/>
      </c>
      <c r="AD314" s="47" t="str">
        <f t="shared" si="64"/>
        <v/>
      </c>
      <c r="AE314" s="1"/>
      <c r="AF314" s="48" t="str">
        <f>IF(NOT(AND(LEFT(R314,1)="L",R314&lt;&gt;"LIGNE")),"",IFERROR(VLOOKUP(UPPER(TRIM(V314)),AP4:AS49,2,FALSE),""))</f>
        <v/>
      </c>
      <c r="AG314" s="49" t="str">
        <f>IF(NOT(AND(LEFT(R314,1)="L",R314&lt;&gt;"LIGNE")),"",IFERROR(VLOOKUP(UPPER(TRIM(V314)),AP4:AS49,3,FALSE),""))</f>
        <v/>
      </c>
      <c r="AH314" s="49" t="str">
        <f t="shared" si="61"/>
        <v/>
      </c>
      <c r="AI314" s="49" t="str">
        <f t="shared" si="65"/>
        <v/>
      </c>
      <c r="AJ314" s="49" t="str">
        <f t="shared" si="66"/>
        <v/>
      </c>
      <c r="AK314" s="40" t="str">
        <f>IF(R314="RECETTE","",IF(R314="PRINCIPAL AUTEUR",IF(OR(S314="",T314="",V314="",W314="",S314=0),"",IFERROR(IF(OR(VLOOKUP(UPPER(TRIM(SUBSTITUTE(T314,CHAR(160)," "))),AP4:AS49,2,FALSE)&lt;&gt;VLOOKUP(UPPER(TRIM(SUBSTITUTE(W314,CHAR(160)," "))),AP4:AS49,2,FALSE),AND(VLOOKUP(UPPER(TRIM(SUBSTITUTE(T314,CHAR(160)," "))),AP4:AS49,2,FALSE)="AUTRE",UPPER(TRIM(SUBSTITUTE(T314,CHAR(160)," ")))&lt;&gt;UPPER(TRIM(SUBSTITUTE(W314,CHAR(160)," "))))),"",(V314*VLOOKUP(UPPER(TRIM(SUBSTITUTE(W314,CHAR(160)," "))),AP4:AS49,3,FALSE))/(S314*VLOOKUP(UPPER(TRIM(SUBSTITUTE(T314,CHAR(160)," "))),AP4:AS49,3,FALSE))),"")),IFERROR(AK313,"")))</f>
        <v/>
      </c>
      <c r="AL314" s="40" t="str">
        <f t="shared" si="67"/>
        <v/>
      </c>
      <c r="AM314" s="50">
        <f t="shared" si="68"/>
        <v>0</v>
      </c>
      <c r="AN314" s="1"/>
      <c r="AO314" s="1"/>
      <c r="AP314" s="65" t="s">
        <v>455</v>
      </c>
      <c r="AQ314" s="1"/>
      <c r="AR314" s="1"/>
      <c r="AS314" s="1"/>
      <c r="BJ314" s="229">
        <v>1</v>
      </c>
    </row>
    <row r="315" spans="1:62" ht="20.100000000000001" customHeight="1" x14ac:dyDescent="0.25">
      <c r="A315" s="232" t="s">
        <v>237</v>
      </c>
      <c r="B315" s="178">
        <f t="shared" si="69"/>
        <v>0</v>
      </c>
      <c r="C315" s="156"/>
      <c r="D315" s="157"/>
      <c r="E315" s="157"/>
      <c r="F315" s="157"/>
      <c r="G315" s="157"/>
      <c r="H315" s="157"/>
      <c r="I315" s="158"/>
      <c r="J315" s="131"/>
      <c r="K315" s="255" t="str">
        <f t="shared" si="58"/>
        <v>►</v>
      </c>
      <c r="L315" s="341"/>
      <c r="M315" s="341"/>
      <c r="N315" s="341"/>
      <c r="O315" s="341"/>
      <c r="P315" s="341"/>
      <c r="Q315" s="1"/>
      <c r="R315" s="1"/>
      <c r="S315" s="77"/>
      <c r="T315" s="77"/>
      <c r="U315" s="77"/>
      <c r="V315" s="77"/>
      <c r="W315" s="1"/>
      <c r="X315" s="46" t="str">
        <f t="shared" si="62"/>
        <v/>
      </c>
      <c r="Y315" s="46" t="str">
        <f>IF(NOT(AND(LEFT(R315,1)="L",R315&lt;&gt;"LIGNE")),"",IF(UPPER(TRIM(W315))="QS","Qt. suffisante",IF(AJ315="","",IF(AF315="MASSE",IF(AJ315&gt;=1,"Kg","g"),IF(AF315="VOLUME",IF(AJ315&gt;=1,"L","cl"),IFERROR(VLOOKUP(UPPER(TRIM(V315)),AP4:AS49,4,FALSE),V315))))))</f>
        <v/>
      </c>
      <c r="Z315" s="78" t="str">
        <f t="shared" si="63"/>
        <v/>
      </c>
      <c r="AA315" s="45" t="str">
        <f>IF(NOT(AND(LEFT(R315,1)="L",R315&lt;&gt;"LIGNE")),"",IF(UPPER(TRIM(W315))="QS","Qt. suffisante",IF(AI315="","",IF(AF315="MASSE",IF(AI315&gt;=1,"Kg","g"),IF(AF315="VOLUME",IF(AI315&gt;=1,"L","cl"),IFERROR(VLOOKUP(UPPER(TRIM(V315)),AP4:AS49,4,FALSE),V315))))))</f>
        <v/>
      </c>
      <c r="AB315" s="47" t="str">
        <f t="shared" si="59"/>
        <v/>
      </c>
      <c r="AC315" s="47" t="str">
        <f t="shared" si="60"/>
        <v/>
      </c>
      <c r="AD315" s="47" t="str">
        <f t="shared" si="64"/>
        <v/>
      </c>
      <c r="AE315" s="1"/>
      <c r="AF315" s="48" t="str">
        <f>IF(NOT(AND(LEFT(R315,1)="L",R315&lt;&gt;"LIGNE")),"",IFERROR(VLOOKUP(UPPER(TRIM(V315)),AP4:AS49,2,FALSE),""))</f>
        <v/>
      </c>
      <c r="AG315" s="49" t="str">
        <f>IF(NOT(AND(LEFT(R315,1)="L",R315&lt;&gt;"LIGNE")),"",IFERROR(VLOOKUP(UPPER(TRIM(V315)),AP4:AS49,3,FALSE),""))</f>
        <v/>
      </c>
      <c r="AH315" s="49" t="str">
        <f t="shared" si="61"/>
        <v/>
      </c>
      <c r="AI315" s="49" t="str">
        <f t="shared" si="65"/>
        <v/>
      </c>
      <c r="AJ315" s="49" t="str">
        <f t="shared" si="66"/>
        <v/>
      </c>
      <c r="AK315" s="40" t="str">
        <f>IF(R315="RECETTE","",IF(R315="PRINCIPAL AUTEUR",IF(OR(S315="",T315="",V315="",W315="",S315=0),"",IFERROR(IF(OR(VLOOKUP(UPPER(TRIM(SUBSTITUTE(T315,CHAR(160)," "))),AP4:AS49,2,FALSE)&lt;&gt;VLOOKUP(UPPER(TRIM(SUBSTITUTE(W315,CHAR(160)," "))),AP4:AS49,2,FALSE),AND(VLOOKUP(UPPER(TRIM(SUBSTITUTE(T315,CHAR(160)," "))),AP4:AS49,2,FALSE)="AUTRE",UPPER(TRIM(SUBSTITUTE(T315,CHAR(160)," ")))&lt;&gt;UPPER(TRIM(SUBSTITUTE(W315,CHAR(160)," "))))),"",(V315*VLOOKUP(UPPER(TRIM(SUBSTITUTE(W315,CHAR(160)," "))),AP4:AS49,3,FALSE))/(S315*VLOOKUP(UPPER(TRIM(SUBSTITUTE(T315,CHAR(160)," "))),AP4:AS49,3,FALSE))),"")),IFERROR(AK314,"")))</f>
        <v/>
      </c>
      <c r="AL315" s="40" t="str">
        <f t="shared" si="67"/>
        <v/>
      </c>
      <c r="AM315" s="50">
        <f t="shared" si="68"/>
        <v>0</v>
      </c>
      <c r="AN315" s="1"/>
      <c r="AO315" s="1"/>
      <c r="AP315" s="65" t="s">
        <v>456</v>
      </c>
      <c r="AQ315" s="1"/>
      <c r="AR315" s="1"/>
      <c r="AS315" s="1"/>
      <c r="BJ315" s="229">
        <v>1</v>
      </c>
    </row>
    <row r="316" spans="1:62" ht="20.100000000000001" customHeight="1" x14ac:dyDescent="0.25">
      <c r="A316" s="232" t="s">
        <v>237</v>
      </c>
      <c r="B316" s="178">
        <f t="shared" si="69"/>
        <v>0</v>
      </c>
      <c r="C316" s="156"/>
      <c r="D316" s="157"/>
      <c r="E316" s="157"/>
      <c r="F316" s="157"/>
      <c r="G316" s="157"/>
      <c r="H316" s="157"/>
      <c r="I316" s="158"/>
      <c r="J316" s="131"/>
      <c r="K316" s="255" t="str">
        <f t="shared" si="58"/>
        <v>►</v>
      </c>
      <c r="L316" s="341"/>
      <c r="M316" s="341"/>
      <c r="N316" s="341"/>
      <c r="O316" s="341"/>
      <c r="P316" s="341"/>
      <c r="Q316" s="1"/>
      <c r="R316" s="1"/>
      <c r="S316" s="77"/>
      <c r="T316" s="77"/>
      <c r="U316" s="77"/>
      <c r="V316" s="77"/>
      <c r="W316" s="1"/>
      <c r="X316" s="46" t="str">
        <f t="shared" si="62"/>
        <v/>
      </c>
      <c r="Y316" s="46" t="str">
        <f>IF(NOT(AND(LEFT(R316,1)="L",R316&lt;&gt;"LIGNE")),"",IF(UPPER(TRIM(W316))="QS","Qt. suffisante",IF(AJ316="","",IF(AF316="MASSE",IF(AJ316&gt;=1,"Kg","g"),IF(AF316="VOLUME",IF(AJ316&gt;=1,"L","cl"),IFERROR(VLOOKUP(UPPER(TRIM(V316)),AP4:AS49,4,FALSE),V316))))))</f>
        <v/>
      </c>
      <c r="Z316" s="78" t="str">
        <f t="shared" si="63"/>
        <v/>
      </c>
      <c r="AA316" s="45" t="str">
        <f>IF(NOT(AND(LEFT(R316,1)="L",R316&lt;&gt;"LIGNE")),"",IF(UPPER(TRIM(W316))="QS","Qt. suffisante",IF(AI316="","",IF(AF316="MASSE",IF(AI316&gt;=1,"Kg","g"),IF(AF316="VOLUME",IF(AI316&gt;=1,"L","cl"),IFERROR(VLOOKUP(UPPER(TRIM(V316)),AP4:AS49,4,FALSE),V316))))))</f>
        <v/>
      </c>
      <c r="AB316" s="47" t="str">
        <f t="shared" si="59"/>
        <v/>
      </c>
      <c r="AC316" s="47" t="str">
        <f t="shared" si="60"/>
        <v/>
      </c>
      <c r="AD316" s="47" t="str">
        <f t="shared" si="64"/>
        <v/>
      </c>
      <c r="AE316" s="1"/>
      <c r="AF316" s="48" t="str">
        <f>IF(NOT(AND(LEFT(R316,1)="L",R316&lt;&gt;"LIGNE")),"",IFERROR(VLOOKUP(UPPER(TRIM(V316)),AP4:AS49,2,FALSE),""))</f>
        <v/>
      </c>
      <c r="AG316" s="49" t="str">
        <f>IF(NOT(AND(LEFT(R316,1)="L",R316&lt;&gt;"LIGNE")),"",IFERROR(VLOOKUP(UPPER(TRIM(V316)),AP4:AS49,3,FALSE),""))</f>
        <v/>
      </c>
      <c r="AH316" s="49" t="str">
        <f t="shared" si="61"/>
        <v/>
      </c>
      <c r="AI316" s="49" t="str">
        <f t="shared" si="65"/>
        <v/>
      </c>
      <c r="AJ316" s="49" t="str">
        <f t="shared" si="66"/>
        <v/>
      </c>
      <c r="AK316" s="40" t="str">
        <f>IF(R316="RECETTE","",IF(R316="PRINCIPAL AUTEUR",IF(OR(S316="",T316="",V316="",W316="",S316=0),"",IFERROR(IF(OR(VLOOKUP(UPPER(TRIM(SUBSTITUTE(T316,CHAR(160)," "))),AP4:AS49,2,FALSE)&lt;&gt;VLOOKUP(UPPER(TRIM(SUBSTITUTE(W316,CHAR(160)," "))),AP4:AS49,2,FALSE),AND(VLOOKUP(UPPER(TRIM(SUBSTITUTE(T316,CHAR(160)," "))),AP4:AS49,2,FALSE)="AUTRE",UPPER(TRIM(SUBSTITUTE(T316,CHAR(160)," ")))&lt;&gt;UPPER(TRIM(SUBSTITUTE(W316,CHAR(160)," "))))),"",(V316*VLOOKUP(UPPER(TRIM(SUBSTITUTE(W316,CHAR(160)," "))),AP4:AS49,3,FALSE))/(S316*VLOOKUP(UPPER(TRIM(SUBSTITUTE(T316,CHAR(160)," "))),AP4:AS49,3,FALSE))),"")),IFERROR(AK315,"")))</f>
        <v/>
      </c>
      <c r="AL316" s="40" t="str">
        <f t="shared" si="67"/>
        <v/>
      </c>
      <c r="AM316" s="50">
        <f t="shared" si="68"/>
        <v>0</v>
      </c>
      <c r="AN316" s="1"/>
      <c r="AO316" s="1"/>
      <c r="AP316" s="65" t="s">
        <v>457</v>
      </c>
      <c r="AQ316" s="1"/>
      <c r="AR316" s="1"/>
      <c r="AS316" s="1"/>
      <c r="BJ316" s="229">
        <v>1</v>
      </c>
    </row>
    <row r="317" spans="1:62" ht="20.100000000000001" customHeight="1" x14ac:dyDescent="0.25">
      <c r="A317" s="232" t="s">
        <v>237</v>
      </c>
      <c r="B317" s="178">
        <f t="shared" si="69"/>
        <v>0</v>
      </c>
      <c r="C317" s="156"/>
      <c r="D317" s="157"/>
      <c r="E317" s="157"/>
      <c r="F317" s="157"/>
      <c r="G317" s="157"/>
      <c r="H317" s="157"/>
      <c r="I317" s="158"/>
      <c r="J317" s="131"/>
      <c r="K317" s="255" t="str">
        <f t="shared" ref="K317:K380" si="70">IF(OR(S317&lt;&gt;"",T317&lt;&gt;"",U317&lt;&gt;"",V317&lt;&gt;""),"A","►")</f>
        <v>►</v>
      </c>
      <c r="L317" s="341"/>
      <c r="M317" s="341"/>
      <c r="N317" s="341"/>
      <c r="O317" s="341"/>
      <c r="P317" s="341"/>
      <c r="Q317" s="1"/>
      <c r="R317" s="1"/>
      <c r="S317" s="77"/>
      <c r="T317" s="77"/>
      <c r="U317" s="77"/>
      <c r="V317" s="77"/>
      <c r="W317" s="1"/>
      <c r="X317" s="46" t="str">
        <f t="shared" si="62"/>
        <v/>
      </c>
      <c r="Y317" s="46" t="str">
        <f>IF(NOT(AND(LEFT(R317,1)="L",R317&lt;&gt;"LIGNE")),"",IF(UPPER(TRIM(W317))="QS","Qt. suffisante",IF(AJ317="","",IF(AF317="MASSE",IF(AJ317&gt;=1,"Kg","g"),IF(AF317="VOLUME",IF(AJ317&gt;=1,"L","cl"),IFERROR(VLOOKUP(UPPER(TRIM(V317)),AP4:AS49,4,FALSE),V317))))))</f>
        <v/>
      </c>
      <c r="Z317" s="78" t="str">
        <f t="shared" si="63"/>
        <v/>
      </c>
      <c r="AA317" s="45" t="str">
        <f>IF(NOT(AND(LEFT(R317,1)="L",R317&lt;&gt;"LIGNE")),"",IF(UPPER(TRIM(W317))="QS","Qt. suffisante",IF(AI317="","",IF(AF317="MASSE",IF(AI317&gt;=1,"Kg","g"),IF(AF317="VOLUME",IF(AI317&gt;=1,"L","cl"),IFERROR(VLOOKUP(UPPER(TRIM(V317)),AP4:AS49,4,FALSE),V317))))))</f>
        <v/>
      </c>
      <c r="AB317" s="47" t="str">
        <f t="shared" ref="AB317:AB380" si="71">IF(R317="PRINCIPAL AUTEUR",IF(OR(S317="",T317="",V317="",W317=""),"À COMPLÉTER",IF(OR(AC317="",AD317=""),"UNITÉ ?",IF(OR(AC317&lt;&gt;AD317,AND(AC317="AUTRE",UPPER(TRIM(SUBSTITUTE(T317,CHAR(160)," ")))&lt;&gt;UPPER(TRIM(SUBSTITUTE(W317,CHAR(160)," "))))),"UNITÉS INCOMPATIBLES","OK"))),IF(NOT(AND(LEFT(R317,1)="L",R317&lt;&gt;"LIGNE")),"",IF(AND(W317&lt;&gt;"",UPPER(TRIM(W317))&lt;&gt;"F",UPPER(TRIM(W317))&lt;&gt;"QS"),"RÈGLE ?",IF(UPPER(TRIM(W317))="QS","OK",IF(NOT(ISNUMBER(U317)),"QUANTITÉ ?",IF(V317="","UNITÉ ?",IF(COUNTIF($AP$4:$AP$49,UPPER(TRIM(V317)))=0,"UNITÉ ?","OK")))))))</f>
        <v/>
      </c>
      <c r="AC317" s="47" t="str">
        <f t="shared" ref="AC317:AC380" si="72">IF(R317&lt;&gt;"PRINCIPAL AUTEUR","",IFERROR(VLOOKUP(UPPER(TRIM(SUBSTITUTE(T317,CHAR(160)," "))),$AP$4:$AS$49,2,FALSE),""))</f>
        <v/>
      </c>
      <c r="AD317" s="47" t="str">
        <f t="shared" si="64"/>
        <v/>
      </c>
      <c r="AE317" s="1"/>
      <c r="AF317" s="48" t="str">
        <f>IF(NOT(AND(LEFT(R317,1)="L",R317&lt;&gt;"LIGNE")),"",IFERROR(VLOOKUP(UPPER(TRIM(V317)),AP4:AS49,2,FALSE),""))</f>
        <v/>
      </c>
      <c r="AG317" s="49" t="str">
        <f>IF(NOT(AND(LEFT(R317,1)="L",R317&lt;&gt;"LIGNE")),"",IFERROR(VLOOKUP(UPPER(TRIM(V317)),AP4:AS49,3,FALSE),""))</f>
        <v/>
      </c>
      <c r="AH317" s="49" t="str">
        <f t="shared" ref="AH317:AH380" si="73">IF(NOT(AND(LEFT(R317,1)="L",R317&lt;&gt;"LIGNE")),"",IF(UPPER(TRIM(W317))="QS","",IF(OR(T317="",U317="",AG317=""),"",U317*AG317)))</f>
        <v/>
      </c>
      <c r="AI317" s="49" t="str">
        <f t="shared" si="65"/>
        <v/>
      </c>
      <c r="AJ317" s="49" t="str">
        <f t="shared" si="66"/>
        <v/>
      </c>
      <c r="AK317" s="40" t="str">
        <f>IF(R317="RECETTE","",IF(R317="PRINCIPAL AUTEUR",IF(OR(S317="",T317="",V317="",W317="",S317=0),"",IFERROR(IF(OR(VLOOKUP(UPPER(TRIM(SUBSTITUTE(T317,CHAR(160)," "))),AP4:AS49,2,FALSE)&lt;&gt;VLOOKUP(UPPER(TRIM(SUBSTITUTE(W317,CHAR(160)," "))),AP4:AS49,2,FALSE),AND(VLOOKUP(UPPER(TRIM(SUBSTITUTE(T317,CHAR(160)," "))),AP4:AS49,2,FALSE)="AUTRE",UPPER(TRIM(SUBSTITUTE(T317,CHAR(160)," ")))&lt;&gt;UPPER(TRIM(SUBSTITUTE(W317,CHAR(160)," "))))),"",(V317*VLOOKUP(UPPER(TRIM(SUBSTITUTE(W317,CHAR(160)," "))),AP4:AS49,3,FALSE))/(S317*VLOOKUP(UPPER(TRIM(SUBSTITUTE(T317,CHAR(160)," "))),AP4:AS49,3,FALSE))),"")),IFERROR(AK316,"")))</f>
        <v/>
      </c>
      <c r="AL317" s="40" t="str">
        <f t="shared" si="67"/>
        <v/>
      </c>
      <c r="AM317" s="50">
        <f t="shared" si="68"/>
        <v>0</v>
      </c>
      <c r="AN317" s="1"/>
      <c r="AO317" s="1"/>
      <c r="AP317" s="65" t="s">
        <v>450</v>
      </c>
      <c r="AQ317" s="1"/>
      <c r="AR317" s="1"/>
      <c r="AS317" s="1"/>
      <c r="BJ317" s="229">
        <v>1</v>
      </c>
    </row>
    <row r="318" spans="1:62" ht="20.100000000000001" customHeight="1" x14ac:dyDescent="0.25">
      <c r="A318" s="232" t="s">
        <v>237</v>
      </c>
      <c r="B318" s="178">
        <f t="shared" si="69"/>
        <v>0</v>
      </c>
      <c r="C318" s="156"/>
      <c r="D318" s="157"/>
      <c r="E318" s="157"/>
      <c r="F318" s="157"/>
      <c r="G318" s="157"/>
      <c r="H318" s="157"/>
      <c r="I318" s="158"/>
      <c r="J318" s="131"/>
      <c r="K318" s="255" t="str">
        <f t="shared" si="70"/>
        <v>►</v>
      </c>
      <c r="L318" s="341"/>
      <c r="M318" s="341"/>
      <c r="N318" s="341"/>
      <c r="O318" s="341"/>
      <c r="P318" s="341"/>
      <c r="Q318" s="1"/>
      <c r="R318" s="1"/>
      <c r="S318" s="77"/>
      <c r="T318" s="77"/>
      <c r="U318" s="77"/>
      <c r="V318" s="77"/>
      <c r="W318" s="1"/>
      <c r="X318" s="46" t="str">
        <f t="shared" si="62"/>
        <v/>
      </c>
      <c r="Y318" s="46" t="str">
        <f>IF(NOT(AND(LEFT(R318,1)="L",R318&lt;&gt;"LIGNE")),"",IF(UPPER(TRIM(W318))="QS","Qt. suffisante",IF(AJ318="","",IF(AF318="MASSE",IF(AJ318&gt;=1,"Kg","g"),IF(AF318="VOLUME",IF(AJ318&gt;=1,"L","cl"),IFERROR(VLOOKUP(UPPER(TRIM(V318)),AP4:AS49,4,FALSE),V318))))))</f>
        <v/>
      </c>
      <c r="Z318" s="78" t="str">
        <f t="shared" si="63"/>
        <v/>
      </c>
      <c r="AA318" s="45" t="str">
        <f>IF(NOT(AND(LEFT(R318,1)="L",R318&lt;&gt;"LIGNE")),"",IF(UPPER(TRIM(W318))="QS","Qt. suffisante",IF(AI318="","",IF(AF318="MASSE",IF(AI318&gt;=1,"Kg","g"),IF(AF318="VOLUME",IF(AI318&gt;=1,"L","cl"),IFERROR(VLOOKUP(UPPER(TRIM(V318)),AP4:AS49,4,FALSE),V318))))))</f>
        <v/>
      </c>
      <c r="AB318" s="47" t="str">
        <f t="shared" si="71"/>
        <v/>
      </c>
      <c r="AC318" s="47" t="str">
        <f t="shared" si="72"/>
        <v/>
      </c>
      <c r="AD318" s="47" t="str">
        <f t="shared" si="64"/>
        <v/>
      </c>
      <c r="AE318" s="1"/>
      <c r="AF318" s="48" t="str">
        <f>IF(NOT(AND(LEFT(R318,1)="L",R318&lt;&gt;"LIGNE")),"",IFERROR(VLOOKUP(UPPER(TRIM(V318)),AP4:AS49,2,FALSE),""))</f>
        <v/>
      </c>
      <c r="AG318" s="49" t="str">
        <f>IF(NOT(AND(LEFT(R318,1)="L",R318&lt;&gt;"LIGNE")),"",IFERROR(VLOOKUP(UPPER(TRIM(V318)),AP4:AS49,3,FALSE),""))</f>
        <v/>
      </c>
      <c r="AH318" s="49" t="str">
        <f t="shared" si="73"/>
        <v/>
      </c>
      <c r="AI318" s="49" t="str">
        <f t="shared" si="65"/>
        <v/>
      </c>
      <c r="AJ318" s="49" t="str">
        <f t="shared" si="66"/>
        <v/>
      </c>
      <c r="AK318" s="40" t="str">
        <f>IF(R318="RECETTE","",IF(R318="PRINCIPAL AUTEUR",IF(OR(S318="",T318="",V318="",W318="",S318=0),"",IFERROR(IF(OR(VLOOKUP(UPPER(TRIM(SUBSTITUTE(T318,CHAR(160)," "))),AP4:AS49,2,FALSE)&lt;&gt;VLOOKUP(UPPER(TRIM(SUBSTITUTE(W318,CHAR(160)," "))),AP4:AS49,2,FALSE),AND(VLOOKUP(UPPER(TRIM(SUBSTITUTE(T318,CHAR(160)," "))),AP4:AS49,2,FALSE)="AUTRE",UPPER(TRIM(SUBSTITUTE(T318,CHAR(160)," ")))&lt;&gt;UPPER(TRIM(SUBSTITUTE(W318,CHAR(160)," "))))),"",(V318*VLOOKUP(UPPER(TRIM(SUBSTITUTE(W318,CHAR(160)," "))),AP4:AS49,3,FALSE))/(S318*VLOOKUP(UPPER(TRIM(SUBSTITUTE(T318,CHAR(160)," "))),AP4:AS49,3,FALSE))),"")),IFERROR(AK317,"")))</f>
        <v/>
      </c>
      <c r="AL318" s="40" t="str">
        <f t="shared" si="67"/>
        <v/>
      </c>
      <c r="AM318" s="50">
        <f t="shared" si="68"/>
        <v>0</v>
      </c>
      <c r="AN318" s="1"/>
      <c r="AO318" s="1"/>
      <c r="AP318" s="65" t="s">
        <v>451</v>
      </c>
      <c r="AQ318" s="1"/>
      <c r="AR318" s="1"/>
      <c r="AS318" s="1"/>
      <c r="BJ318" s="229">
        <v>1</v>
      </c>
    </row>
    <row r="319" spans="1:62" ht="20.100000000000001" customHeight="1" x14ac:dyDescent="0.25">
      <c r="A319" s="232" t="s">
        <v>237</v>
      </c>
      <c r="B319" s="178">
        <f t="shared" si="69"/>
        <v>0</v>
      </c>
      <c r="C319" s="156"/>
      <c r="D319" s="157"/>
      <c r="E319" s="157"/>
      <c r="F319" s="157"/>
      <c r="G319" s="157"/>
      <c r="H319" s="157"/>
      <c r="I319" s="158"/>
      <c r="J319" s="131"/>
      <c r="K319" s="255" t="str">
        <f t="shared" si="70"/>
        <v>►</v>
      </c>
      <c r="L319" s="341"/>
      <c r="M319" s="341"/>
      <c r="N319" s="341"/>
      <c r="O319" s="341"/>
      <c r="P319" s="341"/>
      <c r="Q319" s="1"/>
      <c r="R319" s="1"/>
      <c r="S319" s="77"/>
      <c r="T319" s="77"/>
      <c r="U319" s="77"/>
      <c r="V319" s="77"/>
      <c r="W319" s="1"/>
      <c r="X319" s="46" t="str">
        <f t="shared" si="62"/>
        <v/>
      </c>
      <c r="Y319" s="46" t="str">
        <f>IF(NOT(AND(LEFT(R319,1)="L",R319&lt;&gt;"LIGNE")),"",IF(UPPER(TRIM(W319))="QS","Qt. suffisante",IF(AJ319="","",IF(AF319="MASSE",IF(AJ319&gt;=1,"Kg","g"),IF(AF319="VOLUME",IF(AJ319&gt;=1,"L","cl"),IFERROR(VLOOKUP(UPPER(TRIM(V319)),AP4:AS49,4,FALSE),V319))))))</f>
        <v/>
      </c>
      <c r="Z319" s="78" t="str">
        <f t="shared" si="63"/>
        <v/>
      </c>
      <c r="AA319" s="45" t="str">
        <f>IF(NOT(AND(LEFT(R319,1)="L",R319&lt;&gt;"LIGNE")),"",IF(UPPER(TRIM(W319))="QS","Qt. suffisante",IF(AI319="","",IF(AF319="MASSE",IF(AI319&gt;=1,"Kg","g"),IF(AF319="VOLUME",IF(AI319&gt;=1,"L","cl"),IFERROR(VLOOKUP(UPPER(TRIM(V319)),AP4:AS49,4,FALSE),V319))))))</f>
        <v/>
      </c>
      <c r="AB319" s="47" t="str">
        <f t="shared" si="71"/>
        <v/>
      </c>
      <c r="AC319" s="47" t="str">
        <f t="shared" si="72"/>
        <v/>
      </c>
      <c r="AD319" s="47" t="str">
        <f t="shared" si="64"/>
        <v/>
      </c>
      <c r="AE319" s="1"/>
      <c r="AF319" s="48" t="str">
        <f>IF(NOT(AND(LEFT(R319,1)="L",R319&lt;&gt;"LIGNE")),"",IFERROR(VLOOKUP(UPPER(TRIM(V319)),AP4:AS49,2,FALSE),""))</f>
        <v/>
      </c>
      <c r="AG319" s="49" t="str">
        <f>IF(NOT(AND(LEFT(R319,1)="L",R319&lt;&gt;"LIGNE")),"",IFERROR(VLOOKUP(UPPER(TRIM(V319)),AP4:AS49,3,FALSE),""))</f>
        <v/>
      </c>
      <c r="AH319" s="49" t="str">
        <f t="shared" si="73"/>
        <v/>
      </c>
      <c r="AI319" s="49" t="str">
        <f t="shared" si="65"/>
        <v/>
      </c>
      <c r="AJ319" s="49" t="str">
        <f t="shared" si="66"/>
        <v/>
      </c>
      <c r="AK319" s="40" t="str">
        <f>IF(R319="RECETTE","",IF(R319="PRINCIPAL AUTEUR",IF(OR(S319="",T319="",V319="",W319="",S319=0),"",IFERROR(IF(OR(VLOOKUP(UPPER(TRIM(SUBSTITUTE(T319,CHAR(160)," "))),AP4:AS49,2,FALSE)&lt;&gt;VLOOKUP(UPPER(TRIM(SUBSTITUTE(W319,CHAR(160)," "))),AP4:AS49,2,FALSE),AND(VLOOKUP(UPPER(TRIM(SUBSTITUTE(T319,CHAR(160)," "))),AP4:AS49,2,FALSE)="AUTRE",UPPER(TRIM(SUBSTITUTE(T319,CHAR(160)," ")))&lt;&gt;UPPER(TRIM(SUBSTITUTE(W319,CHAR(160)," "))))),"",(V319*VLOOKUP(UPPER(TRIM(SUBSTITUTE(W319,CHAR(160)," "))),AP4:AS49,3,FALSE))/(S319*VLOOKUP(UPPER(TRIM(SUBSTITUTE(T319,CHAR(160)," "))),AP4:AS49,3,FALSE))),"")),IFERROR(AK318,"")))</f>
        <v/>
      </c>
      <c r="AL319" s="40" t="str">
        <f t="shared" si="67"/>
        <v/>
      </c>
      <c r="AM319" s="50">
        <f t="shared" si="68"/>
        <v>0</v>
      </c>
      <c r="AN319" s="1"/>
      <c r="AO319" s="1"/>
      <c r="AP319" s="65" t="s">
        <v>452</v>
      </c>
      <c r="AQ319" s="1"/>
      <c r="AR319" s="1"/>
      <c r="AS319" s="1"/>
      <c r="BJ319" s="229">
        <v>1</v>
      </c>
    </row>
    <row r="320" spans="1:62" ht="20.100000000000001" customHeight="1" x14ac:dyDescent="0.25">
      <c r="A320" s="232" t="s">
        <v>237</v>
      </c>
      <c r="B320" s="178">
        <f t="shared" si="69"/>
        <v>0</v>
      </c>
      <c r="C320" s="156"/>
      <c r="D320" s="157"/>
      <c r="E320" s="157"/>
      <c r="F320" s="157"/>
      <c r="G320" s="157"/>
      <c r="H320" s="157"/>
      <c r="I320" s="158"/>
      <c r="J320" s="131"/>
      <c r="K320" s="255" t="str">
        <f t="shared" si="70"/>
        <v>►</v>
      </c>
      <c r="L320" s="341"/>
      <c r="M320" s="341"/>
      <c r="N320" s="341"/>
      <c r="O320" s="341"/>
      <c r="P320" s="341"/>
      <c r="Q320" s="1"/>
      <c r="R320" s="1"/>
      <c r="S320" s="77"/>
      <c r="T320" s="77"/>
      <c r="U320" s="77"/>
      <c r="V320" s="77"/>
      <c r="W320" s="1"/>
      <c r="X320" s="46" t="str">
        <f t="shared" si="62"/>
        <v/>
      </c>
      <c r="Y320" s="46" t="str">
        <f>IF(NOT(AND(LEFT(R320,1)="L",R320&lt;&gt;"LIGNE")),"",IF(UPPER(TRIM(W320))="QS","Qt. suffisante",IF(AJ320="","",IF(AF320="MASSE",IF(AJ320&gt;=1,"Kg","g"),IF(AF320="VOLUME",IF(AJ320&gt;=1,"L","cl"),IFERROR(VLOOKUP(UPPER(TRIM(V320)),AP4:AS49,4,FALSE),V320))))))</f>
        <v/>
      </c>
      <c r="Z320" s="78" t="str">
        <f t="shared" si="63"/>
        <v/>
      </c>
      <c r="AA320" s="45" t="str">
        <f>IF(NOT(AND(LEFT(R320,1)="L",R320&lt;&gt;"LIGNE")),"",IF(UPPER(TRIM(W320))="QS","Qt. suffisante",IF(AI320="","",IF(AF320="MASSE",IF(AI320&gt;=1,"Kg","g"),IF(AF320="VOLUME",IF(AI320&gt;=1,"L","cl"),IFERROR(VLOOKUP(UPPER(TRIM(V320)),AP4:AS49,4,FALSE),V320))))))</f>
        <v/>
      </c>
      <c r="AB320" s="47" t="str">
        <f t="shared" si="71"/>
        <v/>
      </c>
      <c r="AC320" s="47" t="str">
        <f t="shared" si="72"/>
        <v/>
      </c>
      <c r="AD320" s="47" t="str">
        <f t="shared" si="64"/>
        <v/>
      </c>
      <c r="AE320" s="1"/>
      <c r="AF320" s="48" t="str">
        <f>IF(NOT(AND(LEFT(R320,1)="L",R320&lt;&gt;"LIGNE")),"",IFERROR(VLOOKUP(UPPER(TRIM(V320)),AP4:AS49,2,FALSE),""))</f>
        <v/>
      </c>
      <c r="AG320" s="49" t="str">
        <f>IF(NOT(AND(LEFT(R320,1)="L",R320&lt;&gt;"LIGNE")),"",IFERROR(VLOOKUP(UPPER(TRIM(V320)),AP4:AS49,3,FALSE),""))</f>
        <v/>
      </c>
      <c r="AH320" s="49" t="str">
        <f t="shared" si="73"/>
        <v/>
      </c>
      <c r="AI320" s="49" t="str">
        <f t="shared" si="65"/>
        <v/>
      </c>
      <c r="AJ320" s="49" t="str">
        <f t="shared" si="66"/>
        <v/>
      </c>
      <c r="AK320" s="40" t="str">
        <f>IF(R320="RECETTE","",IF(R320="PRINCIPAL AUTEUR",IF(OR(S320="",T320="",V320="",W320="",S320=0),"",IFERROR(IF(OR(VLOOKUP(UPPER(TRIM(SUBSTITUTE(T320,CHAR(160)," "))),AP4:AS49,2,FALSE)&lt;&gt;VLOOKUP(UPPER(TRIM(SUBSTITUTE(W320,CHAR(160)," "))),AP4:AS49,2,FALSE),AND(VLOOKUP(UPPER(TRIM(SUBSTITUTE(T320,CHAR(160)," "))),AP4:AS49,2,FALSE)="AUTRE",UPPER(TRIM(SUBSTITUTE(T320,CHAR(160)," ")))&lt;&gt;UPPER(TRIM(SUBSTITUTE(W320,CHAR(160)," "))))),"",(V320*VLOOKUP(UPPER(TRIM(SUBSTITUTE(W320,CHAR(160)," "))),AP4:AS49,3,FALSE))/(S320*VLOOKUP(UPPER(TRIM(SUBSTITUTE(T320,CHAR(160)," "))),AP4:AS49,3,FALSE))),"")),IFERROR(AK319,"")))</f>
        <v/>
      </c>
      <c r="AL320" s="40" t="str">
        <f t="shared" si="67"/>
        <v/>
      </c>
      <c r="AM320" s="50">
        <f t="shared" si="68"/>
        <v>0</v>
      </c>
      <c r="AN320" s="1"/>
      <c r="AO320" s="1"/>
      <c r="AP320" s="65" t="s">
        <v>453</v>
      </c>
      <c r="AQ320" s="1"/>
      <c r="AR320" s="1"/>
      <c r="AS320" s="1"/>
      <c r="BJ320" s="229">
        <v>1</v>
      </c>
    </row>
    <row r="321" spans="1:62" ht="20.100000000000001" customHeight="1" x14ac:dyDescent="0.25">
      <c r="A321" s="232" t="s">
        <v>237</v>
      </c>
      <c r="B321" s="178">
        <f t="shared" si="69"/>
        <v>0</v>
      </c>
      <c r="C321" s="156"/>
      <c r="D321" s="157"/>
      <c r="E321" s="157"/>
      <c r="F321" s="157"/>
      <c r="G321" s="157"/>
      <c r="H321" s="157"/>
      <c r="I321" s="158"/>
      <c r="J321" s="131"/>
      <c r="K321" s="255" t="str">
        <f t="shared" si="70"/>
        <v>►</v>
      </c>
      <c r="L321" s="341"/>
      <c r="M321" s="341"/>
      <c r="N321" s="341"/>
      <c r="O321" s="341"/>
      <c r="P321" s="341"/>
      <c r="Q321" s="1"/>
      <c r="R321" s="1"/>
      <c r="S321" s="77"/>
      <c r="T321" s="77"/>
      <c r="U321" s="77"/>
      <c r="V321" s="77"/>
      <c r="W321" s="1"/>
      <c r="X321" s="46" t="str">
        <f t="shared" si="62"/>
        <v/>
      </c>
      <c r="Y321" s="46" t="str">
        <f>IF(NOT(AND(LEFT(R321,1)="L",R321&lt;&gt;"LIGNE")),"",IF(UPPER(TRIM(W321))="QS","Qt. suffisante",IF(AJ321="","",IF(AF321="MASSE",IF(AJ321&gt;=1,"Kg","g"),IF(AF321="VOLUME",IF(AJ321&gt;=1,"L","cl"),IFERROR(VLOOKUP(UPPER(TRIM(V321)),AP4:AS49,4,FALSE),V321))))))</f>
        <v/>
      </c>
      <c r="Z321" s="78" t="str">
        <f t="shared" si="63"/>
        <v/>
      </c>
      <c r="AA321" s="45" t="str">
        <f>IF(NOT(AND(LEFT(R321,1)="L",R321&lt;&gt;"LIGNE")),"",IF(UPPER(TRIM(W321))="QS","Qt. suffisante",IF(AI321="","",IF(AF321="MASSE",IF(AI321&gt;=1,"Kg","g"),IF(AF321="VOLUME",IF(AI321&gt;=1,"L","cl"),IFERROR(VLOOKUP(UPPER(TRIM(V321)),AP4:AS49,4,FALSE),V321))))))</f>
        <v/>
      </c>
      <c r="AB321" s="47" t="str">
        <f t="shared" si="71"/>
        <v/>
      </c>
      <c r="AC321" s="47" t="str">
        <f t="shared" si="72"/>
        <v/>
      </c>
      <c r="AD321" s="47" t="str">
        <f t="shared" si="64"/>
        <v/>
      </c>
      <c r="AE321" s="1"/>
      <c r="AF321" s="48" t="str">
        <f>IF(NOT(AND(LEFT(R321,1)="L",R321&lt;&gt;"LIGNE")),"",IFERROR(VLOOKUP(UPPER(TRIM(V321)),AP4:AS49,2,FALSE),""))</f>
        <v/>
      </c>
      <c r="AG321" s="49" t="str">
        <f>IF(NOT(AND(LEFT(R321,1)="L",R321&lt;&gt;"LIGNE")),"",IFERROR(VLOOKUP(UPPER(TRIM(V321)),AP4:AS49,3,FALSE),""))</f>
        <v/>
      </c>
      <c r="AH321" s="49" t="str">
        <f t="shared" si="73"/>
        <v/>
      </c>
      <c r="AI321" s="49" t="str">
        <f t="shared" si="65"/>
        <v/>
      </c>
      <c r="AJ321" s="49" t="str">
        <f t="shared" si="66"/>
        <v/>
      </c>
      <c r="AK321" s="40" t="str">
        <f>IF(R321="RECETTE","",IF(R321="PRINCIPAL AUTEUR",IF(OR(S321="",T321="",V321="",W321="",S321=0),"",IFERROR(IF(OR(VLOOKUP(UPPER(TRIM(SUBSTITUTE(T321,CHAR(160)," "))),AP4:AS49,2,FALSE)&lt;&gt;VLOOKUP(UPPER(TRIM(SUBSTITUTE(W321,CHAR(160)," "))),AP4:AS49,2,FALSE),AND(VLOOKUP(UPPER(TRIM(SUBSTITUTE(T321,CHAR(160)," "))),AP4:AS49,2,FALSE)="AUTRE",UPPER(TRIM(SUBSTITUTE(T321,CHAR(160)," ")))&lt;&gt;UPPER(TRIM(SUBSTITUTE(W321,CHAR(160)," "))))),"",(V321*VLOOKUP(UPPER(TRIM(SUBSTITUTE(W321,CHAR(160)," "))),AP4:AS49,3,FALSE))/(S321*VLOOKUP(UPPER(TRIM(SUBSTITUTE(T321,CHAR(160)," "))),AP4:AS49,3,FALSE))),"")),IFERROR(AK320,"")))</f>
        <v/>
      </c>
      <c r="AL321" s="40" t="str">
        <f t="shared" si="67"/>
        <v/>
      </c>
      <c r="AM321" s="50">
        <f t="shared" si="68"/>
        <v>0</v>
      </c>
      <c r="AN321" s="1"/>
      <c r="AO321" s="1"/>
      <c r="AP321" s="65" t="s">
        <v>458</v>
      </c>
      <c r="AQ321" s="1"/>
      <c r="AR321" s="1"/>
      <c r="AS321" s="1"/>
      <c r="BJ321" s="229">
        <v>1</v>
      </c>
    </row>
    <row r="322" spans="1:62" ht="20.100000000000001" customHeight="1" x14ac:dyDescent="0.25">
      <c r="A322" s="232" t="s">
        <v>237</v>
      </c>
      <c r="B322" s="178">
        <f t="shared" si="69"/>
        <v>0</v>
      </c>
      <c r="C322" s="156"/>
      <c r="D322" s="157"/>
      <c r="E322" s="157"/>
      <c r="F322" s="157"/>
      <c r="G322" s="157"/>
      <c r="H322" s="157"/>
      <c r="I322" s="158"/>
      <c r="J322" s="131"/>
      <c r="K322" s="255" t="str">
        <f t="shared" si="70"/>
        <v>►</v>
      </c>
      <c r="L322" s="341"/>
      <c r="M322" s="341"/>
      <c r="N322" s="341"/>
      <c r="O322" s="341"/>
      <c r="P322" s="341"/>
      <c r="Q322" s="1"/>
      <c r="R322" s="1"/>
      <c r="S322" s="77"/>
      <c r="T322" s="77"/>
      <c r="U322" s="77"/>
      <c r="V322" s="77"/>
      <c r="W322" s="1"/>
      <c r="X322" s="46" t="str">
        <f t="shared" si="62"/>
        <v/>
      </c>
      <c r="Y322" s="46" t="str">
        <f>IF(NOT(AND(LEFT(R322,1)="L",R322&lt;&gt;"LIGNE")),"",IF(UPPER(TRIM(W322))="QS","Qt. suffisante",IF(AJ322="","",IF(AF322="MASSE",IF(AJ322&gt;=1,"Kg","g"),IF(AF322="VOLUME",IF(AJ322&gt;=1,"L","cl"),IFERROR(VLOOKUP(UPPER(TRIM(V322)),AP4:AS49,4,FALSE),V322))))))</f>
        <v/>
      </c>
      <c r="Z322" s="78" t="str">
        <f t="shared" si="63"/>
        <v/>
      </c>
      <c r="AA322" s="45" t="str">
        <f>IF(NOT(AND(LEFT(R322,1)="L",R322&lt;&gt;"LIGNE")),"",IF(UPPER(TRIM(W322))="QS","Qt. suffisante",IF(AI322="","",IF(AF322="MASSE",IF(AI322&gt;=1,"Kg","g"),IF(AF322="VOLUME",IF(AI322&gt;=1,"L","cl"),IFERROR(VLOOKUP(UPPER(TRIM(V322)),AP4:AS49,4,FALSE),V322))))))</f>
        <v/>
      </c>
      <c r="AB322" s="47" t="str">
        <f t="shared" si="71"/>
        <v/>
      </c>
      <c r="AC322" s="47" t="str">
        <f t="shared" si="72"/>
        <v/>
      </c>
      <c r="AD322" s="47" t="str">
        <f t="shared" si="64"/>
        <v/>
      </c>
      <c r="AE322" s="1"/>
      <c r="AF322" s="48" t="str">
        <f>IF(NOT(AND(LEFT(R322,1)="L",R322&lt;&gt;"LIGNE")),"",IFERROR(VLOOKUP(UPPER(TRIM(V322)),AP4:AS49,2,FALSE),""))</f>
        <v/>
      </c>
      <c r="AG322" s="49" t="str">
        <f>IF(NOT(AND(LEFT(R322,1)="L",R322&lt;&gt;"LIGNE")),"",IFERROR(VLOOKUP(UPPER(TRIM(V322)),AP4:AS49,3,FALSE),""))</f>
        <v/>
      </c>
      <c r="AH322" s="49" t="str">
        <f t="shared" si="73"/>
        <v/>
      </c>
      <c r="AI322" s="49" t="str">
        <f t="shared" si="65"/>
        <v/>
      </c>
      <c r="AJ322" s="49" t="str">
        <f t="shared" si="66"/>
        <v/>
      </c>
      <c r="AK322" s="40" t="str">
        <f>IF(R322="RECETTE","",IF(R322="PRINCIPAL AUTEUR",IF(OR(S322="",T322="",V322="",W322="",S322=0),"",IFERROR(IF(OR(VLOOKUP(UPPER(TRIM(SUBSTITUTE(T322,CHAR(160)," "))),AP4:AS49,2,FALSE)&lt;&gt;VLOOKUP(UPPER(TRIM(SUBSTITUTE(W322,CHAR(160)," "))),AP4:AS49,2,FALSE),AND(VLOOKUP(UPPER(TRIM(SUBSTITUTE(T322,CHAR(160)," "))),AP4:AS49,2,FALSE)="AUTRE",UPPER(TRIM(SUBSTITUTE(T322,CHAR(160)," ")))&lt;&gt;UPPER(TRIM(SUBSTITUTE(W322,CHAR(160)," "))))),"",(V322*VLOOKUP(UPPER(TRIM(SUBSTITUTE(W322,CHAR(160)," "))),AP4:AS49,3,FALSE))/(S322*VLOOKUP(UPPER(TRIM(SUBSTITUTE(T322,CHAR(160)," "))),AP4:AS49,3,FALSE))),"")),IFERROR(AK321,"")))</f>
        <v/>
      </c>
      <c r="AL322" s="40" t="str">
        <f t="shared" si="67"/>
        <v/>
      </c>
      <c r="AM322" s="50">
        <f t="shared" si="68"/>
        <v>0</v>
      </c>
      <c r="AN322" s="1"/>
      <c r="AO322" s="1"/>
      <c r="AP322" s="65" t="s">
        <v>459</v>
      </c>
      <c r="AQ322" s="1"/>
      <c r="AR322" s="1"/>
      <c r="AS322" s="1"/>
      <c r="BJ322" s="229">
        <v>1</v>
      </c>
    </row>
    <row r="323" spans="1:62" ht="20.100000000000001" customHeight="1" x14ac:dyDescent="0.25">
      <c r="A323" s="232" t="s">
        <v>237</v>
      </c>
      <c r="B323" s="178">
        <f t="shared" si="69"/>
        <v>0</v>
      </c>
      <c r="C323" s="156"/>
      <c r="D323" s="157"/>
      <c r="E323" s="157"/>
      <c r="F323" s="157"/>
      <c r="G323" s="157"/>
      <c r="H323" s="157"/>
      <c r="I323" s="158"/>
      <c r="J323" s="131"/>
      <c r="K323" s="255" t="str">
        <f t="shared" si="70"/>
        <v>►</v>
      </c>
      <c r="L323" s="341"/>
      <c r="M323" s="341"/>
      <c r="N323" s="341"/>
      <c r="O323" s="341"/>
      <c r="P323" s="341"/>
      <c r="Q323" s="1"/>
      <c r="R323" s="1"/>
      <c r="S323" s="77"/>
      <c r="T323" s="77"/>
      <c r="U323" s="77"/>
      <c r="V323" s="77"/>
      <c r="W323" s="1"/>
      <c r="X323" s="46" t="str">
        <f t="shared" si="62"/>
        <v/>
      </c>
      <c r="Y323" s="46" t="str">
        <f>IF(NOT(AND(LEFT(R323,1)="L",R323&lt;&gt;"LIGNE")),"",IF(UPPER(TRIM(W323))="QS","Qt. suffisante",IF(AJ323="","",IF(AF323="MASSE",IF(AJ323&gt;=1,"Kg","g"),IF(AF323="VOLUME",IF(AJ323&gt;=1,"L","cl"),IFERROR(VLOOKUP(UPPER(TRIM(V323)),AP4:AS49,4,FALSE),V323))))))</f>
        <v/>
      </c>
      <c r="Z323" s="78" t="str">
        <f t="shared" si="63"/>
        <v/>
      </c>
      <c r="AA323" s="45" t="str">
        <f>IF(NOT(AND(LEFT(R323,1)="L",R323&lt;&gt;"LIGNE")),"",IF(UPPER(TRIM(W323))="QS","Qt. suffisante",IF(AI323="","",IF(AF323="MASSE",IF(AI323&gt;=1,"Kg","g"),IF(AF323="VOLUME",IF(AI323&gt;=1,"L","cl"),IFERROR(VLOOKUP(UPPER(TRIM(V323)),AP4:AS49,4,FALSE),V323))))))</f>
        <v/>
      </c>
      <c r="AB323" s="47" t="str">
        <f t="shared" si="71"/>
        <v/>
      </c>
      <c r="AC323" s="47" t="str">
        <f t="shared" si="72"/>
        <v/>
      </c>
      <c r="AD323" s="47" t="str">
        <f t="shared" si="64"/>
        <v/>
      </c>
      <c r="AE323" s="1"/>
      <c r="AF323" s="48" t="str">
        <f>IF(NOT(AND(LEFT(R323,1)="L",R323&lt;&gt;"LIGNE")),"",IFERROR(VLOOKUP(UPPER(TRIM(V323)),AP4:AS49,2,FALSE),""))</f>
        <v/>
      </c>
      <c r="AG323" s="49" t="str">
        <f>IF(NOT(AND(LEFT(R323,1)="L",R323&lt;&gt;"LIGNE")),"",IFERROR(VLOOKUP(UPPER(TRIM(V323)),AP4:AS49,3,FALSE),""))</f>
        <v/>
      </c>
      <c r="AH323" s="49" t="str">
        <f t="shared" si="73"/>
        <v/>
      </c>
      <c r="AI323" s="49" t="str">
        <f t="shared" si="65"/>
        <v/>
      </c>
      <c r="AJ323" s="49" t="str">
        <f t="shared" si="66"/>
        <v/>
      </c>
      <c r="AK323" s="40" t="str">
        <f>IF(R323="RECETTE","",IF(R323="PRINCIPAL AUTEUR",IF(OR(S323="",T323="",V323="",W323="",S323=0),"",IFERROR(IF(OR(VLOOKUP(UPPER(TRIM(SUBSTITUTE(T323,CHAR(160)," "))),AP4:AS49,2,FALSE)&lt;&gt;VLOOKUP(UPPER(TRIM(SUBSTITUTE(W323,CHAR(160)," "))),AP4:AS49,2,FALSE),AND(VLOOKUP(UPPER(TRIM(SUBSTITUTE(T323,CHAR(160)," "))),AP4:AS49,2,FALSE)="AUTRE",UPPER(TRIM(SUBSTITUTE(T323,CHAR(160)," ")))&lt;&gt;UPPER(TRIM(SUBSTITUTE(W323,CHAR(160)," "))))),"",(V323*VLOOKUP(UPPER(TRIM(SUBSTITUTE(W323,CHAR(160)," "))),AP4:AS49,3,FALSE))/(S323*VLOOKUP(UPPER(TRIM(SUBSTITUTE(T323,CHAR(160)," "))),AP4:AS49,3,FALSE))),"")),IFERROR(AK322,"")))</f>
        <v/>
      </c>
      <c r="AL323" s="40" t="str">
        <f t="shared" si="67"/>
        <v/>
      </c>
      <c r="AM323" s="50">
        <f t="shared" si="68"/>
        <v>0</v>
      </c>
      <c r="AN323" s="1"/>
      <c r="AO323" s="1"/>
      <c r="AP323" s="65" t="s">
        <v>460</v>
      </c>
      <c r="AQ323" s="1"/>
      <c r="AR323" s="1"/>
      <c r="AS323" s="1"/>
      <c r="BJ323" s="229">
        <v>1</v>
      </c>
    </row>
    <row r="324" spans="1:62" ht="20.100000000000001" customHeight="1" x14ac:dyDescent="0.25">
      <c r="A324" s="232" t="s">
        <v>237</v>
      </c>
      <c r="B324" s="178">
        <f t="shared" si="69"/>
        <v>0</v>
      </c>
      <c r="C324" s="156"/>
      <c r="D324" s="157"/>
      <c r="E324" s="157"/>
      <c r="F324" s="157"/>
      <c r="G324" s="157"/>
      <c r="H324" s="157"/>
      <c r="I324" s="158"/>
      <c r="J324" s="131"/>
      <c r="K324" s="255" t="str">
        <f t="shared" si="70"/>
        <v>►</v>
      </c>
      <c r="L324" s="341"/>
      <c r="M324" s="341"/>
      <c r="N324" s="341"/>
      <c r="O324" s="341"/>
      <c r="P324" s="341"/>
      <c r="Q324" s="1"/>
      <c r="R324" s="1"/>
      <c r="S324" s="77"/>
      <c r="T324" s="77"/>
      <c r="U324" s="77"/>
      <c r="V324" s="77"/>
      <c r="W324" s="1"/>
      <c r="X324" s="46" t="str">
        <f t="shared" si="62"/>
        <v/>
      </c>
      <c r="Y324" s="46" t="str">
        <f>IF(NOT(AND(LEFT(R324,1)="L",R324&lt;&gt;"LIGNE")),"",IF(UPPER(TRIM(W324))="QS","Qt. suffisante",IF(AJ324="","",IF(AF324="MASSE",IF(AJ324&gt;=1,"Kg","g"),IF(AF324="VOLUME",IF(AJ324&gt;=1,"L","cl"),IFERROR(VLOOKUP(UPPER(TRIM(V324)),AP4:AS49,4,FALSE),V324))))))</f>
        <v/>
      </c>
      <c r="Z324" s="78" t="str">
        <f t="shared" si="63"/>
        <v/>
      </c>
      <c r="AA324" s="45" t="str">
        <f>IF(NOT(AND(LEFT(R324,1)="L",R324&lt;&gt;"LIGNE")),"",IF(UPPER(TRIM(W324))="QS","Qt. suffisante",IF(AI324="","",IF(AF324="MASSE",IF(AI324&gt;=1,"Kg","g"),IF(AF324="VOLUME",IF(AI324&gt;=1,"L","cl"),IFERROR(VLOOKUP(UPPER(TRIM(V324)),AP4:AS49,4,FALSE),V324))))))</f>
        <v/>
      </c>
      <c r="AB324" s="47" t="str">
        <f t="shared" si="71"/>
        <v/>
      </c>
      <c r="AC324" s="47" t="str">
        <f t="shared" si="72"/>
        <v/>
      </c>
      <c r="AD324" s="47" t="str">
        <f t="shared" si="64"/>
        <v/>
      </c>
      <c r="AE324" s="1"/>
      <c r="AF324" s="48" t="str">
        <f>IF(NOT(AND(LEFT(R324,1)="L",R324&lt;&gt;"LIGNE")),"",IFERROR(VLOOKUP(UPPER(TRIM(V324)),AP4:AS49,2,FALSE),""))</f>
        <v/>
      </c>
      <c r="AG324" s="49" t="str">
        <f>IF(NOT(AND(LEFT(R324,1)="L",R324&lt;&gt;"LIGNE")),"",IFERROR(VLOOKUP(UPPER(TRIM(V324)),AP4:AS49,3,FALSE),""))</f>
        <v/>
      </c>
      <c r="AH324" s="49" t="str">
        <f t="shared" si="73"/>
        <v/>
      </c>
      <c r="AI324" s="49" t="str">
        <f t="shared" si="65"/>
        <v/>
      </c>
      <c r="AJ324" s="49" t="str">
        <f t="shared" si="66"/>
        <v/>
      </c>
      <c r="AK324" s="40" t="str">
        <f>IF(R324="RECETTE","",IF(R324="PRINCIPAL AUTEUR",IF(OR(S324="",T324="",V324="",W324="",S324=0),"",IFERROR(IF(OR(VLOOKUP(UPPER(TRIM(SUBSTITUTE(T324,CHAR(160)," "))),AP4:AS49,2,FALSE)&lt;&gt;VLOOKUP(UPPER(TRIM(SUBSTITUTE(W324,CHAR(160)," "))),AP4:AS49,2,FALSE),AND(VLOOKUP(UPPER(TRIM(SUBSTITUTE(T324,CHAR(160)," "))),AP4:AS49,2,FALSE)="AUTRE",UPPER(TRIM(SUBSTITUTE(T324,CHAR(160)," ")))&lt;&gt;UPPER(TRIM(SUBSTITUTE(W324,CHAR(160)," "))))),"",(V324*VLOOKUP(UPPER(TRIM(SUBSTITUTE(W324,CHAR(160)," "))),AP4:AS49,3,FALSE))/(S324*VLOOKUP(UPPER(TRIM(SUBSTITUTE(T324,CHAR(160)," "))),AP4:AS49,3,FALSE))),"")),IFERROR(AK323,"")))</f>
        <v/>
      </c>
      <c r="AL324" s="40" t="str">
        <f t="shared" si="67"/>
        <v/>
      </c>
      <c r="AM324" s="50">
        <f t="shared" si="68"/>
        <v>0</v>
      </c>
      <c r="AN324" s="1"/>
      <c r="AO324" s="1"/>
      <c r="AP324" s="65" t="s">
        <v>461</v>
      </c>
      <c r="AQ324" s="1"/>
      <c r="AR324" s="1"/>
      <c r="AS324" s="1"/>
      <c r="BJ324" s="229">
        <v>1</v>
      </c>
    </row>
    <row r="325" spans="1:62" ht="20.100000000000001" customHeight="1" x14ac:dyDescent="0.25">
      <c r="A325" s="232" t="s">
        <v>237</v>
      </c>
      <c r="B325" s="178">
        <f t="shared" si="69"/>
        <v>0</v>
      </c>
      <c r="C325" s="156"/>
      <c r="D325" s="157"/>
      <c r="E325" s="157"/>
      <c r="F325" s="157"/>
      <c r="G325" s="157"/>
      <c r="H325" s="157"/>
      <c r="I325" s="158"/>
      <c r="J325" s="131"/>
      <c r="K325" s="255" t="str">
        <f t="shared" si="70"/>
        <v>►</v>
      </c>
      <c r="L325" s="341"/>
      <c r="M325" s="341"/>
      <c r="N325" s="341"/>
      <c r="O325" s="341"/>
      <c r="P325" s="341"/>
      <c r="Q325" s="1"/>
      <c r="R325" s="1"/>
      <c r="S325" s="77"/>
      <c r="T325" s="77"/>
      <c r="U325" s="77"/>
      <c r="V325" s="77"/>
      <c r="W325" s="1"/>
      <c r="X325" s="46" t="str">
        <f t="shared" si="62"/>
        <v/>
      </c>
      <c r="Y325" s="46" t="str">
        <f>IF(NOT(AND(LEFT(R325,1)="L",R325&lt;&gt;"LIGNE")),"",IF(UPPER(TRIM(W325))="QS","Qt. suffisante",IF(AJ325="","",IF(AF325="MASSE",IF(AJ325&gt;=1,"Kg","g"),IF(AF325="VOLUME",IF(AJ325&gt;=1,"L","cl"),IFERROR(VLOOKUP(UPPER(TRIM(V325)),AP4:AS49,4,FALSE),V325))))))</f>
        <v/>
      </c>
      <c r="Z325" s="78" t="str">
        <f t="shared" si="63"/>
        <v/>
      </c>
      <c r="AA325" s="45" t="str">
        <f>IF(NOT(AND(LEFT(R325,1)="L",R325&lt;&gt;"LIGNE")),"",IF(UPPER(TRIM(W325))="QS","Qt. suffisante",IF(AI325="","",IF(AF325="MASSE",IF(AI325&gt;=1,"Kg","g"),IF(AF325="VOLUME",IF(AI325&gt;=1,"L","cl"),IFERROR(VLOOKUP(UPPER(TRIM(V325)),AP4:AS49,4,FALSE),V325))))))</f>
        <v/>
      </c>
      <c r="AB325" s="47" t="str">
        <f t="shared" si="71"/>
        <v/>
      </c>
      <c r="AC325" s="47" t="str">
        <f t="shared" si="72"/>
        <v/>
      </c>
      <c r="AD325" s="47" t="str">
        <f t="shared" si="64"/>
        <v/>
      </c>
      <c r="AE325" s="1"/>
      <c r="AF325" s="48" t="str">
        <f>IF(NOT(AND(LEFT(R325,1)="L",R325&lt;&gt;"LIGNE")),"",IFERROR(VLOOKUP(UPPER(TRIM(V325)),AP4:AS49,2,FALSE),""))</f>
        <v/>
      </c>
      <c r="AG325" s="49" t="str">
        <f>IF(NOT(AND(LEFT(R325,1)="L",R325&lt;&gt;"LIGNE")),"",IFERROR(VLOOKUP(UPPER(TRIM(V325)),AP4:AS49,3,FALSE),""))</f>
        <v/>
      </c>
      <c r="AH325" s="49" t="str">
        <f t="shared" si="73"/>
        <v/>
      </c>
      <c r="AI325" s="49" t="str">
        <f t="shared" si="65"/>
        <v/>
      </c>
      <c r="AJ325" s="49" t="str">
        <f t="shared" si="66"/>
        <v/>
      </c>
      <c r="AK325" s="40" t="str">
        <f>IF(R325="RECETTE","",IF(R325="PRINCIPAL AUTEUR",IF(OR(S325="",T325="",V325="",W325="",S325=0),"",IFERROR(IF(OR(VLOOKUP(UPPER(TRIM(SUBSTITUTE(T325,CHAR(160)," "))),AP4:AS49,2,FALSE)&lt;&gt;VLOOKUP(UPPER(TRIM(SUBSTITUTE(W325,CHAR(160)," "))),AP4:AS49,2,FALSE),AND(VLOOKUP(UPPER(TRIM(SUBSTITUTE(T325,CHAR(160)," "))),AP4:AS49,2,FALSE)="AUTRE",UPPER(TRIM(SUBSTITUTE(T325,CHAR(160)," ")))&lt;&gt;UPPER(TRIM(SUBSTITUTE(W325,CHAR(160)," "))))),"",(V325*VLOOKUP(UPPER(TRIM(SUBSTITUTE(W325,CHAR(160)," "))),AP4:AS49,3,FALSE))/(S325*VLOOKUP(UPPER(TRIM(SUBSTITUTE(T325,CHAR(160)," "))),AP4:AS49,3,FALSE))),"")),IFERROR(AK324,"")))</f>
        <v/>
      </c>
      <c r="AL325" s="40" t="str">
        <f t="shared" si="67"/>
        <v/>
      </c>
      <c r="AM325" s="50">
        <f t="shared" si="68"/>
        <v>0</v>
      </c>
      <c r="AN325" s="1"/>
      <c r="AO325" s="1"/>
      <c r="AP325" s="65" t="s">
        <v>462</v>
      </c>
      <c r="AQ325" s="1"/>
      <c r="AR325" s="1"/>
      <c r="AS325" s="1"/>
      <c r="BJ325" s="229">
        <v>1</v>
      </c>
    </row>
    <row r="326" spans="1:62" ht="20.100000000000001" customHeight="1" x14ac:dyDescent="0.25">
      <c r="A326" s="232" t="s">
        <v>237</v>
      </c>
      <c r="B326" s="178">
        <f t="shared" si="69"/>
        <v>0</v>
      </c>
      <c r="C326" s="156"/>
      <c r="D326" s="157"/>
      <c r="E326" s="157"/>
      <c r="F326" s="157"/>
      <c r="G326" s="157"/>
      <c r="H326" s="157"/>
      <c r="I326" s="158"/>
      <c r="J326" s="131"/>
      <c r="K326" s="255" t="str">
        <f t="shared" si="70"/>
        <v>►</v>
      </c>
      <c r="L326" s="341"/>
      <c r="M326" s="341"/>
      <c r="N326" s="341"/>
      <c r="O326" s="341"/>
      <c r="P326" s="341"/>
      <c r="Q326" s="1"/>
      <c r="R326" s="1"/>
      <c r="S326" s="77"/>
      <c r="T326" s="77"/>
      <c r="U326" s="77"/>
      <c r="V326" s="77"/>
      <c r="W326" s="1"/>
      <c r="X326" s="46" t="str">
        <f t="shared" si="62"/>
        <v/>
      </c>
      <c r="Y326" s="46" t="str">
        <f>IF(NOT(AND(LEFT(R326,1)="L",R326&lt;&gt;"LIGNE")),"",IF(UPPER(TRIM(W326))="QS","Qt. suffisante",IF(AJ326="","",IF(AF326="MASSE",IF(AJ326&gt;=1,"Kg","g"),IF(AF326="VOLUME",IF(AJ326&gt;=1,"L","cl"),IFERROR(VLOOKUP(UPPER(TRIM(V326)),AP4:AS49,4,FALSE),V326))))))</f>
        <v/>
      </c>
      <c r="Z326" s="78" t="str">
        <f t="shared" si="63"/>
        <v/>
      </c>
      <c r="AA326" s="45" t="str">
        <f>IF(NOT(AND(LEFT(R326,1)="L",R326&lt;&gt;"LIGNE")),"",IF(UPPER(TRIM(W326))="QS","Qt. suffisante",IF(AI326="","",IF(AF326="MASSE",IF(AI326&gt;=1,"Kg","g"),IF(AF326="VOLUME",IF(AI326&gt;=1,"L","cl"),IFERROR(VLOOKUP(UPPER(TRIM(V326)),AP4:AS49,4,FALSE),V326))))))</f>
        <v/>
      </c>
      <c r="AB326" s="47" t="str">
        <f t="shared" si="71"/>
        <v/>
      </c>
      <c r="AC326" s="47" t="str">
        <f t="shared" si="72"/>
        <v/>
      </c>
      <c r="AD326" s="47" t="str">
        <f t="shared" si="64"/>
        <v/>
      </c>
      <c r="AE326" s="1"/>
      <c r="AF326" s="48" t="str">
        <f>IF(NOT(AND(LEFT(R326,1)="L",R326&lt;&gt;"LIGNE")),"",IFERROR(VLOOKUP(UPPER(TRIM(V326)),AP4:AS49,2,FALSE),""))</f>
        <v/>
      </c>
      <c r="AG326" s="49" t="str">
        <f>IF(NOT(AND(LEFT(R326,1)="L",R326&lt;&gt;"LIGNE")),"",IFERROR(VLOOKUP(UPPER(TRIM(V326)),AP4:AS49,3,FALSE),""))</f>
        <v/>
      </c>
      <c r="AH326" s="49" t="str">
        <f t="shared" si="73"/>
        <v/>
      </c>
      <c r="AI326" s="49" t="str">
        <f t="shared" si="65"/>
        <v/>
      </c>
      <c r="AJ326" s="49" t="str">
        <f t="shared" si="66"/>
        <v/>
      </c>
      <c r="AK326" s="40" t="str">
        <f>IF(R326="RECETTE","",IF(R326="PRINCIPAL AUTEUR",IF(OR(S326="",T326="",V326="",W326="",S326=0),"",IFERROR(IF(OR(VLOOKUP(UPPER(TRIM(SUBSTITUTE(T326,CHAR(160)," "))),AP4:AS49,2,FALSE)&lt;&gt;VLOOKUP(UPPER(TRIM(SUBSTITUTE(W326,CHAR(160)," "))),AP4:AS49,2,FALSE),AND(VLOOKUP(UPPER(TRIM(SUBSTITUTE(T326,CHAR(160)," "))),AP4:AS49,2,FALSE)="AUTRE",UPPER(TRIM(SUBSTITUTE(T326,CHAR(160)," ")))&lt;&gt;UPPER(TRIM(SUBSTITUTE(W326,CHAR(160)," "))))),"",(V326*VLOOKUP(UPPER(TRIM(SUBSTITUTE(W326,CHAR(160)," "))),AP4:AS49,3,FALSE))/(S326*VLOOKUP(UPPER(TRIM(SUBSTITUTE(T326,CHAR(160)," "))),AP4:AS49,3,FALSE))),"")),IFERROR(AK325,"")))</f>
        <v/>
      </c>
      <c r="AL326" s="40" t="str">
        <f t="shared" si="67"/>
        <v/>
      </c>
      <c r="AM326" s="50">
        <f t="shared" si="68"/>
        <v>0</v>
      </c>
      <c r="AN326" s="1"/>
      <c r="AO326" s="1"/>
      <c r="AP326" s="66" t="s">
        <v>463</v>
      </c>
      <c r="AQ326" s="1"/>
      <c r="AR326" s="1"/>
      <c r="AS326" s="1"/>
      <c r="BJ326" s="229">
        <v>1</v>
      </c>
    </row>
    <row r="327" spans="1:62" ht="20.100000000000001" customHeight="1" x14ac:dyDescent="0.25">
      <c r="A327" s="232" t="s">
        <v>237</v>
      </c>
      <c r="B327" s="178">
        <f t="shared" si="69"/>
        <v>0</v>
      </c>
      <c r="C327" s="156"/>
      <c r="D327" s="157"/>
      <c r="E327" s="157"/>
      <c r="F327" s="157"/>
      <c r="G327" s="157"/>
      <c r="H327" s="157"/>
      <c r="I327" s="158"/>
      <c r="J327" s="131"/>
      <c r="K327" s="255" t="str">
        <f t="shared" si="70"/>
        <v>►</v>
      </c>
      <c r="L327" s="341"/>
      <c r="M327" s="341"/>
      <c r="N327" s="341"/>
      <c r="O327" s="341"/>
      <c r="P327" s="341"/>
      <c r="Q327" s="1"/>
      <c r="R327" s="1"/>
      <c r="S327" s="77"/>
      <c r="T327" s="77"/>
      <c r="U327" s="77"/>
      <c r="V327" s="77"/>
      <c r="W327" s="1"/>
      <c r="X327" s="46" t="str">
        <f t="shared" si="62"/>
        <v/>
      </c>
      <c r="Y327" s="46" t="str">
        <f>IF(NOT(AND(LEFT(R327,1)="L",R327&lt;&gt;"LIGNE")),"",IF(UPPER(TRIM(W327))="QS","Qt. suffisante",IF(AJ327="","",IF(AF327="MASSE",IF(AJ327&gt;=1,"Kg","g"),IF(AF327="VOLUME",IF(AJ327&gt;=1,"L","cl"),IFERROR(VLOOKUP(UPPER(TRIM(V327)),AP4:AS49,4,FALSE),V327))))))</f>
        <v/>
      </c>
      <c r="Z327" s="78" t="str">
        <f t="shared" si="63"/>
        <v/>
      </c>
      <c r="AA327" s="45" t="str">
        <f>IF(NOT(AND(LEFT(R327,1)="L",R327&lt;&gt;"LIGNE")),"",IF(UPPER(TRIM(W327))="QS","Qt. suffisante",IF(AI327="","",IF(AF327="MASSE",IF(AI327&gt;=1,"Kg","g"),IF(AF327="VOLUME",IF(AI327&gt;=1,"L","cl"),IFERROR(VLOOKUP(UPPER(TRIM(V327)),AP4:AS49,4,FALSE),V327))))))</f>
        <v/>
      </c>
      <c r="AB327" s="47" t="str">
        <f t="shared" si="71"/>
        <v/>
      </c>
      <c r="AC327" s="47" t="str">
        <f t="shared" si="72"/>
        <v/>
      </c>
      <c r="AD327" s="47" t="str">
        <f t="shared" si="64"/>
        <v/>
      </c>
      <c r="AE327" s="1"/>
      <c r="AF327" s="48" t="str">
        <f>IF(NOT(AND(LEFT(R327,1)="L",R327&lt;&gt;"LIGNE")),"",IFERROR(VLOOKUP(UPPER(TRIM(V327)),AP4:AS49,2,FALSE),""))</f>
        <v/>
      </c>
      <c r="AG327" s="49" t="str">
        <f>IF(NOT(AND(LEFT(R327,1)="L",R327&lt;&gt;"LIGNE")),"",IFERROR(VLOOKUP(UPPER(TRIM(V327)),AP4:AS49,3,FALSE),""))</f>
        <v/>
      </c>
      <c r="AH327" s="49" t="str">
        <f t="shared" si="73"/>
        <v/>
      </c>
      <c r="AI327" s="49" t="str">
        <f t="shared" si="65"/>
        <v/>
      </c>
      <c r="AJ327" s="49" t="str">
        <f t="shared" si="66"/>
        <v/>
      </c>
      <c r="AK327" s="40" t="str">
        <f>IF(R327="RECETTE","",IF(R327="PRINCIPAL AUTEUR",IF(OR(S327="",T327="",V327="",W327="",S327=0),"",IFERROR(IF(OR(VLOOKUP(UPPER(TRIM(SUBSTITUTE(T327,CHAR(160)," "))),AP4:AS49,2,FALSE)&lt;&gt;VLOOKUP(UPPER(TRIM(SUBSTITUTE(W327,CHAR(160)," "))),AP4:AS49,2,FALSE),AND(VLOOKUP(UPPER(TRIM(SUBSTITUTE(T327,CHAR(160)," "))),AP4:AS49,2,FALSE)="AUTRE",UPPER(TRIM(SUBSTITUTE(T327,CHAR(160)," ")))&lt;&gt;UPPER(TRIM(SUBSTITUTE(W327,CHAR(160)," "))))),"",(V327*VLOOKUP(UPPER(TRIM(SUBSTITUTE(W327,CHAR(160)," "))),AP4:AS49,3,FALSE))/(S327*VLOOKUP(UPPER(TRIM(SUBSTITUTE(T327,CHAR(160)," "))),AP4:AS49,3,FALSE))),"")),IFERROR(AK326,"")))</f>
        <v/>
      </c>
      <c r="AL327" s="40" t="str">
        <f t="shared" si="67"/>
        <v/>
      </c>
      <c r="AM327" s="50">
        <f t="shared" si="68"/>
        <v>0</v>
      </c>
      <c r="AN327" s="1"/>
      <c r="AO327" s="1"/>
      <c r="AP327" s="66" t="s">
        <v>464</v>
      </c>
      <c r="AQ327" s="1"/>
      <c r="AR327" s="1"/>
      <c r="AS327" s="1"/>
      <c r="BJ327" s="229">
        <v>1</v>
      </c>
    </row>
    <row r="328" spans="1:62" ht="20.100000000000001" customHeight="1" x14ac:dyDescent="0.25">
      <c r="A328" s="232" t="s">
        <v>237</v>
      </c>
      <c r="B328" s="178">
        <f t="shared" si="69"/>
        <v>0</v>
      </c>
      <c r="C328" s="156"/>
      <c r="D328" s="157"/>
      <c r="E328" s="157"/>
      <c r="F328" s="157"/>
      <c r="G328" s="157"/>
      <c r="H328" s="157"/>
      <c r="I328" s="158"/>
      <c r="J328" s="131"/>
      <c r="K328" s="255" t="str">
        <f t="shared" si="70"/>
        <v>►</v>
      </c>
      <c r="L328" s="341"/>
      <c r="M328" s="341"/>
      <c r="N328" s="341"/>
      <c r="O328" s="341"/>
      <c r="P328" s="341"/>
      <c r="Q328" s="1"/>
      <c r="R328" s="1"/>
      <c r="S328" s="77"/>
      <c r="T328" s="77"/>
      <c r="U328" s="77"/>
      <c r="V328" s="77"/>
      <c r="W328" s="1"/>
      <c r="X328" s="46" t="str">
        <f t="shared" ref="X328:X391" si="74">IF(NOT(AND(LEFT(R328,1)="L",R328&lt;&gt;"LIGNE")),"",IF(UPPER(TRIM(W328))="QS","",IF(AJ328="","",IF(AF328="MASSE",IF(AJ328&gt;=1,ROUND(AJ328,2),ROUND(AJ328*1000,0)),IF(AF328="VOLUME",IF(AJ328&gt;=1,ROUND(AJ328,2),ROUND(AJ328*100,0)),ROUND(AJ328,0))))))</f>
        <v/>
      </c>
      <c r="Y328" s="46" t="str">
        <f>IF(NOT(AND(LEFT(R328,1)="L",R328&lt;&gt;"LIGNE")),"",IF(UPPER(TRIM(W328))="QS","Qt. suffisante",IF(AJ328="","",IF(AF328="MASSE",IF(AJ328&gt;=1,"Kg","g"),IF(AF328="VOLUME",IF(AJ328&gt;=1,"L","cl"),IFERROR(VLOOKUP(UPPER(TRIM(V328)),AP4:AS49,4,FALSE),V328))))))</f>
        <v/>
      </c>
      <c r="Z328" s="78" t="str">
        <f t="shared" ref="Z328:Z391" si="75">IF(NOT(AND(LEFT(R328,1)="L",R328&lt;&gt;"LIGNE")),"",IF(UPPER(TRIM(W328))="QS","",IF(AI328="","",IF(AF328="MASSE",IF(AI328&gt;=1,ROUND(AI328,2),ROUND(AI328*1000,0)),IF(AF328="VOLUME",IF(AI328&gt;=1,ROUND(AI328,2),ROUND(AI328*100,0)),ROUND(AI328,0))))))</f>
        <v/>
      </c>
      <c r="AA328" s="45" t="str">
        <f>IF(NOT(AND(LEFT(R328,1)="L",R328&lt;&gt;"LIGNE")),"",IF(UPPER(TRIM(W328))="QS","Qt. suffisante",IF(AI328="","",IF(AF328="MASSE",IF(AI328&gt;=1,"Kg","g"),IF(AF328="VOLUME",IF(AI328&gt;=1,"L","cl"),IFERROR(VLOOKUP(UPPER(TRIM(V328)),AP4:AS49,4,FALSE),V328))))))</f>
        <v/>
      </c>
      <c r="AB328" s="47" t="str">
        <f t="shared" si="71"/>
        <v/>
      </c>
      <c r="AC328" s="47" t="str">
        <f t="shared" si="72"/>
        <v/>
      </c>
      <c r="AD328" s="47" t="str">
        <f t="shared" ref="AD328:AD391" si="76">IF(R328&lt;&gt;"PRINCIPAL AUTEUR","",IFERROR(VLOOKUP(UPPER(TRIM(SUBSTITUTE(W328,CHAR(160)," "))),$AP$4:$AS$49,2,FALSE),""))</f>
        <v/>
      </c>
      <c r="AE328" s="1"/>
      <c r="AF328" s="48" t="str">
        <f>IF(NOT(AND(LEFT(R328,1)="L",R328&lt;&gt;"LIGNE")),"",IFERROR(VLOOKUP(UPPER(TRIM(V328)),AP4:AS49,2,FALSE),""))</f>
        <v/>
      </c>
      <c r="AG328" s="49" t="str">
        <f>IF(NOT(AND(LEFT(R328,1)="L",R328&lt;&gt;"LIGNE")),"",IFERROR(VLOOKUP(UPPER(TRIM(V328)),AP4:AS49,3,FALSE),""))</f>
        <v/>
      </c>
      <c r="AH328" s="49" t="str">
        <f t="shared" si="73"/>
        <v/>
      </c>
      <c r="AI328" s="49" t="str">
        <f t="shared" ref="AI328:AI391" si="77">IF(NOT(AND(LEFT(R328,1)="L",R328&lt;&gt;"LIGNE")),"",IF(UPPER(TRIM(W328))="QS","",IF(AH328="","",IF(UPPER(TRIM(W328))="F",AH328,IF(AK328="","",AH328*AK328)))))</f>
        <v/>
      </c>
      <c r="AJ328" s="49" t="str">
        <f t="shared" ref="AJ328:AJ391" si="78">IF(NOT(AND(LEFT(R328,1)="L",R328&lt;&gt;"LIGNE")),"",IF(UPPER(TRIM(W328))="QS","",IF(AH328="","",IF(UPPER(TRIM(W328))="F",AH328,IF(AL328="","",AH328*AL328)))))</f>
        <v/>
      </c>
      <c r="AK328" s="40" t="str">
        <f>IF(R328="RECETTE","",IF(R328="PRINCIPAL AUTEUR",IF(OR(S328="",T328="",V328="",W328="",S328=0),"",IFERROR(IF(OR(VLOOKUP(UPPER(TRIM(SUBSTITUTE(T328,CHAR(160)," "))),AP4:AS49,2,FALSE)&lt;&gt;VLOOKUP(UPPER(TRIM(SUBSTITUTE(W328,CHAR(160)," "))),AP4:AS49,2,FALSE),AND(VLOOKUP(UPPER(TRIM(SUBSTITUTE(T328,CHAR(160)," "))),AP4:AS49,2,FALSE)="AUTRE",UPPER(TRIM(SUBSTITUTE(T328,CHAR(160)," ")))&lt;&gt;UPPER(TRIM(SUBSTITUTE(W328,CHAR(160)," "))))),"",(V328*VLOOKUP(UPPER(TRIM(SUBSTITUTE(W328,CHAR(160)," "))),AP4:AS49,3,FALSE))/(S328*VLOOKUP(UPPER(TRIM(SUBSTITUTE(T328,CHAR(160)," "))),AP4:AS49,3,FALSE))),"")),IFERROR(AK327,"")))</f>
        <v/>
      </c>
      <c r="AL328" s="40" t="str">
        <f t="shared" ref="AL328:AL391" si="79">IF(R328="RECETTE","",IF(R328="COUVERTS",IF(OR(INDEX(T:T,ROW())="",INDEX(V:V,ROW())="",INDEX(T:T,ROW())=0),"",IFERROR(INDEX(V:V,ROW())/INDEX(T:T,ROW()),"")),AL327))</f>
        <v/>
      </c>
      <c r="AM328" s="50">
        <f t="shared" ref="AM328:AM391" si="80">IF(R328="RECETTE",S328,AM327)</f>
        <v>0</v>
      </c>
      <c r="AN328" s="1"/>
      <c r="AO328" s="1"/>
      <c r="AP328" s="66" t="s">
        <v>465</v>
      </c>
      <c r="AQ328" s="1"/>
      <c r="AR328" s="1"/>
      <c r="AS328" s="1"/>
      <c r="BJ328" s="229">
        <v>1</v>
      </c>
    </row>
    <row r="329" spans="1:62" ht="20.100000000000001" customHeight="1" x14ac:dyDescent="0.25">
      <c r="A329" s="232" t="s">
        <v>237</v>
      </c>
      <c r="B329" s="178">
        <f t="shared" si="69"/>
        <v>0</v>
      </c>
      <c r="C329" s="156"/>
      <c r="D329" s="157"/>
      <c r="E329" s="157"/>
      <c r="F329" s="157"/>
      <c r="G329" s="157"/>
      <c r="H329" s="157"/>
      <c r="I329" s="158"/>
      <c r="J329" s="131"/>
      <c r="K329" s="255" t="str">
        <f t="shared" si="70"/>
        <v>►</v>
      </c>
      <c r="L329" s="341"/>
      <c r="M329" s="341"/>
      <c r="N329" s="341"/>
      <c r="O329" s="341"/>
      <c r="P329" s="341"/>
      <c r="Q329" s="1"/>
      <c r="R329" s="1"/>
      <c r="S329" s="77"/>
      <c r="T329" s="77"/>
      <c r="U329" s="77"/>
      <c r="V329" s="77"/>
      <c r="W329" s="1"/>
      <c r="X329" s="46" t="str">
        <f t="shared" si="74"/>
        <v/>
      </c>
      <c r="Y329" s="46" t="str">
        <f>IF(NOT(AND(LEFT(R329,1)="L",R329&lt;&gt;"LIGNE")),"",IF(UPPER(TRIM(W329))="QS","Qt. suffisante",IF(AJ329="","",IF(AF329="MASSE",IF(AJ329&gt;=1,"Kg","g"),IF(AF329="VOLUME",IF(AJ329&gt;=1,"L","cl"),IFERROR(VLOOKUP(UPPER(TRIM(V329)),AP4:AS49,4,FALSE),V329))))))</f>
        <v/>
      </c>
      <c r="Z329" s="78" t="str">
        <f t="shared" si="75"/>
        <v/>
      </c>
      <c r="AA329" s="45" t="str">
        <f>IF(NOT(AND(LEFT(R329,1)="L",R329&lt;&gt;"LIGNE")),"",IF(UPPER(TRIM(W329))="QS","Qt. suffisante",IF(AI329="","",IF(AF329="MASSE",IF(AI329&gt;=1,"Kg","g"),IF(AF329="VOLUME",IF(AI329&gt;=1,"L","cl"),IFERROR(VLOOKUP(UPPER(TRIM(V329)),AP4:AS49,4,FALSE),V329))))))</f>
        <v/>
      </c>
      <c r="AB329" s="47" t="str">
        <f t="shared" si="71"/>
        <v/>
      </c>
      <c r="AC329" s="47" t="str">
        <f t="shared" si="72"/>
        <v/>
      </c>
      <c r="AD329" s="47" t="str">
        <f t="shared" si="76"/>
        <v/>
      </c>
      <c r="AE329" s="1"/>
      <c r="AF329" s="48" t="str">
        <f>IF(NOT(AND(LEFT(R329,1)="L",R329&lt;&gt;"LIGNE")),"",IFERROR(VLOOKUP(UPPER(TRIM(V329)),AP4:AS49,2,FALSE),""))</f>
        <v/>
      </c>
      <c r="AG329" s="49" t="str">
        <f>IF(NOT(AND(LEFT(R329,1)="L",R329&lt;&gt;"LIGNE")),"",IFERROR(VLOOKUP(UPPER(TRIM(V329)),AP4:AS49,3,FALSE),""))</f>
        <v/>
      </c>
      <c r="AH329" s="49" t="str">
        <f t="shared" si="73"/>
        <v/>
      </c>
      <c r="AI329" s="49" t="str">
        <f t="shared" si="77"/>
        <v/>
      </c>
      <c r="AJ329" s="49" t="str">
        <f t="shared" si="78"/>
        <v/>
      </c>
      <c r="AK329" s="40" t="str">
        <f>IF(R329="RECETTE","",IF(R329="PRINCIPAL AUTEUR",IF(OR(S329="",T329="",V329="",W329="",S329=0),"",IFERROR(IF(OR(VLOOKUP(UPPER(TRIM(SUBSTITUTE(T329,CHAR(160)," "))),AP4:AS49,2,FALSE)&lt;&gt;VLOOKUP(UPPER(TRIM(SUBSTITUTE(W329,CHAR(160)," "))),AP4:AS49,2,FALSE),AND(VLOOKUP(UPPER(TRIM(SUBSTITUTE(T329,CHAR(160)," "))),AP4:AS49,2,FALSE)="AUTRE",UPPER(TRIM(SUBSTITUTE(T329,CHAR(160)," ")))&lt;&gt;UPPER(TRIM(SUBSTITUTE(W329,CHAR(160)," "))))),"",(V329*VLOOKUP(UPPER(TRIM(SUBSTITUTE(W329,CHAR(160)," "))),AP4:AS49,3,FALSE))/(S329*VLOOKUP(UPPER(TRIM(SUBSTITUTE(T329,CHAR(160)," "))),AP4:AS49,3,FALSE))),"")),IFERROR(AK328,"")))</f>
        <v/>
      </c>
      <c r="AL329" s="40" t="str">
        <f t="shared" si="79"/>
        <v/>
      </c>
      <c r="AM329" s="50">
        <f t="shared" si="80"/>
        <v>0</v>
      </c>
      <c r="AN329" s="1"/>
      <c r="AO329" s="1"/>
      <c r="AP329" s="66" t="s">
        <v>466</v>
      </c>
      <c r="AQ329" s="1"/>
      <c r="AR329" s="1"/>
      <c r="AS329" s="1"/>
      <c r="BJ329" s="229">
        <v>1</v>
      </c>
    </row>
    <row r="330" spans="1:62" ht="20.100000000000001" customHeight="1" x14ac:dyDescent="0.25">
      <c r="A330" s="232" t="s">
        <v>237</v>
      </c>
      <c r="B330" s="178">
        <f t="shared" si="69"/>
        <v>0</v>
      </c>
      <c r="C330" s="156"/>
      <c r="D330" s="157"/>
      <c r="E330" s="157"/>
      <c r="F330" s="157"/>
      <c r="G330" s="157"/>
      <c r="H330" s="157"/>
      <c r="I330" s="158"/>
      <c r="J330" s="131" t="s">
        <v>237</v>
      </c>
      <c r="K330" s="255" t="str">
        <f t="shared" si="70"/>
        <v>►</v>
      </c>
      <c r="L330" s="341"/>
      <c r="M330" s="341"/>
      <c r="N330" s="341"/>
      <c r="O330" s="341"/>
      <c r="P330" s="341"/>
      <c r="Q330" s="1"/>
      <c r="R330" s="1"/>
      <c r="S330" s="77"/>
      <c r="T330" s="77"/>
      <c r="U330" s="77"/>
      <c r="V330" s="77"/>
      <c r="W330" s="1"/>
      <c r="X330" s="46" t="str">
        <f t="shared" si="74"/>
        <v/>
      </c>
      <c r="Y330" s="46" t="str">
        <f>IF(NOT(AND(LEFT(R330,1)="L",R330&lt;&gt;"LIGNE")),"",IF(UPPER(TRIM(W330))="QS","Qt. suffisante",IF(AJ330="","",IF(AF330="MASSE",IF(AJ330&gt;=1,"Kg","g"),IF(AF330="VOLUME",IF(AJ330&gt;=1,"L","cl"),IFERROR(VLOOKUP(UPPER(TRIM(V330)),AP4:AS49,4,FALSE),V330))))))</f>
        <v/>
      </c>
      <c r="Z330" s="78" t="str">
        <f t="shared" si="75"/>
        <v/>
      </c>
      <c r="AA330" s="45" t="str">
        <f>IF(NOT(AND(LEFT(R330,1)="L",R330&lt;&gt;"LIGNE")),"",IF(UPPER(TRIM(W330))="QS","Qt. suffisante",IF(AI330="","",IF(AF330="MASSE",IF(AI330&gt;=1,"Kg","g"),IF(AF330="VOLUME",IF(AI330&gt;=1,"L","cl"),IFERROR(VLOOKUP(UPPER(TRIM(V330)),AP4:AS49,4,FALSE),V330))))))</f>
        <v/>
      </c>
      <c r="AB330" s="47" t="str">
        <f t="shared" si="71"/>
        <v/>
      </c>
      <c r="AC330" s="47" t="str">
        <f t="shared" si="72"/>
        <v/>
      </c>
      <c r="AD330" s="47" t="str">
        <f t="shared" si="76"/>
        <v/>
      </c>
      <c r="AE330" s="1"/>
      <c r="AF330" s="48" t="str">
        <f>IF(NOT(AND(LEFT(R330,1)="L",R330&lt;&gt;"LIGNE")),"",IFERROR(VLOOKUP(UPPER(TRIM(V330)),AP4:AS49,2,FALSE),""))</f>
        <v/>
      </c>
      <c r="AG330" s="49" t="str">
        <f>IF(NOT(AND(LEFT(R330,1)="L",R330&lt;&gt;"LIGNE")),"",IFERROR(VLOOKUP(UPPER(TRIM(V330)),AP4:AS49,3,FALSE),""))</f>
        <v/>
      </c>
      <c r="AH330" s="49" t="str">
        <f t="shared" si="73"/>
        <v/>
      </c>
      <c r="AI330" s="49" t="str">
        <f t="shared" si="77"/>
        <v/>
      </c>
      <c r="AJ330" s="49" t="str">
        <f t="shared" si="78"/>
        <v/>
      </c>
      <c r="AK330" s="40" t="str">
        <f>IF(R330="RECETTE","",IF(R330="PRINCIPAL AUTEUR",IF(OR(S330="",T330="",V330="",W330="",S330=0),"",IFERROR(IF(OR(VLOOKUP(UPPER(TRIM(SUBSTITUTE(T330,CHAR(160)," "))),AP4:AS49,2,FALSE)&lt;&gt;VLOOKUP(UPPER(TRIM(SUBSTITUTE(W330,CHAR(160)," "))),AP4:AS49,2,FALSE),AND(VLOOKUP(UPPER(TRIM(SUBSTITUTE(T330,CHAR(160)," "))),AP4:AS49,2,FALSE)="AUTRE",UPPER(TRIM(SUBSTITUTE(T330,CHAR(160)," ")))&lt;&gt;UPPER(TRIM(SUBSTITUTE(W330,CHAR(160)," "))))),"",(V330*VLOOKUP(UPPER(TRIM(SUBSTITUTE(W330,CHAR(160)," "))),AP4:AS49,3,FALSE))/(S330*VLOOKUP(UPPER(TRIM(SUBSTITUTE(T330,CHAR(160)," "))),AP4:AS49,3,FALSE))),"")),IFERROR(AK329,"")))</f>
        <v/>
      </c>
      <c r="AL330" s="40" t="str">
        <f t="shared" si="79"/>
        <v/>
      </c>
      <c r="AM330" s="50">
        <f t="shared" si="80"/>
        <v>0</v>
      </c>
      <c r="AN330" s="1"/>
      <c r="AO330" s="1"/>
      <c r="AP330" s="66" t="s">
        <v>467</v>
      </c>
      <c r="AQ330" s="1"/>
      <c r="AR330" s="1"/>
      <c r="AS330" s="1"/>
      <c r="BJ330" s="229">
        <v>1</v>
      </c>
    </row>
    <row r="331" spans="1:62" ht="20.100000000000001" customHeight="1" x14ac:dyDescent="0.25">
      <c r="A331" s="232" t="s">
        <v>237</v>
      </c>
      <c r="B331" s="178">
        <f t="shared" si="69"/>
        <v>0</v>
      </c>
      <c r="C331" s="156"/>
      <c r="D331" s="157"/>
      <c r="E331" s="157"/>
      <c r="F331" s="157"/>
      <c r="G331" s="157"/>
      <c r="H331" s="157"/>
      <c r="I331" s="158"/>
      <c r="J331" s="131" t="s">
        <v>237</v>
      </c>
      <c r="K331" s="255" t="str">
        <f t="shared" si="70"/>
        <v>►</v>
      </c>
      <c r="L331" s="341"/>
      <c r="M331" s="341"/>
      <c r="N331" s="341"/>
      <c r="O331" s="341"/>
      <c r="P331" s="341"/>
      <c r="Q331" s="1"/>
      <c r="R331" s="1"/>
      <c r="S331" s="77"/>
      <c r="T331" s="77"/>
      <c r="U331" s="77"/>
      <c r="V331" s="77"/>
      <c r="W331" s="1"/>
      <c r="X331" s="46" t="str">
        <f t="shared" si="74"/>
        <v/>
      </c>
      <c r="Y331" s="46" t="str">
        <f>IF(NOT(AND(LEFT(R331,1)="L",R331&lt;&gt;"LIGNE")),"",IF(UPPER(TRIM(W331))="QS","Qt. suffisante",IF(AJ331="","",IF(AF331="MASSE",IF(AJ331&gt;=1,"Kg","g"),IF(AF331="VOLUME",IF(AJ331&gt;=1,"L","cl"),IFERROR(VLOOKUP(UPPER(TRIM(V331)),AP4:AS49,4,FALSE),V331))))))</f>
        <v/>
      </c>
      <c r="Z331" s="78" t="str">
        <f t="shared" si="75"/>
        <v/>
      </c>
      <c r="AA331" s="45" t="str">
        <f>IF(NOT(AND(LEFT(R331,1)="L",R331&lt;&gt;"LIGNE")),"",IF(UPPER(TRIM(W331))="QS","Qt. suffisante",IF(AI331="","",IF(AF331="MASSE",IF(AI331&gt;=1,"Kg","g"),IF(AF331="VOLUME",IF(AI331&gt;=1,"L","cl"),IFERROR(VLOOKUP(UPPER(TRIM(V331)),AP4:AS49,4,FALSE),V331))))))</f>
        <v/>
      </c>
      <c r="AB331" s="47" t="str">
        <f t="shared" si="71"/>
        <v/>
      </c>
      <c r="AC331" s="47" t="str">
        <f t="shared" si="72"/>
        <v/>
      </c>
      <c r="AD331" s="47" t="str">
        <f t="shared" si="76"/>
        <v/>
      </c>
      <c r="AE331" s="1"/>
      <c r="AF331" s="48" t="str">
        <f>IF(NOT(AND(LEFT(R331,1)="L",R331&lt;&gt;"LIGNE")),"",IFERROR(VLOOKUP(UPPER(TRIM(V331)),AP4:AS49,2,FALSE),""))</f>
        <v/>
      </c>
      <c r="AG331" s="49" t="str">
        <f>IF(NOT(AND(LEFT(R331,1)="L",R331&lt;&gt;"LIGNE")),"",IFERROR(VLOOKUP(UPPER(TRIM(V331)),AP4:AS49,3,FALSE),""))</f>
        <v/>
      </c>
      <c r="AH331" s="49" t="str">
        <f t="shared" si="73"/>
        <v/>
      </c>
      <c r="AI331" s="49" t="str">
        <f t="shared" si="77"/>
        <v/>
      </c>
      <c r="AJ331" s="49" t="str">
        <f t="shared" si="78"/>
        <v/>
      </c>
      <c r="AK331" s="40" t="str">
        <f>IF(R331="RECETTE","",IF(R331="PRINCIPAL AUTEUR",IF(OR(S331="",T331="",V331="",W331="",S331=0),"",IFERROR(IF(OR(VLOOKUP(UPPER(TRIM(SUBSTITUTE(T331,CHAR(160)," "))),AP4:AS49,2,FALSE)&lt;&gt;VLOOKUP(UPPER(TRIM(SUBSTITUTE(W331,CHAR(160)," "))),AP4:AS49,2,FALSE),AND(VLOOKUP(UPPER(TRIM(SUBSTITUTE(T331,CHAR(160)," "))),AP4:AS49,2,FALSE)="AUTRE",UPPER(TRIM(SUBSTITUTE(T331,CHAR(160)," ")))&lt;&gt;UPPER(TRIM(SUBSTITUTE(W331,CHAR(160)," "))))),"",(V331*VLOOKUP(UPPER(TRIM(SUBSTITUTE(W331,CHAR(160)," "))),AP4:AS49,3,FALSE))/(S331*VLOOKUP(UPPER(TRIM(SUBSTITUTE(T331,CHAR(160)," "))),AP4:AS49,3,FALSE))),"")),IFERROR(AK330,"")))</f>
        <v/>
      </c>
      <c r="AL331" s="40" t="str">
        <f t="shared" si="79"/>
        <v/>
      </c>
      <c r="AM331" s="50">
        <f t="shared" si="80"/>
        <v>0</v>
      </c>
      <c r="AN331" s="1"/>
      <c r="AO331" s="1"/>
      <c r="AP331" s="66" t="s">
        <v>468</v>
      </c>
      <c r="AQ331" s="1"/>
      <c r="AR331" s="1"/>
      <c r="AS331" s="1"/>
      <c r="BJ331" s="229">
        <v>1</v>
      </c>
    </row>
    <row r="332" spans="1:62" ht="20.100000000000001" customHeight="1" x14ac:dyDescent="0.25">
      <c r="A332" s="232" t="s">
        <v>237</v>
      </c>
      <c r="B332" s="178">
        <f t="shared" si="69"/>
        <v>0</v>
      </c>
      <c r="C332" s="156"/>
      <c r="D332" s="157"/>
      <c r="E332" s="157"/>
      <c r="F332" s="157"/>
      <c r="G332" s="157"/>
      <c r="H332" s="157"/>
      <c r="I332" s="158"/>
      <c r="J332" s="131" t="s">
        <v>237</v>
      </c>
      <c r="K332" s="255" t="str">
        <f t="shared" si="70"/>
        <v>►</v>
      </c>
      <c r="L332" s="341"/>
      <c r="M332" s="341"/>
      <c r="N332" s="341"/>
      <c r="O332" s="341"/>
      <c r="P332" s="341"/>
      <c r="Q332" s="1"/>
      <c r="R332" s="1"/>
      <c r="S332" s="77"/>
      <c r="T332" s="77"/>
      <c r="U332" s="77"/>
      <c r="V332" s="77"/>
      <c r="W332" s="1"/>
      <c r="X332" s="46" t="str">
        <f t="shared" si="74"/>
        <v/>
      </c>
      <c r="Y332" s="46" t="str">
        <f>IF(NOT(AND(LEFT(R332,1)="L",R332&lt;&gt;"LIGNE")),"",IF(UPPER(TRIM(W332))="QS","Qt. suffisante",IF(AJ332="","",IF(AF332="MASSE",IF(AJ332&gt;=1,"Kg","g"),IF(AF332="VOLUME",IF(AJ332&gt;=1,"L","cl"),IFERROR(VLOOKUP(UPPER(TRIM(V332)),AP4:AS49,4,FALSE),V332))))))</f>
        <v/>
      </c>
      <c r="Z332" s="78" t="str">
        <f t="shared" si="75"/>
        <v/>
      </c>
      <c r="AA332" s="45" t="str">
        <f>IF(NOT(AND(LEFT(R332,1)="L",R332&lt;&gt;"LIGNE")),"",IF(UPPER(TRIM(W332))="QS","Qt. suffisante",IF(AI332="","",IF(AF332="MASSE",IF(AI332&gt;=1,"Kg","g"),IF(AF332="VOLUME",IF(AI332&gt;=1,"L","cl"),IFERROR(VLOOKUP(UPPER(TRIM(V332)),AP4:AS49,4,FALSE),V332))))))</f>
        <v/>
      </c>
      <c r="AB332" s="47" t="str">
        <f t="shared" si="71"/>
        <v/>
      </c>
      <c r="AC332" s="47" t="str">
        <f t="shared" si="72"/>
        <v/>
      </c>
      <c r="AD332" s="47" t="str">
        <f t="shared" si="76"/>
        <v/>
      </c>
      <c r="AE332" s="1"/>
      <c r="AF332" s="48" t="str">
        <f>IF(NOT(AND(LEFT(R332,1)="L",R332&lt;&gt;"LIGNE")),"",IFERROR(VLOOKUP(UPPER(TRIM(V332)),AP4:AS49,2,FALSE),""))</f>
        <v/>
      </c>
      <c r="AG332" s="49" t="str">
        <f>IF(NOT(AND(LEFT(R332,1)="L",R332&lt;&gt;"LIGNE")),"",IFERROR(VLOOKUP(UPPER(TRIM(V332)),AP4:AS49,3,FALSE),""))</f>
        <v/>
      </c>
      <c r="AH332" s="49" t="str">
        <f t="shared" si="73"/>
        <v/>
      </c>
      <c r="AI332" s="49" t="str">
        <f t="shared" si="77"/>
        <v/>
      </c>
      <c r="AJ332" s="49" t="str">
        <f t="shared" si="78"/>
        <v/>
      </c>
      <c r="AK332" s="40" t="str">
        <f>IF(R332="RECETTE","",IF(R332="PRINCIPAL AUTEUR",IF(OR(S332="",T332="",V332="",W332="",S332=0),"",IFERROR(IF(OR(VLOOKUP(UPPER(TRIM(SUBSTITUTE(T332,CHAR(160)," "))),AP4:AS49,2,FALSE)&lt;&gt;VLOOKUP(UPPER(TRIM(SUBSTITUTE(W332,CHAR(160)," "))),AP4:AS49,2,FALSE),AND(VLOOKUP(UPPER(TRIM(SUBSTITUTE(T332,CHAR(160)," "))),AP4:AS49,2,FALSE)="AUTRE",UPPER(TRIM(SUBSTITUTE(T332,CHAR(160)," ")))&lt;&gt;UPPER(TRIM(SUBSTITUTE(W332,CHAR(160)," "))))),"",(V332*VLOOKUP(UPPER(TRIM(SUBSTITUTE(W332,CHAR(160)," "))),AP4:AS49,3,FALSE))/(S332*VLOOKUP(UPPER(TRIM(SUBSTITUTE(T332,CHAR(160)," "))),AP4:AS49,3,FALSE))),"")),IFERROR(AK331,"")))</f>
        <v/>
      </c>
      <c r="AL332" s="40" t="str">
        <f t="shared" si="79"/>
        <v/>
      </c>
      <c r="AM332" s="50">
        <f t="shared" si="80"/>
        <v>0</v>
      </c>
      <c r="AN332" s="1"/>
      <c r="AO332" s="1"/>
      <c r="AP332" s="75" t="s">
        <v>110</v>
      </c>
      <c r="AQ332" s="1"/>
      <c r="AR332" s="1"/>
      <c r="AS332" s="1"/>
      <c r="BJ332" s="229">
        <v>1</v>
      </c>
    </row>
    <row r="333" spans="1:62" ht="20.100000000000001" customHeight="1" x14ac:dyDescent="0.25">
      <c r="B333" s="178">
        <f t="shared" si="69"/>
        <v>0</v>
      </c>
      <c r="C333" s="156"/>
      <c r="D333" s="157"/>
      <c r="E333" s="157"/>
      <c r="F333" s="157"/>
      <c r="G333" s="157"/>
      <c r="H333" s="157"/>
      <c r="I333" s="158"/>
      <c r="K333" s="255" t="str">
        <f t="shared" si="70"/>
        <v>►</v>
      </c>
      <c r="L333" s="341"/>
      <c r="M333" s="341"/>
      <c r="N333" s="341"/>
      <c r="O333" s="341"/>
      <c r="P333" s="341"/>
      <c r="Q333" s="1"/>
      <c r="R333" s="1"/>
      <c r="S333" s="77"/>
      <c r="T333" s="77"/>
      <c r="U333" s="77"/>
      <c r="V333" s="77"/>
      <c r="W333" s="1"/>
      <c r="X333" s="46" t="str">
        <f t="shared" si="74"/>
        <v/>
      </c>
      <c r="Y333" s="46" t="str">
        <f>IF(NOT(AND(LEFT(R333,1)="L",R333&lt;&gt;"LIGNE")),"",IF(UPPER(TRIM(W333))="QS","Qt. suffisante",IF(AJ333="","",IF(AF333="MASSE",IF(AJ333&gt;=1,"Kg","g"),IF(AF333="VOLUME",IF(AJ333&gt;=1,"L","cl"),IFERROR(VLOOKUP(UPPER(TRIM(V333)),AP4:AS49,4,FALSE),V333))))))</f>
        <v/>
      </c>
      <c r="Z333" s="78" t="str">
        <f t="shared" si="75"/>
        <v/>
      </c>
      <c r="AA333" s="45" t="str">
        <f>IF(NOT(AND(LEFT(R333,1)="L",R333&lt;&gt;"LIGNE")),"",IF(UPPER(TRIM(W333))="QS","Qt. suffisante",IF(AI333="","",IF(AF333="MASSE",IF(AI333&gt;=1,"Kg","g"),IF(AF333="VOLUME",IF(AI333&gt;=1,"L","cl"),IFERROR(VLOOKUP(UPPER(TRIM(V333)),AP4:AS49,4,FALSE),V333))))))</f>
        <v/>
      </c>
      <c r="AB333" s="47" t="str">
        <f t="shared" si="71"/>
        <v/>
      </c>
      <c r="AC333" s="47" t="str">
        <f t="shared" si="72"/>
        <v/>
      </c>
      <c r="AD333" s="47" t="str">
        <f t="shared" si="76"/>
        <v/>
      </c>
      <c r="AE333" s="1"/>
      <c r="AF333" s="48" t="str">
        <f>IF(NOT(AND(LEFT(R333,1)="L",R333&lt;&gt;"LIGNE")),"",IFERROR(VLOOKUP(UPPER(TRIM(V333)),AP4:AS49,2,FALSE),""))</f>
        <v/>
      </c>
      <c r="AG333" s="49" t="str">
        <f>IF(NOT(AND(LEFT(R333,1)="L",R333&lt;&gt;"LIGNE")),"",IFERROR(VLOOKUP(UPPER(TRIM(V333)),AP4:AS49,3,FALSE),""))</f>
        <v/>
      </c>
      <c r="AH333" s="49" t="str">
        <f t="shared" si="73"/>
        <v/>
      </c>
      <c r="AI333" s="49" t="str">
        <f t="shared" si="77"/>
        <v/>
      </c>
      <c r="AJ333" s="49" t="str">
        <f t="shared" si="78"/>
        <v/>
      </c>
      <c r="AK333" s="40" t="str">
        <f>IF(R333="RECETTE","",IF(R333="PRINCIPAL AUTEUR",IF(OR(S333="",T333="",V333="",W333="",S333=0),"",IFERROR(IF(OR(VLOOKUP(UPPER(TRIM(SUBSTITUTE(T333,CHAR(160)," "))),AP4:AS49,2,FALSE)&lt;&gt;VLOOKUP(UPPER(TRIM(SUBSTITUTE(W333,CHAR(160)," "))),AP4:AS49,2,FALSE),AND(VLOOKUP(UPPER(TRIM(SUBSTITUTE(T333,CHAR(160)," "))),AP4:AS49,2,FALSE)="AUTRE",UPPER(TRIM(SUBSTITUTE(T333,CHAR(160)," ")))&lt;&gt;UPPER(TRIM(SUBSTITUTE(W333,CHAR(160)," "))))),"",(V333*VLOOKUP(UPPER(TRIM(SUBSTITUTE(W333,CHAR(160)," "))),AP4:AS49,3,FALSE))/(S333*VLOOKUP(UPPER(TRIM(SUBSTITUTE(T333,CHAR(160)," "))),AP4:AS49,3,FALSE))),"")),IFERROR(AK332,"")))</f>
        <v/>
      </c>
      <c r="AL333" s="40" t="str">
        <f t="shared" si="79"/>
        <v/>
      </c>
      <c r="AM333" s="50">
        <f t="shared" si="80"/>
        <v>0</v>
      </c>
      <c r="AN333" s="1"/>
      <c r="AO333" s="1"/>
      <c r="AP333" s="15" t="s">
        <v>323</v>
      </c>
      <c r="AQ333" s="1"/>
      <c r="AR333" s="1"/>
      <c r="AS333" s="1"/>
      <c r="BJ333" s="229">
        <v>1</v>
      </c>
    </row>
    <row r="334" spans="1:62" ht="20.100000000000001" customHeight="1" x14ac:dyDescent="0.25">
      <c r="B334" s="178">
        <f t="shared" si="69"/>
        <v>0</v>
      </c>
      <c r="C334" s="156"/>
      <c r="D334" s="157"/>
      <c r="E334" s="157"/>
      <c r="F334" s="157"/>
      <c r="G334" s="157"/>
      <c r="H334" s="157"/>
      <c r="I334" s="158"/>
      <c r="K334" s="255" t="str">
        <f t="shared" si="70"/>
        <v>►</v>
      </c>
      <c r="L334" s="341"/>
      <c r="M334" s="341"/>
      <c r="N334" s="341"/>
      <c r="O334" s="341"/>
      <c r="P334" s="341"/>
      <c r="Q334" s="1"/>
      <c r="R334" s="1"/>
      <c r="S334" s="77"/>
      <c r="T334" s="77"/>
      <c r="U334" s="77"/>
      <c r="V334" s="77"/>
      <c r="W334" s="1"/>
      <c r="X334" s="46" t="str">
        <f t="shared" si="74"/>
        <v/>
      </c>
      <c r="Y334" s="46" t="str">
        <f>IF(NOT(AND(LEFT(R334,1)="L",R334&lt;&gt;"LIGNE")),"",IF(UPPER(TRIM(W334))="QS","Qt. suffisante",IF(AJ334="","",IF(AF334="MASSE",IF(AJ334&gt;=1,"Kg","g"),IF(AF334="VOLUME",IF(AJ334&gt;=1,"L","cl"),IFERROR(VLOOKUP(UPPER(TRIM(V334)),AP4:AS49,4,FALSE),V334))))))</f>
        <v/>
      </c>
      <c r="Z334" s="78" t="str">
        <f t="shared" si="75"/>
        <v/>
      </c>
      <c r="AA334" s="45" t="str">
        <f>IF(NOT(AND(LEFT(R334,1)="L",R334&lt;&gt;"LIGNE")),"",IF(UPPER(TRIM(W334))="QS","Qt. suffisante",IF(AI334="","",IF(AF334="MASSE",IF(AI334&gt;=1,"Kg","g"),IF(AF334="VOLUME",IF(AI334&gt;=1,"L","cl"),IFERROR(VLOOKUP(UPPER(TRIM(V334)),AP4:AS49,4,FALSE),V334))))))</f>
        <v/>
      </c>
      <c r="AB334" s="47" t="str">
        <f t="shared" si="71"/>
        <v/>
      </c>
      <c r="AC334" s="47" t="str">
        <f t="shared" si="72"/>
        <v/>
      </c>
      <c r="AD334" s="47" t="str">
        <f t="shared" si="76"/>
        <v/>
      </c>
      <c r="AE334" s="1"/>
      <c r="AF334" s="48" t="str">
        <f>IF(NOT(AND(LEFT(R334,1)="L",R334&lt;&gt;"LIGNE")),"",IFERROR(VLOOKUP(UPPER(TRIM(V334)),AP4:AS49,2,FALSE),""))</f>
        <v/>
      </c>
      <c r="AG334" s="49" t="str">
        <f>IF(NOT(AND(LEFT(R334,1)="L",R334&lt;&gt;"LIGNE")),"",IFERROR(VLOOKUP(UPPER(TRIM(V334)),AP4:AS49,3,FALSE),""))</f>
        <v/>
      </c>
      <c r="AH334" s="49" t="str">
        <f t="shared" si="73"/>
        <v/>
      </c>
      <c r="AI334" s="49" t="str">
        <f t="shared" si="77"/>
        <v/>
      </c>
      <c r="AJ334" s="49" t="str">
        <f t="shared" si="78"/>
        <v/>
      </c>
      <c r="AK334" s="40" t="str">
        <f>IF(R334="RECETTE","",IF(R334="PRINCIPAL AUTEUR",IF(OR(S334="",T334="",V334="",W334="",S334=0),"",IFERROR(IF(OR(VLOOKUP(UPPER(TRIM(SUBSTITUTE(T334,CHAR(160)," "))),AP4:AS49,2,FALSE)&lt;&gt;VLOOKUP(UPPER(TRIM(SUBSTITUTE(W334,CHAR(160)," "))),AP4:AS49,2,FALSE),AND(VLOOKUP(UPPER(TRIM(SUBSTITUTE(T334,CHAR(160)," "))),AP4:AS49,2,FALSE)="AUTRE",UPPER(TRIM(SUBSTITUTE(T334,CHAR(160)," ")))&lt;&gt;UPPER(TRIM(SUBSTITUTE(W334,CHAR(160)," "))))),"",(V334*VLOOKUP(UPPER(TRIM(SUBSTITUTE(W334,CHAR(160)," "))),AP4:AS49,3,FALSE))/(S334*VLOOKUP(UPPER(TRIM(SUBSTITUTE(T334,CHAR(160)," "))),AP4:AS49,3,FALSE))),"")),IFERROR(AK333,"")))</f>
        <v/>
      </c>
      <c r="AL334" s="40" t="str">
        <f t="shared" si="79"/>
        <v/>
      </c>
      <c r="AM334" s="50">
        <f t="shared" si="80"/>
        <v>0</v>
      </c>
      <c r="AN334" s="1"/>
      <c r="AO334" s="1"/>
      <c r="AP334" s="21" t="s">
        <v>272</v>
      </c>
      <c r="AQ334" s="1"/>
      <c r="AR334" s="1"/>
      <c r="AS334" s="1"/>
      <c r="BJ334" s="229">
        <v>1</v>
      </c>
    </row>
    <row r="335" spans="1:62" ht="20.100000000000001" customHeight="1" x14ac:dyDescent="0.25">
      <c r="B335" s="178">
        <f t="shared" si="69"/>
        <v>0</v>
      </c>
      <c r="C335" s="156"/>
      <c r="D335" s="157"/>
      <c r="E335" s="157"/>
      <c r="F335" s="157"/>
      <c r="G335" s="157"/>
      <c r="H335" s="157"/>
      <c r="I335" s="158"/>
      <c r="K335" s="255" t="str">
        <f t="shared" si="70"/>
        <v>►</v>
      </c>
      <c r="L335" s="341"/>
      <c r="M335" s="341"/>
      <c r="N335" s="341"/>
      <c r="O335" s="341"/>
      <c r="P335" s="341"/>
      <c r="Q335" s="1"/>
      <c r="R335" s="1"/>
      <c r="S335" s="77"/>
      <c r="T335" s="77"/>
      <c r="U335" s="77"/>
      <c r="V335" s="77"/>
      <c r="W335" s="1"/>
      <c r="X335" s="46" t="str">
        <f t="shared" si="74"/>
        <v/>
      </c>
      <c r="Y335" s="46" t="str">
        <f>IF(NOT(AND(LEFT(R335,1)="L",R335&lt;&gt;"LIGNE")),"",IF(UPPER(TRIM(W335))="QS","Qt. suffisante",IF(AJ335="","",IF(AF335="MASSE",IF(AJ335&gt;=1,"Kg","g"),IF(AF335="VOLUME",IF(AJ335&gt;=1,"L","cl"),IFERROR(VLOOKUP(UPPER(TRIM(V335)),AP4:AS49,4,FALSE),V335))))))</f>
        <v/>
      </c>
      <c r="Z335" s="78" t="str">
        <f t="shared" si="75"/>
        <v/>
      </c>
      <c r="AA335" s="45" t="str">
        <f>IF(NOT(AND(LEFT(R335,1)="L",R335&lt;&gt;"LIGNE")),"",IF(UPPER(TRIM(W335))="QS","Qt. suffisante",IF(AI335="","",IF(AF335="MASSE",IF(AI335&gt;=1,"Kg","g"),IF(AF335="VOLUME",IF(AI335&gt;=1,"L","cl"),IFERROR(VLOOKUP(UPPER(TRIM(V335)),AP4:AS49,4,FALSE),V335))))))</f>
        <v/>
      </c>
      <c r="AB335" s="47" t="str">
        <f t="shared" si="71"/>
        <v/>
      </c>
      <c r="AC335" s="47" t="str">
        <f t="shared" si="72"/>
        <v/>
      </c>
      <c r="AD335" s="47" t="str">
        <f t="shared" si="76"/>
        <v/>
      </c>
      <c r="AE335" s="1"/>
      <c r="AF335" s="48" t="str">
        <f>IF(NOT(AND(LEFT(R335,1)="L",R335&lt;&gt;"LIGNE")),"",IFERROR(VLOOKUP(UPPER(TRIM(V335)),AP4:AS49,2,FALSE),""))</f>
        <v/>
      </c>
      <c r="AG335" s="49" t="str">
        <f>IF(NOT(AND(LEFT(R335,1)="L",R335&lt;&gt;"LIGNE")),"",IFERROR(VLOOKUP(UPPER(TRIM(V335)),AP4:AS49,3,FALSE),""))</f>
        <v/>
      </c>
      <c r="AH335" s="49" t="str">
        <f t="shared" si="73"/>
        <v/>
      </c>
      <c r="AI335" s="49" t="str">
        <f t="shared" si="77"/>
        <v/>
      </c>
      <c r="AJ335" s="49" t="str">
        <f t="shared" si="78"/>
        <v/>
      </c>
      <c r="AK335" s="40" t="str">
        <f>IF(R335="RECETTE","",IF(R335="PRINCIPAL AUTEUR",IF(OR(S335="",T335="",V335="",W335="",S335=0),"",IFERROR(IF(OR(VLOOKUP(UPPER(TRIM(SUBSTITUTE(T335,CHAR(160)," "))),AP4:AS49,2,FALSE)&lt;&gt;VLOOKUP(UPPER(TRIM(SUBSTITUTE(W335,CHAR(160)," "))),AP4:AS49,2,FALSE),AND(VLOOKUP(UPPER(TRIM(SUBSTITUTE(T335,CHAR(160)," "))),AP4:AS49,2,FALSE)="AUTRE",UPPER(TRIM(SUBSTITUTE(T335,CHAR(160)," ")))&lt;&gt;UPPER(TRIM(SUBSTITUTE(W335,CHAR(160)," "))))),"",(V335*VLOOKUP(UPPER(TRIM(SUBSTITUTE(W335,CHAR(160)," "))),AP4:AS49,3,FALSE))/(S335*VLOOKUP(UPPER(TRIM(SUBSTITUTE(T335,CHAR(160)," "))),AP4:AS49,3,FALSE))),"")),IFERROR(AK334,"")))</f>
        <v/>
      </c>
      <c r="AL335" s="40" t="str">
        <f t="shared" si="79"/>
        <v/>
      </c>
      <c r="AM335" s="50">
        <f t="shared" si="80"/>
        <v>0</v>
      </c>
      <c r="AN335" s="1"/>
      <c r="AO335" s="1"/>
      <c r="AP335" s="26" t="s">
        <v>469</v>
      </c>
      <c r="AQ335" s="1"/>
      <c r="AR335" s="1"/>
      <c r="AS335" s="1"/>
      <c r="BJ335" s="229">
        <v>1</v>
      </c>
    </row>
    <row r="336" spans="1:62" ht="20.100000000000001" customHeight="1" x14ac:dyDescent="0.25">
      <c r="B336" s="178">
        <f t="shared" si="69"/>
        <v>0</v>
      </c>
      <c r="C336" s="156"/>
      <c r="D336" s="157"/>
      <c r="E336" s="157"/>
      <c r="F336" s="157"/>
      <c r="G336" s="157"/>
      <c r="H336" s="157"/>
      <c r="I336" s="158"/>
      <c r="K336" s="255" t="str">
        <f t="shared" si="70"/>
        <v>►</v>
      </c>
      <c r="L336" s="341"/>
      <c r="M336" s="341"/>
      <c r="N336" s="341"/>
      <c r="O336" s="341"/>
      <c r="P336" s="341"/>
      <c r="Q336" s="1"/>
      <c r="R336" s="1"/>
      <c r="S336" s="77"/>
      <c r="T336" s="77"/>
      <c r="U336" s="77"/>
      <c r="V336" s="77"/>
      <c r="W336" s="1"/>
      <c r="X336" s="46" t="str">
        <f t="shared" si="74"/>
        <v/>
      </c>
      <c r="Y336" s="46" t="str">
        <f>IF(NOT(AND(LEFT(R336,1)="L",R336&lt;&gt;"LIGNE")),"",IF(UPPER(TRIM(W336))="QS","Qt. suffisante",IF(AJ336="","",IF(AF336="MASSE",IF(AJ336&gt;=1,"Kg","g"),IF(AF336="VOLUME",IF(AJ336&gt;=1,"L","cl"),IFERROR(VLOOKUP(UPPER(TRIM(V336)),AP4:AS49,4,FALSE),V336))))))</f>
        <v/>
      </c>
      <c r="Z336" s="78" t="str">
        <f t="shared" si="75"/>
        <v/>
      </c>
      <c r="AA336" s="45" t="str">
        <f>IF(NOT(AND(LEFT(R336,1)="L",R336&lt;&gt;"LIGNE")),"",IF(UPPER(TRIM(W336))="QS","Qt. suffisante",IF(AI336="","",IF(AF336="MASSE",IF(AI336&gt;=1,"Kg","g"),IF(AF336="VOLUME",IF(AI336&gt;=1,"L","cl"),IFERROR(VLOOKUP(UPPER(TRIM(V336)),AP4:AS49,4,FALSE),V336))))))</f>
        <v/>
      </c>
      <c r="AB336" s="47" t="str">
        <f t="shared" si="71"/>
        <v/>
      </c>
      <c r="AC336" s="47" t="str">
        <f t="shared" si="72"/>
        <v/>
      </c>
      <c r="AD336" s="47" t="str">
        <f t="shared" si="76"/>
        <v/>
      </c>
      <c r="AE336" s="1"/>
      <c r="AF336" s="48" t="str">
        <f>IF(NOT(AND(LEFT(R336,1)="L",R336&lt;&gt;"LIGNE")),"",IFERROR(VLOOKUP(UPPER(TRIM(V336)),AP4:AS49,2,FALSE),""))</f>
        <v/>
      </c>
      <c r="AG336" s="49" t="str">
        <f>IF(NOT(AND(LEFT(R336,1)="L",R336&lt;&gt;"LIGNE")),"",IFERROR(VLOOKUP(UPPER(TRIM(V336)),AP4:AS49,3,FALSE),""))</f>
        <v/>
      </c>
      <c r="AH336" s="49" t="str">
        <f t="shared" si="73"/>
        <v/>
      </c>
      <c r="AI336" s="49" t="str">
        <f t="shared" si="77"/>
        <v/>
      </c>
      <c r="AJ336" s="49" t="str">
        <f t="shared" si="78"/>
        <v/>
      </c>
      <c r="AK336" s="40" t="str">
        <f>IF(R336="RECETTE","",IF(R336="PRINCIPAL AUTEUR",IF(OR(S336="",T336="",V336="",W336="",S336=0),"",IFERROR(IF(OR(VLOOKUP(UPPER(TRIM(SUBSTITUTE(T336,CHAR(160)," "))),AP4:AS49,2,FALSE)&lt;&gt;VLOOKUP(UPPER(TRIM(SUBSTITUTE(W336,CHAR(160)," "))),AP4:AS49,2,FALSE),AND(VLOOKUP(UPPER(TRIM(SUBSTITUTE(T336,CHAR(160)," "))),AP4:AS49,2,FALSE)="AUTRE",UPPER(TRIM(SUBSTITUTE(T336,CHAR(160)," ")))&lt;&gt;UPPER(TRIM(SUBSTITUTE(W336,CHAR(160)," "))))),"",(V336*VLOOKUP(UPPER(TRIM(SUBSTITUTE(W336,CHAR(160)," "))),AP4:AS49,3,FALSE))/(S336*VLOOKUP(UPPER(TRIM(SUBSTITUTE(T336,CHAR(160)," "))),AP4:AS49,3,FALSE))),"")),IFERROR(AK335,"")))</f>
        <v/>
      </c>
      <c r="AL336" s="40" t="str">
        <f t="shared" si="79"/>
        <v/>
      </c>
      <c r="AM336" s="50">
        <f t="shared" si="80"/>
        <v>0</v>
      </c>
      <c r="AN336" s="1"/>
      <c r="AO336" s="1"/>
      <c r="AP336" s="26" t="s">
        <v>470</v>
      </c>
      <c r="AQ336" s="1"/>
      <c r="AR336" s="1"/>
      <c r="AS336" s="1"/>
      <c r="BJ336" s="229">
        <v>1</v>
      </c>
    </row>
    <row r="337" spans="2:62" ht="20.100000000000001" customHeight="1" x14ac:dyDescent="0.25">
      <c r="B337" s="178">
        <f t="shared" si="69"/>
        <v>0</v>
      </c>
      <c r="C337" s="156"/>
      <c r="D337" s="157"/>
      <c r="E337" s="157"/>
      <c r="F337" s="157"/>
      <c r="G337" s="157"/>
      <c r="H337" s="157"/>
      <c r="I337" s="158"/>
      <c r="K337" s="255" t="str">
        <f t="shared" si="70"/>
        <v>►</v>
      </c>
      <c r="L337" s="341"/>
      <c r="M337" s="341"/>
      <c r="N337" s="341"/>
      <c r="O337" s="341"/>
      <c r="P337" s="341"/>
      <c r="Q337" s="1"/>
      <c r="R337" s="1"/>
      <c r="S337" s="77"/>
      <c r="T337" s="77"/>
      <c r="U337" s="77"/>
      <c r="V337" s="77"/>
      <c r="W337" s="1"/>
      <c r="X337" s="46" t="str">
        <f t="shared" si="74"/>
        <v/>
      </c>
      <c r="Y337" s="46" t="str">
        <f>IF(NOT(AND(LEFT(R337,1)="L",R337&lt;&gt;"LIGNE")),"",IF(UPPER(TRIM(W337))="QS","Qt. suffisante",IF(AJ337="","",IF(AF337="MASSE",IF(AJ337&gt;=1,"Kg","g"),IF(AF337="VOLUME",IF(AJ337&gt;=1,"L","cl"),IFERROR(VLOOKUP(UPPER(TRIM(V337)),AP4:AS49,4,FALSE),V337))))))</f>
        <v/>
      </c>
      <c r="Z337" s="78" t="str">
        <f t="shared" si="75"/>
        <v/>
      </c>
      <c r="AA337" s="45" t="str">
        <f>IF(NOT(AND(LEFT(R337,1)="L",R337&lt;&gt;"LIGNE")),"",IF(UPPER(TRIM(W337))="QS","Qt. suffisante",IF(AI337="","",IF(AF337="MASSE",IF(AI337&gt;=1,"Kg","g"),IF(AF337="VOLUME",IF(AI337&gt;=1,"L","cl"),IFERROR(VLOOKUP(UPPER(TRIM(V337)),AP4:AS49,4,FALSE),V337))))))</f>
        <v/>
      </c>
      <c r="AB337" s="47" t="str">
        <f t="shared" si="71"/>
        <v/>
      </c>
      <c r="AC337" s="47" t="str">
        <f t="shared" si="72"/>
        <v/>
      </c>
      <c r="AD337" s="47" t="str">
        <f t="shared" si="76"/>
        <v/>
      </c>
      <c r="AE337" s="1"/>
      <c r="AF337" s="48" t="str">
        <f>IF(NOT(AND(LEFT(R337,1)="L",R337&lt;&gt;"LIGNE")),"",IFERROR(VLOOKUP(UPPER(TRIM(V337)),AP4:AS49,2,FALSE),""))</f>
        <v/>
      </c>
      <c r="AG337" s="49" t="str">
        <f>IF(NOT(AND(LEFT(R337,1)="L",R337&lt;&gt;"LIGNE")),"",IFERROR(VLOOKUP(UPPER(TRIM(V337)),AP4:AS49,3,FALSE),""))</f>
        <v/>
      </c>
      <c r="AH337" s="49" t="str">
        <f t="shared" si="73"/>
        <v/>
      </c>
      <c r="AI337" s="49" t="str">
        <f t="shared" si="77"/>
        <v/>
      </c>
      <c r="AJ337" s="49" t="str">
        <f t="shared" si="78"/>
        <v/>
      </c>
      <c r="AK337" s="40" t="str">
        <f>IF(R337="RECETTE","",IF(R337="PRINCIPAL AUTEUR",IF(OR(S337="",T337="",V337="",W337="",S337=0),"",IFERROR(IF(OR(VLOOKUP(UPPER(TRIM(SUBSTITUTE(T337,CHAR(160)," "))),AP4:AS49,2,FALSE)&lt;&gt;VLOOKUP(UPPER(TRIM(SUBSTITUTE(W337,CHAR(160)," "))),AP4:AS49,2,FALSE),AND(VLOOKUP(UPPER(TRIM(SUBSTITUTE(T337,CHAR(160)," "))),AP4:AS49,2,FALSE)="AUTRE",UPPER(TRIM(SUBSTITUTE(T337,CHAR(160)," ")))&lt;&gt;UPPER(TRIM(SUBSTITUTE(W337,CHAR(160)," "))))),"",(V337*VLOOKUP(UPPER(TRIM(SUBSTITUTE(W337,CHAR(160)," "))),AP4:AS49,3,FALSE))/(S337*VLOOKUP(UPPER(TRIM(SUBSTITUTE(T337,CHAR(160)," "))),AP4:AS49,3,FALSE))),"")),IFERROR(AK336,"")))</f>
        <v/>
      </c>
      <c r="AL337" s="40" t="str">
        <f t="shared" si="79"/>
        <v/>
      </c>
      <c r="AM337" s="50">
        <f t="shared" si="80"/>
        <v>0</v>
      </c>
      <c r="AN337" s="1"/>
      <c r="AO337" s="1"/>
      <c r="AP337" s="26" t="s">
        <v>471</v>
      </c>
      <c r="AQ337" s="1"/>
      <c r="AR337" s="1"/>
      <c r="AS337" s="1"/>
      <c r="BJ337" s="229">
        <v>1</v>
      </c>
    </row>
    <row r="338" spans="2:62" ht="20.100000000000001" customHeight="1" x14ac:dyDescent="0.25">
      <c r="B338" s="178">
        <f t="shared" si="69"/>
        <v>0</v>
      </c>
      <c r="C338" s="156"/>
      <c r="D338" s="157"/>
      <c r="E338" s="157"/>
      <c r="F338" s="157"/>
      <c r="G338" s="157"/>
      <c r="H338" s="157"/>
      <c r="I338" s="158"/>
      <c r="K338" s="255" t="str">
        <f t="shared" si="70"/>
        <v>►</v>
      </c>
      <c r="L338" s="341"/>
      <c r="M338" s="341"/>
      <c r="N338" s="341"/>
      <c r="O338" s="341"/>
      <c r="P338" s="341"/>
      <c r="Q338" s="1"/>
      <c r="R338" s="1"/>
      <c r="S338" s="77"/>
      <c r="T338" s="77"/>
      <c r="U338" s="77"/>
      <c r="V338" s="77"/>
      <c r="W338" s="1"/>
      <c r="X338" s="46" t="str">
        <f t="shared" si="74"/>
        <v/>
      </c>
      <c r="Y338" s="46" t="str">
        <f>IF(NOT(AND(LEFT(R338,1)="L",R338&lt;&gt;"LIGNE")),"",IF(UPPER(TRIM(W338))="QS","Qt. suffisante",IF(AJ338="","",IF(AF338="MASSE",IF(AJ338&gt;=1,"Kg","g"),IF(AF338="VOLUME",IF(AJ338&gt;=1,"L","cl"),IFERROR(VLOOKUP(UPPER(TRIM(V338)),AP4:AS49,4,FALSE),V338))))))</f>
        <v/>
      </c>
      <c r="Z338" s="78" t="str">
        <f t="shared" si="75"/>
        <v/>
      </c>
      <c r="AA338" s="45" t="str">
        <f>IF(NOT(AND(LEFT(R338,1)="L",R338&lt;&gt;"LIGNE")),"",IF(UPPER(TRIM(W338))="QS","Qt. suffisante",IF(AI338="","",IF(AF338="MASSE",IF(AI338&gt;=1,"Kg","g"),IF(AF338="VOLUME",IF(AI338&gt;=1,"L","cl"),IFERROR(VLOOKUP(UPPER(TRIM(V338)),AP4:AS49,4,FALSE),V338))))))</f>
        <v/>
      </c>
      <c r="AB338" s="47" t="str">
        <f t="shared" si="71"/>
        <v/>
      </c>
      <c r="AC338" s="47" t="str">
        <f t="shared" si="72"/>
        <v/>
      </c>
      <c r="AD338" s="47" t="str">
        <f t="shared" si="76"/>
        <v/>
      </c>
      <c r="AE338" s="1"/>
      <c r="AF338" s="48" t="str">
        <f>IF(NOT(AND(LEFT(R338,1)="L",R338&lt;&gt;"LIGNE")),"",IFERROR(VLOOKUP(UPPER(TRIM(V338)),AP4:AS49,2,FALSE),""))</f>
        <v/>
      </c>
      <c r="AG338" s="49" t="str">
        <f>IF(NOT(AND(LEFT(R338,1)="L",R338&lt;&gt;"LIGNE")),"",IFERROR(VLOOKUP(UPPER(TRIM(V338)),AP4:AS49,3,FALSE),""))</f>
        <v/>
      </c>
      <c r="AH338" s="49" t="str">
        <f t="shared" si="73"/>
        <v/>
      </c>
      <c r="AI338" s="49" t="str">
        <f t="shared" si="77"/>
        <v/>
      </c>
      <c r="AJ338" s="49" t="str">
        <f t="shared" si="78"/>
        <v/>
      </c>
      <c r="AK338" s="40" t="str">
        <f>IF(R338="RECETTE","",IF(R338="PRINCIPAL AUTEUR",IF(OR(S338="",T338="",V338="",W338="",S338=0),"",IFERROR(IF(OR(VLOOKUP(UPPER(TRIM(SUBSTITUTE(T338,CHAR(160)," "))),AP4:AS49,2,FALSE)&lt;&gt;VLOOKUP(UPPER(TRIM(SUBSTITUTE(W338,CHAR(160)," "))),AP4:AS49,2,FALSE),AND(VLOOKUP(UPPER(TRIM(SUBSTITUTE(T338,CHAR(160)," "))),AP4:AS49,2,FALSE)="AUTRE",UPPER(TRIM(SUBSTITUTE(T338,CHAR(160)," ")))&lt;&gt;UPPER(TRIM(SUBSTITUTE(W338,CHAR(160)," "))))),"",(V338*VLOOKUP(UPPER(TRIM(SUBSTITUTE(W338,CHAR(160)," "))),AP4:AS49,3,FALSE))/(S338*VLOOKUP(UPPER(TRIM(SUBSTITUTE(T338,CHAR(160)," "))),AP4:AS49,3,FALSE))),"")),IFERROR(AK337,"")))</f>
        <v/>
      </c>
      <c r="AL338" s="40" t="str">
        <f t="shared" si="79"/>
        <v/>
      </c>
      <c r="AM338" s="50">
        <f t="shared" si="80"/>
        <v>0</v>
      </c>
      <c r="AN338" s="1"/>
      <c r="AO338" s="1"/>
      <c r="AP338" s="51" t="s">
        <v>0</v>
      </c>
      <c r="AQ338" s="1"/>
      <c r="AR338" s="1"/>
      <c r="AS338" s="1"/>
      <c r="BJ338" s="229">
        <v>1</v>
      </c>
    </row>
    <row r="339" spans="2:62" ht="20.100000000000001" customHeight="1" x14ac:dyDescent="0.25">
      <c r="B339" s="178">
        <f t="shared" si="69"/>
        <v>0</v>
      </c>
      <c r="C339" s="156"/>
      <c r="D339" s="157"/>
      <c r="E339" s="157"/>
      <c r="F339" s="157"/>
      <c r="G339" s="157"/>
      <c r="H339" s="157"/>
      <c r="I339" s="158"/>
      <c r="K339" s="255" t="str">
        <f t="shared" si="70"/>
        <v>►</v>
      </c>
      <c r="L339" s="341"/>
      <c r="M339" s="341"/>
      <c r="N339" s="341"/>
      <c r="O339" s="341"/>
      <c r="P339" s="341"/>
      <c r="Q339" s="1"/>
      <c r="R339" s="1"/>
      <c r="S339" s="77"/>
      <c r="T339" s="77"/>
      <c r="U339" s="77"/>
      <c r="V339" s="77"/>
      <c r="W339" s="1"/>
      <c r="X339" s="46" t="str">
        <f t="shared" si="74"/>
        <v/>
      </c>
      <c r="Y339" s="46" t="str">
        <f>IF(NOT(AND(LEFT(R339,1)="L",R339&lt;&gt;"LIGNE")),"",IF(UPPER(TRIM(W339))="QS","Qt. suffisante",IF(AJ339="","",IF(AF339="MASSE",IF(AJ339&gt;=1,"Kg","g"),IF(AF339="VOLUME",IF(AJ339&gt;=1,"L","cl"),IFERROR(VLOOKUP(UPPER(TRIM(V339)),AP4:AS49,4,FALSE),V339))))))</f>
        <v/>
      </c>
      <c r="Z339" s="78" t="str">
        <f t="shared" si="75"/>
        <v/>
      </c>
      <c r="AA339" s="45" t="str">
        <f>IF(NOT(AND(LEFT(R339,1)="L",R339&lt;&gt;"LIGNE")),"",IF(UPPER(TRIM(W339))="QS","Qt. suffisante",IF(AI339="","",IF(AF339="MASSE",IF(AI339&gt;=1,"Kg","g"),IF(AF339="VOLUME",IF(AI339&gt;=1,"L","cl"),IFERROR(VLOOKUP(UPPER(TRIM(V339)),AP4:AS49,4,FALSE),V339))))))</f>
        <v/>
      </c>
      <c r="AB339" s="47" t="str">
        <f t="shared" si="71"/>
        <v/>
      </c>
      <c r="AC339" s="47" t="str">
        <f t="shared" si="72"/>
        <v/>
      </c>
      <c r="AD339" s="47" t="str">
        <f t="shared" si="76"/>
        <v/>
      </c>
      <c r="AE339" s="1"/>
      <c r="AF339" s="48" t="str">
        <f>IF(NOT(AND(LEFT(R339,1)="L",R339&lt;&gt;"LIGNE")),"",IFERROR(VLOOKUP(UPPER(TRIM(V339)),AP4:AS49,2,FALSE),""))</f>
        <v/>
      </c>
      <c r="AG339" s="49" t="str">
        <f>IF(NOT(AND(LEFT(R339,1)="L",R339&lt;&gt;"LIGNE")),"",IFERROR(VLOOKUP(UPPER(TRIM(V339)),AP4:AS49,3,FALSE),""))</f>
        <v/>
      </c>
      <c r="AH339" s="49" t="str">
        <f t="shared" si="73"/>
        <v/>
      </c>
      <c r="AI339" s="49" t="str">
        <f t="shared" si="77"/>
        <v/>
      </c>
      <c r="AJ339" s="49" t="str">
        <f t="shared" si="78"/>
        <v/>
      </c>
      <c r="AK339" s="40" t="str">
        <f>IF(R339="RECETTE","",IF(R339="PRINCIPAL AUTEUR",IF(OR(S339="",T339="",V339="",W339="",S339=0),"",IFERROR(IF(OR(VLOOKUP(UPPER(TRIM(SUBSTITUTE(T339,CHAR(160)," "))),AP4:AS49,2,FALSE)&lt;&gt;VLOOKUP(UPPER(TRIM(SUBSTITUTE(W339,CHAR(160)," "))),AP4:AS49,2,FALSE),AND(VLOOKUP(UPPER(TRIM(SUBSTITUTE(T339,CHAR(160)," "))),AP4:AS49,2,FALSE)="AUTRE",UPPER(TRIM(SUBSTITUTE(T339,CHAR(160)," ")))&lt;&gt;UPPER(TRIM(SUBSTITUTE(W339,CHAR(160)," "))))),"",(V339*VLOOKUP(UPPER(TRIM(SUBSTITUTE(W339,CHAR(160)," "))),AP4:AS49,3,FALSE))/(S339*VLOOKUP(UPPER(TRIM(SUBSTITUTE(T339,CHAR(160)," "))),AP4:AS49,3,FALSE))),"")),IFERROR(AK338,"")))</f>
        <v/>
      </c>
      <c r="AL339" s="40" t="str">
        <f t="shared" si="79"/>
        <v/>
      </c>
      <c r="AM339" s="50">
        <f t="shared" si="80"/>
        <v>0</v>
      </c>
      <c r="AN339" s="1"/>
      <c r="AO339" s="1"/>
      <c r="AP339" s="55" t="s">
        <v>314</v>
      </c>
      <c r="AQ339" s="1"/>
      <c r="AR339" s="1"/>
      <c r="AS339" s="1"/>
      <c r="BJ339" s="229">
        <v>1</v>
      </c>
    </row>
    <row r="340" spans="2:62" ht="20.100000000000001" customHeight="1" x14ac:dyDescent="0.25">
      <c r="B340" s="178">
        <f t="shared" si="69"/>
        <v>0</v>
      </c>
      <c r="C340" s="156"/>
      <c r="D340" s="157"/>
      <c r="E340" s="157"/>
      <c r="F340" s="157"/>
      <c r="G340" s="157"/>
      <c r="H340" s="157"/>
      <c r="I340" s="158"/>
      <c r="K340" s="255" t="str">
        <f t="shared" si="70"/>
        <v>►</v>
      </c>
      <c r="L340" s="341"/>
      <c r="M340" s="341"/>
      <c r="N340" s="341"/>
      <c r="O340" s="341"/>
      <c r="P340" s="341"/>
      <c r="Q340" s="1"/>
      <c r="R340" s="1"/>
      <c r="S340" s="77"/>
      <c r="T340" s="77"/>
      <c r="U340" s="77"/>
      <c r="V340" s="77"/>
      <c r="W340" s="1"/>
      <c r="X340" s="46" t="str">
        <f t="shared" si="74"/>
        <v/>
      </c>
      <c r="Y340" s="46" t="str">
        <f>IF(NOT(AND(LEFT(R340,1)="L",R340&lt;&gt;"LIGNE")),"",IF(UPPER(TRIM(W340))="QS","Qt. suffisante",IF(AJ340="","",IF(AF340="MASSE",IF(AJ340&gt;=1,"Kg","g"),IF(AF340="VOLUME",IF(AJ340&gt;=1,"L","cl"),IFERROR(VLOOKUP(UPPER(TRIM(V340)),AP4:AS49,4,FALSE),V340))))))</f>
        <v/>
      </c>
      <c r="Z340" s="78" t="str">
        <f t="shared" si="75"/>
        <v/>
      </c>
      <c r="AA340" s="45" t="str">
        <f>IF(NOT(AND(LEFT(R340,1)="L",R340&lt;&gt;"LIGNE")),"",IF(UPPER(TRIM(W340))="QS","Qt. suffisante",IF(AI340="","",IF(AF340="MASSE",IF(AI340&gt;=1,"Kg","g"),IF(AF340="VOLUME",IF(AI340&gt;=1,"L","cl"),IFERROR(VLOOKUP(UPPER(TRIM(V340)),AP4:AS49,4,FALSE),V340))))))</f>
        <v/>
      </c>
      <c r="AB340" s="47" t="str">
        <f t="shared" si="71"/>
        <v/>
      </c>
      <c r="AC340" s="47" t="str">
        <f t="shared" si="72"/>
        <v/>
      </c>
      <c r="AD340" s="47" t="str">
        <f t="shared" si="76"/>
        <v/>
      </c>
      <c r="AE340" s="1"/>
      <c r="AF340" s="48" t="str">
        <f>IF(NOT(AND(LEFT(R340,1)="L",R340&lt;&gt;"LIGNE")),"",IFERROR(VLOOKUP(UPPER(TRIM(V340)),AP4:AS49,2,FALSE),""))</f>
        <v/>
      </c>
      <c r="AG340" s="49" t="str">
        <f>IF(NOT(AND(LEFT(R340,1)="L",R340&lt;&gt;"LIGNE")),"",IFERROR(VLOOKUP(UPPER(TRIM(V340)),AP4:AS49,3,FALSE),""))</f>
        <v/>
      </c>
      <c r="AH340" s="49" t="str">
        <f t="shared" si="73"/>
        <v/>
      </c>
      <c r="AI340" s="49" t="str">
        <f t="shared" si="77"/>
        <v/>
      </c>
      <c r="AJ340" s="49" t="str">
        <f t="shared" si="78"/>
        <v/>
      </c>
      <c r="AK340" s="40" t="str">
        <f>IF(R340="RECETTE","",IF(R340="PRINCIPAL AUTEUR",IF(OR(S340="",T340="",V340="",W340="",S340=0),"",IFERROR(IF(OR(VLOOKUP(UPPER(TRIM(SUBSTITUTE(T340,CHAR(160)," "))),AP4:AS49,2,FALSE)&lt;&gt;VLOOKUP(UPPER(TRIM(SUBSTITUTE(W340,CHAR(160)," "))),AP4:AS49,2,FALSE),AND(VLOOKUP(UPPER(TRIM(SUBSTITUTE(T340,CHAR(160)," "))),AP4:AS49,2,FALSE)="AUTRE",UPPER(TRIM(SUBSTITUTE(T340,CHAR(160)," ")))&lt;&gt;UPPER(TRIM(SUBSTITUTE(W340,CHAR(160)," "))))),"",(V340*VLOOKUP(UPPER(TRIM(SUBSTITUTE(W340,CHAR(160)," "))),AP4:AS49,3,FALSE))/(S340*VLOOKUP(UPPER(TRIM(SUBSTITUTE(T340,CHAR(160)," "))),AP4:AS49,3,FALSE))),"")),IFERROR(AK339,"")))</f>
        <v/>
      </c>
      <c r="AL340" s="40" t="str">
        <f t="shared" si="79"/>
        <v/>
      </c>
      <c r="AM340" s="50">
        <f t="shared" si="80"/>
        <v>0</v>
      </c>
      <c r="AN340" s="1"/>
      <c r="AO340" s="1"/>
      <c r="AP340" s="55" t="s">
        <v>312</v>
      </c>
      <c r="AQ340" s="1"/>
      <c r="AR340" s="1"/>
      <c r="AS340" s="1"/>
      <c r="BJ340" s="229">
        <v>1</v>
      </c>
    </row>
    <row r="341" spans="2:62" ht="20.100000000000001" customHeight="1" x14ac:dyDescent="0.25">
      <c r="B341" s="178">
        <f t="shared" si="69"/>
        <v>0</v>
      </c>
      <c r="C341" s="156"/>
      <c r="D341" s="157"/>
      <c r="E341" s="157"/>
      <c r="F341" s="157"/>
      <c r="G341" s="157"/>
      <c r="H341" s="157"/>
      <c r="I341" s="158"/>
      <c r="K341" s="255" t="str">
        <f t="shared" si="70"/>
        <v>►</v>
      </c>
      <c r="L341" s="341"/>
      <c r="M341" s="341"/>
      <c r="N341" s="341"/>
      <c r="O341" s="341"/>
      <c r="P341" s="341"/>
      <c r="Q341" s="1"/>
      <c r="R341" s="1"/>
      <c r="S341" s="77"/>
      <c r="T341" s="77"/>
      <c r="U341" s="77"/>
      <c r="V341" s="77"/>
      <c r="W341" s="1"/>
      <c r="X341" s="46" t="str">
        <f t="shared" si="74"/>
        <v/>
      </c>
      <c r="Y341" s="46" t="str">
        <f>IF(NOT(AND(LEFT(R341,1)="L",R341&lt;&gt;"LIGNE")),"",IF(UPPER(TRIM(W341))="QS","Qt. suffisante",IF(AJ341="","",IF(AF341="MASSE",IF(AJ341&gt;=1,"Kg","g"),IF(AF341="VOLUME",IF(AJ341&gt;=1,"L","cl"),IFERROR(VLOOKUP(UPPER(TRIM(V341)),AP4:AS49,4,FALSE),V341))))))</f>
        <v/>
      </c>
      <c r="Z341" s="78" t="str">
        <f t="shared" si="75"/>
        <v/>
      </c>
      <c r="AA341" s="45" t="str">
        <f>IF(NOT(AND(LEFT(R341,1)="L",R341&lt;&gt;"LIGNE")),"",IF(UPPER(TRIM(W341))="QS","Qt. suffisante",IF(AI341="","",IF(AF341="MASSE",IF(AI341&gt;=1,"Kg","g"),IF(AF341="VOLUME",IF(AI341&gt;=1,"L","cl"),IFERROR(VLOOKUP(UPPER(TRIM(V341)),AP4:AS49,4,FALSE),V341))))))</f>
        <v/>
      </c>
      <c r="AB341" s="47" t="str">
        <f t="shared" si="71"/>
        <v/>
      </c>
      <c r="AC341" s="47" t="str">
        <f t="shared" si="72"/>
        <v/>
      </c>
      <c r="AD341" s="47" t="str">
        <f t="shared" si="76"/>
        <v/>
      </c>
      <c r="AE341" s="1"/>
      <c r="AF341" s="48" t="str">
        <f>IF(NOT(AND(LEFT(R341,1)="L",R341&lt;&gt;"LIGNE")),"",IFERROR(VLOOKUP(UPPER(TRIM(V341)),AP4:AS49,2,FALSE),""))</f>
        <v/>
      </c>
      <c r="AG341" s="49" t="str">
        <f>IF(NOT(AND(LEFT(R341,1)="L",R341&lt;&gt;"LIGNE")),"",IFERROR(VLOOKUP(UPPER(TRIM(V341)),AP4:AS49,3,FALSE),""))</f>
        <v/>
      </c>
      <c r="AH341" s="49" t="str">
        <f t="shared" si="73"/>
        <v/>
      </c>
      <c r="AI341" s="49" t="str">
        <f t="shared" si="77"/>
        <v/>
      </c>
      <c r="AJ341" s="49" t="str">
        <f t="shared" si="78"/>
        <v/>
      </c>
      <c r="AK341" s="40" t="str">
        <f>IF(R341="RECETTE","",IF(R341="PRINCIPAL AUTEUR",IF(OR(S341="",T341="",V341="",W341="",S341=0),"",IFERROR(IF(OR(VLOOKUP(UPPER(TRIM(SUBSTITUTE(T341,CHAR(160)," "))),AP4:AS49,2,FALSE)&lt;&gt;VLOOKUP(UPPER(TRIM(SUBSTITUTE(W341,CHAR(160)," "))),AP4:AS49,2,FALSE),AND(VLOOKUP(UPPER(TRIM(SUBSTITUTE(T341,CHAR(160)," "))),AP4:AS49,2,FALSE)="AUTRE",UPPER(TRIM(SUBSTITUTE(T341,CHAR(160)," ")))&lt;&gt;UPPER(TRIM(SUBSTITUTE(W341,CHAR(160)," "))))),"",(V341*VLOOKUP(UPPER(TRIM(SUBSTITUTE(W341,CHAR(160)," "))),AP4:AS49,3,FALSE))/(S341*VLOOKUP(UPPER(TRIM(SUBSTITUTE(T341,CHAR(160)," "))),AP4:AS49,3,FALSE))),"")),IFERROR(AK340,"")))</f>
        <v/>
      </c>
      <c r="AL341" s="40" t="str">
        <f t="shared" si="79"/>
        <v/>
      </c>
      <c r="AM341" s="50">
        <f t="shared" si="80"/>
        <v>0</v>
      </c>
      <c r="AN341" s="1"/>
      <c r="AO341" s="1"/>
      <c r="AP341" s="55" t="s">
        <v>311</v>
      </c>
      <c r="AQ341" s="1"/>
      <c r="AR341" s="1"/>
      <c r="AS341" s="1"/>
      <c r="BJ341" s="229">
        <v>1</v>
      </c>
    </row>
    <row r="342" spans="2:62" ht="20.100000000000001" customHeight="1" x14ac:dyDescent="0.25">
      <c r="B342" s="178">
        <f t="shared" si="69"/>
        <v>0</v>
      </c>
      <c r="C342" s="156"/>
      <c r="D342" s="157"/>
      <c r="E342" s="157"/>
      <c r="F342" s="157"/>
      <c r="G342" s="157"/>
      <c r="H342" s="157"/>
      <c r="I342" s="158"/>
      <c r="K342" s="255" t="str">
        <f t="shared" si="70"/>
        <v>►</v>
      </c>
      <c r="L342" s="341"/>
      <c r="M342" s="341"/>
      <c r="N342" s="341"/>
      <c r="O342" s="341"/>
      <c r="P342" s="341"/>
      <c r="Q342" s="1"/>
      <c r="R342" s="1"/>
      <c r="S342" s="77"/>
      <c r="T342" s="77"/>
      <c r="U342" s="77"/>
      <c r="V342" s="77"/>
      <c r="W342" s="1"/>
      <c r="X342" s="46" t="str">
        <f t="shared" si="74"/>
        <v/>
      </c>
      <c r="Y342" s="46" t="str">
        <f>IF(NOT(AND(LEFT(R342,1)="L",R342&lt;&gt;"LIGNE")),"",IF(UPPER(TRIM(W342))="QS","Qt. suffisante",IF(AJ342="","",IF(AF342="MASSE",IF(AJ342&gt;=1,"Kg","g"),IF(AF342="VOLUME",IF(AJ342&gt;=1,"L","cl"),IFERROR(VLOOKUP(UPPER(TRIM(V342)),AP4:AS49,4,FALSE),V342))))))</f>
        <v/>
      </c>
      <c r="Z342" s="78" t="str">
        <f t="shared" si="75"/>
        <v/>
      </c>
      <c r="AA342" s="45" t="str">
        <f>IF(NOT(AND(LEFT(R342,1)="L",R342&lt;&gt;"LIGNE")),"",IF(UPPER(TRIM(W342))="QS","Qt. suffisante",IF(AI342="","",IF(AF342="MASSE",IF(AI342&gt;=1,"Kg","g"),IF(AF342="VOLUME",IF(AI342&gt;=1,"L","cl"),IFERROR(VLOOKUP(UPPER(TRIM(V342)),AP4:AS49,4,FALSE),V342))))))</f>
        <v/>
      </c>
      <c r="AB342" s="47" t="str">
        <f t="shared" si="71"/>
        <v/>
      </c>
      <c r="AC342" s="47" t="str">
        <f t="shared" si="72"/>
        <v/>
      </c>
      <c r="AD342" s="47" t="str">
        <f t="shared" si="76"/>
        <v/>
      </c>
      <c r="AE342" s="1"/>
      <c r="AF342" s="48" t="str">
        <f>IF(NOT(AND(LEFT(R342,1)="L",R342&lt;&gt;"LIGNE")),"",IFERROR(VLOOKUP(UPPER(TRIM(V342)),AP4:AS49,2,FALSE),""))</f>
        <v/>
      </c>
      <c r="AG342" s="49" t="str">
        <f>IF(NOT(AND(LEFT(R342,1)="L",R342&lt;&gt;"LIGNE")),"",IFERROR(VLOOKUP(UPPER(TRIM(V342)),AP4:AS49,3,FALSE),""))</f>
        <v/>
      </c>
      <c r="AH342" s="49" t="str">
        <f t="shared" si="73"/>
        <v/>
      </c>
      <c r="AI342" s="49" t="str">
        <f t="shared" si="77"/>
        <v/>
      </c>
      <c r="AJ342" s="49" t="str">
        <f t="shared" si="78"/>
        <v/>
      </c>
      <c r="AK342" s="40" t="str">
        <f>IF(R342="RECETTE","",IF(R342="PRINCIPAL AUTEUR",IF(OR(S342="",T342="",V342="",W342="",S342=0),"",IFERROR(IF(OR(VLOOKUP(UPPER(TRIM(SUBSTITUTE(T342,CHAR(160)," "))),AP4:AS49,2,FALSE)&lt;&gt;VLOOKUP(UPPER(TRIM(SUBSTITUTE(W342,CHAR(160)," "))),AP4:AS49,2,FALSE),AND(VLOOKUP(UPPER(TRIM(SUBSTITUTE(T342,CHAR(160)," "))),AP4:AS49,2,FALSE)="AUTRE",UPPER(TRIM(SUBSTITUTE(T342,CHAR(160)," ")))&lt;&gt;UPPER(TRIM(SUBSTITUTE(W342,CHAR(160)," "))))),"",(V342*VLOOKUP(UPPER(TRIM(SUBSTITUTE(W342,CHAR(160)," "))),AP4:AS49,3,FALSE))/(S342*VLOOKUP(UPPER(TRIM(SUBSTITUTE(T342,CHAR(160)," "))),AP4:AS49,3,FALSE))),"")),IFERROR(AK341,"")))</f>
        <v/>
      </c>
      <c r="AL342" s="40" t="str">
        <f t="shared" si="79"/>
        <v/>
      </c>
      <c r="AM342" s="50">
        <f t="shared" si="80"/>
        <v>0</v>
      </c>
      <c r="AN342" s="1"/>
      <c r="AO342" s="1"/>
      <c r="AP342" s="64" t="s">
        <v>318</v>
      </c>
      <c r="AQ342" s="1"/>
      <c r="AR342" s="1"/>
      <c r="AS342" s="1"/>
      <c r="BJ342" s="229">
        <v>1</v>
      </c>
    </row>
    <row r="343" spans="2:62" ht="20.100000000000001" customHeight="1" x14ac:dyDescent="0.25">
      <c r="B343" s="178">
        <f t="shared" si="69"/>
        <v>0</v>
      </c>
      <c r="C343" s="156"/>
      <c r="D343" s="157"/>
      <c r="E343" s="157"/>
      <c r="F343" s="157"/>
      <c r="G343" s="157"/>
      <c r="H343" s="157"/>
      <c r="I343" s="158"/>
      <c r="K343" s="255" t="str">
        <f t="shared" si="70"/>
        <v>►</v>
      </c>
      <c r="L343" s="341"/>
      <c r="M343" s="341"/>
      <c r="N343" s="341"/>
      <c r="O343" s="341"/>
      <c r="P343" s="341"/>
      <c r="Q343" s="1"/>
      <c r="R343" s="1"/>
      <c r="S343" s="77"/>
      <c r="T343" s="77"/>
      <c r="U343" s="77"/>
      <c r="V343" s="77"/>
      <c r="W343" s="1"/>
      <c r="X343" s="46" t="str">
        <f t="shared" si="74"/>
        <v/>
      </c>
      <c r="Y343" s="46" t="str">
        <f>IF(NOT(AND(LEFT(R343,1)="L",R343&lt;&gt;"LIGNE")),"",IF(UPPER(TRIM(W343))="QS","Qt. suffisante",IF(AJ343="","",IF(AF343="MASSE",IF(AJ343&gt;=1,"Kg","g"),IF(AF343="VOLUME",IF(AJ343&gt;=1,"L","cl"),IFERROR(VLOOKUP(UPPER(TRIM(V343)),AP4:AS49,4,FALSE),V343))))))</f>
        <v/>
      </c>
      <c r="Z343" s="78" t="str">
        <f t="shared" si="75"/>
        <v/>
      </c>
      <c r="AA343" s="45" t="str">
        <f>IF(NOT(AND(LEFT(R343,1)="L",R343&lt;&gt;"LIGNE")),"",IF(UPPER(TRIM(W343))="QS","Qt. suffisante",IF(AI343="","",IF(AF343="MASSE",IF(AI343&gt;=1,"Kg","g"),IF(AF343="VOLUME",IF(AI343&gt;=1,"L","cl"),IFERROR(VLOOKUP(UPPER(TRIM(V343)),AP4:AS49,4,FALSE),V343))))))</f>
        <v/>
      </c>
      <c r="AB343" s="47" t="str">
        <f t="shared" si="71"/>
        <v/>
      </c>
      <c r="AC343" s="47" t="str">
        <f t="shared" si="72"/>
        <v/>
      </c>
      <c r="AD343" s="47" t="str">
        <f t="shared" si="76"/>
        <v/>
      </c>
      <c r="AE343" s="1"/>
      <c r="AF343" s="48" t="str">
        <f>IF(NOT(AND(LEFT(R343,1)="L",R343&lt;&gt;"LIGNE")),"",IFERROR(VLOOKUP(UPPER(TRIM(V343)),AP4:AS49,2,FALSE),""))</f>
        <v/>
      </c>
      <c r="AG343" s="49" t="str">
        <f>IF(NOT(AND(LEFT(R343,1)="L",R343&lt;&gt;"LIGNE")),"",IFERROR(VLOOKUP(UPPER(TRIM(V343)),AP4:AS49,3,FALSE),""))</f>
        <v/>
      </c>
      <c r="AH343" s="49" t="str">
        <f t="shared" si="73"/>
        <v/>
      </c>
      <c r="AI343" s="49" t="str">
        <f t="shared" si="77"/>
        <v/>
      </c>
      <c r="AJ343" s="49" t="str">
        <f t="shared" si="78"/>
        <v/>
      </c>
      <c r="AK343" s="40" t="str">
        <f>IF(R343="RECETTE","",IF(R343="PRINCIPAL AUTEUR",IF(OR(S343="",T343="",V343="",W343="",S343=0),"",IFERROR(IF(OR(VLOOKUP(UPPER(TRIM(SUBSTITUTE(T343,CHAR(160)," "))),AP4:AS49,2,FALSE)&lt;&gt;VLOOKUP(UPPER(TRIM(SUBSTITUTE(W343,CHAR(160)," "))),AP4:AS49,2,FALSE),AND(VLOOKUP(UPPER(TRIM(SUBSTITUTE(T343,CHAR(160)," "))),AP4:AS49,2,FALSE)="AUTRE",UPPER(TRIM(SUBSTITUTE(T343,CHAR(160)," ")))&lt;&gt;UPPER(TRIM(SUBSTITUTE(W343,CHAR(160)," "))))),"",(V343*VLOOKUP(UPPER(TRIM(SUBSTITUTE(W343,CHAR(160)," "))),AP4:AS49,3,FALSE))/(S343*VLOOKUP(UPPER(TRIM(SUBSTITUTE(T343,CHAR(160)," "))),AP4:AS49,3,FALSE))),"")),IFERROR(AK342,"")))</f>
        <v/>
      </c>
      <c r="AL343" s="40" t="str">
        <f t="shared" si="79"/>
        <v/>
      </c>
      <c r="AM343" s="50">
        <f t="shared" si="80"/>
        <v>0</v>
      </c>
      <c r="AN343" s="1"/>
      <c r="AO343" s="1"/>
      <c r="AP343" s="64" t="s">
        <v>316</v>
      </c>
      <c r="AQ343" s="1"/>
      <c r="AR343" s="1"/>
      <c r="AS343" s="1"/>
      <c r="BJ343" s="229">
        <v>1</v>
      </c>
    </row>
    <row r="344" spans="2:62" ht="20.100000000000001" customHeight="1" x14ac:dyDescent="0.25">
      <c r="B344" s="178">
        <f t="shared" si="69"/>
        <v>0</v>
      </c>
      <c r="C344" s="156"/>
      <c r="D344" s="157"/>
      <c r="E344" s="157"/>
      <c r="F344" s="157"/>
      <c r="G344" s="157"/>
      <c r="H344" s="157"/>
      <c r="I344" s="158"/>
      <c r="K344" s="255" t="str">
        <f t="shared" si="70"/>
        <v>►</v>
      </c>
      <c r="L344" s="341"/>
      <c r="M344" s="341"/>
      <c r="N344" s="341"/>
      <c r="O344" s="341"/>
      <c r="P344" s="341"/>
      <c r="Q344" s="1"/>
      <c r="R344" s="1"/>
      <c r="S344" s="77"/>
      <c r="T344" s="77"/>
      <c r="U344" s="77"/>
      <c r="V344" s="77"/>
      <c r="W344" s="1"/>
      <c r="X344" s="46" t="str">
        <f t="shared" si="74"/>
        <v/>
      </c>
      <c r="Y344" s="46" t="str">
        <f>IF(NOT(AND(LEFT(R344,1)="L",R344&lt;&gt;"LIGNE")),"",IF(UPPER(TRIM(W344))="QS","Qt. suffisante",IF(AJ344="","",IF(AF344="MASSE",IF(AJ344&gt;=1,"Kg","g"),IF(AF344="VOLUME",IF(AJ344&gt;=1,"L","cl"),IFERROR(VLOOKUP(UPPER(TRIM(V344)),AP4:AS49,4,FALSE),V344))))))</f>
        <v/>
      </c>
      <c r="Z344" s="78" t="str">
        <f t="shared" si="75"/>
        <v/>
      </c>
      <c r="AA344" s="45" t="str">
        <f>IF(NOT(AND(LEFT(R344,1)="L",R344&lt;&gt;"LIGNE")),"",IF(UPPER(TRIM(W344))="QS","Qt. suffisante",IF(AI344="","",IF(AF344="MASSE",IF(AI344&gt;=1,"Kg","g"),IF(AF344="VOLUME",IF(AI344&gt;=1,"L","cl"),IFERROR(VLOOKUP(UPPER(TRIM(V344)),AP4:AS49,4,FALSE),V344))))))</f>
        <v/>
      </c>
      <c r="AB344" s="47" t="str">
        <f t="shared" si="71"/>
        <v/>
      </c>
      <c r="AC344" s="47" t="str">
        <f t="shared" si="72"/>
        <v/>
      </c>
      <c r="AD344" s="47" t="str">
        <f t="shared" si="76"/>
        <v/>
      </c>
      <c r="AE344" s="1"/>
      <c r="AF344" s="48" t="str">
        <f>IF(NOT(AND(LEFT(R344,1)="L",R344&lt;&gt;"LIGNE")),"",IFERROR(VLOOKUP(UPPER(TRIM(V344)),AP4:AS49,2,FALSE),""))</f>
        <v/>
      </c>
      <c r="AG344" s="49" t="str">
        <f>IF(NOT(AND(LEFT(R344,1)="L",R344&lt;&gt;"LIGNE")),"",IFERROR(VLOOKUP(UPPER(TRIM(V344)),AP4:AS49,3,FALSE),""))</f>
        <v/>
      </c>
      <c r="AH344" s="49" t="str">
        <f t="shared" si="73"/>
        <v/>
      </c>
      <c r="AI344" s="49" t="str">
        <f t="shared" si="77"/>
        <v/>
      </c>
      <c r="AJ344" s="49" t="str">
        <f t="shared" si="78"/>
        <v/>
      </c>
      <c r="AK344" s="40" t="str">
        <f>IF(R344="RECETTE","",IF(R344="PRINCIPAL AUTEUR",IF(OR(S344="",T344="",V344="",W344="",S344=0),"",IFERROR(IF(OR(VLOOKUP(UPPER(TRIM(SUBSTITUTE(T344,CHAR(160)," "))),AP4:AS49,2,FALSE)&lt;&gt;VLOOKUP(UPPER(TRIM(SUBSTITUTE(W344,CHAR(160)," "))),AP4:AS49,2,FALSE),AND(VLOOKUP(UPPER(TRIM(SUBSTITUTE(T344,CHAR(160)," "))),AP4:AS49,2,FALSE)="AUTRE",UPPER(TRIM(SUBSTITUTE(T344,CHAR(160)," ")))&lt;&gt;UPPER(TRIM(SUBSTITUTE(W344,CHAR(160)," "))))),"",(V344*VLOOKUP(UPPER(TRIM(SUBSTITUTE(W344,CHAR(160)," "))),AP4:AS49,3,FALSE))/(S344*VLOOKUP(UPPER(TRIM(SUBSTITUTE(T344,CHAR(160)," "))),AP4:AS49,3,FALSE))),"")),IFERROR(AK343,"")))</f>
        <v/>
      </c>
      <c r="AL344" s="40" t="str">
        <f t="shared" si="79"/>
        <v/>
      </c>
      <c r="AM344" s="50">
        <f t="shared" si="80"/>
        <v>0</v>
      </c>
      <c r="AN344" s="1"/>
      <c r="AO344" s="1"/>
      <c r="AP344" s="64" t="s">
        <v>368</v>
      </c>
      <c r="AQ344" s="1"/>
      <c r="AR344" s="1"/>
      <c r="AS344" s="1"/>
      <c r="BJ344" s="229">
        <v>1</v>
      </c>
    </row>
    <row r="345" spans="2:62" ht="20.100000000000001" customHeight="1" x14ac:dyDescent="0.25">
      <c r="B345" s="178">
        <f t="shared" si="69"/>
        <v>0</v>
      </c>
      <c r="C345" s="156"/>
      <c r="D345" s="157"/>
      <c r="E345" s="157"/>
      <c r="F345" s="157"/>
      <c r="G345" s="157"/>
      <c r="H345" s="157"/>
      <c r="I345" s="158"/>
      <c r="K345" s="255" t="str">
        <f t="shared" si="70"/>
        <v>►</v>
      </c>
      <c r="L345" s="341"/>
      <c r="M345" s="341"/>
      <c r="N345" s="341"/>
      <c r="O345" s="341"/>
      <c r="P345" s="341"/>
      <c r="Q345" s="1"/>
      <c r="R345" s="1"/>
      <c r="S345" s="77"/>
      <c r="T345" s="77"/>
      <c r="U345" s="77"/>
      <c r="V345" s="77"/>
      <c r="W345" s="1"/>
      <c r="X345" s="46" t="str">
        <f t="shared" si="74"/>
        <v/>
      </c>
      <c r="Y345" s="46" t="str">
        <f>IF(NOT(AND(LEFT(R345,1)="L",R345&lt;&gt;"LIGNE")),"",IF(UPPER(TRIM(W345))="QS","Qt. suffisante",IF(AJ345="","",IF(AF345="MASSE",IF(AJ345&gt;=1,"Kg","g"),IF(AF345="VOLUME",IF(AJ345&gt;=1,"L","cl"),IFERROR(VLOOKUP(UPPER(TRIM(V345)),AP4:AS49,4,FALSE),V345))))))</f>
        <v/>
      </c>
      <c r="Z345" s="78" t="str">
        <f t="shared" si="75"/>
        <v/>
      </c>
      <c r="AA345" s="45" t="str">
        <f>IF(NOT(AND(LEFT(R345,1)="L",R345&lt;&gt;"LIGNE")),"",IF(UPPER(TRIM(W345))="QS","Qt. suffisante",IF(AI345="","",IF(AF345="MASSE",IF(AI345&gt;=1,"Kg","g"),IF(AF345="VOLUME",IF(AI345&gt;=1,"L","cl"),IFERROR(VLOOKUP(UPPER(TRIM(V345)),AP4:AS49,4,FALSE),V345))))))</f>
        <v/>
      </c>
      <c r="AB345" s="47" t="str">
        <f t="shared" si="71"/>
        <v/>
      </c>
      <c r="AC345" s="47" t="str">
        <f t="shared" si="72"/>
        <v/>
      </c>
      <c r="AD345" s="47" t="str">
        <f t="shared" si="76"/>
        <v/>
      </c>
      <c r="AE345" s="1"/>
      <c r="AF345" s="48" t="str">
        <f>IF(NOT(AND(LEFT(R345,1)="L",R345&lt;&gt;"LIGNE")),"",IFERROR(VLOOKUP(UPPER(TRIM(V345)),AP4:AS49,2,FALSE),""))</f>
        <v/>
      </c>
      <c r="AG345" s="49" t="str">
        <f>IF(NOT(AND(LEFT(R345,1)="L",R345&lt;&gt;"LIGNE")),"",IFERROR(VLOOKUP(UPPER(TRIM(V345)),AP4:AS49,3,FALSE),""))</f>
        <v/>
      </c>
      <c r="AH345" s="49" t="str">
        <f t="shared" si="73"/>
        <v/>
      </c>
      <c r="AI345" s="49" t="str">
        <f t="shared" si="77"/>
        <v/>
      </c>
      <c r="AJ345" s="49" t="str">
        <f t="shared" si="78"/>
        <v/>
      </c>
      <c r="AK345" s="40" t="str">
        <f>IF(R345="RECETTE","",IF(R345="PRINCIPAL AUTEUR",IF(OR(S345="",T345="",V345="",W345="",S345=0),"",IFERROR(IF(OR(VLOOKUP(UPPER(TRIM(SUBSTITUTE(T345,CHAR(160)," "))),AP4:AS49,2,FALSE)&lt;&gt;VLOOKUP(UPPER(TRIM(SUBSTITUTE(W345,CHAR(160)," "))),AP4:AS49,2,FALSE),AND(VLOOKUP(UPPER(TRIM(SUBSTITUTE(T345,CHAR(160)," "))),AP4:AS49,2,FALSE)="AUTRE",UPPER(TRIM(SUBSTITUTE(T345,CHAR(160)," ")))&lt;&gt;UPPER(TRIM(SUBSTITUTE(W345,CHAR(160)," "))))),"",(V345*VLOOKUP(UPPER(TRIM(SUBSTITUTE(W345,CHAR(160)," "))),AP4:AS49,3,FALSE))/(S345*VLOOKUP(UPPER(TRIM(SUBSTITUTE(T345,CHAR(160)," "))),AP4:AS49,3,FALSE))),"")),IFERROR(AK344,"")))</f>
        <v/>
      </c>
      <c r="AL345" s="40" t="str">
        <f t="shared" si="79"/>
        <v/>
      </c>
      <c r="AM345" s="50">
        <f t="shared" si="80"/>
        <v>0</v>
      </c>
      <c r="AN345" s="1"/>
      <c r="AO345" s="1"/>
      <c r="AP345" s="64" t="s">
        <v>49</v>
      </c>
      <c r="AQ345" s="1"/>
      <c r="AR345" s="1"/>
      <c r="AS345" s="1"/>
      <c r="BJ345" s="229">
        <v>1</v>
      </c>
    </row>
    <row r="346" spans="2:62" ht="20.100000000000001" customHeight="1" x14ac:dyDescent="0.25">
      <c r="B346" s="178">
        <f t="shared" si="69"/>
        <v>0</v>
      </c>
      <c r="C346" s="156"/>
      <c r="D346" s="157"/>
      <c r="E346" s="157"/>
      <c r="F346" s="157"/>
      <c r="G346" s="157"/>
      <c r="H346" s="157"/>
      <c r="I346" s="158"/>
      <c r="K346" s="255" t="str">
        <f t="shared" si="70"/>
        <v>►</v>
      </c>
      <c r="L346" s="341"/>
      <c r="M346" s="341"/>
      <c r="N346" s="341"/>
      <c r="O346" s="341"/>
      <c r="P346" s="341"/>
      <c r="Q346" s="1"/>
      <c r="R346" s="1"/>
      <c r="S346" s="77"/>
      <c r="T346" s="77"/>
      <c r="U346" s="77"/>
      <c r="V346" s="77"/>
      <c r="W346" s="1"/>
      <c r="X346" s="46" t="str">
        <f t="shared" si="74"/>
        <v/>
      </c>
      <c r="Y346" s="46" t="str">
        <f>IF(NOT(AND(LEFT(R346,1)="L",R346&lt;&gt;"LIGNE")),"",IF(UPPER(TRIM(W346))="QS","Qt. suffisante",IF(AJ346="","",IF(AF346="MASSE",IF(AJ346&gt;=1,"Kg","g"),IF(AF346="VOLUME",IF(AJ346&gt;=1,"L","cl"),IFERROR(VLOOKUP(UPPER(TRIM(V346)),AP4:AS49,4,FALSE),V346))))))</f>
        <v/>
      </c>
      <c r="Z346" s="78" t="str">
        <f t="shared" si="75"/>
        <v/>
      </c>
      <c r="AA346" s="45" t="str">
        <f>IF(NOT(AND(LEFT(R346,1)="L",R346&lt;&gt;"LIGNE")),"",IF(UPPER(TRIM(W346))="QS","Qt. suffisante",IF(AI346="","",IF(AF346="MASSE",IF(AI346&gt;=1,"Kg","g"),IF(AF346="VOLUME",IF(AI346&gt;=1,"L","cl"),IFERROR(VLOOKUP(UPPER(TRIM(V346)),AP4:AS49,4,FALSE),V346))))))</f>
        <v/>
      </c>
      <c r="AB346" s="47" t="str">
        <f t="shared" si="71"/>
        <v/>
      </c>
      <c r="AC346" s="47" t="str">
        <f t="shared" si="72"/>
        <v/>
      </c>
      <c r="AD346" s="47" t="str">
        <f t="shared" si="76"/>
        <v/>
      </c>
      <c r="AE346" s="1"/>
      <c r="AF346" s="48" t="str">
        <f>IF(NOT(AND(LEFT(R346,1)="L",R346&lt;&gt;"LIGNE")),"",IFERROR(VLOOKUP(UPPER(TRIM(V346)),AP4:AS49,2,FALSE),""))</f>
        <v/>
      </c>
      <c r="AG346" s="49" t="str">
        <f>IF(NOT(AND(LEFT(R346,1)="L",R346&lt;&gt;"LIGNE")),"",IFERROR(VLOOKUP(UPPER(TRIM(V346)),AP4:AS49,3,FALSE),""))</f>
        <v/>
      </c>
      <c r="AH346" s="49" t="str">
        <f t="shared" si="73"/>
        <v/>
      </c>
      <c r="AI346" s="49" t="str">
        <f t="shared" si="77"/>
        <v/>
      </c>
      <c r="AJ346" s="49" t="str">
        <f t="shared" si="78"/>
        <v/>
      </c>
      <c r="AK346" s="40" t="str">
        <f>IF(R346="RECETTE","",IF(R346="PRINCIPAL AUTEUR",IF(OR(S346="",T346="",V346="",W346="",S346=0),"",IFERROR(IF(OR(VLOOKUP(UPPER(TRIM(SUBSTITUTE(T346,CHAR(160)," "))),AP4:AS49,2,FALSE)&lt;&gt;VLOOKUP(UPPER(TRIM(SUBSTITUTE(W346,CHAR(160)," "))),AP4:AS49,2,FALSE),AND(VLOOKUP(UPPER(TRIM(SUBSTITUTE(T346,CHAR(160)," "))),AP4:AS49,2,FALSE)="AUTRE",UPPER(TRIM(SUBSTITUTE(T346,CHAR(160)," ")))&lt;&gt;UPPER(TRIM(SUBSTITUTE(W346,CHAR(160)," "))))),"",(V346*VLOOKUP(UPPER(TRIM(SUBSTITUTE(W346,CHAR(160)," "))),AP4:AS49,3,FALSE))/(S346*VLOOKUP(UPPER(TRIM(SUBSTITUTE(T346,CHAR(160)," "))),AP4:AS49,3,FALSE))),"")),IFERROR(AK345,"")))</f>
        <v/>
      </c>
      <c r="AL346" s="40" t="str">
        <f t="shared" si="79"/>
        <v/>
      </c>
      <c r="AM346" s="50">
        <f t="shared" si="80"/>
        <v>0</v>
      </c>
      <c r="AN346" s="1"/>
      <c r="AO346" s="1"/>
      <c r="AP346" s="64" t="s">
        <v>439</v>
      </c>
      <c r="AQ346" s="1"/>
      <c r="AR346" s="1"/>
      <c r="AS346" s="1"/>
      <c r="BJ346" s="229">
        <v>1</v>
      </c>
    </row>
    <row r="347" spans="2:62" ht="20.100000000000001" customHeight="1" x14ac:dyDescent="0.25">
      <c r="B347" s="178">
        <f t="shared" si="69"/>
        <v>0</v>
      </c>
      <c r="C347" s="156"/>
      <c r="D347" s="157"/>
      <c r="E347" s="157"/>
      <c r="F347" s="157"/>
      <c r="G347" s="157"/>
      <c r="H347" s="157"/>
      <c r="I347" s="158"/>
      <c r="K347" s="255" t="str">
        <f t="shared" si="70"/>
        <v>►</v>
      </c>
      <c r="L347" s="341"/>
      <c r="M347" s="341"/>
      <c r="N347" s="341"/>
      <c r="O347" s="341"/>
      <c r="P347" s="341"/>
      <c r="Q347" s="1"/>
      <c r="R347" s="1"/>
      <c r="S347" s="77"/>
      <c r="T347" s="77"/>
      <c r="U347" s="77"/>
      <c r="V347" s="77"/>
      <c r="W347" s="1"/>
      <c r="X347" s="46" t="str">
        <f t="shared" si="74"/>
        <v/>
      </c>
      <c r="Y347" s="46" t="str">
        <f>IF(NOT(AND(LEFT(R347,1)="L",R347&lt;&gt;"LIGNE")),"",IF(UPPER(TRIM(W347))="QS","Qt. suffisante",IF(AJ347="","",IF(AF347="MASSE",IF(AJ347&gt;=1,"Kg","g"),IF(AF347="VOLUME",IF(AJ347&gt;=1,"L","cl"),IFERROR(VLOOKUP(UPPER(TRIM(V347)),AP4:AS49,4,FALSE),V347))))))</f>
        <v/>
      </c>
      <c r="Z347" s="78" t="str">
        <f t="shared" si="75"/>
        <v/>
      </c>
      <c r="AA347" s="45" t="str">
        <f>IF(NOT(AND(LEFT(R347,1)="L",R347&lt;&gt;"LIGNE")),"",IF(UPPER(TRIM(W347))="QS","Qt. suffisante",IF(AI347="","",IF(AF347="MASSE",IF(AI347&gt;=1,"Kg","g"),IF(AF347="VOLUME",IF(AI347&gt;=1,"L","cl"),IFERROR(VLOOKUP(UPPER(TRIM(V347)),AP4:AS49,4,FALSE),V347))))))</f>
        <v/>
      </c>
      <c r="AB347" s="47" t="str">
        <f t="shared" si="71"/>
        <v/>
      </c>
      <c r="AC347" s="47" t="str">
        <f t="shared" si="72"/>
        <v/>
      </c>
      <c r="AD347" s="47" t="str">
        <f t="shared" si="76"/>
        <v/>
      </c>
      <c r="AE347" s="1"/>
      <c r="AF347" s="48" t="str">
        <f>IF(NOT(AND(LEFT(R347,1)="L",R347&lt;&gt;"LIGNE")),"",IFERROR(VLOOKUP(UPPER(TRIM(V347)),AP4:AS49,2,FALSE),""))</f>
        <v/>
      </c>
      <c r="AG347" s="49" t="str">
        <f>IF(NOT(AND(LEFT(R347,1)="L",R347&lt;&gt;"LIGNE")),"",IFERROR(VLOOKUP(UPPER(TRIM(V347)),AP4:AS49,3,FALSE),""))</f>
        <v/>
      </c>
      <c r="AH347" s="49" t="str">
        <f t="shared" si="73"/>
        <v/>
      </c>
      <c r="AI347" s="49" t="str">
        <f t="shared" si="77"/>
        <v/>
      </c>
      <c r="AJ347" s="49" t="str">
        <f t="shared" si="78"/>
        <v/>
      </c>
      <c r="AK347" s="40" t="str">
        <f>IF(R347="RECETTE","",IF(R347="PRINCIPAL AUTEUR",IF(OR(S347="",T347="",V347="",W347="",S347=0),"",IFERROR(IF(OR(VLOOKUP(UPPER(TRIM(SUBSTITUTE(T347,CHAR(160)," "))),AP4:AS49,2,FALSE)&lt;&gt;VLOOKUP(UPPER(TRIM(SUBSTITUTE(W347,CHAR(160)," "))),AP4:AS49,2,FALSE),AND(VLOOKUP(UPPER(TRIM(SUBSTITUTE(T347,CHAR(160)," "))),AP4:AS49,2,FALSE)="AUTRE",UPPER(TRIM(SUBSTITUTE(T347,CHAR(160)," ")))&lt;&gt;UPPER(TRIM(SUBSTITUTE(W347,CHAR(160)," "))))),"",(V347*VLOOKUP(UPPER(TRIM(SUBSTITUTE(W347,CHAR(160)," "))),AP4:AS49,3,FALSE))/(S347*VLOOKUP(UPPER(TRIM(SUBSTITUTE(T347,CHAR(160)," "))),AP4:AS49,3,FALSE))),"")),IFERROR(AK346,"")))</f>
        <v/>
      </c>
      <c r="AL347" s="40" t="str">
        <f t="shared" si="79"/>
        <v/>
      </c>
      <c r="AM347" s="50">
        <f t="shared" si="80"/>
        <v>0</v>
      </c>
      <c r="AN347" s="1"/>
      <c r="AO347" s="1"/>
      <c r="AP347" s="64" t="s">
        <v>52</v>
      </c>
      <c r="AQ347" s="1"/>
      <c r="AR347" s="1"/>
      <c r="AS347" s="1"/>
      <c r="BJ347" s="229">
        <v>1</v>
      </c>
    </row>
    <row r="348" spans="2:62" ht="20.100000000000001" customHeight="1" x14ac:dyDescent="0.25">
      <c r="B348" s="178">
        <f t="shared" si="69"/>
        <v>0</v>
      </c>
      <c r="C348" s="156"/>
      <c r="D348" s="157"/>
      <c r="E348" s="157"/>
      <c r="F348" s="157"/>
      <c r="G348" s="157"/>
      <c r="H348" s="157"/>
      <c r="I348" s="158"/>
      <c r="K348" s="255" t="str">
        <f t="shared" si="70"/>
        <v>►</v>
      </c>
      <c r="L348" s="341"/>
      <c r="M348" s="341"/>
      <c r="N348" s="341"/>
      <c r="O348" s="341"/>
      <c r="P348" s="341"/>
      <c r="Q348" s="1"/>
      <c r="R348" s="1"/>
      <c r="S348" s="77"/>
      <c r="T348" s="77"/>
      <c r="U348" s="77"/>
      <c r="V348" s="77"/>
      <c r="W348" s="1"/>
      <c r="X348" s="46" t="str">
        <f t="shared" si="74"/>
        <v/>
      </c>
      <c r="Y348" s="46" t="str">
        <f>IF(NOT(AND(LEFT(R348,1)="L",R348&lt;&gt;"LIGNE")),"",IF(UPPER(TRIM(W348))="QS","Qt. suffisante",IF(AJ348="","",IF(AF348="MASSE",IF(AJ348&gt;=1,"Kg","g"),IF(AF348="VOLUME",IF(AJ348&gt;=1,"L","cl"),IFERROR(VLOOKUP(UPPER(TRIM(V348)),AP4:AS49,4,FALSE),V348))))))</f>
        <v/>
      </c>
      <c r="Z348" s="78" t="str">
        <f t="shared" si="75"/>
        <v/>
      </c>
      <c r="AA348" s="45" t="str">
        <f>IF(NOT(AND(LEFT(R348,1)="L",R348&lt;&gt;"LIGNE")),"",IF(UPPER(TRIM(W348))="QS","Qt. suffisante",IF(AI348="","",IF(AF348="MASSE",IF(AI348&gt;=1,"Kg","g"),IF(AF348="VOLUME",IF(AI348&gt;=1,"L","cl"),IFERROR(VLOOKUP(UPPER(TRIM(V348)),AP4:AS49,4,FALSE),V348))))))</f>
        <v/>
      </c>
      <c r="AB348" s="47" t="str">
        <f t="shared" si="71"/>
        <v/>
      </c>
      <c r="AC348" s="47" t="str">
        <f t="shared" si="72"/>
        <v/>
      </c>
      <c r="AD348" s="47" t="str">
        <f t="shared" si="76"/>
        <v/>
      </c>
      <c r="AE348" s="1"/>
      <c r="AF348" s="48" t="str">
        <f>IF(NOT(AND(LEFT(R348,1)="L",R348&lt;&gt;"LIGNE")),"",IFERROR(VLOOKUP(UPPER(TRIM(V348)),AP4:AS49,2,FALSE),""))</f>
        <v/>
      </c>
      <c r="AG348" s="49" t="str">
        <f>IF(NOT(AND(LEFT(R348,1)="L",R348&lt;&gt;"LIGNE")),"",IFERROR(VLOOKUP(UPPER(TRIM(V348)),AP4:AS49,3,FALSE),""))</f>
        <v/>
      </c>
      <c r="AH348" s="49" t="str">
        <f t="shared" si="73"/>
        <v/>
      </c>
      <c r="AI348" s="49" t="str">
        <f t="shared" si="77"/>
        <v/>
      </c>
      <c r="AJ348" s="49" t="str">
        <f t="shared" si="78"/>
        <v/>
      </c>
      <c r="AK348" s="40" t="str">
        <f>IF(R348="RECETTE","",IF(R348="PRINCIPAL AUTEUR",IF(OR(S348="",T348="",V348="",W348="",S348=0),"",IFERROR(IF(OR(VLOOKUP(UPPER(TRIM(SUBSTITUTE(T348,CHAR(160)," "))),AP4:AS49,2,FALSE)&lt;&gt;VLOOKUP(UPPER(TRIM(SUBSTITUTE(W348,CHAR(160)," "))),AP4:AS49,2,FALSE),AND(VLOOKUP(UPPER(TRIM(SUBSTITUTE(T348,CHAR(160)," "))),AP4:AS49,2,FALSE)="AUTRE",UPPER(TRIM(SUBSTITUTE(T348,CHAR(160)," ")))&lt;&gt;UPPER(TRIM(SUBSTITUTE(W348,CHAR(160)," "))))),"",(V348*VLOOKUP(UPPER(TRIM(SUBSTITUTE(W348,CHAR(160)," "))),AP4:AS49,3,FALSE))/(S348*VLOOKUP(UPPER(TRIM(SUBSTITUTE(T348,CHAR(160)," "))),AP4:AS49,3,FALSE))),"")),IFERROR(AK347,"")))</f>
        <v/>
      </c>
      <c r="AL348" s="40" t="str">
        <f t="shared" si="79"/>
        <v/>
      </c>
      <c r="AM348" s="50">
        <f t="shared" si="80"/>
        <v>0</v>
      </c>
      <c r="AN348" s="1"/>
      <c r="AO348" s="1"/>
      <c r="AP348" s="64" t="s">
        <v>440</v>
      </c>
      <c r="AQ348" s="1"/>
      <c r="AR348" s="1"/>
      <c r="AS348" s="1"/>
      <c r="BJ348" s="229">
        <v>1</v>
      </c>
    </row>
    <row r="349" spans="2:62" ht="20.100000000000001" customHeight="1" x14ac:dyDescent="0.25">
      <c r="B349" s="178">
        <f t="shared" si="69"/>
        <v>0</v>
      </c>
      <c r="C349" s="156"/>
      <c r="D349" s="157"/>
      <c r="E349" s="157"/>
      <c r="F349" s="157"/>
      <c r="G349" s="157"/>
      <c r="H349" s="157"/>
      <c r="I349" s="158"/>
      <c r="K349" s="255" t="str">
        <f t="shared" si="70"/>
        <v>►</v>
      </c>
      <c r="L349" s="341"/>
      <c r="M349" s="341"/>
      <c r="N349" s="341"/>
      <c r="O349" s="341"/>
      <c r="P349" s="341"/>
      <c r="Q349" s="1"/>
      <c r="R349" s="1"/>
      <c r="S349" s="77"/>
      <c r="T349" s="77"/>
      <c r="U349" s="77"/>
      <c r="V349" s="77"/>
      <c r="W349" s="1"/>
      <c r="X349" s="46" t="str">
        <f t="shared" si="74"/>
        <v/>
      </c>
      <c r="Y349" s="46" t="str">
        <f>IF(NOT(AND(LEFT(R349,1)="L",R349&lt;&gt;"LIGNE")),"",IF(UPPER(TRIM(W349))="QS","Qt. suffisante",IF(AJ349="","",IF(AF349="MASSE",IF(AJ349&gt;=1,"Kg","g"),IF(AF349="VOLUME",IF(AJ349&gt;=1,"L","cl"),IFERROR(VLOOKUP(UPPER(TRIM(V349)),AP4:AS49,4,FALSE),V349))))))</f>
        <v/>
      </c>
      <c r="Z349" s="78" t="str">
        <f t="shared" si="75"/>
        <v/>
      </c>
      <c r="AA349" s="45" t="str">
        <f>IF(NOT(AND(LEFT(R349,1)="L",R349&lt;&gt;"LIGNE")),"",IF(UPPER(TRIM(W349))="QS","Qt. suffisante",IF(AI349="","",IF(AF349="MASSE",IF(AI349&gt;=1,"Kg","g"),IF(AF349="VOLUME",IF(AI349&gt;=1,"L","cl"),IFERROR(VLOOKUP(UPPER(TRIM(V349)),AP4:AS49,4,FALSE),V349))))))</f>
        <v/>
      </c>
      <c r="AB349" s="47" t="str">
        <f t="shared" si="71"/>
        <v/>
      </c>
      <c r="AC349" s="47" t="str">
        <f t="shared" si="72"/>
        <v/>
      </c>
      <c r="AD349" s="47" t="str">
        <f t="shared" si="76"/>
        <v/>
      </c>
      <c r="AE349" s="1"/>
      <c r="AF349" s="48" t="str">
        <f>IF(NOT(AND(LEFT(R349,1)="L",R349&lt;&gt;"LIGNE")),"",IFERROR(VLOOKUP(UPPER(TRIM(V349)),AP4:AS49,2,FALSE),""))</f>
        <v/>
      </c>
      <c r="AG349" s="49" t="str">
        <f>IF(NOT(AND(LEFT(R349,1)="L",R349&lt;&gt;"LIGNE")),"",IFERROR(VLOOKUP(UPPER(TRIM(V349)),AP4:AS49,3,FALSE),""))</f>
        <v/>
      </c>
      <c r="AH349" s="49" t="str">
        <f t="shared" si="73"/>
        <v/>
      </c>
      <c r="AI349" s="49" t="str">
        <f t="shared" si="77"/>
        <v/>
      </c>
      <c r="AJ349" s="49" t="str">
        <f t="shared" si="78"/>
        <v/>
      </c>
      <c r="AK349" s="40" t="str">
        <f>IF(R349="RECETTE","",IF(R349="PRINCIPAL AUTEUR",IF(OR(S349="",T349="",V349="",W349="",S349=0),"",IFERROR(IF(OR(VLOOKUP(UPPER(TRIM(SUBSTITUTE(T349,CHAR(160)," "))),AP4:AS49,2,FALSE)&lt;&gt;VLOOKUP(UPPER(TRIM(SUBSTITUTE(W349,CHAR(160)," "))),AP4:AS49,2,FALSE),AND(VLOOKUP(UPPER(TRIM(SUBSTITUTE(T349,CHAR(160)," "))),AP4:AS49,2,FALSE)="AUTRE",UPPER(TRIM(SUBSTITUTE(T349,CHAR(160)," ")))&lt;&gt;UPPER(TRIM(SUBSTITUTE(W349,CHAR(160)," "))))),"",(V349*VLOOKUP(UPPER(TRIM(SUBSTITUTE(W349,CHAR(160)," "))),AP4:AS49,3,FALSE))/(S349*VLOOKUP(UPPER(TRIM(SUBSTITUTE(T349,CHAR(160)," "))),AP4:AS49,3,FALSE))),"")),IFERROR(AK348,"")))</f>
        <v/>
      </c>
      <c r="AL349" s="40" t="str">
        <f t="shared" si="79"/>
        <v/>
      </c>
      <c r="AM349" s="50">
        <f t="shared" si="80"/>
        <v>0</v>
      </c>
      <c r="AN349" s="1"/>
      <c r="AO349" s="1"/>
      <c r="AP349" s="64" t="s">
        <v>441</v>
      </c>
      <c r="AQ349" s="1"/>
      <c r="AR349" s="1"/>
      <c r="AS349" s="1"/>
      <c r="BJ349" s="229">
        <v>1</v>
      </c>
    </row>
    <row r="350" spans="2:62" ht="20.100000000000001" customHeight="1" x14ac:dyDescent="0.25">
      <c r="B350" s="178">
        <f t="shared" si="69"/>
        <v>0</v>
      </c>
      <c r="C350" s="156"/>
      <c r="D350" s="157"/>
      <c r="E350" s="157"/>
      <c r="F350" s="157"/>
      <c r="G350" s="157"/>
      <c r="H350" s="157"/>
      <c r="I350" s="158"/>
      <c r="K350" s="255" t="str">
        <f t="shared" si="70"/>
        <v>►</v>
      </c>
      <c r="L350" s="341"/>
      <c r="M350" s="341"/>
      <c r="N350" s="341"/>
      <c r="O350" s="341"/>
      <c r="P350" s="341"/>
      <c r="Q350" s="1"/>
      <c r="R350" s="1"/>
      <c r="S350" s="77"/>
      <c r="T350" s="77"/>
      <c r="U350" s="77"/>
      <c r="V350" s="77"/>
      <c r="W350" s="1"/>
      <c r="X350" s="46" t="str">
        <f t="shared" si="74"/>
        <v/>
      </c>
      <c r="Y350" s="46" t="str">
        <f>IF(NOT(AND(LEFT(R350,1)="L",R350&lt;&gt;"LIGNE")),"",IF(UPPER(TRIM(W350))="QS","Qt. suffisante",IF(AJ350="","",IF(AF350="MASSE",IF(AJ350&gt;=1,"Kg","g"),IF(AF350="VOLUME",IF(AJ350&gt;=1,"L","cl"),IFERROR(VLOOKUP(UPPER(TRIM(V350)),AP4:AS49,4,FALSE),V350))))))</f>
        <v/>
      </c>
      <c r="Z350" s="78" t="str">
        <f t="shared" si="75"/>
        <v/>
      </c>
      <c r="AA350" s="45" t="str">
        <f>IF(NOT(AND(LEFT(R350,1)="L",R350&lt;&gt;"LIGNE")),"",IF(UPPER(TRIM(W350))="QS","Qt. suffisante",IF(AI350="","",IF(AF350="MASSE",IF(AI350&gt;=1,"Kg","g"),IF(AF350="VOLUME",IF(AI350&gt;=1,"L","cl"),IFERROR(VLOOKUP(UPPER(TRIM(V350)),AP4:AS49,4,FALSE),V350))))))</f>
        <v/>
      </c>
      <c r="AB350" s="47" t="str">
        <f t="shared" si="71"/>
        <v/>
      </c>
      <c r="AC350" s="47" t="str">
        <f t="shared" si="72"/>
        <v/>
      </c>
      <c r="AD350" s="47" t="str">
        <f t="shared" si="76"/>
        <v/>
      </c>
      <c r="AE350" s="1"/>
      <c r="AF350" s="48" t="str">
        <f>IF(NOT(AND(LEFT(R350,1)="L",R350&lt;&gt;"LIGNE")),"",IFERROR(VLOOKUP(UPPER(TRIM(V350)),AP4:AS49,2,FALSE),""))</f>
        <v/>
      </c>
      <c r="AG350" s="49" t="str">
        <f>IF(NOT(AND(LEFT(R350,1)="L",R350&lt;&gt;"LIGNE")),"",IFERROR(VLOOKUP(UPPER(TRIM(V350)),AP4:AS49,3,FALSE),""))</f>
        <v/>
      </c>
      <c r="AH350" s="49" t="str">
        <f t="shared" si="73"/>
        <v/>
      </c>
      <c r="AI350" s="49" t="str">
        <f t="shared" si="77"/>
        <v/>
      </c>
      <c r="AJ350" s="49" t="str">
        <f t="shared" si="78"/>
        <v/>
      </c>
      <c r="AK350" s="40" t="str">
        <f>IF(R350="RECETTE","",IF(R350="PRINCIPAL AUTEUR",IF(OR(S350="",T350="",V350="",W350="",S350=0),"",IFERROR(IF(OR(VLOOKUP(UPPER(TRIM(SUBSTITUTE(T350,CHAR(160)," "))),AP4:AS49,2,FALSE)&lt;&gt;VLOOKUP(UPPER(TRIM(SUBSTITUTE(W350,CHAR(160)," "))),AP4:AS49,2,FALSE),AND(VLOOKUP(UPPER(TRIM(SUBSTITUTE(T350,CHAR(160)," "))),AP4:AS49,2,FALSE)="AUTRE",UPPER(TRIM(SUBSTITUTE(T350,CHAR(160)," ")))&lt;&gt;UPPER(TRIM(SUBSTITUTE(W350,CHAR(160)," "))))),"",(V350*VLOOKUP(UPPER(TRIM(SUBSTITUTE(W350,CHAR(160)," "))),AP4:AS49,3,FALSE))/(S350*VLOOKUP(UPPER(TRIM(SUBSTITUTE(T350,CHAR(160)," "))),AP4:AS49,3,FALSE))),"")),IFERROR(AK349,"")))</f>
        <v/>
      </c>
      <c r="AL350" s="40" t="str">
        <f t="shared" si="79"/>
        <v/>
      </c>
      <c r="AM350" s="50">
        <f t="shared" si="80"/>
        <v>0</v>
      </c>
      <c r="AN350" s="1"/>
      <c r="AO350" s="1"/>
      <c r="AP350" s="64" t="s">
        <v>442</v>
      </c>
      <c r="AQ350" s="1"/>
      <c r="AR350" s="1"/>
      <c r="AS350" s="1"/>
      <c r="BJ350" s="229">
        <v>1</v>
      </c>
    </row>
    <row r="351" spans="2:62" ht="20.100000000000001" customHeight="1" x14ac:dyDescent="0.25">
      <c r="B351" s="178">
        <f t="shared" si="69"/>
        <v>0</v>
      </c>
      <c r="C351" s="156"/>
      <c r="D351" s="157"/>
      <c r="E351" s="157"/>
      <c r="F351" s="157"/>
      <c r="G351" s="157"/>
      <c r="H351" s="157"/>
      <c r="I351" s="158"/>
      <c r="K351" s="255" t="str">
        <f t="shared" si="70"/>
        <v>►</v>
      </c>
      <c r="L351" s="341"/>
      <c r="M351" s="341"/>
      <c r="N351" s="341"/>
      <c r="O351" s="341"/>
      <c r="P351" s="341"/>
      <c r="Q351" s="1"/>
      <c r="R351" s="1"/>
      <c r="S351" s="77"/>
      <c r="T351" s="77"/>
      <c r="U351" s="77"/>
      <c r="V351" s="77"/>
      <c r="W351" s="1"/>
      <c r="X351" s="46" t="str">
        <f t="shared" si="74"/>
        <v/>
      </c>
      <c r="Y351" s="46" t="str">
        <f>IF(NOT(AND(LEFT(R351,1)="L",R351&lt;&gt;"LIGNE")),"",IF(UPPER(TRIM(W351))="QS","Qt. suffisante",IF(AJ351="","",IF(AF351="MASSE",IF(AJ351&gt;=1,"Kg","g"),IF(AF351="VOLUME",IF(AJ351&gt;=1,"L","cl"),IFERROR(VLOOKUP(UPPER(TRIM(V351)),AP4:AS49,4,FALSE),V351))))))</f>
        <v/>
      </c>
      <c r="Z351" s="78" t="str">
        <f t="shared" si="75"/>
        <v/>
      </c>
      <c r="AA351" s="45" t="str">
        <f>IF(NOT(AND(LEFT(R351,1)="L",R351&lt;&gt;"LIGNE")),"",IF(UPPER(TRIM(W351))="QS","Qt. suffisante",IF(AI351="","",IF(AF351="MASSE",IF(AI351&gt;=1,"Kg","g"),IF(AF351="VOLUME",IF(AI351&gt;=1,"L","cl"),IFERROR(VLOOKUP(UPPER(TRIM(V351)),AP4:AS49,4,FALSE),V351))))))</f>
        <v/>
      </c>
      <c r="AB351" s="47" t="str">
        <f t="shared" si="71"/>
        <v/>
      </c>
      <c r="AC351" s="47" t="str">
        <f t="shared" si="72"/>
        <v/>
      </c>
      <c r="AD351" s="47" t="str">
        <f t="shared" si="76"/>
        <v/>
      </c>
      <c r="AE351" s="1"/>
      <c r="AF351" s="48" t="str">
        <f>IF(NOT(AND(LEFT(R351,1)="L",R351&lt;&gt;"LIGNE")),"",IFERROR(VLOOKUP(UPPER(TRIM(V351)),AP4:AS49,2,FALSE),""))</f>
        <v/>
      </c>
      <c r="AG351" s="49" t="str">
        <f>IF(NOT(AND(LEFT(R351,1)="L",R351&lt;&gt;"LIGNE")),"",IFERROR(VLOOKUP(UPPER(TRIM(V351)),AP4:AS49,3,FALSE),""))</f>
        <v/>
      </c>
      <c r="AH351" s="49" t="str">
        <f t="shared" si="73"/>
        <v/>
      </c>
      <c r="AI351" s="49" t="str">
        <f t="shared" si="77"/>
        <v/>
      </c>
      <c r="AJ351" s="49" t="str">
        <f t="shared" si="78"/>
        <v/>
      </c>
      <c r="AK351" s="40" t="str">
        <f>IF(R351="RECETTE","",IF(R351="PRINCIPAL AUTEUR",IF(OR(S351="",T351="",V351="",W351="",S351=0),"",IFERROR(IF(OR(VLOOKUP(UPPER(TRIM(SUBSTITUTE(T351,CHAR(160)," "))),AP4:AS49,2,FALSE)&lt;&gt;VLOOKUP(UPPER(TRIM(SUBSTITUTE(W351,CHAR(160)," "))),AP4:AS49,2,FALSE),AND(VLOOKUP(UPPER(TRIM(SUBSTITUTE(T351,CHAR(160)," "))),AP4:AS49,2,FALSE)="AUTRE",UPPER(TRIM(SUBSTITUTE(T351,CHAR(160)," ")))&lt;&gt;UPPER(TRIM(SUBSTITUTE(W351,CHAR(160)," "))))),"",(V351*VLOOKUP(UPPER(TRIM(SUBSTITUTE(W351,CHAR(160)," "))),AP4:AS49,3,FALSE))/(S351*VLOOKUP(UPPER(TRIM(SUBSTITUTE(T351,CHAR(160)," "))),AP4:AS49,3,FALSE))),"")),IFERROR(AK350,"")))</f>
        <v/>
      </c>
      <c r="AL351" s="40" t="str">
        <f t="shared" si="79"/>
        <v/>
      </c>
      <c r="AM351" s="50">
        <f t="shared" si="80"/>
        <v>0</v>
      </c>
      <c r="AN351" s="1"/>
      <c r="AO351" s="1"/>
      <c r="AP351" s="64" t="s">
        <v>443</v>
      </c>
      <c r="AQ351" s="1"/>
      <c r="AR351" s="1"/>
      <c r="AS351" s="1"/>
      <c r="BJ351" s="229">
        <v>1</v>
      </c>
    </row>
    <row r="352" spans="2:62" ht="20.100000000000001" customHeight="1" x14ac:dyDescent="0.25">
      <c r="B352" s="178">
        <f t="shared" si="69"/>
        <v>0</v>
      </c>
      <c r="C352" s="156"/>
      <c r="D352" s="157"/>
      <c r="E352" s="157"/>
      <c r="F352" s="157"/>
      <c r="G352" s="157"/>
      <c r="H352" s="157"/>
      <c r="I352" s="158"/>
      <c r="K352" s="255" t="str">
        <f t="shared" si="70"/>
        <v>►</v>
      </c>
      <c r="L352" s="341"/>
      <c r="M352" s="341"/>
      <c r="N352" s="341"/>
      <c r="O352" s="341"/>
      <c r="P352" s="341"/>
      <c r="Q352" s="1"/>
      <c r="R352" s="1"/>
      <c r="S352" s="77"/>
      <c r="T352" s="77"/>
      <c r="U352" s="77"/>
      <c r="V352" s="77"/>
      <c r="W352" s="1"/>
      <c r="X352" s="46" t="str">
        <f t="shared" si="74"/>
        <v/>
      </c>
      <c r="Y352" s="46" t="str">
        <f>IF(NOT(AND(LEFT(R352,1)="L",R352&lt;&gt;"LIGNE")),"",IF(UPPER(TRIM(W352))="QS","Qt. suffisante",IF(AJ352="","",IF(AF352="MASSE",IF(AJ352&gt;=1,"Kg","g"),IF(AF352="VOLUME",IF(AJ352&gt;=1,"L","cl"),IFERROR(VLOOKUP(UPPER(TRIM(V352)),AP4:AS49,4,FALSE),V352))))))</f>
        <v/>
      </c>
      <c r="Z352" s="78" t="str">
        <f t="shared" si="75"/>
        <v/>
      </c>
      <c r="AA352" s="45" t="str">
        <f>IF(NOT(AND(LEFT(R352,1)="L",R352&lt;&gt;"LIGNE")),"",IF(UPPER(TRIM(W352))="QS","Qt. suffisante",IF(AI352="","",IF(AF352="MASSE",IF(AI352&gt;=1,"Kg","g"),IF(AF352="VOLUME",IF(AI352&gt;=1,"L","cl"),IFERROR(VLOOKUP(UPPER(TRIM(V352)),AP4:AS49,4,FALSE),V352))))))</f>
        <v/>
      </c>
      <c r="AB352" s="47" t="str">
        <f t="shared" si="71"/>
        <v/>
      </c>
      <c r="AC352" s="47" t="str">
        <f t="shared" si="72"/>
        <v/>
      </c>
      <c r="AD352" s="47" t="str">
        <f t="shared" si="76"/>
        <v/>
      </c>
      <c r="AE352" s="1"/>
      <c r="AF352" s="48" t="str">
        <f>IF(NOT(AND(LEFT(R352,1)="L",R352&lt;&gt;"LIGNE")),"",IFERROR(VLOOKUP(UPPER(TRIM(V352)),AP4:AS49,2,FALSE),""))</f>
        <v/>
      </c>
      <c r="AG352" s="49" t="str">
        <f>IF(NOT(AND(LEFT(R352,1)="L",R352&lt;&gt;"LIGNE")),"",IFERROR(VLOOKUP(UPPER(TRIM(V352)),AP4:AS49,3,FALSE),""))</f>
        <v/>
      </c>
      <c r="AH352" s="49" t="str">
        <f t="shared" si="73"/>
        <v/>
      </c>
      <c r="AI352" s="49" t="str">
        <f t="shared" si="77"/>
        <v/>
      </c>
      <c r="AJ352" s="49" t="str">
        <f t="shared" si="78"/>
        <v/>
      </c>
      <c r="AK352" s="40" t="str">
        <f>IF(R352="RECETTE","",IF(R352="PRINCIPAL AUTEUR",IF(OR(S352="",T352="",V352="",W352="",S352=0),"",IFERROR(IF(OR(VLOOKUP(UPPER(TRIM(SUBSTITUTE(T352,CHAR(160)," "))),AP4:AS49,2,FALSE)&lt;&gt;VLOOKUP(UPPER(TRIM(SUBSTITUTE(W352,CHAR(160)," "))),AP4:AS49,2,FALSE),AND(VLOOKUP(UPPER(TRIM(SUBSTITUTE(T352,CHAR(160)," "))),AP4:AS49,2,FALSE)="AUTRE",UPPER(TRIM(SUBSTITUTE(T352,CHAR(160)," ")))&lt;&gt;UPPER(TRIM(SUBSTITUTE(W352,CHAR(160)," "))))),"",(V352*VLOOKUP(UPPER(TRIM(SUBSTITUTE(W352,CHAR(160)," "))),AP4:AS49,3,FALSE))/(S352*VLOOKUP(UPPER(TRIM(SUBSTITUTE(T352,CHAR(160)," "))),AP4:AS49,3,FALSE))),"")),IFERROR(AK351,"")))</f>
        <v/>
      </c>
      <c r="AL352" s="40" t="str">
        <f t="shared" si="79"/>
        <v/>
      </c>
      <c r="AM352" s="50">
        <f t="shared" si="80"/>
        <v>0</v>
      </c>
      <c r="AN352" s="1"/>
      <c r="AO352" s="1"/>
      <c r="AP352" s="64" t="s">
        <v>367</v>
      </c>
      <c r="AQ352" s="1"/>
      <c r="AR352" s="1"/>
      <c r="AS352" s="1"/>
      <c r="BJ352" s="229">
        <v>1</v>
      </c>
    </row>
    <row r="353" spans="2:62" ht="20.100000000000001" customHeight="1" x14ac:dyDescent="0.25">
      <c r="B353" s="178">
        <f t="shared" si="69"/>
        <v>0</v>
      </c>
      <c r="C353" s="156"/>
      <c r="D353" s="157"/>
      <c r="E353" s="157"/>
      <c r="F353" s="157"/>
      <c r="G353" s="157"/>
      <c r="H353" s="157"/>
      <c r="I353" s="158"/>
      <c r="K353" s="255" t="str">
        <f t="shared" si="70"/>
        <v>►</v>
      </c>
      <c r="L353" s="341"/>
      <c r="M353" s="341"/>
      <c r="N353" s="341"/>
      <c r="O353" s="341"/>
      <c r="P353" s="341"/>
      <c r="Q353" s="1"/>
      <c r="R353" s="1"/>
      <c r="S353" s="77"/>
      <c r="T353" s="77"/>
      <c r="U353" s="77"/>
      <c r="V353" s="77"/>
      <c r="W353" s="1"/>
      <c r="X353" s="46" t="str">
        <f t="shared" si="74"/>
        <v/>
      </c>
      <c r="Y353" s="46" t="str">
        <f>IF(NOT(AND(LEFT(R353,1)="L",R353&lt;&gt;"LIGNE")),"",IF(UPPER(TRIM(W353))="QS","Qt. suffisante",IF(AJ353="","",IF(AF353="MASSE",IF(AJ353&gt;=1,"Kg","g"),IF(AF353="VOLUME",IF(AJ353&gt;=1,"L","cl"),IFERROR(VLOOKUP(UPPER(TRIM(V353)),AP4:AS49,4,FALSE),V353))))))</f>
        <v/>
      </c>
      <c r="Z353" s="78" t="str">
        <f t="shared" si="75"/>
        <v/>
      </c>
      <c r="AA353" s="45" t="str">
        <f>IF(NOT(AND(LEFT(R353,1)="L",R353&lt;&gt;"LIGNE")),"",IF(UPPER(TRIM(W353))="QS","Qt. suffisante",IF(AI353="","",IF(AF353="MASSE",IF(AI353&gt;=1,"Kg","g"),IF(AF353="VOLUME",IF(AI353&gt;=1,"L","cl"),IFERROR(VLOOKUP(UPPER(TRIM(V353)),AP4:AS49,4,FALSE),V353))))))</f>
        <v/>
      </c>
      <c r="AB353" s="47" t="str">
        <f t="shared" si="71"/>
        <v/>
      </c>
      <c r="AC353" s="47" t="str">
        <f t="shared" si="72"/>
        <v/>
      </c>
      <c r="AD353" s="47" t="str">
        <f t="shared" si="76"/>
        <v/>
      </c>
      <c r="AE353" s="1"/>
      <c r="AF353" s="48" t="str">
        <f>IF(NOT(AND(LEFT(R353,1)="L",R353&lt;&gt;"LIGNE")),"",IFERROR(VLOOKUP(UPPER(TRIM(V353)),AP4:AS49,2,FALSE),""))</f>
        <v/>
      </c>
      <c r="AG353" s="49" t="str">
        <f>IF(NOT(AND(LEFT(R353,1)="L",R353&lt;&gt;"LIGNE")),"",IFERROR(VLOOKUP(UPPER(TRIM(V353)),AP4:AS49,3,FALSE),""))</f>
        <v/>
      </c>
      <c r="AH353" s="49" t="str">
        <f t="shared" si="73"/>
        <v/>
      </c>
      <c r="AI353" s="49" t="str">
        <f t="shared" si="77"/>
        <v/>
      </c>
      <c r="AJ353" s="49" t="str">
        <f t="shared" si="78"/>
        <v/>
      </c>
      <c r="AK353" s="40" t="str">
        <f>IF(R353="RECETTE","",IF(R353="PRINCIPAL AUTEUR",IF(OR(S353="",T353="",V353="",W353="",S353=0),"",IFERROR(IF(OR(VLOOKUP(UPPER(TRIM(SUBSTITUTE(T353,CHAR(160)," "))),AP4:AS49,2,FALSE)&lt;&gt;VLOOKUP(UPPER(TRIM(SUBSTITUTE(W353,CHAR(160)," "))),AP4:AS49,2,FALSE),AND(VLOOKUP(UPPER(TRIM(SUBSTITUTE(T353,CHAR(160)," "))),AP4:AS49,2,FALSE)="AUTRE",UPPER(TRIM(SUBSTITUTE(T353,CHAR(160)," ")))&lt;&gt;UPPER(TRIM(SUBSTITUTE(W353,CHAR(160)," "))))),"",(V353*VLOOKUP(UPPER(TRIM(SUBSTITUTE(W353,CHAR(160)," "))),AP4:AS49,3,FALSE))/(S353*VLOOKUP(UPPER(TRIM(SUBSTITUTE(T353,CHAR(160)," "))),AP4:AS49,3,FALSE))),"")),IFERROR(AK352,"")))</f>
        <v/>
      </c>
      <c r="AL353" s="40" t="str">
        <f t="shared" si="79"/>
        <v/>
      </c>
      <c r="AM353" s="50">
        <f t="shared" si="80"/>
        <v>0</v>
      </c>
      <c r="AN353" s="1"/>
      <c r="AO353" s="1"/>
      <c r="AP353" s="65" t="s">
        <v>444</v>
      </c>
      <c r="AQ353" s="1"/>
      <c r="AR353" s="1"/>
      <c r="AS353" s="1"/>
      <c r="BJ353" s="229">
        <v>1</v>
      </c>
    </row>
    <row r="354" spans="2:62" ht="20.100000000000001" customHeight="1" x14ac:dyDescent="0.25">
      <c r="B354" s="178">
        <f t="shared" si="69"/>
        <v>0</v>
      </c>
      <c r="C354" s="156"/>
      <c r="D354" s="157"/>
      <c r="E354" s="157"/>
      <c r="F354" s="157"/>
      <c r="G354" s="157"/>
      <c r="H354" s="157"/>
      <c r="I354" s="158"/>
      <c r="K354" s="255" t="str">
        <f t="shared" si="70"/>
        <v>►</v>
      </c>
      <c r="L354" s="341"/>
      <c r="M354" s="341"/>
      <c r="N354" s="341"/>
      <c r="O354" s="341"/>
      <c r="P354" s="341"/>
      <c r="Q354" s="1"/>
      <c r="R354" s="1"/>
      <c r="S354" s="77"/>
      <c r="T354" s="77"/>
      <c r="U354" s="77"/>
      <c r="V354" s="77"/>
      <c r="W354" s="1"/>
      <c r="X354" s="46" t="str">
        <f t="shared" si="74"/>
        <v/>
      </c>
      <c r="Y354" s="46" t="str">
        <f>IF(NOT(AND(LEFT(R354,1)="L",R354&lt;&gt;"LIGNE")),"",IF(UPPER(TRIM(W354))="QS","Qt. suffisante",IF(AJ354="","",IF(AF354="MASSE",IF(AJ354&gt;=1,"Kg","g"),IF(AF354="VOLUME",IF(AJ354&gt;=1,"L","cl"),IFERROR(VLOOKUP(UPPER(TRIM(V354)),AP4:AS49,4,FALSE),V354))))))</f>
        <v/>
      </c>
      <c r="Z354" s="78" t="str">
        <f t="shared" si="75"/>
        <v/>
      </c>
      <c r="AA354" s="45" t="str">
        <f>IF(NOT(AND(LEFT(R354,1)="L",R354&lt;&gt;"LIGNE")),"",IF(UPPER(TRIM(W354))="QS","Qt. suffisante",IF(AI354="","",IF(AF354="MASSE",IF(AI354&gt;=1,"Kg","g"),IF(AF354="VOLUME",IF(AI354&gt;=1,"L","cl"),IFERROR(VLOOKUP(UPPER(TRIM(V354)),AP4:AS49,4,FALSE),V354))))))</f>
        <v/>
      </c>
      <c r="AB354" s="47" t="str">
        <f t="shared" si="71"/>
        <v/>
      </c>
      <c r="AC354" s="47" t="str">
        <f t="shared" si="72"/>
        <v/>
      </c>
      <c r="AD354" s="47" t="str">
        <f t="shared" si="76"/>
        <v/>
      </c>
      <c r="AE354" s="1"/>
      <c r="AF354" s="48" t="str">
        <f>IF(NOT(AND(LEFT(R354,1)="L",R354&lt;&gt;"LIGNE")),"",IFERROR(VLOOKUP(UPPER(TRIM(V354)),AP4:AS49,2,FALSE),""))</f>
        <v/>
      </c>
      <c r="AG354" s="49" t="str">
        <f>IF(NOT(AND(LEFT(R354,1)="L",R354&lt;&gt;"LIGNE")),"",IFERROR(VLOOKUP(UPPER(TRIM(V354)),AP4:AS49,3,FALSE),""))</f>
        <v/>
      </c>
      <c r="AH354" s="49" t="str">
        <f t="shared" si="73"/>
        <v/>
      </c>
      <c r="AI354" s="49" t="str">
        <f t="shared" si="77"/>
        <v/>
      </c>
      <c r="AJ354" s="49" t="str">
        <f t="shared" si="78"/>
        <v/>
      </c>
      <c r="AK354" s="40" t="str">
        <f>IF(R354="RECETTE","",IF(R354="PRINCIPAL AUTEUR",IF(OR(S354="",T354="",V354="",W354="",S354=0),"",IFERROR(IF(OR(VLOOKUP(UPPER(TRIM(SUBSTITUTE(T354,CHAR(160)," "))),AP4:AS49,2,FALSE)&lt;&gt;VLOOKUP(UPPER(TRIM(SUBSTITUTE(W354,CHAR(160)," "))),AP4:AS49,2,FALSE),AND(VLOOKUP(UPPER(TRIM(SUBSTITUTE(T354,CHAR(160)," "))),AP4:AS49,2,FALSE)="AUTRE",UPPER(TRIM(SUBSTITUTE(T354,CHAR(160)," ")))&lt;&gt;UPPER(TRIM(SUBSTITUTE(W354,CHAR(160)," "))))),"",(V354*VLOOKUP(UPPER(TRIM(SUBSTITUTE(W354,CHAR(160)," "))),AP4:AS49,3,FALSE))/(S354*VLOOKUP(UPPER(TRIM(SUBSTITUTE(T354,CHAR(160)," "))),AP4:AS49,3,FALSE))),"")),IFERROR(AK353,"")))</f>
        <v/>
      </c>
      <c r="AL354" s="40" t="str">
        <f t="shared" si="79"/>
        <v/>
      </c>
      <c r="AM354" s="50">
        <f t="shared" si="80"/>
        <v>0</v>
      </c>
      <c r="AN354" s="1"/>
      <c r="AO354" s="1"/>
      <c r="AP354" s="60" t="s">
        <v>62</v>
      </c>
      <c r="AQ354" s="1"/>
      <c r="AR354" s="1"/>
      <c r="AS354" s="1"/>
      <c r="BJ354" s="229">
        <v>1</v>
      </c>
    </row>
    <row r="355" spans="2:62" ht="20.100000000000001" customHeight="1" x14ac:dyDescent="0.25">
      <c r="B355" s="178">
        <f t="shared" si="69"/>
        <v>0</v>
      </c>
      <c r="C355" s="156"/>
      <c r="D355" s="157"/>
      <c r="E355" s="157"/>
      <c r="F355" s="157"/>
      <c r="G355" s="157"/>
      <c r="H355" s="157"/>
      <c r="I355" s="158"/>
      <c r="K355" s="255" t="str">
        <f t="shared" si="70"/>
        <v>►</v>
      </c>
      <c r="L355" s="341"/>
      <c r="M355" s="341"/>
      <c r="N355" s="341"/>
      <c r="O355" s="341"/>
      <c r="P355" s="341"/>
      <c r="Q355" s="1"/>
      <c r="R355" s="1"/>
      <c r="S355" s="77"/>
      <c r="T355" s="77"/>
      <c r="U355" s="77"/>
      <c r="V355" s="77"/>
      <c r="W355" s="1"/>
      <c r="X355" s="46" t="str">
        <f t="shared" si="74"/>
        <v/>
      </c>
      <c r="Y355" s="46" t="str">
        <f>IF(NOT(AND(LEFT(R355,1)="L",R355&lt;&gt;"LIGNE")),"",IF(UPPER(TRIM(W355))="QS","Qt. suffisante",IF(AJ355="","",IF(AF355="MASSE",IF(AJ355&gt;=1,"Kg","g"),IF(AF355="VOLUME",IF(AJ355&gt;=1,"L","cl"),IFERROR(VLOOKUP(UPPER(TRIM(V355)),AP4:AS49,4,FALSE),V355))))))</f>
        <v/>
      </c>
      <c r="Z355" s="78" t="str">
        <f t="shared" si="75"/>
        <v/>
      </c>
      <c r="AA355" s="45" t="str">
        <f>IF(NOT(AND(LEFT(R355,1)="L",R355&lt;&gt;"LIGNE")),"",IF(UPPER(TRIM(W355))="QS","Qt. suffisante",IF(AI355="","",IF(AF355="MASSE",IF(AI355&gt;=1,"Kg","g"),IF(AF355="VOLUME",IF(AI355&gt;=1,"L","cl"),IFERROR(VLOOKUP(UPPER(TRIM(V355)),AP4:AS49,4,FALSE),V355))))))</f>
        <v/>
      </c>
      <c r="AB355" s="47" t="str">
        <f t="shared" si="71"/>
        <v/>
      </c>
      <c r="AC355" s="47" t="str">
        <f t="shared" si="72"/>
        <v/>
      </c>
      <c r="AD355" s="47" t="str">
        <f t="shared" si="76"/>
        <v/>
      </c>
      <c r="AE355" s="1"/>
      <c r="AF355" s="48" t="str">
        <f>IF(NOT(AND(LEFT(R355,1)="L",R355&lt;&gt;"LIGNE")),"",IFERROR(VLOOKUP(UPPER(TRIM(V355)),AP4:AS49,2,FALSE),""))</f>
        <v/>
      </c>
      <c r="AG355" s="49" t="str">
        <f>IF(NOT(AND(LEFT(R355,1)="L",R355&lt;&gt;"LIGNE")),"",IFERROR(VLOOKUP(UPPER(TRIM(V355)),AP4:AS49,3,FALSE),""))</f>
        <v/>
      </c>
      <c r="AH355" s="49" t="str">
        <f t="shared" si="73"/>
        <v/>
      </c>
      <c r="AI355" s="49" t="str">
        <f t="shared" si="77"/>
        <v/>
      </c>
      <c r="AJ355" s="49" t="str">
        <f t="shared" si="78"/>
        <v/>
      </c>
      <c r="AK355" s="40" t="str">
        <f>IF(R355="RECETTE","",IF(R355="PRINCIPAL AUTEUR",IF(OR(S355="",T355="",V355="",W355="",S355=0),"",IFERROR(IF(OR(VLOOKUP(UPPER(TRIM(SUBSTITUTE(T355,CHAR(160)," "))),AP4:AS49,2,FALSE)&lt;&gt;VLOOKUP(UPPER(TRIM(SUBSTITUTE(W355,CHAR(160)," "))),AP4:AS49,2,FALSE),AND(VLOOKUP(UPPER(TRIM(SUBSTITUTE(T355,CHAR(160)," "))),AP4:AS49,2,FALSE)="AUTRE",UPPER(TRIM(SUBSTITUTE(T355,CHAR(160)," ")))&lt;&gt;UPPER(TRIM(SUBSTITUTE(W355,CHAR(160)," "))))),"",(V355*VLOOKUP(UPPER(TRIM(SUBSTITUTE(W355,CHAR(160)," "))),AP4:AS49,3,FALSE))/(S355*VLOOKUP(UPPER(TRIM(SUBSTITUTE(T355,CHAR(160)," "))),AP4:AS49,3,FALSE))),"")),IFERROR(AK354,"")))</f>
        <v/>
      </c>
      <c r="AL355" s="40" t="str">
        <f t="shared" si="79"/>
        <v/>
      </c>
      <c r="AM355" s="50">
        <f t="shared" si="80"/>
        <v>0</v>
      </c>
      <c r="AN355" s="1"/>
      <c r="AO355" s="1"/>
      <c r="AP355" s="65" t="s">
        <v>445</v>
      </c>
      <c r="AQ355" s="1"/>
      <c r="AR355" s="1"/>
      <c r="AS355" s="1"/>
      <c r="BJ355" s="229">
        <v>1</v>
      </c>
    </row>
    <row r="356" spans="2:62" ht="20.100000000000001" customHeight="1" x14ac:dyDescent="0.25">
      <c r="B356" s="178">
        <f t="shared" si="69"/>
        <v>0</v>
      </c>
      <c r="C356" s="156"/>
      <c r="D356" s="157"/>
      <c r="E356" s="157"/>
      <c r="F356" s="157"/>
      <c r="G356" s="157"/>
      <c r="H356" s="157"/>
      <c r="I356" s="158"/>
      <c r="K356" s="255" t="str">
        <f t="shared" si="70"/>
        <v>►</v>
      </c>
      <c r="L356" s="341"/>
      <c r="M356" s="341"/>
      <c r="N356" s="341"/>
      <c r="O356" s="341"/>
      <c r="P356" s="341"/>
      <c r="Q356" s="1"/>
      <c r="R356" s="1"/>
      <c r="S356" s="77"/>
      <c r="T356" s="77"/>
      <c r="U356" s="77"/>
      <c r="V356" s="77"/>
      <c r="W356" s="1"/>
      <c r="X356" s="46" t="str">
        <f t="shared" si="74"/>
        <v/>
      </c>
      <c r="Y356" s="46" t="str">
        <f>IF(NOT(AND(LEFT(R356,1)="L",R356&lt;&gt;"LIGNE")),"",IF(UPPER(TRIM(W356))="QS","Qt. suffisante",IF(AJ356="","",IF(AF356="MASSE",IF(AJ356&gt;=1,"Kg","g"),IF(AF356="VOLUME",IF(AJ356&gt;=1,"L","cl"),IFERROR(VLOOKUP(UPPER(TRIM(V356)),AP4:AS49,4,FALSE),V356))))))</f>
        <v/>
      </c>
      <c r="Z356" s="78" t="str">
        <f t="shared" si="75"/>
        <v/>
      </c>
      <c r="AA356" s="45" t="str">
        <f>IF(NOT(AND(LEFT(R356,1)="L",R356&lt;&gt;"LIGNE")),"",IF(UPPER(TRIM(W356))="QS","Qt. suffisante",IF(AI356="","",IF(AF356="MASSE",IF(AI356&gt;=1,"Kg","g"),IF(AF356="VOLUME",IF(AI356&gt;=1,"L","cl"),IFERROR(VLOOKUP(UPPER(TRIM(V356)),AP4:AS49,4,FALSE),V356))))))</f>
        <v/>
      </c>
      <c r="AB356" s="47" t="str">
        <f t="shared" si="71"/>
        <v/>
      </c>
      <c r="AC356" s="47" t="str">
        <f t="shared" si="72"/>
        <v/>
      </c>
      <c r="AD356" s="47" t="str">
        <f t="shared" si="76"/>
        <v/>
      </c>
      <c r="AE356" s="1"/>
      <c r="AF356" s="48" t="str">
        <f>IF(NOT(AND(LEFT(R356,1)="L",R356&lt;&gt;"LIGNE")),"",IFERROR(VLOOKUP(UPPER(TRIM(V356)),AP4:AS49,2,FALSE),""))</f>
        <v/>
      </c>
      <c r="AG356" s="49" t="str">
        <f>IF(NOT(AND(LEFT(R356,1)="L",R356&lt;&gt;"LIGNE")),"",IFERROR(VLOOKUP(UPPER(TRIM(V356)),AP4:AS49,3,FALSE),""))</f>
        <v/>
      </c>
      <c r="AH356" s="49" t="str">
        <f t="shared" si="73"/>
        <v/>
      </c>
      <c r="AI356" s="49" t="str">
        <f t="shared" si="77"/>
        <v/>
      </c>
      <c r="AJ356" s="49" t="str">
        <f t="shared" si="78"/>
        <v/>
      </c>
      <c r="AK356" s="40" t="str">
        <f>IF(R356="RECETTE","",IF(R356="PRINCIPAL AUTEUR",IF(OR(S356="",T356="",V356="",W356="",S356=0),"",IFERROR(IF(OR(VLOOKUP(UPPER(TRIM(SUBSTITUTE(T356,CHAR(160)," "))),AP4:AS49,2,FALSE)&lt;&gt;VLOOKUP(UPPER(TRIM(SUBSTITUTE(W356,CHAR(160)," "))),AP4:AS49,2,FALSE),AND(VLOOKUP(UPPER(TRIM(SUBSTITUTE(T356,CHAR(160)," "))),AP4:AS49,2,FALSE)="AUTRE",UPPER(TRIM(SUBSTITUTE(T356,CHAR(160)," ")))&lt;&gt;UPPER(TRIM(SUBSTITUTE(W356,CHAR(160)," "))))),"",(V356*VLOOKUP(UPPER(TRIM(SUBSTITUTE(W356,CHAR(160)," "))),AP4:AS49,3,FALSE))/(S356*VLOOKUP(UPPER(TRIM(SUBSTITUTE(T356,CHAR(160)," "))),AP4:AS49,3,FALSE))),"")),IFERROR(AK355,"")))</f>
        <v/>
      </c>
      <c r="AL356" s="40" t="str">
        <f t="shared" si="79"/>
        <v/>
      </c>
      <c r="AM356" s="50">
        <f t="shared" si="80"/>
        <v>0</v>
      </c>
      <c r="AN356" s="1"/>
      <c r="AO356" s="1"/>
      <c r="AP356" s="65" t="s">
        <v>446</v>
      </c>
      <c r="AQ356" s="1"/>
      <c r="AR356" s="1"/>
      <c r="AS356" s="1"/>
      <c r="BJ356" s="229">
        <v>1</v>
      </c>
    </row>
    <row r="357" spans="2:62" ht="20.100000000000001" customHeight="1" x14ac:dyDescent="0.25">
      <c r="B357" s="178">
        <f t="shared" si="69"/>
        <v>0</v>
      </c>
      <c r="C357" s="156"/>
      <c r="D357" s="157"/>
      <c r="E357" s="157"/>
      <c r="F357" s="157"/>
      <c r="G357" s="157"/>
      <c r="H357" s="157"/>
      <c r="I357" s="158"/>
      <c r="K357" s="255" t="str">
        <f t="shared" si="70"/>
        <v>►</v>
      </c>
      <c r="L357" s="341"/>
      <c r="M357" s="341"/>
      <c r="N357" s="341"/>
      <c r="O357" s="341"/>
      <c r="P357" s="341"/>
      <c r="Q357" s="1"/>
      <c r="R357" s="1"/>
      <c r="S357" s="77"/>
      <c r="T357" s="77"/>
      <c r="U357" s="77"/>
      <c r="V357" s="77"/>
      <c r="W357" s="1"/>
      <c r="X357" s="46" t="str">
        <f t="shared" si="74"/>
        <v/>
      </c>
      <c r="Y357" s="46" t="str">
        <f>IF(NOT(AND(LEFT(R357,1)="L",R357&lt;&gt;"LIGNE")),"",IF(UPPER(TRIM(W357))="QS","Qt. suffisante",IF(AJ357="","",IF(AF357="MASSE",IF(AJ357&gt;=1,"Kg","g"),IF(AF357="VOLUME",IF(AJ357&gt;=1,"L","cl"),IFERROR(VLOOKUP(UPPER(TRIM(V357)),AP4:AS49,4,FALSE),V357))))))</f>
        <v/>
      </c>
      <c r="Z357" s="78" t="str">
        <f t="shared" si="75"/>
        <v/>
      </c>
      <c r="AA357" s="45" t="str">
        <f>IF(NOT(AND(LEFT(R357,1)="L",R357&lt;&gt;"LIGNE")),"",IF(UPPER(TRIM(W357))="QS","Qt. suffisante",IF(AI357="","",IF(AF357="MASSE",IF(AI357&gt;=1,"Kg","g"),IF(AF357="VOLUME",IF(AI357&gt;=1,"L","cl"),IFERROR(VLOOKUP(UPPER(TRIM(V357)),AP4:AS49,4,FALSE),V357))))))</f>
        <v/>
      </c>
      <c r="AB357" s="47" t="str">
        <f t="shared" si="71"/>
        <v/>
      </c>
      <c r="AC357" s="47" t="str">
        <f t="shared" si="72"/>
        <v/>
      </c>
      <c r="AD357" s="47" t="str">
        <f t="shared" si="76"/>
        <v/>
      </c>
      <c r="AE357" s="1"/>
      <c r="AF357" s="48" t="str">
        <f>IF(NOT(AND(LEFT(R357,1)="L",R357&lt;&gt;"LIGNE")),"",IFERROR(VLOOKUP(UPPER(TRIM(V357)),AP4:AS49,2,FALSE),""))</f>
        <v/>
      </c>
      <c r="AG357" s="49" t="str">
        <f>IF(NOT(AND(LEFT(R357,1)="L",R357&lt;&gt;"LIGNE")),"",IFERROR(VLOOKUP(UPPER(TRIM(V357)),AP4:AS49,3,FALSE),""))</f>
        <v/>
      </c>
      <c r="AH357" s="49" t="str">
        <f t="shared" si="73"/>
        <v/>
      </c>
      <c r="AI357" s="49" t="str">
        <f t="shared" si="77"/>
        <v/>
      </c>
      <c r="AJ357" s="49" t="str">
        <f t="shared" si="78"/>
        <v/>
      </c>
      <c r="AK357" s="40" t="str">
        <f>IF(R357="RECETTE","",IF(R357="PRINCIPAL AUTEUR",IF(OR(S357="",T357="",V357="",W357="",S357=0),"",IFERROR(IF(OR(VLOOKUP(UPPER(TRIM(SUBSTITUTE(T357,CHAR(160)," "))),AP4:AS49,2,FALSE)&lt;&gt;VLOOKUP(UPPER(TRIM(SUBSTITUTE(W357,CHAR(160)," "))),AP4:AS49,2,FALSE),AND(VLOOKUP(UPPER(TRIM(SUBSTITUTE(T357,CHAR(160)," "))),AP4:AS49,2,FALSE)="AUTRE",UPPER(TRIM(SUBSTITUTE(T357,CHAR(160)," ")))&lt;&gt;UPPER(TRIM(SUBSTITUTE(W357,CHAR(160)," "))))),"",(V357*VLOOKUP(UPPER(TRIM(SUBSTITUTE(W357,CHAR(160)," "))),AP4:AS49,3,FALSE))/(S357*VLOOKUP(UPPER(TRIM(SUBSTITUTE(T357,CHAR(160)," "))),AP4:AS49,3,FALSE))),"")),IFERROR(AK356,"")))</f>
        <v/>
      </c>
      <c r="AL357" s="40" t="str">
        <f t="shared" si="79"/>
        <v/>
      </c>
      <c r="AM357" s="50">
        <f t="shared" si="80"/>
        <v>0</v>
      </c>
      <c r="AN357" s="1"/>
      <c r="AO357" s="1"/>
      <c r="AP357" s="65" t="s">
        <v>447</v>
      </c>
      <c r="AQ357" s="1"/>
      <c r="AR357" s="1"/>
      <c r="AS357" s="1"/>
      <c r="BJ357" s="229">
        <v>1</v>
      </c>
    </row>
    <row r="358" spans="2:62" ht="20.100000000000001" customHeight="1" x14ac:dyDescent="0.25">
      <c r="B358" s="178">
        <f t="shared" si="69"/>
        <v>0</v>
      </c>
      <c r="C358" s="156"/>
      <c r="D358" s="157"/>
      <c r="E358" s="157"/>
      <c r="F358" s="157"/>
      <c r="G358" s="157"/>
      <c r="H358" s="157"/>
      <c r="I358" s="158"/>
      <c r="K358" s="255" t="str">
        <f t="shared" si="70"/>
        <v>►</v>
      </c>
      <c r="L358" s="341"/>
      <c r="M358" s="341"/>
      <c r="N358" s="341"/>
      <c r="O358" s="341"/>
      <c r="P358" s="341"/>
      <c r="Q358" s="1"/>
      <c r="R358" s="1"/>
      <c r="S358" s="77"/>
      <c r="T358" s="77"/>
      <c r="U358" s="77"/>
      <c r="V358" s="77"/>
      <c r="W358" s="1"/>
      <c r="X358" s="46" t="str">
        <f t="shared" si="74"/>
        <v/>
      </c>
      <c r="Y358" s="46" t="str">
        <f>IF(NOT(AND(LEFT(R358,1)="L",R358&lt;&gt;"LIGNE")),"",IF(UPPER(TRIM(W358))="QS","Qt. suffisante",IF(AJ358="","",IF(AF358="MASSE",IF(AJ358&gt;=1,"Kg","g"),IF(AF358="VOLUME",IF(AJ358&gt;=1,"L","cl"),IFERROR(VLOOKUP(UPPER(TRIM(V358)),AP4:AS49,4,FALSE),V358))))))</f>
        <v/>
      </c>
      <c r="Z358" s="78" t="str">
        <f t="shared" si="75"/>
        <v/>
      </c>
      <c r="AA358" s="45" t="str">
        <f>IF(NOT(AND(LEFT(R358,1)="L",R358&lt;&gt;"LIGNE")),"",IF(UPPER(TRIM(W358))="QS","Qt. suffisante",IF(AI358="","",IF(AF358="MASSE",IF(AI358&gt;=1,"Kg","g"),IF(AF358="VOLUME",IF(AI358&gt;=1,"L","cl"),IFERROR(VLOOKUP(UPPER(TRIM(V358)),AP4:AS49,4,FALSE),V358))))))</f>
        <v/>
      </c>
      <c r="AB358" s="47" t="str">
        <f t="shared" si="71"/>
        <v/>
      </c>
      <c r="AC358" s="47" t="str">
        <f t="shared" si="72"/>
        <v/>
      </c>
      <c r="AD358" s="47" t="str">
        <f t="shared" si="76"/>
        <v/>
      </c>
      <c r="AE358" s="1"/>
      <c r="AF358" s="48" t="str">
        <f>IF(NOT(AND(LEFT(R358,1)="L",R358&lt;&gt;"LIGNE")),"",IFERROR(VLOOKUP(UPPER(TRIM(V358)),AP4:AS49,2,FALSE),""))</f>
        <v/>
      </c>
      <c r="AG358" s="49" t="str">
        <f>IF(NOT(AND(LEFT(R358,1)="L",R358&lt;&gt;"LIGNE")),"",IFERROR(VLOOKUP(UPPER(TRIM(V358)),AP4:AS49,3,FALSE),""))</f>
        <v/>
      </c>
      <c r="AH358" s="49" t="str">
        <f t="shared" si="73"/>
        <v/>
      </c>
      <c r="AI358" s="49" t="str">
        <f t="shared" si="77"/>
        <v/>
      </c>
      <c r="AJ358" s="49" t="str">
        <f t="shared" si="78"/>
        <v/>
      </c>
      <c r="AK358" s="40" t="str">
        <f>IF(R358="RECETTE","",IF(R358="PRINCIPAL AUTEUR",IF(OR(S358="",T358="",V358="",W358="",S358=0),"",IFERROR(IF(OR(VLOOKUP(UPPER(TRIM(SUBSTITUTE(T358,CHAR(160)," "))),AP4:AS49,2,FALSE)&lt;&gt;VLOOKUP(UPPER(TRIM(SUBSTITUTE(W358,CHAR(160)," "))),AP4:AS49,2,FALSE),AND(VLOOKUP(UPPER(TRIM(SUBSTITUTE(T358,CHAR(160)," "))),AP4:AS49,2,FALSE)="AUTRE",UPPER(TRIM(SUBSTITUTE(T358,CHAR(160)," ")))&lt;&gt;UPPER(TRIM(SUBSTITUTE(W358,CHAR(160)," "))))),"",(V358*VLOOKUP(UPPER(TRIM(SUBSTITUTE(W358,CHAR(160)," "))),AP4:AS49,3,FALSE))/(S358*VLOOKUP(UPPER(TRIM(SUBSTITUTE(T358,CHAR(160)," "))),AP4:AS49,3,FALSE))),"")),IFERROR(AK357,"")))</f>
        <v/>
      </c>
      <c r="AL358" s="40" t="str">
        <f t="shared" si="79"/>
        <v/>
      </c>
      <c r="AM358" s="50">
        <f t="shared" si="80"/>
        <v>0</v>
      </c>
      <c r="AN358" s="1"/>
      <c r="AO358" s="1"/>
      <c r="AP358" s="65" t="s">
        <v>448</v>
      </c>
      <c r="AQ358" s="1"/>
      <c r="AR358" s="1"/>
      <c r="AS358" s="1"/>
      <c r="BJ358" s="229">
        <v>1</v>
      </c>
    </row>
    <row r="359" spans="2:62" ht="20.100000000000001" customHeight="1" x14ac:dyDescent="0.25">
      <c r="B359" s="178">
        <f t="shared" ref="B359:B422" si="81">LEN(C359)+LEN(D359)+LEN(E359)+LEN(F359)+LEN(G359)+LEN(H359)+LEN(I359)</f>
        <v>0</v>
      </c>
      <c r="C359" s="156"/>
      <c r="D359" s="157"/>
      <c r="E359" s="157"/>
      <c r="F359" s="157"/>
      <c r="G359" s="157"/>
      <c r="H359" s="157"/>
      <c r="I359" s="158"/>
      <c r="K359" s="255" t="str">
        <f t="shared" si="70"/>
        <v>►</v>
      </c>
      <c r="L359" s="341"/>
      <c r="M359" s="341"/>
      <c r="N359" s="341"/>
      <c r="O359" s="341"/>
      <c r="P359" s="341"/>
      <c r="Q359" s="1"/>
      <c r="R359" s="1"/>
      <c r="S359" s="77"/>
      <c r="T359" s="77"/>
      <c r="U359" s="77"/>
      <c r="V359" s="77"/>
      <c r="W359" s="1"/>
      <c r="X359" s="46" t="str">
        <f t="shared" si="74"/>
        <v/>
      </c>
      <c r="Y359" s="46" t="str">
        <f>IF(NOT(AND(LEFT(R359,1)="L",R359&lt;&gt;"LIGNE")),"",IF(UPPER(TRIM(W359))="QS","Qt. suffisante",IF(AJ359="","",IF(AF359="MASSE",IF(AJ359&gt;=1,"Kg","g"),IF(AF359="VOLUME",IF(AJ359&gt;=1,"L","cl"),IFERROR(VLOOKUP(UPPER(TRIM(V359)),AP4:AS49,4,FALSE),V359))))))</f>
        <v/>
      </c>
      <c r="Z359" s="78" t="str">
        <f t="shared" si="75"/>
        <v/>
      </c>
      <c r="AA359" s="45" t="str">
        <f>IF(NOT(AND(LEFT(R359,1)="L",R359&lt;&gt;"LIGNE")),"",IF(UPPER(TRIM(W359))="QS","Qt. suffisante",IF(AI359="","",IF(AF359="MASSE",IF(AI359&gt;=1,"Kg","g"),IF(AF359="VOLUME",IF(AI359&gt;=1,"L","cl"),IFERROR(VLOOKUP(UPPER(TRIM(V359)),AP4:AS49,4,FALSE),V359))))))</f>
        <v/>
      </c>
      <c r="AB359" s="47" t="str">
        <f t="shared" si="71"/>
        <v/>
      </c>
      <c r="AC359" s="47" t="str">
        <f t="shared" si="72"/>
        <v/>
      </c>
      <c r="AD359" s="47" t="str">
        <f t="shared" si="76"/>
        <v/>
      </c>
      <c r="AE359" s="1"/>
      <c r="AF359" s="48" t="str">
        <f>IF(NOT(AND(LEFT(R359,1)="L",R359&lt;&gt;"LIGNE")),"",IFERROR(VLOOKUP(UPPER(TRIM(V359)),AP4:AS49,2,FALSE),""))</f>
        <v/>
      </c>
      <c r="AG359" s="49" t="str">
        <f>IF(NOT(AND(LEFT(R359,1)="L",R359&lt;&gt;"LIGNE")),"",IFERROR(VLOOKUP(UPPER(TRIM(V359)),AP4:AS49,3,FALSE),""))</f>
        <v/>
      </c>
      <c r="AH359" s="49" t="str">
        <f t="shared" si="73"/>
        <v/>
      </c>
      <c r="AI359" s="49" t="str">
        <f t="shared" si="77"/>
        <v/>
      </c>
      <c r="AJ359" s="49" t="str">
        <f t="shared" si="78"/>
        <v/>
      </c>
      <c r="AK359" s="40" t="str">
        <f>IF(R359="RECETTE","",IF(R359="PRINCIPAL AUTEUR",IF(OR(S359="",T359="",V359="",W359="",S359=0),"",IFERROR(IF(OR(VLOOKUP(UPPER(TRIM(SUBSTITUTE(T359,CHAR(160)," "))),AP4:AS49,2,FALSE)&lt;&gt;VLOOKUP(UPPER(TRIM(SUBSTITUTE(W359,CHAR(160)," "))),AP4:AS49,2,FALSE),AND(VLOOKUP(UPPER(TRIM(SUBSTITUTE(T359,CHAR(160)," "))),AP4:AS49,2,FALSE)="AUTRE",UPPER(TRIM(SUBSTITUTE(T359,CHAR(160)," ")))&lt;&gt;UPPER(TRIM(SUBSTITUTE(W359,CHAR(160)," "))))),"",(V359*VLOOKUP(UPPER(TRIM(SUBSTITUTE(W359,CHAR(160)," "))),AP4:AS49,3,FALSE))/(S359*VLOOKUP(UPPER(TRIM(SUBSTITUTE(T359,CHAR(160)," "))),AP4:AS49,3,FALSE))),"")),IFERROR(AK358,"")))</f>
        <v/>
      </c>
      <c r="AL359" s="40" t="str">
        <f t="shared" si="79"/>
        <v/>
      </c>
      <c r="AM359" s="50">
        <f t="shared" si="80"/>
        <v>0</v>
      </c>
      <c r="AN359" s="1"/>
      <c r="AO359" s="1"/>
      <c r="AP359" s="65" t="s">
        <v>449</v>
      </c>
      <c r="AQ359" s="1"/>
      <c r="AR359" s="1"/>
      <c r="AS359" s="1"/>
      <c r="BJ359" s="229">
        <v>1</v>
      </c>
    </row>
    <row r="360" spans="2:62" ht="20.100000000000001" customHeight="1" x14ac:dyDescent="0.25">
      <c r="B360" s="178">
        <f t="shared" si="81"/>
        <v>0</v>
      </c>
      <c r="C360" s="156"/>
      <c r="D360" s="157"/>
      <c r="E360" s="157"/>
      <c r="F360" s="157"/>
      <c r="G360" s="157"/>
      <c r="H360" s="157"/>
      <c r="I360" s="158"/>
      <c r="K360" s="255" t="str">
        <f t="shared" si="70"/>
        <v>►</v>
      </c>
      <c r="L360" s="341"/>
      <c r="M360" s="341"/>
      <c r="N360" s="341"/>
      <c r="O360" s="341"/>
      <c r="P360" s="341"/>
      <c r="Q360" s="1"/>
      <c r="R360" s="1"/>
      <c r="S360" s="77"/>
      <c r="T360" s="77"/>
      <c r="U360" s="77"/>
      <c r="V360" s="77"/>
      <c r="W360" s="1"/>
      <c r="X360" s="46" t="str">
        <f t="shared" si="74"/>
        <v/>
      </c>
      <c r="Y360" s="46" t="str">
        <f>IF(NOT(AND(LEFT(R360,1)="L",R360&lt;&gt;"LIGNE")),"",IF(UPPER(TRIM(W360))="QS","Qt. suffisante",IF(AJ360="","",IF(AF360="MASSE",IF(AJ360&gt;=1,"Kg","g"),IF(AF360="VOLUME",IF(AJ360&gt;=1,"L","cl"),IFERROR(VLOOKUP(UPPER(TRIM(V360)),AP4:AS49,4,FALSE),V360))))))</f>
        <v/>
      </c>
      <c r="Z360" s="78" t="str">
        <f t="shared" si="75"/>
        <v/>
      </c>
      <c r="AA360" s="45" t="str">
        <f>IF(NOT(AND(LEFT(R360,1)="L",R360&lt;&gt;"LIGNE")),"",IF(UPPER(TRIM(W360))="QS","Qt. suffisante",IF(AI360="","",IF(AF360="MASSE",IF(AI360&gt;=1,"Kg","g"),IF(AF360="VOLUME",IF(AI360&gt;=1,"L","cl"),IFERROR(VLOOKUP(UPPER(TRIM(V360)),AP4:AS49,4,FALSE),V360))))))</f>
        <v/>
      </c>
      <c r="AB360" s="47" t="str">
        <f t="shared" si="71"/>
        <v/>
      </c>
      <c r="AC360" s="47" t="str">
        <f t="shared" si="72"/>
        <v/>
      </c>
      <c r="AD360" s="47" t="str">
        <f t="shared" si="76"/>
        <v/>
      </c>
      <c r="AE360" s="1"/>
      <c r="AF360" s="48" t="str">
        <f>IF(NOT(AND(LEFT(R360,1)="L",R360&lt;&gt;"LIGNE")),"",IFERROR(VLOOKUP(UPPER(TRIM(V360)),AP4:AS49,2,FALSE),""))</f>
        <v/>
      </c>
      <c r="AG360" s="49" t="str">
        <f>IF(NOT(AND(LEFT(R360,1)="L",R360&lt;&gt;"LIGNE")),"",IFERROR(VLOOKUP(UPPER(TRIM(V360)),AP4:AS49,3,FALSE),""))</f>
        <v/>
      </c>
      <c r="AH360" s="49" t="str">
        <f t="shared" si="73"/>
        <v/>
      </c>
      <c r="AI360" s="49" t="str">
        <f t="shared" si="77"/>
        <v/>
      </c>
      <c r="AJ360" s="49" t="str">
        <f t="shared" si="78"/>
        <v/>
      </c>
      <c r="AK360" s="40" t="str">
        <f>IF(R360="RECETTE","",IF(R360="PRINCIPAL AUTEUR",IF(OR(S360="",T360="",V360="",W360="",S360=0),"",IFERROR(IF(OR(VLOOKUP(UPPER(TRIM(SUBSTITUTE(T360,CHAR(160)," "))),AP4:AS49,2,FALSE)&lt;&gt;VLOOKUP(UPPER(TRIM(SUBSTITUTE(W360,CHAR(160)," "))),AP4:AS49,2,FALSE),AND(VLOOKUP(UPPER(TRIM(SUBSTITUTE(T360,CHAR(160)," "))),AP4:AS49,2,FALSE)="AUTRE",UPPER(TRIM(SUBSTITUTE(T360,CHAR(160)," ")))&lt;&gt;UPPER(TRIM(SUBSTITUTE(W360,CHAR(160)," "))))),"",(V360*VLOOKUP(UPPER(TRIM(SUBSTITUTE(W360,CHAR(160)," "))),AP4:AS49,3,FALSE))/(S360*VLOOKUP(UPPER(TRIM(SUBSTITUTE(T360,CHAR(160)," "))),AP4:AS49,3,FALSE))),"")),IFERROR(AK359,"")))</f>
        <v/>
      </c>
      <c r="AL360" s="40" t="str">
        <f t="shared" si="79"/>
        <v/>
      </c>
      <c r="AM360" s="50">
        <f t="shared" si="80"/>
        <v>0</v>
      </c>
      <c r="AN360" s="1"/>
      <c r="AO360" s="1"/>
      <c r="AP360" s="65" t="s">
        <v>454</v>
      </c>
      <c r="AQ360" s="1"/>
      <c r="AR360" s="1"/>
      <c r="AS360" s="1"/>
      <c r="BJ360" s="229">
        <v>1</v>
      </c>
    </row>
    <row r="361" spans="2:62" ht="20.100000000000001" customHeight="1" x14ac:dyDescent="0.25">
      <c r="B361" s="178">
        <f t="shared" si="81"/>
        <v>0</v>
      </c>
      <c r="C361" s="156"/>
      <c r="D361" s="157"/>
      <c r="E361" s="157"/>
      <c r="F361" s="157"/>
      <c r="G361" s="157"/>
      <c r="H361" s="157"/>
      <c r="I361" s="158"/>
      <c r="K361" s="255" t="str">
        <f t="shared" si="70"/>
        <v>►</v>
      </c>
      <c r="L361" s="341"/>
      <c r="M361" s="341"/>
      <c r="N361" s="341"/>
      <c r="O361" s="341"/>
      <c r="P361" s="341"/>
      <c r="Q361" s="1"/>
      <c r="R361" s="1"/>
      <c r="S361" s="77"/>
      <c r="T361" s="77"/>
      <c r="U361" s="77"/>
      <c r="V361" s="77"/>
      <c r="W361" s="1"/>
      <c r="X361" s="46" t="str">
        <f t="shared" si="74"/>
        <v/>
      </c>
      <c r="Y361" s="46" t="str">
        <f>IF(NOT(AND(LEFT(R361,1)="L",R361&lt;&gt;"LIGNE")),"",IF(UPPER(TRIM(W361))="QS","Qt. suffisante",IF(AJ361="","",IF(AF361="MASSE",IF(AJ361&gt;=1,"Kg","g"),IF(AF361="VOLUME",IF(AJ361&gt;=1,"L","cl"),IFERROR(VLOOKUP(UPPER(TRIM(V361)),AP4:AS49,4,FALSE),V361))))))</f>
        <v/>
      </c>
      <c r="Z361" s="78" t="str">
        <f t="shared" si="75"/>
        <v/>
      </c>
      <c r="AA361" s="45" t="str">
        <f>IF(NOT(AND(LEFT(R361,1)="L",R361&lt;&gt;"LIGNE")),"",IF(UPPER(TRIM(W361))="QS","Qt. suffisante",IF(AI361="","",IF(AF361="MASSE",IF(AI361&gt;=1,"Kg","g"),IF(AF361="VOLUME",IF(AI361&gt;=1,"L","cl"),IFERROR(VLOOKUP(UPPER(TRIM(V361)),AP4:AS49,4,FALSE),V361))))))</f>
        <v/>
      </c>
      <c r="AB361" s="47" t="str">
        <f t="shared" si="71"/>
        <v/>
      </c>
      <c r="AC361" s="47" t="str">
        <f t="shared" si="72"/>
        <v/>
      </c>
      <c r="AD361" s="47" t="str">
        <f t="shared" si="76"/>
        <v/>
      </c>
      <c r="AE361" s="1"/>
      <c r="AF361" s="48" t="str">
        <f>IF(NOT(AND(LEFT(R361,1)="L",R361&lt;&gt;"LIGNE")),"",IFERROR(VLOOKUP(UPPER(TRIM(V361)),AP4:AS49,2,FALSE),""))</f>
        <v/>
      </c>
      <c r="AG361" s="49" t="str">
        <f>IF(NOT(AND(LEFT(R361,1)="L",R361&lt;&gt;"LIGNE")),"",IFERROR(VLOOKUP(UPPER(TRIM(V361)),AP4:AS49,3,FALSE),""))</f>
        <v/>
      </c>
      <c r="AH361" s="49" t="str">
        <f t="shared" si="73"/>
        <v/>
      </c>
      <c r="AI361" s="49" t="str">
        <f t="shared" si="77"/>
        <v/>
      </c>
      <c r="AJ361" s="49" t="str">
        <f t="shared" si="78"/>
        <v/>
      </c>
      <c r="AK361" s="40" t="str">
        <f>IF(R361="RECETTE","",IF(R361="PRINCIPAL AUTEUR",IF(OR(S361="",T361="",V361="",W361="",S361=0),"",IFERROR(IF(OR(VLOOKUP(UPPER(TRIM(SUBSTITUTE(T361,CHAR(160)," "))),AP4:AS49,2,FALSE)&lt;&gt;VLOOKUP(UPPER(TRIM(SUBSTITUTE(W361,CHAR(160)," "))),AP4:AS49,2,FALSE),AND(VLOOKUP(UPPER(TRIM(SUBSTITUTE(T361,CHAR(160)," "))),AP4:AS49,2,FALSE)="AUTRE",UPPER(TRIM(SUBSTITUTE(T361,CHAR(160)," ")))&lt;&gt;UPPER(TRIM(SUBSTITUTE(W361,CHAR(160)," "))))),"",(V361*VLOOKUP(UPPER(TRIM(SUBSTITUTE(W361,CHAR(160)," "))),AP4:AS49,3,FALSE))/(S361*VLOOKUP(UPPER(TRIM(SUBSTITUTE(T361,CHAR(160)," "))),AP4:AS49,3,FALSE))),"")),IFERROR(AK360,"")))</f>
        <v/>
      </c>
      <c r="AL361" s="40" t="str">
        <f t="shared" si="79"/>
        <v/>
      </c>
      <c r="AM361" s="50">
        <f t="shared" si="80"/>
        <v>0</v>
      </c>
      <c r="AN361" s="1"/>
      <c r="AO361" s="1"/>
      <c r="AP361" s="65" t="s">
        <v>455</v>
      </c>
      <c r="AQ361" s="1"/>
      <c r="AR361" s="1"/>
      <c r="AS361" s="1"/>
      <c r="BJ361" s="229">
        <v>1</v>
      </c>
    </row>
    <row r="362" spans="2:62" ht="20.100000000000001" customHeight="1" x14ac:dyDescent="0.25">
      <c r="B362" s="178">
        <f t="shared" si="81"/>
        <v>0</v>
      </c>
      <c r="C362" s="156"/>
      <c r="D362" s="157"/>
      <c r="E362" s="157"/>
      <c r="F362" s="157"/>
      <c r="G362" s="157"/>
      <c r="H362" s="157"/>
      <c r="I362" s="158"/>
      <c r="K362" s="255" t="str">
        <f t="shared" si="70"/>
        <v>►</v>
      </c>
      <c r="L362" s="341"/>
      <c r="M362" s="341"/>
      <c r="N362" s="341"/>
      <c r="O362" s="341"/>
      <c r="P362" s="341"/>
      <c r="Q362" s="1"/>
      <c r="R362" s="1"/>
      <c r="S362" s="77"/>
      <c r="T362" s="77"/>
      <c r="U362" s="77"/>
      <c r="V362" s="77"/>
      <c r="W362" s="1"/>
      <c r="X362" s="46" t="str">
        <f t="shared" si="74"/>
        <v/>
      </c>
      <c r="Y362" s="46" t="str">
        <f>IF(NOT(AND(LEFT(R362,1)="L",R362&lt;&gt;"LIGNE")),"",IF(UPPER(TRIM(W362))="QS","Qt. suffisante",IF(AJ362="","",IF(AF362="MASSE",IF(AJ362&gt;=1,"Kg","g"),IF(AF362="VOLUME",IF(AJ362&gt;=1,"L","cl"),IFERROR(VLOOKUP(UPPER(TRIM(V362)),AP4:AS49,4,FALSE),V362))))))</f>
        <v/>
      </c>
      <c r="Z362" s="78" t="str">
        <f t="shared" si="75"/>
        <v/>
      </c>
      <c r="AA362" s="45" t="str">
        <f>IF(NOT(AND(LEFT(R362,1)="L",R362&lt;&gt;"LIGNE")),"",IF(UPPER(TRIM(W362))="QS","Qt. suffisante",IF(AI362="","",IF(AF362="MASSE",IF(AI362&gt;=1,"Kg","g"),IF(AF362="VOLUME",IF(AI362&gt;=1,"L","cl"),IFERROR(VLOOKUP(UPPER(TRIM(V362)),AP4:AS49,4,FALSE),V362))))))</f>
        <v/>
      </c>
      <c r="AB362" s="47" t="str">
        <f t="shared" si="71"/>
        <v/>
      </c>
      <c r="AC362" s="47" t="str">
        <f t="shared" si="72"/>
        <v/>
      </c>
      <c r="AD362" s="47" t="str">
        <f t="shared" si="76"/>
        <v/>
      </c>
      <c r="AE362" s="1"/>
      <c r="AF362" s="48" t="str">
        <f>IF(NOT(AND(LEFT(R362,1)="L",R362&lt;&gt;"LIGNE")),"",IFERROR(VLOOKUP(UPPER(TRIM(V362)),AP4:AS49,2,FALSE),""))</f>
        <v/>
      </c>
      <c r="AG362" s="49" t="str">
        <f>IF(NOT(AND(LEFT(R362,1)="L",R362&lt;&gt;"LIGNE")),"",IFERROR(VLOOKUP(UPPER(TRIM(V362)),AP4:AS49,3,FALSE),""))</f>
        <v/>
      </c>
      <c r="AH362" s="49" t="str">
        <f t="shared" si="73"/>
        <v/>
      </c>
      <c r="AI362" s="49" t="str">
        <f t="shared" si="77"/>
        <v/>
      </c>
      <c r="AJ362" s="49" t="str">
        <f t="shared" si="78"/>
        <v/>
      </c>
      <c r="AK362" s="40" t="str">
        <f>IF(R362="RECETTE","",IF(R362="PRINCIPAL AUTEUR",IF(OR(S362="",T362="",V362="",W362="",S362=0),"",IFERROR(IF(OR(VLOOKUP(UPPER(TRIM(SUBSTITUTE(T362,CHAR(160)," "))),AP4:AS49,2,FALSE)&lt;&gt;VLOOKUP(UPPER(TRIM(SUBSTITUTE(W362,CHAR(160)," "))),AP4:AS49,2,FALSE),AND(VLOOKUP(UPPER(TRIM(SUBSTITUTE(T362,CHAR(160)," "))),AP4:AS49,2,FALSE)="AUTRE",UPPER(TRIM(SUBSTITUTE(T362,CHAR(160)," ")))&lt;&gt;UPPER(TRIM(SUBSTITUTE(W362,CHAR(160)," "))))),"",(V362*VLOOKUP(UPPER(TRIM(SUBSTITUTE(W362,CHAR(160)," "))),AP4:AS49,3,FALSE))/(S362*VLOOKUP(UPPER(TRIM(SUBSTITUTE(T362,CHAR(160)," "))),AP4:AS49,3,FALSE))),"")),IFERROR(AK361,"")))</f>
        <v/>
      </c>
      <c r="AL362" s="40" t="str">
        <f t="shared" si="79"/>
        <v/>
      </c>
      <c r="AM362" s="50">
        <f t="shared" si="80"/>
        <v>0</v>
      </c>
      <c r="AN362" s="1"/>
      <c r="AO362" s="1"/>
      <c r="AP362" s="65" t="s">
        <v>456</v>
      </c>
      <c r="AQ362" s="1"/>
      <c r="AR362" s="1"/>
      <c r="AS362" s="1"/>
      <c r="BJ362" s="229">
        <v>1</v>
      </c>
    </row>
    <row r="363" spans="2:62" ht="20.100000000000001" customHeight="1" x14ac:dyDescent="0.25">
      <c r="B363" s="178">
        <f t="shared" si="81"/>
        <v>0</v>
      </c>
      <c r="C363" s="156"/>
      <c r="D363" s="157"/>
      <c r="E363" s="157"/>
      <c r="F363" s="157"/>
      <c r="G363" s="157"/>
      <c r="H363" s="157"/>
      <c r="I363" s="158"/>
      <c r="K363" s="255" t="str">
        <f t="shared" si="70"/>
        <v>►</v>
      </c>
      <c r="L363" s="341"/>
      <c r="M363" s="341"/>
      <c r="N363" s="341"/>
      <c r="O363" s="341"/>
      <c r="P363" s="341"/>
      <c r="Q363" s="1"/>
      <c r="R363" s="1"/>
      <c r="S363" s="77"/>
      <c r="T363" s="77"/>
      <c r="U363" s="77"/>
      <c r="V363" s="77"/>
      <c r="W363" s="1"/>
      <c r="X363" s="46" t="str">
        <f t="shared" si="74"/>
        <v/>
      </c>
      <c r="Y363" s="46" t="str">
        <f>IF(NOT(AND(LEFT(R363,1)="L",R363&lt;&gt;"LIGNE")),"",IF(UPPER(TRIM(W363))="QS","Qt. suffisante",IF(AJ363="","",IF(AF363="MASSE",IF(AJ363&gt;=1,"Kg","g"),IF(AF363="VOLUME",IF(AJ363&gt;=1,"L","cl"),IFERROR(VLOOKUP(UPPER(TRIM(V363)),AP4:AS49,4,FALSE),V363))))))</f>
        <v/>
      </c>
      <c r="Z363" s="78" t="str">
        <f t="shared" si="75"/>
        <v/>
      </c>
      <c r="AA363" s="45" t="str">
        <f>IF(NOT(AND(LEFT(R363,1)="L",R363&lt;&gt;"LIGNE")),"",IF(UPPER(TRIM(W363))="QS","Qt. suffisante",IF(AI363="","",IF(AF363="MASSE",IF(AI363&gt;=1,"Kg","g"),IF(AF363="VOLUME",IF(AI363&gt;=1,"L","cl"),IFERROR(VLOOKUP(UPPER(TRIM(V363)),AP4:AS49,4,FALSE),V363))))))</f>
        <v/>
      </c>
      <c r="AB363" s="47" t="str">
        <f t="shared" si="71"/>
        <v/>
      </c>
      <c r="AC363" s="47" t="str">
        <f t="shared" si="72"/>
        <v/>
      </c>
      <c r="AD363" s="47" t="str">
        <f t="shared" si="76"/>
        <v/>
      </c>
      <c r="AE363" s="1"/>
      <c r="AF363" s="48" t="str">
        <f>IF(NOT(AND(LEFT(R363,1)="L",R363&lt;&gt;"LIGNE")),"",IFERROR(VLOOKUP(UPPER(TRIM(V363)),AP4:AS49,2,FALSE),""))</f>
        <v/>
      </c>
      <c r="AG363" s="49" t="str">
        <f>IF(NOT(AND(LEFT(R363,1)="L",R363&lt;&gt;"LIGNE")),"",IFERROR(VLOOKUP(UPPER(TRIM(V363)),AP4:AS49,3,FALSE),""))</f>
        <v/>
      </c>
      <c r="AH363" s="49" t="str">
        <f t="shared" si="73"/>
        <v/>
      </c>
      <c r="AI363" s="49" t="str">
        <f t="shared" si="77"/>
        <v/>
      </c>
      <c r="AJ363" s="49" t="str">
        <f t="shared" si="78"/>
        <v/>
      </c>
      <c r="AK363" s="40" t="str">
        <f>IF(R363="RECETTE","",IF(R363="PRINCIPAL AUTEUR",IF(OR(S363="",T363="",V363="",W363="",S363=0),"",IFERROR(IF(OR(VLOOKUP(UPPER(TRIM(SUBSTITUTE(T363,CHAR(160)," "))),AP4:AS49,2,FALSE)&lt;&gt;VLOOKUP(UPPER(TRIM(SUBSTITUTE(W363,CHAR(160)," "))),AP4:AS49,2,FALSE),AND(VLOOKUP(UPPER(TRIM(SUBSTITUTE(T363,CHAR(160)," "))),AP4:AS49,2,FALSE)="AUTRE",UPPER(TRIM(SUBSTITUTE(T363,CHAR(160)," ")))&lt;&gt;UPPER(TRIM(SUBSTITUTE(W363,CHAR(160)," "))))),"",(V363*VLOOKUP(UPPER(TRIM(SUBSTITUTE(W363,CHAR(160)," "))),AP4:AS49,3,FALSE))/(S363*VLOOKUP(UPPER(TRIM(SUBSTITUTE(T363,CHAR(160)," "))),AP4:AS49,3,FALSE))),"")),IFERROR(AK362,"")))</f>
        <v/>
      </c>
      <c r="AL363" s="40" t="str">
        <f t="shared" si="79"/>
        <v/>
      </c>
      <c r="AM363" s="50">
        <f t="shared" si="80"/>
        <v>0</v>
      </c>
      <c r="AN363" s="1"/>
      <c r="AO363" s="1"/>
      <c r="AP363" s="65" t="s">
        <v>457</v>
      </c>
      <c r="AQ363" s="1"/>
      <c r="AR363" s="1"/>
      <c r="AS363" s="1"/>
      <c r="BJ363" s="229">
        <v>1</v>
      </c>
    </row>
    <row r="364" spans="2:62" ht="20.100000000000001" customHeight="1" x14ac:dyDescent="0.25">
      <c r="B364" s="178">
        <f t="shared" si="81"/>
        <v>0</v>
      </c>
      <c r="C364" s="156"/>
      <c r="D364" s="157"/>
      <c r="E364" s="157"/>
      <c r="F364" s="157"/>
      <c r="G364" s="157"/>
      <c r="H364" s="157"/>
      <c r="I364" s="158"/>
      <c r="K364" s="255" t="str">
        <f t="shared" si="70"/>
        <v>►</v>
      </c>
      <c r="L364" s="341"/>
      <c r="M364" s="341"/>
      <c r="N364" s="341"/>
      <c r="O364" s="341"/>
      <c r="P364" s="341"/>
      <c r="Q364" s="1"/>
      <c r="R364" s="1"/>
      <c r="S364" s="77"/>
      <c r="T364" s="77"/>
      <c r="U364" s="77"/>
      <c r="V364" s="77"/>
      <c r="W364" s="1"/>
      <c r="X364" s="46" t="str">
        <f t="shared" si="74"/>
        <v/>
      </c>
      <c r="Y364" s="46" t="str">
        <f>IF(NOT(AND(LEFT(R364,1)="L",R364&lt;&gt;"LIGNE")),"",IF(UPPER(TRIM(W364))="QS","Qt. suffisante",IF(AJ364="","",IF(AF364="MASSE",IF(AJ364&gt;=1,"Kg","g"),IF(AF364="VOLUME",IF(AJ364&gt;=1,"L","cl"),IFERROR(VLOOKUP(UPPER(TRIM(V364)),AP4:AS49,4,FALSE),V364))))))</f>
        <v/>
      </c>
      <c r="Z364" s="78" t="str">
        <f t="shared" si="75"/>
        <v/>
      </c>
      <c r="AA364" s="45" t="str">
        <f>IF(NOT(AND(LEFT(R364,1)="L",R364&lt;&gt;"LIGNE")),"",IF(UPPER(TRIM(W364))="QS","Qt. suffisante",IF(AI364="","",IF(AF364="MASSE",IF(AI364&gt;=1,"Kg","g"),IF(AF364="VOLUME",IF(AI364&gt;=1,"L","cl"),IFERROR(VLOOKUP(UPPER(TRIM(V364)),AP4:AS49,4,FALSE),V364))))))</f>
        <v/>
      </c>
      <c r="AB364" s="47" t="str">
        <f t="shared" si="71"/>
        <v/>
      </c>
      <c r="AC364" s="47" t="str">
        <f t="shared" si="72"/>
        <v/>
      </c>
      <c r="AD364" s="47" t="str">
        <f t="shared" si="76"/>
        <v/>
      </c>
      <c r="AE364" s="1"/>
      <c r="AF364" s="48" t="str">
        <f>IF(NOT(AND(LEFT(R364,1)="L",R364&lt;&gt;"LIGNE")),"",IFERROR(VLOOKUP(UPPER(TRIM(V364)),AP4:AS49,2,FALSE),""))</f>
        <v/>
      </c>
      <c r="AG364" s="49" t="str">
        <f>IF(NOT(AND(LEFT(R364,1)="L",R364&lt;&gt;"LIGNE")),"",IFERROR(VLOOKUP(UPPER(TRIM(V364)),AP4:AS49,3,FALSE),""))</f>
        <v/>
      </c>
      <c r="AH364" s="49" t="str">
        <f t="shared" si="73"/>
        <v/>
      </c>
      <c r="AI364" s="49" t="str">
        <f t="shared" si="77"/>
        <v/>
      </c>
      <c r="AJ364" s="49" t="str">
        <f t="shared" si="78"/>
        <v/>
      </c>
      <c r="AK364" s="40" t="str">
        <f>IF(R364="RECETTE","",IF(R364="PRINCIPAL AUTEUR",IF(OR(S364="",T364="",V364="",W364="",S364=0),"",IFERROR(IF(OR(VLOOKUP(UPPER(TRIM(SUBSTITUTE(T364,CHAR(160)," "))),AP4:AS49,2,FALSE)&lt;&gt;VLOOKUP(UPPER(TRIM(SUBSTITUTE(W364,CHAR(160)," "))),AP4:AS49,2,FALSE),AND(VLOOKUP(UPPER(TRIM(SUBSTITUTE(T364,CHAR(160)," "))),AP4:AS49,2,FALSE)="AUTRE",UPPER(TRIM(SUBSTITUTE(T364,CHAR(160)," ")))&lt;&gt;UPPER(TRIM(SUBSTITUTE(W364,CHAR(160)," "))))),"",(V364*VLOOKUP(UPPER(TRIM(SUBSTITUTE(W364,CHAR(160)," "))),AP4:AS49,3,FALSE))/(S364*VLOOKUP(UPPER(TRIM(SUBSTITUTE(T364,CHAR(160)," "))),AP4:AS49,3,FALSE))),"")),IFERROR(AK363,"")))</f>
        <v/>
      </c>
      <c r="AL364" s="40" t="str">
        <f t="shared" si="79"/>
        <v/>
      </c>
      <c r="AM364" s="50">
        <f t="shared" si="80"/>
        <v>0</v>
      </c>
      <c r="AN364" s="1"/>
      <c r="AO364" s="1"/>
      <c r="AP364" s="65" t="s">
        <v>450</v>
      </c>
      <c r="AQ364" s="1"/>
      <c r="AR364" s="1"/>
      <c r="AS364" s="1"/>
      <c r="BJ364" s="229">
        <v>1</v>
      </c>
    </row>
    <row r="365" spans="2:62" ht="20.100000000000001" customHeight="1" x14ac:dyDescent="0.25">
      <c r="B365" s="178">
        <f t="shared" si="81"/>
        <v>0</v>
      </c>
      <c r="C365" s="156"/>
      <c r="D365" s="157"/>
      <c r="E365" s="157"/>
      <c r="F365" s="157"/>
      <c r="G365" s="157"/>
      <c r="H365" s="157"/>
      <c r="I365" s="158"/>
      <c r="K365" s="255" t="str">
        <f t="shared" si="70"/>
        <v>►</v>
      </c>
      <c r="L365" s="341"/>
      <c r="M365" s="341"/>
      <c r="N365" s="341"/>
      <c r="O365" s="341"/>
      <c r="P365" s="341"/>
      <c r="Q365" s="1"/>
      <c r="R365" s="1"/>
      <c r="S365" s="77"/>
      <c r="T365" s="77"/>
      <c r="U365" s="77"/>
      <c r="V365" s="77"/>
      <c r="W365" s="1"/>
      <c r="X365" s="46" t="str">
        <f t="shared" si="74"/>
        <v/>
      </c>
      <c r="Y365" s="46" t="str">
        <f>IF(NOT(AND(LEFT(R365,1)="L",R365&lt;&gt;"LIGNE")),"",IF(UPPER(TRIM(W365))="QS","Qt. suffisante",IF(AJ365="","",IF(AF365="MASSE",IF(AJ365&gt;=1,"Kg","g"),IF(AF365="VOLUME",IF(AJ365&gt;=1,"L","cl"),IFERROR(VLOOKUP(UPPER(TRIM(V365)),AP4:AS49,4,FALSE),V365))))))</f>
        <v/>
      </c>
      <c r="Z365" s="78" t="str">
        <f t="shared" si="75"/>
        <v/>
      </c>
      <c r="AA365" s="45" t="str">
        <f>IF(NOT(AND(LEFT(R365,1)="L",R365&lt;&gt;"LIGNE")),"",IF(UPPER(TRIM(W365))="QS","Qt. suffisante",IF(AI365="","",IF(AF365="MASSE",IF(AI365&gt;=1,"Kg","g"),IF(AF365="VOLUME",IF(AI365&gt;=1,"L","cl"),IFERROR(VLOOKUP(UPPER(TRIM(V365)),AP4:AS49,4,FALSE),V365))))))</f>
        <v/>
      </c>
      <c r="AB365" s="47" t="str">
        <f t="shared" si="71"/>
        <v/>
      </c>
      <c r="AC365" s="47" t="str">
        <f t="shared" si="72"/>
        <v/>
      </c>
      <c r="AD365" s="47" t="str">
        <f t="shared" si="76"/>
        <v/>
      </c>
      <c r="AE365" s="1"/>
      <c r="AF365" s="48" t="str">
        <f>IF(NOT(AND(LEFT(R365,1)="L",R365&lt;&gt;"LIGNE")),"",IFERROR(VLOOKUP(UPPER(TRIM(V365)),AP4:AS49,2,FALSE),""))</f>
        <v/>
      </c>
      <c r="AG365" s="49" t="str">
        <f>IF(NOT(AND(LEFT(R365,1)="L",R365&lt;&gt;"LIGNE")),"",IFERROR(VLOOKUP(UPPER(TRIM(V365)),AP4:AS49,3,FALSE),""))</f>
        <v/>
      </c>
      <c r="AH365" s="49" t="str">
        <f t="shared" si="73"/>
        <v/>
      </c>
      <c r="AI365" s="49" t="str">
        <f t="shared" si="77"/>
        <v/>
      </c>
      <c r="AJ365" s="49" t="str">
        <f t="shared" si="78"/>
        <v/>
      </c>
      <c r="AK365" s="40" t="str">
        <f>IF(R365="RECETTE","",IF(R365="PRINCIPAL AUTEUR",IF(OR(S365="",T365="",V365="",W365="",S365=0),"",IFERROR(IF(OR(VLOOKUP(UPPER(TRIM(SUBSTITUTE(T365,CHAR(160)," "))),AP4:AS49,2,FALSE)&lt;&gt;VLOOKUP(UPPER(TRIM(SUBSTITUTE(W365,CHAR(160)," "))),AP4:AS49,2,FALSE),AND(VLOOKUP(UPPER(TRIM(SUBSTITUTE(T365,CHAR(160)," "))),AP4:AS49,2,FALSE)="AUTRE",UPPER(TRIM(SUBSTITUTE(T365,CHAR(160)," ")))&lt;&gt;UPPER(TRIM(SUBSTITUTE(W365,CHAR(160)," "))))),"",(V365*VLOOKUP(UPPER(TRIM(SUBSTITUTE(W365,CHAR(160)," "))),AP4:AS49,3,FALSE))/(S365*VLOOKUP(UPPER(TRIM(SUBSTITUTE(T365,CHAR(160)," "))),AP4:AS49,3,FALSE))),"")),IFERROR(AK364,"")))</f>
        <v/>
      </c>
      <c r="AL365" s="40" t="str">
        <f t="shared" si="79"/>
        <v/>
      </c>
      <c r="AM365" s="50">
        <f t="shared" si="80"/>
        <v>0</v>
      </c>
      <c r="AN365" s="1"/>
      <c r="AO365" s="1"/>
      <c r="AP365" s="65" t="s">
        <v>451</v>
      </c>
      <c r="AQ365" s="1"/>
      <c r="AR365" s="1"/>
      <c r="AS365" s="1"/>
      <c r="BJ365" s="229">
        <v>1</v>
      </c>
    </row>
    <row r="366" spans="2:62" ht="20.100000000000001" customHeight="1" x14ac:dyDescent="0.25">
      <c r="B366" s="178">
        <f t="shared" si="81"/>
        <v>0</v>
      </c>
      <c r="C366" s="156"/>
      <c r="D366" s="157"/>
      <c r="E366" s="157"/>
      <c r="F366" s="157"/>
      <c r="G366" s="157"/>
      <c r="H366" s="157"/>
      <c r="I366" s="158"/>
      <c r="K366" s="255" t="str">
        <f t="shared" si="70"/>
        <v>►</v>
      </c>
      <c r="L366" s="341"/>
      <c r="M366" s="341"/>
      <c r="N366" s="341"/>
      <c r="O366" s="341"/>
      <c r="P366" s="341"/>
      <c r="Q366" s="1"/>
      <c r="R366" s="1"/>
      <c r="S366" s="77"/>
      <c r="T366" s="77"/>
      <c r="U366" s="77"/>
      <c r="V366" s="77"/>
      <c r="W366" s="1"/>
      <c r="X366" s="46" t="str">
        <f t="shared" si="74"/>
        <v/>
      </c>
      <c r="Y366" s="46" t="str">
        <f>IF(NOT(AND(LEFT(R366,1)="L",R366&lt;&gt;"LIGNE")),"",IF(UPPER(TRIM(W366))="QS","Qt. suffisante",IF(AJ366="","",IF(AF366="MASSE",IF(AJ366&gt;=1,"Kg","g"),IF(AF366="VOLUME",IF(AJ366&gt;=1,"L","cl"),IFERROR(VLOOKUP(UPPER(TRIM(V366)),AP4:AS49,4,FALSE),V366))))))</f>
        <v/>
      </c>
      <c r="Z366" s="78" t="str">
        <f t="shared" si="75"/>
        <v/>
      </c>
      <c r="AA366" s="45" t="str">
        <f>IF(NOT(AND(LEFT(R366,1)="L",R366&lt;&gt;"LIGNE")),"",IF(UPPER(TRIM(W366))="QS","Qt. suffisante",IF(AI366="","",IF(AF366="MASSE",IF(AI366&gt;=1,"Kg","g"),IF(AF366="VOLUME",IF(AI366&gt;=1,"L","cl"),IFERROR(VLOOKUP(UPPER(TRIM(V366)),AP4:AS49,4,FALSE),V366))))))</f>
        <v/>
      </c>
      <c r="AB366" s="47" t="str">
        <f t="shared" si="71"/>
        <v/>
      </c>
      <c r="AC366" s="47" t="str">
        <f t="shared" si="72"/>
        <v/>
      </c>
      <c r="AD366" s="47" t="str">
        <f t="shared" si="76"/>
        <v/>
      </c>
      <c r="AE366" s="1"/>
      <c r="AF366" s="48" t="str">
        <f>IF(NOT(AND(LEFT(R366,1)="L",R366&lt;&gt;"LIGNE")),"",IFERROR(VLOOKUP(UPPER(TRIM(V366)),AP4:AS49,2,FALSE),""))</f>
        <v/>
      </c>
      <c r="AG366" s="49" t="str">
        <f>IF(NOT(AND(LEFT(R366,1)="L",R366&lt;&gt;"LIGNE")),"",IFERROR(VLOOKUP(UPPER(TRIM(V366)),AP4:AS49,3,FALSE),""))</f>
        <v/>
      </c>
      <c r="AH366" s="49" t="str">
        <f t="shared" si="73"/>
        <v/>
      </c>
      <c r="AI366" s="49" t="str">
        <f t="shared" si="77"/>
        <v/>
      </c>
      <c r="AJ366" s="49" t="str">
        <f t="shared" si="78"/>
        <v/>
      </c>
      <c r="AK366" s="40" t="str">
        <f>IF(R366="RECETTE","",IF(R366="PRINCIPAL AUTEUR",IF(OR(S366="",T366="",V366="",W366="",S366=0),"",IFERROR(IF(OR(VLOOKUP(UPPER(TRIM(SUBSTITUTE(T366,CHAR(160)," "))),AP4:AS49,2,FALSE)&lt;&gt;VLOOKUP(UPPER(TRIM(SUBSTITUTE(W366,CHAR(160)," "))),AP4:AS49,2,FALSE),AND(VLOOKUP(UPPER(TRIM(SUBSTITUTE(T366,CHAR(160)," "))),AP4:AS49,2,FALSE)="AUTRE",UPPER(TRIM(SUBSTITUTE(T366,CHAR(160)," ")))&lt;&gt;UPPER(TRIM(SUBSTITUTE(W366,CHAR(160)," "))))),"",(V366*VLOOKUP(UPPER(TRIM(SUBSTITUTE(W366,CHAR(160)," "))),AP4:AS49,3,FALSE))/(S366*VLOOKUP(UPPER(TRIM(SUBSTITUTE(T366,CHAR(160)," "))),AP4:AS49,3,FALSE))),"")),IFERROR(AK365,"")))</f>
        <v/>
      </c>
      <c r="AL366" s="40" t="str">
        <f t="shared" si="79"/>
        <v/>
      </c>
      <c r="AM366" s="50">
        <f t="shared" si="80"/>
        <v>0</v>
      </c>
      <c r="AN366" s="1"/>
      <c r="AO366" s="1"/>
      <c r="AP366" s="65" t="s">
        <v>452</v>
      </c>
      <c r="AQ366" s="1"/>
      <c r="AR366" s="1"/>
      <c r="AS366" s="1"/>
      <c r="BJ366" s="229">
        <v>1</v>
      </c>
    </row>
    <row r="367" spans="2:62" ht="20.100000000000001" customHeight="1" x14ac:dyDescent="0.25">
      <c r="B367" s="178">
        <f t="shared" si="81"/>
        <v>0</v>
      </c>
      <c r="C367" s="156"/>
      <c r="D367" s="157"/>
      <c r="E367" s="157"/>
      <c r="F367" s="157"/>
      <c r="G367" s="157"/>
      <c r="H367" s="157"/>
      <c r="I367" s="158"/>
      <c r="K367" s="255" t="str">
        <f t="shared" si="70"/>
        <v>►</v>
      </c>
      <c r="L367" s="341"/>
      <c r="M367" s="341"/>
      <c r="N367" s="341"/>
      <c r="O367" s="341"/>
      <c r="P367" s="341"/>
      <c r="Q367" s="1"/>
      <c r="R367" s="1"/>
      <c r="S367" s="77"/>
      <c r="T367" s="77"/>
      <c r="U367" s="77"/>
      <c r="V367" s="77"/>
      <c r="W367" s="1"/>
      <c r="X367" s="46" t="str">
        <f t="shared" si="74"/>
        <v/>
      </c>
      <c r="Y367" s="46" t="str">
        <f>IF(NOT(AND(LEFT(R367,1)="L",R367&lt;&gt;"LIGNE")),"",IF(UPPER(TRIM(W367))="QS","Qt. suffisante",IF(AJ367="","",IF(AF367="MASSE",IF(AJ367&gt;=1,"Kg","g"),IF(AF367="VOLUME",IF(AJ367&gt;=1,"L","cl"),IFERROR(VLOOKUP(UPPER(TRIM(V367)),AP4:AS49,4,FALSE),V367))))))</f>
        <v/>
      </c>
      <c r="Z367" s="78" t="str">
        <f t="shared" si="75"/>
        <v/>
      </c>
      <c r="AA367" s="45" t="str">
        <f>IF(NOT(AND(LEFT(R367,1)="L",R367&lt;&gt;"LIGNE")),"",IF(UPPER(TRIM(W367))="QS","Qt. suffisante",IF(AI367="","",IF(AF367="MASSE",IF(AI367&gt;=1,"Kg","g"),IF(AF367="VOLUME",IF(AI367&gt;=1,"L","cl"),IFERROR(VLOOKUP(UPPER(TRIM(V367)),AP4:AS49,4,FALSE),V367))))))</f>
        <v/>
      </c>
      <c r="AB367" s="47" t="str">
        <f t="shared" si="71"/>
        <v/>
      </c>
      <c r="AC367" s="47" t="str">
        <f t="shared" si="72"/>
        <v/>
      </c>
      <c r="AD367" s="47" t="str">
        <f t="shared" si="76"/>
        <v/>
      </c>
      <c r="AE367" s="1"/>
      <c r="AF367" s="48" t="str">
        <f>IF(NOT(AND(LEFT(R367,1)="L",R367&lt;&gt;"LIGNE")),"",IFERROR(VLOOKUP(UPPER(TRIM(V367)),AP4:AS49,2,FALSE),""))</f>
        <v/>
      </c>
      <c r="AG367" s="49" t="str">
        <f>IF(NOT(AND(LEFT(R367,1)="L",R367&lt;&gt;"LIGNE")),"",IFERROR(VLOOKUP(UPPER(TRIM(V367)),AP4:AS49,3,FALSE),""))</f>
        <v/>
      </c>
      <c r="AH367" s="49" t="str">
        <f t="shared" si="73"/>
        <v/>
      </c>
      <c r="AI367" s="49" t="str">
        <f t="shared" si="77"/>
        <v/>
      </c>
      <c r="AJ367" s="49" t="str">
        <f t="shared" si="78"/>
        <v/>
      </c>
      <c r="AK367" s="40" t="str">
        <f>IF(R367="RECETTE","",IF(R367="PRINCIPAL AUTEUR",IF(OR(S367="",T367="",V367="",W367="",S367=0),"",IFERROR(IF(OR(VLOOKUP(UPPER(TRIM(SUBSTITUTE(T367,CHAR(160)," "))),AP4:AS49,2,FALSE)&lt;&gt;VLOOKUP(UPPER(TRIM(SUBSTITUTE(W367,CHAR(160)," "))),AP4:AS49,2,FALSE),AND(VLOOKUP(UPPER(TRIM(SUBSTITUTE(T367,CHAR(160)," "))),AP4:AS49,2,FALSE)="AUTRE",UPPER(TRIM(SUBSTITUTE(T367,CHAR(160)," ")))&lt;&gt;UPPER(TRIM(SUBSTITUTE(W367,CHAR(160)," "))))),"",(V367*VLOOKUP(UPPER(TRIM(SUBSTITUTE(W367,CHAR(160)," "))),AP4:AS49,3,FALSE))/(S367*VLOOKUP(UPPER(TRIM(SUBSTITUTE(T367,CHAR(160)," "))),AP4:AS49,3,FALSE))),"")),IFERROR(AK366,"")))</f>
        <v/>
      </c>
      <c r="AL367" s="40" t="str">
        <f t="shared" si="79"/>
        <v/>
      </c>
      <c r="AM367" s="50">
        <f t="shared" si="80"/>
        <v>0</v>
      </c>
      <c r="AN367" s="1"/>
      <c r="AO367" s="1"/>
      <c r="AP367" s="65" t="s">
        <v>453</v>
      </c>
      <c r="AQ367" s="1"/>
      <c r="AR367" s="1"/>
      <c r="AS367" s="1"/>
      <c r="BJ367" s="229">
        <v>1</v>
      </c>
    </row>
    <row r="368" spans="2:62" ht="20.100000000000001" customHeight="1" x14ac:dyDescent="0.25">
      <c r="B368" s="178">
        <f t="shared" si="81"/>
        <v>0</v>
      </c>
      <c r="C368" s="156"/>
      <c r="D368" s="157"/>
      <c r="E368" s="157"/>
      <c r="F368" s="157"/>
      <c r="G368" s="157"/>
      <c r="H368" s="157"/>
      <c r="I368" s="158"/>
      <c r="K368" s="255" t="str">
        <f t="shared" si="70"/>
        <v>►</v>
      </c>
      <c r="L368" s="341"/>
      <c r="M368" s="341"/>
      <c r="N368" s="341"/>
      <c r="O368" s="341"/>
      <c r="P368" s="341"/>
      <c r="Q368" s="1"/>
      <c r="R368" s="1"/>
      <c r="S368" s="77"/>
      <c r="T368" s="77"/>
      <c r="U368" s="77"/>
      <c r="V368" s="77"/>
      <c r="W368" s="1"/>
      <c r="X368" s="46" t="str">
        <f t="shared" si="74"/>
        <v/>
      </c>
      <c r="Y368" s="46" t="str">
        <f>IF(NOT(AND(LEFT(R368,1)="L",R368&lt;&gt;"LIGNE")),"",IF(UPPER(TRIM(W368))="QS","Qt. suffisante",IF(AJ368="","",IF(AF368="MASSE",IF(AJ368&gt;=1,"Kg","g"),IF(AF368="VOLUME",IF(AJ368&gt;=1,"L","cl"),IFERROR(VLOOKUP(UPPER(TRIM(V368)),AP4:AS49,4,FALSE),V368))))))</f>
        <v/>
      </c>
      <c r="Z368" s="78" t="str">
        <f t="shared" si="75"/>
        <v/>
      </c>
      <c r="AA368" s="45" t="str">
        <f>IF(NOT(AND(LEFT(R368,1)="L",R368&lt;&gt;"LIGNE")),"",IF(UPPER(TRIM(W368))="QS","Qt. suffisante",IF(AI368="","",IF(AF368="MASSE",IF(AI368&gt;=1,"Kg","g"),IF(AF368="VOLUME",IF(AI368&gt;=1,"L","cl"),IFERROR(VLOOKUP(UPPER(TRIM(V368)),AP4:AS49,4,FALSE),V368))))))</f>
        <v/>
      </c>
      <c r="AB368" s="47" t="str">
        <f t="shared" si="71"/>
        <v/>
      </c>
      <c r="AC368" s="47" t="str">
        <f t="shared" si="72"/>
        <v/>
      </c>
      <c r="AD368" s="47" t="str">
        <f t="shared" si="76"/>
        <v/>
      </c>
      <c r="AE368" s="1"/>
      <c r="AF368" s="48" t="str">
        <f>IF(NOT(AND(LEFT(R368,1)="L",R368&lt;&gt;"LIGNE")),"",IFERROR(VLOOKUP(UPPER(TRIM(V368)),AP4:AS49,2,FALSE),""))</f>
        <v/>
      </c>
      <c r="AG368" s="49" t="str">
        <f>IF(NOT(AND(LEFT(R368,1)="L",R368&lt;&gt;"LIGNE")),"",IFERROR(VLOOKUP(UPPER(TRIM(V368)),AP4:AS49,3,FALSE),""))</f>
        <v/>
      </c>
      <c r="AH368" s="49" t="str">
        <f t="shared" si="73"/>
        <v/>
      </c>
      <c r="AI368" s="49" t="str">
        <f t="shared" si="77"/>
        <v/>
      </c>
      <c r="AJ368" s="49" t="str">
        <f t="shared" si="78"/>
        <v/>
      </c>
      <c r="AK368" s="40" t="str">
        <f>IF(R368="RECETTE","",IF(R368="PRINCIPAL AUTEUR",IF(OR(S368="",T368="",V368="",W368="",S368=0),"",IFERROR(IF(OR(VLOOKUP(UPPER(TRIM(SUBSTITUTE(T368,CHAR(160)," "))),AP4:AS49,2,FALSE)&lt;&gt;VLOOKUP(UPPER(TRIM(SUBSTITUTE(W368,CHAR(160)," "))),AP4:AS49,2,FALSE),AND(VLOOKUP(UPPER(TRIM(SUBSTITUTE(T368,CHAR(160)," "))),AP4:AS49,2,FALSE)="AUTRE",UPPER(TRIM(SUBSTITUTE(T368,CHAR(160)," ")))&lt;&gt;UPPER(TRIM(SUBSTITUTE(W368,CHAR(160)," "))))),"",(V368*VLOOKUP(UPPER(TRIM(SUBSTITUTE(W368,CHAR(160)," "))),AP4:AS49,3,FALSE))/(S368*VLOOKUP(UPPER(TRIM(SUBSTITUTE(T368,CHAR(160)," "))),AP4:AS49,3,FALSE))),"")),IFERROR(AK367,"")))</f>
        <v/>
      </c>
      <c r="AL368" s="40" t="str">
        <f t="shared" si="79"/>
        <v/>
      </c>
      <c r="AM368" s="50">
        <f t="shared" si="80"/>
        <v>0</v>
      </c>
      <c r="AN368" s="1"/>
      <c r="AO368" s="1"/>
      <c r="AP368" s="65" t="s">
        <v>458</v>
      </c>
      <c r="AQ368" s="1"/>
      <c r="AR368" s="1"/>
      <c r="AS368" s="1"/>
      <c r="BJ368" s="229">
        <v>1</v>
      </c>
    </row>
    <row r="369" spans="2:62" ht="20.100000000000001" customHeight="1" x14ac:dyDescent="0.25">
      <c r="B369" s="178">
        <f t="shared" si="81"/>
        <v>0</v>
      </c>
      <c r="C369" s="156"/>
      <c r="D369" s="157"/>
      <c r="E369" s="157"/>
      <c r="F369" s="157"/>
      <c r="G369" s="157"/>
      <c r="H369" s="157"/>
      <c r="I369" s="158"/>
      <c r="K369" s="255" t="str">
        <f t="shared" si="70"/>
        <v>►</v>
      </c>
      <c r="L369" s="341"/>
      <c r="M369" s="341"/>
      <c r="N369" s="341"/>
      <c r="O369" s="341"/>
      <c r="P369" s="341"/>
      <c r="Q369" s="1"/>
      <c r="R369" s="1"/>
      <c r="S369" s="77"/>
      <c r="T369" s="77"/>
      <c r="U369" s="77"/>
      <c r="V369" s="77"/>
      <c r="W369" s="1"/>
      <c r="X369" s="46" t="str">
        <f t="shared" si="74"/>
        <v/>
      </c>
      <c r="Y369" s="46" t="str">
        <f>IF(NOT(AND(LEFT(R369,1)="L",R369&lt;&gt;"LIGNE")),"",IF(UPPER(TRIM(W369))="QS","Qt. suffisante",IF(AJ369="","",IF(AF369="MASSE",IF(AJ369&gt;=1,"Kg","g"),IF(AF369="VOLUME",IF(AJ369&gt;=1,"L","cl"),IFERROR(VLOOKUP(UPPER(TRIM(V369)),AP4:AS49,4,FALSE),V369))))))</f>
        <v/>
      </c>
      <c r="Z369" s="78" t="str">
        <f t="shared" si="75"/>
        <v/>
      </c>
      <c r="AA369" s="45" t="str">
        <f>IF(NOT(AND(LEFT(R369,1)="L",R369&lt;&gt;"LIGNE")),"",IF(UPPER(TRIM(W369))="QS","Qt. suffisante",IF(AI369="","",IF(AF369="MASSE",IF(AI369&gt;=1,"Kg","g"),IF(AF369="VOLUME",IF(AI369&gt;=1,"L","cl"),IFERROR(VLOOKUP(UPPER(TRIM(V369)),AP4:AS49,4,FALSE),V369))))))</f>
        <v/>
      </c>
      <c r="AB369" s="47" t="str">
        <f t="shared" si="71"/>
        <v/>
      </c>
      <c r="AC369" s="47" t="str">
        <f t="shared" si="72"/>
        <v/>
      </c>
      <c r="AD369" s="47" t="str">
        <f t="shared" si="76"/>
        <v/>
      </c>
      <c r="AE369" s="1"/>
      <c r="AF369" s="48" t="str">
        <f>IF(NOT(AND(LEFT(R369,1)="L",R369&lt;&gt;"LIGNE")),"",IFERROR(VLOOKUP(UPPER(TRIM(V369)),AP4:AS49,2,FALSE),""))</f>
        <v/>
      </c>
      <c r="AG369" s="49" t="str">
        <f>IF(NOT(AND(LEFT(R369,1)="L",R369&lt;&gt;"LIGNE")),"",IFERROR(VLOOKUP(UPPER(TRIM(V369)),AP4:AS49,3,FALSE),""))</f>
        <v/>
      </c>
      <c r="AH369" s="49" t="str">
        <f t="shared" si="73"/>
        <v/>
      </c>
      <c r="AI369" s="49" t="str">
        <f t="shared" si="77"/>
        <v/>
      </c>
      <c r="AJ369" s="49" t="str">
        <f t="shared" si="78"/>
        <v/>
      </c>
      <c r="AK369" s="40" t="str">
        <f>IF(R369="RECETTE","",IF(R369="PRINCIPAL AUTEUR",IF(OR(S369="",T369="",V369="",W369="",S369=0),"",IFERROR(IF(OR(VLOOKUP(UPPER(TRIM(SUBSTITUTE(T369,CHAR(160)," "))),AP4:AS49,2,FALSE)&lt;&gt;VLOOKUP(UPPER(TRIM(SUBSTITUTE(W369,CHAR(160)," "))),AP4:AS49,2,FALSE),AND(VLOOKUP(UPPER(TRIM(SUBSTITUTE(T369,CHAR(160)," "))),AP4:AS49,2,FALSE)="AUTRE",UPPER(TRIM(SUBSTITUTE(T369,CHAR(160)," ")))&lt;&gt;UPPER(TRIM(SUBSTITUTE(W369,CHAR(160)," "))))),"",(V369*VLOOKUP(UPPER(TRIM(SUBSTITUTE(W369,CHAR(160)," "))),AP4:AS49,3,FALSE))/(S369*VLOOKUP(UPPER(TRIM(SUBSTITUTE(T369,CHAR(160)," "))),AP4:AS49,3,FALSE))),"")),IFERROR(AK368,"")))</f>
        <v/>
      </c>
      <c r="AL369" s="40" t="str">
        <f t="shared" si="79"/>
        <v/>
      </c>
      <c r="AM369" s="50">
        <f t="shared" si="80"/>
        <v>0</v>
      </c>
      <c r="AN369" s="1"/>
      <c r="AO369" s="1"/>
      <c r="AP369" s="65" t="s">
        <v>459</v>
      </c>
      <c r="AQ369" s="1"/>
      <c r="AR369" s="1"/>
      <c r="AS369" s="1"/>
      <c r="BJ369" s="229">
        <v>1</v>
      </c>
    </row>
    <row r="370" spans="2:62" ht="20.100000000000001" customHeight="1" x14ac:dyDescent="0.25">
      <c r="B370" s="178">
        <f t="shared" si="81"/>
        <v>0</v>
      </c>
      <c r="C370" s="156"/>
      <c r="D370" s="157"/>
      <c r="E370" s="157"/>
      <c r="F370" s="157"/>
      <c r="G370" s="157"/>
      <c r="H370" s="157"/>
      <c r="I370" s="158"/>
      <c r="K370" s="255" t="str">
        <f t="shared" si="70"/>
        <v>►</v>
      </c>
      <c r="L370" s="341"/>
      <c r="M370" s="341"/>
      <c r="N370" s="341"/>
      <c r="O370" s="341"/>
      <c r="P370" s="341"/>
      <c r="Q370" s="1"/>
      <c r="R370" s="1"/>
      <c r="S370" s="77"/>
      <c r="T370" s="77"/>
      <c r="U370" s="77"/>
      <c r="V370" s="77"/>
      <c r="W370" s="1"/>
      <c r="X370" s="46" t="str">
        <f t="shared" si="74"/>
        <v/>
      </c>
      <c r="Y370" s="46" t="str">
        <f>IF(NOT(AND(LEFT(R370,1)="L",R370&lt;&gt;"LIGNE")),"",IF(UPPER(TRIM(W370))="QS","Qt. suffisante",IF(AJ370="","",IF(AF370="MASSE",IF(AJ370&gt;=1,"Kg","g"),IF(AF370="VOLUME",IF(AJ370&gt;=1,"L","cl"),IFERROR(VLOOKUP(UPPER(TRIM(V370)),AP4:AS49,4,FALSE),V370))))))</f>
        <v/>
      </c>
      <c r="Z370" s="78" t="str">
        <f t="shared" si="75"/>
        <v/>
      </c>
      <c r="AA370" s="45" t="str">
        <f>IF(NOT(AND(LEFT(R370,1)="L",R370&lt;&gt;"LIGNE")),"",IF(UPPER(TRIM(W370))="QS","Qt. suffisante",IF(AI370="","",IF(AF370="MASSE",IF(AI370&gt;=1,"Kg","g"),IF(AF370="VOLUME",IF(AI370&gt;=1,"L","cl"),IFERROR(VLOOKUP(UPPER(TRIM(V370)),AP4:AS49,4,FALSE),V370))))))</f>
        <v/>
      </c>
      <c r="AB370" s="47" t="str">
        <f t="shared" si="71"/>
        <v/>
      </c>
      <c r="AC370" s="47" t="str">
        <f t="shared" si="72"/>
        <v/>
      </c>
      <c r="AD370" s="47" t="str">
        <f t="shared" si="76"/>
        <v/>
      </c>
      <c r="AE370" s="1"/>
      <c r="AF370" s="48" t="str">
        <f>IF(NOT(AND(LEFT(R370,1)="L",R370&lt;&gt;"LIGNE")),"",IFERROR(VLOOKUP(UPPER(TRIM(V370)),AP4:AS49,2,FALSE),""))</f>
        <v/>
      </c>
      <c r="AG370" s="49" t="str">
        <f>IF(NOT(AND(LEFT(R370,1)="L",R370&lt;&gt;"LIGNE")),"",IFERROR(VLOOKUP(UPPER(TRIM(V370)),AP4:AS49,3,FALSE),""))</f>
        <v/>
      </c>
      <c r="AH370" s="49" t="str">
        <f t="shared" si="73"/>
        <v/>
      </c>
      <c r="AI370" s="49" t="str">
        <f t="shared" si="77"/>
        <v/>
      </c>
      <c r="AJ370" s="49" t="str">
        <f t="shared" si="78"/>
        <v/>
      </c>
      <c r="AK370" s="40" t="str">
        <f>IF(R370="RECETTE","",IF(R370="PRINCIPAL AUTEUR",IF(OR(S370="",T370="",V370="",W370="",S370=0),"",IFERROR(IF(OR(VLOOKUP(UPPER(TRIM(SUBSTITUTE(T370,CHAR(160)," "))),AP4:AS49,2,FALSE)&lt;&gt;VLOOKUP(UPPER(TRIM(SUBSTITUTE(W370,CHAR(160)," "))),AP4:AS49,2,FALSE),AND(VLOOKUP(UPPER(TRIM(SUBSTITUTE(T370,CHAR(160)," "))),AP4:AS49,2,FALSE)="AUTRE",UPPER(TRIM(SUBSTITUTE(T370,CHAR(160)," ")))&lt;&gt;UPPER(TRIM(SUBSTITUTE(W370,CHAR(160)," "))))),"",(V370*VLOOKUP(UPPER(TRIM(SUBSTITUTE(W370,CHAR(160)," "))),AP4:AS49,3,FALSE))/(S370*VLOOKUP(UPPER(TRIM(SUBSTITUTE(T370,CHAR(160)," "))),AP4:AS49,3,FALSE))),"")),IFERROR(AK369,"")))</f>
        <v/>
      </c>
      <c r="AL370" s="40" t="str">
        <f t="shared" si="79"/>
        <v/>
      </c>
      <c r="AM370" s="50">
        <f t="shared" si="80"/>
        <v>0</v>
      </c>
      <c r="AN370" s="1"/>
      <c r="AO370" s="1"/>
      <c r="AP370" s="65" t="s">
        <v>460</v>
      </c>
      <c r="AQ370" s="1"/>
      <c r="AR370" s="1"/>
      <c r="AS370" s="1"/>
      <c r="BJ370" s="229">
        <v>1</v>
      </c>
    </row>
    <row r="371" spans="2:62" ht="20.100000000000001" customHeight="1" x14ac:dyDescent="0.25">
      <c r="B371" s="178">
        <f t="shared" si="81"/>
        <v>0</v>
      </c>
      <c r="C371" s="156"/>
      <c r="D371" s="157"/>
      <c r="E371" s="157"/>
      <c r="F371" s="157"/>
      <c r="G371" s="157"/>
      <c r="H371" s="157"/>
      <c r="I371" s="158"/>
      <c r="K371" s="255" t="str">
        <f t="shared" si="70"/>
        <v>►</v>
      </c>
      <c r="L371" s="341"/>
      <c r="M371" s="341"/>
      <c r="N371" s="341"/>
      <c r="O371" s="341"/>
      <c r="P371" s="341"/>
      <c r="Q371" s="1"/>
      <c r="R371" s="1"/>
      <c r="S371" s="77"/>
      <c r="T371" s="77"/>
      <c r="U371" s="77"/>
      <c r="V371" s="77"/>
      <c r="W371" s="1"/>
      <c r="X371" s="46" t="str">
        <f t="shared" si="74"/>
        <v/>
      </c>
      <c r="Y371" s="46" t="str">
        <f>IF(NOT(AND(LEFT(R371,1)="L",R371&lt;&gt;"LIGNE")),"",IF(UPPER(TRIM(W371))="QS","Qt. suffisante",IF(AJ371="","",IF(AF371="MASSE",IF(AJ371&gt;=1,"Kg","g"),IF(AF371="VOLUME",IF(AJ371&gt;=1,"L","cl"),IFERROR(VLOOKUP(UPPER(TRIM(V371)),AP4:AS49,4,FALSE),V371))))))</f>
        <v/>
      </c>
      <c r="Z371" s="78" t="str">
        <f t="shared" si="75"/>
        <v/>
      </c>
      <c r="AA371" s="45" t="str">
        <f>IF(NOT(AND(LEFT(R371,1)="L",R371&lt;&gt;"LIGNE")),"",IF(UPPER(TRIM(W371))="QS","Qt. suffisante",IF(AI371="","",IF(AF371="MASSE",IF(AI371&gt;=1,"Kg","g"),IF(AF371="VOLUME",IF(AI371&gt;=1,"L","cl"),IFERROR(VLOOKUP(UPPER(TRIM(V371)),AP4:AS49,4,FALSE),V371))))))</f>
        <v/>
      </c>
      <c r="AB371" s="47" t="str">
        <f t="shared" si="71"/>
        <v/>
      </c>
      <c r="AC371" s="47" t="str">
        <f t="shared" si="72"/>
        <v/>
      </c>
      <c r="AD371" s="47" t="str">
        <f t="shared" si="76"/>
        <v/>
      </c>
      <c r="AE371" s="1"/>
      <c r="AF371" s="48" t="str">
        <f>IF(NOT(AND(LEFT(R371,1)="L",R371&lt;&gt;"LIGNE")),"",IFERROR(VLOOKUP(UPPER(TRIM(V371)),AP4:AS49,2,FALSE),""))</f>
        <v/>
      </c>
      <c r="AG371" s="49" t="str">
        <f>IF(NOT(AND(LEFT(R371,1)="L",R371&lt;&gt;"LIGNE")),"",IFERROR(VLOOKUP(UPPER(TRIM(V371)),AP4:AS49,3,FALSE),""))</f>
        <v/>
      </c>
      <c r="AH371" s="49" t="str">
        <f t="shared" si="73"/>
        <v/>
      </c>
      <c r="AI371" s="49" t="str">
        <f t="shared" si="77"/>
        <v/>
      </c>
      <c r="AJ371" s="49" t="str">
        <f t="shared" si="78"/>
        <v/>
      </c>
      <c r="AK371" s="40" t="str">
        <f>IF(R371="RECETTE","",IF(R371="PRINCIPAL AUTEUR",IF(OR(S371="",T371="",V371="",W371="",S371=0),"",IFERROR(IF(OR(VLOOKUP(UPPER(TRIM(SUBSTITUTE(T371,CHAR(160)," "))),AP4:AS49,2,FALSE)&lt;&gt;VLOOKUP(UPPER(TRIM(SUBSTITUTE(W371,CHAR(160)," "))),AP4:AS49,2,FALSE),AND(VLOOKUP(UPPER(TRIM(SUBSTITUTE(T371,CHAR(160)," "))),AP4:AS49,2,FALSE)="AUTRE",UPPER(TRIM(SUBSTITUTE(T371,CHAR(160)," ")))&lt;&gt;UPPER(TRIM(SUBSTITUTE(W371,CHAR(160)," "))))),"",(V371*VLOOKUP(UPPER(TRIM(SUBSTITUTE(W371,CHAR(160)," "))),AP4:AS49,3,FALSE))/(S371*VLOOKUP(UPPER(TRIM(SUBSTITUTE(T371,CHAR(160)," "))),AP4:AS49,3,FALSE))),"")),IFERROR(AK370,"")))</f>
        <v/>
      </c>
      <c r="AL371" s="40" t="str">
        <f t="shared" si="79"/>
        <v/>
      </c>
      <c r="AM371" s="50">
        <f t="shared" si="80"/>
        <v>0</v>
      </c>
      <c r="AN371" s="1"/>
      <c r="AO371" s="1"/>
      <c r="AP371" s="65" t="s">
        <v>461</v>
      </c>
      <c r="AQ371" s="1"/>
      <c r="AR371" s="1"/>
      <c r="AS371" s="1"/>
      <c r="BJ371" s="229">
        <v>1</v>
      </c>
    </row>
    <row r="372" spans="2:62" ht="20.100000000000001" customHeight="1" x14ac:dyDescent="0.25">
      <c r="B372" s="178">
        <f t="shared" si="81"/>
        <v>0</v>
      </c>
      <c r="C372" s="156"/>
      <c r="D372" s="157"/>
      <c r="E372" s="157"/>
      <c r="F372" s="157"/>
      <c r="G372" s="157"/>
      <c r="H372" s="157"/>
      <c r="I372" s="158"/>
      <c r="K372" s="255" t="str">
        <f t="shared" si="70"/>
        <v>►</v>
      </c>
      <c r="L372" s="341"/>
      <c r="M372" s="341"/>
      <c r="N372" s="341"/>
      <c r="O372" s="341"/>
      <c r="P372" s="341"/>
      <c r="Q372" s="1"/>
      <c r="R372" s="1"/>
      <c r="S372" s="77"/>
      <c r="T372" s="77"/>
      <c r="U372" s="77"/>
      <c r="V372" s="77"/>
      <c r="W372" s="1"/>
      <c r="X372" s="46" t="str">
        <f t="shared" si="74"/>
        <v/>
      </c>
      <c r="Y372" s="46" t="str">
        <f>IF(NOT(AND(LEFT(R372,1)="L",R372&lt;&gt;"LIGNE")),"",IF(UPPER(TRIM(W372))="QS","Qt. suffisante",IF(AJ372="","",IF(AF372="MASSE",IF(AJ372&gt;=1,"Kg","g"),IF(AF372="VOLUME",IF(AJ372&gt;=1,"L","cl"),IFERROR(VLOOKUP(UPPER(TRIM(V372)),AP4:AS49,4,FALSE),V372))))))</f>
        <v/>
      </c>
      <c r="Z372" s="78" t="str">
        <f t="shared" si="75"/>
        <v/>
      </c>
      <c r="AA372" s="45" t="str">
        <f>IF(NOT(AND(LEFT(R372,1)="L",R372&lt;&gt;"LIGNE")),"",IF(UPPER(TRIM(W372))="QS","Qt. suffisante",IF(AI372="","",IF(AF372="MASSE",IF(AI372&gt;=1,"Kg","g"),IF(AF372="VOLUME",IF(AI372&gt;=1,"L","cl"),IFERROR(VLOOKUP(UPPER(TRIM(V372)),AP4:AS49,4,FALSE),V372))))))</f>
        <v/>
      </c>
      <c r="AB372" s="47" t="str">
        <f t="shared" si="71"/>
        <v/>
      </c>
      <c r="AC372" s="47" t="str">
        <f t="shared" si="72"/>
        <v/>
      </c>
      <c r="AD372" s="47" t="str">
        <f t="shared" si="76"/>
        <v/>
      </c>
      <c r="AE372" s="1"/>
      <c r="AF372" s="48" t="str">
        <f>IF(NOT(AND(LEFT(R372,1)="L",R372&lt;&gt;"LIGNE")),"",IFERROR(VLOOKUP(UPPER(TRIM(V372)),AP4:AS49,2,FALSE),""))</f>
        <v/>
      </c>
      <c r="AG372" s="49" t="str">
        <f>IF(NOT(AND(LEFT(R372,1)="L",R372&lt;&gt;"LIGNE")),"",IFERROR(VLOOKUP(UPPER(TRIM(V372)),AP4:AS49,3,FALSE),""))</f>
        <v/>
      </c>
      <c r="AH372" s="49" t="str">
        <f t="shared" si="73"/>
        <v/>
      </c>
      <c r="AI372" s="49" t="str">
        <f t="shared" si="77"/>
        <v/>
      </c>
      <c r="AJ372" s="49" t="str">
        <f t="shared" si="78"/>
        <v/>
      </c>
      <c r="AK372" s="40" t="str">
        <f>IF(R372="RECETTE","",IF(R372="PRINCIPAL AUTEUR",IF(OR(S372="",T372="",V372="",W372="",S372=0),"",IFERROR(IF(OR(VLOOKUP(UPPER(TRIM(SUBSTITUTE(T372,CHAR(160)," "))),AP4:AS49,2,FALSE)&lt;&gt;VLOOKUP(UPPER(TRIM(SUBSTITUTE(W372,CHAR(160)," "))),AP4:AS49,2,FALSE),AND(VLOOKUP(UPPER(TRIM(SUBSTITUTE(T372,CHAR(160)," "))),AP4:AS49,2,FALSE)="AUTRE",UPPER(TRIM(SUBSTITUTE(T372,CHAR(160)," ")))&lt;&gt;UPPER(TRIM(SUBSTITUTE(W372,CHAR(160)," "))))),"",(V372*VLOOKUP(UPPER(TRIM(SUBSTITUTE(W372,CHAR(160)," "))),AP4:AS49,3,FALSE))/(S372*VLOOKUP(UPPER(TRIM(SUBSTITUTE(T372,CHAR(160)," "))),AP4:AS49,3,FALSE))),"")),IFERROR(AK371,"")))</f>
        <v/>
      </c>
      <c r="AL372" s="40" t="str">
        <f t="shared" si="79"/>
        <v/>
      </c>
      <c r="AM372" s="50">
        <f t="shared" si="80"/>
        <v>0</v>
      </c>
      <c r="AN372" s="1"/>
      <c r="AO372" s="1"/>
      <c r="AP372" s="65" t="s">
        <v>462</v>
      </c>
      <c r="AQ372" s="1"/>
      <c r="AR372" s="1"/>
      <c r="AS372" s="1"/>
      <c r="BJ372" s="229">
        <v>1</v>
      </c>
    </row>
    <row r="373" spans="2:62" ht="20.100000000000001" customHeight="1" x14ac:dyDescent="0.25">
      <c r="B373" s="178">
        <f t="shared" si="81"/>
        <v>0</v>
      </c>
      <c r="C373" s="156"/>
      <c r="D373" s="157"/>
      <c r="E373" s="157"/>
      <c r="F373" s="157"/>
      <c r="G373" s="157"/>
      <c r="H373" s="157"/>
      <c r="I373" s="158"/>
      <c r="K373" s="255" t="str">
        <f t="shared" si="70"/>
        <v>►</v>
      </c>
      <c r="L373" s="341"/>
      <c r="M373" s="341"/>
      <c r="N373" s="341"/>
      <c r="O373" s="341"/>
      <c r="P373" s="341"/>
      <c r="Q373" s="1"/>
      <c r="R373" s="1"/>
      <c r="S373" s="77"/>
      <c r="T373" s="77"/>
      <c r="U373" s="77"/>
      <c r="V373" s="77"/>
      <c r="W373" s="1"/>
      <c r="X373" s="46" t="str">
        <f t="shared" si="74"/>
        <v/>
      </c>
      <c r="Y373" s="46" t="str">
        <f>IF(NOT(AND(LEFT(R373,1)="L",R373&lt;&gt;"LIGNE")),"",IF(UPPER(TRIM(W373))="QS","Qt. suffisante",IF(AJ373="","",IF(AF373="MASSE",IF(AJ373&gt;=1,"Kg","g"),IF(AF373="VOLUME",IF(AJ373&gt;=1,"L","cl"),IFERROR(VLOOKUP(UPPER(TRIM(V373)),AP4:AS49,4,FALSE),V373))))))</f>
        <v/>
      </c>
      <c r="Z373" s="78" t="str">
        <f t="shared" si="75"/>
        <v/>
      </c>
      <c r="AA373" s="45" t="str">
        <f>IF(NOT(AND(LEFT(R373,1)="L",R373&lt;&gt;"LIGNE")),"",IF(UPPER(TRIM(W373))="QS","Qt. suffisante",IF(AI373="","",IF(AF373="MASSE",IF(AI373&gt;=1,"Kg","g"),IF(AF373="VOLUME",IF(AI373&gt;=1,"L","cl"),IFERROR(VLOOKUP(UPPER(TRIM(V373)),AP4:AS49,4,FALSE),V373))))))</f>
        <v/>
      </c>
      <c r="AB373" s="47" t="str">
        <f t="shared" si="71"/>
        <v/>
      </c>
      <c r="AC373" s="47" t="str">
        <f t="shared" si="72"/>
        <v/>
      </c>
      <c r="AD373" s="47" t="str">
        <f t="shared" si="76"/>
        <v/>
      </c>
      <c r="AE373" s="1"/>
      <c r="AF373" s="48" t="str">
        <f>IF(NOT(AND(LEFT(R373,1)="L",R373&lt;&gt;"LIGNE")),"",IFERROR(VLOOKUP(UPPER(TRIM(V373)),AP4:AS49,2,FALSE),""))</f>
        <v/>
      </c>
      <c r="AG373" s="49" t="str">
        <f>IF(NOT(AND(LEFT(R373,1)="L",R373&lt;&gt;"LIGNE")),"",IFERROR(VLOOKUP(UPPER(TRIM(V373)),AP4:AS49,3,FALSE),""))</f>
        <v/>
      </c>
      <c r="AH373" s="49" t="str">
        <f t="shared" si="73"/>
        <v/>
      </c>
      <c r="AI373" s="49" t="str">
        <f t="shared" si="77"/>
        <v/>
      </c>
      <c r="AJ373" s="49" t="str">
        <f t="shared" si="78"/>
        <v/>
      </c>
      <c r="AK373" s="40" t="str">
        <f>IF(R373="RECETTE","",IF(R373="PRINCIPAL AUTEUR",IF(OR(S373="",T373="",V373="",W373="",S373=0),"",IFERROR(IF(OR(VLOOKUP(UPPER(TRIM(SUBSTITUTE(T373,CHAR(160)," "))),AP4:AS49,2,FALSE)&lt;&gt;VLOOKUP(UPPER(TRIM(SUBSTITUTE(W373,CHAR(160)," "))),AP4:AS49,2,FALSE),AND(VLOOKUP(UPPER(TRIM(SUBSTITUTE(T373,CHAR(160)," "))),AP4:AS49,2,FALSE)="AUTRE",UPPER(TRIM(SUBSTITUTE(T373,CHAR(160)," ")))&lt;&gt;UPPER(TRIM(SUBSTITUTE(W373,CHAR(160)," "))))),"",(V373*VLOOKUP(UPPER(TRIM(SUBSTITUTE(W373,CHAR(160)," "))),AP4:AS49,3,FALSE))/(S373*VLOOKUP(UPPER(TRIM(SUBSTITUTE(T373,CHAR(160)," "))),AP4:AS49,3,FALSE))),"")),IFERROR(AK372,"")))</f>
        <v/>
      </c>
      <c r="AL373" s="40" t="str">
        <f t="shared" si="79"/>
        <v/>
      </c>
      <c r="AM373" s="50">
        <f t="shared" si="80"/>
        <v>0</v>
      </c>
      <c r="AN373" s="1"/>
      <c r="AO373" s="1"/>
      <c r="AP373" s="66" t="s">
        <v>463</v>
      </c>
      <c r="AQ373" s="1"/>
      <c r="AR373" s="1"/>
      <c r="AS373" s="1"/>
      <c r="BJ373" s="229">
        <v>1</v>
      </c>
    </row>
    <row r="374" spans="2:62" ht="20.100000000000001" customHeight="1" x14ac:dyDescent="0.25">
      <c r="B374" s="178">
        <f t="shared" si="81"/>
        <v>0</v>
      </c>
      <c r="C374" s="156"/>
      <c r="D374" s="157"/>
      <c r="E374" s="157"/>
      <c r="F374" s="157"/>
      <c r="G374" s="157"/>
      <c r="H374" s="157"/>
      <c r="I374" s="158"/>
      <c r="K374" s="255" t="str">
        <f t="shared" si="70"/>
        <v>►</v>
      </c>
      <c r="L374" s="341"/>
      <c r="M374" s="341"/>
      <c r="N374" s="341"/>
      <c r="O374" s="341"/>
      <c r="P374" s="341"/>
      <c r="Q374" s="1"/>
      <c r="R374" s="1"/>
      <c r="S374" s="77"/>
      <c r="T374" s="77"/>
      <c r="U374" s="77"/>
      <c r="V374" s="77"/>
      <c r="W374" s="1"/>
      <c r="X374" s="46" t="str">
        <f t="shared" si="74"/>
        <v/>
      </c>
      <c r="Y374" s="46" t="str">
        <f>IF(NOT(AND(LEFT(R374,1)="L",R374&lt;&gt;"LIGNE")),"",IF(UPPER(TRIM(W374))="QS","Qt. suffisante",IF(AJ374="","",IF(AF374="MASSE",IF(AJ374&gt;=1,"Kg","g"),IF(AF374="VOLUME",IF(AJ374&gt;=1,"L","cl"),IFERROR(VLOOKUP(UPPER(TRIM(V374)),AP4:AS49,4,FALSE),V374))))))</f>
        <v/>
      </c>
      <c r="Z374" s="78" t="str">
        <f t="shared" si="75"/>
        <v/>
      </c>
      <c r="AA374" s="45" t="str">
        <f>IF(NOT(AND(LEFT(R374,1)="L",R374&lt;&gt;"LIGNE")),"",IF(UPPER(TRIM(W374))="QS","Qt. suffisante",IF(AI374="","",IF(AF374="MASSE",IF(AI374&gt;=1,"Kg","g"),IF(AF374="VOLUME",IF(AI374&gt;=1,"L","cl"),IFERROR(VLOOKUP(UPPER(TRIM(V374)),AP4:AS49,4,FALSE),V374))))))</f>
        <v/>
      </c>
      <c r="AB374" s="47" t="str">
        <f t="shared" si="71"/>
        <v/>
      </c>
      <c r="AC374" s="47" t="str">
        <f t="shared" si="72"/>
        <v/>
      </c>
      <c r="AD374" s="47" t="str">
        <f t="shared" si="76"/>
        <v/>
      </c>
      <c r="AE374" s="1"/>
      <c r="AF374" s="48" t="str">
        <f>IF(NOT(AND(LEFT(R374,1)="L",R374&lt;&gt;"LIGNE")),"",IFERROR(VLOOKUP(UPPER(TRIM(V374)),AP4:AS49,2,FALSE),""))</f>
        <v/>
      </c>
      <c r="AG374" s="49" t="str">
        <f>IF(NOT(AND(LEFT(R374,1)="L",R374&lt;&gt;"LIGNE")),"",IFERROR(VLOOKUP(UPPER(TRIM(V374)),AP4:AS49,3,FALSE),""))</f>
        <v/>
      </c>
      <c r="AH374" s="49" t="str">
        <f t="shared" si="73"/>
        <v/>
      </c>
      <c r="AI374" s="49" t="str">
        <f t="shared" si="77"/>
        <v/>
      </c>
      <c r="AJ374" s="49" t="str">
        <f t="shared" si="78"/>
        <v/>
      </c>
      <c r="AK374" s="40" t="str">
        <f>IF(R374="RECETTE","",IF(R374="PRINCIPAL AUTEUR",IF(OR(S374="",T374="",V374="",W374="",S374=0),"",IFERROR(IF(OR(VLOOKUP(UPPER(TRIM(SUBSTITUTE(T374,CHAR(160)," "))),AP4:AS49,2,FALSE)&lt;&gt;VLOOKUP(UPPER(TRIM(SUBSTITUTE(W374,CHAR(160)," "))),AP4:AS49,2,FALSE),AND(VLOOKUP(UPPER(TRIM(SUBSTITUTE(T374,CHAR(160)," "))),AP4:AS49,2,FALSE)="AUTRE",UPPER(TRIM(SUBSTITUTE(T374,CHAR(160)," ")))&lt;&gt;UPPER(TRIM(SUBSTITUTE(W374,CHAR(160)," "))))),"",(V374*VLOOKUP(UPPER(TRIM(SUBSTITUTE(W374,CHAR(160)," "))),AP4:AS49,3,FALSE))/(S374*VLOOKUP(UPPER(TRIM(SUBSTITUTE(T374,CHAR(160)," "))),AP4:AS49,3,FALSE))),"")),IFERROR(AK373,"")))</f>
        <v/>
      </c>
      <c r="AL374" s="40" t="str">
        <f t="shared" si="79"/>
        <v/>
      </c>
      <c r="AM374" s="50">
        <f t="shared" si="80"/>
        <v>0</v>
      </c>
      <c r="AN374" s="1"/>
      <c r="AO374" s="1"/>
      <c r="AP374" s="66" t="s">
        <v>464</v>
      </c>
      <c r="AQ374" s="1"/>
      <c r="AR374" s="1"/>
      <c r="AS374" s="1"/>
      <c r="BJ374" s="229">
        <v>1</v>
      </c>
    </row>
    <row r="375" spans="2:62" ht="20.100000000000001" customHeight="1" x14ac:dyDescent="0.25">
      <c r="B375" s="178">
        <f t="shared" si="81"/>
        <v>0</v>
      </c>
      <c r="C375" s="156"/>
      <c r="D375" s="157"/>
      <c r="E375" s="157"/>
      <c r="F375" s="157"/>
      <c r="G375" s="157"/>
      <c r="H375" s="157"/>
      <c r="I375" s="158"/>
      <c r="K375" s="255" t="str">
        <f t="shared" si="70"/>
        <v>►</v>
      </c>
      <c r="L375" s="341"/>
      <c r="M375" s="341"/>
      <c r="N375" s="341"/>
      <c r="O375" s="341"/>
      <c r="P375" s="341"/>
      <c r="Q375" s="1"/>
      <c r="R375" s="1"/>
      <c r="S375" s="77"/>
      <c r="T375" s="77"/>
      <c r="U375" s="77"/>
      <c r="V375" s="77"/>
      <c r="W375" s="1"/>
      <c r="X375" s="46" t="str">
        <f t="shared" si="74"/>
        <v/>
      </c>
      <c r="Y375" s="46" t="str">
        <f>IF(NOT(AND(LEFT(R375,1)="L",R375&lt;&gt;"LIGNE")),"",IF(UPPER(TRIM(W375))="QS","Qt. suffisante",IF(AJ375="","",IF(AF375="MASSE",IF(AJ375&gt;=1,"Kg","g"),IF(AF375="VOLUME",IF(AJ375&gt;=1,"L","cl"),IFERROR(VLOOKUP(UPPER(TRIM(V375)),AP4:AS49,4,FALSE),V375))))))</f>
        <v/>
      </c>
      <c r="Z375" s="78" t="str">
        <f t="shared" si="75"/>
        <v/>
      </c>
      <c r="AA375" s="45" t="str">
        <f>IF(NOT(AND(LEFT(R375,1)="L",R375&lt;&gt;"LIGNE")),"",IF(UPPER(TRIM(W375))="QS","Qt. suffisante",IF(AI375="","",IF(AF375="MASSE",IF(AI375&gt;=1,"Kg","g"),IF(AF375="VOLUME",IF(AI375&gt;=1,"L","cl"),IFERROR(VLOOKUP(UPPER(TRIM(V375)),AP4:AS49,4,FALSE),V375))))))</f>
        <v/>
      </c>
      <c r="AB375" s="47" t="str">
        <f t="shared" si="71"/>
        <v/>
      </c>
      <c r="AC375" s="47" t="str">
        <f t="shared" si="72"/>
        <v/>
      </c>
      <c r="AD375" s="47" t="str">
        <f t="shared" si="76"/>
        <v/>
      </c>
      <c r="AE375" s="1"/>
      <c r="AF375" s="48" t="str">
        <f>IF(NOT(AND(LEFT(R375,1)="L",R375&lt;&gt;"LIGNE")),"",IFERROR(VLOOKUP(UPPER(TRIM(V375)),AP4:AS49,2,FALSE),""))</f>
        <v/>
      </c>
      <c r="AG375" s="49" t="str">
        <f>IF(NOT(AND(LEFT(R375,1)="L",R375&lt;&gt;"LIGNE")),"",IFERROR(VLOOKUP(UPPER(TRIM(V375)),AP4:AS49,3,FALSE),""))</f>
        <v/>
      </c>
      <c r="AH375" s="49" t="str">
        <f t="shared" si="73"/>
        <v/>
      </c>
      <c r="AI375" s="49" t="str">
        <f t="shared" si="77"/>
        <v/>
      </c>
      <c r="AJ375" s="49" t="str">
        <f t="shared" si="78"/>
        <v/>
      </c>
      <c r="AK375" s="40" t="str">
        <f>IF(R375="RECETTE","",IF(R375="PRINCIPAL AUTEUR",IF(OR(S375="",T375="",V375="",W375="",S375=0),"",IFERROR(IF(OR(VLOOKUP(UPPER(TRIM(SUBSTITUTE(T375,CHAR(160)," "))),AP4:AS49,2,FALSE)&lt;&gt;VLOOKUP(UPPER(TRIM(SUBSTITUTE(W375,CHAR(160)," "))),AP4:AS49,2,FALSE),AND(VLOOKUP(UPPER(TRIM(SUBSTITUTE(T375,CHAR(160)," "))),AP4:AS49,2,FALSE)="AUTRE",UPPER(TRIM(SUBSTITUTE(T375,CHAR(160)," ")))&lt;&gt;UPPER(TRIM(SUBSTITUTE(W375,CHAR(160)," "))))),"",(V375*VLOOKUP(UPPER(TRIM(SUBSTITUTE(W375,CHAR(160)," "))),AP4:AS49,3,FALSE))/(S375*VLOOKUP(UPPER(TRIM(SUBSTITUTE(T375,CHAR(160)," "))),AP4:AS49,3,FALSE))),"")),IFERROR(AK374,"")))</f>
        <v/>
      </c>
      <c r="AL375" s="40" t="str">
        <f t="shared" si="79"/>
        <v/>
      </c>
      <c r="AM375" s="50">
        <f t="shared" si="80"/>
        <v>0</v>
      </c>
      <c r="AN375" s="1"/>
      <c r="AO375" s="1"/>
      <c r="AP375" s="66" t="s">
        <v>465</v>
      </c>
      <c r="AQ375" s="1"/>
      <c r="AR375" s="1"/>
      <c r="AS375" s="1"/>
      <c r="BJ375" s="229">
        <v>1</v>
      </c>
    </row>
    <row r="376" spans="2:62" ht="20.100000000000001" customHeight="1" x14ac:dyDescent="0.25">
      <c r="B376" s="178">
        <f t="shared" si="81"/>
        <v>0</v>
      </c>
      <c r="C376" s="156"/>
      <c r="D376" s="157"/>
      <c r="E376" s="157"/>
      <c r="F376" s="157"/>
      <c r="G376" s="157"/>
      <c r="H376" s="157"/>
      <c r="I376" s="158"/>
      <c r="K376" s="255" t="str">
        <f t="shared" si="70"/>
        <v>►</v>
      </c>
      <c r="L376" s="341"/>
      <c r="M376" s="341"/>
      <c r="N376" s="341"/>
      <c r="O376" s="341"/>
      <c r="P376" s="341"/>
      <c r="Q376" s="1"/>
      <c r="R376" s="1"/>
      <c r="S376" s="77"/>
      <c r="T376" s="77"/>
      <c r="U376" s="77"/>
      <c r="V376" s="77"/>
      <c r="W376" s="1"/>
      <c r="X376" s="46" t="str">
        <f t="shared" si="74"/>
        <v/>
      </c>
      <c r="Y376" s="46" t="str">
        <f>IF(NOT(AND(LEFT(R376,1)="L",R376&lt;&gt;"LIGNE")),"",IF(UPPER(TRIM(W376))="QS","Qt. suffisante",IF(AJ376="","",IF(AF376="MASSE",IF(AJ376&gt;=1,"Kg","g"),IF(AF376="VOLUME",IF(AJ376&gt;=1,"L","cl"),IFERROR(VLOOKUP(UPPER(TRIM(V376)),AP4:AS49,4,FALSE),V376))))))</f>
        <v/>
      </c>
      <c r="Z376" s="78" t="str">
        <f t="shared" si="75"/>
        <v/>
      </c>
      <c r="AA376" s="45" t="str">
        <f>IF(NOT(AND(LEFT(R376,1)="L",R376&lt;&gt;"LIGNE")),"",IF(UPPER(TRIM(W376))="QS","Qt. suffisante",IF(AI376="","",IF(AF376="MASSE",IF(AI376&gt;=1,"Kg","g"),IF(AF376="VOLUME",IF(AI376&gt;=1,"L","cl"),IFERROR(VLOOKUP(UPPER(TRIM(V376)),AP4:AS49,4,FALSE),V376))))))</f>
        <v/>
      </c>
      <c r="AB376" s="47" t="str">
        <f t="shared" si="71"/>
        <v/>
      </c>
      <c r="AC376" s="47" t="str">
        <f t="shared" si="72"/>
        <v/>
      </c>
      <c r="AD376" s="47" t="str">
        <f t="shared" si="76"/>
        <v/>
      </c>
      <c r="AE376" s="1"/>
      <c r="AF376" s="48" t="str">
        <f>IF(NOT(AND(LEFT(R376,1)="L",R376&lt;&gt;"LIGNE")),"",IFERROR(VLOOKUP(UPPER(TRIM(V376)),AP4:AS49,2,FALSE),""))</f>
        <v/>
      </c>
      <c r="AG376" s="49" t="str">
        <f>IF(NOT(AND(LEFT(R376,1)="L",R376&lt;&gt;"LIGNE")),"",IFERROR(VLOOKUP(UPPER(TRIM(V376)),AP4:AS49,3,FALSE),""))</f>
        <v/>
      </c>
      <c r="AH376" s="49" t="str">
        <f t="shared" si="73"/>
        <v/>
      </c>
      <c r="AI376" s="49" t="str">
        <f t="shared" si="77"/>
        <v/>
      </c>
      <c r="AJ376" s="49" t="str">
        <f t="shared" si="78"/>
        <v/>
      </c>
      <c r="AK376" s="40" t="str">
        <f>IF(R376="RECETTE","",IF(R376="PRINCIPAL AUTEUR",IF(OR(S376="",T376="",V376="",W376="",S376=0),"",IFERROR(IF(OR(VLOOKUP(UPPER(TRIM(SUBSTITUTE(T376,CHAR(160)," "))),AP4:AS49,2,FALSE)&lt;&gt;VLOOKUP(UPPER(TRIM(SUBSTITUTE(W376,CHAR(160)," "))),AP4:AS49,2,FALSE),AND(VLOOKUP(UPPER(TRIM(SUBSTITUTE(T376,CHAR(160)," "))),AP4:AS49,2,FALSE)="AUTRE",UPPER(TRIM(SUBSTITUTE(T376,CHAR(160)," ")))&lt;&gt;UPPER(TRIM(SUBSTITUTE(W376,CHAR(160)," "))))),"",(V376*VLOOKUP(UPPER(TRIM(SUBSTITUTE(W376,CHAR(160)," "))),AP4:AS49,3,FALSE))/(S376*VLOOKUP(UPPER(TRIM(SUBSTITUTE(T376,CHAR(160)," "))),AP4:AS49,3,FALSE))),"")),IFERROR(AK375,"")))</f>
        <v/>
      </c>
      <c r="AL376" s="40" t="str">
        <f t="shared" si="79"/>
        <v/>
      </c>
      <c r="AM376" s="50">
        <f t="shared" si="80"/>
        <v>0</v>
      </c>
      <c r="AN376" s="1"/>
      <c r="AO376" s="1"/>
      <c r="AP376" s="66" t="s">
        <v>466</v>
      </c>
      <c r="AQ376" s="1"/>
      <c r="AR376" s="1"/>
      <c r="AS376" s="1"/>
      <c r="BJ376" s="229">
        <v>1</v>
      </c>
    </row>
    <row r="377" spans="2:62" ht="20.100000000000001" customHeight="1" x14ac:dyDescent="0.25">
      <c r="B377" s="178">
        <f t="shared" si="81"/>
        <v>0</v>
      </c>
      <c r="C377" s="156"/>
      <c r="D377" s="157"/>
      <c r="E377" s="157"/>
      <c r="F377" s="157"/>
      <c r="G377" s="157"/>
      <c r="H377" s="157"/>
      <c r="I377" s="158"/>
      <c r="K377" s="255" t="str">
        <f t="shared" si="70"/>
        <v>►</v>
      </c>
      <c r="L377" s="341"/>
      <c r="M377" s="341"/>
      <c r="N377" s="341"/>
      <c r="O377" s="341"/>
      <c r="P377" s="341"/>
      <c r="Q377" s="1"/>
      <c r="R377" s="1"/>
      <c r="S377" s="77"/>
      <c r="T377" s="77"/>
      <c r="U377" s="77"/>
      <c r="V377" s="77"/>
      <c r="W377" s="1"/>
      <c r="X377" s="46" t="str">
        <f t="shared" si="74"/>
        <v/>
      </c>
      <c r="Y377" s="46" t="str">
        <f>IF(NOT(AND(LEFT(R377,1)="L",R377&lt;&gt;"LIGNE")),"",IF(UPPER(TRIM(W377))="QS","Qt. suffisante",IF(AJ377="","",IF(AF377="MASSE",IF(AJ377&gt;=1,"Kg","g"),IF(AF377="VOLUME",IF(AJ377&gt;=1,"L","cl"),IFERROR(VLOOKUP(UPPER(TRIM(V377)),AP4:AS49,4,FALSE),V377))))))</f>
        <v/>
      </c>
      <c r="Z377" s="78" t="str">
        <f t="shared" si="75"/>
        <v/>
      </c>
      <c r="AA377" s="45" t="str">
        <f>IF(NOT(AND(LEFT(R377,1)="L",R377&lt;&gt;"LIGNE")),"",IF(UPPER(TRIM(W377))="QS","Qt. suffisante",IF(AI377="","",IF(AF377="MASSE",IF(AI377&gt;=1,"Kg","g"),IF(AF377="VOLUME",IF(AI377&gt;=1,"L","cl"),IFERROR(VLOOKUP(UPPER(TRIM(V377)),AP4:AS49,4,FALSE),V377))))))</f>
        <v/>
      </c>
      <c r="AB377" s="47" t="str">
        <f t="shared" si="71"/>
        <v/>
      </c>
      <c r="AC377" s="47" t="str">
        <f t="shared" si="72"/>
        <v/>
      </c>
      <c r="AD377" s="47" t="str">
        <f t="shared" si="76"/>
        <v/>
      </c>
      <c r="AE377" s="1"/>
      <c r="AF377" s="48" t="str">
        <f>IF(NOT(AND(LEFT(R377,1)="L",R377&lt;&gt;"LIGNE")),"",IFERROR(VLOOKUP(UPPER(TRIM(V377)),AP4:AS49,2,FALSE),""))</f>
        <v/>
      </c>
      <c r="AG377" s="49" t="str">
        <f>IF(NOT(AND(LEFT(R377,1)="L",R377&lt;&gt;"LIGNE")),"",IFERROR(VLOOKUP(UPPER(TRIM(V377)),AP4:AS49,3,FALSE),""))</f>
        <v/>
      </c>
      <c r="AH377" s="49" t="str">
        <f t="shared" si="73"/>
        <v/>
      </c>
      <c r="AI377" s="49" t="str">
        <f t="shared" si="77"/>
        <v/>
      </c>
      <c r="AJ377" s="49" t="str">
        <f t="shared" si="78"/>
        <v/>
      </c>
      <c r="AK377" s="40" t="str">
        <f>IF(R377="RECETTE","",IF(R377="PRINCIPAL AUTEUR",IF(OR(S377="",T377="",V377="",W377="",S377=0),"",IFERROR(IF(OR(VLOOKUP(UPPER(TRIM(SUBSTITUTE(T377,CHAR(160)," "))),AP4:AS49,2,FALSE)&lt;&gt;VLOOKUP(UPPER(TRIM(SUBSTITUTE(W377,CHAR(160)," "))),AP4:AS49,2,FALSE),AND(VLOOKUP(UPPER(TRIM(SUBSTITUTE(T377,CHAR(160)," "))),AP4:AS49,2,FALSE)="AUTRE",UPPER(TRIM(SUBSTITUTE(T377,CHAR(160)," ")))&lt;&gt;UPPER(TRIM(SUBSTITUTE(W377,CHAR(160)," "))))),"",(V377*VLOOKUP(UPPER(TRIM(SUBSTITUTE(W377,CHAR(160)," "))),AP4:AS49,3,FALSE))/(S377*VLOOKUP(UPPER(TRIM(SUBSTITUTE(T377,CHAR(160)," "))),AP4:AS49,3,FALSE))),"")),IFERROR(AK376,"")))</f>
        <v/>
      </c>
      <c r="AL377" s="40" t="str">
        <f t="shared" si="79"/>
        <v/>
      </c>
      <c r="AM377" s="50">
        <f t="shared" si="80"/>
        <v>0</v>
      </c>
      <c r="AN377" s="1"/>
      <c r="AO377" s="1"/>
      <c r="AP377" s="66" t="s">
        <v>467</v>
      </c>
      <c r="AQ377" s="1"/>
      <c r="AR377" s="1"/>
      <c r="AS377" s="1"/>
      <c r="BJ377" s="229">
        <v>1</v>
      </c>
    </row>
    <row r="378" spans="2:62" ht="20.100000000000001" customHeight="1" x14ac:dyDescent="0.25">
      <c r="B378" s="178">
        <f t="shared" si="81"/>
        <v>0</v>
      </c>
      <c r="C378" s="156"/>
      <c r="D378" s="157"/>
      <c r="E378" s="157"/>
      <c r="F378" s="157"/>
      <c r="G378" s="157"/>
      <c r="H378" s="157"/>
      <c r="I378" s="158"/>
      <c r="K378" s="255" t="str">
        <f t="shared" si="70"/>
        <v>►</v>
      </c>
      <c r="L378" s="341"/>
      <c r="M378" s="341"/>
      <c r="N378" s="341"/>
      <c r="O378" s="341"/>
      <c r="P378" s="341"/>
      <c r="Q378" s="1"/>
      <c r="R378" s="1"/>
      <c r="S378" s="77"/>
      <c r="T378" s="77"/>
      <c r="U378" s="77"/>
      <c r="V378" s="77"/>
      <c r="W378" s="1"/>
      <c r="X378" s="46" t="str">
        <f t="shared" si="74"/>
        <v/>
      </c>
      <c r="Y378" s="46" t="str">
        <f>IF(NOT(AND(LEFT(R378,1)="L",R378&lt;&gt;"LIGNE")),"",IF(UPPER(TRIM(W378))="QS","Qt. suffisante",IF(AJ378="","",IF(AF378="MASSE",IF(AJ378&gt;=1,"Kg","g"),IF(AF378="VOLUME",IF(AJ378&gt;=1,"L","cl"),IFERROR(VLOOKUP(UPPER(TRIM(V378)),AP4:AS49,4,FALSE),V378))))))</f>
        <v/>
      </c>
      <c r="Z378" s="78" t="str">
        <f t="shared" si="75"/>
        <v/>
      </c>
      <c r="AA378" s="45" t="str">
        <f>IF(NOT(AND(LEFT(R378,1)="L",R378&lt;&gt;"LIGNE")),"",IF(UPPER(TRIM(W378))="QS","Qt. suffisante",IF(AI378="","",IF(AF378="MASSE",IF(AI378&gt;=1,"Kg","g"),IF(AF378="VOLUME",IF(AI378&gt;=1,"L","cl"),IFERROR(VLOOKUP(UPPER(TRIM(V378)),AP4:AS49,4,FALSE),V378))))))</f>
        <v/>
      </c>
      <c r="AB378" s="47" t="str">
        <f t="shared" si="71"/>
        <v/>
      </c>
      <c r="AC378" s="47" t="str">
        <f t="shared" si="72"/>
        <v/>
      </c>
      <c r="AD378" s="47" t="str">
        <f t="shared" si="76"/>
        <v/>
      </c>
      <c r="AE378" s="1"/>
      <c r="AF378" s="48" t="str">
        <f>IF(NOT(AND(LEFT(R378,1)="L",R378&lt;&gt;"LIGNE")),"",IFERROR(VLOOKUP(UPPER(TRIM(V378)),AP4:AS49,2,FALSE),""))</f>
        <v/>
      </c>
      <c r="AG378" s="49" t="str">
        <f>IF(NOT(AND(LEFT(R378,1)="L",R378&lt;&gt;"LIGNE")),"",IFERROR(VLOOKUP(UPPER(TRIM(V378)),AP4:AS49,3,FALSE),""))</f>
        <v/>
      </c>
      <c r="AH378" s="49" t="str">
        <f t="shared" si="73"/>
        <v/>
      </c>
      <c r="AI378" s="49" t="str">
        <f t="shared" si="77"/>
        <v/>
      </c>
      <c r="AJ378" s="49" t="str">
        <f t="shared" si="78"/>
        <v/>
      </c>
      <c r="AK378" s="40" t="str">
        <f>IF(R378="RECETTE","",IF(R378="PRINCIPAL AUTEUR",IF(OR(S378="",T378="",V378="",W378="",S378=0),"",IFERROR(IF(OR(VLOOKUP(UPPER(TRIM(SUBSTITUTE(T378,CHAR(160)," "))),AP4:AS49,2,FALSE)&lt;&gt;VLOOKUP(UPPER(TRIM(SUBSTITUTE(W378,CHAR(160)," "))),AP4:AS49,2,FALSE),AND(VLOOKUP(UPPER(TRIM(SUBSTITUTE(T378,CHAR(160)," "))),AP4:AS49,2,FALSE)="AUTRE",UPPER(TRIM(SUBSTITUTE(T378,CHAR(160)," ")))&lt;&gt;UPPER(TRIM(SUBSTITUTE(W378,CHAR(160)," "))))),"",(V378*VLOOKUP(UPPER(TRIM(SUBSTITUTE(W378,CHAR(160)," "))),AP4:AS49,3,FALSE))/(S378*VLOOKUP(UPPER(TRIM(SUBSTITUTE(T378,CHAR(160)," "))),AP4:AS49,3,FALSE))),"")),IFERROR(AK377,"")))</f>
        <v/>
      </c>
      <c r="AL378" s="40" t="str">
        <f t="shared" si="79"/>
        <v/>
      </c>
      <c r="AM378" s="50">
        <f t="shared" si="80"/>
        <v>0</v>
      </c>
      <c r="AN378" s="1"/>
      <c r="AO378" s="1"/>
      <c r="AP378" s="66" t="s">
        <v>468</v>
      </c>
      <c r="AQ378" s="1"/>
      <c r="AR378" s="1"/>
      <c r="AS378" s="1"/>
      <c r="BJ378" s="229">
        <v>1</v>
      </c>
    </row>
    <row r="379" spans="2:62" ht="20.100000000000001" customHeight="1" x14ac:dyDescent="0.25">
      <c r="B379" s="178">
        <f t="shared" si="81"/>
        <v>0</v>
      </c>
      <c r="C379" s="156"/>
      <c r="D379" s="157"/>
      <c r="E379" s="157"/>
      <c r="F379" s="157"/>
      <c r="G379" s="157"/>
      <c r="H379" s="157"/>
      <c r="I379" s="158"/>
      <c r="K379" s="255" t="str">
        <f t="shared" si="70"/>
        <v>►</v>
      </c>
      <c r="L379" s="341"/>
      <c r="M379" s="341"/>
      <c r="N379" s="341"/>
      <c r="O379" s="341"/>
      <c r="P379" s="341"/>
      <c r="Q379" s="1"/>
      <c r="R379" s="1"/>
      <c r="S379" s="77"/>
      <c r="T379" s="77"/>
      <c r="U379" s="77"/>
      <c r="V379" s="77"/>
      <c r="W379" s="1"/>
      <c r="X379" s="46" t="str">
        <f t="shared" si="74"/>
        <v/>
      </c>
      <c r="Y379" s="46" t="str">
        <f>IF(NOT(AND(LEFT(R379,1)="L",R379&lt;&gt;"LIGNE")),"",IF(UPPER(TRIM(W379))="QS","Qt. suffisante",IF(AJ379="","",IF(AF379="MASSE",IF(AJ379&gt;=1,"Kg","g"),IF(AF379="VOLUME",IF(AJ379&gt;=1,"L","cl"),IFERROR(VLOOKUP(UPPER(TRIM(V379)),AP4:AS49,4,FALSE),V379))))))</f>
        <v/>
      </c>
      <c r="Z379" s="78" t="str">
        <f t="shared" si="75"/>
        <v/>
      </c>
      <c r="AA379" s="45" t="str">
        <f>IF(NOT(AND(LEFT(R379,1)="L",R379&lt;&gt;"LIGNE")),"",IF(UPPER(TRIM(W379))="QS","Qt. suffisante",IF(AI379="","",IF(AF379="MASSE",IF(AI379&gt;=1,"Kg","g"),IF(AF379="VOLUME",IF(AI379&gt;=1,"L","cl"),IFERROR(VLOOKUP(UPPER(TRIM(V379)),AP4:AS49,4,FALSE),V379))))))</f>
        <v/>
      </c>
      <c r="AB379" s="47" t="str">
        <f t="shared" si="71"/>
        <v/>
      </c>
      <c r="AC379" s="47" t="str">
        <f t="shared" si="72"/>
        <v/>
      </c>
      <c r="AD379" s="47" t="str">
        <f t="shared" si="76"/>
        <v/>
      </c>
      <c r="AE379" s="1"/>
      <c r="AF379" s="48" t="str">
        <f>IF(NOT(AND(LEFT(R379,1)="L",R379&lt;&gt;"LIGNE")),"",IFERROR(VLOOKUP(UPPER(TRIM(V379)),AP4:AS49,2,FALSE),""))</f>
        <v/>
      </c>
      <c r="AG379" s="49" t="str">
        <f>IF(NOT(AND(LEFT(R379,1)="L",R379&lt;&gt;"LIGNE")),"",IFERROR(VLOOKUP(UPPER(TRIM(V379)),AP4:AS49,3,FALSE),""))</f>
        <v/>
      </c>
      <c r="AH379" s="49" t="str">
        <f t="shared" si="73"/>
        <v/>
      </c>
      <c r="AI379" s="49" t="str">
        <f t="shared" si="77"/>
        <v/>
      </c>
      <c r="AJ379" s="49" t="str">
        <f t="shared" si="78"/>
        <v/>
      </c>
      <c r="AK379" s="40" t="str">
        <f>IF(R379="RECETTE","",IF(R379="PRINCIPAL AUTEUR",IF(OR(S379="",T379="",V379="",W379="",S379=0),"",IFERROR(IF(OR(VLOOKUP(UPPER(TRIM(SUBSTITUTE(T379,CHAR(160)," "))),AP4:AS49,2,FALSE)&lt;&gt;VLOOKUP(UPPER(TRIM(SUBSTITUTE(W379,CHAR(160)," "))),AP4:AS49,2,FALSE),AND(VLOOKUP(UPPER(TRIM(SUBSTITUTE(T379,CHAR(160)," "))),AP4:AS49,2,FALSE)="AUTRE",UPPER(TRIM(SUBSTITUTE(T379,CHAR(160)," ")))&lt;&gt;UPPER(TRIM(SUBSTITUTE(W379,CHAR(160)," "))))),"",(V379*VLOOKUP(UPPER(TRIM(SUBSTITUTE(W379,CHAR(160)," "))),AP4:AS49,3,FALSE))/(S379*VLOOKUP(UPPER(TRIM(SUBSTITUTE(T379,CHAR(160)," "))),AP4:AS49,3,FALSE))),"")),IFERROR(AK378,"")))</f>
        <v/>
      </c>
      <c r="AL379" s="40" t="str">
        <f t="shared" si="79"/>
        <v/>
      </c>
      <c r="AM379" s="50">
        <f t="shared" si="80"/>
        <v>0</v>
      </c>
      <c r="AN379" s="1"/>
      <c r="AO379" s="1"/>
      <c r="AP379" s="75" t="s">
        <v>110</v>
      </c>
      <c r="AQ379" s="1"/>
      <c r="AR379" s="1"/>
      <c r="AS379" s="1"/>
      <c r="BJ379" s="229">
        <v>1</v>
      </c>
    </row>
    <row r="380" spans="2:62" ht="20.100000000000001" customHeight="1" x14ac:dyDescent="0.25">
      <c r="B380" s="178">
        <f t="shared" si="81"/>
        <v>0</v>
      </c>
      <c r="C380" s="156"/>
      <c r="D380" s="157"/>
      <c r="E380" s="157"/>
      <c r="F380" s="157"/>
      <c r="G380" s="157"/>
      <c r="H380" s="157"/>
      <c r="I380" s="158"/>
      <c r="K380" s="255" t="str">
        <f t="shared" si="70"/>
        <v>►</v>
      </c>
      <c r="L380" s="341"/>
      <c r="M380" s="341"/>
      <c r="N380" s="341"/>
      <c r="O380" s="341"/>
      <c r="P380" s="341"/>
      <c r="Q380" s="1"/>
      <c r="R380" s="1"/>
      <c r="S380" s="77"/>
      <c r="T380" s="77"/>
      <c r="U380" s="77"/>
      <c r="V380" s="77"/>
      <c r="W380" s="1"/>
      <c r="X380" s="46" t="str">
        <f t="shared" si="74"/>
        <v/>
      </c>
      <c r="Y380" s="46" t="str">
        <f>IF(NOT(AND(LEFT(R380,1)="L",R380&lt;&gt;"LIGNE")),"",IF(UPPER(TRIM(W380))="QS","Qt. suffisante",IF(AJ380="","",IF(AF380="MASSE",IF(AJ380&gt;=1,"Kg","g"),IF(AF380="VOLUME",IF(AJ380&gt;=1,"L","cl"),IFERROR(VLOOKUP(UPPER(TRIM(V380)),AP4:AS49,4,FALSE),V380))))))</f>
        <v/>
      </c>
      <c r="Z380" s="78" t="str">
        <f t="shared" si="75"/>
        <v/>
      </c>
      <c r="AA380" s="45" t="str">
        <f>IF(NOT(AND(LEFT(R380,1)="L",R380&lt;&gt;"LIGNE")),"",IF(UPPER(TRIM(W380))="QS","Qt. suffisante",IF(AI380="","",IF(AF380="MASSE",IF(AI380&gt;=1,"Kg","g"),IF(AF380="VOLUME",IF(AI380&gt;=1,"L","cl"),IFERROR(VLOOKUP(UPPER(TRIM(V380)),AP4:AS49,4,FALSE),V380))))))</f>
        <v/>
      </c>
      <c r="AB380" s="47" t="str">
        <f t="shared" si="71"/>
        <v/>
      </c>
      <c r="AC380" s="47" t="str">
        <f t="shared" si="72"/>
        <v/>
      </c>
      <c r="AD380" s="47" t="str">
        <f t="shared" si="76"/>
        <v/>
      </c>
      <c r="AE380" s="1"/>
      <c r="AF380" s="48" t="str">
        <f>IF(NOT(AND(LEFT(R380,1)="L",R380&lt;&gt;"LIGNE")),"",IFERROR(VLOOKUP(UPPER(TRIM(V380)),AP4:AS49,2,FALSE),""))</f>
        <v/>
      </c>
      <c r="AG380" s="49" t="str">
        <f>IF(NOT(AND(LEFT(R380,1)="L",R380&lt;&gt;"LIGNE")),"",IFERROR(VLOOKUP(UPPER(TRIM(V380)),AP4:AS49,3,FALSE),""))</f>
        <v/>
      </c>
      <c r="AH380" s="49" t="str">
        <f t="shared" si="73"/>
        <v/>
      </c>
      <c r="AI380" s="49" t="str">
        <f t="shared" si="77"/>
        <v/>
      </c>
      <c r="AJ380" s="49" t="str">
        <f t="shared" si="78"/>
        <v/>
      </c>
      <c r="AK380" s="40" t="str">
        <f>IF(R380="RECETTE","",IF(R380="PRINCIPAL AUTEUR",IF(OR(S380="",T380="",V380="",W380="",S380=0),"",IFERROR(IF(OR(VLOOKUP(UPPER(TRIM(SUBSTITUTE(T380,CHAR(160)," "))),AP4:AS49,2,FALSE)&lt;&gt;VLOOKUP(UPPER(TRIM(SUBSTITUTE(W380,CHAR(160)," "))),AP4:AS49,2,FALSE),AND(VLOOKUP(UPPER(TRIM(SUBSTITUTE(T380,CHAR(160)," "))),AP4:AS49,2,FALSE)="AUTRE",UPPER(TRIM(SUBSTITUTE(T380,CHAR(160)," ")))&lt;&gt;UPPER(TRIM(SUBSTITUTE(W380,CHAR(160)," "))))),"",(V380*VLOOKUP(UPPER(TRIM(SUBSTITUTE(W380,CHAR(160)," "))),AP4:AS49,3,FALSE))/(S380*VLOOKUP(UPPER(TRIM(SUBSTITUTE(T380,CHAR(160)," "))),AP4:AS49,3,FALSE))),"")),IFERROR(AK379,"")))</f>
        <v/>
      </c>
      <c r="AL380" s="40" t="str">
        <f t="shared" si="79"/>
        <v/>
      </c>
      <c r="AM380" s="50">
        <f t="shared" si="80"/>
        <v>0</v>
      </c>
      <c r="AN380" s="1"/>
      <c r="AO380" s="1"/>
      <c r="AP380" s="15" t="s">
        <v>323</v>
      </c>
      <c r="AQ380" s="1"/>
      <c r="AR380" s="1"/>
      <c r="AS380" s="1"/>
      <c r="BJ380" s="229">
        <v>1</v>
      </c>
    </row>
    <row r="381" spans="2:62" ht="20.100000000000001" customHeight="1" x14ac:dyDescent="0.25">
      <c r="B381" s="178">
        <f t="shared" si="81"/>
        <v>0</v>
      </c>
      <c r="C381" s="156"/>
      <c r="D381" s="157"/>
      <c r="E381" s="157"/>
      <c r="F381" s="157"/>
      <c r="G381" s="157"/>
      <c r="H381" s="157"/>
      <c r="I381" s="158"/>
      <c r="K381" s="255" t="str">
        <f t="shared" ref="K381:K444" si="82">IF(OR(S381&lt;&gt;"",T381&lt;&gt;"",U381&lt;&gt;"",V381&lt;&gt;""),"A","►")</f>
        <v>►</v>
      </c>
      <c r="L381" s="341"/>
      <c r="M381" s="341"/>
      <c r="N381" s="341"/>
      <c r="O381" s="341"/>
      <c r="P381" s="341"/>
      <c r="Q381" s="1"/>
      <c r="R381" s="1"/>
      <c r="S381" s="77"/>
      <c r="T381" s="77"/>
      <c r="U381" s="77"/>
      <c r="V381" s="77"/>
      <c r="W381" s="1"/>
      <c r="X381" s="46" t="str">
        <f t="shared" si="74"/>
        <v/>
      </c>
      <c r="Y381" s="46" t="str">
        <f>IF(NOT(AND(LEFT(R381,1)="L",R381&lt;&gt;"LIGNE")),"",IF(UPPER(TRIM(W381))="QS","Qt. suffisante",IF(AJ381="","",IF(AF381="MASSE",IF(AJ381&gt;=1,"Kg","g"),IF(AF381="VOLUME",IF(AJ381&gt;=1,"L","cl"),IFERROR(VLOOKUP(UPPER(TRIM(V381)),AP4:AS49,4,FALSE),V381))))))</f>
        <v/>
      </c>
      <c r="Z381" s="78" t="str">
        <f t="shared" si="75"/>
        <v/>
      </c>
      <c r="AA381" s="45" t="str">
        <f>IF(NOT(AND(LEFT(R381,1)="L",R381&lt;&gt;"LIGNE")),"",IF(UPPER(TRIM(W381))="QS","Qt. suffisante",IF(AI381="","",IF(AF381="MASSE",IF(AI381&gt;=1,"Kg","g"),IF(AF381="VOLUME",IF(AI381&gt;=1,"L","cl"),IFERROR(VLOOKUP(UPPER(TRIM(V381)),AP4:AS49,4,FALSE),V381))))))</f>
        <v/>
      </c>
      <c r="AB381" s="47" t="str">
        <f t="shared" ref="AB381:AB444" si="83">IF(R381="PRINCIPAL AUTEUR",IF(OR(S381="",T381="",V381="",W381=""),"À COMPLÉTER",IF(OR(AC381="",AD381=""),"UNITÉ ?",IF(OR(AC381&lt;&gt;AD381,AND(AC381="AUTRE",UPPER(TRIM(SUBSTITUTE(T381,CHAR(160)," ")))&lt;&gt;UPPER(TRIM(SUBSTITUTE(W381,CHAR(160)," "))))),"UNITÉS INCOMPATIBLES","OK"))),IF(NOT(AND(LEFT(R381,1)="L",R381&lt;&gt;"LIGNE")),"",IF(AND(W381&lt;&gt;"",UPPER(TRIM(W381))&lt;&gt;"F",UPPER(TRIM(W381))&lt;&gt;"QS"),"RÈGLE ?",IF(UPPER(TRIM(W381))="QS","OK",IF(NOT(ISNUMBER(U381)),"QUANTITÉ ?",IF(V381="","UNITÉ ?",IF(COUNTIF($AP$4:$AP$49,UPPER(TRIM(V381)))=0,"UNITÉ ?","OK")))))))</f>
        <v/>
      </c>
      <c r="AC381" s="47" t="str">
        <f t="shared" ref="AC381:AC444" si="84">IF(R381&lt;&gt;"PRINCIPAL AUTEUR","",IFERROR(VLOOKUP(UPPER(TRIM(SUBSTITUTE(T381,CHAR(160)," "))),$AP$4:$AS$49,2,FALSE),""))</f>
        <v/>
      </c>
      <c r="AD381" s="47" t="str">
        <f t="shared" si="76"/>
        <v/>
      </c>
      <c r="AE381" s="1"/>
      <c r="AF381" s="48" t="str">
        <f>IF(NOT(AND(LEFT(R381,1)="L",R381&lt;&gt;"LIGNE")),"",IFERROR(VLOOKUP(UPPER(TRIM(V381)),AP4:AS49,2,FALSE),""))</f>
        <v/>
      </c>
      <c r="AG381" s="49" t="str">
        <f>IF(NOT(AND(LEFT(R381,1)="L",R381&lt;&gt;"LIGNE")),"",IFERROR(VLOOKUP(UPPER(TRIM(V381)),AP4:AS49,3,FALSE),""))</f>
        <v/>
      </c>
      <c r="AH381" s="49" t="str">
        <f t="shared" ref="AH381:AH444" si="85">IF(NOT(AND(LEFT(R381,1)="L",R381&lt;&gt;"LIGNE")),"",IF(UPPER(TRIM(W381))="QS","",IF(OR(T381="",U381="",AG381=""),"",U381*AG381)))</f>
        <v/>
      </c>
      <c r="AI381" s="49" t="str">
        <f t="shared" si="77"/>
        <v/>
      </c>
      <c r="AJ381" s="49" t="str">
        <f t="shared" si="78"/>
        <v/>
      </c>
      <c r="AK381" s="40" t="str">
        <f>IF(R381="RECETTE","",IF(R381="PRINCIPAL AUTEUR",IF(OR(S381="",T381="",V381="",W381="",S381=0),"",IFERROR(IF(OR(VLOOKUP(UPPER(TRIM(SUBSTITUTE(T381,CHAR(160)," "))),AP4:AS49,2,FALSE)&lt;&gt;VLOOKUP(UPPER(TRIM(SUBSTITUTE(W381,CHAR(160)," "))),AP4:AS49,2,FALSE),AND(VLOOKUP(UPPER(TRIM(SUBSTITUTE(T381,CHAR(160)," "))),AP4:AS49,2,FALSE)="AUTRE",UPPER(TRIM(SUBSTITUTE(T381,CHAR(160)," ")))&lt;&gt;UPPER(TRIM(SUBSTITUTE(W381,CHAR(160)," "))))),"",(V381*VLOOKUP(UPPER(TRIM(SUBSTITUTE(W381,CHAR(160)," "))),AP4:AS49,3,FALSE))/(S381*VLOOKUP(UPPER(TRIM(SUBSTITUTE(T381,CHAR(160)," "))),AP4:AS49,3,FALSE))),"")),IFERROR(AK380,"")))</f>
        <v/>
      </c>
      <c r="AL381" s="40" t="str">
        <f t="shared" si="79"/>
        <v/>
      </c>
      <c r="AM381" s="50">
        <f t="shared" si="80"/>
        <v>0</v>
      </c>
      <c r="AN381" s="1"/>
      <c r="AO381" s="1"/>
      <c r="AP381" s="21" t="s">
        <v>272</v>
      </c>
      <c r="AQ381" s="1"/>
      <c r="AR381" s="1"/>
      <c r="AS381" s="1"/>
      <c r="BJ381" s="229">
        <v>1</v>
      </c>
    </row>
    <row r="382" spans="2:62" ht="20.100000000000001" customHeight="1" x14ac:dyDescent="0.25">
      <c r="B382" s="178">
        <f t="shared" si="81"/>
        <v>0</v>
      </c>
      <c r="C382" s="156"/>
      <c r="D382" s="157"/>
      <c r="E382" s="157"/>
      <c r="F382" s="157"/>
      <c r="G382" s="157"/>
      <c r="H382" s="157"/>
      <c r="I382" s="158"/>
      <c r="K382" s="255" t="str">
        <f t="shared" si="82"/>
        <v>►</v>
      </c>
      <c r="L382" s="341"/>
      <c r="M382" s="341"/>
      <c r="N382" s="341"/>
      <c r="O382" s="341"/>
      <c r="P382" s="341"/>
      <c r="Q382" s="1"/>
      <c r="R382" s="1"/>
      <c r="S382" s="77"/>
      <c r="T382" s="77"/>
      <c r="U382" s="77"/>
      <c r="V382" s="77"/>
      <c r="W382" s="1"/>
      <c r="X382" s="46" t="str">
        <f t="shared" si="74"/>
        <v/>
      </c>
      <c r="Y382" s="46" t="str">
        <f>IF(NOT(AND(LEFT(R382,1)="L",R382&lt;&gt;"LIGNE")),"",IF(UPPER(TRIM(W382))="QS","Qt. suffisante",IF(AJ382="","",IF(AF382="MASSE",IF(AJ382&gt;=1,"Kg","g"),IF(AF382="VOLUME",IF(AJ382&gt;=1,"L","cl"),IFERROR(VLOOKUP(UPPER(TRIM(V382)),AP4:AS49,4,FALSE),V382))))))</f>
        <v/>
      </c>
      <c r="Z382" s="78" t="str">
        <f t="shared" si="75"/>
        <v/>
      </c>
      <c r="AA382" s="45" t="str">
        <f>IF(NOT(AND(LEFT(R382,1)="L",R382&lt;&gt;"LIGNE")),"",IF(UPPER(TRIM(W382))="QS","Qt. suffisante",IF(AI382="","",IF(AF382="MASSE",IF(AI382&gt;=1,"Kg","g"),IF(AF382="VOLUME",IF(AI382&gt;=1,"L","cl"),IFERROR(VLOOKUP(UPPER(TRIM(V382)),AP4:AS49,4,FALSE),V382))))))</f>
        <v/>
      </c>
      <c r="AB382" s="47" t="str">
        <f t="shared" si="83"/>
        <v/>
      </c>
      <c r="AC382" s="47" t="str">
        <f t="shared" si="84"/>
        <v/>
      </c>
      <c r="AD382" s="47" t="str">
        <f t="shared" si="76"/>
        <v/>
      </c>
      <c r="AE382" s="1"/>
      <c r="AF382" s="48" t="str">
        <f>IF(NOT(AND(LEFT(R382,1)="L",R382&lt;&gt;"LIGNE")),"",IFERROR(VLOOKUP(UPPER(TRIM(V382)),AP4:AS49,2,FALSE),""))</f>
        <v/>
      </c>
      <c r="AG382" s="49" t="str">
        <f>IF(NOT(AND(LEFT(R382,1)="L",R382&lt;&gt;"LIGNE")),"",IFERROR(VLOOKUP(UPPER(TRIM(V382)),AP4:AS49,3,FALSE),""))</f>
        <v/>
      </c>
      <c r="AH382" s="49" t="str">
        <f t="shared" si="85"/>
        <v/>
      </c>
      <c r="AI382" s="49" t="str">
        <f t="shared" si="77"/>
        <v/>
      </c>
      <c r="AJ382" s="49" t="str">
        <f t="shared" si="78"/>
        <v/>
      </c>
      <c r="AK382" s="40" t="str">
        <f>IF(R382="RECETTE","",IF(R382="PRINCIPAL AUTEUR",IF(OR(S382="",T382="",V382="",W382="",S382=0),"",IFERROR(IF(OR(VLOOKUP(UPPER(TRIM(SUBSTITUTE(T382,CHAR(160)," "))),AP4:AS49,2,FALSE)&lt;&gt;VLOOKUP(UPPER(TRIM(SUBSTITUTE(W382,CHAR(160)," "))),AP4:AS49,2,FALSE),AND(VLOOKUP(UPPER(TRIM(SUBSTITUTE(T382,CHAR(160)," "))),AP4:AS49,2,FALSE)="AUTRE",UPPER(TRIM(SUBSTITUTE(T382,CHAR(160)," ")))&lt;&gt;UPPER(TRIM(SUBSTITUTE(W382,CHAR(160)," "))))),"",(V382*VLOOKUP(UPPER(TRIM(SUBSTITUTE(W382,CHAR(160)," "))),AP4:AS49,3,FALSE))/(S382*VLOOKUP(UPPER(TRIM(SUBSTITUTE(T382,CHAR(160)," "))),AP4:AS49,3,FALSE))),"")),IFERROR(AK381,"")))</f>
        <v/>
      </c>
      <c r="AL382" s="40" t="str">
        <f t="shared" si="79"/>
        <v/>
      </c>
      <c r="AM382" s="50">
        <f t="shared" si="80"/>
        <v>0</v>
      </c>
      <c r="AN382" s="1"/>
      <c r="AO382" s="1"/>
      <c r="AP382" s="26" t="s">
        <v>469</v>
      </c>
      <c r="AQ382" s="1"/>
      <c r="AR382" s="1"/>
      <c r="AS382" s="1"/>
      <c r="BJ382" s="229">
        <v>1</v>
      </c>
    </row>
    <row r="383" spans="2:62" ht="20.100000000000001" customHeight="1" x14ac:dyDescent="0.25">
      <c r="B383" s="178">
        <f t="shared" si="81"/>
        <v>0</v>
      </c>
      <c r="C383" s="156"/>
      <c r="D383" s="157"/>
      <c r="E383" s="157"/>
      <c r="F383" s="157"/>
      <c r="G383" s="157"/>
      <c r="H383" s="157"/>
      <c r="I383" s="158"/>
      <c r="K383" s="255" t="str">
        <f t="shared" si="82"/>
        <v>►</v>
      </c>
      <c r="L383" s="341"/>
      <c r="M383" s="341"/>
      <c r="N383" s="341"/>
      <c r="O383" s="341"/>
      <c r="P383" s="341"/>
      <c r="Q383" s="1"/>
      <c r="R383" s="1"/>
      <c r="S383" s="77"/>
      <c r="T383" s="77"/>
      <c r="U383" s="77"/>
      <c r="V383" s="77"/>
      <c r="W383" s="1"/>
      <c r="X383" s="46" t="str">
        <f t="shared" si="74"/>
        <v/>
      </c>
      <c r="Y383" s="46" t="str">
        <f>IF(NOT(AND(LEFT(R383,1)="L",R383&lt;&gt;"LIGNE")),"",IF(UPPER(TRIM(W383))="QS","Qt. suffisante",IF(AJ383="","",IF(AF383="MASSE",IF(AJ383&gt;=1,"Kg","g"),IF(AF383="VOLUME",IF(AJ383&gt;=1,"L","cl"),IFERROR(VLOOKUP(UPPER(TRIM(V383)),AP4:AS49,4,FALSE),V383))))))</f>
        <v/>
      </c>
      <c r="Z383" s="78" t="str">
        <f t="shared" si="75"/>
        <v/>
      </c>
      <c r="AA383" s="45" t="str">
        <f>IF(NOT(AND(LEFT(R383,1)="L",R383&lt;&gt;"LIGNE")),"",IF(UPPER(TRIM(W383))="QS","Qt. suffisante",IF(AI383="","",IF(AF383="MASSE",IF(AI383&gt;=1,"Kg","g"),IF(AF383="VOLUME",IF(AI383&gt;=1,"L","cl"),IFERROR(VLOOKUP(UPPER(TRIM(V383)),AP4:AS49,4,FALSE),V383))))))</f>
        <v/>
      </c>
      <c r="AB383" s="47" t="str">
        <f t="shared" si="83"/>
        <v/>
      </c>
      <c r="AC383" s="47" t="str">
        <f t="shared" si="84"/>
        <v/>
      </c>
      <c r="AD383" s="47" t="str">
        <f t="shared" si="76"/>
        <v/>
      </c>
      <c r="AE383" s="1"/>
      <c r="AF383" s="48" t="str">
        <f>IF(NOT(AND(LEFT(R383,1)="L",R383&lt;&gt;"LIGNE")),"",IFERROR(VLOOKUP(UPPER(TRIM(V383)),AP4:AS49,2,FALSE),""))</f>
        <v/>
      </c>
      <c r="AG383" s="49" t="str">
        <f>IF(NOT(AND(LEFT(R383,1)="L",R383&lt;&gt;"LIGNE")),"",IFERROR(VLOOKUP(UPPER(TRIM(V383)),AP4:AS49,3,FALSE),""))</f>
        <v/>
      </c>
      <c r="AH383" s="49" t="str">
        <f t="shared" si="85"/>
        <v/>
      </c>
      <c r="AI383" s="49" t="str">
        <f t="shared" si="77"/>
        <v/>
      </c>
      <c r="AJ383" s="49" t="str">
        <f t="shared" si="78"/>
        <v/>
      </c>
      <c r="AK383" s="40" t="str">
        <f>IF(R383="RECETTE","",IF(R383="PRINCIPAL AUTEUR",IF(OR(S383="",T383="",V383="",W383="",S383=0),"",IFERROR(IF(OR(VLOOKUP(UPPER(TRIM(SUBSTITUTE(T383,CHAR(160)," "))),AP4:AS49,2,FALSE)&lt;&gt;VLOOKUP(UPPER(TRIM(SUBSTITUTE(W383,CHAR(160)," "))),AP4:AS49,2,FALSE),AND(VLOOKUP(UPPER(TRIM(SUBSTITUTE(T383,CHAR(160)," "))),AP4:AS49,2,FALSE)="AUTRE",UPPER(TRIM(SUBSTITUTE(T383,CHAR(160)," ")))&lt;&gt;UPPER(TRIM(SUBSTITUTE(W383,CHAR(160)," "))))),"",(V383*VLOOKUP(UPPER(TRIM(SUBSTITUTE(W383,CHAR(160)," "))),AP4:AS49,3,FALSE))/(S383*VLOOKUP(UPPER(TRIM(SUBSTITUTE(T383,CHAR(160)," "))),AP4:AS49,3,FALSE))),"")),IFERROR(AK382,"")))</f>
        <v/>
      </c>
      <c r="AL383" s="40" t="str">
        <f t="shared" si="79"/>
        <v/>
      </c>
      <c r="AM383" s="50">
        <f t="shared" si="80"/>
        <v>0</v>
      </c>
      <c r="AN383" s="1"/>
      <c r="AO383" s="1"/>
      <c r="AP383" s="26" t="s">
        <v>470</v>
      </c>
      <c r="AQ383" s="1"/>
      <c r="AR383" s="1"/>
      <c r="AS383" s="1"/>
      <c r="BJ383" s="229">
        <v>1</v>
      </c>
    </row>
    <row r="384" spans="2:62" ht="20.100000000000001" customHeight="1" x14ac:dyDescent="0.25">
      <c r="B384" s="178">
        <f t="shared" si="81"/>
        <v>0</v>
      </c>
      <c r="C384" s="156"/>
      <c r="D384" s="157"/>
      <c r="E384" s="157"/>
      <c r="F384" s="157"/>
      <c r="G384" s="157"/>
      <c r="H384" s="157"/>
      <c r="I384" s="158"/>
      <c r="K384" s="255" t="str">
        <f t="shared" si="82"/>
        <v>►</v>
      </c>
      <c r="L384" s="341"/>
      <c r="M384" s="341"/>
      <c r="N384" s="341"/>
      <c r="O384" s="341"/>
      <c r="P384" s="341"/>
      <c r="Q384" s="1"/>
      <c r="R384" s="1"/>
      <c r="S384" s="77"/>
      <c r="T384" s="77"/>
      <c r="U384" s="77"/>
      <c r="V384" s="77"/>
      <c r="W384" s="1"/>
      <c r="X384" s="46" t="str">
        <f t="shared" si="74"/>
        <v/>
      </c>
      <c r="Y384" s="46" t="str">
        <f>IF(NOT(AND(LEFT(R384,1)="L",R384&lt;&gt;"LIGNE")),"",IF(UPPER(TRIM(W384))="QS","Qt. suffisante",IF(AJ384="","",IF(AF384="MASSE",IF(AJ384&gt;=1,"Kg","g"),IF(AF384="VOLUME",IF(AJ384&gt;=1,"L","cl"),IFERROR(VLOOKUP(UPPER(TRIM(V384)),AP4:AS49,4,FALSE),V384))))))</f>
        <v/>
      </c>
      <c r="Z384" s="78" t="str">
        <f t="shared" si="75"/>
        <v/>
      </c>
      <c r="AA384" s="45" t="str">
        <f>IF(NOT(AND(LEFT(R384,1)="L",R384&lt;&gt;"LIGNE")),"",IF(UPPER(TRIM(W384))="QS","Qt. suffisante",IF(AI384="","",IF(AF384="MASSE",IF(AI384&gt;=1,"Kg","g"),IF(AF384="VOLUME",IF(AI384&gt;=1,"L","cl"),IFERROR(VLOOKUP(UPPER(TRIM(V384)),AP4:AS49,4,FALSE),V384))))))</f>
        <v/>
      </c>
      <c r="AB384" s="47" t="str">
        <f t="shared" si="83"/>
        <v/>
      </c>
      <c r="AC384" s="47" t="str">
        <f t="shared" si="84"/>
        <v/>
      </c>
      <c r="AD384" s="47" t="str">
        <f t="shared" si="76"/>
        <v/>
      </c>
      <c r="AE384" s="1"/>
      <c r="AF384" s="48" t="str">
        <f>IF(NOT(AND(LEFT(R384,1)="L",R384&lt;&gt;"LIGNE")),"",IFERROR(VLOOKUP(UPPER(TRIM(V384)),AP4:AS49,2,FALSE),""))</f>
        <v/>
      </c>
      <c r="AG384" s="49" t="str">
        <f>IF(NOT(AND(LEFT(R384,1)="L",R384&lt;&gt;"LIGNE")),"",IFERROR(VLOOKUP(UPPER(TRIM(V384)),AP4:AS49,3,FALSE),""))</f>
        <v/>
      </c>
      <c r="AH384" s="49" t="str">
        <f t="shared" si="85"/>
        <v/>
      </c>
      <c r="AI384" s="49" t="str">
        <f t="shared" si="77"/>
        <v/>
      </c>
      <c r="AJ384" s="49" t="str">
        <f t="shared" si="78"/>
        <v/>
      </c>
      <c r="AK384" s="40" t="str">
        <f>IF(R384="RECETTE","",IF(R384="PRINCIPAL AUTEUR",IF(OR(S384="",T384="",V384="",W384="",S384=0),"",IFERROR(IF(OR(VLOOKUP(UPPER(TRIM(SUBSTITUTE(T384,CHAR(160)," "))),AP4:AS49,2,FALSE)&lt;&gt;VLOOKUP(UPPER(TRIM(SUBSTITUTE(W384,CHAR(160)," "))),AP4:AS49,2,FALSE),AND(VLOOKUP(UPPER(TRIM(SUBSTITUTE(T384,CHAR(160)," "))),AP4:AS49,2,FALSE)="AUTRE",UPPER(TRIM(SUBSTITUTE(T384,CHAR(160)," ")))&lt;&gt;UPPER(TRIM(SUBSTITUTE(W384,CHAR(160)," "))))),"",(V384*VLOOKUP(UPPER(TRIM(SUBSTITUTE(W384,CHAR(160)," "))),AP4:AS49,3,FALSE))/(S384*VLOOKUP(UPPER(TRIM(SUBSTITUTE(T384,CHAR(160)," "))),AP4:AS49,3,FALSE))),"")),IFERROR(AK383,"")))</f>
        <v/>
      </c>
      <c r="AL384" s="40" t="str">
        <f t="shared" si="79"/>
        <v/>
      </c>
      <c r="AM384" s="50">
        <f t="shared" si="80"/>
        <v>0</v>
      </c>
      <c r="AN384" s="1"/>
      <c r="AO384" s="1"/>
      <c r="AP384" s="26" t="s">
        <v>471</v>
      </c>
      <c r="AQ384" s="1"/>
      <c r="AR384" s="1"/>
      <c r="AS384" s="1"/>
      <c r="BJ384" s="229">
        <v>1</v>
      </c>
    </row>
    <row r="385" spans="2:62" ht="20.100000000000001" customHeight="1" x14ac:dyDescent="0.25">
      <c r="B385" s="178">
        <f t="shared" si="81"/>
        <v>0</v>
      </c>
      <c r="C385" s="156"/>
      <c r="D385" s="157"/>
      <c r="E385" s="157"/>
      <c r="F385" s="157"/>
      <c r="G385" s="157"/>
      <c r="H385" s="157"/>
      <c r="I385" s="158"/>
      <c r="K385" s="255" t="str">
        <f t="shared" si="82"/>
        <v>►</v>
      </c>
      <c r="L385" s="341"/>
      <c r="M385" s="341"/>
      <c r="N385" s="341"/>
      <c r="O385" s="341"/>
      <c r="P385" s="341"/>
      <c r="Q385" s="1"/>
      <c r="R385" s="1"/>
      <c r="S385" s="77"/>
      <c r="T385" s="77"/>
      <c r="U385" s="77"/>
      <c r="V385" s="77"/>
      <c r="W385" s="1"/>
      <c r="X385" s="46" t="str">
        <f t="shared" si="74"/>
        <v/>
      </c>
      <c r="Y385" s="46" t="str">
        <f>IF(NOT(AND(LEFT(R385,1)="L",R385&lt;&gt;"LIGNE")),"",IF(UPPER(TRIM(W385))="QS","Qt. suffisante",IF(AJ385="","",IF(AF385="MASSE",IF(AJ385&gt;=1,"Kg","g"),IF(AF385="VOLUME",IF(AJ385&gt;=1,"L","cl"),IFERROR(VLOOKUP(UPPER(TRIM(V385)),AP4:AS49,4,FALSE),V385))))))</f>
        <v/>
      </c>
      <c r="Z385" s="78" t="str">
        <f t="shared" si="75"/>
        <v/>
      </c>
      <c r="AA385" s="45" t="str">
        <f>IF(NOT(AND(LEFT(R385,1)="L",R385&lt;&gt;"LIGNE")),"",IF(UPPER(TRIM(W385))="QS","Qt. suffisante",IF(AI385="","",IF(AF385="MASSE",IF(AI385&gt;=1,"Kg","g"),IF(AF385="VOLUME",IF(AI385&gt;=1,"L","cl"),IFERROR(VLOOKUP(UPPER(TRIM(V385)),AP4:AS49,4,FALSE),V385))))))</f>
        <v/>
      </c>
      <c r="AB385" s="47" t="str">
        <f t="shared" si="83"/>
        <v/>
      </c>
      <c r="AC385" s="47" t="str">
        <f t="shared" si="84"/>
        <v/>
      </c>
      <c r="AD385" s="47" t="str">
        <f t="shared" si="76"/>
        <v/>
      </c>
      <c r="AE385" s="1"/>
      <c r="AF385" s="48" t="str">
        <f>IF(NOT(AND(LEFT(R385,1)="L",R385&lt;&gt;"LIGNE")),"",IFERROR(VLOOKUP(UPPER(TRIM(V385)),AP4:AS49,2,FALSE),""))</f>
        <v/>
      </c>
      <c r="AG385" s="49" t="str">
        <f>IF(NOT(AND(LEFT(R385,1)="L",R385&lt;&gt;"LIGNE")),"",IFERROR(VLOOKUP(UPPER(TRIM(V385)),AP4:AS49,3,FALSE),""))</f>
        <v/>
      </c>
      <c r="AH385" s="49" t="str">
        <f t="shared" si="85"/>
        <v/>
      </c>
      <c r="AI385" s="49" t="str">
        <f t="shared" si="77"/>
        <v/>
      </c>
      <c r="AJ385" s="49" t="str">
        <f t="shared" si="78"/>
        <v/>
      </c>
      <c r="AK385" s="40" t="str">
        <f>IF(R385="RECETTE","",IF(R385="PRINCIPAL AUTEUR",IF(OR(S385="",T385="",V385="",W385="",S385=0),"",IFERROR(IF(OR(VLOOKUP(UPPER(TRIM(SUBSTITUTE(T385,CHAR(160)," "))),AP4:AS49,2,FALSE)&lt;&gt;VLOOKUP(UPPER(TRIM(SUBSTITUTE(W385,CHAR(160)," "))),AP4:AS49,2,FALSE),AND(VLOOKUP(UPPER(TRIM(SUBSTITUTE(T385,CHAR(160)," "))),AP4:AS49,2,FALSE)="AUTRE",UPPER(TRIM(SUBSTITUTE(T385,CHAR(160)," ")))&lt;&gt;UPPER(TRIM(SUBSTITUTE(W385,CHAR(160)," "))))),"",(V385*VLOOKUP(UPPER(TRIM(SUBSTITUTE(W385,CHAR(160)," "))),AP4:AS49,3,FALSE))/(S385*VLOOKUP(UPPER(TRIM(SUBSTITUTE(T385,CHAR(160)," "))),AP4:AS49,3,FALSE))),"")),IFERROR(AK384,"")))</f>
        <v/>
      </c>
      <c r="AL385" s="40" t="str">
        <f t="shared" si="79"/>
        <v/>
      </c>
      <c r="AM385" s="50">
        <f t="shared" si="80"/>
        <v>0</v>
      </c>
      <c r="AN385" s="1"/>
      <c r="AO385" s="1"/>
      <c r="AP385" s="51" t="s">
        <v>0</v>
      </c>
      <c r="AQ385" s="1"/>
      <c r="AR385" s="1"/>
      <c r="AS385" s="1"/>
      <c r="BJ385" s="229">
        <v>1</v>
      </c>
    </row>
    <row r="386" spans="2:62" ht="20.100000000000001" customHeight="1" x14ac:dyDescent="0.25">
      <c r="B386" s="178">
        <f t="shared" si="81"/>
        <v>0</v>
      </c>
      <c r="C386" s="156"/>
      <c r="D386" s="157"/>
      <c r="E386" s="157"/>
      <c r="F386" s="157"/>
      <c r="G386" s="157"/>
      <c r="H386" s="157"/>
      <c r="I386" s="158"/>
      <c r="K386" s="255" t="str">
        <f t="shared" si="82"/>
        <v>►</v>
      </c>
      <c r="L386" s="341"/>
      <c r="M386" s="341"/>
      <c r="N386" s="341"/>
      <c r="O386" s="341"/>
      <c r="P386" s="341"/>
      <c r="Q386" s="1"/>
      <c r="R386" s="1"/>
      <c r="S386" s="77"/>
      <c r="T386" s="77"/>
      <c r="U386" s="77"/>
      <c r="V386" s="77"/>
      <c r="W386" s="1"/>
      <c r="X386" s="46" t="str">
        <f t="shared" si="74"/>
        <v/>
      </c>
      <c r="Y386" s="46" t="str">
        <f>IF(NOT(AND(LEFT(R386,1)="L",R386&lt;&gt;"LIGNE")),"",IF(UPPER(TRIM(W386))="QS","Qt. suffisante",IF(AJ386="","",IF(AF386="MASSE",IF(AJ386&gt;=1,"Kg","g"),IF(AF386="VOLUME",IF(AJ386&gt;=1,"L","cl"),IFERROR(VLOOKUP(UPPER(TRIM(V386)),AP4:AS49,4,FALSE),V386))))))</f>
        <v/>
      </c>
      <c r="Z386" s="78" t="str">
        <f t="shared" si="75"/>
        <v/>
      </c>
      <c r="AA386" s="45" t="str">
        <f>IF(NOT(AND(LEFT(R386,1)="L",R386&lt;&gt;"LIGNE")),"",IF(UPPER(TRIM(W386))="QS","Qt. suffisante",IF(AI386="","",IF(AF386="MASSE",IF(AI386&gt;=1,"Kg","g"),IF(AF386="VOLUME",IF(AI386&gt;=1,"L","cl"),IFERROR(VLOOKUP(UPPER(TRIM(V386)),AP4:AS49,4,FALSE),V386))))))</f>
        <v/>
      </c>
      <c r="AB386" s="47" t="str">
        <f t="shared" si="83"/>
        <v/>
      </c>
      <c r="AC386" s="47" t="str">
        <f t="shared" si="84"/>
        <v/>
      </c>
      <c r="AD386" s="47" t="str">
        <f t="shared" si="76"/>
        <v/>
      </c>
      <c r="AE386" s="1"/>
      <c r="AF386" s="48" t="str">
        <f>IF(NOT(AND(LEFT(R386,1)="L",R386&lt;&gt;"LIGNE")),"",IFERROR(VLOOKUP(UPPER(TRIM(V386)),AP4:AS49,2,FALSE),""))</f>
        <v/>
      </c>
      <c r="AG386" s="49" t="str">
        <f>IF(NOT(AND(LEFT(R386,1)="L",R386&lt;&gt;"LIGNE")),"",IFERROR(VLOOKUP(UPPER(TRIM(V386)),AP4:AS49,3,FALSE),""))</f>
        <v/>
      </c>
      <c r="AH386" s="49" t="str">
        <f t="shared" si="85"/>
        <v/>
      </c>
      <c r="AI386" s="49" t="str">
        <f t="shared" si="77"/>
        <v/>
      </c>
      <c r="AJ386" s="49" t="str">
        <f t="shared" si="78"/>
        <v/>
      </c>
      <c r="AK386" s="40" t="str">
        <f>IF(R386="RECETTE","",IF(R386="PRINCIPAL AUTEUR",IF(OR(S386="",T386="",V386="",W386="",S386=0),"",IFERROR(IF(OR(VLOOKUP(UPPER(TRIM(SUBSTITUTE(T386,CHAR(160)," "))),AP4:AS49,2,FALSE)&lt;&gt;VLOOKUP(UPPER(TRIM(SUBSTITUTE(W386,CHAR(160)," "))),AP4:AS49,2,FALSE),AND(VLOOKUP(UPPER(TRIM(SUBSTITUTE(T386,CHAR(160)," "))),AP4:AS49,2,FALSE)="AUTRE",UPPER(TRIM(SUBSTITUTE(T386,CHAR(160)," ")))&lt;&gt;UPPER(TRIM(SUBSTITUTE(W386,CHAR(160)," "))))),"",(V386*VLOOKUP(UPPER(TRIM(SUBSTITUTE(W386,CHAR(160)," "))),AP4:AS49,3,FALSE))/(S386*VLOOKUP(UPPER(TRIM(SUBSTITUTE(T386,CHAR(160)," "))),AP4:AS49,3,FALSE))),"")),IFERROR(AK385,"")))</f>
        <v/>
      </c>
      <c r="AL386" s="40" t="str">
        <f t="shared" si="79"/>
        <v/>
      </c>
      <c r="AM386" s="50">
        <f t="shared" si="80"/>
        <v>0</v>
      </c>
      <c r="AN386" s="1"/>
      <c r="AO386" s="1"/>
      <c r="AP386" s="55" t="s">
        <v>314</v>
      </c>
      <c r="AQ386" s="1"/>
      <c r="AR386" s="1"/>
      <c r="AS386" s="1"/>
      <c r="BJ386" s="229">
        <v>1</v>
      </c>
    </row>
    <row r="387" spans="2:62" ht="20.100000000000001" customHeight="1" x14ac:dyDescent="0.25">
      <c r="B387" s="178">
        <f t="shared" si="81"/>
        <v>0</v>
      </c>
      <c r="C387" s="156"/>
      <c r="D387" s="157"/>
      <c r="E387" s="157"/>
      <c r="F387" s="157"/>
      <c r="G387" s="157"/>
      <c r="H387" s="157"/>
      <c r="I387" s="158"/>
      <c r="K387" s="255" t="str">
        <f t="shared" si="82"/>
        <v>►</v>
      </c>
      <c r="L387" s="341"/>
      <c r="M387" s="341"/>
      <c r="N387" s="341"/>
      <c r="O387" s="341"/>
      <c r="P387" s="341"/>
      <c r="Q387" s="1"/>
      <c r="R387" s="1"/>
      <c r="S387" s="77"/>
      <c r="T387" s="77"/>
      <c r="U387" s="77"/>
      <c r="V387" s="77"/>
      <c r="W387" s="1"/>
      <c r="X387" s="46" t="str">
        <f t="shared" si="74"/>
        <v/>
      </c>
      <c r="Y387" s="46" t="str">
        <f>IF(NOT(AND(LEFT(R387,1)="L",R387&lt;&gt;"LIGNE")),"",IF(UPPER(TRIM(W387))="QS","Qt. suffisante",IF(AJ387="","",IF(AF387="MASSE",IF(AJ387&gt;=1,"Kg","g"),IF(AF387="VOLUME",IF(AJ387&gt;=1,"L","cl"),IFERROR(VLOOKUP(UPPER(TRIM(V387)),AP4:AS49,4,FALSE),V387))))))</f>
        <v/>
      </c>
      <c r="Z387" s="78" t="str">
        <f t="shared" si="75"/>
        <v/>
      </c>
      <c r="AA387" s="45" t="str">
        <f>IF(NOT(AND(LEFT(R387,1)="L",R387&lt;&gt;"LIGNE")),"",IF(UPPER(TRIM(W387))="QS","Qt. suffisante",IF(AI387="","",IF(AF387="MASSE",IF(AI387&gt;=1,"Kg","g"),IF(AF387="VOLUME",IF(AI387&gt;=1,"L","cl"),IFERROR(VLOOKUP(UPPER(TRIM(V387)),AP4:AS49,4,FALSE),V387))))))</f>
        <v/>
      </c>
      <c r="AB387" s="47" t="str">
        <f t="shared" si="83"/>
        <v/>
      </c>
      <c r="AC387" s="47" t="str">
        <f t="shared" si="84"/>
        <v/>
      </c>
      <c r="AD387" s="47" t="str">
        <f t="shared" si="76"/>
        <v/>
      </c>
      <c r="AE387" s="1"/>
      <c r="AF387" s="48" t="str">
        <f>IF(NOT(AND(LEFT(R387,1)="L",R387&lt;&gt;"LIGNE")),"",IFERROR(VLOOKUP(UPPER(TRIM(V387)),AP4:AS49,2,FALSE),""))</f>
        <v/>
      </c>
      <c r="AG387" s="49" t="str">
        <f>IF(NOT(AND(LEFT(R387,1)="L",R387&lt;&gt;"LIGNE")),"",IFERROR(VLOOKUP(UPPER(TRIM(V387)),AP4:AS49,3,FALSE),""))</f>
        <v/>
      </c>
      <c r="AH387" s="49" t="str">
        <f t="shared" si="85"/>
        <v/>
      </c>
      <c r="AI387" s="49" t="str">
        <f t="shared" si="77"/>
        <v/>
      </c>
      <c r="AJ387" s="49" t="str">
        <f t="shared" si="78"/>
        <v/>
      </c>
      <c r="AK387" s="40" t="str">
        <f>IF(R387="RECETTE","",IF(R387="PRINCIPAL AUTEUR",IF(OR(S387="",T387="",V387="",W387="",S387=0),"",IFERROR(IF(OR(VLOOKUP(UPPER(TRIM(SUBSTITUTE(T387,CHAR(160)," "))),AP4:AS49,2,FALSE)&lt;&gt;VLOOKUP(UPPER(TRIM(SUBSTITUTE(W387,CHAR(160)," "))),AP4:AS49,2,FALSE),AND(VLOOKUP(UPPER(TRIM(SUBSTITUTE(T387,CHAR(160)," "))),AP4:AS49,2,FALSE)="AUTRE",UPPER(TRIM(SUBSTITUTE(T387,CHAR(160)," ")))&lt;&gt;UPPER(TRIM(SUBSTITUTE(W387,CHAR(160)," "))))),"",(V387*VLOOKUP(UPPER(TRIM(SUBSTITUTE(W387,CHAR(160)," "))),AP4:AS49,3,FALSE))/(S387*VLOOKUP(UPPER(TRIM(SUBSTITUTE(T387,CHAR(160)," "))),AP4:AS49,3,FALSE))),"")),IFERROR(AK386,"")))</f>
        <v/>
      </c>
      <c r="AL387" s="40" t="str">
        <f t="shared" si="79"/>
        <v/>
      </c>
      <c r="AM387" s="50">
        <f t="shared" si="80"/>
        <v>0</v>
      </c>
      <c r="AN387" s="1"/>
      <c r="AO387" s="1"/>
      <c r="AP387" s="55" t="s">
        <v>312</v>
      </c>
      <c r="AQ387" s="1"/>
      <c r="AR387" s="1"/>
      <c r="AS387" s="1"/>
      <c r="BJ387" s="229">
        <v>1</v>
      </c>
    </row>
    <row r="388" spans="2:62" ht="20.100000000000001" customHeight="1" x14ac:dyDescent="0.25">
      <c r="B388" s="178">
        <f t="shared" si="81"/>
        <v>0</v>
      </c>
      <c r="C388" s="156"/>
      <c r="D388" s="157"/>
      <c r="E388" s="157"/>
      <c r="F388" s="157"/>
      <c r="G388" s="157"/>
      <c r="H388" s="157"/>
      <c r="I388" s="158"/>
      <c r="K388" s="255" t="str">
        <f t="shared" si="82"/>
        <v>►</v>
      </c>
      <c r="L388" s="341"/>
      <c r="M388" s="341"/>
      <c r="N388" s="341"/>
      <c r="O388" s="341"/>
      <c r="P388" s="341"/>
      <c r="Q388" s="1"/>
      <c r="R388" s="1"/>
      <c r="S388" s="77"/>
      <c r="T388" s="77"/>
      <c r="U388" s="77"/>
      <c r="V388" s="77"/>
      <c r="W388" s="1"/>
      <c r="X388" s="46" t="str">
        <f t="shared" si="74"/>
        <v/>
      </c>
      <c r="Y388" s="46" t="str">
        <f>IF(NOT(AND(LEFT(R388,1)="L",R388&lt;&gt;"LIGNE")),"",IF(UPPER(TRIM(W388))="QS","Qt. suffisante",IF(AJ388="","",IF(AF388="MASSE",IF(AJ388&gt;=1,"Kg","g"),IF(AF388="VOLUME",IF(AJ388&gt;=1,"L","cl"),IFERROR(VLOOKUP(UPPER(TRIM(V388)),AP4:AS49,4,FALSE),V388))))))</f>
        <v/>
      </c>
      <c r="Z388" s="78" t="str">
        <f t="shared" si="75"/>
        <v/>
      </c>
      <c r="AA388" s="45" t="str">
        <f>IF(NOT(AND(LEFT(R388,1)="L",R388&lt;&gt;"LIGNE")),"",IF(UPPER(TRIM(W388))="QS","Qt. suffisante",IF(AI388="","",IF(AF388="MASSE",IF(AI388&gt;=1,"Kg","g"),IF(AF388="VOLUME",IF(AI388&gt;=1,"L","cl"),IFERROR(VLOOKUP(UPPER(TRIM(V388)),AP4:AS49,4,FALSE),V388))))))</f>
        <v/>
      </c>
      <c r="AB388" s="47" t="str">
        <f t="shared" si="83"/>
        <v/>
      </c>
      <c r="AC388" s="47" t="str">
        <f t="shared" si="84"/>
        <v/>
      </c>
      <c r="AD388" s="47" t="str">
        <f t="shared" si="76"/>
        <v/>
      </c>
      <c r="AE388" s="1"/>
      <c r="AF388" s="48" t="str">
        <f>IF(NOT(AND(LEFT(R388,1)="L",R388&lt;&gt;"LIGNE")),"",IFERROR(VLOOKUP(UPPER(TRIM(V388)),AP4:AS49,2,FALSE),""))</f>
        <v/>
      </c>
      <c r="AG388" s="49" t="str">
        <f>IF(NOT(AND(LEFT(R388,1)="L",R388&lt;&gt;"LIGNE")),"",IFERROR(VLOOKUP(UPPER(TRIM(V388)),AP4:AS49,3,FALSE),""))</f>
        <v/>
      </c>
      <c r="AH388" s="49" t="str">
        <f t="shared" si="85"/>
        <v/>
      </c>
      <c r="AI388" s="49" t="str">
        <f t="shared" si="77"/>
        <v/>
      </c>
      <c r="AJ388" s="49" t="str">
        <f t="shared" si="78"/>
        <v/>
      </c>
      <c r="AK388" s="40" t="str">
        <f>IF(R388="RECETTE","",IF(R388="PRINCIPAL AUTEUR",IF(OR(S388="",T388="",V388="",W388="",S388=0),"",IFERROR(IF(OR(VLOOKUP(UPPER(TRIM(SUBSTITUTE(T388,CHAR(160)," "))),AP4:AS49,2,FALSE)&lt;&gt;VLOOKUP(UPPER(TRIM(SUBSTITUTE(W388,CHAR(160)," "))),AP4:AS49,2,FALSE),AND(VLOOKUP(UPPER(TRIM(SUBSTITUTE(T388,CHAR(160)," "))),AP4:AS49,2,FALSE)="AUTRE",UPPER(TRIM(SUBSTITUTE(T388,CHAR(160)," ")))&lt;&gt;UPPER(TRIM(SUBSTITUTE(W388,CHAR(160)," "))))),"",(V388*VLOOKUP(UPPER(TRIM(SUBSTITUTE(W388,CHAR(160)," "))),AP4:AS49,3,FALSE))/(S388*VLOOKUP(UPPER(TRIM(SUBSTITUTE(T388,CHAR(160)," "))),AP4:AS49,3,FALSE))),"")),IFERROR(AK387,"")))</f>
        <v/>
      </c>
      <c r="AL388" s="40" t="str">
        <f t="shared" si="79"/>
        <v/>
      </c>
      <c r="AM388" s="50">
        <f t="shared" si="80"/>
        <v>0</v>
      </c>
      <c r="AN388" s="1"/>
      <c r="AO388" s="1"/>
      <c r="AP388" s="55" t="s">
        <v>311</v>
      </c>
      <c r="AQ388" s="1"/>
      <c r="AR388" s="1"/>
      <c r="AS388" s="1"/>
      <c r="BJ388" s="229">
        <v>1</v>
      </c>
    </row>
    <row r="389" spans="2:62" ht="20.100000000000001" customHeight="1" x14ac:dyDescent="0.25">
      <c r="B389" s="178">
        <f t="shared" si="81"/>
        <v>0</v>
      </c>
      <c r="C389" s="156"/>
      <c r="D389" s="157"/>
      <c r="E389" s="157"/>
      <c r="F389" s="157"/>
      <c r="G389" s="157"/>
      <c r="H389" s="157"/>
      <c r="I389" s="158"/>
      <c r="K389" s="255" t="str">
        <f t="shared" si="82"/>
        <v>►</v>
      </c>
      <c r="L389" s="341"/>
      <c r="M389" s="341"/>
      <c r="N389" s="341"/>
      <c r="O389" s="341"/>
      <c r="P389" s="341"/>
      <c r="Q389" s="1"/>
      <c r="R389" s="1"/>
      <c r="S389" s="77"/>
      <c r="T389" s="77"/>
      <c r="U389" s="77"/>
      <c r="V389" s="77"/>
      <c r="W389" s="1"/>
      <c r="X389" s="46" t="str">
        <f t="shared" si="74"/>
        <v/>
      </c>
      <c r="Y389" s="46" t="str">
        <f>IF(NOT(AND(LEFT(R389,1)="L",R389&lt;&gt;"LIGNE")),"",IF(UPPER(TRIM(W389))="QS","Qt. suffisante",IF(AJ389="","",IF(AF389="MASSE",IF(AJ389&gt;=1,"Kg","g"),IF(AF389="VOLUME",IF(AJ389&gt;=1,"L","cl"),IFERROR(VLOOKUP(UPPER(TRIM(V389)),AP4:AS49,4,FALSE),V389))))))</f>
        <v/>
      </c>
      <c r="Z389" s="78" t="str">
        <f t="shared" si="75"/>
        <v/>
      </c>
      <c r="AA389" s="45" t="str">
        <f>IF(NOT(AND(LEFT(R389,1)="L",R389&lt;&gt;"LIGNE")),"",IF(UPPER(TRIM(W389))="QS","Qt. suffisante",IF(AI389="","",IF(AF389="MASSE",IF(AI389&gt;=1,"Kg","g"),IF(AF389="VOLUME",IF(AI389&gt;=1,"L","cl"),IFERROR(VLOOKUP(UPPER(TRIM(V389)),AP4:AS49,4,FALSE),V389))))))</f>
        <v/>
      </c>
      <c r="AB389" s="47" t="str">
        <f t="shared" si="83"/>
        <v/>
      </c>
      <c r="AC389" s="47" t="str">
        <f t="shared" si="84"/>
        <v/>
      </c>
      <c r="AD389" s="47" t="str">
        <f t="shared" si="76"/>
        <v/>
      </c>
      <c r="AE389" s="1"/>
      <c r="AF389" s="48" t="str">
        <f>IF(NOT(AND(LEFT(R389,1)="L",R389&lt;&gt;"LIGNE")),"",IFERROR(VLOOKUP(UPPER(TRIM(V389)),AP4:AS49,2,FALSE),""))</f>
        <v/>
      </c>
      <c r="AG389" s="49" t="str">
        <f>IF(NOT(AND(LEFT(R389,1)="L",R389&lt;&gt;"LIGNE")),"",IFERROR(VLOOKUP(UPPER(TRIM(V389)),AP4:AS49,3,FALSE),""))</f>
        <v/>
      </c>
      <c r="AH389" s="49" t="str">
        <f t="shared" si="85"/>
        <v/>
      </c>
      <c r="AI389" s="49" t="str">
        <f t="shared" si="77"/>
        <v/>
      </c>
      <c r="AJ389" s="49" t="str">
        <f t="shared" si="78"/>
        <v/>
      </c>
      <c r="AK389" s="40" t="str">
        <f>IF(R389="RECETTE","",IF(R389="PRINCIPAL AUTEUR",IF(OR(S389="",T389="",V389="",W389="",S389=0),"",IFERROR(IF(OR(VLOOKUP(UPPER(TRIM(SUBSTITUTE(T389,CHAR(160)," "))),AP4:AS49,2,FALSE)&lt;&gt;VLOOKUP(UPPER(TRIM(SUBSTITUTE(W389,CHAR(160)," "))),AP4:AS49,2,FALSE),AND(VLOOKUP(UPPER(TRIM(SUBSTITUTE(T389,CHAR(160)," "))),AP4:AS49,2,FALSE)="AUTRE",UPPER(TRIM(SUBSTITUTE(T389,CHAR(160)," ")))&lt;&gt;UPPER(TRIM(SUBSTITUTE(W389,CHAR(160)," "))))),"",(V389*VLOOKUP(UPPER(TRIM(SUBSTITUTE(W389,CHAR(160)," "))),AP4:AS49,3,FALSE))/(S389*VLOOKUP(UPPER(TRIM(SUBSTITUTE(T389,CHAR(160)," "))),AP4:AS49,3,FALSE))),"")),IFERROR(AK388,"")))</f>
        <v/>
      </c>
      <c r="AL389" s="40" t="str">
        <f t="shared" si="79"/>
        <v/>
      </c>
      <c r="AM389" s="50">
        <f t="shared" si="80"/>
        <v>0</v>
      </c>
      <c r="AN389" s="1"/>
      <c r="AO389" s="1"/>
      <c r="AP389" s="64" t="s">
        <v>318</v>
      </c>
      <c r="AQ389" s="1"/>
      <c r="AR389" s="1"/>
      <c r="AS389" s="1"/>
      <c r="BJ389" s="229">
        <v>1</v>
      </c>
    </row>
    <row r="390" spans="2:62" ht="20.100000000000001" customHeight="1" x14ac:dyDescent="0.25">
      <c r="B390" s="178">
        <f t="shared" si="81"/>
        <v>0</v>
      </c>
      <c r="C390" s="156"/>
      <c r="D390" s="157"/>
      <c r="E390" s="157"/>
      <c r="F390" s="157"/>
      <c r="G390" s="157"/>
      <c r="H390" s="157"/>
      <c r="I390" s="158"/>
      <c r="K390" s="255" t="str">
        <f t="shared" si="82"/>
        <v>►</v>
      </c>
      <c r="L390" s="341"/>
      <c r="M390" s="341"/>
      <c r="N390" s="341"/>
      <c r="O390" s="341"/>
      <c r="P390" s="341"/>
      <c r="Q390" s="1"/>
      <c r="R390" s="1"/>
      <c r="S390" s="77"/>
      <c r="T390" s="77"/>
      <c r="U390" s="77"/>
      <c r="V390" s="77"/>
      <c r="W390" s="1"/>
      <c r="X390" s="46" t="str">
        <f t="shared" si="74"/>
        <v/>
      </c>
      <c r="Y390" s="46" t="str">
        <f>IF(NOT(AND(LEFT(R390,1)="L",R390&lt;&gt;"LIGNE")),"",IF(UPPER(TRIM(W390))="QS","Qt. suffisante",IF(AJ390="","",IF(AF390="MASSE",IF(AJ390&gt;=1,"Kg","g"),IF(AF390="VOLUME",IF(AJ390&gt;=1,"L","cl"),IFERROR(VLOOKUP(UPPER(TRIM(V390)),AP4:AS49,4,FALSE),V390))))))</f>
        <v/>
      </c>
      <c r="Z390" s="78" t="str">
        <f t="shared" si="75"/>
        <v/>
      </c>
      <c r="AA390" s="45" t="str">
        <f>IF(NOT(AND(LEFT(R390,1)="L",R390&lt;&gt;"LIGNE")),"",IF(UPPER(TRIM(W390))="QS","Qt. suffisante",IF(AI390="","",IF(AF390="MASSE",IF(AI390&gt;=1,"Kg","g"),IF(AF390="VOLUME",IF(AI390&gt;=1,"L","cl"),IFERROR(VLOOKUP(UPPER(TRIM(V390)),AP4:AS49,4,FALSE),V390))))))</f>
        <v/>
      </c>
      <c r="AB390" s="47" t="str">
        <f t="shared" si="83"/>
        <v/>
      </c>
      <c r="AC390" s="47" t="str">
        <f t="shared" si="84"/>
        <v/>
      </c>
      <c r="AD390" s="47" t="str">
        <f t="shared" si="76"/>
        <v/>
      </c>
      <c r="AE390" s="1"/>
      <c r="AF390" s="48" t="str">
        <f>IF(NOT(AND(LEFT(R390,1)="L",R390&lt;&gt;"LIGNE")),"",IFERROR(VLOOKUP(UPPER(TRIM(V390)),AP4:AS49,2,FALSE),""))</f>
        <v/>
      </c>
      <c r="AG390" s="49" t="str">
        <f>IF(NOT(AND(LEFT(R390,1)="L",R390&lt;&gt;"LIGNE")),"",IFERROR(VLOOKUP(UPPER(TRIM(V390)),AP4:AS49,3,FALSE),""))</f>
        <v/>
      </c>
      <c r="AH390" s="49" t="str">
        <f t="shared" si="85"/>
        <v/>
      </c>
      <c r="AI390" s="49" t="str">
        <f t="shared" si="77"/>
        <v/>
      </c>
      <c r="AJ390" s="49" t="str">
        <f t="shared" si="78"/>
        <v/>
      </c>
      <c r="AK390" s="40" t="str">
        <f>IF(R390="RECETTE","",IF(R390="PRINCIPAL AUTEUR",IF(OR(S390="",T390="",V390="",W390="",S390=0),"",IFERROR(IF(OR(VLOOKUP(UPPER(TRIM(SUBSTITUTE(T390,CHAR(160)," "))),AP4:AS49,2,FALSE)&lt;&gt;VLOOKUP(UPPER(TRIM(SUBSTITUTE(W390,CHAR(160)," "))),AP4:AS49,2,FALSE),AND(VLOOKUP(UPPER(TRIM(SUBSTITUTE(T390,CHAR(160)," "))),AP4:AS49,2,FALSE)="AUTRE",UPPER(TRIM(SUBSTITUTE(T390,CHAR(160)," ")))&lt;&gt;UPPER(TRIM(SUBSTITUTE(W390,CHAR(160)," "))))),"",(V390*VLOOKUP(UPPER(TRIM(SUBSTITUTE(W390,CHAR(160)," "))),AP4:AS49,3,FALSE))/(S390*VLOOKUP(UPPER(TRIM(SUBSTITUTE(T390,CHAR(160)," "))),AP4:AS49,3,FALSE))),"")),IFERROR(AK389,"")))</f>
        <v/>
      </c>
      <c r="AL390" s="40" t="str">
        <f t="shared" si="79"/>
        <v/>
      </c>
      <c r="AM390" s="50">
        <f t="shared" si="80"/>
        <v>0</v>
      </c>
      <c r="AN390" s="1"/>
      <c r="AO390" s="1"/>
      <c r="AP390" s="64" t="s">
        <v>316</v>
      </c>
      <c r="AQ390" s="1"/>
      <c r="AR390" s="1"/>
      <c r="AS390" s="1"/>
      <c r="BJ390" s="229">
        <v>1</v>
      </c>
    </row>
    <row r="391" spans="2:62" ht="20.100000000000001" customHeight="1" x14ac:dyDescent="0.25">
      <c r="B391" s="178">
        <f t="shared" si="81"/>
        <v>0</v>
      </c>
      <c r="C391" s="156"/>
      <c r="D391" s="157"/>
      <c r="E391" s="157"/>
      <c r="F391" s="157"/>
      <c r="G391" s="157"/>
      <c r="H391" s="157"/>
      <c r="I391" s="158"/>
      <c r="K391" s="255" t="str">
        <f t="shared" si="82"/>
        <v>►</v>
      </c>
      <c r="L391" s="341"/>
      <c r="M391" s="341"/>
      <c r="N391" s="341"/>
      <c r="O391" s="341"/>
      <c r="P391" s="341"/>
      <c r="Q391" s="1"/>
      <c r="R391" s="1"/>
      <c r="S391" s="77"/>
      <c r="T391" s="77"/>
      <c r="U391" s="77"/>
      <c r="V391" s="77"/>
      <c r="W391" s="1"/>
      <c r="X391" s="46" t="str">
        <f t="shared" si="74"/>
        <v/>
      </c>
      <c r="Y391" s="46" t="str">
        <f>IF(NOT(AND(LEFT(R391,1)="L",R391&lt;&gt;"LIGNE")),"",IF(UPPER(TRIM(W391))="QS","Qt. suffisante",IF(AJ391="","",IF(AF391="MASSE",IF(AJ391&gt;=1,"Kg","g"),IF(AF391="VOLUME",IF(AJ391&gt;=1,"L","cl"),IFERROR(VLOOKUP(UPPER(TRIM(V391)),AP4:AS49,4,FALSE),V391))))))</f>
        <v/>
      </c>
      <c r="Z391" s="78" t="str">
        <f t="shared" si="75"/>
        <v/>
      </c>
      <c r="AA391" s="45" t="str">
        <f>IF(NOT(AND(LEFT(R391,1)="L",R391&lt;&gt;"LIGNE")),"",IF(UPPER(TRIM(W391))="QS","Qt. suffisante",IF(AI391="","",IF(AF391="MASSE",IF(AI391&gt;=1,"Kg","g"),IF(AF391="VOLUME",IF(AI391&gt;=1,"L","cl"),IFERROR(VLOOKUP(UPPER(TRIM(V391)),AP4:AS49,4,FALSE),V391))))))</f>
        <v/>
      </c>
      <c r="AB391" s="47" t="str">
        <f t="shared" si="83"/>
        <v/>
      </c>
      <c r="AC391" s="47" t="str">
        <f t="shared" si="84"/>
        <v/>
      </c>
      <c r="AD391" s="47" t="str">
        <f t="shared" si="76"/>
        <v/>
      </c>
      <c r="AE391" s="1"/>
      <c r="AF391" s="48" t="str">
        <f>IF(NOT(AND(LEFT(R391,1)="L",R391&lt;&gt;"LIGNE")),"",IFERROR(VLOOKUP(UPPER(TRIM(V391)),AP4:AS49,2,FALSE),""))</f>
        <v/>
      </c>
      <c r="AG391" s="49" t="str">
        <f>IF(NOT(AND(LEFT(R391,1)="L",R391&lt;&gt;"LIGNE")),"",IFERROR(VLOOKUP(UPPER(TRIM(V391)),AP4:AS49,3,FALSE),""))</f>
        <v/>
      </c>
      <c r="AH391" s="49" t="str">
        <f t="shared" si="85"/>
        <v/>
      </c>
      <c r="AI391" s="49" t="str">
        <f t="shared" si="77"/>
        <v/>
      </c>
      <c r="AJ391" s="49" t="str">
        <f t="shared" si="78"/>
        <v/>
      </c>
      <c r="AK391" s="40" t="str">
        <f>IF(R391="RECETTE","",IF(R391="PRINCIPAL AUTEUR",IF(OR(S391="",T391="",V391="",W391="",S391=0),"",IFERROR(IF(OR(VLOOKUP(UPPER(TRIM(SUBSTITUTE(T391,CHAR(160)," "))),AP4:AS49,2,FALSE)&lt;&gt;VLOOKUP(UPPER(TRIM(SUBSTITUTE(W391,CHAR(160)," "))),AP4:AS49,2,FALSE),AND(VLOOKUP(UPPER(TRIM(SUBSTITUTE(T391,CHAR(160)," "))),AP4:AS49,2,FALSE)="AUTRE",UPPER(TRIM(SUBSTITUTE(T391,CHAR(160)," ")))&lt;&gt;UPPER(TRIM(SUBSTITUTE(W391,CHAR(160)," "))))),"",(V391*VLOOKUP(UPPER(TRIM(SUBSTITUTE(W391,CHAR(160)," "))),AP4:AS49,3,FALSE))/(S391*VLOOKUP(UPPER(TRIM(SUBSTITUTE(T391,CHAR(160)," "))),AP4:AS49,3,FALSE))),"")),IFERROR(AK390,"")))</f>
        <v/>
      </c>
      <c r="AL391" s="40" t="str">
        <f t="shared" si="79"/>
        <v/>
      </c>
      <c r="AM391" s="50">
        <f t="shared" si="80"/>
        <v>0</v>
      </c>
      <c r="AN391" s="1"/>
      <c r="AO391" s="1"/>
      <c r="AP391" s="64" t="s">
        <v>368</v>
      </c>
      <c r="AQ391" s="1"/>
      <c r="AR391" s="1"/>
      <c r="AS391" s="1"/>
      <c r="BJ391" s="229">
        <v>1</v>
      </c>
    </row>
    <row r="392" spans="2:62" ht="20.100000000000001" customHeight="1" x14ac:dyDescent="0.25">
      <c r="B392" s="178">
        <f t="shared" si="81"/>
        <v>0</v>
      </c>
      <c r="C392" s="156"/>
      <c r="D392" s="157"/>
      <c r="E392" s="157"/>
      <c r="F392" s="157"/>
      <c r="G392" s="157"/>
      <c r="H392" s="157"/>
      <c r="I392" s="158"/>
      <c r="K392" s="255" t="str">
        <f t="shared" si="82"/>
        <v>►</v>
      </c>
      <c r="L392" s="341"/>
      <c r="M392" s="341"/>
      <c r="N392" s="341"/>
      <c r="O392" s="341"/>
      <c r="P392" s="341"/>
      <c r="Q392" s="1"/>
      <c r="R392" s="1"/>
      <c r="S392" s="77"/>
      <c r="T392" s="77"/>
      <c r="U392" s="77"/>
      <c r="V392" s="77"/>
      <c r="W392" s="1"/>
      <c r="X392" s="46" t="str">
        <f t="shared" ref="X392:X455" si="86">IF(NOT(AND(LEFT(R392,1)="L",R392&lt;&gt;"LIGNE")),"",IF(UPPER(TRIM(W392))="QS","",IF(AJ392="","",IF(AF392="MASSE",IF(AJ392&gt;=1,ROUND(AJ392,2),ROUND(AJ392*1000,0)),IF(AF392="VOLUME",IF(AJ392&gt;=1,ROUND(AJ392,2),ROUND(AJ392*100,0)),ROUND(AJ392,0))))))</f>
        <v/>
      </c>
      <c r="Y392" s="46" t="str">
        <f>IF(NOT(AND(LEFT(R392,1)="L",R392&lt;&gt;"LIGNE")),"",IF(UPPER(TRIM(W392))="QS","Qt. suffisante",IF(AJ392="","",IF(AF392="MASSE",IF(AJ392&gt;=1,"Kg","g"),IF(AF392="VOLUME",IF(AJ392&gt;=1,"L","cl"),IFERROR(VLOOKUP(UPPER(TRIM(V392)),AP4:AS49,4,FALSE),V392))))))</f>
        <v/>
      </c>
      <c r="Z392" s="78" t="str">
        <f t="shared" ref="Z392:Z455" si="87">IF(NOT(AND(LEFT(R392,1)="L",R392&lt;&gt;"LIGNE")),"",IF(UPPER(TRIM(W392))="QS","",IF(AI392="","",IF(AF392="MASSE",IF(AI392&gt;=1,ROUND(AI392,2),ROUND(AI392*1000,0)),IF(AF392="VOLUME",IF(AI392&gt;=1,ROUND(AI392,2),ROUND(AI392*100,0)),ROUND(AI392,0))))))</f>
        <v/>
      </c>
      <c r="AA392" s="45" t="str">
        <f>IF(NOT(AND(LEFT(R392,1)="L",R392&lt;&gt;"LIGNE")),"",IF(UPPER(TRIM(W392))="QS","Qt. suffisante",IF(AI392="","",IF(AF392="MASSE",IF(AI392&gt;=1,"Kg","g"),IF(AF392="VOLUME",IF(AI392&gt;=1,"L","cl"),IFERROR(VLOOKUP(UPPER(TRIM(V392)),AP4:AS49,4,FALSE),V392))))))</f>
        <v/>
      </c>
      <c r="AB392" s="47" t="str">
        <f t="shared" si="83"/>
        <v/>
      </c>
      <c r="AC392" s="47" t="str">
        <f t="shared" si="84"/>
        <v/>
      </c>
      <c r="AD392" s="47" t="str">
        <f t="shared" ref="AD392:AD455" si="88">IF(R392&lt;&gt;"PRINCIPAL AUTEUR","",IFERROR(VLOOKUP(UPPER(TRIM(SUBSTITUTE(W392,CHAR(160)," "))),$AP$4:$AS$49,2,FALSE),""))</f>
        <v/>
      </c>
      <c r="AE392" s="1"/>
      <c r="AF392" s="48" t="str">
        <f>IF(NOT(AND(LEFT(R392,1)="L",R392&lt;&gt;"LIGNE")),"",IFERROR(VLOOKUP(UPPER(TRIM(V392)),AP4:AS49,2,FALSE),""))</f>
        <v/>
      </c>
      <c r="AG392" s="49" t="str">
        <f>IF(NOT(AND(LEFT(R392,1)="L",R392&lt;&gt;"LIGNE")),"",IFERROR(VLOOKUP(UPPER(TRIM(V392)),AP4:AS49,3,FALSE),""))</f>
        <v/>
      </c>
      <c r="AH392" s="49" t="str">
        <f t="shared" si="85"/>
        <v/>
      </c>
      <c r="AI392" s="49" t="str">
        <f t="shared" ref="AI392:AI455" si="89">IF(NOT(AND(LEFT(R392,1)="L",R392&lt;&gt;"LIGNE")),"",IF(UPPER(TRIM(W392))="QS","",IF(AH392="","",IF(UPPER(TRIM(W392))="F",AH392,IF(AK392="","",AH392*AK392)))))</f>
        <v/>
      </c>
      <c r="AJ392" s="49" t="str">
        <f t="shared" ref="AJ392:AJ455" si="90">IF(NOT(AND(LEFT(R392,1)="L",R392&lt;&gt;"LIGNE")),"",IF(UPPER(TRIM(W392))="QS","",IF(AH392="","",IF(UPPER(TRIM(W392))="F",AH392,IF(AL392="","",AH392*AL392)))))</f>
        <v/>
      </c>
      <c r="AK392" s="40" t="str">
        <f>IF(R392="RECETTE","",IF(R392="PRINCIPAL AUTEUR",IF(OR(S392="",T392="",V392="",W392="",S392=0),"",IFERROR(IF(OR(VLOOKUP(UPPER(TRIM(SUBSTITUTE(T392,CHAR(160)," "))),AP4:AS49,2,FALSE)&lt;&gt;VLOOKUP(UPPER(TRIM(SUBSTITUTE(W392,CHAR(160)," "))),AP4:AS49,2,FALSE),AND(VLOOKUP(UPPER(TRIM(SUBSTITUTE(T392,CHAR(160)," "))),AP4:AS49,2,FALSE)="AUTRE",UPPER(TRIM(SUBSTITUTE(T392,CHAR(160)," ")))&lt;&gt;UPPER(TRIM(SUBSTITUTE(W392,CHAR(160)," "))))),"",(V392*VLOOKUP(UPPER(TRIM(SUBSTITUTE(W392,CHAR(160)," "))),AP4:AS49,3,FALSE))/(S392*VLOOKUP(UPPER(TRIM(SUBSTITUTE(T392,CHAR(160)," "))),AP4:AS49,3,FALSE))),"")),IFERROR(AK391,"")))</f>
        <v/>
      </c>
      <c r="AL392" s="40" t="str">
        <f t="shared" ref="AL392:AL455" si="91">IF(R392="RECETTE","",IF(R392="COUVERTS",IF(OR(INDEX(T:T,ROW())="",INDEX(V:V,ROW())="",INDEX(T:T,ROW())=0),"",IFERROR(INDEX(V:V,ROW())/INDEX(T:T,ROW()),"")),AL391))</f>
        <v/>
      </c>
      <c r="AM392" s="50">
        <f t="shared" ref="AM392:AM455" si="92">IF(R392="RECETTE",S392,AM391)</f>
        <v>0</v>
      </c>
      <c r="AN392" s="1"/>
      <c r="AO392" s="1"/>
      <c r="AP392" s="64" t="s">
        <v>49</v>
      </c>
      <c r="AQ392" s="1"/>
      <c r="AR392" s="1"/>
      <c r="AS392" s="1"/>
      <c r="BJ392" s="229">
        <v>1</v>
      </c>
    </row>
    <row r="393" spans="2:62" ht="20.100000000000001" customHeight="1" x14ac:dyDescent="0.25">
      <c r="B393" s="178">
        <f t="shared" si="81"/>
        <v>0</v>
      </c>
      <c r="C393" s="156"/>
      <c r="D393" s="157"/>
      <c r="E393" s="157"/>
      <c r="F393" s="157"/>
      <c r="G393" s="157"/>
      <c r="H393" s="157"/>
      <c r="I393" s="158"/>
      <c r="K393" s="255" t="str">
        <f t="shared" si="82"/>
        <v>►</v>
      </c>
      <c r="L393" s="341"/>
      <c r="M393" s="341"/>
      <c r="N393" s="341"/>
      <c r="O393" s="341"/>
      <c r="P393" s="341"/>
      <c r="Q393" s="1"/>
      <c r="R393" s="1"/>
      <c r="S393" s="77"/>
      <c r="T393" s="77"/>
      <c r="U393" s="77"/>
      <c r="V393" s="77"/>
      <c r="W393" s="1"/>
      <c r="X393" s="46" t="str">
        <f t="shared" si="86"/>
        <v/>
      </c>
      <c r="Y393" s="46" t="str">
        <f>IF(NOT(AND(LEFT(R393,1)="L",R393&lt;&gt;"LIGNE")),"",IF(UPPER(TRIM(W393))="QS","Qt. suffisante",IF(AJ393="","",IF(AF393="MASSE",IF(AJ393&gt;=1,"Kg","g"),IF(AF393="VOLUME",IF(AJ393&gt;=1,"L","cl"),IFERROR(VLOOKUP(UPPER(TRIM(V393)),AP4:AS49,4,FALSE),V393))))))</f>
        <v/>
      </c>
      <c r="Z393" s="78" t="str">
        <f t="shared" si="87"/>
        <v/>
      </c>
      <c r="AA393" s="45" t="str">
        <f>IF(NOT(AND(LEFT(R393,1)="L",R393&lt;&gt;"LIGNE")),"",IF(UPPER(TRIM(W393))="QS","Qt. suffisante",IF(AI393="","",IF(AF393="MASSE",IF(AI393&gt;=1,"Kg","g"),IF(AF393="VOLUME",IF(AI393&gt;=1,"L","cl"),IFERROR(VLOOKUP(UPPER(TRIM(V393)),AP4:AS49,4,FALSE),V393))))))</f>
        <v/>
      </c>
      <c r="AB393" s="47" t="str">
        <f t="shared" si="83"/>
        <v/>
      </c>
      <c r="AC393" s="47" t="str">
        <f t="shared" si="84"/>
        <v/>
      </c>
      <c r="AD393" s="47" t="str">
        <f t="shared" si="88"/>
        <v/>
      </c>
      <c r="AE393" s="1"/>
      <c r="AF393" s="48" t="str">
        <f>IF(NOT(AND(LEFT(R393,1)="L",R393&lt;&gt;"LIGNE")),"",IFERROR(VLOOKUP(UPPER(TRIM(V393)),AP4:AS49,2,FALSE),""))</f>
        <v/>
      </c>
      <c r="AG393" s="49" t="str">
        <f>IF(NOT(AND(LEFT(R393,1)="L",R393&lt;&gt;"LIGNE")),"",IFERROR(VLOOKUP(UPPER(TRIM(V393)),AP4:AS49,3,FALSE),""))</f>
        <v/>
      </c>
      <c r="AH393" s="49" t="str">
        <f t="shared" si="85"/>
        <v/>
      </c>
      <c r="AI393" s="49" t="str">
        <f t="shared" si="89"/>
        <v/>
      </c>
      <c r="AJ393" s="49" t="str">
        <f t="shared" si="90"/>
        <v/>
      </c>
      <c r="AK393" s="40" t="str">
        <f>IF(R393="RECETTE","",IF(R393="PRINCIPAL AUTEUR",IF(OR(S393="",T393="",V393="",W393="",S393=0),"",IFERROR(IF(OR(VLOOKUP(UPPER(TRIM(SUBSTITUTE(T393,CHAR(160)," "))),AP4:AS49,2,FALSE)&lt;&gt;VLOOKUP(UPPER(TRIM(SUBSTITUTE(W393,CHAR(160)," "))),AP4:AS49,2,FALSE),AND(VLOOKUP(UPPER(TRIM(SUBSTITUTE(T393,CHAR(160)," "))),AP4:AS49,2,FALSE)="AUTRE",UPPER(TRIM(SUBSTITUTE(T393,CHAR(160)," ")))&lt;&gt;UPPER(TRIM(SUBSTITUTE(W393,CHAR(160)," "))))),"",(V393*VLOOKUP(UPPER(TRIM(SUBSTITUTE(W393,CHAR(160)," "))),AP4:AS49,3,FALSE))/(S393*VLOOKUP(UPPER(TRIM(SUBSTITUTE(T393,CHAR(160)," "))),AP4:AS49,3,FALSE))),"")),IFERROR(AK392,"")))</f>
        <v/>
      </c>
      <c r="AL393" s="40" t="str">
        <f t="shared" si="91"/>
        <v/>
      </c>
      <c r="AM393" s="50">
        <f t="shared" si="92"/>
        <v>0</v>
      </c>
      <c r="AN393" s="1"/>
      <c r="AO393" s="1"/>
      <c r="AP393" s="64" t="s">
        <v>439</v>
      </c>
      <c r="AQ393" s="1"/>
      <c r="AR393" s="1"/>
      <c r="AS393" s="1"/>
      <c r="BJ393" s="229">
        <v>1</v>
      </c>
    </row>
    <row r="394" spans="2:62" ht="20.100000000000001" customHeight="1" x14ac:dyDescent="0.25">
      <c r="B394" s="178">
        <f t="shared" si="81"/>
        <v>0</v>
      </c>
      <c r="C394" s="156"/>
      <c r="D394" s="157"/>
      <c r="E394" s="157"/>
      <c r="F394" s="157"/>
      <c r="G394" s="157"/>
      <c r="H394" s="157"/>
      <c r="I394" s="158"/>
      <c r="K394" s="255" t="str">
        <f t="shared" si="82"/>
        <v>►</v>
      </c>
      <c r="L394" s="341"/>
      <c r="M394" s="341"/>
      <c r="N394" s="341"/>
      <c r="O394" s="341"/>
      <c r="P394" s="341"/>
      <c r="Q394" s="1"/>
      <c r="R394" s="1"/>
      <c r="S394" s="77"/>
      <c r="T394" s="77"/>
      <c r="U394" s="77"/>
      <c r="V394" s="77"/>
      <c r="W394" s="1"/>
      <c r="X394" s="46" t="str">
        <f t="shared" si="86"/>
        <v/>
      </c>
      <c r="Y394" s="46" t="str">
        <f>IF(NOT(AND(LEFT(R394,1)="L",R394&lt;&gt;"LIGNE")),"",IF(UPPER(TRIM(W394))="QS","Qt. suffisante",IF(AJ394="","",IF(AF394="MASSE",IF(AJ394&gt;=1,"Kg","g"),IF(AF394="VOLUME",IF(AJ394&gt;=1,"L","cl"),IFERROR(VLOOKUP(UPPER(TRIM(V394)),AP4:AS49,4,FALSE),V394))))))</f>
        <v/>
      </c>
      <c r="Z394" s="78" t="str">
        <f t="shared" si="87"/>
        <v/>
      </c>
      <c r="AA394" s="45" t="str">
        <f>IF(NOT(AND(LEFT(R394,1)="L",R394&lt;&gt;"LIGNE")),"",IF(UPPER(TRIM(W394))="QS","Qt. suffisante",IF(AI394="","",IF(AF394="MASSE",IF(AI394&gt;=1,"Kg","g"),IF(AF394="VOLUME",IF(AI394&gt;=1,"L","cl"),IFERROR(VLOOKUP(UPPER(TRIM(V394)),AP4:AS49,4,FALSE),V394))))))</f>
        <v/>
      </c>
      <c r="AB394" s="47" t="str">
        <f t="shared" si="83"/>
        <v/>
      </c>
      <c r="AC394" s="47" t="str">
        <f t="shared" si="84"/>
        <v/>
      </c>
      <c r="AD394" s="47" t="str">
        <f t="shared" si="88"/>
        <v/>
      </c>
      <c r="AE394" s="1"/>
      <c r="AF394" s="48" t="str">
        <f>IF(NOT(AND(LEFT(R394,1)="L",R394&lt;&gt;"LIGNE")),"",IFERROR(VLOOKUP(UPPER(TRIM(V394)),AP4:AS49,2,FALSE),""))</f>
        <v/>
      </c>
      <c r="AG394" s="49" t="str">
        <f>IF(NOT(AND(LEFT(R394,1)="L",R394&lt;&gt;"LIGNE")),"",IFERROR(VLOOKUP(UPPER(TRIM(V394)),AP4:AS49,3,FALSE),""))</f>
        <v/>
      </c>
      <c r="AH394" s="49" t="str">
        <f t="shared" si="85"/>
        <v/>
      </c>
      <c r="AI394" s="49" t="str">
        <f t="shared" si="89"/>
        <v/>
      </c>
      <c r="AJ394" s="49" t="str">
        <f t="shared" si="90"/>
        <v/>
      </c>
      <c r="AK394" s="40" t="str">
        <f>IF(R394="RECETTE","",IF(R394="PRINCIPAL AUTEUR",IF(OR(S394="",T394="",V394="",W394="",S394=0),"",IFERROR(IF(OR(VLOOKUP(UPPER(TRIM(SUBSTITUTE(T394,CHAR(160)," "))),AP4:AS49,2,FALSE)&lt;&gt;VLOOKUP(UPPER(TRIM(SUBSTITUTE(W394,CHAR(160)," "))),AP4:AS49,2,FALSE),AND(VLOOKUP(UPPER(TRIM(SUBSTITUTE(T394,CHAR(160)," "))),AP4:AS49,2,FALSE)="AUTRE",UPPER(TRIM(SUBSTITUTE(T394,CHAR(160)," ")))&lt;&gt;UPPER(TRIM(SUBSTITUTE(W394,CHAR(160)," "))))),"",(V394*VLOOKUP(UPPER(TRIM(SUBSTITUTE(W394,CHAR(160)," "))),AP4:AS49,3,FALSE))/(S394*VLOOKUP(UPPER(TRIM(SUBSTITUTE(T394,CHAR(160)," "))),AP4:AS49,3,FALSE))),"")),IFERROR(AK393,"")))</f>
        <v/>
      </c>
      <c r="AL394" s="40" t="str">
        <f t="shared" si="91"/>
        <v/>
      </c>
      <c r="AM394" s="50">
        <f t="shared" si="92"/>
        <v>0</v>
      </c>
      <c r="AN394" s="1"/>
      <c r="AO394" s="1"/>
      <c r="AP394" s="64" t="s">
        <v>52</v>
      </c>
      <c r="AQ394" s="1"/>
      <c r="AR394" s="1"/>
      <c r="AS394" s="1"/>
      <c r="BJ394" s="229">
        <v>1</v>
      </c>
    </row>
    <row r="395" spans="2:62" ht="20.100000000000001" customHeight="1" x14ac:dyDescent="0.25">
      <c r="B395" s="178">
        <f t="shared" si="81"/>
        <v>0</v>
      </c>
      <c r="C395" s="156"/>
      <c r="D395" s="157"/>
      <c r="E395" s="157"/>
      <c r="F395" s="157"/>
      <c r="G395" s="157"/>
      <c r="H395" s="157"/>
      <c r="I395" s="158"/>
      <c r="K395" s="255" t="str">
        <f t="shared" si="82"/>
        <v>►</v>
      </c>
      <c r="L395" s="341"/>
      <c r="M395" s="341"/>
      <c r="N395" s="341"/>
      <c r="O395" s="341"/>
      <c r="P395" s="341"/>
      <c r="Q395" s="1"/>
      <c r="R395" s="1"/>
      <c r="S395" s="77"/>
      <c r="T395" s="77"/>
      <c r="U395" s="77"/>
      <c r="V395" s="77"/>
      <c r="W395" s="1"/>
      <c r="X395" s="46" t="str">
        <f t="shared" si="86"/>
        <v/>
      </c>
      <c r="Y395" s="46" t="str">
        <f>IF(NOT(AND(LEFT(R395,1)="L",R395&lt;&gt;"LIGNE")),"",IF(UPPER(TRIM(W395))="QS","Qt. suffisante",IF(AJ395="","",IF(AF395="MASSE",IF(AJ395&gt;=1,"Kg","g"),IF(AF395="VOLUME",IF(AJ395&gt;=1,"L","cl"),IFERROR(VLOOKUP(UPPER(TRIM(V395)),AP4:AS49,4,FALSE),V395))))))</f>
        <v/>
      </c>
      <c r="Z395" s="78" t="str">
        <f t="shared" si="87"/>
        <v/>
      </c>
      <c r="AA395" s="45" t="str">
        <f>IF(NOT(AND(LEFT(R395,1)="L",R395&lt;&gt;"LIGNE")),"",IF(UPPER(TRIM(W395))="QS","Qt. suffisante",IF(AI395="","",IF(AF395="MASSE",IF(AI395&gt;=1,"Kg","g"),IF(AF395="VOLUME",IF(AI395&gt;=1,"L","cl"),IFERROR(VLOOKUP(UPPER(TRIM(V395)),AP4:AS49,4,FALSE),V395))))))</f>
        <v/>
      </c>
      <c r="AB395" s="47" t="str">
        <f t="shared" si="83"/>
        <v/>
      </c>
      <c r="AC395" s="47" t="str">
        <f t="shared" si="84"/>
        <v/>
      </c>
      <c r="AD395" s="47" t="str">
        <f t="shared" si="88"/>
        <v/>
      </c>
      <c r="AE395" s="1"/>
      <c r="AF395" s="48" t="str">
        <f>IF(NOT(AND(LEFT(R395,1)="L",R395&lt;&gt;"LIGNE")),"",IFERROR(VLOOKUP(UPPER(TRIM(V395)),AP4:AS49,2,FALSE),""))</f>
        <v/>
      </c>
      <c r="AG395" s="49" t="str">
        <f>IF(NOT(AND(LEFT(R395,1)="L",R395&lt;&gt;"LIGNE")),"",IFERROR(VLOOKUP(UPPER(TRIM(V395)),AP4:AS49,3,FALSE),""))</f>
        <v/>
      </c>
      <c r="AH395" s="49" t="str">
        <f t="shared" si="85"/>
        <v/>
      </c>
      <c r="AI395" s="49" t="str">
        <f t="shared" si="89"/>
        <v/>
      </c>
      <c r="AJ395" s="49" t="str">
        <f t="shared" si="90"/>
        <v/>
      </c>
      <c r="AK395" s="40" t="str">
        <f>IF(R395="RECETTE","",IF(R395="PRINCIPAL AUTEUR",IF(OR(S395="",T395="",V395="",W395="",S395=0),"",IFERROR(IF(OR(VLOOKUP(UPPER(TRIM(SUBSTITUTE(T395,CHAR(160)," "))),AP4:AS49,2,FALSE)&lt;&gt;VLOOKUP(UPPER(TRIM(SUBSTITUTE(W395,CHAR(160)," "))),AP4:AS49,2,FALSE),AND(VLOOKUP(UPPER(TRIM(SUBSTITUTE(T395,CHAR(160)," "))),AP4:AS49,2,FALSE)="AUTRE",UPPER(TRIM(SUBSTITUTE(T395,CHAR(160)," ")))&lt;&gt;UPPER(TRIM(SUBSTITUTE(W395,CHAR(160)," "))))),"",(V395*VLOOKUP(UPPER(TRIM(SUBSTITUTE(W395,CHAR(160)," "))),AP4:AS49,3,FALSE))/(S395*VLOOKUP(UPPER(TRIM(SUBSTITUTE(T395,CHAR(160)," "))),AP4:AS49,3,FALSE))),"")),IFERROR(AK394,"")))</f>
        <v/>
      </c>
      <c r="AL395" s="40" t="str">
        <f t="shared" si="91"/>
        <v/>
      </c>
      <c r="AM395" s="50">
        <f t="shared" si="92"/>
        <v>0</v>
      </c>
      <c r="AN395" s="1"/>
      <c r="AO395" s="1"/>
      <c r="AP395" s="64" t="s">
        <v>440</v>
      </c>
      <c r="AQ395" s="1"/>
      <c r="AR395" s="1"/>
      <c r="AS395" s="1"/>
      <c r="BJ395" s="229">
        <v>1</v>
      </c>
    </row>
    <row r="396" spans="2:62" ht="20.100000000000001" customHeight="1" x14ac:dyDescent="0.25">
      <c r="B396" s="178">
        <f t="shared" si="81"/>
        <v>0</v>
      </c>
      <c r="C396" s="156"/>
      <c r="D396" s="157"/>
      <c r="E396" s="157"/>
      <c r="F396" s="157"/>
      <c r="G396" s="157"/>
      <c r="H396" s="157"/>
      <c r="I396" s="158"/>
      <c r="K396" s="255" t="str">
        <f t="shared" si="82"/>
        <v>►</v>
      </c>
      <c r="L396" s="341"/>
      <c r="M396" s="341"/>
      <c r="N396" s="341"/>
      <c r="O396" s="341"/>
      <c r="P396" s="341"/>
      <c r="Q396" s="1"/>
      <c r="R396" s="1"/>
      <c r="S396" s="77"/>
      <c r="T396" s="77"/>
      <c r="U396" s="77"/>
      <c r="V396" s="77"/>
      <c r="W396" s="1"/>
      <c r="X396" s="46" t="str">
        <f t="shared" si="86"/>
        <v/>
      </c>
      <c r="Y396" s="46" t="str">
        <f>IF(NOT(AND(LEFT(R396,1)="L",R396&lt;&gt;"LIGNE")),"",IF(UPPER(TRIM(W396))="QS","Qt. suffisante",IF(AJ396="","",IF(AF396="MASSE",IF(AJ396&gt;=1,"Kg","g"),IF(AF396="VOLUME",IF(AJ396&gt;=1,"L","cl"),IFERROR(VLOOKUP(UPPER(TRIM(V396)),AP4:AS49,4,FALSE),V396))))))</f>
        <v/>
      </c>
      <c r="Z396" s="78" t="str">
        <f t="shared" si="87"/>
        <v/>
      </c>
      <c r="AA396" s="45" t="str">
        <f>IF(NOT(AND(LEFT(R396,1)="L",R396&lt;&gt;"LIGNE")),"",IF(UPPER(TRIM(W396))="QS","Qt. suffisante",IF(AI396="","",IF(AF396="MASSE",IF(AI396&gt;=1,"Kg","g"),IF(AF396="VOLUME",IF(AI396&gt;=1,"L","cl"),IFERROR(VLOOKUP(UPPER(TRIM(V396)),AP4:AS49,4,FALSE),V396))))))</f>
        <v/>
      </c>
      <c r="AB396" s="47" t="str">
        <f t="shared" si="83"/>
        <v/>
      </c>
      <c r="AC396" s="47" t="str">
        <f t="shared" si="84"/>
        <v/>
      </c>
      <c r="AD396" s="47" t="str">
        <f t="shared" si="88"/>
        <v/>
      </c>
      <c r="AE396" s="1"/>
      <c r="AF396" s="48" t="str">
        <f>IF(NOT(AND(LEFT(R396,1)="L",R396&lt;&gt;"LIGNE")),"",IFERROR(VLOOKUP(UPPER(TRIM(V396)),AP4:AS49,2,FALSE),""))</f>
        <v/>
      </c>
      <c r="AG396" s="49" t="str">
        <f>IF(NOT(AND(LEFT(R396,1)="L",R396&lt;&gt;"LIGNE")),"",IFERROR(VLOOKUP(UPPER(TRIM(V396)),AP4:AS49,3,FALSE),""))</f>
        <v/>
      </c>
      <c r="AH396" s="49" t="str">
        <f t="shared" si="85"/>
        <v/>
      </c>
      <c r="AI396" s="49" t="str">
        <f t="shared" si="89"/>
        <v/>
      </c>
      <c r="AJ396" s="49" t="str">
        <f t="shared" si="90"/>
        <v/>
      </c>
      <c r="AK396" s="40" t="str">
        <f>IF(R396="RECETTE","",IF(R396="PRINCIPAL AUTEUR",IF(OR(S396="",T396="",V396="",W396="",S396=0),"",IFERROR(IF(OR(VLOOKUP(UPPER(TRIM(SUBSTITUTE(T396,CHAR(160)," "))),AP4:AS49,2,FALSE)&lt;&gt;VLOOKUP(UPPER(TRIM(SUBSTITUTE(W396,CHAR(160)," "))),AP4:AS49,2,FALSE),AND(VLOOKUP(UPPER(TRIM(SUBSTITUTE(T396,CHAR(160)," "))),AP4:AS49,2,FALSE)="AUTRE",UPPER(TRIM(SUBSTITUTE(T396,CHAR(160)," ")))&lt;&gt;UPPER(TRIM(SUBSTITUTE(W396,CHAR(160)," "))))),"",(V396*VLOOKUP(UPPER(TRIM(SUBSTITUTE(W396,CHAR(160)," "))),AP4:AS49,3,FALSE))/(S396*VLOOKUP(UPPER(TRIM(SUBSTITUTE(T396,CHAR(160)," "))),AP4:AS49,3,FALSE))),"")),IFERROR(AK395,"")))</f>
        <v/>
      </c>
      <c r="AL396" s="40" t="str">
        <f t="shared" si="91"/>
        <v/>
      </c>
      <c r="AM396" s="50">
        <f t="shared" si="92"/>
        <v>0</v>
      </c>
      <c r="AN396" s="1"/>
      <c r="AO396" s="1"/>
      <c r="AP396" s="64" t="s">
        <v>441</v>
      </c>
      <c r="AQ396" s="1"/>
      <c r="AR396" s="1"/>
      <c r="AS396" s="1"/>
      <c r="BJ396" s="229">
        <v>1</v>
      </c>
    </row>
    <row r="397" spans="2:62" ht="20.100000000000001" customHeight="1" x14ac:dyDescent="0.25">
      <c r="B397" s="178">
        <f t="shared" si="81"/>
        <v>0</v>
      </c>
      <c r="C397" s="156"/>
      <c r="D397" s="157"/>
      <c r="E397" s="157"/>
      <c r="F397" s="157"/>
      <c r="G397" s="157"/>
      <c r="H397" s="157"/>
      <c r="I397" s="158"/>
      <c r="K397" s="255" t="str">
        <f t="shared" si="82"/>
        <v>►</v>
      </c>
      <c r="L397" s="341"/>
      <c r="M397" s="341"/>
      <c r="N397" s="341"/>
      <c r="O397" s="341"/>
      <c r="P397" s="341"/>
      <c r="Q397" s="1"/>
      <c r="R397" s="1"/>
      <c r="S397" s="77"/>
      <c r="T397" s="77"/>
      <c r="U397" s="77"/>
      <c r="V397" s="77"/>
      <c r="W397" s="1"/>
      <c r="X397" s="46" t="str">
        <f t="shared" si="86"/>
        <v/>
      </c>
      <c r="Y397" s="46" t="str">
        <f>IF(NOT(AND(LEFT(R397,1)="L",R397&lt;&gt;"LIGNE")),"",IF(UPPER(TRIM(W397))="QS","Qt. suffisante",IF(AJ397="","",IF(AF397="MASSE",IF(AJ397&gt;=1,"Kg","g"),IF(AF397="VOLUME",IF(AJ397&gt;=1,"L","cl"),IFERROR(VLOOKUP(UPPER(TRIM(V397)),AP4:AS49,4,FALSE),V397))))))</f>
        <v/>
      </c>
      <c r="Z397" s="78" t="str">
        <f t="shared" si="87"/>
        <v/>
      </c>
      <c r="AA397" s="45" t="str">
        <f>IF(NOT(AND(LEFT(R397,1)="L",R397&lt;&gt;"LIGNE")),"",IF(UPPER(TRIM(W397))="QS","Qt. suffisante",IF(AI397="","",IF(AF397="MASSE",IF(AI397&gt;=1,"Kg","g"),IF(AF397="VOLUME",IF(AI397&gt;=1,"L","cl"),IFERROR(VLOOKUP(UPPER(TRIM(V397)),AP4:AS49,4,FALSE),V397))))))</f>
        <v/>
      </c>
      <c r="AB397" s="47" t="str">
        <f t="shared" si="83"/>
        <v/>
      </c>
      <c r="AC397" s="47" t="str">
        <f t="shared" si="84"/>
        <v/>
      </c>
      <c r="AD397" s="47" t="str">
        <f t="shared" si="88"/>
        <v/>
      </c>
      <c r="AE397" s="1"/>
      <c r="AF397" s="48" t="str">
        <f>IF(NOT(AND(LEFT(R397,1)="L",R397&lt;&gt;"LIGNE")),"",IFERROR(VLOOKUP(UPPER(TRIM(V397)),AP4:AS49,2,FALSE),""))</f>
        <v/>
      </c>
      <c r="AG397" s="49" t="str">
        <f>IF(NOT(AND(LEFT(R397,1)="L",R397&lt;&gt;"LIGNE")),"",IFERROR(VLOOKUP(UPPER(TRIM(V397)),AP4:AS49,3,FALSE),""))</f>
        <v/>
      </c>
      <c r="AH397" s="49" t="str">
        <f t="shared" si="85"/>
        <v/>
      </c>
      <c r="AI397" s="49" t="str">
        <f t="shared" si="89"/>
        <v/>
      </c>
      <c r="AJ397" s="49" t="str">
        <f t="shared" si="90"/>
        <v/>
      </c>
      <c r="AK397" s="40" t="str">
        <f>IF(R397="RECETTE","",IF(R397="PRINCIPAL AUTEUR",IF(OR(S397="",T397="",V397="",W397="",S397=0),"",IFERROR(IF(OR(VLOOKUP(UPPER(TRIM(SUBSTITUTE(T397,CHAR(160)," "))),AP4:AS49,2,FALSE)&lt;&gt;VLOOKUP(UPPER(TRIM(SUBSTITUTE(W397,CHAR(160)," "))),AP4:AS49,2,FALSE),AND(VLOOKUP(UPPER(TRIM(SUBSTITUTE(T397,CHAR(160)," "))),AP4:AS49,2,FALSE)="AUTRE",UPPER(TRIM(SUBSTITUTE(T397,CHAR(160)," ")))&lt;&gt;UPPER(TRIM(SUBSTITUTE(W397,CHAR(160)," "))))),"",(V397*VLOOKUP(UPPER(TRIM(SUBSTITUTE(W397,CHAR(160)," "))),AP4:AS49,3,FALSE))/(S397*VLOOKUP(UPPER(TRIM(SUBSTITUTE(T397,CHAR(160)," "))),AP4:AS49,3,FALSE))),"")),IFERROR(AK396,"")))</f>
        <v/>
      </c>
      <c r="AL397" s="40" t="str">
        <f t="shared" si="91"/>
        <v/>
      </c>
      <c r="AM397" s="50">
        <f t="shared" si="92"/>
        <v>0</v>
      </c>
      <c r="AN397" s="1"/>
      <c r="AO397" s="1"/>
      <c r="AP397" s="64" t="s">
        <v>442</v>
      </c>
      <c r="AQ397" s="1"/>
      <c r="AR397" s="1"/>
      <c r="AS397" s="1"/>
      <c r="BJ397" s="229">
        <v>1</v>
      </c>
    </row>
    <row r="398" spans="2:62" ht="20.100000000000001" customHeight="1" x14ac:dyDescent="0.25">
      <c r="B398" s="178">
        <f t="shared" si="81"/>
        <v>0</v>
      </c>
      <c r="C398" s="156"/>
      <c r="D398" s="157"/>
      <c r="E398" s="157"/>
      <c r="F398" s="157"/>
      <c r="G398" s="157"/>
      <c r="H398" s="157"/>
      <c r="I398" s="158"/>
      <c r="K398" s="255" t="str">
        <f t="shared" si="82"/>
        <v>►</v>
      </c>
      <c r="L398" s="341"/>
      <c r="M398" s="341"/>
      <c r="N398" s="341"/>
      <c r="O398" s="341"/>
      <c r="P398" s="341"/>
      <c r="Q398" s="1"/>
      <c r="R398" s="1"/>
      <c r="S398" s="77"/>
      <c r="T398" s="77"/>
      <c r="U398" s="77"/>
      <c r="V398" s="77"/>
      <c r="W398" s="1"/>
      <c r="X398" s="46" t="str">
        <f t="shared" si="86"/>
        <v/>
      </c>
      <c r="Y398" s="46" t="str">
        <f>IF(NOT(AND(LEFT(R398,1)="L",R398&lt;&gt;"LIGNE")),"",IF(UPPER(TRIM(W398))="QS","Qt. suffisante",IF(AJ398="","",IF(AF398="MASSE",IF(AJ398&gt;=1,"Kg","g"),IF(AF398="VOLUME",IF(AJ398&gt;=1,"L","cl"),IFERROR(VLOOKUP(UPPER(TRIM(V398)),AP4:AS49,4,FALSE),V398))))))</f>
        <v/>
      </c>
      <c r="Z398" s="78" t="str">
        <f t="shared" si="87"/>
        <v/>
      </c>
      <c r="AA398" s="45" t="str">
        <f>IF(NOT(AND(LEFT(R398,1)="L",R398&lt;&gt;"LIGNE")),"",IF(UPPER(TRIM(W398))="QS","Qt. suffisante",IF(AI398="","",IF(AF398="MASSE",IF(AI398&gt;=1,"Kg","g"),IF(AF398="VOLUME",IF(AI398&gt;=1,"L","cl"),IFERROR(VLOOKUP(UPPER(TRIM(V398)),AP4:AS49,4,FALSE),V398))))))</f>
        <v/>
      </c>
      <c r="AB398" s="47" t="str">
        <f t="shared" si="83"/>
        <v/>
      </c>
      <c r="AC398" s="47" t="str">
        <f t="shared" si="84"/>
        <v/>
      </c>
      <c r="AD398" s="47" t="str">
        <f t="shared" si="88"/>
        <v/>
      </c>
      <c r="AE398" s="1"/>
      <c r="AF398" s="48" t="str">
        <f>IF(NOT(AND(LEFT(R398,1)="L",R398&lt;&gt;"LIGNE")),"",IFERROR(VLOOKUP(UPPER(TRIM(V398)),AP4:AS49,2,FALSE),""))</f>
        <v/>
      </c>
      <c r="AG398" s="49" t="str">
        <f>IF(NOT(AND(LEFT(R398,1)="L",R398&lt;&gt;"LIGNE")),"",IFERROR(VLOOKUP(UPPER(TRIM(V398)),AP4:AS49,3,FALSE),""))</f>
        <v/>
      </c>
      <c r="AH398" s="49" t="str">
        <f t="shared" si="85"/>
        <v/>
      </c>
      <c r="AI398" s="49" t="str">
        <f t="shared" si="89"/>
        <v/>
      </c>
      <c r="AJ398" s="49" t="str">
        <f t="shared" si="90"/>
        <v/>
      </c>
      <c r="AK398" s="40" t="str">
        <f>IF(R398="RECETTE","",IF(R398="PRINCIPAL AUTEUR",IF(OR(S398="",T398="",V398="",W398="",S398=0),"",IFERROR(IF(OR(VLOOKUP(UPPER(TRIM(SUBSTITUTE(T398,CHAR(160)," "))),AP4:AS49,2,FALSE)&lt;&gt;VLOOKUP(UPPER(TRIM(SUBSTITUTE(W398,CHAR(160)," "))),AP4:AS49,2,FALSE),AND(VLOOKUP(UPPER(TRIM(SUBSTITUTE(T398,CHAR(160)," "))),AP4:AS49,2,FALSE)="AUTRE",UPPER(TRIM(SUBSTITUTE(T398,CHAR(160)," ")))&lt;&gt;UPPER(TRIM(SUBSTITUTE(W398,CHAR(160)," "))))),"",(V398*VLOOKUP(UPPER(TRIM(SUBSTITUTE(W398,CHAR(160)," "))),AP4:AS49,3,FALSE))/(S398*VLOOKUP(UPPER(TRIM(SUBSTITUTE(T398,CHAR(160)," "))),AP4:AS49,3,FALSE))),"")),IFERROR(AK397,"")))</f>
        <v/>
      </c>
      <c r="AL398" s="40" t="str">
        <f t="shared" si="91"/>
        <v/>
      </c>
      <c r="AM398" s="50">
        <f t="shared" si="92"/>
        <v>0</v>
      </c>
      <c r="AN398" s="1"/>
      <c r="AO398" s="1"/>
      <c r="AP398" s="64" t="s">
        <v>443</v>
      </c>
      <c r="AQ398" s="1"/>
      <c r="AR398" s="1"/>
      <c r="AS398" s="1"/>
      <c r="BJ398" s="229">
        <v>1</v>
      </c>
    </row>
    <row r="399" spans="2:62" ht="20.100000000000001" customHeight="1" x14ac:dyDescent="0.25">
      <c r="B399" s="178">
        <f t="shared" si="81"/>
        <v>0</v>
      </c>
      <c r="C399" s="156"/>
      <c r="D399" s="157"/>
      <c r="E399" s="157"/>
      <c r="F399" s="157"/>
      <c r="G399" s="157"/>
      <c r="H399" s="157"/>
      <c r="I399" s="158"/>
      <c r="K399" s="255" t="str">
        <f t="shared" si="82"/>
        <v>►</v>
      </c>
      <c r="L399" s="341"/>
      <c r="M399" s="341"/>
      <c r="N399" s="341"/>
      <c r="O399" s="341"/>
      <c r="P399" s="341"/>
      <c r="Q399" s="1"/>
      <c r="R399" s="1"/>
      <c r="S399" s="77"/>
      <c r="T399" s="77"/>
      <c r="U399" s="77"/>
      <c r="V399" s="77"/>
      <c r="W399" s="1"/>
      <c r="X399" s="46" t="str">
        <f t="shared" si="86"/>
        <v/>
      </c>
      <c r="Y399" s="46" t="str">
        <f>IF(NOT(AND(LEFT(R399,1)="L",R399&lt;&gt;"LIGNE")),"",IF(UPPER(TRIM(W399))="QS","Qt. suffisante",IF(AJ399="","",IF(AF399="MASSE",IF(AJ399&gt;=1,"Kg","g"),IF(AF399="VOLUME",IF(AJ399&gt;=1,"L","cl"),IFERROR(VLOOKUP(UPPER(TRIM(V399)),AP4:AS49,4,FALSE),V399))))))</f>
        <v/>
      </c>
      <c r="Z399" s="78" t="str">
        <f t="shared" si="87"/>
        <v/>
      </c>
      <c r="AA399" s="45" t="str">
        <f>IF(NOT(AND(LEFT(R399,1)="L",R399&lt;&gt;"LIGNE")),"",IF(UPPER(TRIM(W399))="QS","Qt. suffisante",IF(AI399="","",IF(AF399="MASSE",IF(AI399&gt;=1,"Kg","g"),IF(AF399="VOLUME",IF(AI399&gt;=1,"L","cl"),IFERROR(VLOOKUP(UPPER(TRIM(V399)),AP4:AS49,4,FALSE),V399))))))</f>
        <v/>
      </c>
      <c r="AB399" s="47" t="str">
        <f t="shared" si="83"/>
        <v/>
      </c>
      <c r="AC399" s="47" t="str">
        <f t="shared" si="84"/>
        <v/>
      </c>
      <c r="AD399" s="47" t="str">
        <f t="shared" si="88"/>
        <v/>
      </c>
      <c r="AE399" s="1"/>
      <c r="AF399" s="48" t="str">
        <f>IF(NOT(AND(LEFT(R399,1)="L",R399&lt;&gt;"LIGNE")),"",IFERROR(VLOOKUP(UPPER(TRIM(V399)),AP4:AS49,2,FALSE),""))</f>
        <v/>
      </c>
      <c r="AG399" s="49" t="str">
        <f>IF(NOT(AND(LEFT(R399,1)="L",R399&lt;&gt;"LIGNE")),"",IFERROR(VLOOKUP(UPPER(TRIM(V399)),AP4:AS49,3,FALSE),""))</f>
        <v/>
      </c>
      <c r="AH399" s="49" t="str">
        <f t="shared" si="85"/>
        <v/>
      </c>
      <c r="AI399" s="49" t="str">
        <f t="shared" si="89"/>
        <v/>
      </c>
      <c r="AJ399" s="49" t="str">
        <f t="shared" si="90"/>
        <v/>
      </c>
      <c r="AK399" s="40" t="str">
        <f>IF(R399="RECETTE","",IF(R399="PRINCIPAL AUTEUR",IF(OR(S399="",T399="",V399="",W399="",S399=0),"",IFERROR(IF(OR(VLOOKUP(UPPER(TRIM(SUBSTITUTE(T399,CHAR(160)," "))),AP4:AS49,2,FALSE)&lt;&gt;VLOOKUP(UPPER(TRIM(SUBSTITUTE(W399,CHAR(160)," "))),AP4:AS49,2,FALSE),AND(VLOOKUP(UPPER(TRIM(SUBSTITUTE(T399,CHAR(160)," "))),AP4:AS49,2,FALSE)="AUTRE",UPPER(TRIM(SUBSTITUTE(T399,CHAR(160)," ")))&lt;&gt;UPPER(TRIM(SUBSTITUTE(W399,CHAR(160)," "))))),"",(V399*VLOOKUP(UPPER(TRIM(SUBSTITUTE(W399,CHAR(160)," "))),AP4:AS49,3,FALSE))/(S399*VLOOKUP(UPPER(TRIM(SUBSTITUTE(T399,CHAR(160)," "))),AP4:AS49,3,FALSE))),"")),IFERROR(AK398,"")))</f>
        <v/>
      </c>
      <c r="AL399" s="40" t="str">
        <f t="shared" si="91"/>
        <v/>
      </c>
      <c r="AM399" s="50">
        <f t="shared" si="92"/>
        <v>0</v>
      </c>
      <c r="AN399" s="1"/>
      <c r="AO399" s="1"/>
      <c r="AP399" s="64" t="s">
        <v>367</v>
      </c>
      <c r="AQ399" s="1"/>
      <c r="AR399" s="1"/>
      <c r="AS399" s="1"/>
      <c r="BJ399" s="229">
        <v>1</v>
      </c>
    </row>
    <row r="400" spans="2:62" ht="20.100000000000001" customHeight="1" x14ac:dyDescent="0.25">
      <c r="B400" s="178">
        <f t="shared" si="81"/>
        <v>0</v>
      </c>
      <c r="C400" s="156"/>
      <c r="D400" s="157"/>
      <c r="E400" s="157"/>
      <c r="F400" s="157"/>
      <c r="G400" s="157"/>
      <c r="H400" s="157"/>
      <c r="I400" s="158"/>
      <c r="K400" s="255" t="str">
        <f t="shared" si="82"/>
        <v>►</v>
      </c>
      <c r="L400" s="341"/>
      <c r="M400" s="341"/>
      <c r="N400" s="341"/>
      <c r="O400" s="341"/>
      <c r="P400" s="341"/>
      <c r="Q400" s="1"/>
      <c r="R400" s="1"/>
      <c r="S400" s="77"/>
      <c r="T400" s="77"/>
      <c r="U400" s="77"/>
      <c r="V400" s="77"/>
      <c r="W400" s="1"/>
      <c r="X400" s="46" t="str">
        <f t="shared" si="86"/>
        <v/>
      </c>
      <c r="Y400" s="46" t="str">
        <f>IF(NOT(AND(LEFT(R400,1)="L",R400&lt;&gt;"LIGNE")),"",IF(UPPER(TRIM(W400))="QS","Qt. suffisante",IF(AJ400="","",IF(AF400="MASSE",IF(AJ400&gt;=1,"Kg","g"),IF(AF400="VOLUME",IF(AJ400&gt;=1,"L","cl"),IFERROR(VLOOKUP(UPPER(TRIM(V400)),AP4:AS49,4,FALSE),V400))))))</f>
        <v/>
      </c>
      <c r="Z400" s="78" t="str">
        <f t="shared" si="87"/>
        <v/>
      </c>
      <c r="AA400" s="45" t="str">
        <f>IF(NOT(AND(LEFT(R400,1)="L",R400&lt;&gt;"LIGNE")),"",IF(UPPER(TRIM(W400))="QS","Qt. suffisante",IF(AI400="","",IF(AF400="MASSE",IF(AI400&gt;=1,"Kg","g"),IF(AF400="VOLUME",IF(AI400&gt;=1,"L","cl"),IFERROR(VLOOKUP(UPPER(TRIM(V400)),AP4:AS49,4,FALSE),V400))))))</f>
        <v/>
      </c>
      <c r="AB400" s="47" t="str">
        <f t="shared" si="83"/>
        <v/>
      </c>
      <c r="AC400" s="47" t="str">
        <f t="shared" si="84"/>
        <v/>
      </c>
      <c r="AD400" s="47" t="str">
        <f t="shared" si="88"/>
        <v/>
      </c>
      <c r="AE400" s="1"/>
      <c r="AF400" s="48" t="str">
        <f>IF(NOT(AND(LEFT(R400,1)="L",R400&lt;&gt;"LIGNE")),"",IFERROR(VLOOKUP(UPPER(TRIM(V400)),AP4:AS49,2,FALSE),""))</f>
        <v/>
      </c>
      <c r="AG400" s="49" t="str">
        <f>IF(NOT(AND(LEFT(R400,1)="L",R400&lt;&gt;"LIGNE")),"",IFERROR(VLOOKUP(UPPER(TRIM(V400)),AP4:AS49,3,FALSE),""))</f>
        <v/>
      </c>
      <c r="AH400" s="49" t="str">
        <f t="shared" si="85"/>
        <v/>
      </c>
      <c r="AI400" s="49" t="str">
        <f t="shared" si="89"/>
        <v/>
      </c>
      <c r="AJ400" s="49" t="str">
        <f t="shared" si="90"/>
        <v/>
      </c>
      <c r="AK400" s="40" t="str">
        <f>IF(R400="RECETTE","",IF(R400="PRINCIPAL AUTEUR",IF(OR(S400="",T400="",V400="",W400="",S400=0),"",IFERROR(IF(OR(VLOOKUP(UPPER(TRIM(SUBSTITUTE(T400,CHAR(160)," "))),AP4:AS49,2,FALSE)&lt;&gt;VLOOKUP(UPPER(TRIM(SUBSTITUTE(W400,CHAR(160)," "))),AP4:AS49,2,FALSE),AND(VLOOKUP(UPPER(TRIM(SUBSTITUTE(T400,CHAR(160)," "))),AP4:AS49,2,FALSE)="AUTRE",UPPER(TRIM(SUBSTITUTE(T400,CHAR(160)," ")))&lt;&gt;UPPER(TRIM(SUBSTITUTE(W400,CHAR(160)," "))))),"",(V400*VLOOKUP(UPPER(TRIM(SUBSTITUTE(W400,CHAR(160)," "))),AP4:AS49,3,FALSE))/(S400*VLOOKUP(UPPER(TRIM(SUBSTITUTE(T400,CHAR(160)," "))),AP4:AS49,3,FALSE))),"")),IFERROR(AK399,"")))</f>
        <v/>
      </c>
      <c r="AL400" s="40" t="str">
        <f t="shared" si="91"/>
        <v/>
      </c>
      <c r="AM400" s="50">
        <f t="shared" si="92"/>
        <v>0</v>
      </c>
      <c r="AN400" s="1"/>
      <c r="AO400" s="1"/>
      <c r="AP400" s="65" t="s">
        <v>444</v>
      </c>
      <c r="AQ400" s="1"/>
      <c r="AR400" s="1"/>
      <c r="AS400" s="1"/>
      <c r="BJ400" s="229">
        <v>1</v>
      </c>
    </row>
    <row r="401" spans="2:62" ht="20.100000000000001" customHeight="1" x14ac:dyDescent="0.25">
      <c r="B401" s="178">
        <f t="shared" si="81"/>
        <v>0</v>
      </c>
      <c r="C401" s="156"/>
      <c r="D401" s="157"/>
      <c r="E401" s="157"/>
      <c r="F401" s="157"/>
      <c r="G401" s="157"/>
      <c r="H401" s="157"/>
      <c r="I401" s="158"/>
      <c r="K401" s="255" t="str">
        <f t="shared" si="82"/>
        <v>►</v>
      </c>
      <c r="L401" s="341"/>
      <c r="M401" s="341"/>
      <c r="N401" s="341"/>
      <c r="O401" s="341"/>
      <c r="P401" s="341"/>
      <c r="Q401" s="1"/>
      <c r="R401" s="1"/>
      <c r="S401" s="77"/>
      <c r="T401" s="77"/>
      <c r="U401" s="77"/>
      <c r="V401" s="77"/>
      <c r="W401" s="1"/>
      <c r="X401" s="46" t="str">
        <f t="shared" si="86"/>
        <v/>
      </c>
      <c r="Y401" s="46" t="str">
        <f>IF(NOT(AND(LEFT(R401,1)="L",R401&lt;&gt;"LIGNE")),"",IF(UPPER(TRIM(W401))="QS","Qt. suffisante",IF(AJ401="","",IF(AF401="MASSE",IF(AJ401&gt;=1,"Kg","g"),IF(AF401="VOLUME",IF(AJ401&gt;=1,"L","cl"),IFERROR(VLOOKUP(UPPER(TRIM(V401)),AP4:AS49,4,FALSE),V401))))))</f>
        <v/>
      </c>
      <c r="Z401" s="78" t="str">
        <f t="shared" si="87"/>
        <v/>
      </c>
      <c r="AA401" s="45" t="str">
        <f>IF(NOT(AND(LEFT(R401,1)="L",R401&lt;&gt;"LIGNE")),"",IF(UPPER(TRIM(W401))="QS","Qt. suffisante",IF(AI401="","",IF(AF401="MASSE",IF(AI401&gt;=1,"Kg","g"),IF(AF401="VOLUME",IF(AI401&gt;=1,"L","cl"),IFERROR(VLOOKUP(UPPER(TRIM(V401)),AP4:AS49,4,FALSE),V401))))))</f>
        <v/>
      </c>
      <c r="AB401" s="47" t="str">
        <f t="shared" si="83"/>
        <v/>
      </c>
      <c r="AC401" s="47" t="str">
        <f t="shared" si="84"/>
        <v/>
      </c>
      <c r="AD401" s="47" t="str">
        <f t="shared" si="88"/>
        <v/>
      </c>
      <c r="AE401" s="1"/>
      <c r="AF401" s="48" t="str">
        <f>IF(NOT(AND(LEFT(R401,1)="L",R401&lt;&gt;"LIGNE")),"",IFERROR(VLOOKUP(UPPER(TRIM(V401)),AP4:AS49,2,FALSE),""))</f>
        <v/>
      </c>
      <c r="AG401" s="49" t="str">
        <f>IF(NOT(AND(LEFT(R401,1)="L",R401&lt;&gt;"LIGNE")),"",IFERROR(VLOOKUP(UPPER(TRIM(V401)),AP4:AS49,3,FALSE),""))</f>
        <v/>
      </c>
      <c r="AH401" s="49" t="str">
        <f t="shared" si="85"/>
        <v/>
      </c>
      <c r="AI401" s="49" t="str">
        <f t="shared" si="89"/>
        <v/>
      </c>
      <c r="AJ401" s="49" t="str">
        <f t="shared" si="90"/>
        <v/>
      </c>
      <c r="AK401" s="40" t="str">
        <f>IF(R401="RECETTE","",IF(R401="PRINCIPAL AUTEUR",IF(OR(S401="",T401="",V401="",W401="",S401=0),"",IFERROR(IF(OR(VLOOKUP(UPPER(TRIM(SUBSTITUTE(T401,CHAR(160)," "))),AP4:AS49,2,FALSE)&lt;&gt;VLOOKUP(UPPER(TRIM(SUBSTITUTE(W401,CHAR(160)," "))),AP4:AS49,2,FALSE),AND(VLOOKUP(UPPER(TRIM(SUBSTITUTE(T401,CHAR(160)," "))),AP4:AS49,2,FALSE)="AUTRE",UPPER(TRIM(SUBSTITUTE(T401,CHAR(160)," ")))&lt;&gt;UPPER(TRIM(SUBSTITUTE(W401,CHAR(160)," "))))),"",(V401*VLOOKUP(UPPER(TRIM(SUBSTITUTE(W401,CHAR(160)," "))),AP4:AS49,3,FALSE))/(S401*VLOOKUP(UPPER(TRIM(SUBSTITUTE(T401,CHAR(160)," "))),AP4:AS49,3,FALSE))),"")),IFERROR(AK400,"")))</f>
        <v/>
      </c>
      <c r="AL401" s="40" t="str">
        <f t="shared" si="91"/>
        <v/>
      </c>
      <c r="AM401" s="50">
        <f t="shared" si="92"/>
        <v>0</v>
      </c>
      <c r="AN401" s="1"/>
      <c r="AO401" s="1"/>
      <c r="AP401" s="60" t="s">
        <v>62</v>
      </c>
      <c r="AQ401" s="1"/>
      <c r="AR401" s="1"/>
      <c r="AS401" s="1"/>
      <c r="BJ401" s="229">
        <v>1</v>
      </c>
    </row>
    <row r="402" spans="2:62" ht="20.100000000000001" customHeight="1" x14ac:dyDescent="0.25">
      <c r="B402" s="178">
        <f t="shared" si="81"/>
        <v>0</v>
      </c>
      <c r="C402" s="156"/>
      <c r="D402" s="157"/>
      <c r="E402" s="157"/>
      <c r="F402" s="157"/>
      <c r="G402" s="157"/>
      <c r="H402" s="157"/>
      <c r="I402" s="158"/>
      <c r="K402" s="255" t="str">
        <f t="shared" si="82"/>
        <v>►</v>
      </c>
      <c r="L402" s="341"/>
      <c r="M402" s="341"/>
      <c r="N402" s="341"/>
      <c r="O402" s="341"/>
      <c r="P402" s="341"/>
      <c r="Q402" s="1"/>
      <c r="R402" s="1"/>
      <c r="S402" s="77"/>
      <c r="T402" s="77"/>
      <c r="U402" s="77"/>
      <c r="V402" s="77"/>
      <c r="W402" s="1"/>
      <c r="X402" s="46" t="str">
        <f t="shared" si="86"/>
        <v/>
      </c>
      <c r="Y402" s="46" t="str">
        <f>IF(NOT(AND(LEFT(R402,1)="L",R402&lt;&gt;"LIGNE")),"",IF(UPPER(TRIM(W402))="QS","Qt. suffisante",IF(AJ402="","",IF(AF402="MASSE",IF(AJ402&gt;=1,"Kg","g"),IF(AF402="VOLUME",IF(AJ402&gt;=1,"L","cl"),IFERROR(VLOOKUP(UPPER(TRIM(V402)),AP4:AS49,4,FALSE),V402))))))</f>
        <v/>
      </c>
      <c r="Z402" s="78" t="str">
        <f t="shared" si="87"/>
        <v/>
      </c>
      <c r="AA402" s="45" t="str">
        <f>IF(NOT(AND(LEFT(R402,1)="L",R402&lt;&gt;"LIGNE")),"",IF(UPPER(TRIM(W402))="QS","Qt. suffisante",IF(AI402="","",IF(AF402="MASSE",IF(AI402&gt;=1,"Kg","g"),IF(AF402="VOLUME",IF(AI402&gt;=1,"L","cl"),IFERROR(VLOOKUP(UPPER(TRIM(V402)),AP4:AS49,4,FALSE),V402))))))</f>
        <v/>
      </c>
      <c r="AB402" s="47" t="str">
        <f t="shared" si="83"/>
        <v/>
      </c>
      <c r="AC402" s="47" t="str">
        <f t="shared" si="84"/>
        <v/>
      </c>
      <c r="AD402" s="47" t="str">
        <f t="shared" si="88"/>
        <v/>
      </c>
      <c r="AE402" s="1"/>
      <c r="AF402" s="48" t="str">
        <f>IF(NOT(AND(LEFT(R402,1)="L",R402&lt;&gt;"LIGNE")),"",IFERROR(VLOOKUP(UPPER(TRIM(V402)),AP4:AS49,2,FALSE),""))</f>
        <v/>
      </c>
      <c r="AG402" s="49" t="str">
        <f>IF(NOT(AND(LEFT(R402,1)="L",R402&lt;&gt;"LIGNE")),"",IFERROR(VLOOKUP(UPPER(TRIM(V402)),AP4:AS49,3,FALSE),""))</f>
        <v/>
      </c>
      <c r="AH402" s="49" t="str">
        <f t="shared" si="85"/>
        <v/>
      </c>
      <c r="AI402" s="49" t="str">
        <f t="shared" si="89"/>
        <v/>
      </c>
      <c r="AJ402" s="49" t="str">
        <f t="shared" si="90"/>
        <v/>
      </c>
      <c r="AK402" s="40" t="str">
        <f>IF(R402="RECETTE","",IF(R402="PRINCIPAL AUTEUR",IF(OR(S402="",T402="",V402="",W402="",S402=0),"",IFERROR(IF(OR(VLOOKUP(UPPER(TRIM(SUBSTITUTE(T402,CHAR(160)," "))),AP4:AS49,2,FALSE)&lt;&gt;VLOOKUP(UPPER(TRIM(SUBSTITUTE(W402,CHAR(160)," "))),AP4:AS49,2,FALSE),AND(VLOOKUP(UPPER(TRIM(SUBSTITUTE(T402,CHAR(160)," "))),AP4:AS49,2,FALSE)="AUTRE",UPPER(TRIM(SUBSTITUTE(T402,CHAR(160)," ")))&lt;&gt;UPPER(TRIM(SUBSTITUTE(W402,CHAR(160)," "))))),"",(V402*VLOOKUP(UPPER(TRIM(SUBSTITUTE(W402,CHAR(160)," "))),AP4:AS49,3,FALSE))/(S402*VLOOKUP(UPPER(TRIM(SUBSTITUTE(T402,CHAR(160)," "))),AP4:AS49,3,FALSE))),"")),IFERROR(AK401,"")))</f>
        <v/>
      </c>
      <c r="AL402" s="40" t="str">
        <f t="shared" si="91"/>
        <v/>
      </c>
      <c r="AM402" s="50">
        <f t="shared" si="92"/>
        <v>0</v>
      </c>
      <c r="AN402" s="1"/>
      <c r="AO402" s="1"/>
      <c r="AP402" s="65" t="s">
        <v>445</v>
      </c>
      <c r="AQ402" s="1"/>
      <c r="AR402" s="1"/>
      <c r="AS402" s="1"/>
      <c r="BJ402" s="229">
        <v>1</v>
      </c>
    </row>
    <row r="403" spans="2:62" ht="20.100000000000001" customHeight="1" x14ac:dyDescent="0.25">
      <c r="B403" s="178">
        <f t="shared" si="81"/>
        <v>0</v>
      </c>
      <c r="C403" s="156"/>
      <c r="D403" s="157"/>
      <c r="E403" s="157"/>
      <c r="F403" s="157"/>
      <c r="G403" s="157"/>
      <c r="H403" s="157"/>
      <c r="I403" s="158"/>
      <c r="K403" s="255" t="str">
        <f t="shared" si="82"/>
        <v>►</v>
      </c>
      <c r="L403" s="341"/>
      <c r="M403" s="341"/>
      <c r="N403" s="341"/>
      <c r="O403" s="341"/>
      <c r="P403" s="341"/>
      <c r="Q403" s="1"/>
      <c r="R403" s="1"/>
      <c r="S403" s="77"/>
      <c r="T403" s="77"/>
      <c r="U403" s="77"/>
      <c r="V403" s="77"/>
      <c r="W403" s="1"/>
      <c r="X403" s="46" t="str">
        <f t="shared" si="86"/>
        <v/>
      </c>
      <c r="Y403" s="46" t="str">
        <f>IF(NOT(AND(LEFT(R403,1)="L",R403&lt;&gt;"LIGNE")),"",IF(UPPER(TRIM(W403))="QS","Qt. suffisante",IF(AJ403="","",IF(AF403="MASSE",IF(AJ403&gt;=1,"Kg","g"),IF(AF403="VOLUME",IF(AJ403&gt;=1,"L","cl"),IFERROR(VLOOKUP(UPPER(TRIM(V403)),AP4:AS49,4,FALSE),V403))))))</f>
        <v/>
      </c>
      <c r="Z403" s="78" t="str">
        <f t="shared" si="87"/>
        <v/>
      </c>
      <c r="AA403" s="45" t="str">
        <f>IF(NOT(AND(LEFT(R403,1)="L",R403&lt;&gt;"LIGNE")),"",IF(UPPER(TRIM(W403))="QS","Qt. suffisante",IF(AI403="","",IF(AF403="MASSE",IF(AI403&gt;=1,"Kg","g"),IF(AF403="VOLUME",IF(AI403&gt;=1,"L","cl"),IFERROR(VLOOKUP(UPPER(TRIM(V403)),AP4:AS49,4,FALSE),V403))))))</f>
        <v/>
      </c>
      <c r="AB403" s="47" t="str">
        <f t="shared" si="83"/>
        <v/>
      </c>
      <c r="AC403" s="47" t="str">
        <f t="shared" si="84"/>
        <v/>
      </c>
      <c r="AD403" s="47" t="str">
        <f t="shared" si="88"/>
        <v/>
      </c>
      <c r="AE403" s="1"/>
      <c r="AF403" s="48" t="str">
        <f>IF(NOT(AND(LEFT(R403,1)="L",R403&lt;&gt;"LIGNE")),"",IFERROR(VLOOKUP(UPPER(TRIM(V403)),AP4:AS49,2,FALSE),""))</f>
        <v/>
      </c>
      <c r="AG403" s="49" t="str">
        <f>IF(NOT(AND(LEFT(R403,1)="L",R403&lt;&gt;"LIGNE")),"",IFERROR(VLOOKUP(UPPER(TRIM(V403)),AP4:AS49,3,FALSE),""))</f>
        <v/>
      </c>
      <c r="AH403" s="49" t="str">
        <f t="shared" si="85"/>
        <v/>
      </c>
      <c r="AI403" s="49" t="str">
        <f t="shared" si="89"/>
        <v/>
      </c>
      <c r="AJ403" s="49" t="str">
        <f t="shared" si="90"/>
        <v/>
      </c>
      <c r="AK403" s="40" t="str">
        <f>IF(R403="RECETTE","",IF(R403="PRINCIPAL AUTEUR",IF(OR(S403="",T403="",V403="",W403="",S403=0),"",IFERROR(IF(OR(VLOOKUP(UPPER(TRIM(SUBSTITUTE(T403,CHAR(160)," "))),AP4:AS49,2,FALSE)&lt;&gt;VLOOKUP(UPPER(TRIM(SUBSTITUTE(W403,CHAR(160)," "))),AP4:AS49,2,FALSE),AND(VLOOKUP(UPPER(TRIM(SUBSTITUTE(T403,CHAR(160)," "))),AP4:AS49,2,FALSE)="AUTRE",UPPER(TRIM(SUBSTITUTE(T403,CHAR(160)," ")))&lt;&gt;UPPER(TRIM(SUBSTITUTE(W403,CHAR(160)," "))))),"",(V403*VLOOKUP(UPPER(TRIM(SUBSTITUTE(W403,CHAR(160)," "))),AP4:AS49,3,FALSE))/(S403*VLOOKUP(UPPER(TRIM(SUBSTITUTE(T403,CHAR(160)," "))),AP4:AS49,3,FALSE))),"")),IFERROR(AK402,"")))</f>
        <v/>
      </c>
      <c r="AL403" s="40" t="str">
        <f t="shared" si="91"/>
        <v/>
      </c>
      <c r="AM403" s="50">
        <f t="shared" si="92"/>
        <v>0</v>
      </c>
      <c r="AN403" s="1"/>
      <c r="AO403" s="1"/>
      <c r="AP403" s="65" t="s">
        <v>446</v>
      </c>
      <c r="AQ403" s="1"/>
      <c r="AR403" s="1"/>
      <c r="AS403" s="1"/>
      <c r="BJ403" s="229">
        <v>1</v>
      </c>
    </row>
    <row r="404" spans="2:62" ht="20.100000000000001" customHeight="1" x14ac:dyDescent="0.25">
      <c r="B404" s="178">
        <f t="shared" si="81"/>
        <v>0</v>
      </c>
      <c r="C404" s="156"/>
      <c r="D404" s="157"/>
      <c r="E404" s="157"/>
      <c r="F404" s="157"/>
      <c r="G404" s="157"/>
      <c r="H404" s="157"/>
      <c r="I404" s="158"/>
      <c r="K404" s="255" t="str">
        <f t="shared" si="82"/>
        <v>►</v>
      </c>
      <c r="L404" s="341"/>
      <c r="M404" s="341"/>
      <c r="N404" s="341"/>
      <c r="O404" s="341"/>
      <c r="P404" s="341"/>
      <c r="Q404" s="1"/>
      <c r="R404" s="1"/>
      <c r="S404" s="77"/>
      <c r="T404" s="77"/>
      <c r="U404" s="77"/>
      <c r="V404" s="77"/>
      <c r="W404" s="1"/>
      <c r="X404" s="46" t="str">
        <f t="shared" si="86"/>
        <v/>
      </c>
      <c r="Y404" s="46" t="str">
        <f>IF(NOT(AND(LEFT(R404,1)="L",R404&lt;&gt;"LIGNE")),"",IF(UPPER(TRIM(W404))="QS","Qt. suffisante",IF(AJ404="","",IF(AF404="MASSE",IF(AJ404&gt;=1,"Kg","g"),IF(AF404="VOLUME",IF(AJ404&gt;=1,"L","cl"),IFERROR(VLOOKUP(UPPER(TRIM(V404)),AP4:AS49,4,FALSE),V404))))))</f>
        <v/>
      </c>
      <c r="Z404" s="78" t="str">
        <f t="shared" si="87"/>
        <v/>
      </c>
      <c r="AA404" s="45" t="str">
        <f>IF(NOT(AND(LEFT(R404,1)="L",R404&lt;&gt;"LIGNE")),"",IF(UPPER(TRIM(W404))="QS","Qt. suffisante",IF(AI404="","",IF(AF404="MASSE",IF(AI404&gt;=1,"Kg","g"),IF(AF404="VOLUME",IF(AI404&gt;=1,"L","cl"),IFERROR(VLOOKUP(UPPER(TRIM(V404)),AP4:AS49,4,FALSE),V404))))))</f>
        <v/>
      </c>
      <c r="AB404" s="47" t="str">
        <f t="shared" si="83"/>
        <v/>
      </c>
      <c r="AC404" s="47" t="str">
        <f t="shared" si="84"/>
        <v/>
      </c>
      <c r="AD404" s="47" t="str">
        <f t="shared" si="88"/>
        <v/>
      </c>
      <c r="AE404" s="1"/>
      <c r="AF404" s="48" t="str">
        <f>IF(NOT(AND(LEFT(R404,1)="L",R404&lt;&gt;"LIGNE")),"",IFERROR(VLOOKUP(UPPER(TRIM(V404)),AP4:AS49,2,FALSE),""))</f>
        <v/>
      </c>
      <c r="AG404" s="49" t="str">
        <f>IF(NOT(AND(LEFT(R404,1)="L",R404&lt;&gt;"LIGNE")),"",IFERROR(VLOOKUP(UPPER(TRIM(V404)),AP4:AS49,3,FALSE),""))</f>
        <v/>
      </c>
      <c r="AH404" s="49" t="str">
        <f t="shared" si="85"/>
        <v/>
      </c>
      <c r="AI404" s="49" t="str">
        <f t="shared" si="89"/>
        <v/>
      </c>
      <c r="AJ404" s="49" t="str">
        <f t="shared" si="90"/>
        <v/>
      </c>
      <c r="AK404" s="40" t="str">
        <f>IF(R404="RECETTE","",IF(R404="PRINCIPAL AUTEUR",IF(OR(S404="",T404="",V404="",W404="",S404=0),"",IFERROR(IF(OR(VLOOKUP(UPPER(TRIM(SUBSTITUTE(T404,CHAR(160)," "))),AP4:AS49,2,FALSE)&lt;&gt;VLOOKUP(UPPER(TRIM(SUBSTITUTE(W404,CHAR(160)," "))),AP4:AS49,2,FALSE),AND(VLOOKUP(UPPER(TRIM(SUBSTITUTE(T404,CHAR(160)," "))),AP4:AS49,2,FALSE)="AUTRE",UPPER(TRIM(SUBSTITUTE(T404,CHAR(160)," ")))&lt;&gt;UPPER(TRIM(SUBSTITUTE(W404,CHAR(160)," "))))),"",(V404*VLOOKUP(UPPER(TRIM(SUBSTITUTE(W404,CHAR(160)," "))),AP4:AS49,3,FALSE))/(S404*VLOOKUP(UPPER(TRIM(SUBSTITUTE(T404,CHAR(160)," "))),AP4:AS49,3,FALSE))),"")),IFERROR(AK403,"")))</f>
        <v/>
      </c>
      <c r="AL404" s="40" t="str">
        <f t="shared" si="91"/>
        <v/>
      </c>
      <c r="AM404" s="50">
        <f t="shared" si="92"/>
        <v>0</v>
      </c>
      <c r="AN404" s="1"/>
      <c r="AO404" s="1"/>
      <c r="AP404" s="65" t="s">
        <v>447</v>
      </c>
      <c r="AQ404" s="1"/>
      <c r="AR404" s="1"/>
      <c r="AS404" s="1"/>
      <c r="BJ404" s="229">
        <v>1</v>
      </c>
    </row>
    <row r="405" spans="2:62" ht="20.100000000000001" customHeight="1" x14ac:dyDescent="0.25">
      <c r="B405" s="178">
        <f t="shared" si="81"/>
        <v>0</v>
      </c>
      <c r="C405" s="156"/>
      <c r="D405" s="157"/>
      <c r="E405" s="157"/>
      <c r="F405" s="157"/>
      <c r="G405" s="157"/>
      <c r="H405" s="157"/>
      <c r="I405" s="158"/>
      <c r="K405" s="255" t="str">
        <f t="shared" si="82"/>
        <v>►</v>
      </c>
      <c r="L405" s="341"/>
      <c r="M405" s="341"/>
      <c r="N405" s="341"/>
      <c r="O405" s="341"/>
      <c r="P405" s="341"/>
      <c r="Q405" s="1"/>
      <c r="R405" s="1"/>
      <c r="S405" s="77"/>
      <c r="T405" s="77"/>
      <c r="U405" s="77"/>
      <c r="V405" s="77"/>
      <c r="W405" s="1"/>
      <c r="X405" s="46" t="str">
        <f t="shared" si="86"/>
        <v/>
      </c>
      <c r="Y405" s="46" t="str">
        <f>IF(NOT(AND(LEFT(R405,1)="L",R405&lt;&gt;"LIGNE")),"",IF(UPPER(TRIM(W405))="QS","Qt. suffisante",IF(AJ405="","",IF(AF405="MASSE",IF(AJ405&gt;=1,"Kg","g"),IF(AF405="VOLUME",IF(AJ405&gt;=1,"L","cl"),IFERROR(VLOOKUP(UPPER(TRIM(V405)),AP4:AS49,4,FALSE),V405))))))</f>
        <v/>
      </c>
      <c r="Z405" s="78" t="str">
        <f t="shared" si="87"/>
        <v/>
      </c>
      <c r="AA405" s="45" t="str">
        <f>IF(NOT(AND(LEFT(R405,1)="L",R405&lt;&gt;"LIGNE")),"",IF(UPPER(TRIM(W405))="QS","Qt. suffisante",IF(AI405="","",IF(AF405="MASSE",IF(AI405&gt;=1,"Kg","g"),IF(AF405="VOLUME",IF(AI405&gt;=1,"L","cl"),IFERROR(VLOOKUP(UPPER(TRIM(V405)),AP4:AS49,4,FALSE),V405))))))</f>
        <v/>
      </c>
      <c r="AB405" s="47" t="str">
        <f t="shared" si="83"/>
        <v/>
      </c>
      <c r="AC405" s="47" t="str">
        <f t="shared" si="84"/>
        <v/>
      </c>
      <c r="AD405" s="47" t="str">
        <f t="shared" si="88"/>
        <v/>
      </c>
      <c r="AE405" s="1"/>
      <c r="AF405" s="48" t="str">
        <f>IF(NOT(AND(LEFT(R405,1)="L",R405&lt;&gt;"LIGNE")),"",IFERROR(VLOOKUP(UPPER(TRIM(V405)),AP4:AS49,2,FALSE),""))</f>
        <v/>
      </c>
      <c r="AG405" s="49" t="str">
        <f>IF(NOT(AND(LEFT(R405,1)="L",R405&lt;&gt;"LIGNE")),"",IFERROR(VLOOKUP(UPPER(TRIM(V405)),AP4:AS49,3,FALSE),""))</f>
        <v/>
      </c>
      <c r="AH405" s="49" t="str">
        <f t="shared" si="85"/>
        <v/>
      </c>
      <c r="AI405" s="49" t="str">
        <f t="shared" si="89"/>
        <v/>
      </c>
      <c r="AJ405" s="49" t="str">
        <f t="shared" si="90"/>
        <v/>
      </c>
      <c r="AK405" s="40" t="str">
        <f>IF(R405="RECETTE","",IF(R405="PRINCIPAL AUTEUR",IF(OR(S405="",T405="",V405="",W405="",S405=0),"",IFERROR(IF(OR(VLOOKUP(UPPER(TRIM(SUBSTITUTE(T405,CHAR(160)," "))),AP4:AS49,2,FALSE)&lt;&gt;VLOOKUP(UPPER(TRIM(SUBSTITUTE(W405,CHAR(160)," "))),AP4:AS49,2,FALSE),AND(VLOOKUP(UPPER(TRIM(SUBSTITUTE(T405,CHAR(160)," "))),AP4:AS49,2,FALSE)="AUTRE",UPPER(TRIM(SUBSTITUTE(T405,CHAR(160)," ")))&lt;&gt;UPPER(TRIM(SUBSTITUTE(W405,CHAR(160)," "))))),"",(V405*VLOOKUP(UPPER(TRIM(SUBSTITUTE(W405,CHAR(160)," "))),AP4:AS49,3,FALSE))/(S405*VLOOKUP(UPPER(TRIM(SUBSTITUTE(T405,CHAR(160)," "))),AP4:AS49,3,FALSE))),"")),IFERROR(AK404,"")))</f>
        <v/>
      </c>
      <c r="AL405" s="40" t="str">
        <f t="shared" si="91"/>
        <v/>
      </c>
      <c r="AM405" s="50">
        <f t="shared" si="92"/>
        <v>0</v>
      </c>
      <c r="AN405" s="1"/>
      <c r="AO405" s="1"/>
      <c r="AP405" s="65" t="s">
        <v>448</v>
      </c>
      <c r="AQ405" s="1"/>
      <c r="AR405" s="1"/>
      <c r="AS405" s="1"/>
      <c r="BJ405" s="229">
        <v>1</v>
      </c>
    </row>
    <row r="406" spans="2:62" ht="20.100000000000001" customHeight="1" x14ac:dyDescent="0.25">
      <c r="B406" s="178">
        <f t="shared" si="81"/>
        <v>0</v>
      </c>
      <c r="C406" s="156"/>
      <c r="D406" s="157"/>
      <c r="E406" s="157"/>
      <c r="F406" s="157"/>
      <c r="G406" s="157"/>
      <c r="H406" s="157"/>
      <c r="I406" s="158"/>
      <c r="K406" s="255" t="str">
        <f t="shared" si="82"/>
        <v>►</v>
      </c>
      <c r="L406" s="341"/>
      <c r="M406" s="341"/>
      <c r="N406" s="341"/>
      <c r="O406" s="341"/>
      <c r="P406" s="341"/>
      <c r="Q406" s="1"/>
      <c r="R406" s="1"/>
      <c r="S406" s="77"/>
      <c r="T406" s="77"/>
      <c r="U406" s="77"/>
      <c r="V406" s="77"/>
      <c r="W406" s="1"/>
      <c r="X406" s="46" t="str">
        <f t="shared" si="86"/>
        <v/>
      </c>
      <c r="Y406" s="46" t="str">
        <f>IF(NOT(AND(LEFT(R406,1)="L",R406&lt;&gt;"LIGNE")),"",IF(UPPER(TRIM(W406))="QS","Qt. suffisante",IF(AJ406="","",IF(AF406="MASSE",IF(AJ406&gt;=1,"Kg","g"),IF(AF406="VOLUME",IF(AJ406&gt;=1,"L","cl"),IFERROR(VLOOKUP(UPPER(TRIM(V406)),AP4:AS49,4,FALSE),V406))))))</f>
        <v/>
      </c>
      <c r="Z406" s="78" t="str">
        <f t="shared" si="87"/>
        <v/>
      </c>
      <c r="AA406" s="45" t="str">
        <f>IF(NOT(AND(LEFT(R406,1)="L",R406&lt;&gt;"LIGNE")),"",IF(UPPER(TRIM(W406))="QS","Qt. suffisante",IF(AI406="","",IF(AF406="MASSE",IF(AI406&gt;=1,"Kg","g"),IF(AF406="VOLUME",IF(AI406&gt;=1,"L","cl"),IFERROR(VLOOKUP(UPPER(TRIM(V406)),AP4:AS49,4,FALSE),V406))))))</f>
        <v/>
      </c>
      <c r="AB406" s="47" t="str">
        <f t="shared" si="83"/>
        <v/>
      </c>
      <c r="AC406" s="47" t="str">
        <f t="shared" si="84"/>
        <v/>
      </c>
      <c r="AD406" s="47" t="str">
        <f t="shared" si="88"/>
        <v/>
      </c>
      <c r="AE406" s="1"/>
      <c r="AF406" s="48" t="str">
        <f>IF(NOT(AND(LEFT(R406,1)="L",R406&lt;&gt;"LIGNE")),"",IFERROR(VLOOKUP(UPPER(TRIM(V406)),AP4:AS49,2,FALSE),""))</f>
        <v/>
      </c>
      <c r="AG406" s="49" t="str">
        <f>IF(NOT(AND(LEFT(R406,1)="L",R406&lt;&gt;"LIGNE")),"",IFERROR(VLOOKUP(UPPER(TRIM(V406)),AP4:AS49,3,FALSE),""))</f>
        <v/>
      </c>
      <c r="AH406" s="49" t="str">
        <f t="shared" si="85"/>
        <v/>
      </c>
      <c r="AI406" s="49" t="str">
        <f t="shared" si="89"/>
        <v/>
      </c>
      <c r="AJ406" s="49" t="str">
        <f t="shared" si="90"/>
        <v/>
      </c>
      <c r="AK406" s="40" t="str">
        <f>IF(R406="RECETTE","",IF(R406="PRINCIPAL AUTEUR",IF(OR(S406="",T406="",V406="",W406="",S406=0),"",IFERROR(IF(OR(VLOOKUP(UPPER(TRIM(SUBSTITUTE(T406,CHAR(160)," "))),AP4:AS49,2,FALSE)&lt;&gt;VLOOKUP(UPPER(TRIM(SUBSTITUTE(W406,CHAR(160)," "))),AP4:AS49,2,FALSE),AND(VLOOKUP(UPPER(TRIM(SUBSTITUTE(T406,CHAR(160)," "))),AP4:AS49,2,FALSE)="AUTRE",UPPER(TRIM(SUBSTITUTE(T406,CHAR(160)," ")))&lt;&gt;UPPER(TRIM(SUBSTITUTE(W406,CHAR(160)," "))))),"",(V406*VLOOKUP(UPPER(TRIM(SUBSTITUTE(W406,CHAR(160)," "))),AP4:AS49,3,FALSE))/(S406*VLOOKUP(UPPER(TRIM(SUBSTITUTE(T406,CHAR(160)," "))),AP4:AS49,3,FALSE))),"")),IFERROR(AK405,"")))</f>
        <v/>
      </c>
      <c r="AL406" s="40" t="str">
        <f t="shared" si="91"/>
        <v/>
      </c>
      <c r="AM406" s="50">
        <f t="shared" si="92"/>
        <v>0</v>
      </c>
      <c r="AN406" s="1"/>
      <c r="AO406" s="1"/>
      <c r="AP406" s="65" t="s">
        <v>449</v>
      </c>
      <c r="AQ406" s="1"/>
      <c r="AR406" s="1"/>
      <c r="AS406" s="1"/>
      <c r="BJ406" s="229">
        <v>1</v>
      </c>
    </row>
    <row r="407" spans="2:62" ht="20.100000000000001" customHeight="1" x14ac:dyDescent="0.25">
      <c r="B407" s="178">
        <f t="shared" si="81"/>
        <v>0</v>
      </c>
      <c r="C407" s="156"/>
      <c r="D407" s="157"/>
      <c r="E407" s="157"/>
      <c r="F407" s="157"/>
      <c r="G407" s="157"/>
      <c r="H407" s="157"/>
      <c r="I407" s="158"/>
      <c r="K407" s="255" t="str">
        <f t="shared" si="82"/>
        <v>►</v>
      </c>
      <c r="L407" s="341"/>
      <c r="M407" s="341"/>
      <c r="N407" s="341"/>
      <c r="O407" s="341"/>
      <c r="P407" s="341"/>
      <c r="Q407" s="1"/>
      <c r="R407" s="1"/>
      <c r="S407" s="77"/>
      <c r="T407" s="77"/>
      <c r="U407" s="77"/>
      <c r="V407" s="77"/>
      <c r="W407" s="1"/>
      <c r="X407" s="46" t="str">
        <f t="shared" si="86"/>
        <v/>
      </c>
      <c r="Y407" s="46" t="str">
        <f>IF(NOT(AND(LEFT(R407,1)="L",R407&lt;&gt;"LIGNE")),"",IF(UPPER(TRIM(W407))="QS","Qt. suffisante",IF(AJ407="","",IF(AF407="MASSE",IF(AJ407&gt;=1,"Kg","g"),IF(AF407="VOLUME",IF(AJ407&gt;=1,"L","cl"),IFERROR(VLOOKUP(UPPER(TRIM(V407)),AP4:AS49,4,FALSE),V407))))))</f>
        <v/>
      </c>
      <c r="Z407" s="78" t="str">
        <f t="shared" si="87"/>
        <v/>
      </c>
      <c r="AA407" s="45" t="str">
        <f>IF(NOT(AND(LEFT(R407,1)="L",R407&lt;&gt;"LIGNE")),"",IF(UPPER(TRIM(W407))="QS","Qt. suffisante",IF(AI407="","",IF(AF407="MASSE",IF(AI407&gt;=1,"Kg","g"),IF(AF407="VOLUME",IF(AI407&gt;=1,"L","cl"),IFERROR(VLOOKUP(UPPER(TRIM(V407)),AP4:AS49,4,FALSE),V407))))))</f>
        <v/>
      </c>
      <c r="AB407" s="47" t="str">
        <f t="shared" si="83"/>
        <v/>
      </c>
      <c r="AC407" s="47" t="str">
        <f t="shared" si="84"/>
        <v/>
      </c>
      <c r="AD407" s="47" t="str">
        <f t="shared" si="88"/>
        <v/>
      </c>
      <c r="AE407" s="1"/>
      <c r="AF407" s="48" t="str">
        <f>IF(NOT(AND(LEFT(R407,1)="L",R407&lt;&gt;"LIGNE")),"",IFERROR(VLOOKUP(UPPER(TRIM(V407)),AP4:AS49,2,FALSE),""))</f>
        <v/>
      </c>
      <c r="AG407" s="49" t="str">
        <f>IF(NOT(AND(LEFT(R407,1)="L",R407&lt;&gt;"LIGNE")),"",IFERROR(VLOOKUP(UPPER(TRIM(V407)),AP4:AS49,3,FALSE),""))</f>
        <v/>
      </c>
      <c r="AH407" s="49" t="str">
        <f t="shared" si="85"/>
        <v/>
      </c>
      <c r="AI407" s="49" t="str">
        <f t="shared" si="89"/>
        <v/>
      </c>
      <c r="AJ407" s="49" t="str">
        <f t="shared" si="90"/>
        <v/>
      </c>
      <c r="AK407" s="40" t="str">
        <f>IF(R407="RECETTE","",IF(R407="PRINCIPAL AUTEUR",IF(OR(S407="",T407="",V407="",W407="",S407=0),"",IFERROR(IF(OR(VLOOKUP(UPPER(TRIM(SUBSTITUTE(T407,CHAR(160)," "))),AP4:AS49,2,FALSE)&lt;&gt;VLOOKUP(UPPER(TRIM(SUBSTITUTE(W407,CHAR(160)," "))),AP4:AS49,2,FALSE),AND(VLOOKUP(UPPER(TRIM(SUBSTITUTE(T407,CHAR(160)," "))),AP4:AS49,2,FALSE)="AUTRE",UPPER(TRIM(SUBSTITUTE(T407,CHAR(160)," ")))&lt;&gt;UPPER(TRIM(SUBSTITUTE(W407,CHAR(160)," "))))),"",(V407*VLOOKUP(UPPER(TRIM(SUBSTITUTE(W407,CHAR(160)," "))),AP4:AS49,3,FALSE))/(S407*VLOOKUP(UPPER(TRIM(SUBSTITUTE(T407,CHAR(160)," "))),AP4:AS49,3,FALSE))),"")),IFERROR(AK406,"")))</f>
        <v/>
      </c>
      <c r="AL407" s="40" t="str">
        <f t="shared" si="91"/>
        <v/>
      </c>
      <c r="AM407" s="50">
        <f t="shared" si="92"/>
        <v>0</v>
      </c>
      <c r="AN407" s="1"/>
      <c r="AO407" s="1"/>
      <c r="AP407" s="65" t="s">
        <v>454</v>
      </c>
      <c r="AQ407" s="1"/>
      <c r="AR407" s="1"/>
      <c r="AS407" s="1"/>
      <c r="BJ407" s="229">
        <v>1</v>
      </c>
    </row>
    <row r="408" spans="2:62" ht="20.100000000000001" customHeight="1" x14ac:dyDescent="0.25">
      <c r="B408" s="178">
        <f t="shared" si="81"/>
        <v>0</v>
      </c>
      <c r="C408" s="156"/>
      <c r="D408" s="157"/>
      <c r="E408" s="157"/>
      <c r="F408" s="157"/>
      <c r="G408" s="157"/>
      <c r="H408" s="157"/>
      <c r="I408" s="158"/>
      <c r="K408" s="255" t="str">
        <f t="shared" si="82"/>
        <v>►</v>
      </c>
      <c r="L408" s="341"/>
      <c r="M408" s="341"/>
      <c r="N408" s="341"/>
      <c r="O408" s="341"/>
      <c r="P408" s="341"/>
      <c r="Q408" s="1"/>
      <c r="R408" s="1"/>
      <c r="S408" s="77"/>
      <c r="T408" s="77"/>
      <c r="U408" s="77"/>
      <c r="V408" s="77"/>
      <c r="W408" s="1"/>
      <c r="X408" s="46" t="str">
        <f t="shared" si="86"/>
        <v/>
      </c>
      <c r="Y408" s="46" t="str">
        <f>IF(NOT(AND(LEFT(R408,1)="L",R408&lt;&gt;"LIGNE")),"",IF(UPPER(TRIM(W408))="QS","Qt. suffisante",IF(AJ408="","",IF(AF408="MASSE",IF(AJ408&gt;=1,"Kg","g"),IF(AF408="VOLUME",IF(AJ408&gt;=1,"L","cl"),IFERROR(VLOOKUP(UPPER(TRIM(V408)),AP4:AS49,4,FALSE),V408))))))</f>
        <v/>
      </c>
      <c r="Z408" s="78" t="str">
        <f t="shared" si="87"/>
        <v/>
      </c>
      <c r="AA408" s="45" t="str">
        <f>IF(NOT(AND(LEFT(R408,1)="L",R408&lt;&gt;"LIGNE")),"",IF(UPPER(TRIM(W408))="QS","Qt. suffisante",IF(AI408="","",IF(AF408="MASSE",IF(AI408&gt;=1,"Kg","g"),IF(AF408="VOLUME",IF(AI408&gt;=1,"L","cl"),IFERROR(VLOOKUP(UPPER(TRIM(V408)),AP4:AS49,4,FALSE),V408))))))</f>
        <v/>
      </c>
      <c r="AB408" s="47" t="str">
        <f t="shared" si="83"/>
        <v/>
      </c>
      <c r="AC408" s="47" t="str">
        <f t="shared" si="84"/>
        <v/>
      </c>
      <c r="AD408" s="47" t="str">
        <f t="shared" si="88"/>
        <v/>
      </c>
      <c r="AE408" s="1"/>
      <c r="AF408" s="48" t="str">
        <f>IF(NOT(AND(LEFT(R408,1)="L",R408&lt;&gt;"LIGNE")),"",IFERROR(VLOOKUP(UPPER(TRIM(V408)),AP4:AS49,2,FALSE),""))</f>
        <v/>
      </c>
      <c r="AG408" s="49" t="str">
        <f>IF(NOT(AND(LEFT(R408,1)="L",R408&lt;&gt;"LIGNE")),"",IFERROR(VLOOKUP(UPPER(TRIM(V408)),AP4:AS49,3,FALSE),""))</f>
        <v/>
      </c>
      <c r="AH408" s="49" t="str">
        <f t="shared" si="85"/>
        <v/>
      </c>
      <c r="AI408" s="49" t="str">
        <f t="shared" si="89"/>
        <v/>
      </c>
      <c r="AJ408" s="49" t="str">
        <f t="shared" si="90"/>
        <v/>
      </c>
      <c r="AK408" s="40" t="str">
        <f>IF(R408="RECETTE","",IF(R408="PRINCIPAL AUTEUR",IF(OR(S408="",T408="",V408="",W408="",S408=0),"",IFERROR(IF(OR(VLOOKUP(UPPER(TRIM(SUBSTITUTE(T408,CHAR(160)," "))),AP4:AS49,2,FALSE)&lt;&gt;VLOOKUP(UPPER(TRIM(SUBSTITUTE(W408,CHAR(160)," "))),AP4:AS49,2,FALSE),AND(VLOOKUP(UPPER(TRIM(SUBSTITUTE(T408,CHAR(160)," "))),AP4:AS49,2,FALSE)="AUTRE",UPPER(TRIM(SUBSTITUTE(T408,CHAR(160)," ")))&lt;&gt;UPPER(TRIM(SUBSTITUTE(W408,CHAR(160)," "))))),"",(V408*VLOOKUP(UPPER(TRIM(SUBSTITUTE(W408,CHAR(160)," "))),AP4:AS49,3,FALSE))/(S408*VLOOKUP(UPPER(TRIM(SUBSTITUTE(T408,CHAR(160)," "))),AP4:AS49,3,FALSE))),"")),IFERROR(AK407,"")))</f>
        <v/>
      </c>
      <c r="AL408" s="40" t="str">
        <f t="shared" si="91"/>
        <v/>
      </c>
      <c r="AM408" s="50">
        <f t="shared" si="92"/>
        <v>0</v>
      </c>
      <c r="AN408" s="1"/>
      <c r="AO408" s="1"/>
      <c r="AP408" s="65" t="s">
        <v>455</v>
      </c>
      <c r="AQ408" s="1"/>
      <c r="AR408" s="1"/>
      <c r="AS408" s="1"/>
      <c r="BJ408" s="229">
        <v>1</v>
      </c>
    </row>
    <row r="409" spans="2:62" ht="20.100000000000001" customHeight="1" x14ac:dyDescent="0.25">
      <c r="B409" s="178">
        <f t="shared" si="81"/>
        <v>0</v>
      </c>
      <c r="C409" s="156"/>
      <c r="D409" s="157"/>
      <c r="E409" s="157"/>
      <c r="F409" s="157"/>
      <c r="G409" s="157"/>
      <c r="H409" s="157"/>
      <c r="I409" s="158"/>
      <c r="K409" s="255" t="str">
        <f t="shared" si="82"/>
        <v>►</v>
      </c>
      <c r="L409" s="341"/>
      <c r="M409" s="341"/>
      <c r="N409" s="341"/>
      <c r="O409" s="341"/>
      <c r="P409" s="341"/>
      <c r="Q409" s="1"/>
      <c r="R409" s="1"/>
      <c r="S409" s="77"/>
      <c r="T409" s="77"/>
      <c r="U409" s="77"/>
      <c r="V409" s="77"/>
      <c r="W409" s="1"/>
      <c r="X409" s="46" t="str">
        <f t="shared" si="86"/>
        <v/>
      </c>
      <c r="Y409" s="46" t="str">
        <f>IF(NOT(AND(LEFT(R409,1)="L",R409&lt;&gt;"LIGNE")),"",IF(UPPER(TRIM(W409))="QS","Qt. suffisante",IF(AJ409="","",IF(AF409="MASSE",IF(AJ409&gt;=1,"Kg","g"),IF(AF409="VOLUME",IF(AJ409&gt;=1,"L","cl"),IFERROR(VLOOKUP(UPPER(TRIM(V409)),AP4:AS49,4,FALSE),V409))))))</f>
        <v/>
      </c>
      <c r="Z409" s="78" t="str">
        <f t="shared" si="87"/>
        <v/>
      </c>
      <c r="AA409" s="45" t="str">
        <f>IF(NOT(AND(LEFT(R409,1)="L",R409&lt;&gt;"LIGNE")),"",IF(UPPER(TRIM(W409))="QS","Qt. suffisante",IF(AI409="","",IF(AF409="MASSE",IF(AI409&gt;=1,"Kg","g"),IF(AF409="VOLUME",IF(AI409&gt;=1,"L","cl"),IFERROR(VLOOKUP(UPPER(TRIM(V409)),AP4:AS49,4,FALSE),V409))))))</f>
        <v/>
      </c>
      <c r="AB409" s="47" t="str">
        <f t="shared" si="83"/>
        <v/>
      </c>
      <c r="AC409" s="47" t="str">
        <f t="shared" si="84"/>
        <v/>
      </c>
      <c r="AD409" s="47" t="str">
        <f t="shared" si="88"/>
        <v/>
      </c>
      <c r="AE409" s="1"/>
      <c r="AF409" s="48" t="str">
        <f>IF(NOT(AND(LEFT(R409,1)="L",R409&lt;&gt;"LIGNE")),"",IFERROR(VLOOKUP(UPPER(TRIM(V409)),AP4:AS49,2,FALSE),""))</f>
        <v/>
      </c>
      <c r="AG409" s="49" t="str">
        <f>IF(NOT(AND(LEFT(R409,1)="L",R409&lt;&gt;"LIGNE")),"",IFERROR(VLOOKUP(UPPER(TRIM(V409)),AP4:AS49,3,FALSE),""))</f>
        <v/>
      </c>
      <c r="AH409" s="49" t="str">
        <f t="shared" si="85"/>
        <v/>
      </c>
      <c r="AI409" s="49" t="str">
        <f t="shared" si="89"/>
        <v/>
      </c>
      <c r="AJ409" s="49" t="str">
        <f t="shared" si="90"/>
        <v/>
      </c>
      <c r="AK409" s="40" t="str">
        <f>IF(R409="RECETTE","",IF(R409="PRINCIPAL AUTEUR",IF(OR(S409="",T409="",V409="",W409="",S409=0),"",IFERROR(IF(OR(VLOOKUP(UPPER(TRIM(SUBSTITUTE(T409,CHAR(160)," "))),AP4:AS49,2,FALSE)&lt;&gt;VLOOKUP(UPPER(TRIM(SUBSTITUTE(W409,CHAR(160)," "))),AP4:AS49,2,FALSE),AND(VLOOKUP(UPPER(TRIM(SUBSTITUTE(T409,CHAR(160)," "))),AP4:AS49,2,FALSE)="AUTRE",UPPER(TRIM(SUBSTITUTE(T409,CHAR(160)," ")))&lt;&gt;UPPER(TRIM(SUBSTITUTE(W409,CHAR(160)," "))))),"",(V409*VLOOKUP(UPPER(TRIM(SUBSTITUTE(W409,CHAR(160)," "))),AP4:AS49,3,FALSE))/(S409*VLOOKUP(UPPER(TRIM(SUBSTITUTE(T409,CHAR(160)," "))),AP4:AS49,3,FALSE))),"")),IFERROR(AK408,"")))</f>
        <v/>
      </c>
      <c r="AL409" s="40" t="str">
        <f t="shared" si="91"/>
        <v/>
      </c>
      <c r="AM409" s="50">
        <f t="shared" si="92"/>
        <v>0</v>
      </c>
      <c r="AN409" s="1"/>
      <c r="AO409" s="1"/>
      <c r="AP409" s="65" t="s">
        <v>456</v>
      </c>
      <c r="AQ409" s="1"/>
      <c r="AR409" s="1"/>
      <c r="AS409" s="1"/>
      <c r="BJ409" s="229">
        <v>1</v>
      </c>
    </row>
    <row r="410" spans="2:62" ht="20.100000000000001" customHeight="1" x14ac:dyDescent="0.25">
      <c r="B410" s="178">
        <f t="shared" si="81"/>
        <v>0</v>
      </c>
      <c r="C410" s="156"/>
      <c r="D410" s="157"/>
      <c r="E410" s="157"/>
      <c r="F410" s="157"/>
      <c r="G410" s="157"/>
      <c r="H410" s="157"/>
      <c r="I410" s="158"/>
      <c r="K410" s="255" t="str">
        <f t="shared" si="82"/>
        <v>►</v>
      </c>
      <c r="L410" s="341"/>
      <c r="M410" s="341"/>
      <c r="N410" s="341"/>
      <c r="O410" s="341"/>
      <c r="P410" s="341"/>
      <c r="Q410" s="1"/>
      <c r="R410" s="1"/>
      <c r="S410" s="77"/>
      <c r="T410" s="77"/>
      <c r="U410" s="77"/>
      <c r="V410" s="77"/>
      <c r="W410" s="1"/>
      <c r="X410" s="46" t="str">
        <f t="shared" si="86"/>
        <v/>
      </c>
      <c r="Y410" s="46" t="str">
        <f>IF(NOT(AND(LEFT(R410,1)="L",R410&lt;&gt;"LIGNE")),"",IF(UPPER(TRIM(W410))="QS","Qt. suffisante",IF(AJ410="","",IF(AF410="MASSE",IF(AJ410&gt;=1,"Kg","g"),IF(AF410="VOLUME",IF(AJ410&gt;=1,"L","cl"),IFERROR(VLOOKUP(UPPER(TRIM(V410)),AP4:AS49,4,FALSE),V410))))))</f>
        <v/>
      </c>
      <c r="Z410" s="78" t="str">
        <f t="shared" si="87"/>
        <v/>
      </c>
      <c r="AA410" s="45" t="str">
        <f>IF(NOT(AND(LEFT(R410,1)="L",R410&lt;&gt;"LIGNE")),"",IF(UPPER(TRIM(W410))="QS","Qt. suffisante",IF(AI410="","",IF(AF410="MASSE",IF(AI410&gt;=1,"Kg","g"),IF(AF410="VOLUME",IF(AI410&gt;=1,"L","cl"),IFERROR(VLOOKUP(UPPER(TRIM(V410)),AP4:AS49,4,FALSE),V410))))))</f>
        <v/>
      </c>
      <c r="AB410" s="47" t="str">
        <f t="shared" si="83"/>
        <v/>
      </c>
      <c r="AC410" s="47" t="str">
        <f t="shared" si="84"/>
        <v/>
      </c>
      <c r="AD410" s="47" t="str">
        <f t="shared" si="88"/>
        <v/>
      </c>
      <c r="AE410" s="1"/>
      <c r="AF410" s="48" t="str">
        <f>IF(NOT(AND(LEFT(R410,1)="L",R410&lt;&gt;"LIGNE")),"",IFERROR(VLOOKUP(UPPER(TRIM(V410)),AP4:AS49,2,FALSE),""))</f>
        <v/>
      </c>
      <c r="AG410" s="49" t="str">
        <f>IF(NOT(AND(LEFT(R410,1)="L",R410&lt;&gt;"LIGNE")),"",IFERROR(VLOOKUP(UPPER(TRIM(V410)),AP4:AS49,3,FALSE),""))</f>
        <v/>
      </c>
      <c r="AH410" s="49" t="str">
        <f t="shared" si="85"/>
        <v/>
      </c>
      <c r="AI410" s="49" t="str">
        <f t="shared" si="89"/>
        <v/>
      </c>
      <c r="AJ410" s="49" t="str">
        <f t="shared" si="90"/>
        <v/>
      </c>
      <c r="AK410" s="40" t="str">
        <f>IF(R410="RECETTE","",IF(R410="PRINCIPAL AUTEUR",IF(OR(S410="",T410="",V410="",W410="",S410=0),"",IFERROR(IF(OR(VLOOKUP(UPPER(TRIM(SUBSTITUTE(T410,CHAR(160)," "))),AP4:AS49,2,FALSE)&lt;&gt;VLOOKUP(UPPER(TRIM(SUBSTITUTE(W410,CHAR(160)," "))),AP4:AS49,2,FALSE),AND(VLOOKUP(UPPER(TRIM(SUBSTITUTE(T410,CHAR(160)," "))),AP4:AS49,2,FALSE)="AUTRE",UPPER(TRIM(SUBSTITUTE(T410,CHAR(160)," ")))&lt;&gt;UPPER(TRIM(SUBSTITUTE(W410,CHAR(160)," "))))),"",(V410*VLOOKUP(UPPER(TRIM(SUBSTITUTE(W410,CHAR(160)," "))),AP4:AS49,3,FALSE))/(S410*VLOOKUP(UPPER(TRIM(SUBSTITUTE(T410,CHAR(160)," "))),AP4:AS49,3,FALSE))),"")),IFERROR(AK409,"")))</f>
        <v/>
      </c>
      <c r="AL410" s="40" t="str">
        <f t="shared" si="91"/>
        <v/>
      </c>
      <c r="AM410" s="50">
        <f t="shared" si="92"/>
        <v>0</v>
      </c>
      <c r="AN410" s="1"/>
      <c r="AO410" s="1"/>
      <c r="AP410" s="65" t="s">
        <v>457</v>
      </c>
      <c r="AQ410" s="1"/>
      <c r="AR410" s="1"/>
      <c r="AS410" s="1"/>
      <c r="BJ410" s="229">
        <v>1</v>
      </c>
    </row>
    <row r="411" spans="2:62" ht="20.100000000000001" customHeight="1" x14ac:dyDescent="0.25">
      <c r="B411" s="178">
        <f t="shared" si="81"/>
        <v>0</v>
      </c>
      <c r="C411" s="156"/>
      <c r="D411" s="157"/>
      <c r="E411" s="157"/>
      <c r="F411" s="157"/>
      <c r="G411" s="157"/>
      <c r="H411" s="157"/>
      <c r="I411" s="158"/>
      <c r="K411" s="255" t="str">
        <f t="shared" si="82"/>
        <v>►</v>
      </c>
      <c r="L411" s="341"/>
      <c r="M411" s="341"/>
      <c r="N411" s="341"/>
      <c r="O411" s="341"/>
      <c r="P411" s="341"/>
      <c r="Q411" s="1"/>
      <c r="R411" s="1"/>
      <c r="S411" s="77"/>
      <c r="T411" s="77"/>
      <c r="U411" s="77"/>
      <c r="V411" s="77"/>
      <c r="W411" s="1"/>
      <c r="X411" s="46" t="str">
        <f t="shared" si="86"/>
        <v/>
      </c>
      <c r="Y411" s="46" t="str">
        <f>IF(NOT(AND(LEFT(R411,1)="L",R411&lt;&gt;"LIGNE")),"",IF(UPPER(TRIM(W411))="QS","Qt. suffisante",IF(AJ411="","",IF(AF411="MASSE",IF(AJ411&gt;=1,"Kg","g"),IF(AF411="VOLUME",IF(AJ411&gt;=1,"L","cl"),IFERROR(VLOOKUP(UPPER(TRIM(V411)),AP4:AS49,4,FALSE),V411))))))</f>
        <v/>
      </c>
      <c r="Z411" s="78" t="str">
        <f t="shared" si="87"/>
        <v/>
      </c>
      <c r="AA411" s="45" t="str">
        <f>IF(NOT(AND(LEFT(R411,1)="L",R411&lt;&gt;"LIGNE")),"",IF(UPPER(TRIM(W411))="QS","Qt. suffisante",IF(AI411="","",IF(AF411="MASSE",IF(AI411&gt;=1,"Kg","g"),IF(AF411="VOLUME",IF(AI411&gt;=1,"L","cl"),IFERROR(VLOOKUP(UPPER(TRIM(V411)),AP4:AS49,4,FALSE),V411))))))</f>
        <v/>
      </c>
      <c r="AB411" s="47" t="str">
        <f t="shared" si="83"/>
        <v/>
      </c>
      <c r="AC411" s="47" t="str">
        <f t="shared" si="84"/>
        <v/>
      </c>
      <c r="AD411" s="47" t="str">
        <f t="shared" si="88"/>
        <v/>
      </c>
      <c r="AE411" s="1"/>
      <c r="AF411" s="48" t="str">
        <f>IF(NOT(AND(LEFT(R411,1)="L",R411&lt;&gt;"LIGNE")),"",IFERROR(VLOOKUP(UPPER(TRIM(V411)),AP4:AS49,2,FALSE),""))</f>
        <v/>
      </c>
      <c r="AG411" s="49" t="str">
        <f>IF(NOT(AND(LEFT(R411,1)="L",R411&lt;&gt;"LIGNE")),"",IFERROR(VLOOKUP(UPPER(TRIM(V411)),AP4:AS49,3,FALSE),""))</f>
        <v/>
      </c>
      <c r="AH411" s="49" t="str">
        <f t="shared" si="85"/>
        <v/>
      </c>
      <c r="AI411" s="49" t="str">
        <f t="shared" si="89"/>
        <v/>
      </c>
      <c r="AJ411" s="49" t="str">
        <f t="shared" si="90"/>
        <v/>
      </c>
      <c r="AK411" s="40" t="str">
        <f>IF(R411="RECETTE","",IF(R411="PRINCIPAL AUTEUR",IF(OR(S411="",T411="",V411="",W411="",S411=0),"",IFERROR(IF(OR(VLOOKUP(UPPER(TRIM(SUBSTITUTE(T411,CHAR(160)," "))),AP4:AS49,2,FALSE)&lt;&gt;VLOOKUP(UPPER(TRIM(SUBSTITUTE(W411,CHAR(160)," "))),AP4:AS49,2,FALSE),AND(VLOOKUP(UPPER(TRIM(SUBSTITUTE(T411,CHAR(160)," "))),AP4:AS49,2,FALSE)="AUTRE",UPPER(TRIM(SUBSTITUTE(T411,CHAR(160)," ")))&lt;&gt;UPPER(TRIM(SUBSTITUTE(W411,CHAR(160)," "))))),"",(V411*VLOOKUP(UPPER(TRIM(SUBSTITUTE(W411,CHAR(160)," "))),AP4:AS49,3,FALSE))/(S411*VLOOKUP(UPPER(TRIM(SUBSTITUTE(T411,CHAR(160)," "))),AP4:AS49,3,FALSE))),"")),IFERROR(AK410,"")))</f>
        <v/>
      </c>
      <c r="AL411" s="40" t="str">
        <f t="shared" si="91"/>
        <v/>
      </c>
      <c r="AM411" s="50">
        <f t="shared" si="92"/>
        <v>0</v>
      </c>
      <c r="AN411" s="1"/>
      <c r="AO411" s="1"/>
      <c r="AP411" s="65" t="s">
        <v>450</v>
      </c>
      <c r="AQ411" s="1"/>
      <c r="AR411" s="1"/>
      <c r="AS411" s="1"/>
      <c r="BJ411" s="229">
        <v>1</v>
      </c>
    </row>
    <row r="412" spans="2:62" ht="20.100000000000001" customHeight="1" x14ac:dyDescent="0.25">
      <c r="B412" s="178">
        <f t="shared" si="81"/>
        <v>0</v>
      </c>
      <c r="C412" s="156"/>
      <c r="D412" s="157"/>
      <c r="E412" s="157"/>
      <c r="F412" s="157"/>
      <c r="G412" s="157"/>
      <c r="H412" s="157"/>
      <c r="I412" s="158"/>
      <c r="K412" s="255" t="str">
        <f t="shared" si="82"/>
        <v>►</v>
      </c>
      <c r="L412" s="341"/>
      <c r="M412" s="341"/>
      <c r="N412" s="341"/>
      <c r="O412" s="341"/>
      <c r="P412" s="341"/>
      <c r="Q412" s="1"/>
      <c r="R412" s="1"/>
      <c r="S412" s="77"/>
      <c r="T412" s="77"/>
      <c r="U412" s="77"/>
      <c r="V412" s="77"/>
      <c r="W412" s="1"/>
      <c r="X412" s="46" t="str">
        <f t="shared" si="86"/>
        <v/>
      </c>
      <c r="Y412" s="46" t="str">
        <f>IF(NOT(AND(LEFT(R412,1)="L",R412&lt;&gt;"LIGNE")),"",IF(UPPER(TRIM(W412))="QS","Qt. suffisante",IF(AJ412="","",IF(AF412="MASSE",IF(AJ412&gt;=1,"Kg","g"),IF(AF412="VOLUME",IF(AJ412&gt;=1,"L","cl"),IFERROR(VLOOKUP(UPPER(TRIM(V412)),AP4:AS49,4,FALSE),V412))))))</f>
        <v/>
      </c>
      <c r="Z412" s="78" t="str">
        <f t="shared" si="87"/>
        <v/>
      </c>
      <c r="AA412" s="45" t="str">
        <f>IF(NOT(AND(LEFT(R412,1)="L",R412&lt;&gt;"LIGNE")),"",IF(UPPER(TRIM(W412))="QS","Qt. suffisante",IF(AI412="","",IF(AF412="MASSE",IF(AI412&gt;=1,"Kg","g"),IF(AF412="VOLUME",IF(AI412&gt;=1,"L","cl"),IFERROR(VLOOKUP(UPPER(TRIM(V412)),AP4:AS49,4,FALSE),V412))))))</f>
        <v/>
      </c>
      <c r="AB412" s="47" t="str">
        <f t="shared" si="83"/>
        <v/>
      </c>
      <c r="AC412" s="47" t="str">
        <f t="shared" si="84"/>
        <v/>
      </c>
      <c r="AD412" s="47" t="str">
        <f t="shared" si="88"/>
        <v/>
      </c>
      <c r="AE412" s="1"/>
      <c r="AF412" s="48" t="str">
        <f>IF(NOT(AND(LEFT(R412,1)="L",R412&lt;&gt;"LIGNE")),"",IFERROR(VLOOKUP(UPPER(TRIM(V412)),AP4:AS49,2,FALSE),""))</f>
        <v/>
      </c>
      <c r="AG412" s="49" t="str">
        <f>IF(NOT(AND(LEFT(R412,1)="L",R412&lt;&gt;"LIGNE")),"",IFERROR(VLOOKUP(UPPER(TRIM(V412)),AP4:AS49,3,FALSE),""))</f>
        <v/>
      </c>
      <c r="AH412" s="49" t="str">
        <f t="shared" si="85"/>
        <v/>
      </c>
      <c r="AI412" s="49" t="str">
        <f t="shared" si="89"/>
        <v/>
      </c>
      <c r="AJ412" s="49" t="str">
        <f t="shared" si="90"/>
        <v/>
      </c>
      <c r="AK412" s="40" t="str">
        <f>IF(R412="RECETTE","",IF(R412="PRINCIPAL AUTEUR",IF(OR(S412="",T412="",V412="",W412="",S412=0),"",IFERROR(IF(OR(VLOOKUP(UPPER(TRIM(SUBSTITUTE(T412,CHAR(160)," "))),AP4:AS49,2,FALSE)&lt;&gt;VLOOKUP(UPPER(TRIM(SUBSTITUTE(W412,CHAR(160)," "))),AP4:AS49,2,FALSE),AND(VLOOKUP(UPPER(TRIM(SUBSTITUTE(T412,CHAR(160)," "))),AP4:AS49,2,FALSE)="AUTRE",UPPER(TRIM(SUBSTITUTE(T412,CHAR(160)," ")))&lt;&gt;UPPER(TRIM(SUBSTITUTE(W412,CHAR(160)," "))))),"",(V412*VLOOKUP(UPPER(TRIM(SUBSTITUTE(W412,CHAR(160)," "))),AP4:AS49,3,FALSE))/(S412*VLOOKUP(UPPER(TRIM(SUBSTITUTE(T412,CHAR(160)," "))),AP4:AS49,3,FALSE))),"")),IFERROR(AK411,"")))</f>
        <v/>
      </c>
      <c r="AL412" s="40" t="str">
        <f t="shared" si="91"/>
        <v/>
      </c>
      <c r="AM412" s="50">
        <f t="shared" si="92"/>
        <v>0</v>
      </c>
      <c r="AN412" s="1"/>
      <c r="AO412" s="1"/>
      <c r="AP412" s="65" t="s">
        <v>451</v>
      </c>
      <c r="AQ412" s="1"/>
      <c r="AR412" s="1"/>
      <c r="AS412" s="1"/>
      <c r="BJ412" s="229">
        <v>1</v>
      </c>
    </row>
    <row r="413" spans="2:62" ht="20.100000000000001" customHeight="1" x14ac:dyDescent="0.25">
      <c r="B413" s="178">
        <f t="shared" si="81"/>
        <v>0</v>
      </c>
      <c r="C413" s="156"/>
      <c r="D413" s="157"/>
      <c r="E413" s="157"/>
      <c r="F413" s="157"/>
      <c r="G413" s="157"/>
      <c r="H413" s="157"/>
      <c r="I413" s="158"/>
      <c r="K413" s="255" t="str">
        <f t="shared" si="82"/>
        <v>►</v>
      </c>
      <c r="L413" s="341"/>
      <c r="M413" s="341"/>
      <c r="N413" s="341"/>
      <c r="O413" s="341"/>
      <c r="P413" s="341"/>
      <c r="Q413" s="1"/>
      <c r="R413" s="1"/>
      <c r="S413" s="77"/>
      <c r="T413" s="77"/>
      <c r="U413" s="77"/>
      <c r="V413" s="77"/>
      <c r="W413" s="1"/>
      <c r="X413" s="46" t="str">
        <f t="shared" si="86"/>
        <v/>
      </c>
      <c r="Y413" s="46" t="str">
        <f>IF(NOT(AND(LEFT(R413,1)="L",R413&lt;&gt;"LIGNE")),"",IF(UPPER(TRIM(W413))="QS","Qt. suffisante",IF(AJ413="","",IF(AF413="MASSE",IF(AJ413&gt;=1,"Kg","g"),IF(AF413="VOLUME",IF(AJ413&gt;=1,"L","cl"),IFERROR(VLOOKUP(UPPER(TRIM(V413)),AP4:AS49,4,FALSE),V413))))))</f>
        <v/>
      </c>
      <c r="Z413" s="78" t="str">
        <f t="shared" si="87"/>
        <v/>
      </c>
      <c r="AA413" s="45" t="str">
        <f>IF(NOT(AND(LEFT(R413,1)="L",R413&lt;&gt;"LIGNE")),"",IF(UPPER(TRIM(W413))="QS","Qt. suffisante",IF(AI413="","",IF(AF413="MASSE",IF(AI413&gt;=1,"Kg","g"),IF(AF413="VOLUME",IF(AI413&gt;=1,"L","cl"),IFERROR(VLOOKUP(UPPER(TRIM(V413)),AP4:AS49,4,FALSE),V413))))))</f>
        <v/>
      </c>
      <c r="AB413" s="47" t="str">
        <f t="shared" si="83"/>
        <v/>
      </c>
      <c r="AC413" s="47" t="str">
        <f t="shared" si="84"/>
        <v/>
      </c>
      <c r="AD413" s="47" t="str">
        <f t="shared" si="88"/>
        <v/>
      </c>
      <c r="AE413" s="1"/>
      <c r="AF413" s="48" t="str">
        <f>IF(NOT(AND(LEFT(R413,1)="L",R413&lt;&gt;"LIGNE")),"",IFERROR(VLOOKUP(UPPER(TRIM(V413)),AP4:AS49,2,FALSE),""))</f>
        <v/>
      </c>
      <c r="AG413" s="49" t="str">
        <f>IF(NOT(AND(LEFT(R413,1)="L",R413&lt;&gt;"LIGNE")),"",IFERROR(VLOOKUP(UPPER(TRIM(V413)),AP4:AS49,3,FALSE),""))</f>
        <v/>
      </c>
      <c r="AH413" s="49" t="str">
        <f t="shared" si="85"/>
        <v/>
      </c>
      <c r="AI413" s="49" t="str">
        <f t="shared" si="89"/>
        <v/>
      </c>
      <c r="AJ413" s="49" t="str">
        <f t="shared" si="90"/>
        <v/>
      </c>
      <c r="AK413" s="40" t="str">
        <f>IF(R413="RECETTE","",IF(R413="PRINCIPAL AUTEUR",IF(OR(S413="",T413="",V413="",W413="",S413=0),"",IFERROR(IF(OR(VLOOKUP(UPPER(TRIM(SUBSTITUTE(T413,CHAR(160)," "))),AP4:AS49,2,FALSE)&lt;&gt;VLOOKUP(UPPER(TRIM(SUBSTITUTE(W413,CHAR(160)," "))),AP4:AS49,2,FALSE),AND(VLOOKUP(UPPER(TRIM(SUBSTITUTE(T413,CHAR(160)," "))),AP4:AS49,2,FALSE)="AUTRE",UPPER(TRIM(SUBSTITUTE(T413,CHAR(160)," ")))&lt;&gt;UPPER(TRIM(SUBSTITUTE(W413,CHAR(160)," "))))),"",(V413*VLOOKUP(UPPER(TRIM(SUBSTITUTE(W413,CHAR(160)," "))),AP4:AS49,3,FALSE))/(S413*VLOOKUP(UPPER(TRIM(SUBSTITUTE(T413,CHAR(160)," "))),AP4:AS49,3,FALSE))),"")),IFERROR(AK412,"")))</f>
        <v/>
      </c>
      <c r="AL413" s="40" t="str">
        <f t="shared" si="91"/>
        <v/>
      </c>
      <c r="AM413" s="50">
        <f t="shared" si="92"/>
        <v>0</v>
      </c>
      <c r="AN413" s="1"/>
      <c r="AO413" s="1"/>
      <c r="AP413" s="65" t="s">
        <v>452</v>
      </c>
      <c r="AQ413" s="1"/>
      <c r="AR413" s="1"/>
      <c r="AS413" s="1"/>
      <c r="BJ413" s="229">
        <v>1</v>
      </c>
    </row>
    <row r="414" spans="2:62" ht="20.100000000000001" customHeight="1" x14ac:dyDescent="0.25">
      <c r="B414" s="178">
        <f t="shared" si="81"/>
        <v>0</v>
      </c>
      <c r="C414" s="156"/>
      <c r="D414" s="157"/>
      <c r="E414" s="157"/>
      <c r="F414" s="157"/>
      <c r="G414" s="157"/>
      <c r="H414" s="157"/>
      <c r="I414" s="158"/>
      <c r="K414" s="255" t="str">
        <f t="shared" si="82"/>
        <v>►</v>
      </c>
      <c r="L414" s="341"/>
      <c r="M414" s="341"/>
      <c r="N414" s="341"/>
      <c r="O414" s="341"/>
      <c r="P414" s="341"/>
      <c r="Q414" s="1"/>
      <c r="R414" s="1"/>
      <c r="S414" s="77"/>
      <c r="T414" s="77"/>
      <c r="U414" s="77"/>
      <c r="V414" s="77"/>
      <c r="W414" s="1"/>
      <c r="X414" s="46" t="str">
        <f t="shared" si="86"/>
        <v/>
      </c>
      <c r="Y414" s="46" t="str">
        <f>IF(NOT(AND(LEFT(R414,1)="L",R414&lt;&gt;"LIGNE")),"",IF(UPPER(TRIM(W414))="QS","Qt. suffisante",IF(AJ414="","",IF(AF414="MASSE",IF(AJ414&gt;=1,"Kg","g"),IF(AF414="VOLUME",IF(AJ414&gt;=1,"L","cl"),IFERROR(VLOOKUP(UPPER(TRIM(V414)),AP4:AS49,4,FALSE),V414))))))</f>
        <v/>
      </c>
      <c r="Z414" s="78" t="str">
        <f t="shared" si="87"/>
        <v/>
      </c>
      <c r="AA414" s="45" t="str">
        <f>IF(NOT(AND(LEFT(R414,1)="L",R414&lt;&gt;"LIGNE")),"",IF(UPPER(TRIM(W414))="QS","Qt. suffisante",IF(AI414="","",IF(AF414="MASSE",IF(AI414&gt;=1,"Kg","g"),IF(AF414="VOLUME",IF(AI414&gt;=1,"L","cl"),IFERROR(VLOOKUP(UPPER(TRIM(V414)),AP4:AS49,4,FALSE),V414))))))</f>
        <v/>
      </c>
      <c r="AB414" s="47" t="str">
        <f t="shared" si="83"/>
        <v/>
      </c>
      <c r="AC414" s="47" t="str">
        <f t="shared" si="84"/>
        <v/>
      </c>
      <c r="AD414" s="47" t="str">
        <f t="shared" si="88"/>
        <v/>
      </c>
      <c r="AE414" s="1"/>
      <c r="AF414" s="48" t="str">
        <f>IF(NOT(AND(LEFT(R414,1)="L",R414&lt;&gt;"LIGNE")),"",IFERROR(VLOOKUP(UPPER(TRIM(V414)),AP4:AS49,2,FALSE),""))</f>
        <v/>
      </c>
      <c r="AG414" s="49" t="str">
        <f>IF(NOT(AND(LEFT(R414,1)="L",R414&lt;&gt;"LIGNE")),"",IFERROR(VLOOKUP(UPPER(TRIM(V414)),AP4:AS49,3,FALSE),""))</f>
        <v/>
      </c>
      <c r="AH414" s="49" t="str">
        <f t="shared" si="85"/>
        <v/>
      </c>
      <c r="AI414" s="49" t="str">
        <f t="shared" si="89"/>
        <v/>
      </c>
      <c r="AJ414" s="49" t="str">
        <f t="shared" si="90"/>
        <v/>
      </c>
      <c r="AK414" s="40" t="str">
        <f>IF(R414="RECETTE","",IF(R414="PRINCIPAL AUTEUR",IF(OR(S414="",T414="",V414="",W414="",S414=0),"",IFERROR(IF(OR(VLOOKUP(UPPER(TRIM(SUBSTITUTE(T414,CHAR(160)," "))),AP4:AS49,2,FALSE)&lt;&gt;VLOOKUP(UPPER(TRIM(SUBSTITUTE(W414,CHAR(160)," "))),AP4:AS49,2,FALSE),AND(VLOOKUP(UPPER(TRIM(SUBSTITUTE(T414,CHAR(160)," "))),AP4:AS49,2,FALSE)="AUTRE",UPPER(TRIM(SUBSTITUTE(T414,CHAR(160)," ")))&lt;&gt;UPPER(TRIM(SUBSTITUTE(W414,CHAR(160)," "))))),"",(V414*VLOOKUP(UPPER(TRIM(SUBSTITUTE(W414,CHAR(160)," "))),AP4:AS49,3,FALSE))/(S414*VLOOKUP(UPPER(TRIM(SUBSTITUTE(T414,CHAR(160)," "))),AP4:AS49,3,FALSE))),"")),IFERROR(AK413,"")))</f>
        <v/>
      </c>
      <c r="AL414" s="40" t="str">
        <f t="shared" si="91"/>
        <v/>
      </c>
      <c r="AM414" s="50">
        <f t="shared" si="92"/>
        <v>0</v>
      </c>
      <c r="AN414" s="1"/>
      <c r="AO414" s="1"/>
      <c r="AP414" s="65" t="s">
        <v>453</v>
      </c>
      <c r="AQ414" s="1"/>
      <c r="AR414" s="1"/>
      <c r="AS414" s="1"/>
      <c r="BJ414" s="229">
        <v>1</v>
      </c>
    </row>
    <row r="415" spans="2:62" ht="20.100000000000001" customHeight="1" x14ac:dyDescent="0.25">
      <c r="B415" s="178">
        <f t="shared" si="81"/>
        <v>0</v>
      </c>
      <c r="C415" s="156"/>
      <c r="D415" s="157"/>
      <c r="E415" s="157"/>
      <c r="F415" s="157"/>
      <c r="G415" s="157"/>
      <c r="H415" s="157"/>
      <c r="I415" s="158"/>
      <c r="K415" s="255" t="str">
        <f t="shared" si="82"/>
        <v>►</v>
      </c>
      <c r="L415" s="341"/>
      <c r="M415" s="341"/>
      <c r="N415" s="341"/>
      <c r="O415" s="341"/>
      <c r="P415" s="341"/>
      <c r="Q415" s="1"/>
      <c r="R415" s="1"/>
      <c r="S415" s="77"/>
      <c r="T415" s="77"/>
      <c r="U415" s="77"/>
      <c r="V415" s="77"/>
      <c r="W415" s="1"/>
      <c r="X415" s="46" t="str">
        <f t="shared" si="86"/>
        <v/>
      </c>
      <c r="Y415" s="46" t="str">
        <f>IF(NOT(AND(LEFT(R415,1)="L",R415&lt;&gt;"LIGNE")),"",IF(UPPER(TRIM(W415))="QS","Qt. suffisante",IF(AJ415="","",IF(AF415="MASSE",IF(AJ415&gt;=1,"Kg","g"),IF(AF415="VOLUME",IF(AJ415&gt;=1,"L","cl"),IFERROR(VLOOKUP(UPPER(TRIM(V415)),AP4:AS49,4,FALSE),V415))))))</f>
        <v/>
      </c>
      <c r="Z415" s="78" t="str">
        <f t="shared" si="87"/>
        <v/>
      </c>
      <c r="AA415" s="45" t="str">
        <f>IF(NOT(AND(LEFT(R415,1)="L",R415&lt;&gt;"LIGNE")),"",IF(UPPER(TRIM(W415))="QS","Qt. suffisante",IF(AI415="","",IF(AF415="MASSE",IF(AI415&gt;=1,"Kg","g"),IF(AF415="VOLUME",IF(AI415&gt;=1,"L","cl"),IFERROR(VLOOKUP(UPPER(TRIM(V415)),AP4:AS49,4,FALSE),V415))))))</f>
        <v/>
      </c>
      <c r="AB415" s="47" t="str">
        <f t="shared" si="83"/>
        <v/>
      </c>
      <c r="AC415" s="47" t="str">
        <f t="shared" si="84"/>
        <v/>
      </c>
      <c r="AD415" s="47" t="str">
        <f t="shared" si="88"/>
        <v/>
      </c>
      <c r="AE415" s="1"/>
      <c r="AF415" s="48" t="str">
        <f>IF(NOT(AND(LEFT(R415,1)="L",R415&lt;&gt;"LIGNE")),"",IFERROR(VLOOKUP(UPPER(TRIM(V415)),AP4:AS49,2,FALSE),""))</f>
        <v/>
      </c>
      <c r="AG415" s="49" t="str">
        <f>IF(NOT(AND(LEFT(R415,1)="L",R415&lt;&gt;"LIGNE")),"",IFERROR(VLOOKUP(UPPER(TRIM(V415)),AP4:AS49,3,FALSE),""))</f>
        <v/>
      </c>
      <c r="AH415" s="49" t="str">
        <f t="shared" si="85"/>
        <v/>
      </c>
      <c r="AI415" s="49" t="str">
        <f t="shared" si="89"/>
        <v/>
      </c>
      <c r="AJ415" s="49" t="str">
        <f t="shared" si="90"/>
        <v/>
      </c>
      <c r="AK415" s="40" t="str">
        <f>IF(R415="RECETTE","",IF(R415="PRINCIPAL AUTEUR",IF(OR(S415="",T415="",V415="",W415="",S415=0),"",IFERROR(IF(OR(VLOOKUP(UPPER(TRIM(SUBSTITUTE(T415,CHAR(160)," "))),AP4:AS49,2,FALSE)&lt;&gt;VLOOKUP(UPPER(TRIM(SUBSTITUTE(W415,CHAR(160)," "))),AP4:AS49,2,FALSE),AND(VLOOKUP(UPPER(TRIM(SUBSTITUTE(T415,CHAR(160)," "))),AP4:AS49,2,FALSE)="AUTRE",UPPER(TRIM(SUBSTITUTE(T415,CHAR(160)," ")))&lt;&gt;UPPER(TRIM(SUBSTITUTE(W415,CHAR(160)," "))))),"",(V415*VLOOKUP(UPPER(TRIM(SUBSTITUTE(W415,CHAR(160)," "))),AP4:AS49,3,FALSE))/(S415*VLOOKUP(UPPER(TRIM(SUBSTITUTE(T415,CHAR(160)," "))),AP4:AS49,3,FALSE))),"")),IFERROR(AK414,"")))</f>
        <v/>
      </c>
      <c r="AL415" s="40" t="str">
        <f t="shared" si="91"/>
        <v/>
      </c>
      <c r="AM415" s="50">
        <f t="shared" si="92"/>
        <v>0</v>
      </c>
      <c r="AN415" s="1"/>
      <c r="AO415" s="1"/>
      <c r="AP415" s="65" t="s">
        <v>458</v>
      </c>
      <c r="AQ415" s="1"/>
      <c r="AR415" s="1"/>
      <c r="AS415" s="1"/>
      <c r="BJ415" s="229">
        <v>1</v>
      </c>
    </row>
    <row r="416" spans="2:62" ht="20.100000000000001" customHeight="1" x14ac:dyDescent="0.25">
      <c r="B416" s="178">
        <f t="shared" si="81"/>
        <v>0</v>
      </c>
      <c r="C416" s="156"/>
      <c r="D416" s="157"/>
      <c r="E416" s="157"/>
      <c r="F416" s="157"/>
      <c r="G416" s="157"/>
      <c r="H416" s="157"/>
      <c r="I416" s="158"/>
      <c r="K416" s="255" t="str">
        <f t="shared" si="82"/>
        <v>►</v>
      </c>
      <c r="L416" s="341"/>
      <c r="M416" s="341"/>
      <c r="N416" s="341"/>
      <c r="O416" s="341"/>
      <c r="P416" s="341"/>
      <c r="Q416" s="1"/>
      <c r="R416" s="1"/>
      <c r="S416" s="77"/>
      <c r="T416" s="77"/>
      <c r="U416" s="77"/>
      <c r="V416" s="77"/>
      <c r="W416" s="1"/>
      <c r="X416" s="46" t="str">
        <f t="shared" si="86"/>
        <v/>
      </c>
      <c r="Y416" s="46" t="str">
        <f>IF(NOT(AND(LEFT(R416,1)="L",R416&lt;&gt;"LIGNE")),"",IF(UPPER(TRIM(W416))="QS","Qt. suffisante",IF(AJ416="","",IF(AF416="MASSE",IF(AJ416&gt;=1,"Kg","g"),IF(AF416="VOLUME",IF(AJ416&gt;=1,"L","cl"),IFERROR(VLOOKUP(UPPER(TRIM(V416)),AP4:AS49,4,FALSE),V416))))))</f>
        <v/>
      </c>
      <c r="Z416" s="78" t="str">
        <f t="shared" si="87"/>
        <v/>
      </c>
      <c r="AA416" s="45" t="str">
        <f>IF(NOT(AND(LEFT(R416,1)="L",R416&lt;&gt;"LIGNE")),"",IF(UPPER(TRIM(W416))="QS","Qt. suffisante",IF(AI416="","",IF(AF416="MASSE",IF(AI416&gt;=1,"Kg","g"),IF(AF416="VOLUME",IF(AI416&gt;=1,"L","cl"),IFERROR(VLOOKUP(UPPER(TRIM(V416)),AP4:AS49,4,FALSE),V416))))))</f>
        <v/>
      </c>
      <c r="AB416" s="47" t="str">
        <f t="shared" si="83"/>
        <v/>
      </c>
      <c r="AC416" s="47" t="str">
        <f t="shared" si="84"/>
        <v/>
      </c>
      <c r="AD416" s="47" t="str">
        <f t="shared" si="88"/>
        <v/>
      </c>
      <c r="AE416" s="1"/>
      <c r="AF416" s="48" t="str">
        <f>IF(NOT(AND(LEFT(R416,1)="L",R416&lt;&gt;"LIGNE")),"",IFERROR(VLOOKUP(UPPER(TRIM(V416)),AP4:AS49,2,FALSE),""))</f>
        <v/>
      </c>
      <c r="AG416" s="49" t="str">
        <f>IF(NOT(AND(LEFT(R416,1)="L",R416&lt;&gt;"LIGNE")),"",IFERROR(VLOOKUP(UPPER(TRIM(V416)),AP4:AS49,3,FALSE),""))</f>
        <v/>
      </c>
      <c r="AH416" s="49" t="str">
        <f t="shared" si="85"/>
        <v/>
      </c>
      <c r="AI416" s="49" t="str">
        <f t="shared" si="89"/>
        <v/>
      </c>
      <c r="AJ416" s="49" t="str">
        <f t="shared" si="90"/>
        <v/>
      </c>
      <c r="AK416" s="40" t="str">
        <f>IF(R416="RECETTE","",IF(R416="PRINCIPAL AUTEUR",IF(OR(S416="",T416="",V416="",W416="",S416=0),"",IFERROR(IF(OR(VLOOKUP(UPPER(TRIM(SUBSTITUTE(T416,CHAR(160)," "))),AP4:AS49,2,FALSE)&lt;&gt;VLOOKUP(UPPER(TRIM(SUBSTITUTE(W416,CHAR(160)," "))),AP4:AS49,2,FALSE),AND(VLOOKUP(UPPER(TRIM(SUBSTITUTE(T416,CHAR(160)," "))),AP4:AS49,2,FALSE)="AUTRE",UPPER(TRIM(SUBSTITUTE(T416,CHAR(160)," ")))&lt;&gt;UPPER(TRIM(SUBSTITUTE(W416,CHAR(160)," "))))),"",(V416*VLOOKUP(UPPER(TRIM(SUBSTITUTE(W416,CHAR(160)," "))),AP4:AS49,3,FALSE))/(S416*VLOOKUP(UPPER(TRIM(SUBSTITUTE(T416,CHAR(160)," "))),AP4:AS49,3,FALSE))),"")),IFERROR(AK415,"")))</f>
        <v/>
      </c>
      <c r="AL416" s="40" t="str">
        <f t="shared" si="91"/>
        <v/>
      </c>
      <c r="AM416" s="50">
        <f t="shared" si="92"/>
        <v>0</v>
      </c>
      <c r="AN416" s="1"/>
      <c r="AO416" s="1"/>
      <c r="AP416" s="65" t="s">
        <v>459</v>
      </c>
      <c r="AQ416" s="1"/>
      <c r="AR416" s="1"/>
      <c r="AS416" s="1"/>
      <c r="BJ416" s="229">
        <v>1</v>
      </c>
    </row>
    <row r="417" spans="2:62" ht="20.100000000000001" customHeight="1" x14ac:dyDescent="0.25">
      <c r="B417" s="178">
        <f t="shared" si="81"/>
        <v>0</v>
      </c>
      <c r="C417" s="156"/>
      <c r="D417" s="157"/>
      <c r="E417" s="157"/>
      <c r="F417" s="157"/>
      <c r="G417" s="157"/>
      <c r="H417" s="157"/>
      <c r="I417" s="158"/>
      <c r="K417" s="255" t="str">
        <f t="shared" si="82"/>
        <v>►</v>
      </c>
      <c r="L417" s="341"/>
      <c r="M417" s="341"/>
      <c r="N417" s="341"/>
      <c r="O417" s="341"/>
      <c r="P417" s="341"/>
      <c r="Q417" s="1"/>
      <c r="R417" s="1"/>
      <c r="S417" s="77"/>
      <c r="T417" s="77"/>
      <c r="U417" s="77"/>
      <c r="V417" s="77"/>
      <c r="W417" s="1"/>
      <c r="X417" s="46" t="str">
        <f t="shared" si="86"/>
        <v/>
      </c>
      <c r="Y417" s="46" t="str">
        <f>IF(NOT(AND(LEFT(R417,1)="L",R417&lt;&gt;"LIGNE")),"",IF(UPPER(TRIM(W417))="QS","Qt. suffisante",IF(AJ417="","",IF(AF417="MASSE",IF(AJ417&gt;=1,"Kg","g"),IF(AF417="VOLUME",IF(AJ417&gt;=1,"L","cl"),IFERROR(VLOOKUP(UPPER(TRIM(V417)),AP4:AS49,4,FALSE),V417))))))</f>
        <v/>
      </c>
      <c r="Z417" s="78" t="str">
        <f t="shared" si="87"/>
        <v/>
      </c>
      <c r="AA417" s="45" t="str">
        <f>IF(NOT(AND(LEFT(R417,1)="L",R417&lt;&gt;"LIGNE")),"",IF(UPPER(TRIM(W417))="QS","Qt. suffisante",IF(AI417="","",IF(AF417="MASSE",IF(AI417&gt;=1,"Kg","g"),IF(AF417="VOLUME",IF(AI417&gt;=1,"L","cl"),IFERROR(VLOOKUP(UPPER(TRIM(V417)),AP4:AS49,4,FALSE),V417))))))</f>
        <v/>
      </c>
      <c r="AB417" s="47" t="str">
        <f t="shared" si="83"/>
        <v/>
      </c>
      <c r="AC417" s="47" t="str">
        <f t="shared" si="84"/>
        <v/>
      </c>
      <c r="AD417" s="47" t="str">
        <f t="shared" si="88"/>
        <v/>
      </c>
      <c r="AE417" s="1"/>
      <c r="AF417" s="48" t="str">
        <f>IF(NOT(AND(LEFT(R417,1)="L",R417&lt;&gt;"LIGNE")),"",IFERROR(VLOOKUP(UPPER(TRIM(V417)),AP4:AS49,2,FALSE),""))</f>
        <v/>
      </c>
      <c r="AG417" s="49" t="str">
        <f>IF(NOT(AND(LEFT(R417,1)="L",R417&lt;&gt;"LIGNE")),"",IFERROR(VLOOKUP(UPPER(TRIM(V417)),AP4:AS49,3,FALSE),""))</f>
        <v/>
      </c>
      <c r="AH417" s="49" t="str">
        <f t="shared" si="85"/>
        <v/>
      </c>
      <c r="AI417" s="49" t="str">
        <f t="shared" si="89"/>
        <v/>
      </c>
      <c r="AJ417" s="49" t="str">
        <f t="shared" si="90"/>
        <v/>
      </c>
      <c r="AK417" s="40" t="str">
        <f>IF(R417="RECETTE","",IF(R417="PRINCIPAL AUTEUR",IF(OR(S417="",T417="",V417="",W417="",S417=0),"",IFERROR(IF(OR(VLOOKUP(UPPER(TRIM(SUBSTITUTE(T417,CHAR(160)," "))),AP4:AS49,2,FALSE)&lt;&gt;VLOOKUP(UPPER(TRIM(SUBSTITUTE(W417,CHAR(160)," "))),AP4:AS49,2,FALSE),AND(VLOOKUP(UPPER(TRIM(SUBSTITUTE(T417,CHAR(160)," "))),AP4:AS49,2,FALSE)="AUTRE",UPPER(TRIM(SUBSTITUTE(T417,CHAR(160)," ")))&lt;&gt;UPPER(TRIM(SUBSTITUTE(W417,CHAR(160)," "))))),"",(V417*VLOOKUP(UPPER(TRIM(SUBSTITUTE(W417,CHAR(160)," "))),AP4:AS49,3,FALSE))/(S417*VLOOKUP(UPPER(TRIM(SUBSTITUTE(T417,CHAR(160)," "))),AP4:AS49,3,FALSE))),"")),IFERROR(AK416,"")))</f>
        <v/>
      </c>
      <c r="AL417" s="40" t="str">
        <f t="shared" si="91"/>
        <v/>
      </c>
      <c r="AM417" s="50">
        <f t="shared" si="92"/>
        <v>0</v>
      </c>
      <c r="AN417" s="1"/>
      <c r="AO417" s="1"/>
      <c r="AP417" s="65" t="s">
        <v>460</v>
      </c>
      <c r="AQ417" s="1"/>
      <c r="AR417" s="1"/>
      <c r="AS417" s="1"/>
      <c r="BJ417" s="229">
        <v>1</v>
      </c>
    </row>
    <row r="418" spans="2:62" ht="20.100000000000001" customHeight="1" x14ac:dyDescent="0.25">
      <c r="B418" s="178">
        <f t="shared" si="81"/>
        <v>0</v>
      </c>
      <c r="C418" s="156"/>
      <c r="D418" s="157"/>
      <c r="E418" s="157"/>
      <c r="F418" s="157"/>
      <c r="G418" s="157"/>
      <c r="H418" s="157"/>
      <c r="I418" s="158"/>
      <c r="K418" s="255" t="str">
        <f t="shared" si="82"/>
        <v>►</v>
      </c>
      <c r="L418" s="341"/>
      <c r="M418" s="341"/>
      <c r="N418" s="341"/>
      <c r="O418" s="341"/>
      <c r="P418" s="341"/>
      <c r="Q418" s="1"/>
      <c r="R418" s="1"/>
      <c r="S418" s="77"/>
      <c r="T418" s="77"/>
      <c r="U418" s="77"/>
      <c r="V418" s="77"/>
      <c r="W418" s="1"/>
      <c r="X418" s="46" t="str">
        <f t="shared" si="86"/>
        <v/>
      </c>
      <c r="Y418" s="46" t="str">
        <f>IF(NOT(AND(LEFT(R418,1)="L",R418&lt;&gt;"LIGNE")),"",IF(UPPER(TRIM(W418))="QS","Qt. suffisante",IF(AJ418="","",IF(AF418="MASSE",IF(AJ418&gt;=1,"Kg","g"),IF(AF418="VOLUME",IF(AJ418&gt;=1,"L","cl"),IFERROR(VLOOKUP(UPPER(TRIM(V418)),AP4:AS49,4,FALSE),V418))))))</f>
        <v/>
      </c>
      <c r="Z418" s="78" t="str">
        <f t="shared" si="87"/>
        <v/>
      </c>
      <c r="AA418" s="45" t="str">
        <f>IF(NOT(AND(LEFT(R418,1)="L",R418&lt;&gt;"LIGNE")),"",IF(UPPER(TRIM(W418))="QS","Qt. suffisante",IF(AI418="","",IF(AF418="MASSE",IF(AI418&gt;=1,"Kg","g"),IF(AF418="VOLUME",IF(AI418&gt;=1,"L","cl"),IFERROR(VLOOKUP(UPPER(TRIM(V418)),AP4:AS49,4,FALSE),V418))))))</f>
        <v/>
      </c>
      <c r="AB418" s="47" t="str">
        <f t="shared" si="83"/>
        <v/>
      </c>
      <c r="AC418" s="47" t="str">
        <f t="shared" si="84"/>
        <v/>
      </c>
      <c r="AD418" s="47" t="str">
        <f t="shared" si="88"/>
        <v/>
      </c>
      <c r="AE418" s="1"/>
      <c r="AF418" s="48" t="str">
        <f>IF(NOT(AND(LEFT(R418,1)="L",R418&lt;&gt;"LIGNE")),"",IFERROR(VLOOKUP(UPPER(TRIM(V418)),AP4:AS49,2,FALSE),""))</f>
        <v/>
      </c>
      <c r="AG418" s="49" t="str">
        <f>IF(NOT(AND(LEFT(R418,1)="L",R418&lt;&gt;"LIGNE")),"",IFERROR(VLOOKUP(UPPER(TRIM(V418)),AP4:AS49,3,FALSE),""))</f>
        <v/>
      </c>
      <c r="AH418" s="49" t="str">
        <f t="shared" si="85"/>
        <v/>
      </c>
      <c r="AI418" s="49" t="str">
        <f t="shared" si="89"/>
        <v/>
      </c>
      <c r="AJ418" s="49" t="str">
        <f t="shared" si="90"/>
        <v/>
      </c>
      <c r="AK418" s="40" t="str">
        <f>IF(R418="RECETTE","",IF(R418="PRINCIPAL AUTEUR",IF(OR(S418="",T418="",V418="",W418="",S418=0),"",IFERROR(IF(OR(VLOOKUP(UPPER(TRIM(SUBSTITUTE(T418,CHAR(160)," "))),AP4:AS49,2,FALSE)&lt;&gt;VLOOKUP(UPPER(TRIM(SUBSTITUTE(W418,CHAR(160)," "))),AP4:AS49,2,FALSE),AND(VLOOKUP(UPPER(TRIM(SUBSTITUTE(T418,CHAR(160)," "))),AP4:AS49,2,FALSE)="AUTRE",UPPER(TRIM(SUBSTITUTE(T418,CHAR(160)," ")))&lt;&gt;UPPER(TRIM(SUBSTITUTE(W418,CHAR(160)," "))))),"",(V418*VLOOKUP(UPPER(TRIM(SUBSTITUTE(W418,CHAR(160)," "))),AP4:AS49,3,FALSE))/(S418*VLOOKUP(UPPER(TRIM(SUBSTITUTE(T418,CHAR(160)," "))),AP4:AS49,3,FALSE))),"")),IFERROR(AK417,"")))</f>
        <v/>
      </c>
      <c r="AL418" s="40" t="str">
        <f t="shared" si="91"/>
        <v/>
      </c>
      <c r="AM418" s="50">
        <f t="shared" si="92"/>
        <v>0</v>
      </c>
      <c r="AN418" s="1"/>
      <c r="AO418" s="1"/>
      <c r="AP418" s="65" t="s">
        <v>461</v>
      </c>
      <c r="AQ418" s="1"/>
      <c r="AR418" s="1"/>
      <c r="AS418" s="1"/>
      <c r="BJ418" s="229">
        <v>1</v>
      </c>
    </row>
    <row r="419" spans="2:62" ht="20.100000000000001" customHeight="1" x14ac:dyDescent="0.25">
      <c r="B419" s="178">
        <f t="shared" si="81"/>
        <v>0</v>
      </c>
      <c r="C419" s="156"/>
      <c r="D419" s="157"/>
      <c r="E419" s="157"/>
      <c r="F419" s="157"/>
      <c r="G419" s="157"/>
      <c r="H419" s="157"/>
      <c r="I419" s="158"/>
      <c r="K419" s="255" t="str">
        <f t="shared" si="82"/>
        <v>►</v>
      </c>
      <c r="L419" s="341"/>
      <c r="M419" s="341"/>
      <c r="N419" s="341"/>
      <c r="O419" s="341"/>
      <c r="P419" s="341"/>
      <c r="Q419" s="1"/>
      <c r="R419" s="1"/>
      <c r="S419" s="77"/>
      <c r="T419" s="77"/>
      <c r="U419" s="77"/>
      <c r="V419" s="77"/>
      <c r="W419" s="1"/>
      <c r="X419" s="46" t="str">
        <f t="shared" si="86"/>
        <v/>
      </c>
      <c r="Y419" s="46" t="str">
        <f>IF(NOT(AND(LEFT(R419,1)="L",R419&lt;&gt;"LIGNE")),"",IF(UPPER(TRIM(W419))="QS","Qt. suffisante",IF(AJ419="","",IF(AF419="MASSE",IF(AJ419&gt;=1,"Kg","g"),IF(AF419="VOLUME",IF(AJ419&gt;=1,"L","cl"),IFERROR(VLOOKUP(UPPER(TRIM(V419)),AP4:AS49,4,FALSE),V419))))))</f>
        <v/>
      </c>
      <c r="Z419" s="78" t="str">
        <f t="shared" si="87"/>
        <v/>
      </c>
      <c r="AA419" s="45" t="str">
        <f>IF(NOT(AND(LEFT(R419,1)="L",R419&lt;&gt;"LIGNE")),"",IF(UPPER(TRIM(W419))="QS","Qt. suffisante",IF(AI419="","",IF(AF419="MASSE",IF(AI419&gt;=1,"Kg","g"),IF(AF419="VOLUME",IF(AI419&gt;=1,"L","cl"),IFERROR(VLOOKUP(UPPER(TRIM(V419)),AP4:AS49,4,FALSE),V419))))))</f>
        <v/>
      </c>
      <c r="AB419" s="47" t="str">
        <f t="shared" si="83"/>
        <v/>
      </c>
      <c r="AC419" s="47" t="str">
        <f t="shared" si="84"/>
        <v/>
      </c>
      <c r="AD419" s="47" t="str">
        <f t="shared" si="88"/>
        <v/>
      </c>
      <c r="AE419" s="1"/>
      <c r="AF419" s="48" t="str">
        <f>IF(NOT(AND(LEFT(R419,1)="L",R419&lt;&gt;"LIGNE")),"",IFERROR(VLOOKUP(UPPER(TRIM(V419)),AP4:AS49,2,FALSE),""))</f>
        <v/>
      </c>
      <c r="AG419" s="49" t="str">
        <f>IF(NOT(AND(LEFT(R419,1)="L",R419&lt;&gt;"LIGNE")),"",IFERROR(VLOOKUP(UPPER(TRIM(V419)),AP4:AS49,3,FALSE),""))</f>
        <v/>
      </c>
      <c r="AH419" s="49" t="str">
        <f t="shared" si="85"/>
        <v/>
      </c>
      <c r="AI419" s="49" t="str">
        <f t="shared" si="89"/>
        <v/>
      </c>
      <c r="AJ419" s="49" t="str">
        <f t="shared" si="90"/>
        <v/>
      </c>
      <c r="AK419" s="40" t="str">
        <f>IF(R419="RECETTE","",IF(R419="PRINCIPAL AUTEUR",IF(OR(S419="",T419="",V419="",W419="",S419=0),"",IFERROR(IF(OR(VLOOKUP(UPPER(TRIM(SUBSTITUTE(T419,CHAR(160)," "))),AP4:AS49,2,FALSE)&lt;&gt;VLOOKUP(UPPER(TRIM(SUBSTITUTE(W419,CHAR(160)," "))),AP4:AS49,2,FALSE),AND(VLOOKUP(UPPER(TRIM(SUBSTITUTE(T419,CHAR(160)," "))),AP4:AS49,2,FALSE)="AUTRE",UPPER(TRIM(SUBSTITUTE(T419,CHAR(160)," ")))&lt;&gt;UPPER(TRIM(SUBSTITUTE(W419,CHAR(160)," "))))),"",(V419*VLOOKUP(UPPER(TRIM(SUBSTITUTE(W419,CHAR(160)," "))),AP4:AS49,3,FALSE))/(S419*VLOOKUP(UPPER(TRIM(SUBSTITUTE(T419,CHAR(160)," "))),AP4:AS49,3,FALSE))),"")),IFERROR(AK418,"")))</f>
        <v/>
      </c>
      <c r="AL419" s="40" t="str">
        <f t="shared" si="91"/>
        <v/>
      </c>
      <c r="AM419" s="50">
        <f t="shared" si="92"/>
        <v>0</v>
      </c>
      <c r="AN419" s="1"/>
      <c r="AO419" s="1"/>
      <c r="AP419" s="65" t="s">
        <v>462</v>
      </c>
      <c r="AQ419" s="1"/>
      <c r="AR419" s="1"/>
      <c r="AS419" s="1"/>
      <c r="BJ419" s="229">
        <v>1</v>
      </c>
    </row>
    <row r="420" spans="2:62" ht="20.100000000000001" customHeight="1" x14ac:dyDescent="0.25">
      <c r="B420" s="178">
        <f t="shared" si="81"/>
        <v>0</v>
      </c>
      <c r="C420" s="156"/>
      <c r="D420" s="157"/>
      <c r="E420" s="157"/>
      <c r="F420" s="157"/>
      <c r="G420" s="157"/>
      <c r="H420" s="157"/>
      <c r="I420" s="158"/>
      <c r="K420" s="255" t="str">
        <f t="shared" si="82"/>
        <v>►</v>
      </c>
      <c r="L420" s="341"/>
      <c r="M420" s="341"/>
      <c r="N420" s="341"/>
      <c r="O420" s="341"/>
      <c r="P420" s="341"/>
      <c r="Q420" s="1"/>
      <c r="R420" s="1"/>
      <c r="S420" s="77"/>
      <c r="T420" s="77"/>
      <c r="U420" s="77"/>
      <c r="V420" s="77"/>
      <c r="W420" s="1"/>
      <c r="X420" s="46" t="str">
        <f t="shared" si="86"/>
        <v/>
      </c>
      <c r="Y420" s="46" t="str">
        <f>IF(NOT(AND(LEFT(R420,1)="L",R420&lt;&gt;"LIGNE")),"",IF(UPPER(TRIM(W420))="QS","Qt. suffisante",IF(AJ420="","",IF(AF420="MASSE",IF(AJ420&gt;=1,"Kg","g"),IF(AF420="VOLUME",IF(AJ420&gt;=1,"L","cl"),IFERROR(VLOOKUP(UPPER(TRIM(V420)),AP4:AS49,4,FALSE),V420))))))</f>
        <v/>
      </c>
      <c r="Z420" s="78" t="str">
        <f t="shared" si="87"/>
        <v/>
      </c>
      <c r="AA420" s="45" t="str">
        <f>IF(NOT(AND(LEFT(R420,1)="L",R420&lt;&gt;"LIGNE")),"",IF(UPPER(TRIM(W420))="QS","Qt. suffisante",IF(AI420="","",IF(AF420="MASSE",IF(AI420&gt;=1,"Kg","g"),IF(AF420="VOLUME",IF(AI420&gt;=1,"L","cl"),IFERROR(VLOOKUP(UPPER(TRIM(V420)),AP4:AS49,4,FALSE),V420))))))</f>
        <v/>
      </c>
      <c r="AB420" s="47" t="str">
        <f t="shared" si="83"/>
        <v/>
      </c>
      <c r="AC420" s="47" t="str">
        <f t="shared" si="84"/>
        <v/>
      </c>
      <c r="AD420" s="47" t="str">
        <f t="shared" si="88"/>
        <v/>
      </c>
      <c r="AE420" s="1"/>
      <c r="AF420" s="48" t="str">
        <f>IF(NOT(AND(LEFT(R420,1)="L",R420&lt;&gt;"LIGNE")),"",IFERROR(VLOOKUP(UPPER(TRIM(V420)),AP4:AS49,2,FALSE),""))</f>
        <v/>
      </c>
      <c r="AG420" s="49" t="str">
        <f>IF(NOT(AND(LEFT(R420,1)="L",R420&lt;&gt;"LIGNE")),"",IFERROR(VLOOKUP(UPPER(TRIM(V420)),AP4:AS49,3,FALSE),""))</f>
        <v/>
      </c>
      <c r="AH420" s="49" t="str">
        <f t="shared" si="85"/>
        <v/>
      </c>
      <c r="AI420" s="49" t="str">
        <f t="shared" si="89"/>
        <v/>
      </c>
      <c r="AJ420" s="49" t="str">
        <f t="shared" si="90"/>
        <v/>
      </c>
      <c r="AK420" s="40" t="str">
        <f>IF(R420="RECETTE","",IF(R420="PRINCIPAL AUTEUR",IF(OR(S420="",T420="",V420="",W420="",S420=0),"",IFERROR(IF(OR(VLOOKUP(UPPER(TRIM(SUBSTITUTE(T420,CHAR(160)," "))),AP4:AS49,2,FALSE)&lt;&gt;VLOOKUP(UPPER(TRIM(SUBSTITUTE(W420,CHAR(160)," "))),AP4:AS49,2,FALSE),AND(VLOOKUP(UPPER(TRIM(SUBSTITUTE(T420,CHAR(160)," "))),AP4:AS49,2,FALSE)="AUTRE",UPPER(TRIM(SUBSTITUTE(T420,CHAR(160)," ")))&lt;&gt;UPPER(TRIM(SUBSTITUTE(W420,CHAR(160)," "))))),"",(V420*VLOOKUP(UPPER(TRIM(SUBSTITUTE(W420,CHAR(160)," "))),AP4:AS49,3,FALSE))/(S420*VLOOKUP(UPPER(TRIM(SUBSTITUTE(T420,CHAR(160)," "))),AP4:AS49,3,FALSE))),"")),IFERROR(AK419,"")))</f>
        <v/>
      </c>
      <c r="AL420" s="40" t="str">
        <f t="shared" si="91"/>
        <v/>
      </c>
      <c r="AM420" s="50">
        <f t="shared" si="92"/>
        <v>0</v>
      </c>
      <c r="AN420" s="1"/>
      <c r="AO420" s="1"/>
      <c r="AP420" s="66" t="s">
        <v>463</v>
      </c>
      <c r="AQ420" s="1"/>
      <c r="AR420" s="1"/>
      <c r="AS420" s="1"/>
      <c r="BJ420" s="229">
        <v>1</v>
      </c>
    </row>
    <row r="421" spans="2:62" ht="20.100000000000001" customHeight="1" x14ac:dyDescent="0.25">
      <c r="B421" s="178">
        <f t="shared" si="81"/>
        <v>0</v>
      </c>
      <c r="C421" s="156"/>
      <c r="D421" s="157"/>
      <c r="E421" s="157"/>
      <c r="F421" s="157"/>
      <c r="G421" s="157"/>
      <c r="H421" s="157"/>
      <c r="I421" s="158"/>
      <c r="K421" s="255" t="str">
        <f t="shared" si="82"/>
        <v>►</v>
      </c>
      <c r="L421" s="341"/>
      <c r="M421" s="341"/>
      <c r="N421" s="341"/>
      <c r="O421" s="341"/>
      <c r="P421" s="341"/>
      <c r="Q421" s="1"/>
      <c r="R421" s="1"/>
      <c r="S421" s="77"/>
      <c r="T421" s="77"/>
      <c r="U421" s="77"/>
      <c r="V421" s="77"/>
      <c r="W421" s="1"/>
      <c r="X421" s="46" t="str">
        <f t="shared" si="86"/>
        <v/>
      </c>
      <c r="Y421" s="46" t="str">
        <f>IF(NOT(AND(LEFT(R421,1)="L",R421&lt;&gt;"LIGNE")),"",IF(UPPER(TRIM(W421))="QS","Qt. suffisante",IF(AJ421="","",IF(AF421="MASSE",IF(AJ421&gt;=1,"Kg","g"),IF(AF421="VOLUME",IF(AJ421&gt;=1,"L","cl"),IFERROR(VLOOKUP(UPPER(TRIM(V421)),AP4:AS49,4,FALSE),V421))))))</f>
        <v/>
      </c>
      <c r="Z421" s="78" t="str">
        <f t="shared" si="87"/>
        <v/>
      </c>
      <c r="AA421" s="45" t="str">
        <f>IF(NOT(AND(LEFT(R421,1)="L",R421&lt;&gt;"LIGNE")),"",IF(UPPER(TRIM(W421))="QS","Qt. suffisante",IF(AI421="","",IF(AF421="MASSE",IF(AI421&gt;=1,"Kg","g"),IF(AF421="VOLUME",IF(AI421&gt;=1,"L","cl"),IFERROR(VLOOKUP(UPPER(TRIM(V421)),AP4:AS49,4,FALSE),V421))))))</f>
        <v/>
      </c>
      <c r="AB421" s="47" t="str">
        <f t="shared" si="83"/>
        <v/>
      </c>
      <c r="AC421" s="47" t="str">
        <f t="shared" si="84"/>
        <v/>
      </c>
      <c r="AD421" s="47" t="str">
        <f t="shared" si="88"/>
        <v/>
      </c>
      <c r="AE421" s="1"/>
      <c r="AF421" s="48" t="str">
        <f>IF(NOT(AND(LEFT(R421,1)="L",R421&lt;&gt;"LIGNE")),"",IFERROR(VLOOKUP(UPPER(TRIM(V421)),AP4:AS49,2,FALSE),""))</f>
        <v/>
      </c>
      <c r="AG421" s="49" t="str">
        <f>IF(NOT(AND(LEFT(R421,1)="L",R421&lt;&gt;"LIGNE")),"",IFERROR(VLOOKUP(UPPER(TRIM(V421)),AP4:AS49,3,FALSE),""))</f>
        <v/>
      </c>
      <c r="AH421" s="49" t="str">
        <f t="shared" si="85"/>
        <v/>
      </c>
      <c r="AI421" s="49" t="str">
        <f t="shared" si="89"/>
        <v/>
      </c>
      <c r="AJ421" s="49" t="str">
        <f t="shared" si="90"/>
        <v/>
      </c>
      <c r="AK421" s="40" t="str">
        <f>IF(R421="RECETTE","",IF(R421="PRINCIPAL AUTEUR",IF(OR(S421="",T421="",V421="",W421="",S421=0),"",IFERROR(IF(OR(VLOOKUP(UPPER(TRIM(SUBSTITUTE(T421,CHAR(160)," "))),AP4:AS49,2,FALSE)&lt;&gt;VLOOKUP(UPPER(TRIM(SUBSTITUTE(W421,CHAR(160)," "))),AP4:AS49,2,FALSE),AND(VLOOKUP(UPPER(TRIM(SUBSTITUTE(T421,CHAR(160)," "))),AP4:AS49,2,FALSE)="AUTRE",UPPER(TRIM(SUBSTITUTE(T421,CHAR(160)," ")))&lt;&gt;UPPER(TRIM(SUBSTITUTE(W421,CHAR(160)," "))))),"",(V421*VLOOKUP(UPPER(TRIM(SUBSTITUTE(W421,CHAR(160)," "))),AP4:AS49,3,FALSE))/(S421*VLOOKUP(UPPER(TRIM(SUBSTITUTE(T421,CHAR(160)," "))),AP4:AS49,3,FALSE))),"")),IFERROR(AK420,"")))</f>
        <v/>
      </c>
      <c r="AL421" s="40" t="str">
        <f t="shared" si="91"/>
        <v/>
      </c>
      <c r="AM421" s="50">
        <f t="shared" si="92"/>
        <v>0</v>
      </c>
      <c r="AN421" s="1"/>
      <c r="AO421" s="1"/>
      <c r="AP421" s="66" t="s">
        <v>464</v>
      </c>
      <c r="AQ421" s="1"/>
      <c r="AR421" s="1"/>
      <c r="AS421" s="1"/>
      <c r="BJ421" s="229">
        <v>1</v>
      </c>
    </row>
    <row r="422" spans="2:62" ht="20.100000000000001" customHeight="1" x14ac:dyDescent="0.25">
      <c r="B422" s="178">
        <f t="shared" si="81"/>
        <v>0</v>
      </c>
      <c r="C422" s="156"/>
      <c r="D422" s="157"/>
      <c r="E422" s="157"/>
      <c r="F422" s="157"/>
      <c r="G422" s="157"/>
      <c r="H422" s="157"/>
      <c r="I422" s="158"/>
      <c r="K422" s="255" t="str">
        <f t="shared" si="82"/>
        <v>►</v>
      </c>
      <c r="L422" s="341"/>
      <c r="M422" s="341"/>
      <c r="N422" s="341"/>
      <c r="O422" s="341"/>
      <c r="P422" s="341"/>
      <c r="Q422" s="1"/>
      <c r="R422" s="1"/>
      <c r="S422" s="77"/>
      <c r="T422" s="77"/>
      <c r="U422" s="77"/>
      <c r="V422" s="77"/>
      <c r="W422" s="1"/>
      <c r="X422" s="46" t="str">
        <f t="shared" si="86"/>
        <v/>
      </c>
      <c r="Y422" s="46" t="str">
        <f>IF(NOT(AND(LEFT(R422,1)="L",R422&lt;&gt;"LIGNE")),"",IF(UPPER(TRIM(W422))="QS","Qt. suffisante",IF(AJ422="","",IF(AF422="MASSE",IF(AJ422&gt;=1,"Kg","g"),IF(AF422="VOLUME",IF(AJ422&gt;=1,"L","cl"),IFERROR(VLOOKUP(UPPER(TRIM(V422)),AP4:AS49,4,FALSE),V422))))))</f>
        <v/>
      </c>
      <c r="Z422" s="78" t="str">
        <f t="shared" si="87"/>
        <v/>
      </c>
      <c r="AA422" s="45" t="str">
        <f>IF(NOT(AND(LEFT(R422,1)="L",R422&lt;&gt;"LIGNE")),"",IF(UPPER(TRIM(W422))="QS","Qt. suffisante",IF(AI422="","",IF(AF422="MASSE",IF(AI422&gt;=1,"Kg","g"),IF(AF422="VOLUME",IF(AI422&gt;=1,"L","cl"),IFERROR(VLOOKUP(UPPER(TRIM(V422)),AP4:AS49,4,FALSE),V422))))))</f>
        <v/>
      </c>
      <c r="AB422" s="47" t="str">
        <f t="shared" si="83"/>
        <v/>
      </c>
      <c r="AC422" s="47" t="str">
        <f t="shared" si="84"/>
        <v/>
      </c>
      <c r="AD422" s="47" t="str">
        <f t="shared" si="88"/>
        <v/>
      </c>
      <c r="AE422" s="1"/>
      <c r="AF422" s="48" t="str">
        <f>IF(NOT(AND(LEFT(R422,1)="L",R422&lt;&gt;"LIGNE")),"",IFERROR(VLOOKUP(UPPER(TRIM(V422)),AP4:AS49,2,FALSE),""))</f>
        <v/>
      </c>
      <c r="AG422" s="49" t="str">
        <f>IF(NOT(AND(LEFT(R422,1)="L",R422&lt;&gt;"LIGNE")),"",IFERROR(VLOOKUP(UPPER(TRIM(V422)),AP4:AS49,3,FALSE),""))</f>
        <v/>
      </c>
      <c r="AH422" s="49" t="str">
        <f t="shared" si="85"/>
        <v/>
      </c>
      <c r="AI422" s="49" t="str">
        <f t="shared" si="89"/>
        <v/>
      </c>
      <c r="AJ422" s="49" t="str">
        <f t="shared" si="90"/>
        <v/>
      </c>
      <c r="AK422" s="40" t="str">
        <f>IF(R422="RECETTE","",IF(R422="PRINCIPAL AUTEUR",IF(OR(S422="",T422="",V422="",W422="",S422=0),"",IFERROR(IF(OR(VLOOKUP(UPPER(TRIM(SUBSTITUTE(T422,CHAR(160)," "))),AP4:AS49,2,FALSE)&lt;&gt;VLOOKUP(UPPER(TRIM(SUBSTITUTE(W422,CHAR(160)," "))),AP4:AS49,2,FALSE),AND(VLOOKUP(UPPER(TRIM(SUBSTITUTE(T422,CHAR(160)," "))),AP4:AS49,2,FALSE)="AUTRE",UPPER(TRIM(SUBSTITUTE(T422,CHAR(160)," ")))&lt;&gt;UPPER(TRIM(SUBSTITUTE(W422,CHAR(160)," "))))),"",(V422*VLOOKUP(UPPER(TRIM(SUBSTITUTE(W422,CHAR(160)," "))),AP4:AS49,3,FALSE))/(S422*VLOOKUP(UPPER(TRIM(SUBSTITUTE(T422,CHAR(160)," "))),AP4:AS49,3,FALSE))),"")),IFERROR(AK421,"")))</f>
        <v/>
      </c>
      <c r="AL422" s="40" t="str">
        <f t="shared" si="91"/>
        <v/>
      </c>
      <c r="AM422" s="50">
        <f t="shared" si="92"/>
        <v>0</v>
      </c>
      <c r="AN422" s="1"/>
      <c r="AO422" s="1"/>
      <c r="AP422" s="66" t="s">
        <v>465</v>
      </c>
      <c r="AQ422" s="1"/>
      <c r="AR422" s="1"/>
      <c r="AS422" s="1"/>
      <c r="BJ422" s="229">
        <v>1</v>
      </c>
    </row>
    <row r="423" spans="2:62" ht="20.100000000000001" customHeight="1" x14ac:dyDescent="0.25">
      <c r="B423" s="178">
        <f t="shared" ref="B423:B486" si="93">LEN(C423)+LEN(D423)+LEN(E423)+LEN(F423)+LEN(G423)+LEN(H423)+LEN(I423)</f>
        <v>0</v>
      </c>
      <c r="C423" s="156"/>
      <c r="D423" s="157"/>
      <c r="E423" s="157"/>
      <c r="F423" s="157"/>
      <c r="G423" s="157"/>
      <c r="H423" s="157"/>
      <c r="I423" s="158"/>
      <c r="K423" s="255" t="str">
        <f t="shared" si="82"/>
        <v>►</v>
      </c>
      <c r="L423" s="341"/>
      <c r="M423" s="341"/>
      <c r="N423" s="341"/>
      <c r="O423" s="341"/>
      <c r="P423" s="341"/>
      <c r="Q423" s="1"/>
      <c r="R423" s="1"/>
      <c r="S423" s="77"/>
      <c r="T423" s="77"/>
      <c r="U423" s="77"/>
      <c r="V423" s="77"/>
      <c r="W423" s="1"/>
      <c r="X423" s="46" t="str">
        <f t="shared" si="86"/>
        <v/>
      </c>
      <c r="Y423" s="46" t="str">
        <f>IF(NOT(AND(LEFT(R423,1)="L",R423&lt;&gt;"LIGNE")),"",IF(UPPER(TRIM(W423))="QS","Qt. suffisante",IF(AJ423="","",IF(AF423="MASSE",IF(AJ423&gt;=1,"Kg","g"),IF(AF423="VOLUME",IF(AJ423&gt;=1,"L","cl"),IFERROR(VLOOKUP(UPPER(TRIM(V423)),AP4:AS49,4,FALSE),V423))))))</f>
        <v/>
      </c>
      <c r="Z423" s="78" t="str">
        <f t="shared" si="87"/>
        <v/>
      </c>
      <c r="AA423" s="45" t="str">
        <f>IF(NOT(AND(LEFT(R423,1)="L",R423&lt;&gt;"LIGNE")),"",IF(UPPER(TRIM(W423))="QS","Qt. suffisante",IF(AI423="","",IF(AF423="MASSE",IF(AI423&gt;=1,"Kg","g"),IF(AF423="VOLUME",IF(AI423&gt;=1,"L","cl"),IFERROR(VLOOKUP(UPPER(TRIM(V423)),AP4:AS49,4,FALSE),V423))))))</f>
        <v/>
      </c>
      <c r="AB423" s="47" t="str">
        <f t="shared" si="83"/>
        <v/>
      </c>
      <c r="AC423" s="47" t="str">
        <f t="shared" si="84"/>
        <v/>
      </c>
      <c r="AD423" s="47" t="str">
        <f t="shared" si="88"/>
        <v/>
      </c>
      <c r="AE423" s="1"/>
      <c r="AF423" s="48" t="str">
        <f>IF(NOT(AND(LEFT(R423,1)="L",R423&lt;&gt;"LIGNE")),"",IFERROR(VLOOKUP(UPPER(TRIM(V423)),AP4:AS49,2,FALSE),""))</f>
        <v/>
      </c>
      <c r="AG423" s="49" t="str">
        <f>IF(NOT(AND(LEFT(R423,1)="L",R423&lt;&gt;"LIGNE")),"",IFERROR(VLOOKUP(UPPER(TRIM(V423)),AP4:AS49,3,FALSE),""))</f>
        <v/>
      </c>
      <c r="AH423" s="49" t="str">
        <f t="shared" si="85"/>
        <v/>
      </c>
      <c r="AI423" s="49" t="str">
        <f t="shared" si="89"/>
        <v/>
      </c>
      <c r="AJ423" s="49" t="str">
        <f t="shared" si="90"/>
        <v/>
      </c>
      <c r="AK423" s="40" t="str">
        <f>IF(R423="RECETTE","",IF(R423="PRINCIPAL AUTEUR",IF(OR(S423="",T423="",V423="",W423="",S423=0),"",IFERROR(IF(OR(VLOOKUP(UPPER(TRIM(SUBSTITUTE(T423,CHAR(160)," "))),AP4:AS49,2,FALSE)&lt;&gt;VLOOKUP(UPPER(TRIM(SUBSTITUTE(W423,CHAR(160)," "))),AP4:AS49,2,FALSE),AND(VLOOKUP(UPPER(TRIM(SUBSTITUTE(T423,CHAR(160)," "))),AP4:AS49,2,FALSE)="AUTRE",UPPER(TRIM(SUBSTITUTE(T423,CHAR(160)," ")))&lt;&gt;UPPER(TRIM(SUBSTITUTE(W423,CHAR(160)," "))))),"",(V423*VLOOKUP(UPPER(TRIM(SUBSTITUTE(W423,CHAR(160)," "))),AP4:AS49,3,FALSE))/(S423*VLOOKUP(UPPER(TRIM(SUBSTITUTE(T423,CHAR(160)," "))),AP4:AS49,3,FALSE))),"")),IFERROR(AK422,"")))</f>
        <v/>
      </c>
      <c r="AL423" s="40" t="str">
        <f t="shared" si="91"/>
        <v/>
      </c>
      <c r="AM423" s="50">
        <f t="shared" si="92"/>
        <v>0</v>
      </c>
      <c r="AN423" s="1"/>
      <c r="AO423" s="1"/>
      <c r="AP423" s="66" t="s">
        <v>466</v>
      </c>
      <c r="AQ423" s="1"/>
      <c r="AR423" s="1"/>
      <c r="AS423" s="1"/>
      <c r="BJ423" s="229">
        <v>1</v>
      </c>
    </row>
    <row r="424" spans="2:62" ht="20.100000000000001" customHeight="1" x14ac:dyDescent="0.25">
      <c r="B424" s="178">
        <f t="shared" si="93"/>
        <v>0</v>
      </c>
      <c r="C424" s="156"/>
      <c r="D424" s="157"/>
      <c r="E424" s="157"/>
      <c r="F424" s="157"/>
      <c r="G424" s="157"/>
      <c r="H424" s="157"/>
      <c r="I424" s="158"/>
      <c r="K424" s="255" t="str">
        <f t="shared" si="82"/>
        <v>►</v>
      </c>
      <c r="L424" s="341"/>
      <c r="M424" s="341"/>
      <c r="N424" s="341"/>
      <c r="O424" s="341"/>
      <c r="P424" s="341"/>
      <c r="Q424" s="1"/>
      <c r="R424" s="1"/>
      <c r="S424" s="77"/>
      <c r="T424" s="77"/>
      <c r="U424" s="77"/>
      <c r="V424" s="77"/>
      <c r="W424" s="1"/>
      <c r="X424" s="46" t="str">
        <f t="shared" si="86"/>
        <v/>
      </c>
      <c r="Y424" s="46" t="str">
        <f>IF(NOT(AND(LEFT(R424,1)="L",R424&lt;&gt;"LIGNE")),"",IF(UPPER(TRIM(W424))="QS","Qt. suffisante",IF(AJ424="","",IF(AF424="MASSE",IF(AJ424&gt;=1,"Kg","g"),IF(AF424="VOLUME",IF(AJ424&gt;=1,"L","cl"),IFERROR(VLOOKUP(UPPER(TRIM(V424)),AP4:AS49,4,FALSE),V424))))))</f>
        <v/>
      </c>
      <c r="Z424" s="78" t="str">
        <f t="shared" si="87"/>
        <v/>
      </c>
      <c r="AA424" s="45" t="str">
        <f>IF(NOT(AND(LEFT(R424,1)="L",R424&lt;&gt;"LIGNE")),"",IF(UPPER(TRIM(W424))="QS","Qt. suffisante",IF(AI424="","",IF(AF424="MASSE",IF(AI424&gt;=1,"Kg","g"),IF(AF424="VOLUME",IF(AI424&gt;=1,"L","cl"),IFERROR(VLOOKUP(UPPER(TRIM(V424)),AP4:AS49,4,FALSE),V424))))))</f>
        <v/>
      </c>
      <c r="AB424" s="47" t="str">
        <f t="shared" si="83"/>
        <v/>
      </c>
      <c r="AC424" s="47" t="str">
        <f t="shared" si="84"/>
        <v/>
      </c>
      <c r="AD424" s="47" t="str">
        <f t="shared" si="88"/>
        <v/>
      </c>
      <c r="AE424" s="1"/>
      <c r="AF424" s="48" t="str">
        <f>IF(NOT(AND(LEFT(R424,1)="L",R424&lt;&gt;"LIGNE")),"",IFERROR(VLOOKUP(UPPER(TRIM(V424)),AP4:AS49,2,FALSE),""))</f>
        <v/>
      </c>
      <c r="AG424" s="49" t="str">
        <f>IF(NOT(AND(LEFT(R424,1)="L",R424&lt;&gt;"LIGNE")),"",IFERROR(VLOOKUP(UPPER(TRIM(V424)),AP4:AS49,3,FALSE),""))</f>
        <v/>
      </c>
      <c r="AH424" s="49" t="str">
        <f t="shared" si="85"/>
        <v/>
      </c>
      <c r="AI424" s="49" t="str">
        <f t="shared" si="89"/>
        <v/>
      </c>
      <c r="AJ424" s="49" t="str">
        <f t="shared" si="90"/>
        <v/>
      </c>
      <c r="AK424" s="40" t="str">
        <f>IF(R424="RECETTE","",IF(R424="PRINCIPAL AUTEUR",IF(OR(S424="",T424="",V424="",W424="",S424=0),"",IFERROR(IF(OR(VLOOKUP(UPPER(TRIM(SUBSTITUTE(T424,CHAR(160)," "))),AP4:AS49,2,FALSE)&lt;&gt;VLOOKUP(UPPER(TRIM(SUBSTITUTE(W424,CHAR(160)," "))),AP4:AS49,2,FALSE),AND(VLOOKUP(UPPER(TRIM(SUBSTITUTE(T424,CHAR(160)," "))),AP4:AS49,2,FALSE)="AUTRE",UPPER(TRIM(SUBSTITUTE(T424,CHAR(160)," ")))&lt;&gt;UPPER(TRIM(SUBSTITUTE(W424,CHAR(160)," "))))),"",(V424*VLOOKUP(UPPER(TRIM(SUBSTITUTE(W424,CHAR(160)," "))),AP4:AS49,3,FALSE))/(S424*VLOOKUP(UPPER(TRIM(SUBSTITUTE(T424,CHAR(160)," "))),AP4:AS49,3,FALSE))),"")),IFERROR(AK423,"")))</f>
        <v/>
      </c>
      <c r="AL424" s="40" t="str">
        <f t="shared" si="91"/>
        <v/>
      </c>
      <c r="AM424" s="50">
        <f t="shared" si="92"/>
        <v>0</v>
      </c>
      <c r="AN424" s="1"/>
      <c r="AO424" s="1"/>
      <c r="AP424" s="66" t="s">
        <v>467</v>
      </c>
      <c r="AQ424" s="1"/>
      <c r="AR424" s="1"/>
      <c r="AS424" s="1"/>
      <c r="BJ424" s="229">
        <v>1</v>
      </c>
    </row>
    <row r="425" spans="2:62" ht="20.100000000000001" customHeight="1" x14ac:dyDescent="0.25">
      <c r="B425" s="178">
        <f t="shared" si="93"/>
        <v>0</v>
      </c>
      <c r="C425" s="156"/>
      <c r="D425" s="157"/>
      <c r="E425" s="157"/>
      <c r="F425" s="157"/>
      <c r="G425" s="157"/>
      <c r="H425" s="157"/>
      <c r="I425" s="158"/>
      <c r="K425" s="255" t="str">
        <f t="shared" si="82"/>
        <v>►</v>
      </c>
      <c r="L425" s="341"/>
      <c r="M425" s="341"/>
      <c r="N425" s="341"/>
      <c r="O425" s="341"/>
      <c r="P425" s="341"/>
      <c r="Q425" s="1"/>
      <c r="R425" s="1"/>
      <c r="S425" s="77"/>
      <c r="T425" s="77"/>
      <c r="U425" s="77"/>
      <c r="V425" s="77"/>
      <c r="W425" s="1"/>
      <c r="X425" s="46" t="str">
        <f t="shared" si="86"/>
        <v/>
      </c>
      <c r="Y425" s="46" t="str">
        <f>IF(NOT(AND(LEFT(R425,1)="L",R425&lt;&gt;"LIGNE")),"",IF(UPPER(TRIM(W425))="QS","Qt. suffisante",IF(AJ425="","",IF(AF425="MASSE",IF(AJ425&gt;=1,"Kg","g"),IF(AF425="VOLUME",IF(AJ425&gt;=1,"L","cl"),IFERROR(VLOOKUP(UPPER(TRIM(V425)),AP4:AS49,4,FALSE),V425))))))</f>
        <v/>
      </c>
      <c r="Z425" s="78" t="str">
        <f t="shared" si="87"/>
        <v/>
      </c>
      <c r="AA425" s="45" t="str">
        <f>IF(NOT(AND(LEFT(R425,1)="L",R425&lt;&gt;"LIGNE")),"",IF(UPPER(TRIM(W425))="QS","Qt. suffisante",IF(AI425="","",IF(AF425="MASSE",IF(AI425&gt;=1,"Kg","g"),IF(AF425="VOLUME",IF(AI425&gt;=1,"L","cl"),IFERROR(VLOOKUP(UPPER(TRIM(V425)),AP4:AS49,4,FALSE),V425))))))</f>
        <v/>
      </c>
      <c r="AB425" s="47" t="str">
        <f t="shared" si="83"/>
        <v/>
      </c>
      <c r="AC425" s="47" t="str">
        <f t="shared" si="84"/>
        <v/>
      </c>
      <c r="AD425" s="47" t="str">
        <f t="shared" si="88"/>
        <v/>
      </c>
      <c r="AE425" s="1"/>
      <c r="AF425" s="48" t="str">
        <f>IF(NOT(AND(LEFT(R425,1)="L",R425&lt;&gt;"LIGNE")),"",IFERROR(VLOOKUP(UPPER(TRIM(V425)),AP4:AS49,2,FALSE),""))</f>
        <v/>
      </c>
      <c r="AG425" s="49" t="str">
        <f>IF(NOT(AND(LEFT(R425,1)="L",R425&lt;&gt;"LIGNE")),"",IFERROR(VLOOKUP(UPPER(TRIM(V425)),AP4:AS49,3,FALSE),""))</f>
        <v/>
      </c>
      <c r="AH425" s="49" t="str">
        <f t="shared" si="85"/>
        <v/>
      </c>
      <c r="AI425" s="49" t="str">
        <f t="shared" si="89"/>
        <v/>
      </c>
      <c r="AJ425" s="49" t="str">
        <f t="shared" si="90"/>
        <v/>
      </c>
      <c r="AK425" s="40" t="str">
        <f>IF(R425="RECETTE","",IF(R425="PRINCIPAL AUTEUR",IF(OR(S425="",T425="",V425="",W425="",S425=0),"",IFERROR(IF(OR(VLOOKUP(UPPER(TRIM(SUBSTITUTE(T425,CHAR(160)," "))),AP4:AS49,2,FALSE)&lt;&gt;VLOOKUP(UPPER(TRIM(SUBSTITUTE(W425,CHAR(160)," "))),AP4:AS49,2,FALSE),AND(VLOOKUP(UPPER(TRIM(SUBSTITUTE(T425,CHAR(160)," "))),AP4:AS49,2,FALSE)="AUTRE",UPPER(TRIM(SUBSTITUTE(T425,CHAR(160)," ")))&lt;&gt;UPPER(TRIM(SUBSTITUTE(W425,CHAR(160)," "))))),"",(V425*VLOOKUP(UPPER(TRIM(SUBSTITUTE(W425,CHAR(160)," "))),AP4:AS49,3,FALSE))/(S425*VLOOKUP(UPPER(TRIM(SUBSTITUTE(T425,CHAR(160)," "))),AP4:AS49,3,FALSE))),"")),IFERROR(AK424,"")))</f>
        <v/>
      </c>
      <c r="AL425" s="40" t="str">
        <f t="shared" si="91"/>
        <v/>
      </c>
      <c r="AM425" s="50">
        <f t="shared" si="92"/>
        <v>0</v>
      </c>
      <c r="AN425" s="1"/>
      <c r="AO425" s="1"/>
      <c r="AP425" s="66" t="s">
        <v>468</v>
      </c>
      <c r="AQ425" s="1"/>
      <c r="AR425" s="1"/>
      <c r="AS425" s="1"/>
      <c r="BJ425" s="229">
        <v>1</v>
      </c>
    </row>
    <row r="426" spans="2:62" ht="20.100000000000001" customHeight="1" x14ac:dyDescent="0.25">
      <c r="B426" s="178">
        <f t="shared" si="93"/>
        <v>0</v>
      </c>
      <c r="C426" s="156"/>
      <c r="D426" s="157"/>
      <c r="E426" s="157"/>
      <c r="F426" s="157"/>
      <c r="G426" s="157"/>
      <c r="H426" s="157"/>
      <c r="I426" s="158"/>
      <c r="K426" s="255" t="str">
        <f t="shared" si="82"/>
        <v>►</v>
      </c>
      <c r="L426" s="341"/>
      <c r="M426" s="341"/>
      <c r="N426" s="341"/>
      <c r="O426" s="341"/>
      <c r="P426" s="341"/>
      <c r="Q426" s="1"/>
      <c r="R426" s="1"/>
      <c r="S426" s="77"/>
      <c r="T426" s="77"/>
      <c r="U426" s="77"/>
      <c r="V426" s="77"/>
      <c r="W426" s="1"/>
      <c r="X426" s="46" t="str">
        <f t="shared" si="86"/>
        <v/>
      </c>
      <c r="Y426" s="46" t="str">
        <f>IF(NOT(AND(LEFT(R426,1)="L",R426&lt;&gt;"LIGNE")),"",IF(UPPER(TRIM(W426))="QS","Qt. suffisante",IF(AJ426="","",IF(AF426="MASSE",IF(AJ426&gt;=1,"Kg","g"),IF(AF426="VOLUME",IF(AJ426&gt;=1,"L","cl"),IFERROR(VLOOKUP(UPPER(TRIM(V426)),AP4:AS49,4,FALSE),V426))))))</f>
        <v/>
      </c>
      <c r="Z426" s="78" t="str">
        <f t="shared" si="87"/>
        <v/>
      </c>
      <c r="AA426" s="45" t="str">
        <f>IF(NOT(AND(LEFT(R426,1)="L",R426&lt;&gt;"LIGNE")),"",IF(UPPER(TRIM(W426))="QS","Qt. suffisante",IF(AI426="","",IF(AF426="MASSE",IF(AI426&gt;=1,"Kg","g"),IF(AF426="VOLUME",IF(AI426&gt;=1,"L","cl"),IFERROR(VLOOKUP(UPPER(TRIM(V426)),AP4:AS49,4,FALSE),V426))))))</f>
        <v/>
      </c>
      <c r="AB426" s="47" t="str">
        <f t="shared" si="83"/>
        <v/>
      </c>
      <c r="AC426" s="47" t="str">
        <f t="shared" si="84"/>
        <v/>
      </c>
      <c r="AD426" s="47" t="str">
        <f t="shared" si="88"/>
        <v/>
      </c>
      <c r="AE426" s="1"/>
      <c r="AF426" s="48" t="str">
        <f>IF(NOT(AND(LEFT(R426,1)="L",R426&lt;&gt;"LIGNE")),"",IFERROR(VLOOKUP(UPPER(TRIM(V426)),AP4:AS49,2,FALSE),""))</f>
        <v/>
      </c>
      <c r="AG426" s="49" t="str">
        <f>IF(NOT(AND(LEFT(R426,1)="L",R426&lt;&gt;"LIGNE")),"",IFERROR(VLOOKUP(UPPER(TRIM(V426)),AP4:AS49,3,FALSE),""))</f>
        <v/>
      </c>
      <c r="AH426" s="49" t="str">
        <f t="shared" si="85"/>
        <v/>
      </c>
      <c r="AI426" s="49" t="str">
        <f t="shared" si="89"/>
        <v/>
      </c>
      <c r="AJ426" s="49" t="str">
        <f t="shared" si="90"/>
        <v/>
      </c>
      <c r="AK426" s="40" t="str">
        <f>IF(R426="RECETTE","",IF(R426="PRINCIPAL AUTEUR",IF(OR(S426="",T426="",V426="",W426="",S426=0),"",IFERROR(IF(OR(VLOOKUP(UPPER(TRIM(SUBSTITUTE(T426,CHAR(160)," "))),AP4:AS49,2,FALSE)&lt;&gt;VLOOKUP(UPPER(TRIM(SUBSTITUTE(W426,CHAR(160)," "))),AP4:AS49,2,FALSE),AND(VLOOKUP(UPPER(TRIM(SUBSTITUTE(T426,CHAR(160)," "))),AP4:AS49,2,FALSE)="AUTRE",UPPER(TRIM(SUBSTITUTE(T426,CHAR(160)," ")))&lt;&gt;UPPER(TRIM(SUBSTITUTE(W426,CHAR(160)," "))))),"",(V426*VLOOKUP(UPPER(TRIM(SUBSTITUTE(W426,CHAR(160)," "))),AP4:AS49,3,FALSE))/(S426*VLOOKUP(UPPER(TRIM(SUBSTITUTE(T426,CHAR(160)," "))),AP4:AS49,3,FALSE))),"")),IFERROR(AK425,"")))</f>
        <v/>
      </c>
      <c r="AL426" s="40" t="str">
        <f t="shared" si="91"/>
        <v/>
      </c>
      <c r="AM426" s="50">
        <f t="shared" si="92"/>
        <v>0</v>
      </c>
      <c r="AN426" s="1"/>
      <c r="AO426" s="1"/>
      <c r="AP426" s="75" t="s">
        <v>110</v>
      </c>
      <c r="AQ426" s="1"/>
      <c r="AR426" s="1"/>
      <c r="AS426" s="1"/>
      <c r="BJ426" s="229">
        <v>1</v>
      </c>
    </row>
    <row r="427" spans="2:62" ht="20.100000000000001" customHeight="1" x14ac:dyDescent="0.25">
      <c r="B427" s="178">
        <f t="shared" si="93"/>
        <v>0</v>
      </c>
      <c r="C427" s="156"/>
      <c r="D427" s="157"/>
      <c r="E427" s="157"/>
      <c r="F427" s="157"/>
      <c r="G427" s="157"/>
      <c r="H427" s="157"/>
      <c r="I427" s="158"/>
      <c r="K427" s="255" t="str">
        <f t="shared" si="82"/>
        <v>►</v>
      </c>
      <c r="L427" s="341"/>
      <c r="M427" s="341"/>
      <c r="N427" s="341"/>
      <c r="O427" s="341"/>
      <c r="P427" s="341"/>
      <c r="Q427" s="1"/>
      <c r="R427" s="1"/>
      <c r="S427" s="77"/>
      <c r="T427" s="77"/>
      <c r="U427" s="77"/>
      <c r="V427" s="77"/>
      <c r="W427" s="1"/>
      <c r="X427" s="46" t="str">
        <f t="shared" si="86"/>
        <v/>
      </c>
      <c r="Y427" s="46" t="str">
        <f>IF(NOT(AND(LEFT(R427,1)="L",R427&lt;&gt;"LIGNE")),"",IF(UPPER(TRIM(W427))="QS","Qt. suffisante",IF(AJ427="","",IF(AF427="MASSE",IF(AJ427&gt;=1,"Kg","g"),IF(AF427="VOLUME",IF(AJ427&gt;=1,"L","cl"),IFERROR(VLOOKUP(UPPER(TRIM(V427)),AP4:AS49,4,FALSE),V427))))))</f>
        <v/>
      </c>
      <c r="Z427" s="78" t="str">
        <f t="shared" si="87"/>
        <v/>
      </c>
      <c r="AA427" s="45" t="str">
        <f>IF(NOT(AND(LEFT(R427,1)="L",R427&lt;&gt;"LIGNE")),"",IF(UPPER(TRIM(W427))="QS","Qt. suffisante",IF(AI427="","",IF(AF427="MASSE",IF(AI427&gt;=1,"Kg","g"),IF(AF427="VOLUME",IF(AI427&gt;=1,"L","cl"),IFERROR(VLOOKUP(UPPER(TRIM(V427)),AP4:AS49,4,FALSE),V427))))))</f>
        <v/>
      </c>
      <c r="AB427" s="47" t="str">
        <f t="shared" si="83"/>
        <v/>
      </c>
      <c r="AC427" s="47" t="str">
        <f t="shared" si="84"/>
        <v/>
      </c>
      <c r="AD427" s="47" t="str">
        <f t="shared" si="88"/>
        <v/>
      </c>
      <c r="AE427" s="1"/>
      <c r="AF427" s="48" t="str">
        <f>IF(NOT(AND(LEFT(R427,1)="L",R427&lt;&gt;"LIGNE")),"",IFERROR(VLOOKUP(UPPER(TRIM(V427)),AP4:AS49,2,FALSE),""))</f>
        <v/>
      </c>
      <c r="AG427" s="49" t="str">
        <f>IF(NOT(AND(LEFT(R427,1)="L",R427&lt;&gt;"LIGNE")),"",IFERROR(VLOOKUP(UPPER(TRIM(V427)),AP4:AS49,3,FALSE),""))</f>
        <v/>
      </c>
      <c r="AH427" s="49" t="str">
        <f t="shared" si="85"/>
        <v/>
      </c>
      <c r="AI427" s="49" t="str">
        <f t="shared" si="89"/>
        <v/>
      </c>
      <c r="AJ427" s="49" t="str">
        <f t="shared" si="90"/>
        <v/>
      </c>
      <c r="AK427" s="40" t="str">
        <f>IF(R427="RECETTE","",IF(R427="PRINCIPAL AUTEUR",IF(OR(S427="",T427="",V427="",W427="",S427=0),"",IFERROR(IF(OR(VLOOKUP(UPPER(TRIM(SUBSTITUTE(T427,CHAR(160)," "))),AP4:AS49,2,FALSE)&lt;&gt;VLOOKUP(UPPER(TRIM(SUBSTITUTE(W427,CHAR(160)," "))),AP4:AS49,2,FALSE),AND(VLOOKUP(UPPER(TRIM(SUBSTITUTE(T427,CHAR(160)," "))),AP4:AS49,2,FALSE)="AUTRE",UPPER(TRIM(SUBSTITUTE(T427,CHAR(160)," ")))&lt;&gt;UPPER(TRIM(SUBSTITUTE(W427,CHAR(160)," "))))),"",(V427*VLOOKUP(UPPER(TRIM(SUBSTITUTE(W427,CHAR(160)," "))),AP4:AS49,3,FALSE))/(S427*VLOOKUP(UPPER(TRIM(SUBSTITUTE(T427,CHAR(160)," "))),AP4:AS49,3,FALSE))),"")),IFERROR(AK426,"")))</f>
        <v/>
      </c>
      <c r="AL427" s="40" t="str">
        <f t="shared" si="91"/>
        <v/>
      </c>
      <c r="AM427" s="50">
        <f t="shared" si="92"/>
        <v>0</v>
      </c>
      <c r="AN427" s="1"/>
      <c r="AO427" s="1"/>
      <c r="AP427" s="15" t="s">
        <v>323</v>
      </c>
      <c r="AQ427" s="1"/>
      <c r="AR427" s="1"/>
      <c r="AS427" s="1"/>
      <c r="BJ427" s="229">
        <v>1</v>
      </c>
    </row>
    <row r="428" spans="2:62" ht="20.100000000000001" customHeight="1" x14ac:dyDescent="0.25">
      <c r="B428" s="178">
        <f t="shared" si="93"/>
        <v>0</v>
      </c>
      <c r="C428" s="156"/>
      <c r="D428" s="157"/>
      <c r="E428" s="157"/>
      <c r="F428" s="157"/>
      <c r="G428" s="157"/>
      <c r="H428" s="157"/>
      <c r="I428" s="158"/>
      <c r="K428" s="255" t="str">
        <f t="shared" si="82"/>
        <v>►</v>
      </c>
      <c r="L428" s="341"/>
      <c r="M428" s="341"/>
      <c r="N428" s="341"/>
      <c r="O428" s="341"/>
      <c r="P428" s="341"/>
      <c r="Q428" s="1"/>
      <c r="R428" s="1"/>
      <c r="S428" s="77"/>
      <c r="T428" s="77"/>
      <c r="U428" s="77"/>
      <c r="V428" s="77"/>
      <c r="W428" s="1"/>
      <c r="X428" s="46" t="str">
        <f t="shared" si="86"/>
        <v/>
      </c>
      <c r="Y428" s="46" t="str">
        <f>IF(NOT(AND(LEFT(R428,1)="L",R428&lt;&gt;"LIGNE")),"",IF(UPPER(TRIM(W428))="QS","Qt. suffisante",IF(AJ428="","",IF(AF428="MASSE",IF(AJ428&gt;=1,"Kg","g"),IF(AF428="VOLUME",IF(AJ428&gt;=1,"L","cl"),IFERROR(VLOOKUP(UPPER(TRIM(V428)),AP4:AS49,4,FALSE),V428))))))</f>
        <v/>
      </c>
      <c r="Z428" s="78" t="str">
        <f t="shared" si="87"/>
        <v/>
      </c>
      <c r="AA428" s="45" t="str">
        <f>IF(NOT(AND(LEFT(R428,1)="L",R428&lt;&gt;"LIGNE")),"",IF(UPPER(TRIM(W428))="QS","Qt. suffisante",IF(AI428="","",IF(AF428="MASSE",IF(AI428&gt;=1,"Kg","g"),IF(AF428="VOLUME",IF(AI428&gt;=1,"L","cl"),IFERROR(VLOOKUP(UPPER(TRIM(V428)),AP4:AS49,4,FALSE),V428))))))</f>
        <v/>
      </c>
      <c r="AB428" s="47" t="str">
        <f t="shared" si="83"/>
        <v/>
      </c>
      <c r="AC428" s="47" t="str">
        <f t="shared" si="84"/>
        <v/>
      </c>
      <c r="AD428" s="47" t="str">
        <f t="shared" si="88"/>
        <v/>
      </c>
      <c r="AE428" s="1"/>
      <c r="AF428" s="48" t="str">
        <f>IF(NOT(AND(LEFT(R428,1)="L",R428&lt;&gt;"LIGNE")),"",IFERROR(VLOOKUP(UPPER(TRIM(V428)),AP4:AS49,2,FALSE),""))</f>
        <v/>
      </c>
      <c r="AG428" s="49" t="str">
        <f>IF(NOT(AND(LEFT(R428,1)="L",R428&lt;&gt;"LIGNE")),"",IFERROR(VLOOKUP(UPPER(TRIM(V428)),AP4:AS49,3,FALSE),""))</f>
        <v/>
      </c>
      <c r="AH428" s="49" t="str">
        <f t="shared" si="85"/>
        <v/>
      </c>
      <c r="AI428" s="49" t="str">
        <f t="shared" si="89"/>
        <v/>
      </c>
      <c r="AJ428" s="49" t="str">
        <f t="shared" si="90"/>
        <v/>
      </c>
      <c r="AK428" s="40" t="str">
        <f>IF(R428="RECETTE","",IF(R428="PRINCIPAL AUTEUR",IF(OR(S428="",T428="",V428="",W428="",S428=0),"",IFERROR(IF(OR(VLOOKUP(UPPER(TRIM(SUBSTITUTE(T428,CHAR(160)," "))),AP4:AS49,2,FALSE)&lt;&gt;VLOOKUP(UPPER(TRIM(SUBSTITUTE(W428,CHAR(160)," "))),AP4:AS49,2,FALSE),AND(VLOOKUP(UPPER(TRIM(SUBSTITUTE(T428,CHAR(160)," "))),AP4:AS49,2,FALSE)="AUTRE",UPPER(TRIM(SUBSTITUTE(T428,CHAR(160)," ")))&lt;&gt;UPPER(TRIM(SUBSTITUTE(W428,CHAR(160)," "))))),"",(V428*VLOOKUP(UPPER(TRIM(SUBSTITUTE(W428,CHAR(160)," "))),AP4:AS49,3,FALSE))/(S428*VLOOKUP(UPPER(TRIM(SUBSTITUTE(T428,CHAR(160)," "))),AP4:AS49,3,FALSE))),"")),IFERROR(AK427,"")))</f>
        <v/>
      </c>
      <c r="AL428" s="40" t="str">
        <f t="shared" si="91"/>
        <v/>
      </c>
      <c r="AM428" s="50">
        <f t="shared" si="92"/>
        <v>0</v>
      </c>
      <c r="AN428" s="1"/>
      <c r="AO428" s="1"/>
      <c r="AP428" s="21" t="s">
        <v>272</v>
      </c>
      <c r="AQ428" s="1"/>
      <c r="AR428" s="1"/>
      <c r="AS428" s="1"/>
      <c r="BJ428" s="229">
        <v>1</v>
      </c>
    </row>
    <row r="429" spans="2:62" ht="20.100000000000001" customHeight="1" x14ac:dyDescent="0.25">
      <c r="B429" s="178">
        <f t="shared" si="93"/>
        <v>0</v>
      </c>
      <c r="C429" s="156"/>
      <c r="D429" s="157"/>
      <c r="E429" s="157"/>
      <c r="F429" s="157"/>
      <c r="G429" s="157"/>
      <c r="H429" s="157"/>
      <c r="I429" s="158"/>
      <c r="K429" s="255" t="str">
        <f t="shared" si="82"/>
        <v>►</v>
      </c>
      <c r="L429" s="341"/>
      <c r="M429" s="341"/>
      <c r="N429" s="341"/>
      <c r="O429" s="341"/>
      <c r="P429" s="341"/>
      <c r="Q429" s="1"/>
      <c r="R429" s="1"/>
      <c r="S429" s="77"/>
      <c r="T429" s="77"/>
      <c r="U429" s="77"/>
      <c r="V429" s="77"/>
      <c r="W429" s="1"/>
      <c r="X429" s="46" t="str">
        <f t="shared" si="86"/>
        <v/>
      </c>
      <c r="Y429" s="46" t="str">
        <f>IF(NOT(AND(LEFT(R429,1)="L",R429&lt;&gt;"LIGNE")),"",IF(UPPER(TRIM(W429))="QS","Qt. suffisante",IF(AJ429="","",IF(AF429="MASSE",IF(AJ429&gt;=1,"Kg","g"),IF(AF429="VOLUME",IF(AJ429&gt;=1,"L","cl"),IFERROR(VLOOKUP(UPPER(TRIM(V429)),AP4:AS49,4,FALSE),V429))))))</f>
        <v/>
      </c>
      <c r="Z429" s="78" t="str">
        <f t="shared" si="87"/>
        <v/>
      </c>
      <c r="AA429" s="45" t="str">
        <f>IF(NOT(AND(LEFT(R429,1)="L",R429&lt;&gt;"LIGNE")),"",IF(UPPER(TRIM(W429))="QS","Qt. suffisante",IF(AI429="","",IF(AF429="MASSE",IF(AI429&gt;=1,"Kg","g"),IF(AF429="VOLUME",IF(AI429&gt;=1,"L","cl"),IFERROR(VLOOKUP(UPPER(TRIM(V429)),AP4:AS49,4,FALSE),V429))))))</f>
        <v/>
      </c>
      <c r="AB429" s="47" t="str">
        <f t="shared" si="83"/>
        <v/>
      </c>
      <c r="AC429" s="47" t="str">
        <f t="shared" si="84"/>
        <v/>
      </c>
      <c r="AD429" s="47" t="str">
        <f t="shared" si="88"/>
        <v/>
      </c>
      <c r="AE429" s="1"/>
      <c r="AF429" s="48" t="str">
        <f>IF(NOT(AND(LEFT(R429,1)="L",R429&lt;&gt;"LIGNE")),"",IFERROR(VLOOKUP(UPPER(TRIM(V429)),AP4:AS49,2,FALSE),""))</f>
        <v/>
      </c>
      <c r="AG429" s="49" t="str">
        <f>IF(NOT(AND(LEFT(R429,1)="L",R429&lt;&gt;"LIGNE")),"",IFERROR(VLOOKUP(UPPER(TRIM(V429)),AP4:AS49,3,FALSE),""))</f>
        <v/>
      </c>
      <c r="AH429" s="49" t="str">
        <f t="shared" si="85"/>
        <v/>
      </c>
      <c r="AI429" s="49" t="str">
        <f t="shared" si="89"/>
        <v/>
      </c>
      <c r="AJ429" s="49" t="str">
        <f t="shared" si="90"/>
        <v/>
      </c>
      <c r="AK429" s="40" t="str">
        <f>IF(R429="RECETTE","",IF(R429="PRINCIPAL AUTEUR",IF(OR(S429="",T429="",V429="",W429="",S429=0),"",IFERROR(IF(OR(VLOOKUP(UPPER(TRIM(SUBSTITUTE(T429,CHAR(160)," "))),AP4:AS49,2,FALSE)&lt;&gt;VLOOKUP(UPPER(TRIM(SUBSTITUTE(W429,CHAR(160)," "))),AP4:AS49,2,FALSE),AND(VLOOKUP(UPPER(TRIM(SUBSTITUTE(T429,CHAR(160)," "))),AP4:AS49,2,FALSE)="AUTRE",UPPER(TRIM(SUBSTITUTE(T429,CHAR(160)," ")))&lt;&gt;UPPER(TRIM(SUBSTITUTE(W429,CHAR(160)," "))))),"",(V429*VLOOKUP(UPPER(TRIM(SUBSTITUTE(W429,CHAR(160)," "))),AP4:AS49,3,FALSE))/(S429*VLOOKUP(UPPER(TRIM(SUBSTITUTE(T429,CHAR(160)," "))),AP4:AS49,3,FALSE))),"")),IFERROR(AK428,"")))</f>
        <v/>
      </c>
      <c r="AL429" s="40" t="str">
        <f t="shared" si="91"/>
        <v/>
      </c>
      <c r="AM429" s="50">
        <f t="shared" si="92"/>
        <v>0</v>
      </c>
      <c r="AN429" s="1"/>
      <c r="AO429" s="1"/>
      <c r="AP429" s="26" t="s">
        <v>469</v>
      </c>
      <c r="AQ429" s="1"/>
      <c r="AR429" s="1"/>
      <c r="AS429" s="1"/>
      <c r="BJ429" s="229">
        <v>1</v>
      </c>
    </row>
    <row r="430" spans="2:62" ht="20.100000000000001" customHeight="1" x14ac:dyDescent="0.25">
      <c r="B430" s="178">
        <f t="shared" si="93"/>
        <v>0</v>
      </c>
      <c r="C430" s="156"/>
      <c r="D430" s="157"/>
      <c r="E430" s="157"/>
      <c r="F430" s="157"/>
      <c r="G430" s="157"/>
      <c r="H430" s="157"/>
      <c r="I430" s="158"/>
      <c r="K430" s="255" t="str">
        <f t="shared" si="82"/>
        <v>►</v>
      </c>
      <c r="L430" s="341"/>
      <c r="M430" s="341"/>
      <c r="N430" s="341"/>
      <c r="O430" s="341"/>
      <c r="P430" s="341"/>
      <c r="Q430" s="1"/>
      <c r="R430" s="1"/>
      <c r="S430" s="77"/>
      <c r="T430" s="77"/>
      <c r="U430" s="77"/>
      <c r="V430" s="77"/>
      <c r="W430" s="1"/>
      <c r="X430" s="46" t="str">
        <f t="shared" si="86"/>
        <v/>
      </c>
      <c r="Y430" s="46" t="str">
        <f>IF(NOT(AND(LEFT(R430,1)="L",R430&lt;&gt;"LIGNE")),"",IF(UPPER(TRIM(W430))="QS","Qt. suffisante",IF(AJ430="","",IF(AF430="MASSE",IF(AJ430&gt;=1,"Kg","g"),IF(AF430="VOLUME",IF(AJ430&gt;=1,"L","cl"),IFERROR(VLOOKUP(UPPER(TRIM(V430)),AP4:AS49,4,FALSE),V430))))))</f>
        <v/>
      </c>
      <c r="Z430" s="78" t="str">
        <f t="shared" si="87"/>
        <v/>
      </c>
      <c r="AA430" s="45" t="str">
        <f>IF(NOT(AND(LEFT(R430,1)="L",R430&lt;&gt;"LIGNE")),"",IF(UPPER(TRIM(W430))="QS","Qt. suffisante",IF(AI430="","",IF(AF430="MASSE",IF(AI430&gt;=1,"Kg","g"),IF(AF430="VOLUME",IF(AI430&gt;=1,"L","cl"),IFERROR(VLOOKUP(UPPER(TRIM(V430)),AP4:AS49,4,FALSE),V430))))))</f>
        <v/>
      </c>
      <c r="AB430" s="47" t="str">
        <f t="shared" si="83"/>
        <v/>
      </c>
      <c r="AC430" s="47" t="str">
        <f t="shared" si="84"/>
        <v/>
      </c>
      <c r="AD430" s="47" t="str">
        <f t="shared" si="88"/>
        <v/>
      </c>
      <c r="AE430" s="1"/>
      <c r="AF430" s="48" t="str">
        <f>IF(NOT(AND(LEFT(R430,1)="L",R430&lt;&gt;"LIGNE")),"",IFERROR(VLOOKUP(UPPER(TRIM(V430)),AP4:AS49,2,FALSE),""))</f>
        <v/>
      </c>
      <c r="AG430" s="49" t="str">
        <f>IF(NOT(AND(LEFT(R430,1)="L",R430&lt;&gt;"LIGNE")),"",IFERROR(VLOOKUP(UPPER(TRIM(V430)),AP4:AS49,3,FALSE),""))</f>
        <v/>
      </c>
      <c r="AH430" s="49" t="str">
        <f t="shared" si="85"/>
        <v/>
      </c>
      <c r="AI430" s="49" t="str">
        <f t="shared" si="89"/>
        <v/>
      </c>
      <c r="AJ430" s="49" t="str">
        <f t="shared" si="90"/>
        <v/>
      </c>
      <c r="AK430" s="40" t="str">
        <f>IF(R430="RECETTE","",IF(R430="PRINCIPAL AUTEUR",IF(OR(S430="",T430="",V430="",W430="",S430=0),"",IFERROR(IF(OR(VLOOKUP(UPPER(TRIM(SUBSTITUTE(T430,CHAR(160)," "))),AP4:AS49,2,FALSE)&lt;&gt;VLOOKUP(UPPER(TRIM(SUBSTITUTE(W430,CHAR(160)," "))),AP4:AS49,2,FALSE),AND(VLOOKUP(UPPER(TRIM(SUBSTITUTE(T430,CHAR(160)," "))),AP4:AS49,2,FALSE)="AUTRE",UPPER(TRIM(SUBSTITUTE(T430,CHAR(160)," ")))&lt;&gt;UPPER(TRIM(SUBSTITUTE(W430,CHAR(160)," "))))),"",(V430*VLOOKUP(UPPER(TRIM(SUBSTITUTE(W430,CHAR(160)," "))),AP4:AS49,3,FALSE))/(S430*VLOOKUP(UPPER(TRIM(SUBSTITUTE(T430,CHAR(160)," "))),AP4:AS49,3,FALSE))),"")),IFERROR(AK429,"")))</f>
        <v/>
      </c>
      <c r="AL430" s="40" t="str">
        <f t="shared" si="91"/>
        <v/>
      </c>
      <c r="AM430" s="50">
        <f t="shared" si="92"/>
        <v>0</v>
      </c>
      <c r="AN430" s="1"/>
      <c r="AO430" s="1"/>
      <c r="AP430" s="26" t="s">
        <v>470</v>
      </c>
      <c r="AQ430" s="1"/>
      <c r="AR430" s="1"/>
      <c r="AS430" s="1"/>
      <c r="BJ430" s="229">
        <v>1</v>
      </c>
    </row>
    <row r="431" spans="2:62" ht="20.100000000000001" customHeight="1" x14ac:dyDescent="0.25">
      <c r="B431" s="178">
        <f t="shared" si="93"/>
        <v>0</v>
      </c>
      <c r="C431" s="156"/>
      <c r="D431" s="157"/>
      <c r="E431" s="157"/>
      <c r="F431" s="157"/>
      <c r="G431" s="157"/>
      <c r="H431" s="157"/>
      <c r="I431" s="158"/>
      <c r="K431" s="255" t="str">
        <f t="shared" si="82"/>
        <v>►</v>
      </c>
      <c r="L431" s="341"/>
      <c r="M431" s="341"/>
      <c r="N431" s="341"/>
      <c r="O431" s="341"/>
      <c r="P431" s="341"/>
      <c r="Q431" s="1"/>
      <c r="R431" s="1"/>
      <c r="S431" s="77"/>
      <c r="T431" s="77"/>
      <c r="U431" s="77"/>
      <c r="V431" s="77"/>
      <c r="W431" s="1"/>
      <c r="X431" s="46" t="str">
        <f t="shared" si="86"/>
        <v/>
      </c>
      <c r="Y431" s="46" t="str">
        <f>IF(NOT(AND(LEFT(R431,1)="L",R431&lt;&gt;"LIGNE")),"",IF(UPPER(TRIM(W431))="QS","Qt. suffisante",IF(AJ431="","",IF(AF431="MASSE",IF(AJ431&gt;=1,"Kg","g"),IF(AF431="VOLUME",IF(AJ431&gt;=1,"L","cl"),IFERROR(VLOOKUP(UPPER(TRIM(V431)),AP4:AS49,4,FALSE),V431))))))</f>
        <v/>
      </c>
      <c r="Z431" s="78" t="str">
        <f t="shared" si="87"/>
        <v/>
      </c>
      <c r="AA431" s="45" t="str">
        <f>IF(NOT(AND(LEFT(R431,1)="L",R431&lt;&gt;"LIGNE")),"",IF(UPPER(TRIM(W431))="QS","Qt. suffisante",IF(AI431="","",IF(AF431="MASSE",IF(AI431&gt;=1,"Kg","g"),IF(AF431="VOLUME",IF(AI431&gt;=1,"L","cl"),IFERROR(VLOOKUP(UPPER(TRIM(V431)),AP4:AS49,4,FALSE),V431))))))</f>
        <v/>
      </c>
      <c r="AB431" s="47" t="str">
        <f t="shared" si="83"/>
        <v/>
      </c>
      <c r="AC431" s="47" t="str">
        <f t="shared" si="84"/>
        <v/>
      </c>
      <c r="AD431" s="47" t="str">
        <f t="shared" si="88"/>
        <v/>
      </c>
      <c r="AE431" s="1"/>
      <c r="AF431" s="48" t="str">
        <f>IF(NOT(AND(LEFT(R431,1)="L",R431&lt;&gt;"LIGNE")),"",IFERROR(VLOOKUP(UPPER(TRIM(V431)),AP4:AS49,2,FALSE),""))</f>
        <v/>
      </c>
      <c r="AG431" s="49" t="str">
        <f>IF(NOT(AND(LEFT(R431,1)="L",R431&lt;&gt;"LIGNE")),"",IFERROR(VLOOKUP(UPPER(TRIM(V431)),AP4:AS49,3,FALSE),""))</f>
        <v/>
      </c>
      <c r="AH431" s="49" t="str">
        <f t="shared" si="85"/>
        <v/>
      </c>
      <c r="AI431" s="49" t="str">
        <f t="shared" si="89"/>
        <v/>
      </c>
      <c r="AJ431" s="49" t="str">
        <f t="shared" si="90"/>
        <v/>
      </c>
      <c r="AK431" s="40" t="str">
        <f>IF(R431="RECETTE","",IF(R431="PRINCIPAL AUTEUR",IF(OR(S431="",T431="",V431="",W431="",S431=0),"",IFERROR(IF(OR(VLOOKUP(UPPER(TRIM(SUBSTITUTE(T431,CHAR(160)," "))),AP4:AS49,2,FALSE)&lt;&gt;VLOOKUP(UPPER(TRIM(SUBSTITUTE(W431,CHAR(160)," "))),AP4:AS49,2,FALSE),AND(VLOOKUP(UPPER(TRIM(SUBSTITUTE(T431,CHAR(160)," "))),AP4:AS49,2,FALSE)="AUTRE",UPPER(TRIM(SUBSTITUTE(T431,CHAR(160)," ")))&lt;&gt;UPPER(TRIM(SUBSTITUTE(W431,CHAR(160)," "))))),"",(V431*VLOOKUP(UPPER(TRIM(SUBSTITUTE(W431,CHAR(160)," "))),AP4:AS49,3,FALSE))/(S431*VLOOKUP(UPPER(TRIM(SUBSTITUTE(T431,CHAR(160)," "))),AP4:AS49,3,FALSE))),"")),IFERROR(AK430,"")))</f>
        <v/>
      </c>
      <c r="AL431" s="40" t="str">
        <f t="shared" si="91"/>
        <v/>
      </c>
      <c r="AM431" s="50">
        <f t="shared" si="92"/>
        <v>0</v>
      </c>
      <c r="AN431" s="1"/>
      <c r="AO431" s="1"/>
      <c r="AP431" s="26" t="s">
        <v>471</v>
      </c>
      <c r="AQ431" s="1"/>
      <c r="AR431" s="1"/>
      <c r="AS431" s="1"/>
      <c r="BJ431" s="229">
        <v>1</v>
      </c>
    </row>
    <row r="432" spans="2:62" ht="20.100000000000001" customHeight="1" x14ac:dyDescent="0.25">
      <c r="B432" s="178">
        <f t="shared" si="93"/>
        <v>0</v>
      </c>
      <c r="C432" s="156"/>
      <c r="D432" s="157"/>
      <c r="E432" s="157"/>
      <c r="F432" s="157"/>
      <c r="G432" s="157"/>
      <c r="H432" s="157"/>
      <c r="I432" s="158"/>
      <c r="K432" s="255" t="str">
        <f t="shared" si="82"/>
        <v>►</v>
      </c>
      <c r="L432" s="341"/>
      <c r="M432" s="341"/>
      <c r="N432" s="341"/>
      <c r="O432" s="341"/>
      <c r="P432" s="341"/>
      <c r="Q432" s="1"/>
      <c r="R432" s="1"/>
      <c r="S432" s="77"/>
      <c r="T432" s="77"/>
      <c r="U432" s="77"/>
      <c r="V432" s="77"/>
      <c r="W432" s="1"/>
      <c r="X432" s="46" t="str">
        <f t="shared" si="86"/>
        <v/>
      </c>
      <c r="Y432" s="46" t="str">
        <f>IF(NOT(AND(LEFT(R432,1)="L",R432&lt;&gt;"LIGNE")),"",IF(UPPER(TRIM(W432))="QS","Qt. suffisante",IF(AJ432="","",IF(AF432="MASSE",IF(AJ432&gt;=1,"Kg","g"),IF(AF432="VOLUME",IF(AJ432&gt;=1,"L","cl"),IFERROR(VLOOKUP(UPPER(TRIM(V432)),AP4:AS49,4,FALSE),V432))))))</f>
        <v/>
      </c>
      <c r="Z432" s="78" t="str">
        <f t="shared" si="87"/>
        <v/>
      </c>
      <c r="AA432" s="45" t="str">
        <f>IF(NOT(AND(LEFT(R432,1)="L",R432&lt;&gt;"LIGNE")),"",IF(UPPER(TRIM(W432))="QS","Qt. suffisante",IF(AI432="","",IF(AF432="MASSE",IF(AI432&gt;=1,"Kg","g"),IF(AF432="VOLUME",IF(AI432&gt;=1,"L","cl"),IFERROR(VLOOKUP(UPPER(TRIM(V432)),AP4:AS49,4,FALSE),V432))))))</f>
        <v/>
      </c>
      <c r="AB432" s="47" t="str">
        <f t="shared" si="83"/>
        <v/>
      </c>
      <c r="AC432" s="47" t="str">
        <f t="shared" si="84"/>
        <v/>
      </c>
      <c r="AD432" s="47" t="str">
        <f t="shared" si="88"/>
        <v/>
      </c>
      <c r="AE432" s="1"/>
      <c r="AF432" s="48" t="str">
        <f>IF(NOT(AND(LEFT(R432,1)="L",R432&lt;&gt;"LIGNE")),"",IFERROR(VLOOKUP(UPPER(TRIM(V432)),AP4:AS49,2,FALSE),""))</f>
        <v/>
      </c>
      <c r="AG432" s="49" t="str">
        <f>IF(NOT(AND(LEFT(R432,1)="L",R432&lt;&gt;"LIGNE")),"",IFERROR(VLOOKUP(UPPER(TRIM(V432)),AP4:AS49,3,FALSE),""))</f>
        <v/>
      </c>
      <c r="AH432" s="49" t="str">
        <f t="shared" si="85"/>
        <v/>
      </c>
      <c r="AI432" s="49" t="str">
        <f t="shared" si="89"/>
        <v/>
      </c>
      <c r="AJ432" s="49" t="str">
        <f t="shared" si="90"/>
        <v/>
      </c>
      <c r="AK432" s="40" t="str">
        <f>IF(R432="RECETTE","",IF(R432="PRINCIPAL AUTEUR",IF(OR(S432="",T432="",V432="",W432="",S432=0),"",IFERROR(IF(OR(VLOOKUP(UPPER(TRIM(SUBSTITUTE(T432,CHAR(160)," "))),AP4:AS49,2,FALSE)&lt;&gt;VLOOKUP(UPPER(TRIM(SUBSTITUTE(W432,CHAR(160)," "))),AP4:AS49,2,FALSE),AND(VLOOKUP(UPPER(TRIM(SUBSTITUTE(T432,CHAR(160)," "))),AP4:AS49,2,FALSE)="AUTRE",UPPER(TRIM(SUBSTITUTE(T432,CHAR(160)," ")))&lt;&gt;UPPER(TRIM(SUBSTITUTE(W432,CHAR(160)," "))))),"",(V432*VLOOKUP(UPPER(TRIM(SUBSTITUTE(W432,CHAR(160)," "))),AP4:AS49,3,FALSE))/(S432*VLOOKUP(UPPER(TRIM(SUBSTITUTE(T432,CHAR(160)," "))),AP4:AS49,3,FALSE))),"")),IFERROR(AK431,"")))</f>
        <v/>
      </c>
      <c r="AL432" s="40" t="str">
        <f t="shared" si="91"/>
        <v/>
      </c>
      <c r="AM432" s="50">
        <f t="shared" si="92"/>
        <v>0</v>
      </c>
      <c r="AN432" s="1"/>
      <c r="AO432" s="1"/>
      <c r="AP432" s="51" t="s">
        <v>0</v>
      </c>
      <c r="AQ432" s="1"/>
      <c r="AR432" s="1"/>
      <c r="AS432" s="1"/>
      <c r="BJ432" s="229">
        <v>1</v>
      </c>
    </row>
    <row r="433" spans="2:62" ht="20.100000000000001" customHeight="1" x14ac:dyDescent="0.25">
      <c r="B433" s="178">
        <f t="shared" si="93"/>
        <v>0</v>
      </c>
      <c r="C433" s="156"/>
      <c r="D433" s="157"/>
      <c r="E433" s="157"/>
      <c r="F433" s="157"/>
      <c r="G433" s="157"/>
      <c r="H433" s="157"/>
      <c r="I433" s="158"/>
      <c r="K433" s="255" t="str">
        <f t="shared" si="82"/>
        <v>►</v>
      </c>
      <c r="L433" s="341"/>
      <c r="M433" s="341"/>
      <c r="N433" s="341"/>
      <c r="O433" s="341"/>
      <c r="P433" s="341"/>
      <c r="Q433" s="1"/>
      <c r="R433" s="1"/>
      <c r="S433" s="77"/>
      <c r="T433" s="77"/>
      <c r="U433" s="77"/>
      <c r="V433" s="77"/>
      <c r="W433" s="1"/>
      <c r="X433" s="46" t="str">
        <f t="shared" si="86"/>
        <v/>
      </c>
      <c r="Y433" s="46" t="str">
        <f>IF(NOT(AND(LEFT(R433,1)="L",R433&lt;&gt;"LIGNE")),"",IF(UPPER(TRIM(W433))="QS","Qt. suffisante",IF(AJ433="","",IF(AF433="MASSE",IF(AJ433&gt;=1,"Kg","g"),IF(AF433="VOLUME",IF(AJ433&gt;=1,"L","cl"),IFERROR(VLOOKUP(UPPER(TRIM(V433)),AP4:AS49,4,FALSE),V433))))))</f>
        <v/>
      </c>
      <c r="Z433" s="78" t="str">
        <f t="shared" si="87"/>
        <v/>
      </c>
      <c r="AA433" s="45" t="str">
        <f>IF(NOT(AND(LEFT(R433,1)="L",R433&lt;&gt;"LIGNE")),"",IF(UPPER(TRIM(W433))="QS","Qt. suffisante",IF(AI433="","",IF(AF433="MASSE",IF(AI433&gt;=1,"Kg","g"),IF(AF433="VOLUME",IF(AI433&gt;=1,"L","cl"),IFERROR(VLOOKUP(UPPER(TRIM(V433)),AP4:AS49,4,FALSE),V433))))))</f>
        <v/>
      </c>
      <c r="AB433" s="47" t="str">
        <f t="shared" si="83"/>
        <v/>
      </c>
      <c r="AC433" s="47" t="str">
        <f t="shared" si="84"/>
        <v/>
      </c>
      <c r="AD433" s="47" t="str">
        <f t="shared" si="88"/>
        <v/>
      </c>
      <c r="AE433" s="1"/>
      <c r="AF433" s="48" t="str">
        <f>IF(NOT(AND(LEFT(R433,1)="L",R433&lt;&gt;"LIGNE")),"",IFERROR(VLOOKUP(UPPER(TRIM(V433)),AP4:AS49,2,FALSE),""))</f>
        <v/>
      </c>
      <c r="AG433" s="49" t="str">
        <f>IF(NOT(AND(LEFT(R433,1)="L",R433&lt;&gt;"LIGNE")),"",IFERROR(VLOOKUP(UPPER(TRIM(V433)),AP4:AS49,3,FALSE),""))</f>
        <v/>
      </c>
      <c r="AH433" s="49" t="str">
        <f t="shared" si="85"/>
        <v/>
      </c>
      <c r="AI433" s="49" t="str">
        <f t="shared" si="89"/>
        <v/>
      </c>
      <c r="AJ433" s="49" t="str">
        <f t="shared" si="90"/>
        <v/>
      </c>
      <c r="AK433" s="40" t="str">
        <f>IF(R433="RECETTE","",IF(R433="PRINCIPAL AUTEUR",IF(OR(S433="",T433="",V433="",W433="",S433=0),"",IFERROR(IF(OR(VLOOKUP(UPPER(TRIM(SUBSTITUTE(T433,CHAR(160)," "))),AP4:AS49,2,FALSE)&lt;&gt;VLOOKUP(UPPER(TRIM(SUBSTITUTE(W433,CHAR(160)," "))),AP4:AS49,2,FALSE),AND(VLOOKUP(UPPER(TRIM(SUBSTITUTE(T433,CHAR(160)," "))),AP4:AS49,2,FALSE)="AUTRE",UPPER(TRIM(SUBSTITUTE(T433,CHAR(160)," ")))&lt;&gt;UPPER(TRIM(SUBSTITUTE(W433,CHAR(160)," "))))),"",(V433*VLOOKUP(UPPER(TRIM(SUBSTITUTE(W433,CHAR(160)," "))),AP4:AS49,3,FALSE))/(S433*VLOOKUP(UPPER(TRIM(SUBSTITUTE(T433,CHAR(160)," "))),AP4:AS49,3,FALSE))),"")),IFERROR(AK432,"")))</f>
        <v/>
      </c>
      <c r="AL433" s="40" t="str">
        <f t="shared" si="91"/>
        <v/>
      </c>
      <c r="AM433" s="50">
        <f t="shared" si="92"/>
        <v>0</v>
      </c>
      <c r="AN433" s="1"/>
      <c r="AO433" s="1"/>
      <c r="AP433" s="55" t="s">
        <v>314</v>
      </c>
      <c r="AQ433" s="1"/>
      <c r="AR433" s="1"/>
      <c r="AS433" s="1"/>
      <c r="BJ433" s="229">
        <v>1</v>
      </c>
    </row>
    <row r="434" spans="2:62" ht="20.100000000000001" customHeight="1" x14ac:dyDescent="0.25">
      <c r="B434" s="178">
        <f t="shared" si="93"/>
        <v>0</v>
      </c>
      <c r="C434" s="156"/>
      <c r="D434" s="157"/>
      <c r="E434" s="157"/>
      <c r="F434" s="157"/>
      <c r="G434" s="157"/>
      <c r="H434" s="157"/>
      <c r="I434" s="158"/>
      <c r="K434" s="255" t="str">
        <f t="shared" si="82"/>
        <v>►</v>
      </c>
      <c r="L434" s="341"/>
      <c r="M434" s="341"/>
      <c r="N434" s="341"/>
      <c r="O434" s="341"/>
      <c r="P434" s="341"/>
      <c r="Q434" s="1"/>
      <c r="R434" s="1"/>
      <c r="S434" s="77"/>
      <c r="T434" s="77"/>
      <c r="U434" s="77"/>
      <c r="V434" s="77"/>
      <c r="W434" s="1"/>
      <c r="X434" s="46" t="str">
        <f t="shared" si="86"/>
        <v/>
      </c>
      <c r="Y434" s="46" t="str">
        <f>IF(NOT(AND(LEFT(R434,1)="L",R434&lt;&gt;"LIGNE")),"",IF(UPPER(TRIM(W434))="QS","Qt. suffisante",IF(AJ434="","",IF(AF434="MASSE",IF(AJ434&gt;=1,"Kg","g"),IF(AF434="VOLUME",IF(AJ434&gt;=1,"L","cl"),IFERROR(VLOOKUP(UPPER(TRIM(V434)),AP4:AS49,4,FALSE),V434))))))</f>
        <v/>
      </c>
      <c r="Z434" s="78" t="str">
        <f t="shared" si="87"/>
        <v/>
      </c>
      <c r="AA434" s="45" t="str">
        <f>IF(NOT(AND(LEFT(R434,1)="L",R434&lt;&gt;"LIGNE")),"",IF(UPPER(TRIM(W434))="QS","Qt. suffisante",IF(AI434="","",IF(AF434="MASSE",IF(AI434&gt;=1,"Kg","g"),IF(AF434="VOLUME",IF(AI434&gt;=1,"L","cl"),IFERROR(VLOOKUP(UPPER(TRIM(V434)),AP4:AS49,4,FALSE),V434))))))</f>
        <v/>
      </c>
      <c r="AB434" s="47" t="str">
        <f t="shared" si="83"/>
        <v/>
      </c>
      <c r="AC434" s="47" t="str">
        <f t="shared" si="84"/>
        <v/>
      </c>
      <c r="AD434" s="47" t="str">
        <f t="shared" si="88"/>
        <v/>
      </c>
      <c r="AE434" s="1"/>
      <c r="AF434" s="48" t="str">
        <f>IF(NOT(AND(LEFT(R434,1)="L",R434&lt;&gt;"LIGNE")),"",IFERROR(VLOOKUP(UPPER(TRIM(V434)),AP4:AS49,2,FALSE),""))</f>
        <v/>
      </c>
      <c r="AG434" s="49" t="str">
        <f>IF(NOT(AND(LEFT(R434,1)="L",R434&lt;&gt;"LIGNE")),"",IFERROR(VLOOKUP(UPPER(TRIM(V434)),AP4:AS49,3,FALSE),""))</f>
        <v/>
      </c>
      <c r="AH434" s="49" t="str">
        <f t="shared" si="85"/>
        <v/>
      </c>
      <c r="AI434" s="49" t="str">
        <f t="shared" si="89"/>
        <v/>
      </c>
      <c r="AJ434" s="49" t="str">
        <f t="shared" si="90"/>
        <v/>
      </c>
      <c r="AK434" s="40" t="str">
        <f>IF(R434="RECETTE","",IF(R434="PRINCIPAL AUTEUR",IF(OR(S434="",T434="",V434="",W434="",S434=0),"",IFERROR(IF(OR(VLOOKUP(UPPER(TRIM(SUBSTITUTE(T434,CHAR(160)," "))),AP4:AS49,2,FALSE)&lt;&gt;VLOOKUP(UPPER(TRIM(SUBSTITUTE(W434,CHAR(160)," "))),AP4:AS49,2,FALSE),AND(VLOOKUP(UPPER(TRIM(SUBSTITUTE(T434,CHAR(160)," "))),AP4:AS49,2,FALSE)="AUTRE",UPPER(TRIM(SUBSTITUTE(T434,CHAR(160)," ")))&lt;&gt;UPPER(TRIM(SUBSTITUTE(W434,CHAR(160)," "))))),"",(V434*VLOOKUP(UPPER(TRIM(SUBSTITUTE(W434,CHAR(160)," "))),AP4:AS49,3,FALSE))/(S434*VLOOKUP(UPPER(TRIM(SUBSTITUTE(T434,CHAR(160)," "))),AP4:AS49,3,FALSE))),"")),IFERROR(AK433,"")))</f>
        <v/>
      </c>
      <c r="AL434" s="40" t="str">
        <f t="shared" si="91"/>
        <v/>
      </c>
      <c r="AM434" s="50">
        <f t="shared" si="92"/>
        <v>0</v>
      </c>
      <c r="AN434" s="1"/>
      <c r="AO434" s="1"/>
      <c r="AP434" s="55" t="s">
        <v>312</v>
      </c>
      <c r="AQ434" s="1"/>
      <c r="AR434" s="1"/>
      <c r="AS434" s="1"/>
      <c r="BJ434" s="229">
        <v>1</v>
      </c>
    </row>
    <row r="435" spans="2:62" ht="20.100000000000001" customHeight="1" x14ac:dyDescent="0.25">
      <c r="B435" s="178">
        <f t="shared" si="93"/>
        <v>0</v>
      </c>
      <c r="C435" s="156"/>
      <c r="D435" s="157"/>
      <c r="E435" s="157"/>
      <c r="F435" s="157"/>
      <c r="G435" s="157"/>
      <c r="H435" s="157"/>
      <c r="I435" s="158"/>
      <c r="K435" s="255" t="str">
        <f t="shared" si="82"/>
        <v>►</v>
      </c>
      <c r="L435" s="341"/>
      <c r="M435" s="341"/>
      <c r="N435" s="341"/>
      <c r="O435" s="341"/>
      <c r="P435" s="341"/>
      <c r="Q435" s="1"/>
      <c r="R435" s="1"/>
      <c r="S435" s="77"/>
      <c r="T435" s="77"/>
      <c r="U435" s="77"/>
      <c r="V435" s="77"/>
      <c r="W435" s="1"/>
      <c r="X435" s="46" t="str">
        <f t="shared" si="86"/>
        <v/>
      </c>
      <c r="Y435" s="46" t="str">
        <f>IF(NOT(AND(LEFT(R435,1)="L",R435&lt;&gt;"LIGNE")),"",IF(UPPER(TRIM(W435))="QS","Qt. suffisante",IF(AJ435="","",IF(AF435="MASSE",IF(AJ435&gt;=1,"Kg","g"),IF(AF435="VOLUME",IF(AJ435&gt;=1,"L","cl"),IFERROR(VLOOKUP(UPPER(TRIM(V435)),AP4:AS49,4,FALSE),V435))))))</f>
        <v/>
      </c>
      <c r="Z435" s="78" t="str">
        <f t="shared" si="87"/>
        <v/>
      </c>
      <c r="AA435" s="45" t="str">
        <f>IF(NOT(AND(LEFT(R435,1)="L",R435&lt;&gt;"LIGNE")),"",IF(UPPER(TRIM(W435))="QS","Qt. suffisante",IF(AI435="","",IF(AF435="MASSE",IF(AI435&gt;=1,"Kg","g"),IF(AF435="VOLUME",IF(AI435&gt;=1,"L","cl"),IFERROR(VLOOKUP(UPPER(TRIM(V435)),AP4:AS49,4,FALSE),V435))))))</f>
        <v/>
      </c>
      <c r="AB435" s="47" t="str">
        <f t="shared" si="83"/>
        <v/>
      </c>
      <c r="AC435" s="47" t="str">
        <f t="shared" si="84"/>
        <v/>
      </c>
      <c r="AD435" s="47" t="str">
        <f t="shared" si="88"/>
        <v/>
      </c>
      <c r="AE435" s="1"/>
      <c r="AF435" s="48" t="str">
        <f>IF(NOT(AND(LEFT(R435,1)="L",R435&lt;&gt;"LIGNE")),"",IFERROR(VLOOKUP(UPPER(TRIM(V435)),AP4:AS49,2,FALSE),""))</f>
        <v/>
      </c>
      <c r="AG435" s="49" t="str">
        <f>IF(NOT(AND(LEFT(R435,1)="L",R435&lt;&gt;"LIGNE")),"",IFERROR(VLOOKUP(UPPER(TRIM(V435)),AP4:AS49,3,FALSE),""))</f>
        <v/>
      </c>
      <c r="AH435" s="49" t="str">
        <f t="shared" si="85"/>
        <v/>
      </c>
      <c r="AI435" s="49" t="str">
        <f t="shared" si="89"/>
        <v/>
      </c>
      <c r="AJ435" s="49" t="str">
        <f t="shared" si="90"/>
        <v/>
      </c>
      <c r="AK435" s="40" t="str">
        <f>IF(R435="RECETTE","",IF(R435="PRINCIPAL AUTEUR",IF(OR(S435="",T435="",V435="",W435="",S435=0),"",IFERROR(IF(OR(VLOOKUP(UPPER(TRIM(SUBSTITUTE(T435,CHAR(160)," "))),AP4:AS49,2,FALSE)&lt;&gt;VLOOKUP(UPPER(TRIM(SUBSTITUTE(W435,CHAR(160)," "))),AP4:AS49,2,FALSE),AND(VLOOKUP(UPPER(TRIM(SUBSTITUTE(T435,CHAR(160)," "))),AP4:AS49,2,FALSE)="AUTRE",UPPER(TRIM(SUBSTITUTE(T435,CHAR(160)," ")))&lt;&gt;UPPER(TRIM(SUBSTITUTE(W435,CHAR(160)," "))))),"",(V435*VLOOKUP(UPPER(TRIM(SUBSTITUTE(W435,CHAR(160)," "))),AP4:AS49,3,FALSE))/(S435*VLOOKUP(UPPER(TRIM(SUBSTITUTE(T435,CHAR(160)," "))),AP4:AS49,3,FALSE))),"")),IFERROR(AK434,"")))</f>
        <v/>
      </c>
      <c r="AL435" s="40" t="str">
        <f t="shared" si="91"/>
        <v/>
      </c>
      <c r="AM435" s="50">
        <f t="shared" si="92"/>
        <v>0</v>
      </c>
      <c r="AN435" s="1"/>
      <c r="AO435" s="1"/>
      <c r="AP435" s="55" t="s">
        <v>311</v>
      </c>
      <c r="AQ435" s="1"/>
      <c r="AR435" s="1"/>
      <c r="AS435" s="1"/>
      <c r="BJ435" s="229">
        <v>1</v>
      </c>
    </row>
    <row r="436" spans="2:62" ht="20.100000000000001" customHeight="1" x14ac:dyDescent="0.25">
      <c r="B436" s="178">
        <f t="shared" si="93"/>
        <v>0</v>
      </c>
      <c r="C436" s="156"/>
      <c r="D436" s="157"/>
      <c r="E436" s="157"/>
      <c r="F436" s="157"/>
      <c r="G436" s="157"/>
      <c r="H436" s="157"/>
      <c r="I436" s="158"/>
      <c r="K436" s="255" t="str">
        <f t="shared" si="82"/>
        <v>►</v>
      </c>
      <c r="L436" s="341"/>
      <c r="M436" s="341"/>
      <c r="N436" s="341"/>
      <c r="O436" s="341"/>
      <c r="P436" s="341"/>
      <c r="Q436" s="1"/>
      <c r="R436" s="1"/>
      <c r="S436" s="77"/>
      <c r="T436" s="77"/>
      <c r="U436" s="77"/>
      <c r="V436" s="77"/>
      <c r="W436" s="1"/>
      <c r="X436" s="46" t="str">
        <f t="shared" si="86"/>
        <v/>
      </c>
      <c r="Y436" s="46" t="str">
        <f>IF(NOT(AND(LEFT(R436,1)="L",R436&lt;&gt;"LIGNE")),"",IF(UPPER(TRIM(W436))="QS","Qt. suffisante",IF(AJ436="","",IF(AF436="MASSE",IF(AJ436&gt;=1,"Kg","g"),IF(AF436="VOLUME",IF(AJ436&gt;=1,"L","cl"),IFERROR(VLOOKUP(UPPER(TRIM(V436)),AP4:AS49,4,FALSE),V436))))))</f>
        <v/>
      </c>
      <c r="Z436" s="78" t="str">
        <f t="shared" si="87"/>
        <v/>
      </c>
      <c r="AA436" s="45" t="str">
        <f>IF(NOT(AND(LEFT(R436,1)="L",R436&lt;&gt;"LIGNE")),"",IF(UPPER(TRIM(W436))="QS","Qt. suffisante",IF(AI436="","",IF(AF436="MASSE",IF(AI436&gt;=1,"Kg","g"),IF(AF436="VOLUME",IF(AI436&gt;=1,"L","cl"),IFERROR(VLOOKUP(UPPER(TRIM(V436)),AP4:AS49,4,FALSE),V436))))))</f>
        <v/>
      </c>
      <c r="AB436" s="47" t="str">
        <f t="shared" si="83"/>
        <v/>
      </c>
      <c r="AC436" s="47" t="str">
        <f t="shared" si="84"/>
        <v/>
      </c>
      <c r="AD436" s="47" t="str">
        <f t="shared" si="88"/>
        <v/>
      </c>
      <c r="AE436" s="1"/>
      <c r="AF436" s="48" t="str">
        <f>IF(NOT(AND(LEFT(R436,1)="L",R436&lt;&gt;"LIGNE")),"",IFERROR(VLOOKUP(UPPER(TRIM(V436)),AP4:AS49,2,FALSE),""))</f>
        <v/>
      </c>
      <c r="AG436" s="49" t="str">
        <f>IF(NOT(AND(LEFT(R436,1)="L",R436&lt;&gt;"LIGNE")),"",IFERROR(VLOOKUP(UPPER(TRIM(V436)),AP4:AS49,3,FALSE),""))</f>
        <v/>
      </c>
      <c r="AH436" s="49" t="str">
        <f t="shared" si="85"/>
        <v/>
      </c>
      <c r="AI436" s="49" t="str">
        <f t="shared" si="89"/>
        <v/>
      </c>
      <c r="AJ436" s="49" t="str">
        <f t="shared" si="90"/>
        <v/>
      </c>
      <c r="AK436" s="40" t="str">
        <f>IF(R436="RECETTE","",IF(R436="PRINCIPAL AUTEUR",IF(OR(S436="",T436="",V436="",W436="",S436=0),"",IFERROR(IF(OR(VLOOKUP(UPPER(TRIM(SUBSTITUTE(T436,CHAR(160)," "))),AP4:AS49,2,FALSE)&lt;&gt;VLOOKUP(UPPER(TRIM(SUBSTITUTE(W436,CHAR(160)," "))),AP4:AS49,2,FALSE),AND(VLOOKUP(UPPER(TRIM(SUBSTITUTE(T436,CHAR(160)," "))),AP4:AS49,2,FALSE)="AUTRE",UPPER(TRIM(SUBSTITUTE(T436,CHAR(160)," ")))&lt;&gt;UPPER(TRIM(SUBSTITUTE(W436,CHAR(160)," "))))),"",(V436*VLOOKUP(UPPER(TRIM(SUBSTITUTE(W436,CHAR(160)," "))),AP4:AS49,3,FALSE))/(S436*VLOOKUP(UPPER(TRIM(SUBSTITUTE(T436,CHAR(160)," "))),AP4:AS49,3,FALSE))),"")),IFERROR(AK435,"")))</f>
        <v/>
      </c>
      <c r="AL436" s="40" t="str">
        <f t="shared" si="91"/>
        <v/>
      </c>
      <c r="AM436" s="50">
        <f t="shared" si="92"/>
        <v>0</v>
      </c>
      <c r="AN436" s="1"/>
      <c r="AO436" s="1"/>
      <c r="AP436" s="64" t="s">
        <v>318</v>
      </c>
      <c r="AQ436" s="1"/>
      <c r="AR436" s="1"/>
      <c r="AS436" s="1"/>
      <c r="BJ436" s="229">
        <v>1</v>
      </c>
    </row>
    <row r="437" spans="2:62" ht="20.100000000000001" customHeight="1" x14ac:dyDescent="0.25">
      <c r="B437" s="178">
        <f t="shared" si="93"/>
        <v>0</v>
      </c>
      <c r="C437" s="156"/>
      <c r="D437" s="157"/>
      <c r="E437" s="157"/>
      <c r="F437" s="157"/>
      <c r="G437" s="157"/>
      <c r="H437" s="157"/>
      <c r="I437" s="158"/>
      <c r="K437" s="255" t="str">
        <f t="shared" si="82"/>
        <v>►</v>
      </c>
      <c r="L437" s="341"/>
      <c r="M437" s="341"/>
      <c r="N437" s="341"/>
      <c r="O437" s="341"/>
      <c r="P437" s="341"/>
      <c r="Q437" s="1"/>
      <c r="R437" s="1"/>
      <c r="S437" s="77"/>
      <c r="T437" s="77"/>
      <c r="U437" s="77"/>
      <c r="V437" s="77"/>
      <c r="W437" s="1"/>
      <c r="X437" s="46" t="str">
        <f t="shared" si="86"/>
        <v/>
      </c>
      <c r="Y437" s="46" t="str">
        <f>IF(NOT(AND(LEFT(R437,1)="L",R437&lt;&gt;"LIGNE")),"",IF(UPPER(TRIM(W437))="QS","Qt. suffisante",IF(AJ437="","",IF(AF437="MASSE",IF(AJ437&gt;=1,"Kg","g"),IF(AF437="VOLUME",IF(AJ437&gt;=1,"L","cl"),IFERROR(VLOOKUP(UPPER(TRIM(V437)),AP4:AS49,4,FALSE),V437))))))</f>
        <v/>
      </c>
      <c r="Z437" s="78" t="str">
        <f t="shared" si="87"/>
        <v/>
      </c>
      <c r="AA437" s="45" t="str">
        <f>IF(NOT(AND(LEFT(R437,1)="L",R437&lt;&gt;"LIGNE")),"",IF(UPPER(TRIM(W437))="QS","Qt. suffisante",IF(AI437="","",IF(AF437="MASSE",IF(AI437&gt;=1,"Kg","g"),IF(AF437="VOLUME",IF(AI437&gt;=1,"L","cl"),IFERROR(VLOOKUP(UPPER(TRIM(V437)),AP4:AS49,4,FALSE),V437))))))</f>
        <v/>
      </c>
      <c r="AB437" s="47" t="str">
        <f t="shared" si="83"/>
        <v/>
      </c>
      <c r="AC437" s="47" t="str">
        <f t="shared" si="84"/>
        <v/>
      </c>
      <c r="AD437" s="47" t="str">
        <f t="shared" si="88"/>
        <v/>
      </c>
      <c r="AE437" s="1"/>
      <c r="AF437" s="48" t="str">
        <f>IF(NOT(AND(LEFT(R437,1)="L",R437&lt;&gt;"LIGNE")),"",IFERROR(VLOOKUP(UPPER(TRIM(V437)),AP4:AS49,2,FALSE),""))</f>
        <v/>
      </c>
      <c r="AG437" s="49" t="str">
        <f>IF(NOT(AND(LEFT(R437,1)="L",R437&lt;&gt;"LIGNE")),"",IFERROR(VLOOKUP(UPPER(TRIM(V437)),AP4:AS49,3,FALSE),""))</f>
        <v/>
      </c>
      <c r="AH437" s="49" t="str">
        <f t="shared" si="85"/>
        <v/>
      </c>
      <c r="AI437" s="49" t="str">
        <f t="shared" si="89"/>
        <v/>
      </c>
      <c r="AJ437" s="49" t="str">
        <f t="shared" si="90"/>
        <v/>
      </c>
      <c r="AK437" s="40" t="str">
        <f>IF(R437="RECETTE","",IF(R437="PRINCIPAL AUTEUR",IF(OR(S437="",T437="",V437="",W437="",S437=0),"",IFERROR(IF(OR(VLOOKUP(UPPER(TRIM(SUBSTITUTE(T437,CHAR(160)," "))),AP4:AS49,2,FALSE)&lt;&gt;VLOOKUP(UPPER(TRIM(SUBSTITUTE(W437,CHAR(160)," "))),AP4:AS49,2,FALSE),AND(VLOOKUP(UPPER(TRIM(SUBSTITUTE(T437,CHAR(160)," "))),AP4:AS49,2,FALSE)="AUTRE",UPPER(TRIM(SUBSTITUTE(T437,CHAR(160)," ")))&lt;&gt;UPPER(TRIM(SUBSTITUTE(W437,CHAR(160)," "))))),"",(V437*VLOOKUP(UPPER(TRIM(SUBSTITUTE(W437,CHAR(160)," "))),AP4:AS49,3,FALSE))/(S437*VLOOKUP(UPPER(TRIM(SUBSTITUTE(T437,CHAR(160)," "))),AP4:AS49,3,FALSE))),"")),IFERROR(AK436,"")))</f>
        <v/>
      </c>
      <c r="AL437" s="40" t="str">
        <f t="shared" si="91"/>
        <v/>
      </c>
      <c r="AM437" s="50">
        <f t="shared" si="92"/>
        <v>0</v>
      </c>
      <c r="AN437" s="1"/>
      <c r="AO437" s="1"/>
      <c r="AP437" s="64" t="s">
        <v>316</v>
      </c>
      <c r="AQ437" s="1"/>
      <c r="AR437" s="1"/>
      <c r="AS437" s="1"/>
      <c r="BJ437" s="229">
        <v>1</v>
      </c>
    </row>
    <row r="438" spans="2:62" ht="20.100000000000001" customHeight="1" x14ac:dyDescent="0.25">
      <c r="B438" s="178">
        <f t="shared" si="93"/>
        <v>0</v>
      </c>
      <c r="C438" s="156"/>
      <c r="D438" s="157"/>
      <c r="E438" s="157"/>
      <c r="F438" s="157"/>
      <c r="G438" s="157"/>
      <c r="H438" s="157"/>
      <c r="I438" s="158"/>
      <c r="K438" s="255" t="str">
        <f t="shared" si="82"/>
        <v>►</v>
      </c>
      <c r="L438" s="341"/>
      <c r="M438" s="341"/>
      <c r="N438" s="341"/>
      <c r="O438" s="341"/>
      <c r="P438" s="341"/>
      <c r="Q438" s="1"/>
      <c r="R438" s="1"/>
      <c r="S438" s="77"/>
      <c r="T438" s="77"/>
      <c r="U438" s="77"/>
      <c r="V438" s="77"/>
      <c r="W438" s="1"/>
      <c r="X438" s="46" t="str">
        <f t="shared" si="86"/>
        <v/>
      </c>
      <c r="Y438" s="46" t="str">
        <f>IF(NOT(AND(LEFT(R438,1)="L",R438&lt;&gt;"LIGNE")),"",IF(UPPER(TRIM(W438))="QS","Qt. suffisante",IF(AJ438="","",IF(AF438="MASSE",IF(AJ438&gt;=1,"Kg","g"),IF(AF438="VOLUME",IF(AJ438&gt;=1,"L","cl"),IFERROR(VLOOKUP(UPPER(TRIM(V438)),AP4:AS49,4,FALSE),V438))))))</f>
        <v/>
      </c>
      <c r="Z438" s="78" t="str">
        <f t="shared" si="87"/>
        <v/>
      </c>
      <c r="AA438" s="45" t="str">
        <f>IF(NOT(AND(LEFT(R438,1)="L",R438&lt;&gt;"LIGNE")),"",IF(UPPER(TRIM(W438))="QS","Qt. suffisante",IF(AI438="","",IF(AF438="MASSE",IF(AI438&gt;=1,"Kg","g"),IF(AF438="VOLUME",IF(AI438&gt;=1,"L","cl"),IFERROR(VLOOKUP(UPPER(TRIM(V438)),AP4:AS49,4,FALSE),V438))))))</f>
        <v/>
      </c>
      <c r="AB438" s="47" t="str">
        <f t="shared" si="83"/>
        <v/>
      </c>
      <c r="AC438" s="47" t="str">
        <f t="shared" si="84"/>
        <v/>
      </c>
      <c r="AD438" s="47" t="str">
        <f t="shared" si="88"/>
        <v/>
      </c>
      <c r="AE438" s="1"/>
      <c r="AF438" s="48" t="str">
        <f>IF(NOT(AND(LEFT(R438,1)="L",R438&lt;&gt;"LIGNE")),"",IFERROR(VLOOKUP(UPPER(TRIM(V438)),AP4:AS49,2,FALSE),""))</f>
        <v/>
      </c>
      <c r="AG438" s="49" t="str">
        <f>IF(NOT(AND(LEFT(R438,1)="L",R438&lt;&gt;"LIGNE")),"",IFERROR(VLOOKUP(UPPER(TRIM(V438)),AP4:AS49,3,FALSE),""))</f>
        <v/>
      </c>
      <c r="AH438" s="49" t="str">
        <f t="shared" si="85"/>
        <v/>
      </c>
      <c r="AI438" s="49" t="str">
        <f t="shared" si="89"/>
        <v/>
      </c>
      <c r="AJ438" s="49" t="str">
        <f t="shared" si="90"/>
        <v/>
      </c>
      <c r="AK438" s="40" t="str">
        <f>IF(R438="RECETTE","",IF(R438="PRINCIPAL AUTEUR",IF(OR(S438="",T438="",V438="",W438="",S438=0),"",IFERROR(IF(OR(VLOOKUP(UPPER(TRIM(SUBSTITUTE(T438,CHAR(160)," "))),AP4:AS49,2,FALSE)&lt;&gt;VLOOKUP(UPPER(TRIM(SUBSTITUTE(W438,CHAR(160)," "))),AP4:AS49,2,FALSE),AND(VLOOKUP(UPPER(TRIM(SUBSTITUTE(T438,CHAR(160)," "))),AP4:AS49,2,FALSE)="AUTRE",UPPER(TRIM(SUBSTITUTE(T438,CHAR(160)," ")))&lt;&gt;UPPER(TRIM(SUBSTITUTE(W438,CHAR(160)," "))))),"",(V438*VLOOKUP(UPPER(TRIM(SUBSTITUTE(W438,CHAR(160)," "))),AP4:AS49,3,FALSE))/(S438*VLOOKUP(UPPER(TRIM(SUBSTITUTE(T438,CHAR(160)," "))),AP4:AS49,3,FALSE))),"")),IFERROR(AK437,"")))</f>
        <v/>
      </c>
      <c r="AL438" s="40" t="str">
        <f t="shared" si="91"/>
        <v/>
      </c>
      <c r="AM438" s="50">
        <f t="shared" si="92"/>
        <v>0</v>
      </c>
      <c r="AN438" s="1"/>
      <c r="AO438" s="1"/>
      <c r="AP438" s="64" t="s">
        <v>368</v>
      </c>
      <c r="AQ438" s="1"/>
      <c r="AR438" s="1"/>
      <c r="AS438" s="1"/>
      <c r="BJ438" s="229">
        <v>1</v>
      </c>
    </row>
    <row r="439" spans="2:62" ht="20.100000000000001" customHeight="1" x14ac:dyDescent="0.25">
      <c r="B439" s="178">
        <f t="shared" si="93"/>
        <v>0</v>
      </c>
      <c r="C439" s="156"/>
      <c r="D439" s="157"/>
      <c r="E439" s="157"/>
      <c r="F439" s="157"/>
      <c r="G439" s="157"/>
      <c r="H439" s="157"/>
      <c r="I439" s="158"/>
      <c r="K439" s="255" t="str">
        <f t="shared" si="82"/>
        <v>►</v>
      </c>
      <c r="L439" s="341"/>
      <c r="M439" s="341"/>
      <c r="N439" s="341"/>
      <c r="O439" s="341"/>
      <c r="P439" s="341"/>
      <c r="Q439" s="1"/>
      <c r="R439" s="1"/>
      <c r="S439" s="77"/>
      <c r="T439" s="77"/>
      <c r="U439" s="77"/>
      <c r="V439" s="77"/>
      <c r="W439" s="1"/>
      <c r="X439" s="46" t="str">
        <f t="shared" si="86"/>
        <v/>
      </c>
      <c r="Y439" s="46" t="str">
        <f>IF(NOT(AND(LEFT(R439,1)="L",R439&lt;&gt;"LIGNE")),"",IF(UPPER(TRIM(W439))="QS","Qt. suffisante",IF(AJ439="","",IF(AF439="MASSE",IF(AJ439&gt;=1,"Kg","g"),IF(AF439="VOLUME",IF(AJ439&gt;=1,"L","cl"),IFERROR(VLOOKUP(UPPER(TRIM(V439)),AP4:AS49,4,FALSE),V439))))))</f>
        <v/>
      </c>
      <c r="Z439" s="78" t="str">
        <f t="shared" si="87"/>
        <v/>
      </c>
      <c r="AA439" s="45" t="str">
        <f>IF(NOT(AND(LEFT(R439,1)="L",R439&lt;&gt;"LIGNE")),"",IF(UPPER(TRIM(W439))="QS","Qt. suffisante",IF(AI439="","",IF(AF439="MASSE",IF(AI439&gt;=1,"Kg","g"),IF(AF439="VOLUME",IF(AI439&gt;=1,"L","cl"),IFERROR(VLOOKUP(UPPER(TRIM(V439)),AP4:AS49,4,FALSE),V439))))))</f>
        <v/>
      </c>
      <c r="AB439" s="47" t="str">
        <f t="shared" si="83"/>
        <v/>
      </c>
      <c r="AC439" s="47" t="str">
        <f t="shared" si="84"/>
        <v/>
      </c>
      <c r="AD439" s="47" t="str">
        <f t="shared" si="88"/>
        <v/>
      </c>
      <c r="AE439" s="1"/>
      <c r="AF439" s="48" t="str">
        <f>IF(NOT(AND(LEFT(R439,1)="L",R439&lt;&gt;"LIGNE")),"",IFERROR(VLOOKUP(UPPER(TRIM(V439)),AP4:AS49,2,FALSE),""))</f>
        <v/>
      </c>
      <c r="AG439" s="49" t="str">
        <f>IF(NOT(AND(LEFT(R439,1)="L",R439&lt;&gt;"LIGNE")),"",IFERROR(VLOOKUP(UPPER(TRIM(V439)),AP4:AS49,3,FALSE),""))</f>
        <v/>
      </c>
      <c r="AH439" s="49" t="str">
        <f t="shared" si="85"/>
        <v/>
      </c>
      <c r="AI439" s="49" t="str">
        <f t="shared" si="89"/>
        <v/>
      </c>
      <c r="AJ439" s="49" t="str">
        <f t="shared" si="90"/>
        <v/>
      </c>
      <c r="AK439" s="40" t="str">
        <f>IF(R439="RECETTE","",IF(R439="PRINCIPAL AUTEUR",IF(OR(S439="",T439="",V439="",W439="",S439=0),"",IFERROR(IF(OR(VLOOKUP(UPPER(TRIM(SUBSTITUTE(T439,CHAR(160)," "))),AP4:AS49,2,FALSE)&lt;&gt;VLOOKUP(UPPER(TRIM(SUBSTITUTE(W439,CHAR(160)," "))),AP4:AS49,2,FALSE),AND(VLOOKUP(UPPER(TRIM(SUBSTITUTE(T439,CHAR(160)," "))),AP4:AS49,2,FALSE)="AUTRE",UPPER(TRIM(SUBSTITUTE(T439,CHAR(160)," ")))&lt;&gt;UPPER(TRIM(SUBSTITUTE(W439,CHAR(160)," "))))),"",(V439*VLOOKUP(UPPER(TRIM(SUBSTITUTE(W439,CHAR(160)," "))),AP4:AS49,3,FALSE))/(S439*VLOOKUP(UPPER(TRIM(SUBSTITUTE(T439,CHAR(160)," "))),AP4:AS49,3,FALSE))),"")),IFERROR(AK438,"")))</f>
        <v/>
      </c>
      <c r="AL439" s="40" t="str">
        <f t="shared" si="91"/>
        <v/>
      </c>
      <c r="AM439" s="50">
        <f t="shared" si="92"/>
        <v>0</v>
      </c>
      <c r="AN439" s="1"/>
      <c r="AO439" s="1"/>
      <c r="AP439" s="64" t="s">
        <v>49</v>
      </c>
      <c r="AQ439" s="1"/>
      <c r="AR439" s="1"/>
      <c r="AS439" s="1"/>
      <c r="BJ439" s="229">
        <v>1</v>
      </c>
    </row>
    <row r="440" spans="2:62" ht="20.100000000000001" customHeight="1" x14ac:dyDescent="0.25">
      <c r="B440" s="178">
        <f t="shared" si="93"/>
        <v>0</v>
      </c>
      <c r="C440" s="156"/>
      <c r="D440" s="157"/>
      <c r="E440" s="157"/>
      <c r="F440" s="157"/>
      <c r="G440" s="157"/>
      <c r="H440" s="157"/>
      <c r="I440" s="158"/>
      <c r="K440" s="255" t="str">
        <f t="shared" si="82"/>
        <v>►</v>
      </c>
      <c r="L440" s="341"/>
      <c r="M440" s="341"/>
      <c r="N440" s="341"/>
      <c r="O440" s="341"/>
      <c r="P440" s="341"/>
      <c r="Q440" s="1"/>
      <c r="R440" s="1"/>
      <c r="S440" s="77"/>
      <c r="T440" s="77"/>
      <c r="U440" s="77"/>
      <c r="V440" s="77"/>
      <c r="W440" s="1"/>
      <c r="X440" s="46" t="str">
        <f t="shared" si="86"/>
        <v/>
      </c>
      <c r="Y440" s="46" t="str">
        <f>IF(NOT(AND(LEFT(R440,1)="L",R440&lt;&gt;"LIGNE")),"",IF(UPPER(TRIM(W440))="QS","Qt. suffisante",IF(AJ440="","",IF(AF440="MASSE",IF(AJ440&gt;=1,"Kg","g"),IF(AF440="VOLUME",IF(AJ440&gt;=1,"L","cl"),IFERROR(VLOOKUP(UPPER(TRIM(V440)),AP4:AS49,4,FALSE),V440))))))</f>
        <v/>
      </c>
      <c r="Z440" s="78" t="str">
        <f t="shared" si="87"/>
        <v/>
      </c>
      <c r="AA440" s="45" t="str">
        <f>IF(NOT(AND(LEFT(R440,1)="L",R440&lt;&gt;"LIGNE")),"",IF(UPPER(TRIM(W440))="QS","Qt. suffisante",IF(AI440="","",IF(AF440="MASSE",IF(AI440&gt;=1,"Kg","g"),IF(AF440="VOLUME",IF(AI440&gt;=1,"L","cl"),IFERROR(VLOOKUP(UPPER(TRIM(V440)),AP4:AS49,4,FALSE),V440))))))</f>
        <v/>
      </c>
      <c r="AB440" s="47" t="str">
        <f t="shared" si="83"/>
        <v/>
      </c>
      <c r="AC440" s="47" t="str">
        <f t="shared" si="84"/>
        <v/>
      </c>
      <c r="AD440" s="47" t="str">
        <f t="shared" si="88"/>
        <v/>
      </c>
      <c r="AE440" s="1"/>
      <c r="AF440" s="48" t="str">
        <f>IF(NOT(AND(LEFT(R440,1)="L",R440&lt;&gt;"LIGNE")),"",IFERROR(VLOOKUP(UPPER(TRIM(V440)),AP4:AS49,2,FALSE),""))</f>
        <v/>
      </c>
      <c r="AG440" s="49" t="str">
        <f>IF(NOT(AND(LEFT(R440,1)="L",R440&lt;&gt;"LIGNE")),"",IFERROR(VLOOKUP(UPPER(TRIM(V440)),AP4:AS49,3,FALSE),""))</f>
        <v/>
      </c>
      <c r="AH440" s="49" t="str">
        <f t="shared" si="85"/>
        <v/>
      </c>
      <c r="AI440" s="49" t="str">
        <f t="shared" si="89"/>
        <v/>
      </c>
      <c r="AJ440" s="49" t="str">
        <f t="shared" si="90"/>
        <v/>
      </c>
      <c r="AK440" s="40" t="str">
        <f>IF(R440="RECETTE","",IF(R440="PRINCIPAL AUTEUR",IF(OR(S440="",T440="",V440="",W440="",S440=0),"",IFERROR(IF(OR(VLOOKUP(UPPER(TRIM(SUBSTITUTE(T440,CHAR(160)," "))),AP4:AS49,2,FALSE)&lt;&gt;VLOOKUP(UPPER(TRIM(SUBSTITUTE(W440,CHAR(160)," "))),AP4:AS49,2,FALSE),AND(VLOOKUP(UPPER(TRIM(SUBSTITUTE(T440,CHAR(160)," "))),AP4:AS49,2,FALSE)="AUTRE",UPPER(TRIM(SUBSTITUTE(T440,CHAR(160)," ")))&lt;&gt;UPPER(TRIM(SUBSTITUTE(W440,CHAR(160)," "))))),"",(V440*VLOOKUP(UPPER(TRIM(SUBSTITUTE(W440,CHAR(160)," "))),AP4:AS49,3,FALSE))/(S440*VLOOKUP(UPPER(TRIM(SUBSTITUTE(T440,CHAR(160)," "))),AP4:AS49,3,FALSE))),"")),IFERROR(AK439,"")))</f>
        <v/>
      </c>
      <c r="AL440" s="40" t="str">
        <f t="shared" si="91"/>
        <v/>
      </c>
      <c r="AM440" s="50">
        <f t="shared" si="92"/>
        <v>0</v>
      </c>
      <c r="AN440" s="1"/>
      <c r="AO440" s="1"/>
      <c r="AP440" s="64" t="s">
        <v>439</v>
      </c>
      <c r="AQ440" s="1"/>
      <c r="AR440" s="1"/>
      <c r="AS440" s="1"/>
      <c r="BJ440" s="229">
        <v>1</v>
      </c>
    </row>
    <row r="441" spans="2:62" ht="20.100000000000001" customHeight="1" x14ac:dyDescent="0.25">
      <c r="B441" s="178">
        <f t="shared" si="93"/>
        <v>0</v>
      </c>
      <c r="C441" s="156"/>
      <c r="D441" s="157"/>
      <c r="E441" s="157"/>
      <c r="F441" s="157"/>
      <c r="G441" s="157"/>
      <c r="H441" s="157"/>
      <c r="I441" s="158"/>
      <c r="K441" s="255" t="str">
        <f t="shared" si="82"/>
        <v>►</v>
      </c>
      <c r="L441" s="341"/>
      <c r="M441" s="341"/>
      <c r="N441" s="341"/>
      <c r="O441" s="341"/>
      <c r="P441" s="341"/>
      <c r="Q441" s="1"/>
      <c r="R441" s="1"/>
      <c r="S441" s="77"/>
      <c r="T441" s="77"/>
      <c r="U441" s="77"/>
      <c r="V441" s="77"/>
      <c r="W441" s="1"/>
      <c r="X441" s="46" t="str">
        <f t="shared" si="86"/>
        <v/>
      </c>
      <c r="Y441" s="46" t="str">
        <f>IF(NOT(AND(LEFT(R441,1)="L",R441&lt;&gt;"LIGNE")),"",IF(UPPER(TRIM(W441))="QS","Qt. suffisante",IF(AJ441="","",IF(AF441="MASSE",IF(AJ441&gt;=1,"Kg","g"),IF(AF441="VOLUME",IF(AJ441&gt;=1,"L","cl"),IFERROR(VLOOKUP(UPPER(TRIM(V441)),AP4:AS49,4,FALSE),V441))))))</f>
        <v/>
      </c>
      <c r="Z441" s="78" t="str">
        <f t="shared" si="87"/>
        <v/>
      </c>
      <c r="AA441" s="45" t="str">
        <f>IF(NOT(AND(LEFT(R441,1)="L",R441&lt;&gt;"LIGNE")),"",IF(UPPER(TRIM(W441))="QS","Qt. suffisante",IF(AI441="","",IF(AF441="MASSE",IF(AI441&gt;=1,"Kg","g"),IF(AF441="VOLUME",IF(AI441&gt;=1,"L","cl"),IFERROR(VLOOKUP(UPPER(TRIM(V441)),AP4:AS49,4,FALSE),V441))))))</f>
        <v/>
      </c>
      <c r="AB441" s="47" t="str">
        <f t="shared" si="83"/>
        <v/>
      </c>
      <c r="AC441" s="47" t="str">
        <f t="shared" si="84"/>
        <v/>
      </c>
      <c r="AD441" s="47" t="str">
        <f t="shared" si="88"/>
        <v/>
      </c>
      <c r="AE441" s="1"/>
      <c r="AF441" s="48" t="str">
        <f>IF(NOT(AND(LEFT(R441,1)="L",R441&lt;&gt;"LIGNE")),"",IFERROR(VLOOKUP(UPPER(TRIM(V441)),AP4:AS49,2,FALSE),""))</f>
        <v/>
      </c>
      <c r="AG441" s="49" t="str">
        <f>IF(NOT(AND(LEFT(R441,1)="L",R441&lt;&gt;"LIGNE")),"",IFERROR(VLOOKUP(UPPER(TRIM(V441)),AP4:AS49,3,FALSE),""))</f>
        <v/>
      </c>
      <c r="AH441" s="49" t="str">
        <f t="shared" si="85"/>
        <v/>
      </c>
      <c r="AI441" s="49" t="str">
        <f t="shared" si="89"/>
        <v/>
      </c>
      <c r="AJ441" s="49" t="str">
        <f t="shared" si="90"/>
        <v/>
      </c>
      <c r="AK441" s="40" t="str">
        <f>IF(R441="RECETTE","",IF(R441="PRINCIPAL AUTEUR",IF(OR(S441="",T441="",V441="",W441="",S441=0),"",IFERROR(IF(OR(VLOOKUP(UPPER(TRIM(SUBSTITUTE(T441,CHAR(160)," "))),AP4:AS49,2,FALSE)&lt;&gt;VLOOKUP(UPPER(TRIM(SUBSTITUTE(W441,CHAR(160)," "))),AP4:AS49,2,FALSE),AND(VLOOKUP(UPPER(TRIM(SUBSTITUTE(T441,CHAR(160)," "))),AP4:AS49,2,FALSE)="AUTRE",UPPER(TRIM(SUBSTITUTE(T441,CHAR(160)," ")))&lt;&gt;UPPER(TRIM(SUBSTITUTE(W441,CHAR(160)," "))))),"",(V441*VLOOKUP(UPPER(TRIM(SUBSTITUTE(W441,CHAR(160)," "))),AP4:AS49,3,FALSE))/(S441*VLOOKUP(UPPER(TRIM(SUBSTITUTE(T441,CHAR(160)," "))),AP4:AS49,3,FALSE))),"")),IFERROR(AK440,"")))</f>
        <v/>
      </c>
      <c r="AL441" s="40" t="str">
        <f t="shared" si="91"/>
        <v/>
      </c>
      <c r="AM441" s="50">
        <f t="shared" si="92"/>
        <v>0</v>
      </c>
      <c r="AN441" s="1"/>
      <c r="AO441" s="1"/>
      <c r="AP441" s="64" t="s">
        <v>52</v>
      </c>
      <c r="AQ441" s="1"/>
      <c r="AR441" s="1"/>
      <c r="AS441" s="1"/>
      <c r="BJ441" s="229">
        <v>1</v>
      </c>
    </row>
    <row r="442" spans="2:62" ht="20.100000000000001" customHeight="1" x14ac:dyDescent="0.25">
      <c r="B442" s="178">
        <f t="shared" si="93"/>
        <v>0</v>
      </c>
      <c r="C442" s="156"/>
      <c r="D442" s="157"/>
      <c r="E442" s="157"/>
      <c r="F442" s="157"/>
      <c r="G442" s="157"/>
      <c r="H442" s="157"/>
      <c r="I442" s="158"/>
      <c r="K442" s="255" t="str">
        <f t="shared" si="82"/>
        <v>►</v>
      </c>
      <c r="L442" s="341"/>
      <c r="M442" s="341"/>
      <c r="N442" s="341"/>
      <c r="O442" s="341"/>
      <c r="P442" s="341"/>
      <c r="Q442" s="1"/>
      <c r="R442" s="1"/>
      <c r="S442" s="77"/>
      <c r="T442" s="77"/>
      <c r="U442" s="77"/>
      <c r="V442" s="77"/>
      <c r="W442" s="1"/>
      <c r="X442" s="46" t="str">
        <f t="shared" si="86"/>
        <v/>
      </c>
      <c r="Y442" s="46" t="str">
        <f>IF(NOT(AND(LEFT(R442,1)="L",R442&lt;&gt;"LIGNE")),"",IF(UPPER(TRIM(W442))="QS","Qt. suffisante",IF(AJ442="","",IF(AF442="MASSE",IF(AJ442&gt;=1,"Kg","g"),IF(AF442="VOLUME",IF(AJ442&gt;=1,"L","cl"),IFERROR(VLOOKUP(UPPER(TRIM(V442)),AP4:AS49,4,FALSE),V442))))))</f>
        <v/>
      </c>
      <c r="Z442" s="78" t="str">
        <f t="shared" si="87"/>
        <v/>
      </c>
      <c r="AA442" s="45" t="str">
        <f>IF(NOT(AND(LEFT(R442,1)="L",R442&lt;&gt;"LIGNE")),"",IF(UPPER(TRIM(W442))="QS","Qt. suffisante",IF(AI442="","",IF(AF442="MASSE",IF(AI442&gt;=1,"Kg","g"),IF(AF442="VOLUME",IF(AI442&gt;=1,"L","cl"),IFERROR(VLOOKUP(UPPER(TRIM(V442)),AP4:AS49,4,FALSE),V442))))))</f>
        <v/>
      </c>
      <c r="AB442" s="47" t="str">
        <f t="shared" si="83"/>
        <v/>
      </c>
      <c r="AC442" s="47" t="str">
        <f t="shared" si="84"/>
        <v/>
      </c>
      <c r="AD442" s="47" t="str">
        <f t="shared" si="88"/>
        <v/>
      </c>
      <c r="AE442" s="1"/>
      <c r="AF442" s="48" t="str">
        <f>IF(NOT(AND(LEFT(R442,1)="L",R442&lt;&gt;"LIGNE")),"",IFERROR(VLOOKUP(UPPER(TRIM(V442)),AP4:AS49,2,FALSE),""))</f>
        <v/>
      </c>
      <c r="AG442" s="49" t="str">
        <f>IF(NOT(AND(LEFT(R442,1)="L",R442&lt;&gt;"LIGNE")),"",IFERROR(VLOOKUP(UPPER(TRIM(V442)),AP4:AS49,3,FALSE),""))</f>
        <v/>
      </c>
      <c r="AH442" s="49" t="str">
        <f t="shared" si="85"/>
        <v/>
      </c>
      <c r="AI442" s="49" t="str">
        <f t="shared" si="89"/>
        <v/>
      </c>
      <c r="AJ442" s="49" t="str">
        <f t="shared" si="90"/>
        <v/>
      </c>
      <c r="AK442" s="40" t="str">
        <f>IF(R442="RECETTE","",IF(R442="PRINCIPAL AUTEUR",IF(OR(S442="",T442="",V442="",W442="",S442=0),"",IFERROR(IF(OR(VLOOKUP(UPPER(TRIM(SUBSTITUTE(T442,CHAR(160)," "))),AP4:AS49,2,FALSE)&lt;&gt;VLOOKUP(UPPER(TRIM(SUBSTITUTE(W442,CHAR(160)," "))),AP4:AS49,2,FALSE),AND(VLOOKUP(UPPER(TRIM(SUBSTITUTE(T442,CHAR(160)," "))),AP4:AS49,2,FALSE)="AUTRE",UPPER(TRIM(SUBSTITUTE(T442,CHAR(160)," ")))&lt;&gt;UPPER(TRIM(SUBSTITUTE(W442,CHAR(160)," "))))),"",(V442*VLOOKUP(UPPER(TRIM(SUBSTITUTE(W442,CHAR(160)," "))),AP4:AS49,3,FALSE))/(S442*VLOOKUP(UPPER(TRIM(SUBSTITUTE(T442,CHAR(160)," "))),AP4:AS49,3,FALSE))),"")),IFERROR(AK441,"")))</f>
        <v/>
      </c>
      <c r="AL442" s="40" t="str">
        <f t="shared" si="91"/>
        <v/>
      </c>
      <c r="AM442" s="50">
        <f t="shared" si="92"/>
        <v>0</v>
      </c>
      <c r="AN442" s="1"/>
      <c r="AO442" s="1"/>
      <c r="AP442" s="64" t="s">
        <v>440</v>
      </c>
      <c r="AQ442" s="1"/>
      <c r="AR442" s="1"/>
      <c r="AS442" s="1"/>
      <c r="BJ442" s="229">
        <v>1</v>
      </c>
    </row>
    <row r="443" spans="2:62" ht="20.100000000000001" customHeight="1" x14ac:dyDescent="0.25">
      <c r="B443" s="178">
        <f t="shared" si="93"/>
        <v>0</v>
      </c>
      <c r="C443" s="156"/>
      <c r="D443" s="157"/>
      <c r="E443" s="157"/>
      <c r="F443" s="157"/>
      <c r="G443" s="157"/>
      <c r="H443" s="157"/>
      <c r="I443" s="158"/>
      <c r="K443" s="255" t="str">
        <f t="shared" si="82"/>
        <v>►</v>
      </c>
      <c r="L443" s="341"/>
      <c r="M443" s="341"/>
      <c r="N443" s="341"/>
      <c r="O443" s="341"/>
      <c r="P443" s="341"/>
      <c r="Q443" s="1"/>
      <c r="R443" s="1"/>
      <c r="S443" s="77"/>
      <c r="T443" s="77"/>
      <c r="U443" s="77"/>
      <c r="V443" s="77"/>
      <c r="W443" s="1"/>
      <c r="X443" s="46" t="str">
        <f t="shared" si="86"/>
        <v/>
      </c>
      <c r="Y443" s="46" t="str">
        <f>IF(NOT(AND(LEFT(R443,1)="L",R443&lt;&gt;"LIGNE")),"",IF(UPPER(TRIM(W443))="QS","Qt. suffisante",IF(AJ443="","",IF(AF443="MASSE",IF(AJ443&gt;=1,"Kg","g"),IF(AF443="VOLUME",IF(AJ443&gt;=1,"L","cl"),IFERROR(VLOOKUP(UPPER(TRIM(V443)),AP4:AS49,4,FALSE),V443))))))</f>
        <v/>
      </c>
      <c r="Z443" s="78" t="str">
        <f t="shared" si="87"/>
        <v/>
      </c>
      <c r="AA443" s="45" t="str">
        <f>IF(NOT(AND(LEFT(R443,1)="L",R443&lt;&gt;"LIGNE")),"",IF(UPPER(TRIM(W443))="QS","Qt. suffisante",IF(AI443="","",IF(AF443="MASSE",IF(AI443&gt;=1,"Kg","g"),IF(AF443="VOLUME",IF(AI443&gt;=1,"L","cl"),IFERROR(VLOOKUP(UPPER(TRIM(V443)),AP4:AS49,4,FALSE),V443))))))</f>
        <v/>
      </c>
      <c r="AB443" s="47" t="str">
        <f t="shared" si="83"/>
        <v/>
      </c>
      <c r="AC443" s="47" t="str">
        <f t="shared" si="84"/>
        <v/>
      </c>
      <c r="AD443" s="47" t="str">
        <f t="shared" si="88"/>
        <v/>
      </c>
      <c r="AE443" s="1"/>
      <c r="AF443" s="48" t="str">
        <f>IF(NOT(AND(LEFT(R443,1)="L",R443&lt;&gt;"LIGNE")),"",IFERROR(VLOOKUP(UPPER(TRIM(V443)),AP4:AS49,2,FALSE),""))</f>
        <v/>
      </c>
      <c r="AG443" s="49" t="str">
        <f>IF(NOT(AND(LEFT(R443,1)="L",R443&lt;&gt;"LIGNE")),"",IFERROR(VLOOKUP(UPPER(TRIM(V443)),AP4:AS49,3,FALSE),""))</f>
        <v/>
      </c>
      <c r="AH443" s="49" t="str">
        <f t="shared" si="85"/>
        <v/>
      </c>
      <c r="AI443" s="49" t="str">
        <f t="shared" si="89"/>
        <v/>
      </c>
      <c r="AJ443" s="49" t="str">
        <f t="shared" si="90"/>
        <v/>
      </c>
      <c r="AK443" s="40" t="str">
        <f>IF(R443="RECETTE","",IF(R443="PRINCIPAL AUTEUR",IF(OR(S443="",T443="",V443="",W443="",S443=0),"",IFERROR(IF(OR(VLOOKUP(UPPER(TRIM(SUBSTITUTE(T443,CHAR(160)," "))),AP4:AS49,2,FALSE)&lt;&gt;VLOOKUP(UPPER(TRIM(SUBSTITUTE(W443,CHAR(160)," "))),AP4:AS49,2,FALSE),AND(VLOOKUP(UPPER(TRIM(SUBSTITUTE(T443,CHAR(160)," "))),AP4:AS49,2,FALSE)="AUTRE",UPPER(TRIM(SUBSTITUTE(T443,CHAR(160)," ")))&lt;&gt;UPPER(TRIM(SUBSTITUTE(W443,CHAR(160)," "))))),"",(V443*VLOOKUP(UPPER(TRIM(SUBSTITUTE(W443,CHAR(160)," "))),AP4:AS49,3,FALSE))/(S443*VLOOKUP(UPPER(TRIM(SUBSTITUTE(T443,CHAR(160)," "))),AP4:AS49,3,FALSE))),"")),IFERROR(AK442,"")))</f>
        <v/>
      </c>
      <c r="AL443" s="40" t="str">
        <f t="shared" si="91"/>
        <v/>
      </c>
      <c r="AM443" s="50">
        <f t="shared" si="92"/>
        <v>0</v>
      </c>
      <c r="AN443" s="1"/>
      <c r="AO443" s="1"/>
      <c r="AP443" s="64" t="s">
        <v>441</v>
      </c>
      <c r="AQ443" s="1"/>
      <c r="AR443" s="1"/>
      <c r="AS443" s="1"/>
      <c r="BJ443" s="229">
        <v>1</v>
      </c>
    </row>
    <row r="444" spans="2:62" ht="20.100000000000001" customHeight="1" x14ac:dyDescent="0.25">
      <c r="B444" s="178">
        <f t="shared" si="93"/>
        <v>0</v>
      </c>
      <c r="C444" s="156"/>
      <c r="D444" s="157"/>
      <c r="E444" s="157"/>
      <c r="F444" s="157"/>
      <c r="G444" s="157"/>
      <c r="H444" s="157"/>
      <c r="I444" s="158"/>
      <c r="K444" s="255" t="str">
        <f t="shared" si="82"/>
        <v>►</v>
      </c>
      <c r="L444" s="341"/>
      <c r="M444" s="341"/>
      <c r="N444" s="341"/>
      <c r="O444" s="341"/>
      <c r="P444" s="341"/>
      <c r="Q444" s="1"/>
      <c r="R444" s="1"/>
      <c r="S444" s="77"/>
      <c r="T444" s="77"/>
      <c r="U444" s="77"/>
      <c r="V444" s="77"/>
      <c r="W444" s="1"/>
      <c r="X444" s="46" t="str">
        <f t="shared" si="86"/>
        <v/>
      </c>
      <c r="Y444" s="46" t="str">
        <f>IF(NOT(AND(LEFT(R444,1)="L",R444&lt;&gt;"LIGNE")),"",IF(UPPER(TRIM(W444))="QS","Qt. suffisante",IF(AJ444="","",IF(AF444="MASSE",IF(AJ444&gt;=1,"Kg","g"),IF(AF444="VOLUME",IF(AJ444&gt;=1,"L","cl"),IFERROR(VLOOKUP(UPPER(TRIM(V444)),AP4:AS49,4,FALSE),V444))))))</f>
        <v/>
      </c>
      <c r="Z444" s="78" t="str">
        <f t="shared" si="87"/>
        <v/>
      </c>
      <c r="AA444" s="45" t="str">
        <f>IF(NOT(AND(LEFT(R444,1)="L",R444&lt;&gt;"LIGNE")),"",IF(UPPER(TRIM(W444))="QS","Qt. suffisante",IF(AI444="","",IF(AF444="MASSE",IF(AI444&gt;=1,"Kg","g"),IF(AF444="VOLUME",IF(AI444&gt;=1,"L","cl"),IFERROR(VLOOKUP(UPPER(TRIM(V444)),AP4:AS49,4,FALSE),V444))))))</f>
        <v/>
      </c>
      <c r="AB444" s="47" t="str">
        <f t="shared" si="83"/>
        <v/>
      </c>
      <c r="AC444" s="47" t="str">
        <f t="shared" si="84"/>
        <v/>
      </c>
      <c r="AD444" s="47" t="str">
        <f t="shared" si="88"/>
        <v/>
      </c>
      <c r="AE444" s="1"/>
      <c r="AF444" s="48" t="str">
        <f>IF(NOT(AND(LEFT(R444,1)="L",R444&lt;&gt;"LIGNE")),"",IFERROR(VLOOKUP(UPPER(TRIM(V444)),AP4:AS49,2,FALSE),""))</f>
        <v/>
      </c>
      <c r="AG444" s="49" t="str">
        <f>IF(NOT(AND(LEFT(R444,1)="L",R444&lt;&gt;"LIGNE")),"",IFERROR(VLOOKUP(UPPER(TRIM(V444)),AP4:AS49,3,FALSE),""))</f>
        <v/>
      </c>
      <c r="AH444" s="49" t="str">
        <f t="shared" si="85"/>
        <v/>
      </c>
      <c r="AI444" s="49" t="str">
        <f t="shared" si="89"/>
        <v/>
      </c>
      <c r="AJ444" s="49" t="str">
        <f t="shared" si="90"/>
        <v/>
      </c>
      <c r="AK444" s="40" t="str">
        <f>IF(R444="RECETTE","",IF(R444="PRINCIPAL AUTEUR",IF(OR(S444="",T444="",V444="",W444="",S444=0),"",IFERROR(IF(OR(VLOOKUP(UPPER(TRIM(SUBSTITUTE(T444,CHAR(160)," "))),AP4:AS49,2,FALSE)&lt;&gt;VLOOKUP(UPPER(TRIM(SUBSTITUTE(W444,CHAR(160)," "))),AP4:AS49,2,FALSE),AND(VLOOKUP(UPPER(TRIM(SUBSTITUTE(T444,CHAR(160)," "))),AP4:AS49,2,FALSE)="AUTRE",UPPER(TRIM(SUBSTITUTE(T444,CHAR(160)," ")))&lt;&gt;UPPER(TRIM(SUBSTITUTE(W444,CHAR(160)," "))))),"",(V444*VLOOKUP(UPPER(TRIM(SUBSTITUTE(W444,CHAR(160)," "))),AP4:AS49,3,FALSE))/(S444*VLOOKUP(UPPER(TRIM(SUBSTITUTE(T444,CHAR(160)," "))),AP4:AS49,3,FALSE))),"")),IFERROR(AK443,"")))</f>
        <v/>
      </c>
      <c r="AL444" s="40" t="str">
        <f t="shared" si="91"/>
        <v/>
      </c>
      <c r="AM444" s="50">
        <f t="shared" si="92"/>
        <v>0</v>
      </c>
      <c r="AN444" s="1"/>
      <c r="AO444" s="1"/>
      <c r="AP444" s="64" t="s">
        <v>442</v>
      </c>
      <c r="AQ444" s="1"/>
      <c r="AR444" s="1"/>
      <c r="AS444" s="1"/>
      <c r="BJ444" s="229">
        <v>1</v>
      </c>
    </row>
    <row r="445" spans="2:62" ht="20.100000000000001" customHeight="1" x14ac:dyDescent="0.25">
      <c r="B445" s="178">
        <f t="shared" si="93"/>
        <v>0</v>
      </c>
      <c r="C445" s="156"/>
      <c r="D445" s="157"/>
      <c r="E445" s="157"/>
      <c r="F445" s="157"/>
      <c r="G445" s="157"/>
      <c r="H445" s="157"/>
      <c r="I445" s="158"/>
      <c r="K445" s="255" t="str">
        <f t="shared" ref="K445:K508" si="94">IF(OR(S445&lt;&gt;"",T445&lt;&gt;"",U445&lt;&gt;"",V445&lt;&gt;""),"A","►")</f>
        <v>►</v>
      </c>
      <c r="L445" s="341"/>
      <c r="M445" s="341"/>
      <c r="N445" s="341"/>
      <c r="O445" s="341"/>
      <c r="P445" s="341"/>
      <c r="Q445" s="1"/>
      <c r="R445" s="1"/>
      <c r="S445" s="77"/>
      <c r="T445" s="77"/>
      <c r="U445" s="77"/>
      <c r="V445" s="77"/>
      <c r="W445" s="1"/>
      <c r="X445" s="46" t="str">
        <f t="shared" si="86"/>
        <v/>
      </c>
      <c r="Y445" s="46" t="str">
        <f>IF(NOT(AND(LEFT(R445,1)="L",R445&lt;&gt;"LIGNE")),"",IF(UPPER(TRIM(W445))="QS","Qt. suffisante",IF(AJ445="","",IF(AF445="MASSE",IF(AJ445&gt;=1,"Kg","g"),IF(AF445="VOLUME",IF(AJ445&gt;=1,"L","cl"),IFERROR(VLOOKUP(UPPER(TRIM(V445)),AP4:AS49,4,FALSE),V445))))))</f>
        <v/>
      </c>
      <c r="Z445" s="78" t="str">
        <f t="shared" si="87"/>
        <v/>
      </c>
      <c r="AA445" s="45" t="str">
        <f>IF(NOT(AND(LEFT(R445,1)="L",R445&lt;&gt;"LIGNE")),"",IF(UPPER(TRIM(W445))="QS","Qt. suffisante",IF(AI445="","",IF(AF445="MASSE",IF(AI445&gt;=1,"Kg","g"),IF(AF445="VOLUME",IF(AI445&gt;=1,"L","cl"),IFERROR(VLOOKUP(UPPER(TRIM(V445)),AP4:AS49,4,FALSE),V445))))))</f>
        <v/>
      </c>
      <c r="AB445" s="47" t="str">
        <f t="shared" ref="AB445:AB508" si="95">IF(R445="PRINCIPAL AUTEUR",IF(OR(S445="",T445="",V445="",W445=""),"À COMPLÉTER",IF(OR(AC445="",AD445=""),"UNITÉ ?",IF(OR(AC445&lt;&gt;AD445,AND(AC445="AUTRE",UPPER(TRIM(SUBSTITUTE(T445,CHAR(160)," ")))&lt;&gt;UPPER(TRIM(SUBSTITUTE(W445,CHAR(160)," "))))),"UNITÉS INCOMPATIBLES","OK"))),IF(NOT(AND(LEFT(R445,1)="L",R445&lt;&gt;"LIGNE")),"",IF(AND(W445&lt;&gt;"",UPPER(TRIM(W445))&lt;&gt;"F",UPPER(TRIM(W445))&lt;&gt;"QS"),"RÈGLE ?",IF(UPPER(TRIM(W445))="QS","OK",IF(NOT(ISNUMBER(U445)),"QUANTITÉ ?",IF(V445="","UNITÉ ?",IF(COUNTIF($AP$4:$AP$49,UPPER(TRIM(V445)))=0,"UNITÉ ?","OK")))))))</f>
        <v/>
      </c>
      <c r="AC445" s="47" t="str">
        <f t="shared" ref="AC445:AC508" si="96">IF(R445&lt;&gt;"PRINCIPAL AUTEUR","",IFERROR(VLOOKUP(UPPER(TRIM(SUBSTITUTE(T445,CHAR(160)," "))),$AP$4:$AS$49,2,FALSE),""))</f>
        <v/>
      </c>
      <c r="AD445" s="47" t="str">
        <f t="shared" si="88"/>
        <v/>
      </c>
      <c r="AE445" s="1"/>
      <c r="AF445" s="48" t="str">
        <f>IF(NOT(AND(LEFT(R445,1)="L",R445&lt;&gt;"LIGNE")),"",IFERROR(VLOOKUP(UPPER(TRIM(V445)),AP4:AS49,2,FALSE),""))</f>
        <v/>
      </c>
      <c r="AG445" s="49" t="str">
        <f>IF(NOT(AND(LEFT(R445,1)="L",R445&lt;&gt;"LIGNE")),"",IFERROR(VLOOKUP(UPPER(TRIM(V445)),AP4:AS49,3,FALSE),""))</f>
        <v/>
      </c>
      <c r="AH445" s="49" t="str">
        <f t="shared" ref="AH445:AH508" si="97">IF(NOT(AND(LEFT(R445,1)="L",R445&lt;&gt;"LIGNE")),"",IF(UPPER(TRIM(W445))="QS","",IF(OR(T445="",U445="",AG445=""),"",U445*AG445)))</f>
        <v/>
      </c>
      <c r="AI445" s="49" t="str">
        <f t="shared" si="89"/>
        <v/>
      </c>
      <c r="AJ445" s="49" t="str">
        <f t="shared" si="90"/>
        <v/>
      </c>
      <c r="AK445" s="40" t="str">
        <f>IF(R445="RECETTE","",IF(R445="PRINCIPAL AUTEUR",IF(OR(S445="",T445="",V445="",W445="",S445=0),"",IFERROR(IF(OR(VLOOKUP(UPPER(TRIM(SUBSTITUTE(T445,CHAR(160)," "))),AP4:AS49,2,FALSE)&lt;&gt;VLOOKUP(UPPER(TRIM(SUBSTITUTE(W445,CHAR(160)," "))),AP4:AS49,2,FALSE),AND(VLOOKUP(UPPER(TRIM(SUBSTITUTE(T445,CHAR(160)," "))),AP4:AS49,2,FALSE)="AUTRE",UPPER(TRIM(SUBSTITUTE(T445,CHAR(160)," ")))&lt;&gt;UPPER(TRIM(SUBSTITUTE(W445,CHAR(160)," "))))),"",(V445*VLOOKUP(UPPER(TRIM(SUBSTITUTE(W445,CHAR(160)," "))),AP4:AS49,3,FALSE))/(S445*VLOOKUP(UPPER(TRIM(SUBSTITUTE(T445,CHAR(160)," "))),AP4:AS49,3,FALSE))),"")),IFERROR(AK444,"")))</f>
        <v/>
      </c>
      <c r="AL445" s="40" t="str">
        <f t="shared" si="91"/>
        <v/>
      </c>
      <c r="AM445" s="50">
        <f t="shared" si="92"/>
        <v>0</v>
      </c>
      <c r="AN445" s="1"/>
      <c r="AO445" s="1"/>
      <c r="AP445" s="64" t="s">
        <v>443</v>
      </c>
      <c r="AQ445" s="1"/>
      <c r="AR445" s="1"/>
      <c r="AS445" s="1"/>
      <c r="BJ445" s="229">
        <v>1</v>
      </c>
    </row>
    <row r="446" spans="2:62" ht="20.100000000000001" customHeight="1" x14ac:dyDescent="0.25">
      <c r="B446" s="178">
        <f t="shared" si="93"/>
        <v>0</v>
      </c>
      <c r="C446" s="156"/>
      <c r="D446" s="157"/>
      <c r="E446" s="157"/>
      <c r="F446" s="157"/>
      <c r="G446" s="157"/>
      <c r="H446" s="157"/>
      <c r="I446" s="158"/>
      <c r="K446" s="255" t="str">
        <f t="shared" si="94"/>
        <v>►</v>
      </c>
      <c r="L446" s="341"/>
      <c r="M446" s="341"/>
      <c r="N446" s="341"/>
      <c r="O446" s="341"/>
      <c r="P446" s="341"/>
      <c r="Q446" s="1"/>
      <c r="R446" s="1"/>
      <c r="S446" s="77"/>
      <c r="T446" s="77"/>
      <c r="U446" s="77"/>
      <c r="V446" s="77"/>
      <c r="W446" s="1"/>
      <c r="X446" s="46" t="str">
        <f t="shared" si="86"/>
        <v/>
      </c>
      <c r="Y446" s="46" t="str">
        <f>IF(NOT(AND(LEFT(R446,1)="L",R446&lt;&gt;"LIGNE")),"",IF(UPPER(TRIM(W446))="QS","Qt. suffisante",IF(AJ446="","",IF(AF446="MASSE",IF(AJ446&gt;=1,"Kg","g"),IF(AF446="VOLUME",IF(AJ446&gt;=1,"L","cl"),IFERROR(VLOOKUP(UPPER(TRIM(V446)),AP4:AS49,4,FALSE),V446))))))</f>
        <v/>
      </c>
      <c r="Z446" s="78" t="str">
        <f t="shared" si="87"/>
        <v/>
      </c>
      <c r="AA446" s="45" t="str">
        <f>IF(NOT(AND(LEFT(R446,1)="L",R446&lt;&gt;"LIGNE")),"",IF(UPPER(TRIM(W446))="QS","Qt. suffisante",IF(AI446="","",IF(AF446="MASSE",IF(AI446&gt;=1,"Kg","g"),IF(AF446="VOLUME",IF(AI446&gt;=1,"L","cl"),IFERROR(VLOOKUP(UPPER(TRIM(V446)),AP4:AS49,4,FALSE),V446))))))</f>
        <v/>
      </c>
      <c r="AB446" s="47" t="str">
        <f t="shared" si="95"/>
        <v/>
      </c>
      <c r="AC446" s="47" t="str">
        <f t="shared" si="96"/>
        <v/>
      </c>
      <c r="AD446" s="47" t="str">
        <f t="shared" si="88"/>
        <v/>
      </c>
      <c r="AE446" s="1"/>
      <c r="AF446" s="48" t="str">
        <f>IF(NOT(AND(LEFT(R446,1)="L",R446&lt;&gt;"LIGNE")),"",IFERROR(VLOOKUP(UPPER(TRIM(V446)),AP4:AS49,2,FALSE),""))</f>
        <v/>
      </c>
      <c r="AG446" s="49" t="str">
        <f>IF(NOT(AND(LEFT(R446,1)="L",R446&lt;&gt;"LIGNE")),"",IFERROR(VLOOKUP(UPPER(TRIM(V446)),AP4:AS49,3,FALSE),""))</f>
        <v/>
      </c>
      <c r="AH446" s="49" t="str">
        <f t="shared" si="97"/>
        <v/>
      </c>
      <c r="AI446" s="49" t="str">
        <f t="shared" si="89"/>
        <v/>
      </c>
      <c r="AJ446" s="49" t="str">
        <f t="shared" si="90"/>
        <v/>
      </c>
      <c r="AK446" s="40" t="str">
        <f>IF(R446="RECETTE","",IF(R446="PRINCIPAL AUTEUR",IF(OR(S446="",T446="",V446="",W446="",S446=0),"",IFERROR(IF(OR(VLOOKUP(UPPER(TRIM(SUBSTITUTE(T446,CHAR(160)," "))),AP4:AS49,2,FALSE)&lt;&gt;VLOOKUP(UPPER(TRIM(SUBSTITUTE(W446,CHAR(160)," "))),AP4:AS49,2,FALSE),AND(VLOOKUP(UPPER(TRIM(SUBSTITUTE(T446,CHAR(160)," "))),AP4:AS49,2,FALSE)="AUTRE",UPPER(TRIM(SUBSTITUTE(T446,CHAR(160)," ")))&lt;&gt;UPPER(TRIM(SUBSTITUTE(W446,CHAR(160)," "))))),"",(V446*VLOOKUP(UPPER(TRIM(SUBSTITUTE(W446,CHAR(160)," "))),AP4:AS49,3,FALSE))/(S446*VLOOKUP(UPPER(TRIM(SUBSTITUTE(T446,CHAR(160)," "))),AP4:AS49,3,FALSE))),"")),IFERROR(AK445,"")))</f>
        <v/>
      </c>
      <c r="AL446" s="40" t="str">
        <f t="shared" si="91"/>
        <v/>
      </c>
      <c r="AM446" s="50">
        <f t="shared" si="92"/>
        <v>0</v>
      </c>
      <c r="AN446" s="1"/>
      <c r="AO446" s="1"/>
      <c r="AP446" s="64" t="s">
        <v>367</v>
      </c>
      <c r="AQ446" s="1"/>
      <c r="AR446" s="1"/>
      <c r="AS446" s="1"/>
      <c r="BJ446" s="229">
        <v>1</v>
      </c>
    </row>
    <row r="447" spans="2:62" ht="20.100000000000001" customHeight="1" x14ac:dyDescent="0.25">
      <c r="B447" s="178">
        <f t="shared" si="93"/>
        <v>0</v>
      </c>
      <c r="C447" s="156"/>
      <c r="D447" s="157"/>
      <c r="E447" s="157"/>
      <c r="F447" s="157"/>
      <c r="G447" s="157"/>
      <c r="H447" s="157"/>
      <c r="I447" s="158"/>
      <c r="K447" s="255" t="str">
        <f t="shared" si="94"/>
        <v>►</v>
      </c>
      <c r="L447" s="341"/>
      <c r="M447" s="341"/>
      <c r="N447" s="341"/>
      <c r="O447" s="341"/>
      <c r="P447" s="341"/>
      <c r="Q447" s="1"/>
      <c r="R447" s="1"/>
      <c r="S447" s="77"/>
      <c r="T447" s="77"/>
      <c r="U447" s="77"/>
      <c r="V447" s="77"/>
      <c r="W447" s="1"/>
      <c r="X447" s="46" t="str">
        <f t="shared" si="86"/>
        <v/>
      </c>
      <c r="Y447" s="46" t="str">
        <f>IF(NOT(AND(LEFT(R447,1)="L",R447&lt;&gt;"LIGNE")),"",IF(UPPER(TRIM(W447))="QS","Qt. suffisante",IF(AJ447="","",IF(AF447="MASSE",IF(AJ447&gt;=1,"Kg","g"),IF(AF447="VOLUME",IF(AJ447&gt;=1,"L","cl"),IFERROR(VLOOKUP(UPPER(TRIM(V447)),AP4:AS49,4,FALSE),V447))))))</f>
        <v/>
      </c>
      <c r="Z447" s="78" t="str">
        <f t="shared" si="87"/>
        <v/>
      </c>
      <c r="AA447" s="45" t="str">
        <f>IF(NOT(AND(LEFT(R447,1)="L",R447&lt;&gt;"LIGNE")),"",IF(UPPER(TRIM(W447))="QS","Qt. suffisante",IF(AI447="","",IF(AF447="MASSE",IF(AI447&gt;=1,"Kg","g"),IF(AF447="VOLUME",IF(AI447&gt;=1,"L","cl"),IFERROR(VLOOKUP(UPPER(TRIM(V447)),AP4:AS49,4,FALSE),V447))))))</f>
        <v/>
      </c>
      <c r="AB447" s="47" t="str">
        <f t="shared" si="95"/>
        <v/>
      </c>
      <c r="AC447" s="47" t="str">
        <f t="shared" si="96"/>
        <v/>
      </c>
      <c r="AD447" s="47" t="str">
        <f t="shared" si="88"/>
        <v/>
      </c>
      <c r="AE447" s="1"/>
      <c r="AF447" s="48" t="str">
        <f>IF(NOT(AND(LEFT(R447,1)="L",R447&lt;&gt;"LIGNE")),"",IFERROR(VLOOKUP(UPPER(TRIM(V447)),AP4:AS49,2,FALSE),""))</f>
        <v/>
      </c>
      <c r="AG447" s="49" t="str">
        <f>IF(NOT(AND(LEFT(R447,1)="L",R447&lt;&gt;"LIGNE")),"",IFERROR(VLOOKUP(UPPER(TRIM(V447)),AP4:AS49,3,FALSE),""))</f>
        <v/>
      </c>
      <c r="AH447" s="49" t="str">
        <f t="shared" si="97"/>
        <v/>
      </c>
      <c r="AI447" s="49" t="str">
        <f t="shared" si="89"/>
        <v/>
      </c>
      <c r="AJ447" s="49" t="str">
        <f t="shared" si="90"/>
        <v/>
      </c>
      <c r="AK447" s="40" t="str">
        <f>IF(R447="RECETTE","",IF(R447="PRINCIPAL AUTEUR",IF(OR(S447="",T447="",V447="",W447="",S447=0),"",IFERROR(IF(OR(VLOOKUP(UPPER(TRIM(SUBSTITUTE(T447,CHAR(160)," "))),AP4:AS49,2,FALSE)&lt;&gt;VLOOKUP(UPPER(TRIM(SUBSTITUTE(W447,CHAR(160)," "))),AP4:AS49,2,FALSE),AND(VLOOKUP(UPPER(TRIM(SUBSTITUTE(T447,CHAR(160)," "))),AP4:AS49,2,FALSE)="AUTRE",UPPER(TRIM(SUBSTITUTE(T447,CHAR(160)," ")))&lt;&gt;UPPER(TRIM(SUBSTITUTE(W447,CHAR(160)," "))))),"",(V447*VLOOKUP(UPPER(TRIM(SUBSTITUTE(W447,CHAR(160)," "))),AP4:AS49,3,FALSE))/(S447*VLOOKUP(UPPER(TRIM(SUBSTITUTE(T447,CHAR(160)," "))),AP4:AS49,3,FALSE))),"")),IFERROR(AK446,"")))</f>
        <v/>
      </c>
      <c r="AL447" s="40" t="str">
        <f t="shared" si="91"/>
        <v/>
      </c>
      <c r="AM447" s="50">
        <f t="shared" si="92"/>
        <v>0</v>
      </c>
      <c r="AN447" s="1"/>
      <c r="AO447" s="1"/>
      <c r="AP447" s="65" t="s">
        <v>444</v>
      </c>
      <c r="AQ447" s="1"/>
      <c r="AR447" s="1"/>
      <c r="AS447" s="1"/>
      <c r="BJ447" s="229">
        <v>1</v>
      </c>
    </row>
    <row r="448" spans="2:62" ht="20.100000000000001" customHeight="1" x14ac:dyDescent="0.25">
      <c r="B448" s="178">
        <f t="shared" si="93"/>
        <v>0</v>
      </c>
      <c r="C448" s="156"/>
      <c r="D448" s="157"/>
      <c r="E448" s="157"/>
      <c r="F448" s="157"/>
      <c r="G448" s="157"/>
      <c r="H448" s="157"/>
      <c r="I448" s="158"/>
      <c r="K448" s="255" t="str">
        <f t="shared" si="94"/>
        <v>►</v>
      </c>
      <c r="L448" s="341"/>
      <c r="M448" s="341"/>
      <c r="N448" s="341"/>
      <c r="O448" s="341"/>
      <c r="P448" s="341"/>
      <c r="Q448" s="1"/>
      <c r="R448" s="1"/>
      <c r="S448" s="77"/>
      <c r="T448" s="77"/>
      <c r="U448" s="77"/>
      <c r="V448" s="77"/>
      <c r="W448" s="1"/>
      <c r="X448" s="46" t="str">
        <f t="shared" si="86"/>
        <v/>
      </c>
      <c r="Y448" s="46" t="str">
        <f>IF(NOT(AND(LEFT(R448,1)="L",R448&lt;&gt;"LIGNE")),"",IF(UPPER(TRIM(W448))="QS","Qt. suffisante",IF(AJ448="","",IF(AF448="MASSE",IF(AJ448&gt;=1,"Kg","g"),IF(AF448="VOLUME",IF(AJ448&gt;=1,"L","cl"),IFERROR(VLOOKUP(UPPER(TRIM(V448)),AP4:AS49,4,FALSE),V448))))))</f>
        <v/>
      </c>
      <c r="Z448" s="78" t="str">
        <f t="shared" si="87"/>
        <v/>
      </c>
      <c r="AA448" s="45" t="str">
        <f>IF(NOT(AND(LEFT(R448,1)="L",R448&lt;&gt;"LIGNE")),"",IF(UPPER(TRIM(W448))="QS","Qt. suffisante",IF(AI448="","",IF(AF448="MASSE",IF(AI448&gt;=1,"Kg","g"),IF(AF448="VOLUME",IF(AI448&gt;=1,"L","cl"),IFERROR(VLOOKUP(UPPER(TRIM(V448)),AP4:AS49,4,FALSE),V448))))))</f>
        <v/>
      </c>
      <c r="AB448" s="47" t="str">
        <f t="shared" si="95"/>
        <v/>
      </c>
      <c r="AC448" s="47" t="str">
        <f t="shared" si="96"/>
        <v/>
      </c>
      <c r="AD448" s="47" t="str">
        <f t="shared" si="88"/>
        <v/>
      </c>
      <c r="AE448" s="1"/>
      <c r="AF448" s="48" t="str">
        <f>IF(NOT(AND(LEFT(R448,1)="L",R448&lt;&gt;"LIGNE")),"",IFERROR(VLOOKUP(UPPER(TRIM(V448)),AP4:AS49,2,FALSE),""))</f>
        <v/>
      </c>
      <c r="AG448" s="49" t="str">
        <f>IF(NOT(AND(LEFT(R448,1)="L",R448&lt;&gt;"LIGNE")),"",IFERROR(VLOOKUP(UPPER(TRIM(V448)),AP4:AS49,3,FALSE),""))</f>
        <v/>
      </c>
      <c r="AH448" s="49" t="str">
        <f t="shared" si="97"/>
        <v/>
      </c>
      <c r="AI448" s="49" t="str">
        <f t="shared" si="89"/>
        <v/>
      </c>
      <c r="AJ448" s="49" t="str">
        <f t="shared" si="90"/>
        <v/>
      </c>
      <c r="AK448" s="40" t="str">
        <f>IF(R448="RECETTE","",IF(R448="PRINCIPAL AUTEUR",IF(OR(S448="",T448="",V448="",W448="",S448=0),"",IFERROR(IF(OR(VLOOKUP(UPPER(TRIM(SUBSTITUTE(T448,CHAR(160)," "))),AP4:AS49,2,FALSE)&lt;&gt;VLOOKUP(UPPER(TRIM(SUBSTITUTE(W448,CHAR(160)," "))),AP4:AS49,2,FALSE),AND(VLOOKUP(UPPER(TRIM(SUBSTITUTE(T448,CHAR(160)," "))),AP4:AS49,2,FALSE)="AUTRE",UPPER(TRIM(SUBSTITUTE(T448,CHAR(160)," ")))&lt;&gt;UPPER(TRIM(SUBSTITUTE(W448,CHAR(160)," "))))),"",(V448*VLOOKUP(UPPER(TRIM(SUBSTITUTE(W448,CHAR(160)," "))),AP4:AS49,3,FALSE))/(S448*VLOOKUP(UPPER(TRIM(SUBSTITUTE(T448,CHAR(160)," "))),AP4:AS49,3,FALSE))),"")),IFERROR(AK447,"")))</f>
        <v/>
      </c>
      <c r="AL448" s="40" t="str">
        <f t="shared" si="91"/>
        <v/>
      </c>
      <c r="AM448" s="50">
        <f t="shared" si="92"/>
        <v>0</v>
      </c>
      <c r="AN448" s="1"/>
      <c r="AO448" s="1"/>
      <c r="AP448" s="60" t="s">
        <v>62</v>
      </c>
      <c r="AQ448" s="1"/>
      <c r="AR448" s="1"/>
      <c r="AS448" s="1"/>
      <c r="BJ448" s="229">
        <v>1</v>
      </c>
    </row>
    <row r="449" spans="2:62" ht="20.100000000000001" customHeight="1" x14ac:dyDescent="0.25">
      <c r="B449" s="178">
        <f t="shared" si="93"/>
        <v>0</v>
      </c>
      <c r="C449" s="156"/>
      <c r="D449" s="157"/>
      <c r="E449" s="157"/>
      <c r="F449" s="157"/>
      <c r="G449" s="157"/>
      <c r="H449" s="157"/>
      <c r="I449" s="158"/>
      <c r="K449" s="255" t="str">
        <f t="shared" si="94"/>
        <v>►</v>
      </c>
      <c r="L449" s="341"/>
      <c r="M449" s="341"/>
      <c r="N449" s="341"/>
      <c r="O449" s="341"/>
      <c r="P449" s="341"/>
      <c r="Q449" s="1"/>
      <c r="R449" s="1"/>
      <c r="S449" s="77"/>
      <c r="T449" s="77"/>
      <c r="U449" s="77"/>
      <c r="V449" s="77"/>
      <c r="W449" s="1"/>
      <c r="X449" s="46" t="str">
        <f t="shared" si="86"/>
        <v/>
      </c>
      <c r="Y449" s="46" t="str">
        <f>IF(NOT(AND(LEFT(R449,1)="L",R449&lt;&gt;"LIGNE")),"",IF(UPPER(TRIM(W449))="QS","Qt. suffisante",IF(AJ449="","",IF(AF449="MASSE",IF(AJ449&gt;=1,"Kg","g"),IF(AF449="VOLUME",IF(AJ449&gt;=1,"L","cl"),IFERROR(VLOOKUP(UPPER(TRIM(V449)),AP4:AS49,4,FALSE),V449))))))</f>
        <v/>
      </c>
      <c r="Z449" s="78" t="str">
        <f t="shared" si="87"/>
        <v/>
      </c>
      <c r="AA449" s="45" t="str">
        <f>IF(NOT(AND(LEFT(R449,1)="L",R449&lt;&gt;"LIGNE")),"",IF(UPPER(TRIM(W449))="QS","Qt. suffisante",IF(AI449="","",IF(AF449="MASSE",IF(AI449&gt;=1,"Kg","g"),IF(AF449="VOLUME",IF(AI449&gt;=1,"L","cl"),IFERROR(VLOOKUP(UPPER(TRIM(V449)),AP4:AS49,4,FALSE),V449))))))</f>
        <v/>
      </c>
      <c r="AB449" s="47" t="str">
        <f t="shared" si="95"/>
        <v/>
      </c>
      <c r="AC449" s="47" t="str">
        <f t="shared" si="96"/>
        <v/>
      </c>
      <c r="AD449" s="47" t="str">
        <f t="shared" si="88"/>
        <v/>
      </c>
      <c r="AE449" s="1"/>
      <c r="AF449" s="48" t="str">
        <f>IF(NOT(AND(LEFT(R449,1)="L",R449&lt;&gt;"LIGNE")),"",IFERROR(VLOOKUP(UPPER(TRIM(V449)),AP4:AS49,2,FALSE),""))</f>
        <v/>
      </c>
      <c r="AG449" s="49" t="str">
        <f>IF(NOT(AND(LEFT(R449,1)="L",R449&lt;&gt;"LIGNE")),"",IFERROR(VLOOKUP(UPPER(TRIM(V449)),AP4:AS49,3,FALSE),""))</f>
        <v/>
      </c>
      <c r="AH449" s="49" t="str">
        <f t="shared" si="97"/>
        <v/>
      </c>
      <c r="AI449" s="49" t="str">
        <f t="shared" si="89"/>
        <v/>
      </c>
      <c r="AJ449" s="49" t="str">
        <f t="shared" si="90"/>
        <v/>
      </c>
      <c r="AK449" s="40" t="str">
        <f>IF(R449="RECETTE","",IF(R449="PRINCIPAL AUTEUR",IF(OR(S449="",T449="",V449="",W449="",S449=0),"",IFERROR(IF(OR(VLOOKUP(UPPER(TRIM(SUBSTITUTE(T449,CHAR(160)," "))),AP4:AS49,2,FALSE)&lt;&gt;VLOOKUP(UPPER(TRIM(SUBSTITUTE(W449,CHAR(160)," "))),AP4:AS49,2,FALSE),AND(VLOOKUP(UPPER(TRIM(SUBSTITUTE(T449,CHAR(160)," "))),AP4:AS49,2,FALSE)="AUTRE",UPPER(TRIM(SUBSTITUTE(T449,CHAR(160)," ")))&lt;&gt;UPPER(TRIM(SUBSTITUTE(W449,CHAR(160)," "))))),"",(V449*VLOOKUP(UPPER(TRIM(SUBSTITUTE(W449,CHAR(160)," "))),AP4:AS49,3,FALSE))/(S449*VLOOKUP(UPPER(TRIM(SUBSTITUTE(T449,CHAR(160)," "))),AP4:AS49,3,FALSE))),"")),IFERROR(AK448,"")))</f>
        <v/>
      </c>
      <c r="AL449" s="40" t="str">
        <f t="shared" si="91"/>
        <v/>
      </c>
      <c r="AM449" s="50">
        <f t="shared" si="92"/>
        <v>0</v>
      </c>
      <c r="AN449" s="1"/>
      <c r="AO449" s="1"/>
      <c r="AP449" s="65" t="s">
        <v>445</v>
      </c>
      <c r="AQ449" s="1"/>
      <c r="AR449" s="1"/>
      <c r="AS449" s="1"/>
      <c r="BJ449" s="229">
        <v>1</v>
      </c>
    </row>
    <row r="450" spans="2:62" ht="20.100000000000001" customHeight="1" x14ac:dyDescent="0.25">
      <c r="B450" s="178">
        <f t="shared" si="93"/>
        <v>0</v>
      </c>
      <c r="C450" s="156"/>
      <c r="D450" s="157"/>
      <c r="E450" s="157"/>
      <c r="F450" s="157"/>
      <c r="G450" s="157"/>
      <c r="H450" s="157"/>
      <c r="I450" s="158"/>
      <c r="K450" s="255" t="str">
        <f t="shared" si="94"/>
        <v>►</v>
      </c>
      <c r="L450" s="341"/>
      <c r="M450" s="341"/>
      <c r="N450" s="341"/>
      <c r="O450" s="341"/>
      <c r="P450" s="341"/>
      <c r="Q450" s="1"/>
      <c r="R450" s="1"/>
      <c r="S450" s="77"/>
      <c r="T450" s="77"/>
      <c r="U450" s="77"/>
      <c r="V450" s="77"/>
      <c r="W450" s="1"/>
      <c r="X450" s="46" t="str">
        <f t="shared" si="86"/>
        <v/>
      </c>
      <c r="Y450" s="46" t="str">
        <f>IF(NOT(AND(LEFT(R450,1)="L",R450&lt;&gt;"LIGNE")),"",IF(UPPER(TRIM(W450))="QS","Qt. suffisante",IF(AJ450="","",IF(AF450="MASSE",IF(AJ450&gt;=1,"Kg","g"),IF(AF450="VOLUME",IF(AJ450&gt;=1,"L","cl"),IFERROR(VLOOKUP(UPPER(TRIM(V450)),AP4:AS49,4,FALSE),V450))))))</f>
        <v/>
      </c>
      <c r="Z450" s="78" t="str">
        <f t="shared" si="87"/>
        <v/>
      </c>
      <c r="AA450" s="45" t="str">
        <f>IF(NOT(AND(LEFT(R450,1)="L",R450&lt;&gt;"LIGNE")),"",IF(UPPER(TRIM(W450))="QS","Qt. suffisante",IF(AI450="","",IF(AF450="MASSE",IF(AI450&gt;=1,"Kg","g"),IF(AF450="VOLUME",IF(AI450&gt;=1,"L","cl"),IFERROR(VLOOKUP(UPPER(TRIM(V450)),AP4:AS49,4,FALSE),V450))))))</f>
        <v/>
      </c>
      <c r="AB450" s="47" t="str">
        <f t="shared" si="95"/>
        <v/>
      </c>
      <c r="AC450" s="47" t="str">
        <f t="shared" si="96"/>
        <v/>
      </c>
      <c r="AD450" s="47" t="str">
        <f t="shared" si="88"/>
        <v/>
      </c>
      <c r="AE450" s="1"/>
      <c r="AF450" s="48" t="str">
        <f>IF(NOT(AND(LEFT(R450,1)="L",R450&lt;&gt;"LIGNE")),"",IFERROR(VLOOKUP(UPPER(TRIM(V450)),AP4:AS49,2,FALSE),""))</f>
        <v/>
      </c>
      <c r="AG450" s="49" t="str">
        <f>IF(NOT(AND(LEFT(R450,1)="L",R450&lt;&gt;"LIGNE")),"",IFERROR(VLOOKUP(UPPER(TRIM(V450)),AP4:AS49,3,FALSE),""))</f>
        <v/>
      </c>
      <c r="AH450" s="49" t="str">
        <f t="shared" si="97"/>
        <v/>
      </c>
      <c r="AI450" s="49" t="str">
        <f t="shared" si="89"/>
        <v/>
      </c>
      <c r="AJ450" s="49" t="str">
        <f t="shared" si="90"/>
        <v/>
      </c>
      <c r="AK450" s="40" t="str">
        <f>IF(R450="RECETTE","",IF(R450="PRINCIPAL AUTEUR",IF(OR(S450="",T450="",V450="",W450="",S450=0),"",IFERROR(IF(OR(VLOOKUP(UPPER(TRIM(SUBSTITUTE(T450,CHAR(160)," "))),AP4:AS49,2,FALSE)&lt;&gt;VLOOKUP(UPPER(TRIM(SUBSTITUTE(W450,CHAR(160)," "))),AP4:AS49,2,FALSE),AND(VLOOKUP(UPPER(TRIM(SUBSTITUTE(T450,CHAR(160)," "))),AP4:AS49,2,FALSE)="AUTRE",UPPER(TRIM(SUBSTITUTE(T450,CHAR(160)," ")))&lt;&gt;UPPER(TRIM(SUBSTITUTE(W450,CHAR(160)," "))))),"",(V450*VLOOKUP(UPPER(TRIM(SUBSTITUTE(W450,CHAR(160)," "))),AP4:AS49,3,FALSE))/(S450*VLOOKUP(UPPER(TRIM(SUBSTITUTE(T450,CHAR(160)," "))),AP4:AS49,3,FALSE))),"")),IFERROR(AK449,"")))</f>
        <v/>
      </c>
      <c r="AL450" s="40" t="str">
        <f t="shared" si="91"/>
        <v/>
      </c>
      <c r="AM450" s="50">
        <f t="shared" si="92"/>
        <v>0</v>
      </c>
      <c r="AN450" s="1"/>
      <c r="AO450" s="1"/>
      <c r="AP450" s="65" t="s">
        <v>446</v>
      </c>
      <c r="AQ450" s="1"/>
      <c r="AR450" s="1"/>
      <c r="AS450" s="1"/>
      <c r="BJ450" s="229">
        <v>1</v>
      </c>
    </row>
    <row r="451" spans="2:62" ht="20.100000000000001" customHeight="1" x14ac:dyDescent="0.25">
      <c r="B451" s="178">
        <f t="shared" si="93"/>
        <v>0</v>
      </c>
      <c r="C451" s="156"/>
      <c r="D451" s="157"/>
      <c r="E451" s="157"/>
      <c r="F451" s="157"/>
      <c r="G451" s="157"/>
      <c r="H451" s="157"/>
      <c r="I451" s="158"/>
      <c r="K451" s="255" t="str">
        <f t="shared" si="94"/>
        <v>►</v>
      </c>
      <c r="L451" s="341"/>
      <c r="M451" s="341"/>
      <c r="N451" s="341"/>
      <c r="O451" s="341"/>
      <c r="P451" s="341"/>
      <c r="Q451" s="1"/>
      <c r="R451" s="1"/>
      <c r="S451" s="77"/>
      <c r="T451" s="77"/>
      <c r="U451" s="77"/>
      <c r="V451" s="77"/>
      <c r="W451" s="1"/>
      <c r="X451" s="46" t="str">
        <f t="shared" si="86"/>
        <v/>
      </c>
      <c r="Y451" s="46" t="str">
        <f>IF(NOT(AND(LEFT(R451,1)="L",R451&lt;&gt;"LIGNE")),"",IF(UPPER(TRIM(W451))="QS","Qt. suffisante",IF(AJ451="","",IF(AF451="MASSE",IF(AJ451&gt;=1,"Kg","g"),IF(AF451="VOLUME",IF(AJ451&gt;=1,"L","cl"),IFERROR(VLOOKUP(UPPER(TRIM(V451)),AP4:AS49,4,FALSE),V451))))))</f>
        <v/>
      </c>
      <c r="Z451" s="78" t="str">
        <f t="shared" si="87"/>
        <v/>
      </c>
      <c r="AA451" s="45" t="str">
        <f>IF(NOT(AND(LEFT(R451,1)="L",R451&lt;&gt;"LIGNE")),"",IF(UPPER(TRIM(W451))="QS","Qt. suffisante",IF(AI451="","",IF(AF451="MASSE",IF(AI451&gt;=1,"Kg","g"),IF(AF451="VOLUME",IF(AI451&gt;=1,"L","cl"),IFERROR(VLOOKUP(UPPER(TRIM(V451)),AP4:AS49,4,FALSE),V451))))))</f>
        <v/>
      </c>
      <c r="AB451" s="47" t="str">
        <f t="shared" si="95"/>
        <v/>
      </c>
      <c r="AC451" s="47" t="str">
        <f t="shared" si="96"/>
        <v/>
      </c>
      <c r="AD451" s="47" t="str">
        <f t="shared" si="88"/>
        <v/>
      </c>
      <c r="AE451" s="1"/>
      <c r="AF451" s="48" t="str">
        <f>IF(NOT(AND(LEFT(R451,1)="L",R451&lt;&gt;"LIGNE")),"",IFERROR(VLOOKUP(UPPER(TRIM(V451)),AP4:AS49,2,FALSE),""))</f>
        <v/>
      </c>
      <c r="AG451" s="49" t="str">
        <f>IF(NOT(AND(LEFT(R451,1)="L",R451&lt;&gt;"LIGNE")),"",IFERROR(VLOOKUP(UPPER(TRIM(V451)),AP4:AS49,3,FALSE),""))</f>
        <v/>
      </c>
      <c r="AH451" s="49" t="str">
        <f t="shared" si="97"/>
        <v/>
      </c>
      <c r="AI451" s="49" t="str">
        <f t="shared" si="89"/>
        <v/>
      </c>
      <c r="AJ451" s="49" t="str">
        <f t="shared" si="90"/>
        <v/>
      </c>
      <c r="AK451" s="40" t="str">
        <f>IF(R451="RECETTE","",IF(R451="PRINCIPAL AUTEUR",IF(OR(S451="",T451="",V451="",W451="",S451=0),"",IFERROR(IF(OR(VLOOKUP(UPPER(TRIM(SUBSTITUTE(T451,CHAR(160)," "))),AP4:AS49,2,FALSE)&lt;&gt;VLOOKUP(UPPER(TRIM(SUBSTITUTE(W451,CHAR(160)," "))),AP4:AS49,2,FALSE),AND(VLOOKUP(UPPER(TRIM(SUBSTITUTE(T451,CHAR(160)," "))),AP4:AS49,2,FALSE)="AUTRE",UPPER(TRIM(SUBSTITUTE(T451,CHAR(160)," ")))&lt;&gt;UPPER(TRIM(SUBSTITUTE(W451,CHAR(160)," "))))),"",(V451*VLOOKUP(UPPER(TRIM(SUBSTITUTE(W451,CHAR(160)," "))),AP4:AS49,3,FALSE))/(S451*VLOOKUP(UPPER(TRIM(SUBSTITUTE(T451,CHAR(160)," "))),AP4:AS49,3,FALSE))),"")),IFERROR(AK450,"")))</f>
        <v/>
      </c>
      <c r="AL451" s="40" t="str">
        <f t="shared" si="91"/>
        <v/>
      </c>
      <c r="AM451" s="50">
        <f t="shared" si="92"/>
        <v>0</v>
      </c>
      <c r="AN451" s="1"/>
      <c r="AO451" s="1"/>
      <c r="AP451" s="65" t="s">
        <v>447</v>
      </c>
      <c r="AQ451" s="1"/>
      <c r="AR451" s="1"/>
      <c r="AS451" s="1"/>
      <c r="BJ451" s="229">
        <v>1</v>
      </c>
    </row>
    <row r="452" spans="2:62" ht="20.100000000000001" customHeight="1" x14ac:dyDescent="0.25">
      <c r="B452" s="178">
        <f t="shared" si="93"/>
        <v>0</v>
      </c>
      <c r="C452" s="156"/>
      <c r="D452" s="157"/>
      <c r="E452" s="157"/>
      <c r="F452" s="157"/>
      <c r="G452" s="157"/>
      <c r="H452" s="157"/>
      <c r="I452" s="158"/>
      <c r="K452" s="255" t="str">
        <f t="shared" si="94"/>
        <v>►</v>
      </c>
      <c r="L452" s="341"/>
      <c r="M452" s="341"/>
      <c r="N452" s="341"/>
      <c r="O452" s="341"/>
      <c r="P452" s="341"/>
      <c r="Q452" s="1"/>
      <c r="R452" s="1"/>
      <c r="S452" s="77"/>
      <c r="T452" s="77"/>
      <c r="U452" s="77"/>
      <c r="V452" s="77"/>
      <c r="W452" s="1"/>
      <c r="X452" s="46" t="str">
        <f t="shared" si="86"/>
        <v/>
      </c>
      <c r="Y452" s="46" t="str">
        <f>IF(NOT(AND(LEFT(R452,1)="L",R452&lt;&gt;"LIGNE")),"",IF(UPPER(TRIM(W452))="QS","Qt. suffisante",IF(AJ452="","",IF(AF452="MASSE",IF(AJ452&gt;=1,"Kg","g"),IF(AF452="VOLUME",IF(AJ452&gt;=1,"L","cl"),IFERROR(VLOOKUP(UPPER(TRIM(V452)),AP4:AS49,4,FALSE),V452))))))</f>
        <v/>
      </c>
      <c r="Z452" s="78" t="str">
        <f t="shared" si="87"/>
        <v/>
      </c>
      <c r="AA452" s="45" t="str">
        <f>IF(NOT(AND(LEFT(R452,1)="L",R452&lt;&gt;"LIGNE")),"",IF(UPPER(TRIM(W452))="QS","Qt. suffisante",IF(AI452="","",IF(AF452="MASSE",IF(AI452&gt;=1,"Kg","g"),IF(AF452="VOLUME",IF(AI452&gt;=1,"L","cl"),IFERROR(VLOOKUP(UPPER(TRIM(V452)),AP4:AS49,4,FALSE),V452))))))</f>
        <v/>
      </c>
      <c r="AB452" s="47" t="str">
        <f t="shared" si="95"/>
        <v/>
      </c>
      <c r="AC452" s="47" t="str">
        <f t="shared" si="96"/>
        <v/>
      </c>
      <c r="AD452" s="47" t="str">
        <f t="shared" si="88"/>
        <v/>
      </c>
      <c r="AE452" s="1"/>
      <c r="AF452" s="48" t="str">
        <f>IF(NOT(AND(LEFT(R452,1)="L",R452&lt;&gt;"LIGNE")),"",IFERROR(VLOOKUP(UPPER(TRIM(V452)),AP4:AS49,2,FALSE),""))</f>
        <v/>
      </c>
      <c r="AG452" s="49" t="str">
        <f>IF(NOT(AND(LEFT(R452,1)="L",R452&lt;&gt;"LIGNE")),"",IFERROR(VLOOKUP(UPPER(TRIM(V452)),AP4:AS49,3,FALSE),""))</f>
        <v/>
      </c>
      <c r="AH452" s="49" t="str">
        <f t="shared" si="97"/>
        <v/>
      </c>
      <c r="AI452" s="49" t="str">
        <f t="shared" si="89"/>
        <v/>
      </c>
      <c r="AJ452" s="49" t="str">
        <f t="shared" si="90"/>
        <v/>
      </c>
      <c r="AK452" s="40" t="str">
        <f>IF(R452="RECETTE","",IF(R452="PRINCIPAL AUTEUR",IF(OR(S452="",T452="",V452="",W452="",S452=0),"",IFERROR(IF(OR(VLOOKUP(UPPER(TRIM(SUBSTITUTE(T452,CHAR(160)," "))),AP4:AS49,2,FALSE)&lt;&gt;VLOOKUP(UPPER(TRIM(SUBSTITUTE(W452,CHAR(160)," "))),AP4:AS49,2,FALSE),AND(VLOOKUP(UPPER(TRIM(SUBSTITUTE(T452,CHAR(160)," "))),AP4:AS49,2,FALSE)="AUTRE",UPPER(TRIM(SUBSTITUTE(T452,CHAR(160)," ")))&lt;&gt;UPPER(TRIM(SUBSTITUTE(W452,CHAR(160)," "))))),"",(V452*VLOOKUP(UPPER(TRIM(SUBSTITUTE(W452,CHAR(160)," "))),AP4:AS49,3,FALSE))/(S452*VLOOKUP(UPPER(TRIM(SUBSTITUTE(T452,CHAR(160)," "))),AP4:AS49,3,FALSE))),"")),IFERROR(AK451,"")))</f>
        <v/>
      </c>
      <c r="AL452" s="40" t="str">
        <f t="shared" si="91"/>
        <v/>
      </c>
      <c r="AM452" s="50">
        <f t="shared" si="92"/>
        <v>0</v>
      </c>
      <c r="AN452" s="1"/>
      <c r="AO452" s="1"/>
      <c r="AP452" s="65" t="s">
        <v>448</v>
      </c>
      <c r="AQ452" s="1"/>
      <c r="AR452" s="1"/>
      <c r="AS452" s="1"/>
      <c r="BJ452" s="229">
        <v>1</v>
      </c>
    </row>
    <row r="453" spans="2:62" ht="20.100000000000001" customHeight="1" x14ac:dyDescent="0.25">
      <c r="B453" s="178">
        <f t="shared" si="93"/>
        <v>0</v>
      </c>
      <c r="C453" s="156"/>
      <c r="D453" s="157"/>
      <c r="E453" s="157"/>
      <c r="F453" s="157"/>
      <c r="G453" s="157"/>
      <c r="H453" s="157"/>
      <c r="I453" s="158"/>
      <c r="K453" s="255" t="str">
        <f t="shared" si="94"/>
        <v>►</v>
      </c>
      <c r="L453" s="341"/>
      <c r="M453" s="341"/>
      <c r="N453" s="341"/>
      <c r="O453" s="341"/>
      <c r="P453" s="341"/>
      <c r="Q453" s="1"/>
      <c r="R453" s="1"/>
      <c r="S453" s="77"/>
      <c r="T453" s="77"/>
      <c r="U453" s="77"/>
      <c r="V453" s="77"/>
      <c r="W453" s="1"/>
      <c r="X453" s="46" t="str">
        <f t="shared" si="86"/>
        <v/>
      </c>
      <c r="Y453" s="46" t="str">
        <f>IF(NOT(AND(LEFT(R453,1)="L",R453&lt;&gt;"LIGNE")),"",IF(UPPER(TRIM(W453))="QS","Qt. suffisante",IF(AJ453="","",IF(AF453="MASSE",IF(AJ453&gt;=1,"Kg","g"),IF(AF453="VOLUME",IF(AJ453&gt;=1,"L","cl"),IFERROR(VLOOKUP(UPPER(TRIM(V453)),AP4:AS49,4,FALSE),V453))))))</f>
        <v/>
      </c>
      <c r="Z453" s="78" t="str">
        <f t="shared" si="87"/>
        <v/>
      </c>
      <c r="AA453" s="45" t="str">
        <f>IF(NOT(AND(LEFT(R453,1)="L",R453&lt;&gt;"LIGNE")),"",IF(UPPER(TRIM(W453))="QS","Qt. suffisante",IF(AI453="","",IF(AF453="MASSE",IF(AI453&gt;=1,"Kg","g"),IF(AF453="VOLUME",IF(AI453&gt;=1,"L","cl"),IFERROR(VLOOKUP(UPPER(TRIM(V453)),AP4:AS49,4,FALSE),V453))))))</f>
        <v/>
      </c>
      <c r="AB453" s="47" t="str">
        <f t="shared" si="95"/>
        <v/>
      </c>
      <c r="AC453" s="47" t="str">
        <f t="shared" si="96"/>
        <v/>
      </c>
      <c r="AD453" s="47" t="str">
        <f t="shared" si="88"/>
        <v/>
      </c>
      <c r="AE453" s="1"/>
      <c r="AF453" s="48" t="str">
        <f>IF(NOT(AND(LEFT(R453,1)="L",R453&lt;&gt;"LIGNE")),"",IFERROR(VLOOKUP(UPPER(TRIM(V453)),AP4:AS49,2,FALSE),""))</f>
        <v/>
      </c>
      <c r="AG453" s="49" t="str">
        <f>IF(NOT(AND(LEFT(R453,1)="L",R453&lt;&gt;"LIGNE")),"",IFERROR(VLOOKUP(UPPER(TRIM(V453)),AP4:AS49,3,FALSE),""))</f>
        <v/>
      </c>
      <c r="AH453" s="49" t="str">
        <f t="shared" si="97"/>
        <v/>
      </c>
      <c r="AI453" s="49" t="str">
        <f t="shared" si="89"/>
        <v/>
      </c>
      <c r="AJ453" s="49" t="str">
        <f t="shared" si="90"/>
        <v/>
      </c>
      <c r="AK453" s="40" t="str">
        <f>IF(R453="RECETTE","",IF(R453="PRINCIPAL AUTEUR",IF(OR(S453="",T453="",V453="",W453="",S453=0),"",IFERROR(IF(OR(VLOOKUP(UPPER(TRIM(SUBSTITUTE(T453,CHAR(160)," "))),AP4:AS49,2,FALSE)&lt;&gt;VLOOKUP(UPPER(TRIM(SUBSTITUTE(W453,CHAR(160)," "))),AP4:AS49,2,FALSE),AND(VLOOKUP(UPPER(TRIM(SUBSTITUTE(T453,CHAR(160)," "))),AP4:AS49,2,FALSE)="AUTRE",UPPER(TRIM(SUBSTITUTE(T453,CHAR(160)," ")))&lt;&gt;UPPER(TRIM(SUBSTITUTE(W453,CHAR(160)," "))))),"",(V453*VLOOKUP(UPPER(TRIM(SUBSTITUTE(W453,CHAR(160)," "))),AP4:AS49,3,FALSE))/(S453*VLOOKUP(UPPER(TRIM(SUBSTITUTE(T453,CHAR(160)," "))),AP4:AS49,3,FALSE))),"")),IFERROR(AK452,"")))</f>
        <v/>
      </c>
      <c r="AL453" s="40" t="str">
        <f t="shared" si="91"/>
        <v/>
      </c>
      <c r="AM453" s="50">
        <f t="shared" si="92"/>
        <v>0</v>
      </c>
      <c r="AN453" s="1"/>
      <c r="AO453" s="1"/>
      <c r="AP453" s="65" t="s">
        <v>449</v>
      </c>
      <c r="AQ453" s="1"/>
      <c r="AR453" s="1"/>
      <c r="AS453" s="1"/>
      <c r="BJ453" s="229">
        <v>1</v>
      </c>
    </row>
    <row r="454" spans="2:62" ht="20.100000000000001" customHeight="1" x14ac:dyDescent="0.25">
      <c r="B454" s="178">
        <f t="shared" si="93"/>
        <v>0</v>
      </c>
      <c r="C454" s="156"/>
      <c r="D454" s="157"/>
      <c r="E454" s="157"/>
      <c r="F454" s="157"/>
      <c r="G454" s="157"/>
      <c r="H454" s="157"/>
      <c r="I454" s="158"/>
      <c r="K454" s="255" t="str">
        <f t="shared" si="94"/>
        <v>►</v>
      </c>
      <c r="L454" s="341"/>
      <c r="M454" s="341"/>
      <c r="N454" s="341"/>
      <c r="O454" s="341"/>
      <c r="P454" s="341"/>
      <c r="Q454" s="1"/>
      <c r="R454" s="1"/>
      <c r="S454" s="77"/>
      <c r="T454" s="77"/>
      <c r="U454" s="77"/>
      <c r="V454" s="77"/>
      <c r="W454" s="1"/>
      <c r="X454" s="46" t="str">
        <f t="shared" si="86"/>
        <v/>
      </c>
      <c r="Y454" s="46" t="str">
        <f>IF(NOT(AND(LEFT(R454,1)="L",R454&lt;&gt;"LIGNE")),"",IF(UPPER(TRIM(W454))="QS","Qt. suffisante",IF(AJ454="","",IF(AF454="MASSE",IF(AJ454&gt;=1,"Kg","g"),IF(AF454="VOLUME",IF(AJ454&gt;=1,"L","cl"),IFERROR(VLOOKUP(UPPER(TRIM(V454)),AP4:AS49,4,FALSE),V454))))))</f>
        <v/>
      </c>
      <c r="Z454" s="78" t="str">
        <f t="shared" si="87"/>
        <v/>
      </c>
      <c r="AA454" s="45" t="str">
        <f>IF(NOT(AND(LEFT(R454,1)="L",R454&lt;&gt;"LIGNE")),"",IF(UPPER(TRIM(W454))="QS","Qt. suffisante",IF(AI454="","",IF(AF454="MASSE",IF(AI454&gt;=1,"Kg","g"),IF(AF454="VOLUME",IF(AI454&gt;=1,"L","cl"),IFERROR(VLOOKUP(UPPER(TRIM(V454)),AP4:AS49,4,FALSE),V454))))))</f>
        <v/>
      </c>
      <c r="AB454" s="47" t="str">
        <f t="shared" si="95"/>
        <v/>
      </c>
      <c r="AC454" s="47" t="str">
        <f t="shared" si="96"/>
        <v/>
      </c>
      <c r="AD454" s="47" t="str">
        <f t="shared" si="88"/>
        <v/>
      </c>
      <c r="AE454" s="1"/>
      <c r="AF454" s="48" t="str">
        <f>IF(NOT(AND(LEFT(R454,1)="L",R454&lt;&gt;"LIGNE")),"",IFERROR(VLOOKUP(UPPER(TRIM(V454)),AP4:AS49,2,FALSE),""))</f>
        <v/>
      </c>
      <c r="AG454" s="49" t="str">
        <f>IF(NOT(AND(LEFT(R454,1)="L",R454&lt;&gt;"LIGNE")),"",IFERROR(VLOOKUP(UPPER(TRIM(V454)),AP4:AS49,3,FALSE),""))</f>
        <v/>
      </c>
      <c r="AH454" s="49" t="str">
        <f t="shared" si="97"/>
        <v/>
      </c>
      <c r="AI454" s="49" t="str">
        <f t="shared" si="89"/>
        <v/>
      </c>
      <c r="AJ454" s="49" t="str">
        <f t="shared" si="90"/>
        <v/>
      </c>
      <c r="AK454" s="40" t="str">
        <f>IF(R454="RECETTE","",IF(R454="PRINCIPAL AUTEUR",IF(OR(S454="",T454="",V454="",W454="",S454=0),"",IFERROR(IF(OR(VLOOKUP(UPPER(TRIM(SUBSTITUTE(T454,CHAR(160)," "))),AP4:AS49,2,FALSE)&lt;&gt;VLOOKUP(UPPER(TRIM(SUBSTITUTE(W454,CHAR(160)," "))),AP4:AS49,2,FALSE),AND(VLOOKUP(UPPER(TRIM(SUBSTITUTE(T454,CHAR(160)," "))),AP4:AS49,2,FALSE)="AUTRE",UPPER(TRIM(SUBSTITUTE(T454,CHAR(160)," ")))&lt;&gt;UPPER(TRIM(SUBSTITUTE(W454,CHAR(160)," "))))),"",(V454*VLOOKUP(UPPER(TRIM(SUBSTITUTE(W454,CHAR(160)," "))),AP4:AS49,3,FALSE))/(S454*VLOOKUP(UPPER(TRIM(SUBSTITUTE(T454,CHAR(160)," "))),AP4:AS49,3,FALSE))),"")),IFERROR(AK453,"")))</f>
        <v/>
      </c>
      <c r="AL454" s="40" t="str">
        <f t="shared" si="91"/>
        <v/>
      </c>
      <c r="AM454" s="50">
        <f t="shared" si="92"/>
        <v>0</v>
      </c>
      <c r="AN454" s="1"/>
      <c r="AO454" s="1"/>
      <c r="AP454" s="65" t="s">
        <v>454</v>
      </c>
      <c r="AQ454" s="1"/>
      <c r="AR454" s="1"/>
      <c r="AS454" s="1"/>
      <c r="BJ454" s="229">
        <v>1</v>
      </c>
    </row>
    <row r="455" spans="2:62" ht="20.100000000000001" customHeight="1" x14ac:dyDescent="0.25">
      <c r="B455" s="178">
        <f t="shared" si="93"/>
        <v>0</v>
      </c>
      <c r="C455" s="156"/>
      <c r="D455" s="157"/>
      <c r="E455" s="157"/>
      <c r="F455" s="157"/>
      <c r="G455" s="157"/>
      <c r="H455" s="157"/>
      <c r="I455" s="158"/>
      <c r="K455" s="255" t="str">
        <f t="shared" si="94"/>
        <v>►</v>
      </c>
      <c r="L455" s="341"/>
      <c r="M455" s="341"/>
      <c r="N455" s="341"/>
      <c r="O455" s="341"/>
      <c r="P455" s="341"/>
      <c r="Q455" s="1"/>
      <c r="R455" s="1"/>
      <c r="S455" s="77"/>
      <c r="T455" s="77"/>
      <c r="U455" s="77"/>
      <c r="V455" s="77"/>
      <c r="W455" s="1"/>
      <c r="X455" s="46" t="str">
        <f t="shared" si="86"/>
        <v/>
      </c>
      <c r="Y455" s="46" t="str">
        <f>IF(NOT(AND(LEFT(R455,1)="L",R455&lt;&gt;"LIGNE")),"",IF(UPPER(TRIM(W455))="QS","Qt. suffisante",IF(AJ455="","",IF(AF455="MASSE",IF(AJ455&gt;=1,"Kg","g"),IF(AF455="VOLUME",IF(AJ455&gt;=1,"L","cl"),IFERROR(VLOOKUP(UPPER(TRIM(V455)),AP4:AS49,4,FALSE),V455))))))</f>
        <v/>
      </c>
      <c r="Z455" s="78" t="str">
        <f t="shared" si="87"/>
        <v/>
      </c>
      <c r="AA455" s="45" t="str">
        <f>IF(NOT(AND(LEFT(R455,1)="L",R455&lt;&gt;"LIGNE")),"",IF(UPPER(TRIM(W455))="QS","Qt. suffisante",IF(AI455="","",IF(AF455="MASSE",IF(AI455&gt;=1,"Kg","g"),IF(AF455="VOLUME",IF(AI455&gt;=1,"L","cl"),IFERROR(VLOOKUP(UPPER(TRIM(V455)),AP4:AS49,4,FALSE),V455))))))</f>
        <v/>
      </c>
      <c r="AB455" s="47" t="str">
        <f t="shared" si="95"/>
        <v/>
      </c>
      <c r="AC455" s="47" t="str">
        <f t="shared" si="96"/>
        <v/>
      </c>
      <c r="AD455" s="47" t="str">
        <f t="shared" si="88"/>
        <v/>
      </c>
      <c r="AE455" s="1"/>
      <c r="AF455" s="48" t="str">
        <f>IF(NOT(AND(LEFT(R455,1)="L",R455&lt;&gt;"LIGNE")),"",IFERROR(VLOOKUP(UPPER(TRIM(V455)),AP4:AS49,2,FALSE),""))</f>
        <v/>
      </c>
      <c r="AG455" s="49" t="str">
        <f>IF(NOT(AND(LEFT(R455,1)="L",R455&lt;&gt;"LIGNE")),"",IFERROR(VLOOKUP(UPPER(TRIM(V455)),AP4:AS49,3,FALSE),""))</f>
        <v/>
      </c>
      <c r="AH455" s="49" t="str">
        <f t="shared" si="97"/>
        <v/>
      </c>
      <c r="AI455" s="49" t="str">
        <f t="shared" si="89"/>
        <v/>
      </c>
      <c r="AJ455" s="49" t="str">
        <f t="shared" si="90"/>
        <v/>
      </c>
      <c r="AK455" s="40" t="str">
        <f>IF(R455="RECETTE","",IF(R455="PRINCIPAL AUTEUR",IF(OR(S455="",T455="",V455="",W455="",S455=0),"",IFERROR(IF(OR(VLOOKUP(UPPER(TRIM(SUBSTITUTE(T455,CHAR(160)," "))),AP4:AS49,2,FALSE)&lt;&gt;VLOOKUP(UPPER(TRIM(SUBSTITUTE(W455,CHAR(160)," "))),AP4:AS49,2,FALSE),AND(VLOOKUP(UPPER(TRIM(SUBSTITUTE(T455,CHAR(160)," "))),AP4:AS49,2,FALSE)="AUTRE",UPPER(TRIM(SUBSTITUTE(T455,CHAR(160)," ")))&lt;&gt;UPPER(TRIM(SUBSTITUTE(W455,CHAR(160)," "))))),"",(V455*VLOOKUP(UPPER(TRIM(SUBSTITUTE(W455,CHAR(160)," "))),AP4:AS49,3,FALSE))/(S455*VLOOKUP(UPPER(TRIM(SUBSTITUTE(T455,CHAR(160)," "))),AP4:AS49,3,FALSE))),"")),IFERROR(AK454,"")))</f>
        <v/>
      </c>
      <c r="AL455" s="40" t="str">
        <f t="shared" si="91"/>
        <v/>
      </c>
      <c r="AM455" s="50">
        <f t="shared" si="92"/>
        <v>0</v>
      </c>
      <c r="AN455" s="1"/>
      <c r="AO455" s="1"/>
      <c r="AP455" s="65" t="s">
        <v>455</v>
      </c>
      <c r="AQ455" s="1"/>
      <c r="AR455" s="1"/>
      <c r="AS455" s="1"/>
      <c r="BJ455" s="229">
        <v>1</v>
      </c>
    </row>
    <row r="456" spans="2:62" ht="20.100000000000001" customHeight="1" x14ac:dyDescent="0.25">
      <c r="B456" s="178">
        <f t="shared" si="93"/>
        <v>0</v>
      </c>
      <c r="C456" s="156"/>
      <c r="D456" s="157"/>
      <c r="E456" s="157"/>
      <c r="F456" s="157"/>
      <c r="G456" s="157"/>
      <c r="H456" s="157"/>
      <c r="I456" s="158"/>
      <c r="K456" s="255" t="str">
        <f t="shared" si="94"/>
        <v>►</v>
      </c>
      <c r="L456" s="341"/>
      <c r="M456" s="341"/>
      <c r="N456" s="341"/>
      <c r="O456" s="341"/>
      <c r="P456" s="341"/>
      <c r="Q456" s="1"/>
      <c r="R456" s="1"/>
      <c r="S456" s="77"/>
      <c r="T456" s="77"/>
      <c r="U456" s="77"/>
      <c r="V456" s="77"/>
      <c r="W456" s="1"/>
      <c r="X456" s="46" t="str">
        <f t="shared" ref="X456:X519" si="98">IF(NOT(AND(LEFT(R456,1)="L",R456&lt;&gt;"LIGNE")),"",IF(UPPER(TRIM(W456))="QS","",IF(AJ456="","",IF(AF456="MASSE",IF(AJ456&gt;=1,ROUND(AJ456,2),ROUND(AJ456*1000,0)),IF(AF456="VOLUME",IF(AJ456&gt;=1,ROUND(AJ456,2),ROUND(AJ456*100,0)),ROUND(AJ456,0))))))</f>
        <v/>
      </c>
      <c r="Y456" s="46" t="str">
        <f>IF(NOT(AND(LEFT(R456,1)="L",R456&lt;&gt;"LIGNE")),"",IF(UPPER(TRIM(W456))="QS","Qt. suffisante",IF(AJ456="","",IF(AF456="MASSE",IF(AJ456&gt;=1,"Kg","g"),IF(AF456="VOLUME",IF(AJ456&gt;=1,"L","cl"),IFERROR(VLOOKUP(UPPER(TRIM(V456)),AP4:AS49,4,FALSE),V456))))))</f>
        <v/>
      </c>
      <c r="Z456" s="78" t="str">
        <f t="shared" ref="Z456:Z519" si="99">IF(NOT(AND(LEFT(R456,1)="L",R456&lt;&gt;"LIGNE")),"",IF(UPPER(TRIM(W456))="QS","",IF(AI456="","",IF(AF456="MASSE",IF(AI456&gt;=1,ROUND(AI456,2),ROUND(AI456*1000,0)),IF(AF456="VOLUME",IF(AI456&gt;=1,ROUND(AI456,2),ROUND(AI456*100,0)),ROUND(AI456,0))))))</f>
        <v/>
      </c>
      <c r="AA456" s="45" t="str">
        <f>IF(NOT(AND(LEFT(R456,1)="L",R456&lt;&gt;"LIGNE")),"",IF(UPPER(TRIM(W456))="QS","Qt. suffisante",IF(AI456="","",IF(AF456="MASSE",IF(AI456&gt;=1,"Kg","g"),IF(AF456="VOLUME",IF(AI456&gt;=1,"L","cl"),IFERROR(VLOOKUP(UPPER(TRIM(V456)),AP4:AS49,4,FALSE),V456))))))</f>
        <v/>
      </c>
      <c r="AB456" s="47" t="str">
        <f t="shared" si="95"/>
        <v/>
      </c>
      <c r="AC456" s="47" t="str">
        <f t="shared" si="96"/>
        <v/>
      </c>
      <c r="AD456" s="47" t="str">
        <f t="shared" ref="AD456:AD519" si="100">IF(R456&lt;&gt;"PRINCIPAL AUTEUR","",IFERROR(VLOOKUP(UPPER(TRIM(SUBSTITUTE(W456,CHAR(160)," "))),$AP$4:$AS$49,2,FALSE),""))</f>
        <v/>
      </c>
      <c r="AE456" s="1"/>
      <c r="AF456" s="48" t="str">
        <f>IF(NOT(AND(LEFT(R456,1)="L",R456&lt;&gt;"LIGNE")),"",IFERROR(VLOOKUP(UPPER(TRIM(V456)),AP4:AS49,2,FALSE),""))</f>
        <v/>
      </c>
      <c r="AG456" s="49" t="str">
        <f>IF(NOT(AND(LEFT(R456,1)="L",R456&lt;&gt;"LIGNE")),"",IFERROR(VLOOKUP(UPPER(TRIM(V456)),AP4:AS49,3,FALSE),""))</f>
        <v/>
      </c>
      <c r="AH456" s="49" t="str">
        <f t="shared" si="97"/>
        <v/>
      </c>
      <c r="AI456" s="49" t="str">
        <f t="shared" ref="AI456:AI519" si="101">IF(NOT(AND(LEFT(R456,1)="L",R456&lt;&gt;"LIGNE")),"",IF(UPPER(TRIM(W456))="QS","",IF(AH456="","",IF(UPPER(TRIM(W456))="F",AH456,IF(AK456="","",AH456*AK456)))))</f>
        <v/>
      </c>
      <c r="AJ456" s="49" t="str">
        <f t="shared" ref="AJ456:AJ519" si="102">IF(NOT(AND(LEFT(R456,1)="L",R456&lt;&gt;"LIGNE")),"",IF(UPPER(TRIM(W456))="QS","",IF(AH456="","",IF(UPPER(TRIM(W456))="F",AH456,IF(AL456="","",AH456*AL456)))))</f>
        <v/>
      </c>
      <c r="AK456" s="40" t="str">
        <f>IF(R456="RECETTE","",IF(R456="PRINCIPAL AUTEUR",IF(OR(S456="",T456="",V456="",W456="",S456=0),"",IFERROR(IF(OR(VLOOKUP(UPPER(TRIM(SUBSTITUTE(T456,CHAR(160)," "))),AP4:AS49,2,FALSE)&lt;&gt;VLOOKUP(UPPER(TRIM(SUBSTITUTE(W456,CHAR(160)," "))),AP4:AS49,2,FALSE),AND(VLOOKUP(UPPER(TRIM(SUBSTITUTE(T456,CHAR(160)," "))),AP4:AS49,2,FALSE)="AUTRE",UPPER(TRIM(SUBSTITUTE(T456,CHAR(160)," ")))&lt;&gt;UPPER(TRIM(SUBSTITUTE(W456,CHAR(160)," "))))),"",(V456*VLOOKUP(UPPER(TRIM(SUBSTITUTE(W456,CHAR(160)," "))),AP4:AS49,3,FALSE))/(S456*VLOOKUP(UPPER(TRIM(SUBSTITUTE(T456,CHAR(160)," "))),AP4:AS49,3,FALSE))),"")),IFERROR(AK455,"")))</f>
        <v/>
      </c>
      <c r="AL456" s="40" t="str">
        <f t="shared" ref="AL456:AL519" si="103">IF(R456="RECETTE","",IF(R456="COUVERTS",IF(OR(INDEX(T:T,ROW())="",INDEX(V:V,ROW())="",INDEX(T:T,ROW())=0),"",IFERROR(INDEX(V:V,ROW())/INDEX(T:T,ROW()),"")),AL455))</f>
        <v/>
      </c>
      <c r="AM456" s="50">
        <f t="shared" ref="AM456:AM519" si="104">IF(R456="RECETTE",S456,AM455)</f>
        <v>0</v>
      </c>
      <c r="AN456" s="1"/>
      <c r="AO456" s="1"/>
      <c r="AP456" s="65" t="s">
        <v>456</v>
      </c>
      <c r="AQ456" s="1"/>
      <c r="AR456" s="1"/>
      <c r="AS456" s="1"/>
      <c r="BJ456" s="229">
        <v>1</v>
      </c>
    </row>
    <row r="457" spans="2:62" ht="20.100000000000001" customHeight="1" x14ac:dyDescent="0.25">
      <c r="B457" s="178">
        <f t="shared" si="93"/>
        <v>0</v>
      </c>
      <c r="C457" s="156"/>
      <c r="D457" s="157"/>
      <c r="E457" s="157"/>
      <c r="F457" s="157"/>
      <c r="G457" s="157"/>
      <c r="H457" s="157"/>
      <c r="I457" s="158"/>
      <c r="K457" s="255" t="str">
        <f t="shared" si="94"/>
        <v>►</v>
      </c>
      <c r="L457" s="341"/>
      <c r="M457" s="341"/>
      <c r="N457" s="341"/>
      <c r="O457" s="341"/>
      <c r="P457" s="341"/>
      <c r="Q457" s="1"/>
      <c r="R457" s="1"/>
      <c r="S457" s="77"/>
      <c r="T457" s="77"/>
      <c r="U457" s="77"/>
      <c r="V457" s="77"/>
      <c r="W457" s="1"/>
      <c r="X457" s="46" t="str">
        <f t="shared" si="98"/>
        <v/>
      </c>
      <c r="Y457" s="46" t="str">
        <f>IF(NOT(AND(LEFT(R457,1)="L",R457&lt;&gt;"LIGNE")),"",IF(UPPER(TRIM(W457))="QS","Qt. suffisante",IF(AJ457="","",IF(AF457="MASSE",IF(AJ457&gt;=1,"Kg","g"),IF(AF457="VOLUME",IF(AJ457&gt;=1,"L","cl"),IFERROR(VLOOKUP(UPPER(TRIM(V457)),AP4:AS49,4,FALSE),V457))))))</f>
        <v/>
      </c>
      <c r="Z457" s="78" t="str">
        <f t="shared" si="99"/>
        <v/>
      </c>
      <c r="AA457" s="45" t="str">
        <f>IF(NOT(AND(LEFT(R457,1)="L",R457&lt;&gt;"LIGNE")),"",IF(UPPER(TRIM(W457))="QS","Qt. suffisante",IF(AI457="","",IF(AF457="MASSE",IF(AI457&gt;=1,"Kg","g"),IF(AF457="VOLUME",IF(AI457&gt;=1,"L","cl"),IFERROR(VLOOKUP(UPPER(TRIM(V457)),AP4:AS49,4,FALSE),V457))))))</f>
        <v/>
      </c>
      <c r="AB457" s="47" t="str">
        <f t="shared" si="95"/>
        <v/>
      </c>
      <c r="AC457" s="47" t="str">
        <f t="shared" si="96"/>
        <v/>
      </c>
      <c r="AD457" s="47" t="str">
        <f t="shared" si="100"/>
        <v/>
      </c>
      <c r="AE457" s="1"/>
      <c r="AF457" s="48" t="str">
        <f>IF(NOT(AND(LEFT(R457,1)="L",R457&lt;&gt;"LIGNE")),"",IFERROR(VLOOKUP(UPPER(TRIM(V457)),AP4:AS49,2,FALSE),""))</f>
        <v/>
      </c>
      <c r="AG457" s="49" t="str">
        <f>IF(NOT(AND(LEFT(R457,1)="L",R457&lt;&gt;"LIGNE")),"",IFERROR(VLOOKUP(UPPER(TRIM(V457)),AP4:AS49,3,FALSE),""))</f>
        <v/>
      </c>
      <c r="AH457" s="49" t="str">
        <f t="shared" si="97"/>
        <v/>
      </c>
      <c r="AI457" s="49" t="str">
        <f t="shared" si="101"/>
        <v/>
      </c>
      <c r="AJ457" s="49" t="str">
        <f t="shared" si="102"/>
        <v/>
      </c>
      <c r="AK457" s="40" t="str">
        <f>IF(R457="RECETTE","",IF(R457="PRINCIPAL AUTEUR",IF(OR(S457="",T457="",V457="",W457="",S457=0),"",IFERROR(IF(OR(VLOOKUP(UPPER(TRIM(SUBSTITUTE(T457,CHAR(160)," "))),AP4:AS49,2,FALSE)&lt;&gt;VLOOKUP(UPPER(TRIM(SUBSTITUTE(W457,CHAR(160)," "))),AP4:AS49,2,FALSE),AND(VLOOKUP(UPPER(TRIM(SUBSTITUTE(T457,CHAR(160)," "))),AP4:AS49,2,FALSE)="AUTRE",UPPER(TRIM(SUBSTITUTE(T457,CHAR(160)," ")))&lt;&gt;UPPER(TRIM(SUBSTITUTE(W457,CHAR(160)," "))))),"",(V457*VLOOKUP(UPPER(TRIM(SUBSTITUTE(W457,CHAR(160)," "))),AP4:AS49,3,FALSE))/(S457*VLOOKUP(UPPER(TRIM(SUBSTITUTE(T457,CHAR(160)," "))),AP4:AS49,3,FALSE))),"")),IFERROR(AK456,"")))</f>
        <v/>
      </c>
      <c r="AL457" s="40" t="str">
        <f t="shared" si="103"/>
        <v/>
      </c>
      <c r="AM457" s="50">
        <f t="shared" si="104"/>
        <v>0</v>
      </c>
      <c r="AN457" s="1"/>
      <c r="AO457" s="1"/>
      <c r="AP457" s="65" t="s">
        <v>457</v>
      </c>
      <c r="AQ457" s="1"/>
      <c r="AR457" s="1"/>
      <c r="AS457" s="1"/>
      <c r="BJ457" s="229">
        <v>1</v>
      </c>
    </row>
    <row r="458" spans="2:62" ht="20.100000000000001" customHeight="1" x14ac:dyDescent="0.25">
      <c r="B458" s="178">
        <f t="shared" si="93"/>
        <v>0</v>
      </c>
      <c r="C458" s="156"/>
      <c r="D458" s="157"/>
      <c r="E458" s="157"/>
      <c r="F458" s="157"/>
      <c r="G458" s="157"/>
      <c r="H458" s="157"/>
      <c r="I458" s="158"/>
      <c r="K458" s="255" t="str">
        <f t="shared" si="94"/>
        <v>►</v>
      </c>
      <c r="L458" s="341"/>
      <c r="M458" s="341"/>
      <c r="N458" s="341"/>
      <c r="O458" s="341"/>
      <c r="P458" s="341"/>
      <c r="Q458" s="1"/>
      <c r="R458" s="1"/>
      <c r="S458" s="77"/>
      <c r="T458" s="77"/>
      <c r="U458" s="77"/>
      <c r="V458" s="77"/>
      <c r="W458" s="1"/>
      <c r="X458" s="46" t="str">
        <f t="shared" si="98"/>
        <v/>
      </c>
      <c r="Y458" s="46" t="str">
        <f>IF(NOT(AND(LEFT(R458,1)="L",R458&lt;&gt;"LIGNE")),"",IF(UPPER(TRIM(W458))="QS","Qt. suffisante",IF(AJ458="","",IF(AF458="MASSE",IF(AJ458&gt;=1,"Kg","g"),IF(AF458="VOLUME",IF(AJ458&gt;=1,"L","cl"),IFERROR(VLOOKUP(UPPER(TRIM(V458)),AP4:AS49,4,FALSE),V458))))))</f>
        <v/>
      </c>
      <c r="Z458" s="78" t="str">
        <f t="shared" si="99"/>
        <v/>
      </c>
      <c r="AA458" s="45" t="str">
        <f>IF(NOT(AND(LEFT(R458,1)="L",R458&lt;&gt;"LIGNE")),"",IF(UPPER(TRIM(W458))="QS","Qt. suffisante",IF(AI458="","",IF(AF458="MASSE",IF(AI458&gt;=1,"Kg","g"),IF(AF458="VOLUME",IF(AI458&gt;=1,"L","cl"),IFERROR(VLOOKUP(UPPER(TRIM(V458)),AP4:AS49,4,FALSE),V458))))))</f>
        <v/>
      </c>
      <c r="AB458" s="47" t="str">
        <f t="shared" si="95"/>
        <v/>
      </c>
      <c r="AC458" s="47" t="str">
        <f t="shared" si="96"/>
        <v/>
      </c>
      <c r="AD458" s="47" t="str">
        <f t="shared" si="100"/>
        <v/>
      </c>
      <c r="AE458" s="1"/>
      <c r="AF458" s="48" t="str">
        <f>IF(NOT(AND(LEFT(R458,1)="L",R458&lt;&gt;"LIGNE")),"",IFERROR(VLOOKUP(UPPER(TRIM(V458)),AP4:AS49,2,FALSE),""))</f>
        <v/>
      </c>
      <c r="AG458" s="49" t="str">
        <f>IF(NOT(AND(LEFT(R458,1)="L",R458&lt;&gt;"LIGNE")),"",IFERROR(VLOOKUP(UPPER(TRIM(V458)),AP4:AS49,3,FALSE),""))</f>
        <v/>
      </c>
      <c r="AH458" s="49" t="str">
        <f t="shared" si="97"/>
        <v/>
      </c>
      <c r="AI458" s="49" t="str">
        <f t="shared" si="101"/>
        <v/>
      </c>
      <c r="AJ458" s="49" t="str">
        <f t="shared" si="102"/>
        <v/>
      </c>
      <c r="AK458" s="40" t="str">
        <f>IF(R458="RECETTE","",IF(R458="PRINCIPAL AUTEUR",IF(OR(S458="",T458="",V458="",W458="",S458=0),"",IFERROR(IF(OR(VLOOKUP(UPPER(TRIM(SUBSTITUTE(T458,CHAR(160)," "))),AP4:AS49,2,FALSE)&lt;&gt;VLOOKUP(UPPER(TRIM(SUBSTITUTE(W458,CHAR(160)," "))),AP4:AS49,2,FALSE),AND(VLOOKUP(UPPER(TRIM(SUBSTITUTE(T458,CHAR(160)," "))),AP4:AS49,2,FALSE)="AUTRE",UPPER(TRIM(SUBSTITUTE(T458,CHAR(160)," ")))&lt;&gt;UPPER(TRIM(SUBSTITUTE(W458,CHAR(160)," "))))),"",(V458*VLOOKUP(UPPER(TRIM(SUBSTITUTE(W458,CHAR(160)," "))),AP4:AS49,3,FALSE))/(S458*VLOOKUP(UPPER(TRIM(SUBSTITUTE(T458,CHAR(160)," "))),AP4:AS49,3,FALSE))),"")),IFERROR(AK457,"")))</f>
        <v/>
      </c>
      <c r="AL458" s="40" t="str">
        <f t="shared" si="103"/>
        <v/>
      </c>
      <c r="AM458" s="50">
        <f t="shared" si="104"/>
        <v>0</v>
      </c>
      <c r="AN458" s="1"/>
      <c r="AO458" s="1"/>
      <c r="AP458" s="65" t="s">
        <v>450</v>
      </c>
      <c r="AQ458" s="1"/>
      <c r="AR458" s="1"/>
      <c r="AS458" s="1"/>
      <c r="BJ458" s="229">
        <v>1</v>
      </c>
    </row>
    <row r="459" spans="2:62" ht="20.100000000000001" customHeight="1" x14ac:dyDescent="0.25">
      <c r="B459" s="178">
        <f t="shared" si="93"/>
        <v>0</v>
      </c>
      <c r="C459" s="156"/>
      <c r="D459" s="157"/>
      <c r="E459" s="157"/>
      <c r="F459" s="157"/>
      <c r="G459" s="157"/>
      <c r="H459" s="157"/>
      <c r="I459" s="158"/>
      <c r="K459" s="255" t="str">
        <f t="shared" si="94"/>
        <v>►</v>
      </c>
      <c r="L459" s="341"/>
      <c r="M459" s="341"/>
      <c r="N459" s="341"/>
      <c r="O459" s="341"/>
      <c r="P459" s="341"/>
      <c r="Q459" s="1"/>
      <c r="R459" s="1"/>
      <c r="S459" s="77"/>
      <c r="T459" s="77"/>
      <c r="U459" s="77"/>
      <c r="V459" s="77"/>
      <c r="W459" s="1"/>
      <c r="X459" s="46" t="str">
        <f t="shared" si="98"/>
        <v/>
      </c>
      <c r="Y459" s="46" t="str">
        <f>IF(NOT(AND(LEFT(R459,1)="L",R459&lt;&gt;"LIGNE")),"",IF(UPPER(TRIM(W459))="QS","Qt. suffisante",IF(AJ459="","",IF(AF459="MASSE",IF(AJ459&gt;=1,"Kg","g"),IF(AF459="VOLUME",IF(AJ459&gt;=1,"L","cl"),IFERROR(VLOOKUP(UPPER(TRIM(V459)),AP4:AS49,4,FALSE),V459))))))</f>
        <v/>
      </c>
      <c r="Z459" s="78" t="str">
        <f t="shared" si="99"/>
        <v/>
      </c>
      <c r="AA459" s="45" t="str">
        <f>IF(NOT(AND(LEFT(R459,1)="L",R459&lt;&gt;"LIGNE")),"",IF(UPPER(TRIM(W459))="QS","Qt. suffisante",IF(AI459="","",IF(AF459="MASSE",IF(AI459&gt;=1,"Kg","g"),IF(AF459="VOLUME",IF(AI459&gt;=1,"L","cl"),IFERROR(VLOOKUP(UPPER(TRIM(V459)),AP4:AS49,4,FALSE),V459))))))</f>
        <v/>
      </c>
      <c r="AB459" s="47" t="str">
        <f t="shared" si="95"/>
        <v/>
      </c>
      <c r="AC459" s="47" t="str">
        <f t="shared" si="96"/>
        <v/>
      </c>
      <c r="AD459" s="47" t="str">
        <f t="shared" si="100"/>
        <v/>
      </c>
      <c r="AE459" s="1"/>
      <c r="AF459" s="48" t="str">
        <f>IF(NOT(AND(LEFT(R459,1)="L",R459&lt;&gt;"LIGNE")),"",IFERROR(VLOOKUP(UPPER(TRIM(V459)),AP4:AS49,2,FALSE),""))</f>
        <v/>
      </c>
      <c r="AG459" s="49" t="str">
        <f>IF(NOT(AND(LEFT(R459,1)="L",R459&lt;&gt;"LIGNE")),"",IFERROR(VLOOKUP(UPPER(TRIM(V459)),AP4:AS49,3,FALSE),""))</f>
        <v/>
      </c>
      <c r="AH459" s="49" t="str">
        <f t="shared" si="97"/>
        <v/>
      </c>
      <c r="AI459" s="49" t="str">
        <f t="shared" si="101"/>
        <v/>
      </c>
      <c r="AJ459" s="49" t="str">
        <f t="shared" si="102"/>
        <v/>
      </c>
      <c r="AK459" s="40" t="str">
        <f>IF(R459="RECETTE","",IF(R459="PRINCIPAL AUTEUR",IF(OR(S459="",T459="",V459="",W459="",S459=0),"",IFERROR(IF(OR(VLOOKUP(UPPER(TRIM(SUBSTITUTE(T459,CHAR(160)," "))),AP4:AS49,2,FALSE)&lt;&gt;VLOOKUP(UPPER(TRIM(SUBSTITUTE(W459,CHAR(160)," "))),AP4:AS49,2,FALSE),AND(VLOOKUP(UPPER(TRIM(SUBSTITUTE(T459,CHAR(160)," "))),AP4:AS49,2,FALSE)="AUTRE",UPPER(TRIM(SUBSTITUTE(T459,CHAR(160)," ")))&lt;&gt;UPPER(TRIM(SUBSTITUTE(W459,CHAR(160)," "))))),"",(V459*VLOOKUP(UPPER(TRIM(SUBSTITUTE(W459,CHAR(160)," "))),AP4:AS49,3,FALSE))/(S459*VLOOKUP(UPPER(TRIM(SUBSTITUTE(T459,CHAR(160)," "))),AP4:AS49,3,FALSE))),"")),IFERROR(AK458,"")))</f>
        <v/>
      </c>
      <c r="AL459" s="40" t="str">
        <f t="shared" si="103"/>
        <v/>
      </c>
      <c r="AM459" s="50">
        <f t="shared" si="104"/>
        <v>0</v>
      </c>
      <c r="AN459" s="1"/>
      <c r="AO459" s="1"/>
      <c r="AP459" s="65" t="s">
        <v>451</v>
      </c>
      <c r="AQ459" s="1"/>
      <c r="AR459" s="1"/>
      <c r="AS459" s="1"/>
      <c r="BJ459" s="229">
        <v>1</v>
      </c>
    </row>
    <row r="460" spans="2:62" ht="20.100000000000001" customHeight="1" x14ac:dyDescent="0.25">
      <c r="B460" s="178">
        <f t="shared" si="93"/>
        <v>0</v>
      </c>
      <c r="C460" s="156"/>
      <c r="D460" s="157"/>
      <c r="E460" s="157"/>
      <c r="F460" s="157"/>
      <c r="G460" s="157"/>
      <c r="H460" s="157"/>
      <c r="I460" s="158"/>
      <c r="K460" s="255" t="str">
        <f t="shared" si="94"/>
        <v>►</v>
      </c>
      <c r="L460" s="341"/>
      <c r="M460" s="341"/>
      <c r="N460" s="341"/>
      <c r="O460" s="341"/>
      <c r="P460" s="341"/>
      <c r="Q460" s="1"/>
      <c r="R460" s="1"/>
      <c r="S460" s="77"/>
      <c r="T460" s="77"/>
      <c r="U460" s="77"/>
      <c r="V460" s="77"/>
      <c r="W460" s="1"/>
      <c r="X460" s="46" t="str">
        <f t="shared" si="98"/>
        <v/>
      </c>
      <c r="Y460" s="46" t="str">
        <f>IF(NOT(AND(LEFT(R460,1)="L",R460&lt;&gt;"LIGNE")),"",IF(UPPER(TRIM(W460))="QS","Qt. suffisante",IF(AJ460="","",IF(AF460="MASSE",IF(AJ460&gt;=1,"Kg","g"),IF(AF460="VOLUME",IF(AJ460&gt;=1,"L","cl"),IFERROR(VLOOKUP(UPPER(TRIM(V460)),AP4:AS49,4,FALSE),V460))))))</f>
        <v/>
      </c>
      <c r="Z460" s="78" t="str">
        <f t="shared" si="99"/>
        <v/>
      </c>
      <c r="AA460" s="45" t="str">
        <f>IF(NOT(AND(LEFT(R460,1)="L",R460&lt;&gt;"LIGNE")),"",IF(UPPER(TRIM(W460))="QS","Qt. suffisante",IF(AI460="","",IF(AF460="MASSE",IF(AI460&gt;=1,"Kg","g"),IF(AF460="VOLUME",IF(AI460&gt;=1,"L","cl"),IFERROR(VLOOKUP(UPPER(TRIM(V460)),AP4:AS49,4,FALSE),V460))))))</f>
        <v/>
      </c>
      <c r="AB460" s="47" t="str">
        <f t="shared" si="95"/>
        <v/>
      </c>
      <c r="AC460" s="47" t="str">
        <f t="shared" si="96"/>
        <v/>
      </c>
      <c r="AD460" s="47" t="str">
        <f t="shared" si="100"/>
        <v/>
      </c>
      <c r="AE460" s="1"/>
      <c r="AF460" s="48" t="str">
        <f>IF(NOT(AND(LEFT(R460,1)="L",R460&lt;&gt;"LIGNE")),"",IFERROR(VLOOKUP(UPPER(TRIM(V460)),AP4:AS49,2,FALSE),""))</f>
        <v/>
      </c>
      <c r="AG460" s="49" t="str">
        <f>IF(NOT(AND(LEFT(R460,1)="L",R460&lt;&gt;"LIGNE")),"",IFERROR(VLOOKUP(UPPER(TRIM(V460)),AP4:AS49,3,FALSE),""))</f>
        <v/>
      </c>
      <c r="AH460" s="49" t="str">
        <f t="shared" si="97"/>
        <v/>
      </c>
      <c r="AI460" s="49" t="str">
        <f t="shared" si="101"/>
        <v/>
      </c>
      <c r="AJ460" s="49" t="str">
        <f t="shared" si="102"/>
        <v/>
      </c>
      <c r="AK460" s="40" t="str">
        <f>IF(R460="RECETTE","",IF(R460="PRINCIPAL AUTEUR",IF(OR(S460="",T460="",V460="",W460="",S460=0),"",IFERROR(IF(OR(VLOOKUP(UPPER(TRIM(SUBSTITUTE(T460,CHAR(160)," "))),AP4:AS49,2,FALSE)&lt;&gt;VLOOKUP(UPPER(TRIM(SUBSTITUTE(W460,CHAR(160)," "))),AP4:AS49,2,FALSE),AND(VLOOKUP(UPPER(TRIM(SUBSTITUTE(T460,CHAR(160)," "))),AP4:AS49,2,FALSE)="AUTRE",UPPER(TRIM(SUBSTITUTE(T460,CHAR(160)," ")))&lt;&gt;UPPER(TRIM(SUBSTITUTE(W460,CHAR(160)," "))))),"",(V460*VLOOKUP(UPPER(TRIM(SUBSTITUTE(W460,CHAR(160)," "))),AP4:AS49,3,FALSE))/(S460*VLOOKUP(UPPER(TRIM(SUBSTITUTE(T460,CHAR(160)," "))),AP4:AS49,3,FALSE))),"")),IFERROR(AK459,"")))</f>
        <v/>
      </c>
      <c r="AL460" s="40" t="str">
        <f t="shared" si="103"/>
        <v/>
      </c>
      <c r="AM460" s="50">
        <f t="shared" si="104"/>
        <v>0</v>
      </c>
      <c r="AN460" s="1"/>
      <c r="AO460" s="1"/>
      <c r="AP460" s="65" t="s">
        <v>452</v>
      </c>
      <c r="AQ460" s="1"/>
      <c r="AR460" s="1"/>
      <c r="AS460" s="1"/>
      <c r="BJ460" s="229">
        <v>1</v>
      </c>
    </row>
    <row r="461" spans="2:62" ht="20.100000000000001" customHeight="1" x14ac:dyDescent="0.25">
      <c r="B461" s="178">
        <f t="shared" si="93"/>
        <v>0</v>
      </c>
      <c r="C461" s="156"/>
      <c r="D461" s="157"/>
      <c r="E461" s="157"/>
      <c r="F461" s="157"/>
      <c r="G461" s="157"/>
      <c r="H461" s="157"/>
      <c r="I461" s="158"/>
      <c r="K461" s="255" t="str">
        <f t="shared" si="94"/>
        <v>►</v>
      </c>
      <c r="L461" s="341"/>
      <c r="M461" s="341"/>
      <c r="N461" s="341"/>
      <c r="O461" s="341"/>
      <c r="P461" s="341"/>
      <c r="Q461" s="1"/>
      <c r="R461" s="1"/>
      <c r="S461" s="77"/>
      <c r="T461" s="77"/>
      <c r="U461" s="77"/>
      <c r="V461" s="77"/>
      <c r="W461" s="1"/>
      <c r="X461" s="46" t="str">
        <f t="shared" si="98"/>
        <v/>
      </c>
      <c r="Y461" s="46" t="str">
        <f>IF(NOT(AND(LEFT(R461,1)="L",R461&lt;&gt;"LIGNE")),"",IF(UPPER(TRIM(W461))="QS","Qt. suffisante",IF(AJ461="","",IF(AF461="MASSE",IF(AJ461&gt;=1,"Kg","g"),IF(AF461="VOLUME",IF(AJ461&gt;=1,"L","cl"),IFERROR(VLOOKUP(UPPER(TRIM(V461)),AP4:AS49,4,FALSE),V461))))))</f>
        <v/>
      </c>
      <c r="Z461" s="78" t="str">
        <f t="shared" si="99"/>
        <v/>
      </c>
      <c r="AA461" s="45" t="str">
        <f>IF(NOT(AND(LEFT(R461,1)="L",R461&lt;&gt;"LIGNE")),"",IF(UPPER(TRIM(W461))="QS","Qt. suffisante",IF(AI461="","",IF(AF461="MASSE",IF(AI461&gt;=1,"Kg","g"),IF(AF461="VOLUME",IF(AI461&gt;=1,"L","cl"),IFERROR(VLOOKUP(UPPER(TRIM(V461)),AP4:AS49,4,FALSE),V461))))))</f>
        <v/>
      </c>
      <c r="AB461" s="47" t="str">
        <f t="shared" si="95"/>
        <v/>
      </c>
      <c r="AC461" s="47" t="str">
        <f t="shared" si="96"/>
        <v/>
      </c>
      <c r="AD461" s="47" t="str">
        <f t="shared" si="100"/>
        <v/>
      </c>
      <c r="AE461" s="1"/>
      <c r="AF461" s="48" t="str">
        <f>IF(NOT(AND(LEFT(R461,1)="L",R461&lt;&gt;"LIGNE")),"",IFERROR(VLOOKUP(UPPER(TRIM(V461)),AP4:AS49,2,FALSE),""))</f>
        <v/>
      </c>
      <c r="AG461" s="49" t="str">
        <f>IF(NOT(AND(LEFT(R461,1)="L",R461&lt;&gt;"LIGNE")),"",IFERROR(VLOOKUP(UPPER(TRIM(V461)),AP4:AS49,3,FALSE),""))</f>
        <v/>
      </c>
      <c r="AH461" s="49" t="str">
        <f t="shared" si="97"/>
        <v/>
      </c>
      <c r="AI461" s="49" t="str">
        <f t="shared" si="101"/>
        <v/>
      </c>
      <c r="AJ461" s="49" t="str">
        <f t="shared" si="102"/>
        <v/>
      </c>
      <c r="AK461" s="40" t="str">
        <f>IF(R461="RECETTE","",IF(R461="PRINCIPAL AUTEUR",IF(OR(S461="",T461="",V461="",W461="",S461=0),"",IFERROR(IF(OR(VLOOKUP(UPPER(TRIM(SUBSTITUTE(T461,CHAR(160)," "))),AP4:AS49,2,FALSE)&lt;&gt;VLOOKUP(UPPER(TRIM(SUBSTITUTE(W461,CHAR(160)," "))),AP4:AS49,2,FALSE),AND(VLOOKUP(UPPER(TRIM(SUBSTITUTE(T461,CHAR(160)," "))),AP4:AS49,2,FALSE)="AUTRE",UPPER(TRIM(SUBSTITUTE(T461,CHAR(160)," ")))&lt;&gt;UPPER(TRIM(SUBSTITUTE(W461,CHAR(160)," "))))),"",(V461*VLOOKUP(UPPER(TRIM(SUBSTITUTE(W461,CHAR(160)," "))),AP4:AS49,3,FALSE))/(S461*VLOOKUP(UPPER(TRIM(SUBSTITUTE(T461,CHAR(160)," "))),AP4:AS49,3,FALSE))),"")),IFERROR(AK460,"")))</f>
        <v/>
      </c>
      <c r="AL461" s="40" t="str">
        <f t="shared" si="103"/>
        <v/>
      </c>
      <c r="AM461" s="50">
        <f t="shared" si="104"/>
        <v>0</v>
      </c>
      <c r="AN461" s="1"/>
      <c r="AO461" s="1"/>
      <c r="AP461" s="65" t="s">
        <v>453</v>
      </c>
      <c r="AQ461" s="1"/>
      <c r="AR461" s="1"/>
      <c r="AS461" s="1"/>
      <c r="BJ461" s="229">
        <v>1</v>
      </c>
    </row>
    <row r="462" spans="2:62" ht="20.100000000000001" customHeight="1" x14ac:dyDescent="0.25">
      <c r="B462" s="178">
        <f t="shared" si="93"/>
        <v>0</v>
      </c>
      <c r="C462" s="156"/>
      <c r="D462" s="157"/>
      <c r="E462" s="157"/>
      <c r="F462" s="157"/>
      <c r="G462" s="157"/>
      <c r="H462" s="157"/>
      <c r="I462" s="158"/>
      <c r="K462" s="255" t="str">
        <f t="shared" si="94"/>
        <v>►</v>
      </c>
      <c r="L462" s="341"/>
      <c r="M462" s="341"/>
      <c r="N462" s="341"/>
      <c r="O462" s="341"/>
      <c r="P462" s="341"/>
      <c r="Q462" s="1"/>
      <c r="R462" s="1"/>
      <c r="S462" s="77"/>
      <c r="T462" s="77"/>
      <c r="U462" s="77"/>
      <c r="V462" s="77"/>
      <c r="W462" s="1"/>
      <c r="X462" s="46" t="str">
        <f t="shared" si="98"/>
        <v/>
      </c>
      <c r="Y462" s="46" t="str">
        <f>IF(NOT(AND(LEFT(R462,1)="L",R462&lt;&gt;"LIGNE")),"",IF(UPPER(TRIM(W462))="QS","Qt. suffisante",IF(AJ462="","",IF(AF462="MASSE",IF(AJ462&gt;=1,"Kg","g"),IF(AF462="VOLUME",IF(AJ462&gt;=1,"L","cl"),IFERROR(VLOOKUP(UPPER(TRIM(V462)),AP4:AS49,4,FALSE),V462))))))</f>
        <v/>
      </c>
      <c r="Z462" s="78" t="str">
        <f t="shared" si="99"/>
        <v/>
      </c>
      <c r="AA462" s="45" t="str">
        <f>IF(NOT(AND(LEFT(R462,1)="L",R462&lt;&gt;"LIGNE")),"",IF(UPPER(TRIM(W462))="QS","Qt. suffisante",IF(AI462="","",IF(AF462="MASSE",IF(AI462&gt;=1,"Kg","g"),IF(AF462="VOLUME",IF(AI462&gt;=1,"L","cl"),IFERROR(VLOOKUP(UPPER(TRIM(V462)),AP4:AS49,4,FALSE),V462))))))</f>
        <v/>
      </c>
      <c r="AB462" s="47" t="str">
        <f t="shared" si="95"/>
        <v/>
      </c>
      <c r="AC462" s="47" t="str">
        <f t="shared" si="96"/>
        <v/>
      </c>
      <c r="AD462" s="47" t="str">
        <f t="shared" si="100"/>
        <v/>
      </c>
      <c r="AE462" s="1"/>
      <c r="AF462" s="48" t="str">
        <f>IF(NOT(AND(LEFT(R462,1)="L",R462&lt;&gt;"LIGNE")),"",IFERROR(VLOOKUP(UPPER(TRIM(V462)),AP4:AS49,2,FALSE),""))</f>
        <v/>
      </c>
      <c r="AG462" s="49" t="str">
        <f>IF(NOT(AND(LEFT(R462,1)="L",R462&lt;&gt;"LIGNE")),"",IFERROR(VLOOKUP(UPPER(TRIM(V462)),AP4:AS49,3,FALSE),""))</f>
        <v/>
      </c>
      <c r="AH462" s="49" t="str">
        <f t="shared" si="97"/>
        <v/>
      </c>
      <c r="AI462" s="49" t="str">
        <f t="shared" si="101"/>
        <v/>
      </c>
      <c r="AJ462" s="49" t="str">
        <f t="shared" si="102"/>
        <v/>
      </c>
      <c r="AK462" s="40" t="str">
        <f>IF(R462="RECETTE","",IF(R462="PRINCIPAL AUTEUR",IF(OR(S462="",T462="",V462="",W462="",S462=0),"",IFERROR(IF(OR(VLOOKUP(UPPER(TRIM(SUBSTITUTE(T462,CHAR(160)," "))),AP4:AS49,2,FALSE)&lt;&gt;VLOOKUP(UPPER(TRIM(SUBSTITUTE(W462,CHAR(160)," "))),AP4:AS49,2,FALSE),AND(VLOOKUP(UPPER(TRIM(SUBSTITUTE(T462,CHAR(160)," "))),AP4:AS49,2,FALSE)="AUTRE",UPPER(TRIM(SUBSTITUTE(T462,CHAR(160)," ")))&lt;&gt;UPPER(TRIM(SUBSTITUTE(W462,CHAR(160)," "))))),"",(V462*VLOOKUP(UPPER(TRIM(SUBSTITUTE(W462,CHAR(160)," "))),AP4:AS49,3,FALSE))/(S462*VLOOKUP(UPPER(TRIM(SUBSTITUTE(T462,CHAR(160)," "))),AP4:AS49,3,FALSE))),"")),IFERROR(AK461,"")))</f>
        <v/>
      </c>
      <c r="AL462" s="40" t="str">
        <f t="shared" si="103"/>
        <v/>
      </c>
      <c r="AM462" s="50">
        <f t="shared" si="104"/>
        <v>0</v>
      </c>
      <c r="AN462" s="1"/>
      <c r="AO462" s="1"/>
      <c r="AP462" s="65" t="s">
        <v>458</v>
      </c>
      <c r="AQ462" s="1"/>
      <c r="AR462" s="1"/>
      <c r="AS462" s="1"/>
      <c r="BJ462" s="229">
        <v>1</v>
      </c>
    </row>
    <row r="463" spans="2:62" ht="20.100000000000001" customHeight="1" x14ac:dyDescent="0.25">
      <c r="B463" s="178">
        <f t="shared" si="93"/>
        <v>0</v>
      </c>
      <c r="C463" s="156"/>
      <c r="D463" s="157"/>
      <c r="E463" s="157"/>
      <c r="F463" s="157"/>
      <c r="G463" s="157"/>
      <c r="H463" s="157"/>
      <c r="I463" s="158"/>
      <c r="K463" s="255" t="str">
        <f t="shared" si="94"/>
        <v>►</v>
      </c>
      <c r="L463" s="341"/>
      <c r="M463" s="341"/>
      <c r="N463" s="341"/>
      <c r="O463" s="341"/>
      <c r="P463" s="341"/>
      <c r="Q463" s="1"/>
      <c r="R463" s="1"/>
      <c r="S463" s="77"/>
      <c r="T463" s="77"/>
      <c r="U463" s="77"/>
      <c r="V463" s="77"/>
      <c r="W463" s="1"/>
      <c r="X463" s="46" t="str">
        <f t="shared" si="98"/>
        <v/>
      </c>
      <c r="Y463" s="46" t="str">
        <f>IF(NOT(AND(LEFT(R463,1)="L",R463&lt;&gt;"LIGNE")),"",IF(UPPER(TRIM(W463))="QS","Qt. suffisante",IF(AJ463="","",IF(AF463="MASSE",IF(AJ463&gt;=1,"Kg","g"),IF(AF463="VOLUME",IF(AJ463&gt;=1,"L","cl"),IFERROR(VLOOKUP(UPPER(TRIM(V463)),AP4:AS49,4,FALSE),V463))))))</f>
        <v/>
      </c>
      <c r="Z463" s="78" t="str">
        <f t="shared" si="99"/>
        <v/>
      </c>
      <c r="AA463" s="45" t="str">
        <f>IF(NOT(AND(LEFT(R463,1)="L",R463&lt;&gt;"LIGNE")),"",IF(UPPER(TRIM(W463))="QS","Qt. suffisante",IF(AI463="","",IF(AF463="MASSE",IF(AI463&gt;=1,"Kg","g"),IF(AF463="VOLUME",IF(AI463&gt;=1,"L","cl"),IFERROR(VLOOKUP(UPPER(TRIM(V463)),AP4:AS49,4,FALSE),V463))))))</f>
        <v/>
      </c>
      <c r="AB463" s="47" t="str">
        <f t="shared" si="95"/>
        <v/>
      </c>
      <c r="AC463" s="47" t="str">
        <f t="shared" si="96"/>
        <v/>
      </c>
      <c r="AD463" s="47" t="str">
        <f t="shared" si="100"/>
        <v/>
      </c>
      <c r="AE463" s="1"/>
      <c r="AF463" s="48" t="str">
        <f>IF(NOT(AND(LEFT(R463,1)="L",R463&lt;&gt;"LIGNE")),"",IFERROR(VLOOKUP(UPPER(TRIM(V463)),AP4:AS49,2,FALSE),""))</f>
        <v/>
      </c>
      <c r="AG463" s="49" t="str">
        <f>IF(NOT(AND(LEFT(R463,1)="L",R463&lt;&gt;"LIGNE")),"",IFERROR(VLOOKUP(UPPER(TRIM(V463)),AP4:AS49,3,FALSE),""))</f>
        <v/>
      </c>
      <c r="AH463" s="49" t="str">
        <f t="shared" si="97"/>
        <v/>
      </c>
      <c r="AI463" s="49" t="str">
        <f t="shared" si="101"/>
        <v/>
      </c>
      <c r="AJ463" s="49" t="str">
        <f t="shared" si="102"/>
        <v/>
      </c>
      <c r="AK463" s="40" t="str">
        <f>IF(R463="RECETTE","",IF(R463="PRINCIPAL AUTEUR",IF(OR(S463="",T463="",V463="",W463="",S463=0),"",IFERROR(IF(OR(VLOOKUP(UPPER(TRIM(SUBSTITUTE(T463,CHAR(160)," "))),AP4:AS49,2,FALSE)&lt;&gt;VLOOKUP(UPPER(TRIM(SUBSTITUTE(W463,CHAR(160)," "))),AP4:AS49,2,FALSE),AND(VLOOKUP(UPPER(TRIM(SUBSTITUTE(T463,CHAR(160)," "))),AP4:AS49,2,FALSE)="AUTRE",UPPER(TRIM(SUBSTITUTE(T463,CHAR(160)," ")))&lt;&gt;UPPER(TRIM(SUBSTITUTE(W463,CHAR(160)," "))))),"",(V463*VLOOKUP(UPPER(TRIM(SUBSTITUTE(W463,CHAR(160)," "))),AP4:AS49,3,FALSE))/(S463*VLOOKUP(UPPER(TRIM(SUBSTITUTE(T463,CHAR(160)," "))),AP4:AS49,3,FALSE))),"")),IFERROR(AK462,"")))</f>
        <v/>
      </c>
      <c r="AL463" s="40" t="str">
        <f t="shared" si="103"/>
        <v/>
      </c>
      <c r="AM463" s="50">
        <f t="shared" si="104"/>
        <v>0</v>
      </c>
      <c r="AN463" s="1"/>
      <c r="AO463" s="1"/>
      <c r="AP463" s="65" t="s">
        <v>459</v>
      </c>
      <c r="AQ463" s="1"/>
      <c r="AR463" s="1"/>
      <c r="AS463" s="1"/>
      <c r="BJ463" s="229">
        <v>1</v>
      </c>
    </row>
    <row r="464" spans="2:62" ht="20.100000000000001" customHeight="1" x14ac:dyDescent="0.25">
      <c r="B464" s="178">
        <f t="shared" si="93"/>
        <v>0</v>
      </c>
      <c r="C464" s="156"/>
      <c r="D464" s="157"/>
      <c r="E464" s="157"/>
      <c r="F464" s="157"/>
      <c r="G464" s="157"/>
      <c r="H464" s="157"/>
      <c r="I464" s="158"/>
      <c r="K464" s="255" t="str">
        <f t="shared" si="94"/>
        <v>►</v>
      </c>
      <c r="L464" s="341"/>
      <c r="M464" s="341"/>
      <c r="N464" s="341"/>
      <c r="O464" s="341"/>
      <c r="P464" s="341"/>
      <c r="Q464" s="1"/>
      <c r="R464" s="1"/>
      <c r="S464" s="77"/>
      <c r="T464" s="77"/>
      <c r="U464" s="77"/>
      <c r="V464" s="77"/>
      <c r="W464" s="1"/>
      <c r="X464" s="46" t="str">
        <f t="shared" si="98"/>
        <v/>
      </c>
      <c r="Y464" s="46" t="str">
        <f>IF(NOT(AND(LEFT(R464,1)="L",R464&lt;&gt;"LIGNE")),"",IF(UPPER(TRIM(W464))="QS","Qt. suffisante",IF(AJ464="","",IF(AF464="MASSE",IF(AJ464&gt;=1,"Kg","g"),IF(AF464="VOLUME",IF(AJ464&gt;=1,"L","cl"),IFERROR(VLOOKUP(UPPER(TRIM(V464)),AP4:AS49,4,FALSE),V464))))))</f>
        <v/>
      </c>
      <c r="Z464" s="78" t="str">
        <f t="shared" si="99"/>
        <v/>
      </c>
      <c r="AA464" s="45" t="str">
        <f>IF(NOT(AND(LEFT(R464,1)="L",R464&lt;&gt;"LIGNE")),"",IF(UPPER(TRIM(W464))="QS","Qt. suffisante",IF(AI464="","",IF(AF464="MASSE",IF(AI464&gt;=1,"Kg","g"),IF(AF464="VOLUME",IF(AI464&gt;=1,"L","cl"),IFERROR(VLOOKUP(UPPER(TRIM(V464)),AP4:AS49,4,FALSE),V464))))))</f>
        <v/>
      </c>
      <c r="AB464" s="47" t="str">
        <f t="shared" si="95"/>
        <v/>
      </c>
      <c r="AC464" s="47" t="str">
        <f t="shared" si="96"/>
        <v/>
      </c>
      <c r="AD464" s="47" t="str">
        <f t="shared" si="100"/>
        <v/>
      </c>
      <c r="AE464" s="1"/>
      <c r="AF464" s="48" t="str">
        <f>IF(NOT(AND(LEFT(R464,1)="L",R464&lt;&gt;"LIGNE")),"",IFERROR(VLOOKUP(UPPER(TRIM(V464)),AP4:AS49,2,FALSE),""))</f>
        <v/>
      </c>
      <c r="AG464" s="49" t="str">
        <f>IF(NOT(AND(LEFT(R464,1)="L",R464&lt;&gt;"LIGNE")),"",IFERROR(VLOOKUP(UPPER(TRIM(V464)),AP4:AS49,3,FALSE),""))</f>
        <v/>
      </c>
      <c r="AH464" s="49" t="str">
        <f t="shared" si="97"/>
        <v/>
      </c>
      <c r="AI464" s="49" t="str">
        <f t="shared" si="101"/>
        <v/>
      </c>
      <c r="AJ464" s="49" t="str">
        <f t="shared" si="102"/>
        <v/>
      </c>
      <c r="AK464" s="40" t="str">
        <f>IF(R464="RECETTE","",IF(R464="PRINCIPAL AUTEUR",IF(OR(S464="",T464="",V464="",W464="",S464=0),"",IFERROR(IF(OR(VLOOKUP(UPPER(TRIM(SUBSTITUTE(T464,CHAR(160)," "))),AP4:AS49,2,FALSE)&lt;&gt;VLOOKUP(UPPER(TRIM(SUBSTITUTE(W464,CHAR(160)," "))),AP4:AS49,2,FALSE),AND(VLOOKUP(UPPER(TRIM(SUBSTITUTE(T464,CHAR(160)," "))),AP4:AS49,2,FALSE)="AUTRE",UPPER(TRIM(SUBSTITUTE(T464,CHAR(160)," ")))&lt;&gt;UPPER(TRIM(SUBSTITUTE(W464,CHAR(160)," "))))),"",(V464*VLOOKUP(UPPER(TRIM(SUBSTITUTE(W464,CHAR(160)," "))),AP4:AS49,3,FALSE))/(S464*VLOOKUP(UPPER(TRIM(SUBSTITUTE(T464,CHAR(160)," "))),AP4:AS49,3,FALSE))),"")),IFERROR(AK463,"")))</f>
        <v/>
      </c>
      <c r="AL464" s="40" t="str">
        <f t="shared" si="103"/>
        <v/>
      </c>
      <c r="AM464" s="50">
        <f t="shared" si="104"/>
        <v>0</v>
      </c>
      <c r="AN464" s="1"/>
      <c r="AO464" s="1"/>
      <c r="AP464" s="65" t="s">
        <v>460</v>
      </c>
      <c r="AQ464" s="1"/>
      <c r="AR464" s="1"/>
      <c r="AS464" s="1"/>
      <c r="BJ464" s="229">
        <v>1</v>
      </c>
    </row>
    <row r="465" spans="2:62" ht="20.100000000000001" customHeight="1" x14ac:dyDescent="0.25">
      <c r="B465" s="178">
        <f t="shared" si="93"/>
        <v>0</v>
      </c>
      <c r="C465" s="156"/>
      <c r="D465" s="157"/>
      <c r="E465" s="157"/>
      <c r="F465" s="157"/>
      <c r="G465" s="157"/>
      <c r="H465" s="157"/>
      <c r="I465" s="158"/>
      <c r="K465" s="255" t="str">
        <f t="shared" si="94"/>
        <v>►</v>
      </c>
      <c r="L465" s="341"/>
      <c r="M465" s="341"/>
      <c r="N465" s="341"/>
      <c r="O465" s="341"/>
      <c r="P465" s="341"/>
      <c r="Q465" s="1"/>
      <c r="R465" s="1"/>
      <c r="S465" s="77"/>
      <c r="T465" s="77"/>
      <c r="U465" s="77"/>
      <c r="V465" s="77"/>
      <c r="W465" s="1"/>
      <c r="X465" s="46" t="str">
        <f t="shared" si="98"/>
        <v/>
      </c>
      <c r="Y465" s="46" t="str">
        <f>IF(NOT(AND(LEFT(R465,1)="L",R465&lt;&gt;"LIGNE")),"",IF(UPPER(TRIM(W465))="QS","Qt. suffisante",IF(AJ465="","",IF(AF465="MASSE",IF(AJ465&gt;=1,"Kg","g"),IF(AF465="VOLUME",IF(AJ465&gt;=1,"L","cl"),IFERROR(VLOOKUP(UPPER(TRIM(V465)),AP4:AS49,4,FALSE),V465))))))</f>
        <v/>
      </c>
      <c r="Z465" s="78" t="str">
        <f t="shared" si="99"/>
        <v/>
      </c>
      <c r="AA465" s="45" t="str">
        <f>IF(NOT(AND(LEFT(R465,1)="L",R465&lt;&gt;"LIGNE")),"",IF(UPPER(TRIM(W465))="QS","Qt. suffisante",IF(AI465="","",IF(AF465="MASSE",IF(AI465&gt;=1,"Kg","g"),IF(AF465="VOLUME",IF(AI465&gt;=1,"L","cl"),IFERROR(VLOOKUP(UPPER(TRIM(V465)),AP4:AS49,4,FALSE),V465))))))</f>
        <v/>
      </c>
      <c r="AB465" s="47" t="str">
        <f t="shared" si="95"/>
        <v/>
      </c>
      <c r="AC465" s="47" t="str">
        <f t="shared" si="96"/>
        <v/>
      </c>
      <c r="AD465" s="47" t="str">
        <f t="shared" si="100"/>
        <v/>
      </c>
      <c r="AE465" s="1"/>
      <c r="AF465" s="48" t="str">
        <f>IF(NOT(AND(LEFT(R465,1)="L",R465&lt;&gt;"LIGNE")),"",IFERROR(VLOOKUP(UPPER(TRIM(V465)),AP4:AS49,2,FALSE),""))</f>
        <v/>
      </c>
      <c r="AG465" s="49" t="str">
        <f>IF(NOT(AND(LEFT(R465,1)="L",R465&lt;&gt;"LIGNE")),"",IFERROR(VLOOKUP(UPPER(TRIM(V465)),AP4:AS49,3,FALSE),""))</f>
        <v/>
      </c>
      <c r="AH465" s="49" t="str">
        <f t="shared" si="97"/>
        <v/>
      </c>
      <c r="AI465" s="49" t="str">
        <f t="shared" si="101"/>
        <v/>
      </c>
      <c r="AJ465" s="49" t="str">
        <f t="shared" si="102"/>
        <v/>
      </c>
      <c r="AK465" s="40" t="str">
        <f>IF(R465="RECETTE","",IF(R465="PRINCIPAL AUTEUR",IF(OR(S465="",T465="",V465="",W465="",S465=0),"",IFERROR(IF(OR(VLOOKUP(UPPER(TRIM(SUBSTITUTE(T465,CHAR(160)," "))),AP4:AS49,2,FALSE)&lt;&gt;VLOOKUP(UPPER(TRIM(SUBSTITUTE(W465,CHAR(160)," "))),AP4:AS49,2,FALSE),AND(VLOOKUP(UPPER(TRIM(SUBSTITUTE(T465,CHAR(160)," "))),AP4:AS49,2,FALSE)="AUTRE",UPPER(TRIM(SUBSTITUTE(T465,CHAR(160)," ")))&lt;&gt;UPPER(TRIM(SUBSTITUTE(W465,CHAR(160)," "))))),"",(V465*VLOOKUP(UPPER(TRIM(SUBSTITUTE(W465,CHAR(160)," "))),AP4:AS49,3,FALSE))/(S465*VLOOKUP(UPPER(TRIM(SUBSTITUTE(T465,CHAR(160)," "))),AP4:AS49,3,FALSE))),"")),IFERROR(AK464,"")))</f>
        <v/>
      </c>
      <c r="AL465" s="40" t="str">
        <f t="shared" si="103"/>
        <v/>
      </c>
      <c r="AM465" s="50">
        <f t="shared" si="104"/>
        <v>0</v>
      </c>
      <c r="AN465" s="1"/>
      <c r="AO465" s="1"/>
      <c r="AP465" s="65" t="s">
        <v>461</v>
      </c>
      <c r="AQ465" s="1"/>
      <c r="AR465" s="1"/>
      <c r="AS465" s="1"/>
      <c r="BJ465" s="229">
        <v>1</v>
      </c>
    </row>
    <row r="466" spans="2:62" ht="20.100000000000001" customHeight="1" x14ac:dyDescent="0.25">
      <c r="B466" s="178">
        <f t="shared" si="93"/>
        <v>0</v>
      </c>
      <c r="C466" s="156"/>
      <c r="D466" s="157"/>
      <c r="E466" s="157"/>
      <c r="F466" s="157"/>
      <c r="G466" s="157"/>
      <c r="H466" s="157"/>
      <c r="I466" s="158"/>
      <c r="K466" s="255" t="str">
        <f t="shared" si="94"/>
        <v>►</v>
      </c>
      <c r="L466" s="341"/>
      <c r="M466" s="341"/>
      <c r="N466" s="341"/>
      <c r="O466" s="341"/>
      <c r="P466" s="341"/>
      <c r="Q466" s="1"/>
      <c r="R466" s="1"/>
      <c r="S466" s="77"/>
      <c r="T466" s="77"/>
      <c r="U466" s="77"/>
      <c r="V466" s="77"/>
      <c r="W466" s="1"/>
      <c r="X466" s="46" t="str">
        <f t="shared" si="98"/>
        <v/>
      </c>
      <c r="Y466" s="46" t="str">
        <f>IF(NOT(AND(LEFT(R466,1)="L",R466&lt;&gt;"LIGNE")),"",IF(UPPER(TRIM(W466))="QS","Qt. suffisante",IF(AJ466="","",IF(AF466="MASSE",IF(AJ466&gt;=1,"Kg","g"),IF(AF466="VOLUME",IF(AJ466&gt;=1,"L","cl"),IFERROR(VLOOKUP(UPPER(TRIM(V466)),AP4:AS49,4,FALSE),V466))))))</f>
        <v/>
      </c>
      <c r="Z466" s="78" t="str">
        <f t="shared" si="99"/>
        <v/>
      </c>
      <c r="AA466" s="45" t="str">
        <f>IF(NOT(AND(LEFT(R466,1)="L",R466&lt;&gt;"LIGNE")),"",IF(UPPER(TRIM(W466))="QS","Qt. suffisante",IF(AI466="","",IF(AF466="MASSE",IF(AI466&gt;=1,"Kg","g"),IF(AF466="VOLUME",IF(AI466&gt;=1,"L","cl"),IFERROR(VLOOKUP(UPPER(TRIM(V466)),AP4:AS49,4,FALSE),V466))))))</f>
        <v/>
      </c>
      <c r="AB466" s="47" t="str">
        <f t="shared" si="95"/>
        <v/>
      </c>
      <c r="AC466" s="47" t="str">
        <f t="shared" si="96"/>
        <v/>
      </c>
      <c r="AD466" s="47" t="str">
        <f t="shared" si="100"/>
        <v/>
      </c>
      <c r="AE466" s="1"/>
      <c r="AF466" s="48" t="str">
        <f>IF(NOT(AND(LEFT(R466,1)="L",R466&lt;&gt;"LIGNE")),"",IFERROR(VLOOKUP(UPPER(TRIM(V466)),AP4:AS49,2,FALSE),""))</f>
        <v/>
      </c>
      <c r="AG466" s="49" t="str">
        <f>IF(NOT(AND(LEFT(R466,1)="L",R466&lt;&gt;"LIGNE")),"",IFERROR(VLOOKUP(UPPER(TRIM(V466)),AP4:AS49,3,FALSE),""))</f>
        <v/>
      </c>
      <c r="AH466" s="49" t="str">
        <f t="shared" si="97"/>
        <v/>
      </c>
      <c r="AI466" s="49" t="str">
        <f t="shared" si="101"/>
        <v/>
      </c>
      <c r="AJ466" s="49" t="str">
        <f t="shared" si="102"/>
        <v/>
      </c>
      <c r="AK466" s="40" t="str">
        <f>IF(R466="RECETTE","",IF(R466="PRINCIPAL AUTEUR",IF(OR(S466="",T466="",V466="",W466="",S466=0),"",IFERROR(IF(OR(VLOOKUP(UPPER(TRIM(SUBSTITUTE(T466,CHAR(160)," "))),AP4:AS49,2,FALSE)&lt;&gt;VLOOKUP(UPPER(TRIM(SUBSTITUTE(W466,CHAR(160)," "))),AP4:AS49,2,FALSE),AND(VLOOKUP(UPPER(TRIM(SUBSTITUTE(T466,CHAR(160)," "))),AP4:AS49,2,FALSE)="AUTRE",UPPER(TRIM(SUBSTITUTE(T466,CHAR(160)," ")))&lt;&gt;UPPER(TRIM(SUBSTITUTE(W466,CHAR(160)," "))))),"",(V466*VLOOKUP(UPPER(TRIM(SUBSTITUTE(W466,CHAR(160)," "))),AP4:AS49,3,FALSE))/(S466*VLOOKUP(UPPER(TRIM(SUBSTITUTE(T466,CHAR(160)," "))),AP4:AS49,3,FALSE))),"")),IFERROR(AK465,"")))</f>
        <v/>
      </c>
      <c r="AL466" s="40" t="str">
        <f t="shared" si="103"/>
        <v/>
      </c>
      <c r="AM466" s="50">
        <f t="shared" si="104"/>
        <v>0</v>
      </c>
      <c r="AN466" s="1"/>
      <c r="AO466" s="1"/>
      <c r="AP466" s="65" t="s">
        <v>462</v>
      </c>
      <c r="AQ466" s="1"/>
      <c r="AR466" s="1"/>
      <c r="AS466" s="1"/>
      <c r="BJ466" s="229">
        <v>1</v>
      </c>
    </row>
    <row r="467" spans="2:62" ht="20.100000000000001" customHeight="1" x14ac:dyDescent="0.25">
      <c r="B467" s="178">
        <f t="shared" si="93"/>
        <v>0</v>
      </c>
      <c r="C467" s="156"/>
      <c r="D467" s="157"/>
      <c r="E467" s="157"/>
      <c r="F467" s="157"/>
      <c r="G467" s="157"/>
      <c r="H467" s="157"/>
      <c r="I467" s="158"/>
      <c r="K467" s="255" t="str">
        <f t="shared" si="94"/>
        <v>►</v>
      </c>
      <c r="L467" s="341"/>
      <c r="M467" s="341"/>
      <c r="N467" s="341"/>
      <c r="O467" s="341"/>
      <c r="P467" s="341"/>
      <c r="Q467" s="1"/>
      <c r="R467" s="1"/>
      <c r="S467" s="77"/>
      <c r="T467" s="77"/>
      <c r="U467" s="77"/>
      <c r="V467" s="77"/>
      <c r="W467" s="1"/>
      <c r="X467" s="46" t="str">
        <f t="shared" si="98"/>
        <v/>
      </c>
      <c r="Y467" s="46" t="str">
        <f>IF(NOT(AND(LEFT(R467,1)="L",R467&lt;&gt;"LIGNE")),"",IF(UPPER(TRIM(W467))="QS","Qt. suffisante",IF(AJ467="","",IF(AF467="MASSE",IF(AJ467&gt;=1,"Kg","g"),IF(AF467="VOLUME",IF(AJ467&gt;=1,"L","cl"),IFERROR(VLOOKUP(UPPER(TRIM(V467)),AP4:AS49,4,FALSE),V467))))))</f>
        <v/>
      </c>
      <c r="Z467" s="78" t="str">
        <f t="shared" si="99"/>
        <v/>
      </c>
      <c r="AA467" s="45" t="str">
        <f>IF(NOT(AND(LEFT(R467,1)="L",R467&lt;&gt;"LIGNE")),"",IF(UPPER(TRIM(W467))="QS","Qt. suffisante",IF(AI467="","",IF(AF467="MASSE",IF(AI467&gt;=1,"Kg","g"),IF(AF467="VOLUME",IF(AI467&gt;=1,"L","cl"),IFERROR(VLOOKUP(UPPER(TRIM(V467)),AP4:AS49,4,FALSE),V467))))))</f>
        <v/>
      </c>
      <c r="AB467" s="47" t="str">
        <f t="shared" si="95"/>
        <v/>
      </c>
      <c r="AC467" s="47" t="str">
        <f t="shared" si="96"/>
        <v/>
      </c>
      <c r="AD467" s="47" t="str">
        <f t="shared" si="100"/>
        <v/>
      </c>
      <c r="AE467" s="1"/>
      <c r="AF467" s="48" t="str">
        <f>IF(NOT(AND(LEFT(R467,1)="L",R467&lt;&gt;"LIGNE")),"",IFERROR(VLOOKUP(UPPER(TRIM(V467)),AP4:AS49,2,FALSE),""))</f>
        <v/>
      </c>
      <c r="AG467" s="49" t="str">
        <f>IF(NOT(AND(LEFT(R467,1)="L",R467&lt;&gt;"LIGNE")),"",IFERROR(VLOOKUP(UPPER(TRIM(V467)),AP4:AS49,3,FALSE),""))</f>
        <v/>
      </c>
      <c r="AH467" s="49" t="str">
        <f t="shared" si="97"/>
        <v/>
      </c>
      <c r="AI467" s="49" t="str">
        <f t="shared" si="101"/>
        <v/>
      </c>
      <c r="AJ467" s="49" t="str">
        <f t="shared" si="102"/>
        <v/>
      </c>
      <c r="AK467" s="40" t="str">
        <f>IF(R467="RECETTE","",IF(R467="PRINCIPAL AUTEUR",IF(OR(S467="",T467="",V467="",W467="",S467=0),"",IFERROR(IF(OR(VLOOKUP(UPPER(TRIM(SUBSTITUTE(T467,CHAR(160)," "))),AP4:AS49,2,FALSE)&lt;&gt;VLOOKUP(UPPER(TRIM(SUBSTITUTE(W467,CHAR(160)," "))),AP4:AS49,2,FALSE),AND(VLOOKUP(UPPER(TRIM(SUBSTITUTE(T467,CHAR(160)," "))),AP4:AS49,2,FALSE)="AUTRE",UPPER(TRIM(SUBSTITUTE(T467,CHAR(160)," ")))&lt;&gt;UPPER(TRIM(SUBSTITUTE(W467,CHAR(160)," "))))),"",(V467*VLOOKUP(UPPER(TRIM(SUBSTITUTE(W467,CHAR(160)," "))),AP4:AS49,3,FALSE))/(S467*VLOOKUP(UPPER(TRIM(SUBSTITUTE(T467,CHAR(160)," "))),AP4:AS49,3,FALSE))),"")),IFERROR(AK466,"")))</f>
        <v/>
      </c>
      <c r="AL467" s="40" t="str">
        <f t="shared" si="103"/>
        <v/>
      </c>
      <c r="AM467" s="50">
        <f t="shared" si="104"/>
        <v>0</v>
      </c>
      <c r="AN467" s="1"/>
      <c r="AO467" s="1"/>
      <c r="AP467" s="66" t="s">
        <v>463</v>
      </c>
      <c r="AQ467" s="1"/>
      <c r="AR467" s="1"/>
      <c r="AS467" s="1"/>
      <c r="BJ467" s="229">
        <v>1</v>
      </c>
    </row>
    <row r="468" spans="2:62" ht="20.100000000000001" customHeight="1" x14ac:dyDescent="0.25">
      <c r="B468" s="178">
        <f t="shared" si="93"/>
        <v>0</v>
      </c>
      <c r="C468" s="156"/>
      <c r="D468" s="157"/>
      <c r="E468" s="157"/>
      <c r="F468" s="157"/>
      <c r="G468" s="157"/>
      <c r="H468" s="157"/>
      <c r="I468" s="158"/>
      <c r="K468" s="255" t="str">
        <f t="shared" si="94"/>
        <v>►</v>
      </c>
      <c r="L468" s="341"/>
      <c r="M468" s="341"/>
      <c r="N468" s="341"/>
      <c r="O468" s="341"/>
      <c r="P468" s="341"/>
      <c r="Q468" s="1"/>
      <c r="R468" s="1"/>
      <c r="S468" s="77"/>
      <c r="T468" s="77"/>
      <c r="U468" s="77"/>
      <c r="V468" s="77"/>
      <c r="W468" s="1"/>
      <c r="X468" s="46" t="str">
        <f t="shared" si="98"/>
        <v/>
      </c>
      <c r="Y468" s="46" t="str">
        <f>IF(NOT(AND(LEFT(R468,1)="L",R468&lt;&gt;"LIGNE")),"",IF(UPPER(TRIM(W468))="QS","Qt. suffisante",IF(AJ468="","",IF(AF468="MASSE",IF(AJ468&gt;=1,"Kg","g"),IF(AF468="VOLUME",IF(AJ468&gt;=1,"L","cl"),IFERROR(VLOOKUP(UPPER(TRIM(V468)),AP4:AS49,4,FALSE),V468))))))</f>
        <v/>
      </c>
      <c r="Z468" s="78" t="str">
        <f t="shared" si="99"/>
        <v/>
      </c>
      <c r="AA468" s="45" t="str">
        <f>IF(NOT(AND(LEFT(R468,1)="L",R468&lt;&gt;"LIGNE")),"",IF(UPPER(TRIM(W468))="QS","Qt. suffisante",IF(AI468="","",IF(AF468="MASSE",IF(AI468&gt;=1,"Kg","g"),IF(AF468="VOLUME",IF(AI468&gt;=1,"L","cl"),IFERROR(VLOOKUP(UPPER(TRIM(V468)),AP4:AS49,4,FALSE),V468))))))</f>
        <v/>
      </c>
      <c r="AB468" s="47" t="str">
        <f t="shared" si="95"/>
        <v/>
      </c>
      <c r="AC468" s="47" t="str">
        <f t="shared" si="96"/>
        <v/>
      </c>
      <c r="AD468" s="47" t="str">
        <f t="shared" si="100"/>
        <v/>
      </c>
      <c r="AE468" s="1"/>
      <c r="AF468" s="48" t="str">
        <f>IF(NOT(AND(LEFT(R468,1)="L",R468&lt;&gt;"LIGNE")),"",IFERROR(VLOOKUP(UPPER(TRIM(V468)),AP4:AS49,2,FALSE),""))</f>
        <v/>
      </c>
      <c r="AG468" s="49" t="str">
        <f>IF(NOT(AND(LEFT(R468,1)="L",R468&lt;&gt;"LIGNE")),"",IFERROR(VLOOKUP(UPPER(TRIM(V468)),AP4:AS49,3,FALSE),""))</f>
        <v/>
      </c>
      <c r="AH468" s="49" t="str">
        <f t="shared" si="97"/>
        <v/>
      </c>
      <c r="AI468" s="49" t="str">
        <f t="shared" si="101"/>
        <v/>
      </c>
      <c r="AJ468" s="49" t="str">
        <f t="shared" si="102"/>
        <v/>
      </c>
      <c r="AK468" s="40" t="str">
        <f>IF(R468="RECETTE","",IF(R468="PRINCIPAL AUTEUR",IF(OR(S468="",T468="",V468="",W468="",S468=0),"",IFERROR(IF(OR(VLOOKUP(UPPER(TRIM(SUBSTITUTE(T468,CHAR(160)," "))),AP4:AS49,2,FALSE)&lt;&gt;VLOOKUP(UPPER(TRIM(SUBSTITUTE(W468,CHAR(160)," "))),AP4:AS49,2,FALSE),AND(VLOOKUP(UPPER(TRIM(SUBSTITUTE(T468,CHAR(160)," "))),AP4:AS49,2,FALSE)="AUTRE",UPPER(TRIM(SUBSTITUTE(T468,CHAR(160)," ")))&lt;&gt;UPPER(TRIM(SUBSTITUTE(W468,CHAR(160)," "))))),"",(V468*VLOOKUP(UPPER(TRIM(SUBSTITUTE(W468,CHAR(160)," "))),AP4:AS49,3,FALSE))/(S468*VLOOKUP(UPPER(TRIM(SUBSTITUTE(T468,CHAR(160)," "))),AP4:AS49,3,FALSE))),"")),IFERROR(AK467,"")))</f>
        <v/>
      </c>
      <c r="AL468" s="40" t="str">
        <f t="shared" si="103"/>
        <v/>
      </c>
      <c r="AM468" s="50">
        <f t="shared" si="104"/>
        <v>0</v>
      </c>
      <c r="AN468" s="1"/>
      <c r="AO468" s="1"/>
      <c r="AP468" s="66" t="s">
        <v>464</v>
      </c>
      <c r="AQ468" s="1"/>
      <c r="AR468" s="1"/>
      <c r="AS468" s="1"/>
      <c r="BJ468" s="229">
        <v>1</v>
      </c>
    </row>
    <row r="469" spans="2:62" ht="20.100000000000001" customHeight="1" x14ac:dyDescent="0.25">
      <c r="B469" s="178">
        <f t="shared" si="93"/>
        <v>0</v>
      </c>
      <c r="C469" s="156"/>
      <c r="D469" s="157"/>
      <c r="E469" s="157"/>
      <c r="F469" s="157"/>
      <c r="G469" s="157"/>
      <c r="H469" s="157"/>
      <c r="I469" s="158"/>
      <c r="K469" s="255" t="str">
        <f t="shared" si="94"/>
        <v>►</v>
      </c>
      <c r="L469" s="341"/>
      <c r="M469" s="341"/>
      <c r="N469" s="341"/>
      <c r="O469" s="341"/>
      <c r="P469" s="341"/>
      <c r="Q469" s="1"/>
      <c r="R469" s="1"/>
      <c r="S469" s="77"/>
      <c r="T469" s="77"/>
      <c r="U469" s="77"/>
      <c r="V469" s="77"/>
      <c r="W469" s="1"/>
      <c r="X469" s="46" t="str">
        <f t="shared" si="98"/>
        <v/>
      </c>
      <c r="Y469" s="46" t="str">
        <f>IF(NOT(AND(LEFT(R469,1)="L",R469&lt;&gt;"LIGNE")),"",IF(UPPER(TRIM(W469))="QS","Qt. suffisante",IF(AJ469="","",IF(AF469="MASSE",IF(AJ469&gt;=1,"Kg","g"),IF(AF469="VOLUME",IF(AJ469&gt;=1,"L","cl"),IFERROR(VLOOKUP(UPPER(TRIM(V469)),AP4:AS49,4,FALSE),V469))))))</f>
        <v/>
      </c>
      <c r="Z469" s="78" t="str">
        <f t="shared" si="99"/>
        <v/>
      </c>
      <c r="AA469" s="45" t="str">
        <f>IF(NOT(AND(LEFT(R469,1)="L",R469&lt;&gt;"LIGNE")),"",IF(UPPER(TRIM(W469))="QS","Qt. suffisante",IF(AI469="","",IF(AF469="MASSE",IF(AI469&gt;=1,"Kg","g"),IF(AF469="VOLUME",IF(AI469&gt;=1,"L","cl"),IFERROR(VLOOKUP(UPPER(TRIM(V469)),AP4:AS49,4,FALSE),V469))))))</f>
        <v/>
      </c>
      <c r="AB469" s="47" t="str">
        <f t="shared" si="95"/>
        <v/>
      </c>
      <c r="AC469" s="47" t="str">
        <f t="shared" si="96"/>
        <v/>
      </c>
      <c r="AD469" s="47" t="str">
        <f t="shared" si="100"/>
        <v/>
      </c>
      <c r="AE469" s="1"/>
      <c r="AF469" s="48" t="str">
        <f>IF(NOT(AND(LEFT(R469,1)="L",R469&lt;&gt;"LIGNE")),"",IFERROR(VLOOKUP(UPPER(TRIM(V469)),AP4:AS49,2,FALSE),""))</f>
        <v/>
      </c>
      <c r="AG469" s="49" t="str">
        <f>IF(NOT(AND(LEFT(R469,1)="L",R469&lt;&gt;"LIGNE")),"",IFERROR(VLOOKUP(UPPER(TRIM(V469)),AP4:AS49,3,FALSE),""))</f>
        <v/>
      </c>
      <c r="AH469" s="49" t="str">
        <f t="shared" si="97"/>
        <v/>
      </c>
      <c r="AI469" s="49" t="str">
        <f t="shared" si="101"/>
        <v/>
      </c>
      <c r="AJ469" s="49" t="str">
        <f t="shared" si="102"/>
        <v/>
      </c>
      <c r="AK469" s="40" t="str">
        <f>IF(R469="RECETTE","",IF(R469="PRINCIPAL AUTEUR",IF(OR(S469="",T469="",V469="",W469="",S469=0),"",IFERROR(IF(OR(VLOOKUP(UPPER(TRIM(SUBSTITUTE(T469,CHAR(160)," "))),AP4:AS49,2,FALSE)&lt;&gt;VLOOKUP(UPPER(TRIM(SUBSTITUTE(W469,CHAR(160)," "))),AP4:AS49,2,FALSE),AND(VLOOKUP(UPPER(TRIM(SUBSTITUTE(T469,CHAR(160)," "))),AP4:AS49,2,FALSE)="AUTRE",UPPER(TRIM(SUBSTITUTE(T469,CHAR(160)," ")))&lt;&gt;UPPER(TRIM(SUBSTITUTE(W469,CHAR(160)," "))))),"",(V469*VLOOKUP(UPPER(TRIM(SUBSTITUTE(W469,CHAR(160)," "))),AP4:AS49,3,FALSE))/(S469*VLOOKUP(UPPER(TRIM(SUBSTITUTE(T469,CHAR(160)," "))),AP4:AS49,3,FALSE))),"")),IFERROR(AK468,"")))</f>
        <v/>
      </c>
      <c r="AL469" s="40" t="str">
        <f t="shared" si="103"/>
        <v/>
      </c>
      <c r="AM469" s="50">
        <f t="shared" si="104"/>
        <v>0</v>
      </c>
      <c r="AN469" s="1"/>
      <c r="AO469" s="1"/>
      <c r="AP469" s="66" t="s">
        <v>465</v>
      </c>
      <c r="AQ469" s="1"/>
      <c r="AR469" s="1"/>
      <c r="AS469" s="1"/>
      <c r="BJ469" s="229">
        <v>1</v>
      </c>
    </row>
    <row r="470" spans="2:62" ht="20.100000000000001" customHeight="1" x14ac:dyDescent="0.25">
      <c r="B470" s="178">
        <f t="shared" si="93"/>
        <v>0</v>
      </c>
      <c r="C470" s="156"/>
      <c r="D470" s="157"/>
      <c r="E470" s="157"/>
      <c r="F470" s="157"/>
      <c r="G470" s="157"/>
      <c r="H470" s="157"/>
      <c r="I470" s="158"/>
      <c r="K470" s="255" t="str">
        <f t="shared" si="94"/>
        <v>►</v>
      </c>
      <c r="L470" s="341"/>
      <c r="M470" s="341"/>
      <c r="N470" s="341"/>
      <c r="O470" s="341"/>
      <c r="P470" s="341"/>
      <c r="Q470" s="1"/>
      <c r="R470" s="1"/>
      <c r="S470" s="77"/>
      <c r="T470" s="77"/>
      <c r="U470" s="77"/>
      <c r="V470" s="77"/>
      <c r="W470" s="1"/>
      <c r="X470" s="46" t="str">
        <f t="shared" si="98"/>
        <v/>
      </c>
      <c r="Y470" s="46" t="str">
        <f>IF(NOT(AND(LEFT(R470,1)="L",R470&lt;&gt;"LIGNE")),"",IF(UPPER(TRIM(W470))="QS","Qt. suffisante",IF(AJ470="","",IF(AF470="MASSE",IF(AJ470&gt;=1,"Kg","g"),IF(AF470="VOLUME",IF(AJ470&gt;=1,"L","cl"),IFERROR(VLOOKUP(UPPER(TRIM(V470)),AP4:AS49,4,FALSE),V470))))))</f>
        <v/>
      </c>
      <c r="Z470" s="78" t="str">
        <f t="shared" si="99"/>
        <v/>
      </c>
      <c r="AA470" s="45" t="str">
        <f>IF(NOT(AND(LEFT(R470,1)="L",R470&lt;&gt;"LIGNE")),"",IF(UPPER(TRIM(W470))="QS","Qt. suffisante",IF(AI470="","",IF(AF470="MASSE",IF(AI470&gt;=1,"Kg","g"),IF(AF470="VOLUME",IF(AI470&gt;=1,"L","cl"),IFERROR(VLOOKUP(UPPER(TRIM(V470)),AP4:AS49,4,FALSE),V470))))))</f>
        <v/>
      </c>
      <c r="AB470" s="47" t="str">
        <f t="shared" si="95"/>
        <v/>
      </c>
      <c r="AC470" s="47" t="str">
        <f t="shared" si="96"/>
        <v/>
      </c>
      <c r="AD470" s="47" t="str">
        <f t="shared" si="100"/>
        <v/>
      </c>
      <c r="AE470" s="1"/>
      <c r="AF470" s="48" t="str">
        <f>IF(NOT(AND(LEFT(R470,1)="L",R470&lt;&gt;"LIGNE")),"",IFERROR(VLOOKUP(UPPER(TRIM(V470)),AP4:AS49,2,FALSE),""))</f>
        <v/>
      </c>
      <c r="AG470" s="49" t="str">
        <f>IF(NOT(AND(LEFT(R470,1)="L",R470&lt;&gt;"LIGNE")),"",IFERROR(VLOOKUP(UPPER(TRIM(V470)),AP4:AS49,3,FALSE),""))</f>
        <v/>
      </c>
      <c r="AH470" s="49" t="str">
        <f t="shared" si="97"/>
        <v/>
      </c>
      <c r="AI470" s="49" t="str">
        <f t="shared" si="101"/>
        <v/>
      </c>
      <c r="AJ470" s="49" t="str">
        <f t="shared" si="102"/>
        <v/>
      </c>
      <c r="AK470" s="40" t="str">
        <f>IF(R470="RECETTE","",IF(R470="PRINCIPAL AUTEUR",IF(OR(S470="",T470="",V470="",W470="",S470=0),"",IFERROR(IF(OR(VLOOKUP(UPPER(TRIM(SUBSTITUTE(T470,CHAR(160)," "))),AP4:AS49,2,FALSE)&lt;&gt;VLOOKUP(UPPER(TRIM(SUBSTITUTE(W470,CHAR(160)," "))),AP4:AS49,2,FALSE),AND(VLOOKUP(UPPER(TRIM(SUBSTITUTE(T470,CHAR(160)," "))),AP4:AS49,2,FALSE)="AUTRE",UPPER(TRIM(SUBSTITUTE(T470,CHAR(160)," ")))&lt;&gt;UPPER(TRIM(SUBSTITUTE(W470,CHAR(160)," "))))),"",(V470*VLOOKUP(UPPER(TRIM(SUBSTITUTE(W470,CHAR(160)," "))),AP4:AS49,3,FALSE))/(S470*VLOOKUP(UPPER(TRIM(SUBSTITUTE(T470,CHAR(160)," "))),AP4:AS49,3,FALSE))),"")),IFERROR(AK469,"")))</f>
        <v/>
      </c>
      <c r="AL470" s="40" t="str">
        <f t="shared" si="103"/>
        <v/>
      </c>
      <c r="AM470" s="50">
        <f t="shared" si="104"/>
        <v>0</v>
      </c>
      <c r="AN470" s="1"/>
      <c r="AO470" s="1"/>
      <c r="AP470" s="66" t="s">
        <v>466</v>
      </c>
      <c r="AQ470" s="1"/>
      <c r="AR470" s="1"/>
      <c r="AS470" s="1"/>
      <c r="BJ470" s="229">
        <v>1</v>
      </c>
    </row>
    <row r="471" spans="2:62" ht="20.100000000000001" customHeight="1" x14ac:dyDescent="0.25">
      <c r="B471" s="178">
        <f t="shared" si="93"/>
        <v>0</v>
      </c>
      <c r="C471" s="156"/>
      <c r="D471" s="157"/>
      <c r="E471" s="157"/>
      <c r="F471" s="157"/>
      <c r="G471" s="157"/>
      <c r="H471" s="157"/>
      <c r="I471" s="158"/>
      <c r="K471" s="255" t="str">
        <f t="shared" si="94"/>
        <v>►</v>
      </c>
      <c r="L471" s="341"/>
      <c r="M471" s="341"/>
      <c r="N471" s="341"/>
      <c r="O471" s="341"/>
      <c r="P471" s="341"/>
      <c r="Q471" s="1"/>
      <c r="R471" s="1"/>
      <c r="S471" s="77"/>
      <c r="T471" s="77"/>
      <c r="U471" s="77"/>
      <c r="V471" s="77"/>
      <c r="W471" s="1"/>
      <c r="X471" s="46" t="str">
        <f t="shared" si="98"/>
        <v/>
      </c>
      <c r="Y471" s="46" t="str">
        <f>IF(NOT(AND(LEFT(R471,1)="L",R471&lt;&gt;"LIGNE")),"",IF(UPPER(TRIM(W471))="QS","Qt. suffisante",IF(AJ471="","",IF(AF471="MASSE",IF(AJ471&gt;=1,"Kg","g"),IF(AF471="VOLUME",IF(AJ471&gt;=1,"L","cl"),IFERROR(VLOOKUP(UPPER(TRIM(V471)),AP4:AS49,4,FALSE),V471))))))</f>
        <v/>
      </c>
      <c r="Z471" s="78" t="str">
        <f t="shared" si="99"/>
        <v/>
      </c>
      <c r="AA471" s="45" t="str">
        <f>IF(NOT(AND(LEFT(R471,1)="L",R471&lt;&gt;"LIGNE")),"",IF(UPPER(TRIM(W471))="QS","Qt. suffisante",IF(AI471="","",IF(AF471="MASSE",IF(AI471&gt;=1,"Kg","g"),IF(AF471="VOLUME",IF(AI471&gt;=1,"L","cl"),IFERROR(VLOOKUP(UPPER(TRIM(V471)),AP4:AS49,4,FALSE),V471))))))</f>
        <v/>
      </c>
      <c r="AB471" s="47" t="str">
        <f t="shared" si="95"/>
        <v/>
      </c>
      <c r="AC471" s="47" t="str">
        <f t="shared" si="96"/>
        <v/>
      </c>
      <c r="AD471" s="47" t="str">
        <f t="shared" si="100"/>
        <v/>
      </c>
      <c r="AE471" s="1"/>
      <c r="AF471" s="48" t="str">
        <f>IF(NOT(AND(LEFT(R471,1)="L",R471&lt;&gt;"LIGNE")),"",IFERROR(VLOOKUP(UPPER(TRIM(V471)),AP4:AS49,2,FALSE),""))</f>
        <v/>
      </c>
      <c r="AG471" s="49" t="str">
        <f>IF(NOT(AND(LEFT(R471,1)="L",R471&lt;&gt;"LIGNE")),"",IFERROR(VLOOKUP(UPPER(TRIM(V471)),AP4:AS49,3,FALSE),""))</f>
        <v/>
      </c>
      <c r="AH471" s="49" t="str">
        <f t="shared" si="97"/>
        <v/>
      </c>
      <c r="AI471" s="49" t="str">
        <f t="shared" si="101"/>
        <v/>
      </c>
      <c r="AJ471" s="49" t="str">
        <f t="shared" si="102"/>
        <v/>
      </c>
      <c r="AK471" s="40" t="str">
        <f>IF(R471="RECETTE","",IF(R471="PRINCIPAL AUTEUR",IF(OR(S471="",T471="",V471="",W471="",S471=0),"",IFERROR(IF(OR(VLOOKUP(UPPER(TRIM(SUBSTITUTE(T471,CHAR(160)," "))),AP4:AS49,2,FALSE)&lt;&gt;VLOOKUP(UPPER(TRIM(SUBSTITUTE(W471,CHAR(160)," "))),AP4:AS49,2,FALSE),AND(VLOOKUP(UPPER(TRIM(SUBSTITUTE(T471,CHAR(160)," "))),AP4:AS49,2,FALSE)="AUTRE",UPPER(TRIM(SUBSTITUTE(T471,CHAR(160)," ")))&lt;&gt;UPPER(TRIM(SUBSTITUTE(W471,CHAR(160)," "))))),"",(V471*VLOOKUP(UPPER(TRIM(SUBSTITUTE(W471,CHAR(160)," "))),AP4:AS49,3,FALSE))/(S471*VLOOKUP(UPPER(TRIM(SUBSTITUTE(T471,CHAR(160)," "))),AP4:AS49,3,FALSE))),"")),IFERROR(AK470,"")))</f>
        <v/>
      </c>
      <c r="AL471" s="40" t="str">
        <f t="shared" si="103"/>
        <v/>
      </c>
      <c r="AM471" s="50">
        <f t="shared" si="104"/>
        <v>0</v>
      </c>
      <c r="AN471" s="1"/>
      <c r="AO471" s="1"/>
      <c r="AP471" s="66" t="s">
        <v>467</v>
      </c>
      <c r="AQ471" s="1"/>
      <c r="AR471" s="1"/>
      <c r="AS471" s="1"/>
      <c r="BJ471" s="229">
        <v>1</v>
      </c>
    </row>
    <row r="472" spans="2:62" ht="20.100000000000001" customHeight="1" x14ac:dyDescent="0.25">
      <c r="B472" s="178">
        <f t="shared" si="93"/>
        <v>0</v>
      </c>
      <c r="C472" s="156"/>
      <c r="D472" s="157"/>
      <c r="E472" s="157"/>
      <c r="F472" s="157"/>
      <c r="G472" s="157"/>
      <c r="H472" s="157"/>
      <c r="I472" s="158"/>
      <c r="K472" s="255" t="str">
        <f t="shared" si="94"/>
        <v>►</v>
      </c>
      <c r="L472" s="341"/>
      <c r="M472" s="341"/>
      <c r="N472" s="341"/>
      <c r="O472" s="341"/>
      <c r="P472" s="341"/>
      <c r="Q472" s="1"/>
      <c r="R472" s="1"/>
      <c r="S472" s="77"/>
      <c r="T472" s="77"/>
      <c r="U472" s="77"/>
      <c r="V472" s="77"/>
      <c r="W472" s="1"/>
      <c r="X472" s="46" t="str">
        <f t="shared" si="98"/>
        <v/>
      </c>
      <c r="Y472" s="46" t="str">
        <f>IF(NOT(AND(LEFT(R472,1)="L",R472&lt;&gt;"LIGNE")),"",IF(UPPER(TRIM(W472))="QS","Qt. suffisante",IF(AJ472="","",IF(AF472="MASSE",IF(AJ472&gt;=1,"Kg","g"),IF(AF472="VOLUME",IF(AJ472&gt;=1,"L","cl"),IFERROR(VLOOKUP(UPPER(TRIM(V472)),AP4:AS49,4,FALSE),V472))))))</f>
        <v/>
      </c>
      <c r="Z472" s="78" t="str">
        <f t="shared" si="99"/>
        <v/>
      </c>
      <c r="AA472" s="45" t="str">
        <f>IF(NOT(AND(LEFT(R472,1)="L",R472&lt;&gt;"LIGNE")),"",IF(UPPER(TRIM(W472))="QS","Qt. suffisante",IF(AI472="","",IF(AF472="MASSE",IF(AI472&gt;=1,"Kg","g"),IF(AF472="VOLUME",IF(AI472&gt;=1,"L","cl"),IFERROR(VLOOKUP(UPPER(TRIM(V472)),AP4:AS49,4,FALSE),V472))))))</f>
        <v/>
      </c>
      <c r="AB472" s="47" t="str">
        <f t="shared" si="95"/>
        <v/>
      </c>
      <c r="AC472" s="47" t="str">
        <f t="shared" si="96"/>
        <v/>
      </c>
      <c r="AD472" s="47" t="str">
        <f t="shared" si="100"/>
        <v/>
      </c>
      <c r="AE472" s="1"/>
      <c r="AF472" s="48" t="str">
        <f>IF(NOT(AND(LEFT(R472,1)="L",R472&lt;&gt;"LIGNE")),"",IFERROR(VLOOKUP(UPPER(TRIM(V472)),AP4:AS49,2,FALSE),""))</f>
        <v/>
      </c>
      <c r="AG472" s="49" t="str">
        <f>IF(NOT(AND(LEFT(R472,1)="L",R472&lt;&gt;"LIGNE")),"",IFERROR(VLOOKUP(UPPER(TRIM(V472)),AP4:AS49,3,FALSE),""))</f>
        <v/>
      </c>
      <c r="AH472" s="49" t="str">
        <f t="shared" si="97"/>
        <v/>
      </c>
      <c r="AI472" s="49" t="str">
        <f t="shared" si="101"/>
        <v/>
      </c>
      <c r="AJ472" s="49" t="str">
        <f t="shared" si="102"/>
        <v/>
      </c>
      <c r="AK472" s="40" t="str">
        <f>IF(R472="RECETTE","",IF(R472="PRINCIPAL AUTEUR",IF(OR(S472="",T472="",V472="",W472="",S472=0),"",IFERROR(IF(OR(VLOOKUP(UPPER(TRIM(SUBSTITUTE(T472,CHAR(160)," "))),AP4:AS49,2,FALSE)&lt;&gt;VLOOKUP(UPPER(TRIM(SUBSTITUTE(W472,CHAR(160)," "))),AP4:AS49,2,FALSE),AND(VLOOKUP(UPPER(TRIM(SUBSTITUTE(T472,CHAR(160)," "))),AP4:AS49,2,FALSE)="AUTRE",UPPER(TRIM(SUBSTITUTE(T472,CHAR(160)," ")))&lt;&gt;UPPER(TRIM(SUBSTITUTE(W472,CHAR(160)," "))))),"",(V472*VLOOKUP(UPPER(TRIM(SUBSTITUTE(W472,CHAR(160)," "))),AP4:AS49,3,FALSE))/(S472*VLOOKUP(UPPER(TRIM(SUBSTITUTE(T472,CHAR(160)," "))),AP4:AS49,3,FALSE))),"")),IFERROR(AK471,"")))</f>
        <v/>
      </c>
      <c r="AL472" s="40" t="str">
        <f t="shared" si="103"/>
        <v/>
      </c>
      <c r="AM472" s="50">
        <f t="shared" si="104"/>
        <v>0</v>
      </c>
      <c r="AN472" s="1"/>
      <c r="AO472" s="1"/>
      <c r="AP472" s="66" t="s">
        <v>468</v>
      </c>
      <c r="AQ472" s="1"/>
      <c r="AR472" s="1"/>
      <c r="AS472" s="1"/>
      <c r="BJ472" s="229">
        <v>1</v>
      </c>
    </row>
    <row r="473" spans="2:62" ht="20.100000000000001" customHeight="1" x14ac:dyDescent="0.25">
      <c r="B473" s="178">
        <f t="shared" si="93"/>
        <v>0</v>
      </c>
      <c r="C473" s="156"/>
      <c r="D473" s="157"/>
      <c r="E473" s="157"/>
      <c r="F473" s="157"/>
      <c r="G473" s="157"/>
      <c r="H473" s="157"/>
      <c r="I473" s="158"/>
      <c r="K473" s="255" t="str">
        <f t="shared" si="94"/>
        <v>►</v>
      </c>
      <c r="L473" s="341"/>
      <c r="M473" s="341"/>
      <c r="N473" s="341"/>
      <c r="O473" s="341"/>
      <c r="P473" s="341"/>
      <c r="Q473" s="1"/>
      <c r="R473" s="1"/>
      <c r="S473" s="77"/>
      <c r="T473" s="77"/>
      <c r="U473" s="77"/>
      <c r="V473" s="77"/>
      <c r="W473" s="1"/>
      <c r="X473" s="46" t="str">
        <f t="shared" si="98"/>
        <v/>
      </c>
      <c r="Y473" s="46" t="str">
        <f>IF(NOT(AND(LEFT(R473,1)="L",R473&lt;&gt;"LIGNE")),"",IF(UPPER(TRIM(W473))="QS","Qt. suffisante",IF(AJ473="","",IF(AF473="MASSE",IF(AJ473&gt;=1,"Kg","g"),IF(AF473="VOLUME",IF(AJ473&gt;=1,"L","cl"),IFERROR(VLOOKUP(UPPER(TRIM(V473)),AP4:AS49,4,FALSE),V473))))))</f>
        <v/>
      </c>
      <c r="Z473" s="78" t="str">
        <f t="shared" si="99"/>
        <v/>
      </c>
      <c r="AA473" s="45" t="str">
        <f>IF(NOT(AND(LEFT(R473,1)="L",R473&lt;&gt;"LIGNE")),"",IF(UPPER(TRIM(W473))="QS","Qt. suffisante",IF(AI473="","",IF(AF473="MASSE",IF(AI473&gt;=1,"Kg","g"),IF(AF473="VOLUME",IF(AI473&gt;=1,"L","cl"),IFERROR(VLOOKUP(UPPER(TRIM(V473)),AP4:AS49,4,FALSE),V473))))))</f>
        <v/>
      </c>
      <c r="AB473" s="47" t="str">
        <f t="shared" si="95"/>
        <v/>
      </c>
      <c r="AC473" s="47" t="str">
        <f t="shared" si="96"/>
        <v/>
      </c>
      <c r="AD473" s="47" t="str">
        <f t="shared" si="100"/>
        <v/>
      </c>
      <c r="AE473" s="1"/>
      <c r="AF473" s="48" t="str">
        <f>IF(NOT(AND(LEFT(R473,1)="L",R473&lt;&gt;"LIGNE")),"",IFERROR(VLOOKUP(UPPER(TRIM(V473)),AP4:AS49,2,FALSE),""))</f>
        <v/>
      </c>
      <c r="AG473" s="49" t="str">
        <f>IF(NOT(AND(LEFT(R473,1)="L",R473&lt;&gt;"LIGNE")),"",IFERROR(VLOOKUP(UPPER(TRIM(V473)),AP4:AS49,3,FALSE),""))</f>
        <v/>
      </c>
      <c r="AH473" s="49" t="str">
        <f t="shared" si="97"/>
        <v/>
      </c>
      <c r="AI473" s="49" t="str">
        <f t="shared" si="101"/>
        <v/>
      </c>
      <c r="AJ473" s="49" t="str">
        <f t="shared" si="102"/>
        <v/>
      </c>
      <c r="AK473" s="40" t="str">
        <f>IF(R473="RECETTE","",IF(R473="PRINCIPAL AUTEUR",IF(OR(S473="",T473="",V473="",W473="",S473=0),"",IFERROR(IF(OR(VLOOKUP(UPPER(TRIM(SUBSTITUTE(T473,CHAR(160)," "))),AP4:AS49,2,FALSE)&lt;&gt;VLOOKUP(UPPER(TRIM(SUBSTITUTE(W473,CHAR(160)," "))),AP4:AS49,2,FALSE),AND(VLOOKUP(UPPER(TRIM(SUBSTITUTE(T473,CHAR(160)," "))),AP4:AS49,2,FALSE)="AUTRE",UPPER(TRIM(SUBSTITUTE(T473,CHAR(160)," ")))&lt;&gt;UPPER(TRIM(SUBSTITUTE(W473,CHAR(160)," "))))),"",(V473*VLOOKUP(UPPER(TRIM(SUBSTITUTE(W473,CHAR(160)," "))),AP4:AS49,3,FALSE))/(S473*VLOOKUP(UPPER(TRIM(SUBSTITUTE(T473,CHAR(160)," "))),AP4:AS49,3,FALSE))),"")),IFERROR(AK472,"")))</f>
        <v/>
      </c>
      <c r="AL473" s="40" t="str">
        <f t="shared" si="103"/>
        <v/>
      </c>
      <c r="AM473" s="50">
        <f t="shared" si="104"/>
        <v>0</v>
      </c>
      <c r="AN473" s="1"/>
      <c r="AO473" s="1"/>
      <c r="AP473" s="75" t="s">
        <v>110</v>
      </c>
      <c r="AQ473" s="1"/>
      <c r="AR473" s="1"/>
      <c r="AS473" s="1"/>
      <c r="BJ473" s="229">
        <v>1</v>
      </c>
    </row>
    <row r="474" spans="2:62" ht="20.100000000000001" customHeight="1" x14ac:dyDescent="0.25">
      <c r="B474" s="178">
        <f t="shared" si="93"/>
        <v>0</v>
      </c>
      <c r="C474" s="156"/>
      <c r="D474" s="157"/>
      <c r="E474" s="157"/>
      <c r="F474" s="157"/>
      <c r="G474" s="157"/>
      <c r="H474" s="157"/>
      <c r="I474" s="158"/>
      <c r="K474" s="255" t="str">
        <f t="shared" si="94"/>
        <v>►</v>
      </c>
      <c r="L474" s="341"/>
      <c r="M474" s="341"/>
      <c r="N474" s="341"/>
      <c r="O474" s="341"/>
      <c r="P474" s="341"/>
      <c r="Q474" s="1"/>
      <c r="R474" s="1"/>
      <c r="S474" s="77"/>
      <c r="T474" s="77"/>
      <c r="U474" s="77"/>
      <c r="V474" s="77"/>
      <c r="W474" s="1"/>
      <c r="X474" s="46" t="str">
        <f t="shared" si="98"/>
        <v/>
      </c>
      <c r="Y474" s="46" t="str">
        <f>IF(NOT(AND(LEFT(R474,1)="L",R474&lt;&gt;"LIGNE")),"",IF(UPPER(TRIM(W474))="QS","Qt. suffisante",IF(AJ474="","",IF(AF474="MASSE",IF(AJ474&gt;=1,"Kg","g"),IF(AF474="VOLUME",IF(AJ474&gt;=1,"L","cl"),IFERROR(VLOOKUP(UPPER(TRIM(V474)),AP4:AS49,4,FALSE),V474))))))</f>
        <v/>
      </c>
      <c r="Z474" s="78" t="str">
        <f t="shared" si="99"/>
        <v/>
      </c>
      <c r="AA474" s="45" t="str">
        <f>IF(NOT(AND(LEFT(R474,1)="L",R474&lt;&gt;"LIGNE")),"",IF(UPPER(TRIM(W474))="QS","Qt. suffisante",IF(AI474="","",IF(AF474="MASSE",IF(AI474&gt;=1,"Kg","g"),IF(AF474="VOLUME",IF(AI474&gt;=1,"L","cl"),IFERROR(VLOOKUP(UPPER(TRIM(V474)),AP4:AS49,4,FALSE),V474))))))</f>
        <v/>
      </c>
      <c r="AB474" s="47" t="str">
        <f t="shared" si="95"/>
        <v/>
      </c>
      <c r="AC474" s="47" t="str">
        <f t="shared" si="96"/>
        <v/>
      </c>
      <c r="AD474" s="47" t="str">
        <f t="shared" si="100"/>
        <v/>
      </c>
      <c r="AE474" s="1"/>
      <c r="AF474" s="48" t="str">
        <f>IF(NOT(AND(LEFT(R474,1)="L",R474&lt;&gt;"LIGNE")),"",IFERROR(VLOOKUP(UPPER(TRIM(V474)),AP4:AS49,2,FALSE),""))</f>
        <v/>
      </c>
      <c r="AG474" s="49" t="str">
        <f>IF(NOT(AND(LEFT(R474,1)="L",R474&lt;&gt;"LIGNE")),"",IFERROR(VLOOKUP(UPPER(TRIM(V474)),AP4:AS49,3,FALSE),""))</f>
        <v/>
      </c>
      <c r="AH474" s="49" t="str">
        <f t="shared" si="97"/>
        <v/>
      </c>
      <c r="AI474" s="49" t="str">
        <f t="shared" si="101"/>
        <v/>
      </c>
      <c r="AJ474" s="49" t="str">
        <f t="shared" si="102"/>
        <v/>
      </c>
      <c r="AK474" s="40" t="str">
        <f>IF(R474="RECETTE","",IF(R474="PRINCIPAL AUTEUR",IF(OR(S474="",T474="",V474="",W474="",S474=0),"",IFERROR(IF(OR(VLOOKUP(UPPER(TRIM(SUBSTITUTE(T474,CHAR(160)," "))),AP4:AS49,2,FALSE)&lt;&gt;VLOOKUP(UPPER(TRIM(SUBSTITUTE(W474,CHAR(160)," "))),AP4:AS49,2,FALSE),AND(VLOOKUP(UPPER(TRIM(SUBSTITUTE(T474,CHAR(160)," "))),AP4:AS49,2,FALSE)="AUTRE",UPPER(TRIM(SUBSTITUTE(T474,CHAR(160)," ")))&lt;&gt;UPPER(TRIM(SUBSTITUTE(W474,CHAR(160)," "))))),"",(V474*VLOOKUP(UPPER(TRIM(SUBSTITUTE(W474,CHAR(160)," "))),AP4:AS49,3,FALSE))/(S474*VLOOKUP(UPPER(TRIM(SUBSTITUTE(T474,CHAR(160)," "))),AP4:AS49,3,FALSE))),"")),IFERROR(AK473,"")))</f>
        <v/>
      </c>
      <c r="AL474" s="40" t="str">
        <f t="shared" si="103"/>
        <v/>
      </c>
      <c r="AM474" s="50">
        <f t="shared" si="104"/>
        <v>0</v>
      </c>
      <c r="AN474" s="1"/>
      <c r="AO474" s="1"/>
      <c r="AP474" s="15" t="s">
        <v>323</v>
      </c>
      <c r="AQ474" s="1"/>
      <c r="AR474" s="1"/>
      <c r="AS474" s="1"/>
      <c r="BJ474" s="229">
        <v>1</v>
      </c>
    </row>
    <row r="475" spans="2:62" ht="20.100000000000001" customHeight="1" x14ac:dyDescent="0.25">
      <c r="B475" s="178">
        <f t="shared" si="93"/>
        <v>0</v>
      </c>
      <c r="C475" s="156"/>
      <c r="D475" s="157"/>
      <c r="E475" s="157"/>
      <c r="F475" s="157"/>
      <c r="G475" s="157"/>
      <c r="H475" s="157"/>
      <c r="I475" s="158"/>
      <c r="K475" s="255" t="str">
        <f t="shared" si="94"/>
        <v>►</v>
      </c>
      <c r="L475" s="341"/>
      <c r="M475" s="341"/>
      <c r="N475" s="341"/>
      <c r="O475" s="341"/>
      <c r="P475" s="341"/>
      <c r="Q475" s="1"/>
      <c r="R475" s="1"/>
      <c r="S475" s="77"/>
      <c r="T475" s="77"/>
      <c r="U475" s="77"/>
      <c r="V475" s="77"/>
      <c r="W475" s="1"/>
      <c r="X475" s="46" t="str">
        <f t="shared" si="98"/>
        <v/>
      </c>
      <c r="Y475" s="46" t="str">
        <f>IF(NOT(AND(LEFT(R475,1)="L",R475&lt;&gt;"LIGNE")),"",IF(UPPER(TRIM(W475))="QS","Qt. suffisante",IF(AJ475="","",IF(AF475="MASSE",IF(AJ475&gt;=1,"Kg","g"),IF(AF475="VOLUME",IF(AJ475&gt;=1,"L","cl"),IFERROR(VLOOKUP(UPPER(TRIM(V475)),AP4:AS49,4,FALSE),V475))))))</f>
        <v/>
      </c>
      <c r="Z475" s="78" t="str">
        <f t="shared" si="99"/>
        <v/>
      </c>
      <c r="AA475" s="45" t="str">
        <f>IF(NOT(AND(LEFT(R475,1)="L",R475&lt;&gt;"LIGNE")),"",IF(UPPER(TRIM(W475))="QS","Qt. suffisante",IF(AI475="","",IF(AF475="MASSE",IF(AI475&gt;=1,"Kg","g"),IF(AF475="VOLUME",IF(AI475&gt;=1,"L","cl"),IFERROR(VLOOKUP(UPPER(TRIM(V475)),AP4:AS49,4,FALSE),V475))))))</f>
        <v/>
      </c>
      <c r="AB475" s="47" t="str">
        <f t="shared" si="95"/>
        <v/>
      </c>
      <c r="AC475" s="47" t="str">
        <f t="shared" si="96"/>
        <v/>
      </c>
      <c r="AD475" s="47" t="str">
        <f t="shared" si="100"/>
        <v/>
      </c>
      <c r="AE475" s="1"/>
      <c r="AF475" s="48" t="str">
        <f>IF(NOT(AND(LEFT(R475,1)="L",R475&lt;&gt;"LIGNE")),"",IFERROR(VLOOKUP(UPPER(TRIM(V475)),AP4:AS49,2,FALSE),""))</f>
        <v/>
      </c>
      <c r="AG475" s="49" t="str">
        <f>IF(NOT(AND(LEFT(R475,1)="L",R475&lt;&gt;"LIGNE")),"",IFERROR(VLOOKUP(UPPER(TRIM(V475)),AP4:AS49,3,FALSE),""))</f>
        <v/>
      </c>
      <c r="AH475" s="49" t="str">
        <f t="shared" si="97"/>
        <v/>
      </c>
      <c r="AI475" s="49" t="str">
        <f t="shared" si="101"/>
        <v/>
      </c>
      <c r="AJ475" s="49" t="str">
        <f t="shared" si="102"/>
        <v/>
      </c>
      <c r="AK475" s="40" t="str">
        <f>IF(R475="RECETTE","",IF(R475="PRINCIPAL AUTEUR",IF(OR(S475="",T475="",V475="",W475="",S475=0),"",IFERROR(IF(OR(VLOOKUP(UPPER(TRIM(SUBSTITUTE(T475,CHAR(160)," "))),AP4:AS49,2,FALSE)&lt;&gt;VLOOKUP(UPPER(TRIM(SUBSTITUTE(W475,CHAR(160)," "))),AP4:AS49,2,FALSE),AND(VLOOKUP(UPPER(TRIM(SUBSTITUTE(T475,CHAR(160)," "))),AP4:AS49,2,FALSE)="AUTRE",UPPER(TRIM(SUBSTITUTE(T475,CHAR(160)," ")))&lt;&gt;UPPER(TRIM(SUBSTITUTE(W475,CHAR(160)," "))))),"",(V475*VLOOKUP(UPPER(TRIM(SUBSTITUTE(W475,CHAR(160)," "))),AP4:AS49,3,FALSE))/(S475*VLOOKUP(UPPER(TRIM(SUBSTITUTE(T475,CHAR(160)," "))),AP4:AS49,3,FALSE))),"")),IFERROR(AK474,"")))</f>
        <v/>
      </c>
      <c r="AL475" s="40" t="str">
        <f t="shared" si="103"/>
        <v/>
      </c>
      <c r="AM475" s="50">
        <f t="shared" si="104"/>
        <v>0</v>
      </c>
      <c r="AN475" s="1"/>
      <c r="AO475" s="1"/>
      <c r="AP475" s="21" t="s">
        <v>272</v>
      </c>
      <c r="AQ475" s="1"/>
      <c r="AR475" s="1"/>
      <c r="AS475" s="1"/>
      <c r="BJ475" s="229">
        <v>1</v>
      </c>
    </row>
    <row r="476" spans="2:62" ht="20.100000000000001" customHeight="1" x14ac:dyDescent="0.25">
      <c r="B476" s="178">
        <f t="shared" si="93"/>
        <v>0</v>
      </c>
      <c r="C476" s="156"/>
      <c r="D476" s="157"/>
      <c r="E476" s="157"/>
      <c r="F476" s="157"/>
      <c r="G476" s="157"/>
      <c r="H476" s="157"/>
      <c r="I476" s="158"/>
      <c r="K476" s="255" t="str">
        <f t="shared" si="94"/>
        <v>►</v>
      </c>
      <c r="L476" s="341"/>
      <c r="M476" s="341"/>
      <c r="N476" s="341"/>
      <c r="O476" s="341"/>
      <c r="P476" s="341"/>
      <c r="Q476" s="1"/>
      <c r="R476" s="1"/>
      <c r="S476" s="77"/>
      <c r="T476" s="77"/>
      <c r="U476" s="77"/>
      <c r="V476" s="77"/>
      <c r="W476" s="1"/>
      <c r="X476" s="46" t="str">
        <f t="shared" si="98"/>
        <v/>
      </c>
      <c r="Y476" s="46" t="str">
        <f>IF(NOT(AND(LEFT(R476,1)="L",R476&lt;&gt;"LIGNE")),"",IF(UPPER(TRIM(W476))="QS","Qt. suffisante",IF(AJ476="","",IF(AF476="MASSE",IF(AJ476&gt;=1,"Kg","g"),IF(AF476="VOLUME",IF(AJ476&gt;=1,"L","cl"),IFERROR(VLOOKUP(UPPER(TRIM(V476)),AP4:AS49,4,FALSE),V476))))))</f>
        <v/>
      </c>
      <c r="Z476" s="78" t="str">
        <f t="shared" si="99"/>
        <v/>
      </c>
      <c r="AA476" s="45" t="str">
        <f>IF(NOT(AND(LEFT(R476,1)="L",R476&lt;&gt;"LIGNE")),"",IF(UPPER(TRIM(W476))="QS","Qt. suffisante",IF(AI476="","",IF(AF476="MASSE",IF(AI476&gt;=1,"Kg","g"),IF(AF476="VOLUME",IF(AI476&gt;=1,"L","cl"),IFERROR(VLOOKUP(UPPER(TRIM(V476)),AP4:AS49,4,FALSE),V476))))))</f>
        <v/>
      </c>
      <c r="AB476" s="47" t="str">
        <f t="shared" si="95"/>
        <v/>
      </c>
      <c r="AC476" s="47" t="str">
        <f t="shared" si="96"/>
        <v/>
      </c>
      <c r="AD476" s="47" t="str">
        <f t="shared" si="100"/>
        <v/>
      </c>
      <c r="AE476" s="1"/>
      <c r="AF476" s="48" t="str">
        <f>IF(NOT(AND(LEFT(R476,1)="L",R476&lt;&gt;"LIGNE")),"",IFERROR(VLOOKUP(UPPER(TRIM(V476)),AP4:AS49,2,FALSE),""))</f>
        <v/>
      </c>
      <c r="AG476" s="49" t="str">
        <f>IF(NOT(AND(LEFT(R476,1)="L",R476&lt;&gt;"LIGNE")),"",IFERROR(VLOOKUP(UPPER(TRIM(V476)),AP4:AS49,3,FALSE),""))</f>
        <v/>
      </c>
      <c r="AH476" s="49" t="str">
        <f t="shared" si="97"/>
        <v/>
      </c>
      <c r="AI476" s="49" t="str">
        <f t="shared" si="101"/>
        <v/>
      </c>
      <c r="AJ476" s="49" t="str">
        <f t="shared" si="102"/>
        <v/>
      </c>
      <c r="AK476" s="40" t="str">
        <f>IF(R476="RECETTE","",IF(R476="PRINCIPAL AUTEUR",IF(OR(S476="",T476="",V476="",W476="",S476=0),"",IFERROR(IF(OR(VLOOKUP(UPPER(TRIM(SUBSTITUTE(T476,CHAR(160)," "))),AP4:AS49,2,FALSE)&lt;&gt;VLOOKUP(UPPER(TRIM(SUBSTITUTE(W476,CHAR(160)," "))),AP4:AS49,2,FALSE),AND(VLOOKUP(UPPER(TRIM(SUBSTITUTE(T476,CHAR(160)," "))),AP4:AS49,2,FALSE)="AUTRE",UPPER(TRIM(SUBSTITUTE(T476,CHAR(160)," ")))&lt;&gt;UPPER(TRIM(SUBSTITUTE(W476,CHAR(160)," "))))),"",(V476*VLOOKUP(UPPER(TRIM(SUBSTITUTE(W476,CHAR(160)," "))),AP4:AS49,3,FALSE))/(S476*VLOOKUP(UPPER(TRIM(SUBSTITUTE(T476,CHAR(160)," "))),AP4:AS49,3,FALSE))),"")),IFERROR(AK475,"")))</f>
        <v/>
      </c>
      <c r="AL476" s="40" t="str">
        <f t="shared" si="103"/>
        <v/>
      </c>
      <c r="AM476" s="50">
        <f t="shared" si="104"/>
        <v>0</v>
      </c>
      <c r="AN476" s="1"/>
      <c r="AO476" s="1"/>
      <c r="AP476" s="26" t="s">
        <v>469</v>
      </c>
      <c r="AQ476" s="1"/>
      <c r="AR476" s="1"/>
      <c r="AS476" s="1"/>
      <c r="BJ476" s="229">
        <v>1</v>
      </c>
    </row>
    <row r="477" spans="2:62" ht="20.100000000000001" customHeight="1" x14ac:dyDescent="0.25">
      <c r="B477" s="178">
        <f t="shared" si="93"/>
        <v>0</v>
      </c>
      <c r="C477" s="156"/>
      <c r="D477" s="157"/>
      <c r="E477" s="157"/>
      <c r="F477" s="157"/>
      <c r="G477" s="157"/>
      <c r="H477" s="157"/>
      <c r="I477" s="158"/>
      <c r="K477" s="255" t="str">
        <f t="shared" si="94"/>
        <v>►</v>
      </c>
      <c r="L477" s="341"/>
      <c r="M477" s="341"/>
      <c r="N477" s="341"/>
      <c r="O477" s="341"/>
      <c r="P477" s="341"/>
      <c r="Q477" s="1"/>
      <c r="R477" s="1"/>
      <c r="S477" s="77"/>
      <c r="T477" s="77"/>
      <c r="U477" s="77"/>
      <c r="V477" s="77"/>
      <c r="W477" s="1"/>
      <c r="X477" s="46" t="str">
        <f t="shared" si="98"/>
        <v/>
      </c>
      <c r="Y477" s="46" t="str">
        <f>IF(NOT(AND(LEFT(R477,1)="L",R477&lt;&gt;"LIGNE")),"",IF(UPPER(TRIM(W477))="QS","Qt. suffisante",IF(AJ477="","",IF(AF477="MASSE",IF(AJ477&gt;=1,"Kg","g"),IF(AF477="VOLUME",IF(AJ477&gt;=1,"L","cl"),IFERROR(VLOOKUP(UPPER(TRIM(V477)),AP4:AS49,4,FALSE),V477))))))</f>
        <v/>
      </c>
      <c r="Z477" s="78" t="str">
        <f t="shared" si="99"/>
        <v/>
      </c>
      <c r="AA477" s="45" t="str">
        <f>IF(NOT(AND(LEFT(R477,1)="L",R477&lt;&gt;"LIGNE")),"",IF(UPPER(TRIM(W477))="QS","Qt. suffisante",IF(AI477="","",IF(AF477="MASSE",IF(AI477&gt;=1,"Kg","g"),IF(AF477="VOLUME",IF(AI477&gt;=1,"L","cl"),IFERROR(VLOOKUP(UPPER(TRIM(V477)),AP4:AS49,4,FALSE),V477))))))</f>
        <v/>
      </c>
      <c r="AB477" s="47" t="str">
        <f t="shared" si="95"/>
        <v/>
      </c>
      <c r="AC477" s="47" t="str">
        <f t="shared" si="96"/>
        <v/>
      </c>
      <c r="AD477" s="47" t="str">
        <f t="shared" si="100"/>
        <v/>
      </c>
      <c r="AE477" s="1"/>
      <c r="AF477" s="48" t="str">
        <f>IF(NOT(AND(LEFT(R477,1)="L",R477&lt;&gt;"LIGNE")),"",IFERROR(VLOOKUP(UPPER(TRIM(V477)),AP4:AS49,2,FALSE),""))</f>
        <v/>
      </c>
      <c r="AG477" s="49" t="str">
        <f>IF(NOT(AND(LEFT(R477,1)="L",R477&lt;&gt;"LIGNE")),"",IFERROR(VLOOKUP(UPPER(TRIM(V477)),AP4:AS49,3,FALSE),""))</f>
        <v/>
      </c>
      <c r="AH477" s="49" t="str">
        <f t="shared" si="97"/>
        <v/>
      </c>
      <c r="AI477" s="49" t="str">
        <f t="shared" si="101"/>
        <v/>
      </c>
      <c r="AJ477" s="49" t="str">
        <f t="shared" si="102"/>
        <v/>
      </c>
      <c r="AK477" s="40" t="str">
        <f>IF(R477="RECETTE","",IF(R477="PRINCIPAL AUTEUR",IF(OR(S477="",T477="",V477="",W477="",S477=0),"",IFERROR(IF(OR(VLOOKUP(UPPER(TRIM(SUBSTITUTE(T477,CHAR(160)," "))),AP4:AS49,2,FALSE)&lt;&gt;VLOOKUP(UPPER(TRIM(SUBSTITUTE(W477,CHAR(160)," "))),AP4:AS49,2,FALSE),AND(VLOOKUP(UPPER(TRIM(SUBSTITUTE(T477,CHAR(160)," "))),AP4:AS49,2,FALSE)="AUTRE",UPPER(TRIM(SUBSTITUTE(T477,CHAR(160)," ")))&lt;&gt;UPPER(TRIM(SUBSTITUTE(W477,CHAR(160)," "))))),"",(V477*VLOOKUP(UPPER(TRIM(SUBSTITUTE(W477,CHAR(160)," "))),AP4:AS49,3,FALSE))/(S477*VLOOKUP(UPPER(TRIM(SUBSTITUTE(T477,CHAR(160)," "))),AP4:AS49,3,FALSE))),"")),IFERROR(AK476,"")))</f>
        <v/>
      </c>
      <c r="AL477" s="40" t="str">
        <f t="shared" si="103"/>
        <v/>
      </c>
      <c r="AM477" s="50">
        <f t="shared" si="104"/>
        <v>0</v>
      </c>
      <c r="AN477" s="1"/>
      <c r="AO477" s="1"/>
      <c r="AP477" s="26" t="s">
        <v>470</v>
      </c>
      <c r="AQ477" s="1"/>
      <c r="AR477" s="1"/>
      <c r="AS477" s="1"/>
      <c r="BJ477" s="229">
        <v>1</v>
      </c>
    </row>
    <row r="478" spans="2:62" ht="20.100000000000001" customHeight="1" x14ac:dyDescent="0.25">
      <c r="B478" s="178">
        <f t="shared" si="93"/>
        <v>0</v>
      </c>
      <c r="C478" s="156"/>
      <c r="D478" s="157"/>
      <c r="E478" s="157"/>
      <c r="F478" s="157"/>
      <c r="G478" s="157"/>
      <c r="H478" s="157"/>
      <c r="I478" s="158"/>
      <c r="K478" s="255" t="str">
        <f t="shared" si="94"/>
        <v>►</v>
      </c>
      <c r="L478" s="341"/>
      <c r="M478" s="341"/>
      <c r="N478" s="341"/>
      <c r="O478" s="341"/>
      <c r="P478" s="341"/>
      <c r="Q478" s="1"/>
      <c r="R478" s="1"/>
      <c r="S478" s="77"/>
      <c r="T478" s="77"/>
      <c r="U478" s="77"/>
      <c r="V478" s="77"/>
      <c r="W478" s="1"/>
      <c r="X478" s="46" t="str">
        <f t="shared" si="98"/>
        <v/>
      </c>
      <c r="Y478" s="46" t="str">
        <f>IF(NOT(AND(LEFT(R478,1)="L",R478&lt;&gt;"LIGNE")),"",IF(UPPER(TRIM(W478))="QS","Qt. suffisante",IF(AJ478="","",IF(AF478="MASSE",IF(AJ478&gt;=1,"Kg","g"),IF(AF478="VOLUME",IF(AJ478&gt;=1,"L","cl"),IFERROR(VLOOKUP(UPPER(TRIM(V478)),AP4:AS49,4,FALSE),V478))))))</f>
        <v/>
      </c>
      <c r="Z478" s="78" t="str">
        <f t="shared" si="99"/>
        <v/>
      </c>
      <c r="AA478" s="45" t="str">
        <f>IF(NOT(AND(LEFT(R478,1)="L",R478&lt;&gt;"LIGNE")),"",IF(UPPER(TRIM(W478))="QS","Qt. suffisante",IF(AI478="","",IF(AF478="MASSE",IF(AI478&gt;=1,"Kg","g"),IF(AF478="VOLUME",IF(AI478&gt;=1,"L","cl"),IFERROR(VLOOKUP(UPPER(TRIM(V478)),AP4:AS49,4,FALSE),V478))))))</f>
        <v/>
      </c>
      <c r="AB478" s="47" t="str">
        <f t="shared" si="95"/>
        <v/>
      </c>
      <c r="AC478" s="47" t="str">
        <f t="shared" si="96"/>
        <v/>
      </c>
      <c r="AD478" s="47" t="str">
        <f t="shared" si="100"/>
        <v/>
      </c>
      <c r="AE478" s="1"/>
      <c r="AF478" s="48" t="str">
        <f>IF(NOT(AND(LEFT(R478,1)="L",R478&lt;&gt;"LIGNE")),"",IFERROR(VLOOKUP(UPPER(TRIM(V478)),AP4:AS49,2,FALSE),""))</f>
        <v/>
      </c>
      <c r="AG478" s="49" t="str">
        <f>IF(NOT(AND(LEFT(R478,1)="L",R478&lt;&gt;"LIGNE")),"",IFERROR(VLOOKUP(UPPER(TRIM(V478)),AP4:AS49,3,FALSE),""))</f>
        <v/>
      </c>
      <c r="AH478" s="49" t="str">
        <f t="shared" si="97"/>
        <v/>
      </c>
      <c r="AI478" s="49" t="str">
        <f t="shared" si="101"/>
        <v/>
      </c>
      <c r="AJ478" s="49" t="str">
        <f t="shared" si="102"/>
        <v/>
      </c>
      <c r="AK478" s="40" t="str">
        <f>IF(R478="RECETTE","",IF(R478="PRINCIPAL AUTEUR",IF(OR(S478="",T478="",V478="",W478="",S478=0),"",IFERROR(IF(OR(VLOOKUP(UPPER(TRIM(SUBSTITUTE(T478,CHAR(160)," "))),AP4:AS49,2,FALSE)&lt;&gt;VLOOKUP(UPPER(TRIM(SUBSTITUTE(W478,CHAR(160)," "))),AP4:AS49,2,FALSE),AND(VLOOKUP(UPPER(TRIM(SUBSTITUTE(T478,CHAR(160)," "))),AP4:AS49,2,FALSE)="AUTRE",UPPER(TRIM(SUBSTITUTE(T478,CHAR(160)," ")))&lt;&gt;UPPER(TRIM(SUBSTITUTE(W478,CHAR(160)," "))))),"",(V478*VLOOKUP(UPPER(TRIM(SUBSTITUTE(W478,CHAR(160)," "))),AP4:AS49,3,FALSE))/(S478*VLOOKUP(UPPER(TRIM(SUBSTITUTE(T478,CHAR(160)," "))),AP4:AS49,3,FALSE))),"")),IFERROR(AK477,"")))</f>
        <v/>
      </c>
      <c r="AL478" s="40" t="str">
        <f t="shared" si="103"/>
        <v/>
      </c>
      <c r="AM478" s="50">
        <f t="shared" si="104"/>
        <v>0</v>
      </c>
      <c r="AN478" s="1"/>
      <c r="AO478" s="1"/>
      <c r="AP478" s="26" t="s">
        <v>471</v>
      </c>
      <c r="AQ478" s="1"/>
      <c r="AR478" s="1"/>
      <c r="AS478" s="1"/>
      <c r="BJ478" s="229">
        <v>1</v>
      </c>
    </row>
    <row r="479" spans="2:62" ht="20.100000000000001" customHeight="1" x14ac:dyDescent="0.25">
      <c r="B479" s="178">
        <f t="shared" si="93"/>
        <v>0</v>
      </c>
      <c r="C479" s="156"/>
      <c r="D479" s="157"/>
      <c r="E479" s="157"/>
      <c r="F479" s="157"/>
      <c r="G479" s="157"/>
      <c r="H479" s="157"/>
      <c r="I479" s="158"/>
      <c r="K479" s="255" t="str">
        <f t="shared" si="94"/>
        <v>►</v>
      </c>
      <c r="L479" s="341"/>
      <c r="M479" s="341"/>
      <c r="N479" s="341"/>
      <c r="O479" s="341"/>
      <c r="P479" s="341"/>
      <c r="Q479" s="1"/>
      <c r="R479" s="1"/>
      <c r="S479" s="77"/>
      <c r="T479" s="77"/>
      <c r="U479" s="77"/>
      <c r="V479" s="77"/>
      <c r="W479" s="1"/>
      <c r="X479" s="46" t="str">
        <f t="shared" si="98"/>
        <v/>
      </c>
      <c r="Y479" s="46" t="str">
        <f>IF(NOT(AND(LEFT(R479,1)="L",R479&lt;&gt;"LIGNE")),"",IF(UPPER(TRIM(W479))="QS","Qt. suffisante",IF(AJ479="","",IF(AF479="MASSE",IF(AJ479&gt;=1,"Kg","g"),IF(AF479="VOLUME",IF(AJ479&gt;=1,"L","cl"),IFERROR(VLOOKUP(UPPER(TRIM(V479)),AP4:AS49,4,FALSE),V479))))))</f>
        <v/>
      </c>
      <c r="Z479" s="78" t="str">
        <f t="shared" si="99"/>
        <v/>
      </c>
      <c r="AA479" s="45" t="str">
        <f>IF(NOT(AND(LEFT(R479,1)="L",R479&lt;&gt;"LIGNE")),"",IF(UPPER(TRIM(W479))="QS","Qt. suffisante",IF(AI479="","",IF(AF479="MASSE",IF(AI479&gt;=1,"Kg","g"),IF(AF479="VOLUME",IF(AI479&gt;=1,"L","cl"),IFERROR(VLOOKUP(UPPER(TRIM(V479)),AP4:AS49,4,FALSE),V479))))))</f>
        <v/>
      </c>
      <c r="AB479" s="47" t="str">
        <f t="shared" si="95"/>
        <v/>
      </c>
      <c r="AC479" s="47" t="str">
        <f t="shared" si="96"/>
        <v/>
      </c>
      <c r="AD479" s="47" t="str">
        <f t="shared" si="100"/>
        <v/>
      </c>
      <c r="AE479" s="1"/>
      <c r="AF479" s="48" t="str">
        <f>IF(NOT(AND(LEFT(R479,1)="L",R479&lt;&gt;"LIGNE")),"",IFERROR(VLOOKUP(UPPER(TRIM(V479)),AP4:AS49,2,FALSE),""))</f>
        <v/>
      </c>
      <c r="AG479" s="49" t="str">
        <f>IF(NOT(AND(LEFT(R479,1)="L",R479&lt;&gt;"LIGNE")),"",IFERROR(VLOOKUP(UPPER(TRIM(V479)),AP4:AS49,3,FALSE),""))</f>
        <v/>
      </c>
      <c r="AH479" s="49" t="str">
        <f t="shared" si="97"/>
        <v/>
      </c>
      <c r="AI479" s="49" t="str">
        <f t="shared" si="101"/>
        <v/>
      </c>
      <c r="AJ479" s="49" t="str">
        <f t="shared" si="102"/>
        <v/>
      </c>
      <c r="AK479" s="40" t="str">
        <f>IF(R479="RECETTE","",IF(R479="PRINCIPAL AUTEUR",IF(OR(S479="",T479="",V479="",W479="",S479=0),"",IFERROR(IF(OR(VLOOKUP(UPPER(TRIM(SUBSTITUTE(T479,CHAR(160)," "))),AP4:AS49,2,FALSE)&lt;&gt;VLOOKUP(UPPER(TRIM(SUBSTITUTE(W479,CHAR(160)," "))),AP4:AS49,2,FALSE),AND(VLOOKUP(UPPER(TRIM(SUBSTITUTE(T479,CHAR(160)," "))),AP4:AS49,2,FALSE)="AUTRE",UPPER(TRIM(SUBSTITUTE(T479,CHAR(160)," ")))&lt;&gt;UPPER(TRIM(SUBSTITUTE(W479,CHAR(160)," "))))),"",(V479*VLOOKUP(UPPER(TRIM(SUBSTITUTE(W479,CHAR(160)," "))),AP4:AS49,3,FALSE))/(S479*VLOOKUP(UPPER(TRIM(SUBSTITUTE(T479,CHAR(160)," "))),AP4:AS49,3,FALSE))),"")),IFERROR(AK478,"")))</f>
        <v/>
      </c>
      <c r="AL479" s="40" t="str">
        <f t="shared" si="103"/>
        <v/>
      </c>
      <c r="AM479" s="50">
        <f t="shared" si="104"/>
        <v>0</v>
      </c>
      <c r="AN479" s="1"/>
      <c r="AO479" s="1"/>
      <c r="AP479" s="51" t="s">
        <v>0</v>
      </c>
      <c r="AQ479" s="1"/>
      <c r="AR479" s="1"/>
      <c r="AS479" s="1"/>
      <c r="BJ479" s="229">
        <v>1</v>
      </c>
    </row>
    <row r="480" spans="2:62" ht="20.100000000000001" customHeight="1" x14ac:dyDescent="0.25">
      <c r="B480" s="178">
        <f t="shared" si="93"/>
        <v>0</v>
      </c>
      <c r="C480" s="156"/>
      <c r="D480" s="157"/>
      <c r="E480" s="157"/>
      <c r="F480" s="157"/>
      <c r="G480" s="157"/>
      <c r="H480" s="157"/>
      <c r="I480" s="158"/>
      <c r="K480" s="255" t="str">
        <f t="shared" si="94"/>
        <v>►</v>
      </c>
      <c r="L480" s="341"/>
      <c r="M480" s="341"/>
      <c r="N480" s="341"/>
      <c r="O480" s="341"/>
      <c r="P480" s="341"/>
      <c r="Q480" s="1"/>
      <c r="R480" s="1"/>
      <c r="S480" s="77"/>
      <c r="T480" s="77"/>
      <c r="U480" s="77"/>
      <c r="V480" s="77"/>
      <c r="W480" s="1"/>
      <c r="X480" s="46" t="str">
        <f t="shared" si="98"/>
        <v/>
      </c>
      <c r="Y480" s="46" t="str">
        <f>IF(NOT(AND(LEFT(R480,1)="L",R480&lt;&gt;"LIGNE")),"",IF(UPPER(TRIM(W480))="QS","Qt. suffisante",IF(AJ480="","",IF(AF480="MASSE",IF(AJ480&gt;=1,"Kg","g"),IF(AF480="VOLUME",IF(AJ480&gt;=1,"L","cl"),IFERROR(VLOOKUP(UPPER(TRIM(V480)),AP4:AS49,4,FALSE),V480))))))</f>
        <v/>
      </c>
      <c r="Z480" s="78" t="str">
        <f t="shared" si="99"/>
        <v/>
      </c>
      <c r="AA480" s="45" t="str">
        <f>IF(NOT(AND(LEFT(R480,1)="L",R480&lt;&gt;"LIGNE")),"",IF(UPPER(TRIM(W480))="QS","Qt. suffisante",IF(AI480="","",IF(AF480="MASSE",IF(AI480&gt;=1,"Kg","g"),IF(AF480="VOLUME",IF(AI480&gt;=1,"L","cl"),IFERROR(VLOOKUP(UPPER(TRIM(V480)),AP4:AS49,4,FALSE),V480))))))</f>
        <v/>
      </c>
      <c r="AB480" s="47" t="str">
        <f t="shared" si="95"/>
        <v/>
      </c>
      <c r="AC480" s="47" t="str">
        <f t="shared" si="96"/>
        <v/>
      </c>
      <c r="AD480" s="47" t="str">
        <f t="shared" si="100"/>
        <v/>
      </c>
      <c r="AE480" s="1"/>
      <c r="AF480" s="48" t="str">
        <f>IF(NOT(AND(LEFT(R480,1)="L",R480&lt;&gt;"LIGNE")),"",IFERROR(VLOOKUP(UPPER(TRIM(V480)),AP4:AS49,2,FALSE),""))</f>
        <v/>
      </c>
      <c r="AG480" s="49" t="str">
        <f>IF(NOT(AND(LEFT(R480,1)="L",R480&lt;&gt;"LIGNE")),"",IFERROR(VLOOKUP(UPPER(TRIM(V480)),AP4:AS49,3,FALSE),""))</f>
        <v/>
      </c>
      <c r="AH480" s="49" t="str">
        <f t="shared" si="97"/>
        <v/>
      </c>
      <c r="AI480" s="49" t="str">
        <f t="shared" si="101"/>
        <v/>
      </c>
      <c r="AJ480" s="49" t="str">
        <f t="shared" si="102"/>
        <v/>
      </c>
      <c r="AK480" s="40" t="str">
        <f>IF(R480="RECETTE","",IF(R480="PRINCIPAL AUTEUR",IF(OR(S480="",T480="",V480="",W480="",S480=0),"",IFERROR(IF(OR(VLOOKUP(UPPER(TRIM(SUBSTITUTE(T480,CHAR(160)," "))),AP4:AS49,2,FALSE)&lt;&gt;VLOOKUP(UPPER(TRIM(SUBSTITUTE(W480,CHAR(160)," "))),AP4:AS49,2,FALSE),AND(VLOOKUP(UPPER(TRIM(SUBSTITUTE(T480,CHAR(160)," "))),AP4:AS49,2,FALSE)="AUTRE",UPPER(TRIM(SUBSTITUTE(T480,CHAR(160)," ")))&lt;&gt;UPPER(TRIM(SUBSTITUTE(W480,CHAR(160)," "))))),"",(V480*VLOOKUP(UPPER(TRIM(SUBSTITUTE(W480,CHAR(160)," "))),AP4:AS49,3,FALSE))/(S480*VLOOKUP(UPPER(TRIM(SUBSTITUTE(T480,CHAR(160)," "))),AP4:AS49,3,FALSE))),"")),IFERROR(AK479,"")))</f>
        <v/>
      </c>
      <c r="AL480" s="40" t="str">
        <f t="shared" si="103"/>
        <v/>
      </c>
      <c r="AM480" s="50">
        <f t="shared" si="104"/>
        <v>0</v>
      </c>
      <c r="AN480" s="1"/>
      <c r="AO480" s="1"/>
      <c r="AP480" s="55" t="s">
        <v>314</v>
      </c>
      <c r="AQ480" s="1"/>
      <c r="AR480" s="1"/>
      <c r="AS480" s="1"/>
      <c r="BJ480" s="229">
        <v>1</v>
      </c>
    </row>
    <row r="481" spans="2:62" ht="20.100000000000001" customHeight="1" x14ac:dyDescent="0.25">
      <c r="B481" s="178">
        <f t="shared" si="93"/>
        <v>0</v>
      </c>
      <c r="C481" s="156"/>
      <c r="D481" s="157"/>
      <c r="E481" s="157"/>
      <c r="F481" s="157"/>
      <c r="G481" s="157"/>
      <c r="H481" s="157"/>
      <c r="I481" s="158"/>
      <c r="K481" s="255" t="str">
        <f t="shared" si="94"/>
        <v>►</v>
      </c>
      <c r="L481" s="341"/>
      <c r="M481" s="341"/>
      <c r="N481" s="341"/>
      <c r="O481" s="341"/>
      <c r="P481" s="341"/>
      <c r="Q481" s="1"/>
      <c r="R481" s="1"/>
      <c r="S481" s="77"/>
      <c r="T481" s="77"/>
      <c r="U481" s="77"/>
      <c r="V481" s="77"/>
      <c r="W481" s="1"/>
      <c r="X481" s="46" t="str">
        <f t="shared" si="98"/>
        <v/>
      </c>
      <c r="Y481" s="46" t="str">
        <f>IF(NOT(AND(LEFT(R481,1)="L",R481&lt;&gt;"LIGNE")),"",IF(UPPER(TRIM(W481))="QS","Qt. suffisante",IF(AJ481="","",IF(AF481="MASSE",IF(AJ481&gt;=1,"Kg","g"),IF(AF481="VOLUME",IF(AJ481&gt;=1,"L","cl"),IFERROR(VLOOKUP(UPPER(TRIM(V481)),AP4:AS49,4,FALSE),V481))))))</f>
        <v/>
      </c>
      <c r="Z481" s="78" t="str">
        <f t="shared" si="99"/>
        <v/>
      </c>
      <c r="AA481" s="45" t="str">
        <f>IF(NOT(AND(LEFT(R481,1)="L",R481&lt;&gt;"LIGNE")),"",IF(UPPER(TRIM(W481))="QS","Qt. suffisante",IF(AI481="","",IF(AF481="MASSE",IF(AI481&gt;=1,"Kg","g"),IF(AF481="VOLUME",IF(AI481&gt;=1,"L","cl"),IFERROR(VLOOKUP(UPPER(TRIM(V481)),AP4:AS49,4,FALSE),V481))))))</f>
        <v/>
      </c>
      <c r="AB481" s="47" t="str">
        <f t="shared" si="95"/>
        <v/>
      </c>
      <c r="AC481" s="47" t="str">
        <f t="shared" si="96"/>
        <v/>
      </c>
      <c r="AD481" s="47" t="str">
        <f t="shared" si="100"/>
        <v/>
      </c>
      <c r="AE481" s="1"/>
      <c r="AF481" s="48" t="str">
        <f>IF(NOT(AND(LEFT(R481,1)="L",R481&lt;&gt;"LIGNE")),"",IFERROR(VLOOKUP(UPPER(TRIM(V481)),AP4:AS49,2,FALSE),""))</f>
        <v/>
      </c>
      <c r="AG481" s="49" t="str">
        <f>IF(NOT(AND(LEFT(R481,1)="L",R481&lt;&gt;"LIGNE")),"",IFERROR(VLOOKUP(UPPER(TRIM(V481)),AP4:AS49,3,FALSE),""))</f>
        <v/>
      </c>
      <c r="AH481" s="49" t="str">
        <f t="shared" si="97"/>
        <v/>
      </c>
      <c r="AI481" s="49" t="str">
        <f t="shared" si="101"/>
        <v/>
      </c>
      <c r="AJ481" s="49" t="str">
        <f t="shared" si="102"/>
        <v/>
      </c>
      <c r="AK481" s="40" t="str">
        <f>IF(R481="RECETTE","",IF(R481="PRINCIPAL AUTEUR",IF(OR(S481="",T481="",V481="",W481="",S481=0),"",IFERROR(IF(OR(VLOOKUP(UPPER(TRIM(SUBSTITUTE(T481,CHAR(160)," "))),AP4:AS49,2,FALSE)&lt;&gt;VLOOKUP(UPPER(TRIM(SUBSTITUTE(W481,CHAR(160)," "))),AP4:AS49,2,FALSE),AND(VLOOKUP(UPPER(TRIM(SUBSTITUTE(T481,CHAR(160)," "))),AP4:AS49,2,FALSE)="AUTRE",UPPER(TRIM(SUBSTITUTE(T481,CHAR(160)," ")))&lt;&gt;UPPER(TRIM(SUBSTITUTE(W481,CHAR(160)," "))))),"",(V481*VLOOKUP(UPPER(TRIM(SUBSTITUTE(W481,CHAR(160)," "))),AP4:AS49,3,FALSE))/(S481*VLOOKUP(UPPER(TRIM(SUBSTITUTE(T481,CHAR(160)," "))),AP4:AS49,3,FALSE))),"")),IFERROR(AK480,"")))</f>
        <v/>
      </c>
      <c r="AL481" s="40" t="str">
        <f t="shared" si="103"/>
        <v/>
      </c>
      <c r="AM481" s="50">
        <f t="shared" si="104"/>
        <v>0</v>
      </c>
      <c r="AN481" s="1"/>
      <c r="AO481" s="1"/>
      <c r="AP481" s="55" t="s">
        <v>312</v>
      </c>
      <c r="AQ481" s="1"/>
      <c r="AR481" s="1"/>
      <c r="AS481" s="1"/>
      <c r="BJ481" s="229">
        <v>1</v>
      </c>
    </row>
    <row r="482" spans="2:62" ht="20.100000000000001" customHeight="1" x14ac:dyDescent="0.25">
      <c r="B482" s="178">
        <f t="shared" si="93"/>
        <v>0</v>
      </c>
      <c r="C482" s="156"/>
      <c r="D482" s="157"/>
      <c r="E482" s="157"/>
      <c r="F482" s="157"/>
      <c r="G482" s="157"/>
      <c r="H482" s="157"/>
      <c r="I482" s="158"/>
      <c r="K482" s="255" t="str">
        <f t="shared" si="94"/>
        <v>►</v>
      </c>
      <c r="L482" s="341"/>
      <c r="M482" s="341"/>
      <c r="N482" s="341"/>
      <c r="O482" s="341"/>
      <c r="P482" s="341"/>
      <c r="Q482" s="1"/>
      <c r="R482" s="1"/>
      <c r="S482" s="77"/>
      <c r="T482" s="77"/>
      <c r="U482" s="77"/>
      <c r="V482" s="77"/>
      <c r="W482" s="1"/>
      <c r="X482" s="46" t="str">
        <f t="shared" si="98"/>
        <v/>
      </c>
      <c r="Y482" s="46" t="str">
        <f>IF(NOT(AND(LEFT(R482,1)="L",R482&lt;&gt;"LIGNE")),"",IF(UPPER(TRIM(W482))="QS","Qt. suffisante",IF(AJ482="","",IF(AF482="MASSE",IF(AJ482&gt;=1,"Kg","g"),IF(AF482="VOLUME",IF(AJ482&gt;=1,"L","cl"),IFERROR(VLOOKUP(UPPER(TRIM(V482)),AP4:AS49,4,FALSE),V482))))))</f>
        <v/>
      </c>
      <c r="Z482" s="78" t="str">
        <f t="shared" si="99"/>
        <v/>
      </c>
      <c r="AA482" s="45" t="str">
        <f>IF(NOT(AND(LEFT(R482,1)="L",R482&lt;&gt;"LIGNE")),"",IF(UPPER(TRIM(W482))="QS","Qt. suffisante",IF(AI482="","",IF(AF482="MASSE",IF(AI482&gt;=1,"Kg","g"),IF(AF482="VOLUME",IF(AI482&gt;=1,"L","cl"),IFERROR(VLOOKUP(UPPER(TRIM(V482)),AP4:AS49,4,FALSE),V482))))))</f>
        <v/>
      </c>
      <c r="AB482" s="47" t="str">
        <f t="shared" si="95"/>
        <v/>
      </c>
      <c r="AC482" s="47" t="str">
        <f t="shared" si="96"/>
        <v/>
      </c>
      <c r="AD482" s="47" t="str">
        <f t="shared" si="100"/>
        <v/>
      </c>
      <c r="AE482" s="1"/>
      <c r="AF482" s="48" t="str">
        <f>IF(NOT(AND(LEFT(R482,1)="L",R482&lt;&gt;"LIGNE")),"",IFERROR(VLOOKUP(UPPER(TRIM(V482)),AP4:AS49,2,FALSE),""))</f>
        <v/>
      </c>
      <c r="AG482" s="49" t="str">
        <f>IF(NOT(AND(LEFT(R482,1)="L",R482&lt;&gt;"LIGNE")),"",IFERROR(VLOOKUP(UPPER(TRIM(V482)),AP4:AS49,3,FALSE),""))</f>
        <v/>
      </c>
      <c r="AH482" s="49" t="str">
        <f t="shared" si="97"/>
        <v/>
      </c>
      <c r="AI482" s="49" t="str">
        <f t="shared" si="101"/>
        <v/>
      </c>
      <c r="AJ482" s="49" t="str">
        <f t="shared" si="102"/>
        <v/>
      </c>
      <c r="AK482" s="40" t="str">
        <f>IF(R482="RECETTE","",IF(R482="PRINCIPAL AUTEUR",IF(OR(S482="",T482="",V482="",W482="",S482=0),"",IFERROR(IF(OR(VLOOKUP(UPPER(TRIM(SUBSTITUTE(T482,CHAR(160)," "))),AP4:AS49,2,FALSE)&lt;&gt;VLOOKUP(UPPER(TRIM(SUBSTITUTE(W482,CHAR(160)," "))),AP4:AS49,2,FALSE),AND(VLOOKUP(UPPER(TRIM(SUBSTITUTE(T482,CHAR(160)," "))),AP4:AS49,2,FALSE)="AUTRE",UPPER(TRIM(SUBSTITUTE(T482,CHAR(160)," ")))&lt;&gt;UPPER(TRIM(SUBSTITUTE(W482,CHAR(160)," "))))),"",(V482*VLOOKUP(UPPER(TRIM(SUBSTITUTE(W482,CHAR(160)," "))),AP4:AS49,3,FALSE))/(S482*VLOOKUP(UPPER(TRIM(SUBSTITUTE(T482,CHAR(160)," "))),AP4:AS49,3,FALSE))),"")),IFERROR(AK481,"")))</f>
        <v/>
      </c>
      <c r="AL482" s="40" t="str">
        <f t="shared" si="103"/>
        <v/>
      </c>
      <c r="AM482" s="50">
        <f t="shared" si="104"/>
        <v>0</v>
      </c>
      <c r="AN482" s="1"/>
      <c r="AO482" s="1"/>
      <c r="AP482" s="55" t="s">
        <v>311</v>
      </c>
      <c r="AQ482" s="1"/>
      <c r="AR482" s="1"/>
      <c r="AS482" s="1"/>
      <c r="BJ482" s="229">
        <v>1</v>
      </c>
    </row>
    <row r="483" spans="2:62" ht="20.100000000000001" customHeight="1" x14ac:dyDescent="0.25">
      <c r="B483" s="178">
        <f t="shared" si="93"/>
        <v>0</v>
      </c>
      <c r="C483" s="156"/>
      <c r="D483" s="157"/>
      <c r="E483" s="157"/>
      <c r="F483" s="157"/>
      <c r="G483" s="157"/>
      <c r="H483" s="157"/>
      <c r="I483" s="158"/>
      <c r="K483" s="255" t="str">
        <f t="shared" si="94"/>
        <v>►</v>
      </c>
      <c r="L483" s="341"/>
      <c r="M483" s="341"/>
      <c r="N483" s="341"/>
      <c r="O483" s="341"/>
      <c r="P483" s="341"/>
      <c r="Q483" s="1"/>
      <c r="R483" s="1"/>
      <c r="S483" s="77"/>
      <c r="T483" s="77"/>
      <c r="U483" s="77"/>
      <c r="V483" s="77"/>
      <c r="W483" s="1"/>
      <c r="X483" s="46" t="str">
        <f t="shared" si="98"/>
        <v/>
      </c>
      <c r="Y483" s="46" t="str">
        <f>IF(NOT(AND(LEFT(R483,1)="L",R483&lt;&gt;"LIGNE")),"",IF(UPPER(TRIM(W483))="QS","Qt. suffisante",IF(AJ483="","",IF(AF483="MASSE",IF(AJ483&gt;=1,"Kg","g"),IF(AF483="VOLUME",IF(AJ483&gt;=1,"L","cl"),IFERROR(VLOOKUP(UPPER(TRIM(V483)),AP4:AS49,4,FALSE),V483))))))</f>
        <v/>
      </c>
      <c r="Z483" s="78" t="str">
        <f t="shared" si="99"/>
        <v/>
      </c>
      <c r="AA483" s="45" t="str">
        <f>IF(NOT(AND(LEFT(R483,1)="L",R483&lt;&gt;"LIGNE")),"",IF(UPPER(TRIM(W483))="QS","Qt. suffisante",IF(AI483="","",IF(AF483="MASSE",IF(AI483&gt;=1,"Kg","g"),IF(AF483="VOLUME",IF(AI483&gt;=1,"L","cl"),IFERROR(VLOOKUP(UPPER(TRIM(V483)),AP4:AS49,4,FALSE),V483))))))</f>
        <v/>
      </c>
      <c r="AB483" s="47" t="str">
        <f t="shared" si="95"/>
        <v/>
      </c>
      <c r="AC483" s="47" t="str">
        <f t="shared" si="96"/>
        <v/>
      </c>
      <c r="AD483" s="47" t="str">
        <f t="shared" si="100"/>
        <v/>
      </c>
      <c r="AE483" s="1"/>
      <c r="AF483" s="48" t="str">
        <f>IF(NOT(AND(LEFT(R483,1)="L",R483&lt;&gt;"LIGNE")),"",IFERROR(VLOOKUP(UPPER(TRIM(V483)),AP4:AS49,2,FALSE),""))</f>
        <v/>
      </c>
      <c r="AG483" s="49" t="str">
        <f>IF(NOT(AND(LEFT(R483,1)="L",R483&lt;&gt;"LIGNE")),"",IFERROR(VLOOKUP(UPPER(TRIM(V483)),AP4:AS49,3,FALSE),""))</f>
        <v/>
      </c>
      <c r="AH483" s="49" t="str">
        <f t="shared" si="97"/>
        <v/>
      </c>
      <c r="AI483" s="49" t="str">
        <f t="shared" si="101"/>
        <v/>
      </c>
      <c r="AJ483" s="49" t="str">
        <f t="shared" si="102"/>
        <v/>
      </c>
      <c r="AK483" s="40" t="str">
        <f>IF(R483="RECETTE","",IF(R483="PRINCIPAL AUTEUR",IF(OR(S483="",T483="",V483="",W483="",S483=0),"",IFERROR(IF(OR(VLOOKUP(UPPER(TRIM(SUBSTITUTE(T483,CHAR(160)," "))),AP4:AS49,2,FALSE)&lt;&gt;VLOOKUP(UPPER(TRIM(SUBSTITUTE(W483,CHAR(160)," "))),AP4:AS49,2,FALSE),AND(VLOOKUP(UPPER(TRIM(SUBSTITUTE(T483,CHAR(160)," "))),AP4:AS49,2,FALSE)="AUTRE",UPPER(TRIM(SUBSTITUTE(T483,CHAR(160)," ")))&lt;&gt;UPPER(TRIM(SUBSTITUTE(W483,CHAR(160)," "))))),"",(V483*VLOOKUP(UPPER(TRIM(SUBSTITUTE(W483,CHAR(160)," "))),AP4:AS49,3,FALSE))/(S483*VLOOKUP(UPPER(TRIM(SUBSTITUTE(T483,CHAR(160)," "))),AP4:AS49,3,FALSE))),"")),IFERROR(AK482,"")))</f>
        <v/>
      </c>
      <c r="AL483" s="40" t="str">
        <f t="shared" si="103"/>
        <v/>
      </c>
      <c r="AM483" s="50">
        <f t="shared" si="104"/>
        <v>0</v>
      </c>
      <c r="AN483" s="1"/>
      <c r="AO483" s="1"/>
      <c r="AP483" s="64" t="s">
        <v>318</v>
      </c>
      <c r="AQ483" s="1"/>
      <c r="AR483" s="1"/>
      <c r="AS483" s="1"/>
      <c r="BJ483" s="229">
        <v>1</v>
      </c>
    </row>
    <row r="484" spans="2:62" ht="20.100000000000001" customHeight="1" x14ac:dyDescent="0.25">
      <c r="B484" s="178">
        <f t="shared" si="93"/>
        <v>0</v>
      </c>
      <c r="C484" s="156"/>
      <c r="D484" s="157"/>
      <c r="E484" s="157"/>
      <c r="F484" s="157"/>
      <c r="G484" s="157"/>
      <c r="H484" s="157"/>
      <c r="I484" s="158"/>
      <c r="K484" s="255" t="str">
        <f t="shared" si="94"/>
        <v>►</v>
      </c>
      <c r="L484" s="341"/>
      <c r="M484" s="341"/>
      <c r="N484" s="341"/>
      <c r="O484" s="341"/>
      <c r="P484" s="341"/>
      <c r="Q484" s="1"/>
      <c r="R484" s="1"/>
      <c r="S484" s="77"/>
      <c r="T484" s="77"/>
      <c r="U484" s="77"/>
      <c r="V484" s="77"/>
      <c r="W484" s="1"/>
      <c r="X484" s="46" t="str">
        <f t="shared" si="98"/>
        <v/>
      </c>
      <c r="Y484" s="46" t="str">
        <f>IF(NOT(AND(LEFT(R484,1)="L",R484&lt;&gt;"LIGNE")),"",IF(UPPER(TRIM(W484))="QS","Qt. suffisante",IF(AJ484="","",IF(AF484="MASSE",IF(AJ484&gt;=1,"Kg","g"),IF(AF484="VOLUME",IF(AJ484&gt;=1,"L","cl"),IFERROR(VLOOKUP(UPPER(TRIM(V484)),AP4:AS49,4,FALSE),V484))))))</f>
        <v/>
      </c>
      <c r="Z484" s="78" t="str">
        <f t="shared" si="99"/>
        <v/>
      </c>
      <c r="AA484" s="45" t="str">
        <f>IF(NOT(AND(LEFT(R484,1)="L",R484&lt;&gt;"LIGNE")),"",IF(UPPER(TRIM(W484))="QS","Qt. suffisante",IF(AI484="","",IF(AF484="MASSE",IF(AI484&gt;=1,"Kg","g"),IF(AF484="VOLUME",IF(AI484&gt;=1,"L","cl"),IFERROR(VLOOKUP(UPPER(TRIM(V484)),AP4:AS49,4,FALSE),V484))))))</f>
        <v/>
      </c>
      <c r="AB484" s="47" t="str">
        <f t="shared" si="95"/>
        <v/>
      </c>
      <c r="AC484" s="47" t="str">
        <f t="shared" si="96"/>
        <v/>
      </c>
      <c r="AD484" s="47" t="str">
        <f t="shared" si="100"/>
        <v/>
      </c>
      <c r="AE484" s="1"/>
      <c r="AF484" s="48" t="str">
        <f>IF(NOT(AND(LEFT(R484,1)="L",R484&lt;&gt;"LIGNE")),"",IFERROR(VLOOKUP(UPPER(TRIM(V484)),AP4:AS49,2,FALSE),""))</f>
        <v/>
      </c>
      <c r="AG484" s="49" t="str">
        <f>IF(NOT(AND(LEFT(R484,1)="L",R484&lt;&gt;"LIGNE")),"",IFERROR(VLOOKUP(UPPER(TRIM(V484)),AP4:AS49,3,FALSE),""))</f>
        <v/>
      </c>
      <c r="AH484" s="49" t="str">
        <f t="shared" si="97"/>
        <v/>
      </c>
      <c r="AI484" s="49" t="str">
        <f t="shared" si="101"/>
        <v/>
      </c>
      <c r="AJ484" s="49" t="str">
        <f t="shared" si="102"/>
        <v/>
      </c>
      <c r="AK484" s="40" t="str">
        <f>IF(R484="RECETTE","",IF(R484="PRINCIPAL AUTEUR",IF(OR(S484="",T484="",V484="",W484="",S484=0),"",IFERROR(IF(OR(VLOOKUP(UPPER(TRIM(SUBSTITUTE(T484,CHAR(160)," "))),AP4:AS49,2,FALSE)&lt;&gt;VLOOKUP(UPPER(TRIM(SUBSTITUTE(W484,CHAR(160)," "))),AP4:AS49,2,FALSE),AND(VLOOKUP(UPPER(TRIM(SUBSTITUTE(T484,CHAR(160)," "))),AP4:AS49,2,FALSE)="AUTRE",UPPER(TRIM(SUBSTITUTE(T484,CHAR(160)," ")))&lt;&gt;UPPER(TRIM(SUBSTITUTE(W484,CHAR(160)," "))))),"",(V484*VLOOKUP(UPPER(TRIM(SUBSTITUTE(W484,CHAR(160)," "))),AP4:AS49,3,FALSE))/(S484*VLOOKUP(UPPER(TRIM(SUBSTITUTE(T484,CHAR(160)," "))),AP4:AS49,3,FALSE))),"")),IFERROR(AK483,"")))</f>
        <v/>
      </c>
      <c r="AL484" s="40" t="str">
        <f t="shared" si="103"/>
        <v/>
      </c>
      <c r="AM484" s="50">
        <f t="shared" si="104"/>
        <v>0</v>
      </c>
      <c r="AN484" s="1"/>
      <c r="AO484" s="1"/>
      <c r="AP484" s="64" t="s">
        <v>316</v>
      </c>
      <c r="AQ484" s="1"/>
      <c r="AR484" s="1"/>
      <c r="AS484" s="1"/>
      <c r="BJ484" s="229">
        <v>1</v>
      </c>
    </row>
    <row r="485" spans="2:62" ht="20.100000000000001" customHeight="1" x14ac:dyDescent="0.25">
      <c r="B485" s="178">
        <f t="shared" si="93"/>
        <v>0</v>
      </c>
      <c r="C485" s="156"/>
      <c r="D485" s="157"/>
      <c r="E485" s="157"/>
      <c r="F485" s="157"/>
      <c r="G485" s="157"/>
      <c r="H485" s="157"/>
      <c r="I485" s="158"/>
      <c r="K485" s="255" t="str">
        <f t="shared" si="94"/>
        <v>►</v>
      </c>
      <c r="L485" s="341"/>
      <c r="M485" s="341"/>
      <c r="N485" s="341"/>
      <c r="O485" s="341"/>
      <c r="P485" s="341"/>
      <c r="Q485" s="1"/>
      <c r="R485" s="1"/>
      <c r="S485" s="77"/>
      <c r="T485" s="77"/>
      <c r="U485" s="77"/>
      <c r="V485" s="77"/>
      <c r="W485" s="1"/>
      <c r="X485" s="46" t="str">
        <f t="shared" si="98"/>
        <v/>
      </c>
      <c r="Y485" s="46" t="str">
        <f>IF(NOT(AND(LEFT(R485,1)="L",R485&lt;&gt;"LIGNE")),"",IF(UPPER(TRIM(W485))="QS","Qt. suffisante",IF(AJ485="","",IF(AF485="MASSE",IF(AJ485&gt;=1,"Kg","g"),IF(AF485="VOLUME",IF(AJ485&gt;=1,"L","cl"),IFERROR(VLOOKUP(UPPER(TRIM(V485)),AP4:AS49,4,FALSE),V485))))))</f>
        <v/>
      </c>
      <c r="Z485" s="78" t="str">
        <f t="shared" si="99"/>
        <v/>
      </c>
      <c r="AA485" s="45" t="str">
        <f>IF(NOT(AND(LEFT(R485,1)="L",R485&lt;&gt;"LIGNE")),"",IF(UPPER(TRIM(W485))="QS","Qt. suffisante",IF(AI485="","",IF(AF485="MASSE",IF(AI485&gt;=1,"Kg","g"),IF(AF485="VOLUME",IF(AI485&gt;=1,"L","cl"),IFERROR(VLOOKUP(UPPER(TRIM(V485)),AP4:AS49,4,FALSE),V485))))))</f>
        <v/>
      </c>
      <c r="AB485" s="47" t="str">
        <f t="shared" si="95"/>
        <v/>
      </c>
      <c r="AC485" s="47" t="str">
        <f t="shared" si="96"/>
        <v/>
      </c>
      <c r="AD485" s="47" t="str">
        <f t="shared" si="100"/>
        <v/>
      </c>
      <c r="AE485" s="1"/>
      <c r="AF485" s="48" t="str">
        <f>IF(NOT(AND(LEFT(R485,1)="L",R485&lt;&gt;"LIGNE")),"",IFERROR(VLOOKUP(UPPER(TRIM(V485)),AP4:AS49,2,FALSE),""))</f>
        <v/>
      </c>
      <c r="AG485" s="49" t="str">
        <f>IF(NOT(AND(LEFT(R485,1)="L",R485&lt;&gt;"LIGNE")),"",IFERROR(VLOOKUP(UPPER(TRIM(V485)),AP4:AS49,3,FALSE),""))</f>
        <v/>
      </c>
      <c r="AH485" s="49" t="str">
        <f t="shared" si="97"/>
        <v/>
      </c>
      <c r="AI485" s="49" t="str">
        <f t="shared" si="101"/>
        <v/>
      </c>
      <c r="AJ485" s="49" t="str">
        <f t="shared" si="102"/>
        <v/>
      </c>
      <c r="AK485" s="40" t="str">
        <f>IF(R485="RECETTE","",IF(R485="PRINCIPAL AUTEUR",IF(OR(S485="",T485="",V485="",W485="",S485=0),"",IFERROR(IF(OR(VLOOKUP(UPPER(TRIM(SUBSTITUTE(T485,CHAR(160)," "))),AP4:AS49,2,FALSE)&lt;&gt;VLOOKUP(UPPER(TRIM(SUBSTITUTE(W485,CHAR(160)," "))),AP4:AS49,2,FALSE),AND(VLOOKUP(UPPER(TRIM(SUBSTITUTE(T485,CHAR(160)," "))),AP4:AS49,2,FALSE)="AUTRE",UPPER(TRIM(SUBSTITUTE(T485,CHAR(160)," ")))&lt;&gt;UPPER(TRIM(SUBSTITUTE(W485,CHAR(160)," "))))),"",(V485*VLOOKUP(UPPER(TRIM(SUBSTITUTE(W485,CHAR(160)," "))),AP4:AS49,3,FALSE))/(S485*VLOOKUP(UPPER(TRIM(SUBSTITUTE(T485,CHAR(160)," "))),AP4:AS49,3,FALSE))),"")),IFERROR(AK484,"")))</f>
        <v/>
      </c>
      <c r="AL485" s="40" t="str">
        <f t="shared" si="103"/>
        <v/>
      </c>
      <c r="AM485" s="50">
        <f t="shared" si="104"/>
        <v>0</v>
      </c>
      <c r="AN485" s="1"/>
      <c r="AO485" s="1"/>
      <c r="AP485" s="64" t="s">
        <v>368</v>
      </c>
      <c r="AQ485" s="1"/>
      <c r="AR485" s="1"/>
      <c r="AS485" s="1"/>
      <c r="BJ485" s="229">
        <v>1</v>
      </c>
    </row>
    <row r="486" spans="2:62" ht="20.100000000000001" customHeight="1" x14ac:dyDescent="0.25">
      <c r="B486" s="178">
        <f t="shared" si="93"/>
        <v>0</v>
      </c>
      <c r="C486" s="156"/>
      <c r="D486" s="157"/>
      <c r="E486" s="157"/>
      <c r="F486" s="157"/>
      <c r="G486" s="157"/>
      <c r="H486" s="157"/>
      <c r="I486" s="158"/>
      <c r="K486" s="255" t="str">
        <f t="shared" si="94"/>
        <v>►</v>
      </c>
      <c r="L486" s="341"/>
      <c r="M486" s="341"/>
      <c r="N486" s="341"/>
      <c r="O486" s="341"/>
      <c r="P486" s="341"/>
      <c r="Q486" s="1"/>
      <c r="R486" s="1"/>
      <c r="S486" s="77"/>
      <c r="T486" s="77"/>
      <c r="U486" s="77"/>
      <c r="V486" s="77"/>
      <c r="W486" s="1"/>
      <c r="X486" s="46" t="str">
        <f t="shared" si="98"/>
        <v/>
      </c>
      <c r="Y486" s="46" t="str">
        <f>IF(NOT(AND(LEFT(R486,1)="L",R486&lt;&gt;"LIGNE")),"",IF(UPPER(TRIM(W486))="QS","Qt. suffisante",IF(AJ486="","",IF(AF486="MASSE",IF(AJ486&gt;=1,"Kg","g"),IF(AF486="VOLUME",IF(AJ486&gt;=1,"L","cl"),IFERROR(VLOOKUP(UPPER(TRIM(V486)),AP4:AS49,4,FALSE),V486))))))</f>
        <v/>
      </c>
      <c r="Z486" s="78" t="str">
        <f t="shared" si="99"/>
        <v/>
      </c>
      <c r="AA486" s="45" t="str">
        <f>IF(NOT(AND(LEFT(R486,1)="L",R486&lt;&gt;"LIGNE")),"",IF(UPPER(TRIM(W486))="QS","Qt. suffisante",IF(AI486="","",IF(AF486="MASSE",IF(AI486&gt;=1,"Kg","g"),IF(AF486="VOLUME",IF(AI486&gt;=1,"L","cl"),IFERROR(VLOOKUP(UPPER(TRIM(V486)),AP4:AS49,4,FALSE),V486))))))</f>
        <v/>
      </c>
      <c r="AB486" s="47" t="str">
        <f t="shared" si="95"/>
        <v/>
      </c>
      <c r="AC486" s="47" t="str">
        <f t="shared" si="96"/>
        <v/>
      </c>
      <c r="AD486" s="47" t="str">
        <f t="shared" si="100"/>
        <v/>
      </c>
      <c r="AE486" s="1"/>
      <c r="AF486" s="48" t="str">
        <f>IF(NOT(AND(LEFT(R486,1)="L",R486&lt;&gt;"LIGNE")),"",IFERROR(VLOOKUP(UPPER(TRIM(V486)),AP4:AS49,2,FALSE),""))</f>
        <v/>
      </c>
      <c r="AG486" s="49" t="str">
        <f>IF(NOT(AND(LEFT(R486,1)="L",R486&lt;&gt;"LIGNE")),"",IFERROR(VLOOKUP(UPPER(TRIM(V486)),AP4:AS49,3,FALSE),""))</f>
        <v/>
      </c>
      <c r="AH486" s="49" t="str">
        <f t="shared" si="97"/>
        <v/>
      </c>
      <c r="AI486" s="49" t="str">
        <f t="shared" si="101"/>
        <v/>
      </c>
      <c r="AJ486" s="49" t="str">
        <f t="shared" si="102"/>
        <v/>
      </c>
      <c r="AK486" s="40" t="str">
        <f>IF(R486="RECETTE","",IF(R486="PRINCIPAL AUTEUR",IF(OR(S486="",T486="",V486="",W486="",S486=0),"",IFERROR(IF(OR(VLOOKUP(UPPER(TRIM(SUBSTITUTE(T486,CHAR(160)," "))),AP4:AS49,2,FALSE)&lt;&gt;VLOOKUP(UPPER(TRIM(SUBSTITUTE(W486,CHAR(160)," "))),AP4:AS49,2,FALSE),AND(VLOOKUP(UPPER(TRIM(SUBSTITUTE(T486,CHAR(160)," "))),AP4:AS49,2,FALSE)="AUTRE",UPPER(TRIM(SUBSTITUTE(T486,CHAR(160)," ")))&lt;&gt;UPPER(TRIM(SUBSTITUTE(W486,CHAR(160)," "))))),"",(V486*VLOOKUP(UPPER(TRIM(SUBSTITUTE(W486,CHAR(160)," "))),AP4:AS49,3,FALSE))/(S486*VLOOKUP(UPPER(TRIM(SUBSTITUTE(T486,CHAR(160)," "))),AP4:AS49,3,FALSE))),"")),IFERROR(AK485,"")))</f>
        <v/>
      </c>
      <c r="AL486" s="40" t="str">
        <f t="shared" si="103"/>
        <v/>
      </c>
      <c r="AM486" s="50">
        <f t="shared" si="104"/>
        <v>0</v>
      </c>
      <c r="AN486" s="1"/>
      <c r="AO486" s="1"/>
      <c r="AP486" s="64" t="s">
        <v>49</v>
      </c>
      <c r="AQ486" s="1"/>
      <c r="AR486" s="1"/>
      <c r="AS486" s="1"/>
      <c r="BJ486" s="229">
        <v>1</v>
      </c>
    </row>
    <row r="487" spans="2:62" ht="20.100000000000001" customHeight="1" x14ac:dyDescent="0.25">
      <c r="B487" s="178">
        <f t="shared" ref="B487:B550" si="105">LEN(C487)+LEN(D487)+LEN(E487)+LEN(F487)+LEN(G487)+LEN(H487)+LEN(I487)</f>
        <v>0</v>
      </c>
      <c r="C487" s="156"/>
      <c r="D487" s="157"/>
      <c r="E487" s="157"/>
      <c r="F487" s="157"/>
      <c r="G487" s="157"/>
      <c r="H487" s="157"/>
      <c r="I487" s="158"/>
      <c r="K487" s="255" t="str">
        <f t="shared" si="94"/>
        <v>►</v>
      </c>
      <c r="L487" s="341"/>
      <c r="M487" s="341"/>
      <c r="N487" s="341"/>
      <c r="O487" s="341"/>
      <c r="P487" s="341"/>
      <c r="Q487" s="1"/>
      <c r="R487" s="1"/>
      <c r="S487" s="77"/>
      <c r="T487" s="77"/>
      <c r="U487" s="77"/>
      <c r="V487" s="77"/>
      <c r="W487" s="1"/>
      <c r="X487" s="46" t="str">
        <f t="shared" si="98"/>
        <v/>
      </c>
      <c r="Y487" s="46" t="str">
        <f>IF(NOT(AND(LEFT(R487,1)="L",R487&lt;&gt;"LIGNE")),"",IF(UPPER(TRIM(W487))="QS","Qt. suffisante",IF(AJ487="","",IF(AF487="MASSE",IF(AJ487&gt;=1,"Kg","g"),IF(AF487="VOLUME",IF(AJ487&gt;=1,"L","cl"),IFERROR(VLOOKUP(UPPER(TRIM(V487)),AP4:AS49,4,FALSE),V487))))))</f>
        <v/>
      </c>
      <c r="Z487" s="78" t="str">
        <f t="shared" si="99"/>
        <v/>
      </c>
      <c r="AA487" s="45" t="str">
        <f>IF(NOT(AND(LEFT(R487,1)="L",R487&lt;&gt;"LIGNE")),"",IF(UPPER(TRIM(W487))="QS","Qt. suffisante",IF(AI487="","",IF(AF487="MASSE",IF(AI487&gt;=1,"Kg","g"),IF(AF487="VOLUME",IF(AI487&gt;=1,"L","cl"),IFERROR(VLOOKUP(UPPER(TRIM(V487)),AP4:AS49,4,FALSE),V487))))))</f>
        <v/>
      </c>
      <c r="AB487" s="47" t="str">
        <f t="shared" si="95"/>
        <v/>
      </c>
      <c r="AC487" s="47" t="str">
        <f t="shared" si="96"/>
        <v/>
      </c>
      <c r="AD487" s="47" t="str">
        <f t="shared" si="100"/>
        <v/>
      </c>
      <c r="AE487" s="1"/>
      <c r="AF487" s="48" t="str">
        <f>IF(NOT(AND(LEFT(R487,1)="L",R487&lt;&gt;"LIGNE")),"",IFERROR(VLOOKUP(UPPER(TRIM(V487)),AP4:AS49,2,FALSE),""))</f>
        <v/>
      </c>
      <c r="AG487" s="49" t="str">
        <f>IF(NOT(AND(LEFT(R487,1)="L",R487&lt;&gt;"LIGNE")),"",IFERROR(VLOOKUP(UPPER(TRIM(V487)),AP4:AS49,3,FALSE),""))</f>
        <v/>
      </c>
      <c r="AH487" s="49" t="str">
        <f t="shared" si="97"/>
        <v/>
      </c>
      <c r="AI487" s="49" t="str">
        <f t="shared" si="101"/>
        <v/>
      </c>
      <c r="AJ487" s="49" t="str">
        <f t="shared" si="102"/>
        <v/>
      </c>
      <c r="AK487" s="40" t="str">
        <f>IF(R487="RECETTE","",IF(R487="PRINCIPAL AUTEUR",IF(OR(S487="",T487="",V487="",W487="",S487=0),"",IFERROR(IF(OR(VLOOKUP(UPPER(TRIM(SUBSTITUTE(T487,CHAR(160)," "))),AP4:AS49,2,FALSE)&lt;&gt;VLOOKUP(UPPER(TRIM(SUBSTITUTE(W487,CHAR(160)," "))),AP4:AS49,2,FALSE),AND(VLOOKUP(UPPER(TRIM(SUBSTITUTE(T487,CHAR(160)," "))),AP4:AS49,2,FALSE)="AUTRE",UPPER(TRIM(SUBSTITUTE(T487,CHAR(160)," ")))&lt;&gt;UPPER(TRIM(SUBSTITUTE(W487,CHAR(160)," "))))),"",(V487*VLOOKUP(UPPER(TRIM(SUBSTITUTE(W487,CHAR(160)," "))),AP4:AS49,3,FALSE))/(S487*VLOOKUP(UPPER(TRIM(SUBSTITUTE(T487,CHAR(160)," "))),AP4:AS49,3,FALSE))),"")),IFERROR(AK486,"")))</f>
        <v/>
      </c>
      <c r="AL487" s="40" t="str">
        <f t="shared" si="103"/>
        <v/>
      </c>
      <c r="AM487" s="50">
        <f t="shared" si="104"/>
        <v>0</v>
      </c>
      <c r="AN487" s="1"/>
      <c r="AO487" s="1"/>
      <c r="AP487" s="64" t="s">
        <v>439</v>
      </c>
      <c r="AQ487" s="1"/>
      <c r="AR487" s="1"/>
      <c r="AS487" s="1"/>
      <c r="BJ487" s="229">
        <v>1</v>
      </c>
    </row>
    <row r="488" spans="2:62" ht="20.100000000000001" customHeight="1" x14ac:dyDescent="0.25">
      <c r="B488" s="178">
        <f t="shared" si="105"/>
        <v>0</v>
      </c>
      <c r="C488" s="156"/>
      <c r="D488" s="157"/>
      <c r="E488" s="157"/>
      <c r="F488" s="157"/>
      <c r="G488" s="157"/>
      <c r="H488" s="157"/>
      <c r="I488" s="158"/>
      <c r="K488" s="255" t="str">
        <f t="shared" si="94"/>
        <v>►</v>
      </c>
      <c r="L488" s="341"/>
      <c r="M488" s="341"/>
      <c r="N488" s="341"/>
      <c r="O488" s="341"/>
      <c r="P488" s="341"/>
      <c r="Q488" s="1"/>
      <c r="R488" s="1"/>
      <c r="S488" s="77"/>
      <c r="T488" s="77"/>
      <c r="U488" s="77"/>
      <c r="V488" s="77"/>
      <c r="W488" s="1"/>
      <c r="X488" s="46" t="str">
        <f t="shared" si="98"/>
        <v/>
      </c>
      <c r="Y488" s="46" t="str">
        <f>IF(NOT(AND(LEFT(R488,1)="L",R488&lt;&gt;"LIGNE")),"",IF(UPPER(TRIM(W488))="QS","Qt. suffisante",IF(AJ488="","",IF(AF488="MASSE",IF(AJ488&gt;=1,"Kg","g"),IF(AF488="VOLUME",IF(AJ488&gt;=1,"L","cl"),IFERROR(VLOOKUP(UPPER(TRIM(V488)),AP4:AS49,4,FALSE),V488))))))</f>
        <v/>
      </c>
      <c r="Z488" s="78" t="str">
        <f t="shared" si="99"/>
        <v/>
      </c>
      <c r="AA488" s="45" t="str">
        <f>IF(NOT(AND(LEFT(R488,1)="L",R488&lt;&gt;"LIGNE")),"",IF(UPPER(TRIM(W488))="QS","Qt. suffisante",IF(AI488="","",IF(AF488="MASSE",IF(AI488&gt;=1,"Kg","g"),IF(AF488="VOLUME",IF(AI488&gt;=1,"L","cl"),IFERROR(VLOOKUP(UPPER(TRIM(V488)),AP4:AS49,4,FALSE),V488))))))</f>
        <v/>
      </c>
      <c r="AB488" s="47" t="str">
        <f t="shared" si="95"/>
        <v/>
      </c>
      <c r="AC488" s="47" t="str">
        <f t="shared" si="96"/>
        <v/>
      </c>
      <c r="AD488" s="47" t="str">
        <f t="shared" si="100"/>
        <v/>
      </c>
      <c r="AE488" s="1"/>
      <c r="AF488" s="48" t="str">
        <f>IF(NOT(AND(LEFT(R488,1)="L",R488&lt;&gt;"LIGNE")),"",IFERROR(VLOOKUP(UPPER(TRIM(V488)),AP4:AS49,2,FALSE),""))</f>
        <v/>
      </c>
      <c r="AG488" s="49" t="str">
        <f>IF(NOT(AND(LEFT(R488,1)="L",R488&lt;&gt;"LIGNE")),"",IFERROR(VLOOKUP(UPPER(TRIM(V488)),AP4:AS49,3,FALSE),""))</f>
        <v/>
      </c>
      <c r="AH488" s="49" t="str">
        <f t="shared" si="97"/>
        <v/>
      </c>
      <c r="AI488" s="49" t="str">
        <f t="shared" si="101"/>
        <v/>
      </c>
      <c r="AJ488" s="49" t="str">
        <f t="shared" si="102"/>
        <v/>
      </c>
      <c r="AK488" s="40" t="str">
        <f>IF(R488="RECETTE","",IF(R488="PRINCIPAL AUTEUR",IF(OR(S488="",T488="",V488="",W488="",S488=0),"",IFERROR(IF(OR(VLOOKUP(UPPER(TRIM(SUBSTITUTE(T488,CHAR(160)," "))),AP4:AS49,2,FALSE)&lt;&gt;VLOOKUP(UPPER(TRIM(SUBSTITUTE(W488,CHAR(160)," "))),AP4:AS49,2,FALSE),AND(VLOOKUP(UPPER(TRIM(SUBSTITUTE(T488,CHAR(160)," "))),AP4:AS49,2,FALSE)="AUTRE",UPPER(TRIM(SUBSTITUTE(T488,CHAR(160)," ")))&lt;&gt;UPPER(TRIM(SUBSTITUTE(W488,CHAR(160)," "))))),"",(V488*VLOOKUP(UPPER(TRIM(SUBSTITUTE(W488,CHAR(160)," "))),AP4:AS49,3,FALSE))/(S488*VLOOKUP(UPPER(TRIM(SUBSTITUTE(T488,CHAR(160)," "))),AP4:AS49,3,FALSE))),"")),IFERROR(AK487,"")))</f>
        <v/>
      </c>
      <c r="AL488" s="40" t="str">
        <f t="shared" si="103"/>
        <v/>
      </c>
      <c r="AM488" s="50">
        <f t="shared" si="104"/>
        <v>0</v>
      </c>
      <c r="AN488" s="1"/>
      <c r="AO488" s="1"/>
      <c r="AP488" s="64" t="s">
        <v>52</v>
      </c>
      <c r="AQ488" s="1"/>
      <c r="AR488" s="1"/>
      <c r="AS488" s="1"/>
      <c r="BJ488" s="229">
        <v>1</v>
      </c>
    </row>
    <row r="489" spans="2:62" ht="20.100000000000001" customHeight="1" x14ac:dyDescent="0.25">
      <c r="B489" s="178">
        <f t="shared" si="105"/>
        <v>0</v>
      </c>
      <c r="C489" s="156"/>
      <c r="D489" s="157"/>
      <c r="E489" s="157"/>
      <c r="F489" s="157"/>
      <c r="G489" s="157"/>
      <c r="H489" s="157"/>
      <c r="I489" s="158"/>
      <c r="K489" s="255" t="str">
        <f t="shared" si="94"/>
        <v>►</v>
      </c>
      <c r="L489" s="341"/>
      <c r="M489" s="341"/>
      <c r="N489" s="341"/>
      <c r="O489" s="341"/>
      <c r="P489" s="341"/>
      <c r="Q489" s="1"/>
      <c r="R489" s="1"/>
      <c r="S489" s="77"/>
      <c r="T489" s="77"/>
      <c r="U489" s="77"/>
      <c r="V489" s="77"/>
      <c r="W489" s="1"/>
      <c r="X489" s="46" t="str">
        <f t="shared" si="98"/>
        <v/>
      </c>
      <c r="Y489" s="46" t="str">
        <f>IF(NOT(AND(LEFT(R489,1)="L",R489&lt;&gt;"LIGNE")),"",IF(UPPER(TRIM(W489))="QS","Qt. suffisante",IF(AJ489="","",IF(AF489="MASSE",IF(AJ489&gt;=1,"Kg","g"),IF(AF489="VOLUME",IF(AJ489&gt;=1,"L","cl"),IFERROR(VLOOKUP(UPPER(TRIM(V489)),AP4:AS49,4,FALSE),V489))))))</f>
        <v/>
      </c>
      <c r="Z489" s="78" t="str">
        <f t="shared" si="99"/>
        <v/>
      </c>
      <c r="AA489" s="45" t="str">
        <f>IF(NOT(AND(LEFT(R489,1)="L",R489&lt;&gt;"LIGNE")),"",IF(UPPER(TRIM(W489))="QS","Qt. suffisante",IF(AI489="","",IF(AF489="MASSE",IF(AI489&gt;=1,"Kg","g"),IF(AF489="VOLUME",IF(AI489&gt;=1,"L","cl"),IFERROR(VLOOKUP(UPPER(TRIM(V489)),AP4:AS49,4,FALSE),V489))))))</f>
        <v/>
      </c>
      <c r="AB489" s="47" t="str">
        <f t="shared" si="95"/>
        <v/>
      </c>
      <c r="AC489" s="47" t="str">
        <f t="shared" si="96"/>
        <v/>
      </c>
      <c r="AD489" s="47" t="str">
        <f t="shared" si="100"/>
        <v/>
      </c>
      <c r="AE489" s="1"/>
      <c r="AF489" s="48" t="str">
        <f>IF(NOT(AND(LEFT(R489,1)="L",R489&lt;&gt;"LIGNE")),"",IFERROR(VLOOKUP(UPPER(TRIM(V489)),AP4:AS49,2,FALSE),""))</f>
        <v/>
      </c>
      <c r="AG489" s="49" t="str">
        <f>IF(NOT(AND(LEFT(R489,1)="L",R489&lt;&gt;"LIGNE")),"",IFERROR(VLOOKUP(UPPER(TRIM(V489)),AP4:AS49,3,FALSE),""))</f>
        <v/>
      </c>
      <c r="AH489" s="49" t="str">
        <f t="shared" si="97"/>
        <v/>
      </c>
      <c r="AI489" s="49" t="str">
        <f t="shared" si="101"/>
        <v/>
      </c>
      <c r="AJ489" s="49" t="str">
        <f t="shared" si="102"/>
        <v/>
      </c>
      <c r="AK489" s="40" t="str">
        <f>IF(R489="RECETTE","",IF(R489="PRINCIPAL AUTEUR",IF(OR(S489="",T489="",V489="",W489="",S489=0),"",IFERROR(IF(OR(VLOOKUP(UPPER(TRIM(SUBSTITUTE(T489,CHAR(160)," "))),AP4:AS49,2,FALSE)&lt;&gt;VLOOKUP(UPPER(TRIM(SUBSTITUTE(W489,CHAR(160)," "))),AP4:AS49,2,FALSE),AND(VLOOKUP(UPPER(TRIM(SUBSTITUTE(T489,CHAR(160)," "))),AP4:AS49,2,FALSE)="AUTRE",UPPER(TRIM(SUBSTITUTE(T489,CHAR(160)," ")))&lt;&gt;UPPER(TRIM(SUBSTITUTE(W489,CHAR(160)," "))))),"",(V489*VLOOKUP(UPPER(TRIM(SUBSTITUTE(W489,CHAR(160)," "))),AP4:AS49,3,FALSE))/(S489*VLOOKUP(UPPER(TRIM(SUBSTITUTE(T489,CHAR(160)," "))),AP4:AS49,3,FALSE))),"")),IFERROR(AK488,"")))</f>
        <v/>
      </c>
      <c r="AL489" s="40" t="str">
        <f t="shared" si="103"/>
        <v/>
      </c>
      <c r="AM489" s="50">
        <f t="shared" si="104"/>
        <v>0</v>
      </c>
      <c r="AN489" s="1"/>
      <c r="AO489" s="1"/>
      <c r="AP489" s="64" t="s">
        <v>440</v>
      </c>
      <c r="AQ489" s="1"/>
      <c r="AR489" s="1"/>
      <c r="AS489" s="1"/>
      <c r="BJ489" s="229">
        <v>1</v>
      </c>
    </row>
    <row r="490" spans="2:62" ht="20.100000000000001" customHeight="1" x14ac:dyDescent="0.25">
      <c r="B490" s="178">
        <f t="shared" si="105"/>
        <v>0</v>
      </c>
      <c r="C490" s="156"/>
      <c r="D490" s="157"/>
      <c r="E490" s="157"/>
      <c r="F490" s="157"/>
      <c r="G490" s="157"/>
      <c r="H490" s="157"/>
      <c r="I490" s="158"/>
      <c r="K490" s="255" t="str">
        <f t="shared" si="94"/>
        <v>►</v>
      </c>
      <c r="L490" s="341"/>
      <c r="M490" s="341"/>
      <c r="N490" s="341"/>
      <c r="O490" s="341"/>
      <c r="P490" s="341"/>
      <c r="Q490" s="1"/>
      <c r="R490" s="1"/>
      <c r="S490" s="77"/>
      <c r="T490" s="77"/>
      <c r="U490" s="77"/>
      <c r="V490" s="77"/>
      <c r="W490" s="1"/>
      <c r="X490" s="46" t="str">
        <f t="shared" si="98"/>
        <v/>
      </c>
      <c r="Y490" s="46" t="str">
        <f>IF(NOT(AND(LEFT(R490,1)="L",R490&lt;&gt;"LIGNE")),"",IF(UPPER(TRIM(W490))="QS","Qt. suffisante",IF(AJ490="","",IF(AF490="MASSE",IF(AJ490&gt;=1,"Kg","g"),IF(AF490="VOLUME",IF(AJ490&gt;=1,"L","cl"),IFERROR(VLOOKUP(UPPER(TRIM(V490)),AP4:AS49,4,FALSE),V490))))))</f>
        <v/>
      </c>
      <c r="Z490" s="78" t="str">
        <f t="shared" si="99"/>
        <v/>
      </c>
      <c r="AA490" s="45" t="str">
        <f>IF(NOT(AND(LEFT(R490,1)="L",R490&lt;&gt;"LIGNE")),"",IF(UPPER(TRIM(W490))="QS","Qt. suffisante",IF(AI490="","",IF(AF490="MASSE",IF(AI490&gt;=1,"Kg","g"),IF(AF490="VOLUME",IF(AI490&gt;=1,"L","cl"),IFERROR(VLOOKUP(UPPER(TRIM(V490)),AP4:AS49,4,FALSE),V490))))))</f>
        <v/>
      </c>
      <c r="AB490" s="47" t="str">
        <f t="shared" si="95"/>
        <v/>
      </c>
      <c r="AC490" s="47" t="str">
        <f t="shared" si="96"/>
        <v/>
      </c>
      <c r="AD490" s="47" t="str">
        <f t="shared" si="100"/>
        <v/>
      </c>
      <c r="AE490" s="1"/>
      <c r="AF490" s="48" t="str">
        <f>IF(NOT(AND(LEFT(R490,1)="L",R490&lt;&gt;"LIGNE")),"",IFERROR(VLOOKUP(UPPER(TRIM(V490)),AP4:AS49,2,FALSE),""))</f>
        <v/>
      </c>
      <c r="AG490" s="49" t="str">
        <f>IF(NOT(AND(LEFT(R490,1)="L",R490&lt;&gt;"LIGNE")),"",IFERROR(VLOOKUP(UPPER(TRIM(V490)),AP4:AS49,3,FALSE),""))</f>
        <v/>
      </c>
      <c r="AH490" s="49" t="str">
        <f t="shared" si="97"/>
        <v/>
      </c>
      <c r="AI490" s="49" t="str">
        <f t="shared" si="101"/>
        <v/>
      </c>
      <c r="AJ490" s="49" t="str">
        <f t="shared" si="102"/>
        <v/>
      </c>
      <c r="AK490" s="40" t="str">
        <f>IF(R490="RECETTE","",IF(R490="PRINCIPAL AUTEUR",IF(OR(S490="",T490="",V490="",W490="",S490=0),"",IFERROR(IF(OR(VLOOKUP(UPPER(TRIM(SUBSTITUTE(T490,CHAR(160)," "))),AP4:AS49,2,FALSE)&lt;&gt;VLOOKUP(UPPER(TRIM(SUBSTITUTE(W490,CHAR(160)," "))),AP4:AS49,2,FALSE),AND(VLOOKUP(UPPER(TRIM(SUBSTITUTE(T490,CHAR(160)," "))),AP4:AS49,2,FALSE)="AUTRE",UPPER(TRIM(SUBSTITUTE(T490,CHAR(160)," ")))&lt;&gt;UPPER(TRIM(SUBSTITUTE(W490,CHAR(160)," "))))),"",(V490*VLOOKUP(UPPER(TRIM(SUBSTITUTE(W490,CHAR(160)," "))),AP4:AS49,3,FALSE))/(S490*VLOOKUP(UPPER(TRIM(SUBSTITUTE(T490,CHAR(160)," "))),AP4:AS49,3,FALSE))),"")),IFERROR(AK489,"")))</f>
        <v/>
      </c>
      <c r="AL490" s="40" t="str">
        <f t="shared" si="103"/>
        <v/>
      </c>
      <c r="AM490" s="50">
        <f t="shared" si="104"/>
        <v>0</v>
      </c>
      <c r="AN490" s="1"/>
      <c r="AO490" s="1"/>
      <c r="AP490" s="64" t="s">
        <v>441</v>
      </c>
      <c r="AQ490" s="1"/>
      <c r="AR490" s="1"/>
      <c r="AS490" s="1"/>
      <c r="BJ490" s="229">
        <v>1</v>
      </c>
    </row>
    <row r="491" spans="2:62" ht="20.100000000000001" customHeight="1" x14ac:dyDescent="0.25">
      <c r="B491" s="178">
        <f t="shared" si="105"/>
        <v>0</v>
      </c>
      <c r="C491" s="156"/>
      <c r="D491" s="157"/>
      <c r="E491" s="157"/>
      <c r="F491" s="157"/>
      <c r="G491" s="157"/>
      <c r="H491" s="157"/>
      <c r="I491" s="158"/>
      <c r="K491" s="255" t="str">
        <f t="shared" si="94"/>
        <v>►</v>
      </c>
      <c r="L491" s="341"/>
      <c r="M491" s="341"/>
      <c r="N491" s="341"/>
      <c r="O491" s="341"/>
      <c r="P491" s="341"/>
      <c r="Q491" s="1"/>
      <c r="R491" s="1"/>
      <c r="S491" s="77"/>
      <c r="T491" s="77"/>
      <c r="U491" s="77"/>
      <c r="V491" s="77"/>
      <c r="W491" s="1"/>
      <c r="X491" s="46" t="str">
        <f t="shared" si="98"/>
        <v/>
      </c>
      <c r="Y491" s="46" t="str">
        <f>IF(NOT(AND(LEFT(R491,1)="L",R491&lt;&gt;"LIGNE")),"",IF(UPPER(TRIM(W491))="QS","Qt. suffisante",IF(AJ491="","",IF(AF491="MASSE",IF(AJ491&gt;=1,"Kg","g"),IF(AF491="VOLUME",IF(AJ491&gt;=1,"L","cl"),IFERROR(VLOOKUP(UPPER(TRIM(V491)),AP4:AS49,4,FALSE),V491))))))</f>
        <v/>
      </c>
      <c r="Z491" s="78" t="str">
        <f t="shared" si="99"/>
        <v/>
      </c>
      <c r="AA491" s="45" t="str">
        <f>IF(NOT(AND(LEFT(R491,1)="L",R491&lt;&gt;"LIGNE")),"",IF(UPPER(TRIM(W491))="QS","Qt. suffisante",IF(AI491="","",IF(AF491="MASSE",IF(AI491&gt;=1,"Kg","g"),IF(AF491="VOLUME",IF(AI491&gt;=1,"L","cl"),IFERROR(VLOOKUP(UPPER(TRIM(V491)),AP4:AS49,4,FALSE),V491))))))</f>
        <v/>
      </c>
      <c r="AB491" s="47" t="str">
        <f t="shared" si="95"/>
        <v/>
      </c>
      <c r="AC491" s="47" t="str">
        <f t="shared" si="96"/>
        <v/>
      </c>
      <c r="AD491" s="47" t="str">
        <f t="shared" si="100"/>
        <v/>
      </c>
      <c r="AE491" s="1"/>
      <c r="AF491" s="48" t="str">
        <f>IF(NOT(AND(LEFT(R491,1)="L",R491&lt;&gt;"LIGNE")),"",IFERROR(VLOOKUP(UPPER(TRIM(V491)),AP4:AS49,2,FALSE),""))</f>
        <v/>
      </c>
      <c r="AG491" s="49" t="str">
        <f>IF(NOT(AND(LEFT(R491,1)="L",R491&lt;&gt;"LIGNE")),"",IFERROR(VLOOKUP(UPPER(TRIM(V491)),AP4:AS49,3,FALSE),""))</f>
        <v/>
      </c>
      <c r="AH491" s="49" t="str">
        <f t="shared" si="97"/>
        <v/>
      </c>
      <c r="AI491" s="49" t="str">
        <f t="shared" si="101"/>
        <v/>
      </c>
      <c r="AJ491" s="49" t="str">
        <f t="shared" si="102"/>
        <v/>
      </c>
      <c r="AK491" s="40" t="str">
        <f>IF(R491="RECETTE","",IF(R491="PRINCIPAL AUTEUR",IF(OR(S491="",T491="",V491="",W491="",S491=0),"",IFERROR(IF(OR(VLOOKUP(UPPER(TRIM(SUBSTITUTE(T491,CHAR(160)," "))),AP4:AS49,2,FALSE)&lt;&gt;VLOOKUP(UPPER(TRIM(SUBSTITUTE(W491,CHAR(160)," "))),AP4:AS49,2,FALSE),AND(VLOOKUP(UPPER(TRIM(SUBSTITUTE(T491,CHAR(160)," "))),AP4:AS49,2,FALSE)="AUTRE",UPPER(TRIM(SUBSTITUTE(T491,CHAR(160)," ")))&lt;&gt;UPPER(TRIM(SUBSTITUTE(W491,CHAR(160)," "))))),"",(V491*VLOOKUP(UPPER(TRIM(SUBSTITUTE(W491,CHAR(160)," "))),AP4:AS49,3,FALSE))/(S491*VLOOKUP(UPPER(TRIM(SUBSTITUTE(T491,CHAR(160)," "))),AP4:AS49,3,FALSE))),"")),IFERROR(AK490,"")))</f>
        <v/>
      </c>
      <c r="AL491" s="40" t="str">
        <f t="shared" si="103"/>
        <v/>
      </c>
      <c r="AM491" s="50">
        <f t="shared" si="104"/>
        <v>0</v>
      </c>
      <c r="AN491" s="1"/>
      <c r="AO491" s="1"/>
      <c r="AP491" s="64" t="s">
        <v>442</v>
      </c>
      <c r="AQ491" s="1"/>
      <c r="AR491" s="1"/>
      <c r="AS491" s="1"/>
      <c r="BJ491" s="229">
        <v>1</v>
      </c>
    </row>
    <row r="492" spans="2:62" ht="20.100000000000001" customHeight="1" x14ac:dyDescent="0.25">
      <c r="B492" s="178">
        <f t="shared" si="105"/>
        <v>0</v>
      </c>
      <c r="C492" s="156"/>
      <c r="D492" s="157"/>
      <c r="E492" s="157"/>
      <c r="F492" s="157"/>
      <c r="G492" s="157"/>
      <c r="H492" s="157"/>
      <c r="I492" s="158"/>
      <c r="K492" s="255" t="str">
        <f t="shared" si="94"/>
        <v>►</v>
      </c>
      <c r="L492" s="341"/>
      <c r="M492" s="341"/>
      <c r="N492" s="341"/>
      <c r="O492" s="341"/>
      <c r="P492" s="341"/>
      <c r="Q492" s="1"/>
      <c r="R492" s="1"/>
      <c r="S492" s="77"/>
      <c r="T492" s="77"/>
      <c r="U492" s="77"/>
      <c r="V492" s="77"/>
      <c r="W492" s="1"/>
      <c r="X492" s="46" t="str">
        <f t="shared" si="98"/>
        <v/>
      </c>
      <c r="Y492" s="46" t="str">
        <f>IF(NOT(AND(LEFT(R492,1)="L",R492&lt;&gt;"LIGNE")),"",IF(UPPER(TRIM(W492))="QS","Qt. suffisante",IF(AJ492="","",IF(AF492="MASSE",IF(AJ492&gt;=1,"Kg","g"),IF(AF492="VOLUME",IF(AJ492&gt;=1,"L","cl"),IFERROR(VLOOKUP(UPPER(TRIM(V492)),AP4:AS49,4,FALSE),V492))))))</f>
        <v/>
      </c>
      <c r="Z492" s="78" t="str">
        <f t="shared" si="99"/>
        <v/>
      </c>
      <c r="AA492" s="45" t="str">
        <f>IF(NOT(AND(LEFT(R492,1)="L",R492&lt;&gt;"LIGNE")),"",IF(UPPER(TRIM(W492))="QS","Qt. suffisante",IF(AI492="","",IF(AF492="MASSE",IF(AI492&gt;=1,"Kg","g"),IF(AF492="VOLUME",IF(AI492&gt;=1,"L","cl"),IFERROR(VLOOKUP(UPPER(TRIM(V492)),AP4:AS49,4,FALSE),V492))))))</f>
        <v/>
      </c>
      <c r="AB492" s="47" t="str">
        <f t="shared" si="95"/>
        <v/>
      </c>
      <c r="AC492" s="47" t="str">
        <f t="shared" si="96"/>
        <v/>
      </c>
      <c r="AD492" s="47" t="str">
        <f t="shared" si="100"/>
        <v/>
      </c>
      <c r="AE492" s="1"/>
      <c r="AF492" s="48" t="str">
        <f>IF(NOT(AND(LEFT(R492,1)="L",R492&lt;&gt;"LIGNE")),"",IFERROR(VLOOKUP(UPPER(TRIM(V492)),AP4:AS49,2,FALSE),""))</f>
        <v/>
      </c>
      <c r="AG492" s="49" t="str">
        <f>IF(NOT(AND(LEFT(R492,1)="L",R492&lt;&gt;"LIGNE")),"",IFERROR(VLOOKUP(UPPER(TRIM(V492)),AP4:AS49,3,FALSE),""))</f>
        <v/>
      </c>
      <c r="AH492" s="49" t="str">
        <f t="shared" si="97"/>
        <v/>
      </c>
      <c r="AI492" s="49" t="str">
        <f t="shared" si="101"/>
        <v/>
      </c>
      <c r="AJ492" s="49" t="str">
        <f t="shared" si="102"/>
        <v/>
      </c>
      <c r="AK492" s="40" t="str">
        <f>IF(R492="RECETTE","",IF(R492="PRINCIPAL AUTEUR",IF(OR(S492="",T492="",V492="",W492="",S492=0),"",IFERROR(IF(OR(VLOOKUP(UPPER(TRIM(SUBSTITUTE(T492,CHAR(160)," "))),AP4:AS49,2,FALSE)&lt;&gt;VLOOKUP(UPPER(TRIM(SUBSTITUTE(W492,CHAR(160)," "))),AP4:AS49,2,FALSE),AND(VLOOKUP(UPPER(TRIM(SUBSTITUTE(T492,CHAR(160)," "))),AP4:AS49,2,FALSE)="AUTRE",UPPER(TRIM(SUBSTITUTE(T492,CHAR(160)," ")))&lt;&gt;UPPER(TRIM(SUBSTITUTE(W492,CHAR(160)," "))))),"",(V492*VLOOKUP(UPPER(TRIM(SUBSTITUTE(W492,CHAR(160)," "))),AP4:AS49,3,FALSE))/(S492*VLOOKUP(UPPER(TRIM(SUBSTITUTE(T492,CHAR(160)," "))),AP4:AS49,3,FALSE))),"")),IFERROR(AK491,"")))</f>
        <v/>
      </c>
      <c r="AL492" s="40" t="str">
        <f t="shared" si="103"/>
        <v/>
      </c>
      <c r="AM492" s="50">
        <f t="shared" si="104"/>
        <v>0</v>
      </c>
      <c r="AN492" s="1"/>
      <c r="AO492" s="1"/>
      <c r="AP492" s="64" t="s">
        <v>443</v>
      </c>
      <c r="AQ492" s="1"/>
      <c r="AR492" s="1"/>
      <c r="AS492" s="1"/>
      <c r="BJ492" s="229">
        <v>1</v>
      </c>
    </row>
    <row r="493" spans="2:62" ht="20.100000000000001" customHeight="1" x14ac:dyDescent="0.25">
      <c r="B493" s="178">
        <f t="shared" si="105"/>
        <v>0</v>
      </c>
      <c r="C493" s="156"/>
      <c r="D493" s="157"/>
      <c r="E493" s="157"/>
      <c r="F493" s="157"/>
      <c r="G493" s="157"/>
      <c r="H493" s="157"/>
      <c r="I493" s="158"/>
      <c r="K493" s="255" t="str">
        <f t="shared" si="94"/>
        <v>►</v>
      </c>
      <c r="L493" s="341"/>
      <c r="M493" s="341"/>
      <c r="N493" s="341"/>
      <c r="O493" s="341"/>
      <c r="P493" s="341"/>
      <c r="Q493" s="1"/>
      <c r="R493" s="1"/>
      <c r="S493" s="77"/>
      <c r="T493" s="77"/>
      <c r="U493" s="77"/>
      <c r="V493" s="77"/>
      <c r="W493" s="1"/>
      <c r="X493" s="46" t="str">
        <f t="shared" si="98"/>
        <v/>
      </c>
      <c r="Y493" s="46" t="str">
        <f>IF(NOT(AND(LEFT(R493,1)="L",R493&lt;&gt;"LIGNE")),"",IF(UPPER(TRIM(W493))="QS","Qt. suffisante",IF(AJ493="","",IF(AF493="MASSE",IF(AJ493&gt;=1,"Kg","g"),IF(AF493="VOLUME",IF(AJ493&gt;=1,"L","cl"),IFERROR(VLOOKUP(UPPER(TRIM(V493)),AP4:AS49,4,FALSE),V493))))))</f>
        <v/>
      </c>
      <c r="Z493" s="78" t="str">
        <f t="shared" si="99"/>
        <v/>
      </c>
      <c r="AA493" s="45" t="str">
        <f>IF(NOT(AND(LEFT(R493,1)="L",R493&lt;&gt;"LIGNE")),"",IF(UPPER(TRIM(W493))="QS","Qt. suffisante",IF(AI493="","",IF(AF493="MASSE",IF(AI493&gt;=1,"Kg","g"),IF(AF493="VOLUME",IF(AI493&gt;=1,"L","cl"),IFERROR(VLOOKUP(UPPER(TRIM(V493)),AP4:AS49,4,FALSE),V493))))))</f>
        <v/>
      </c>
      <c r="AB493" s="47" t="str">
        <f t="shared" si="95"/>
        <v/>
      </c>
      <c r="AC493" s="47" t="str">
        <f t="shared" si="96"/>
        <v/>
      </c>
      <c r="AD493" s="47" t="str">
        <f t="shared" si="100"/>
        <v/>
      </c>
      <c r="AE493" s="1"/>
      <c r="AF493" s="48" t="str">
        <f>IF(NOT(AND(LEFT(R493,1)="L",R493&lt;&gt;"LIGNE")),"",IFERROR(VLOOKUP(UPPER(TRIM(V493)),AP4:AS49,2,FALSE),""))</f>
        <v/>
      </c>
      <c r="AG493" s="49" t="str">
        <f>IF(NOT(AND(LEFT(R493,1)="L",R493&lt;&gt;"LIGNE")),"",IFERROR(VLOOKUP(UPPER(TRIM(V493)),AP4:AS49,3,FALSE),""))</f>
        <v/>
      </c>
      <c r="AH493" s="49" t="str">
        <f t="shared" si="97"/>
        <v/>
      </c>
      <c r="AI493" s="49" t="str">
        <f t="shared" si="101"/>
        <v/>
      </c>
      <c r="AJ493" s="49" t="str">
        <f t="shared" si="102"/>
        <v/>
      </c>
      <c r="AK493" s="40" t="str">
        <f>IF(R493="RECETTE","",IF(R493="PRINCIPAL AUTEUR",IF(OR(S493="",T493="",V493="",W493="",S493=0),"",IFERROR(IF(OR(VLOOKUP(UPPER(TRIM(SUBSTITUTE(T493,CHAR(160)," "))),AP4:AS49,2,FALSE)&lt;&gt;VLOOKUP(UPPER(TRIM(SUBSTITUTE(W493,CHAR(160)," "))),AP4:AS49,2,FALSE),AND(VLOOKUP(UPPER(TRIM(SUBSTITUTE(T493,CHAR(160)," "))),AP4:AS49,2,FALSE)="AUTRE",UPPER(TRIM(SUBSTITUTE(T493,CHAR(160)," ")))&lt;&gt;UPPER(TRIM(SUBSTITUTE(W493,CHAR(160)," "))))),"",(V493*VLOOKUP(UPPER(TRIM(SUBSTITUTE(W493,CHAR(160)," "))),AP4:AS49,3,FALSE))/(S493*VLOOKUP(UPPER(TRIM(SUBSTITUTE(T493,CHAR(160)," "))),AP4:AS49,3,FALSE))),"")),IFERROR(AK492,"")))</f>
        <v/>
      </c>
      <c r="AL493" s="40" t="str">
        <f t="shared" si="103"/>
        <v/>
      </c>
      <c r="AM493" s="50">
        <f t="shared" si="104"/>
        <v>0</v>
      </c>
      <c r="AN493" s="1"/>
      <c r="AO493" s="1"/>
      <c r="AP493" s="64" t="s">
        <v>367</v>
      </c>
      <c r="AQ493" s="1"/>
      <c r="AR493" s="1"/>
      <c r="AS493" s="1"/>
      <c r="BJ493" s="229">
        <v>1</v>
      </c>
    </row>
    <row r="494" spans="2:62" ht="20.100000000000001" customHeight="1" x14ac:dyDescent="0.25">
      <c r="B494" s="178">
        <f t="shared" si="105"/>
        <v>0</v>
      </c>
      <c r="C494" s="156"/>
      <c r="D494" s="157"/>
      <c r="E494" s="157"/>
      <c r="F494" s="157"/>
      <c r="G494" s="157"/>
      <c r="H494" s="157"/>
      <c r="I494" s="158"/>
      <c r="K494" s="255" t="str">
        <f t="shared" si="94"/>
        <v>►</v>
      </c>
      <c r="L494" s="341"/>
      <c r="M494" s="341"/>
      <c r="N494" s="341"/>
      <c r="O494" s="341"/>
      <c r="P494" s="341"/>
      <c r="Q494" s="1"/>
      <c r="R494" s="1"/>
      <c r="S494" s="77"/>
      <c r="T494" s="77"/>
      <c r="U494" s="77"/>
      <c r="V494" s="77"/>
      <c r="W494" s="1"/>
      <c r="X494" s="46" t="str">
        <f t="shared" si="98"/>
        <v/>
      </c>
      <c r="Y494" s="46" t="str">
        <f>IF(NOT(AND(LEFT(R494,1)="L",R494&lt;&gt;"LIGNE")),"",IF(UPPER(TRIM(W494))="QS","Qt. suffisante",IF(AJ494="","",IF(AF494="MASSE",IF(AJ494&gt;=1,"Kg","g"),IF(AF494="VOLUME",IF(AJ494&gt;=1,"L","cl"),IFERROR(VLOOKUP(UPPER(TRIM(V494)),AP4:AS49,4,FALSE),V494))))))</f>
        <v/>
      </c>
      <c r="Z494" s="78" t="str">
        <f t="shared" si="99"/>
        <v/>
      </c>
      <c r="AA494" s="45" t="str">
        <f>IF(NOT(AND(LEFT(R494,1)="L",R494&lt;&gt;"LIGNE")),"",IF(UPPER(TRIM(W494))="QS","Qt. suffisante",IF(AI494="","",IF(AF494="MASSE",IF(AI494&gt;=1,"Kg","g"),IF(AF494="VOLUME",IF(AI494&gt;=1,"L","cl"),IFERROR(VLOOKUP(UPPER(TRIM(V494)),AP4:AS49,4,FALSE),V494))))))</f>
        <v/>
      </c>
      <c r="AB494" s="47" t="str">
        <f t="shared" si="95"/>
        <v/>
      </c>
      <c r="AC494" s="47" t="str">
        <f t="shared" si="96"/>
        <v/>
      </c>
      <c r="AD494" s="47" t="str">
        <f t="shared" si="100"/>
        <v/>
      </c>
      <c r="AE494" s="1"/>
      <c r="AF494" s="48" t="str">
        <f>IF(NOT(AND(LEFT(R494,1)="L",R494&lt;&gt;"LIGNE")),"",IFERROR(VLOOKUP(UPPER(TRIM(V494)),AP4:AS49,2,FALSE),""))</f>
        <v/>
      </c>
      <c r="AG494" s="49" t="str">
        <f>IF(NOT(AND(LEFT(R494,1)="L",R494&lt;&gt;"LIGNE")),"",IFERROR(VLOOKUP(UPPER(TRIM(V494)),AP4:AS49,3,FALSE),""))</f>
        <v/>
      </c>
      <c r="AH494" s="49" t="str">
        <f t="shared" si="97"/>
        <v/>
      </c>
      <c r="AI494" s="49" t="str">
        <f t="shared" si="101"/>
        <v/>
      </c>
      <c r="AJ494" s="49" t="str">
        <f t="shared" si="102"/>
        <v/>
      </c>
      <c r="AK494" s="40" t="str">
        <f>IF(R494="RECETTE","",IF(R494="PRINCIPAL AUTEUR",IF(OR(S494="",T494="",V494="",W494="",S494=0),"",IFERROR(IF(OR(VLOOKUP(UPPER(TRIM(SUBSTITUTE(T494,CHAR(160)," "))),AP4:AS49,2,FALSE)&lt;&gt;VLOOKUP(UPPER(TRIM(SUBSTITUTE(W494,CHAR(160)," "))),AP4:AS49,2,FALSE),AND(VLOOKUP(UPPER(TRIM(SUBSTITUTE(T494,CHAR(160)," "))),AP4:AS49,2,FALSE)="AUTRE",UPPER(TRIM(SUBSTITUTE(T494,CHAR(160)," ")))&lt;&gt;UPPER(TRIM(SUBSTITUTE(W494,CHAR(160)," "))))),"",(V494*VLOOKUP(UPPER(TRIM(SUBSTITUTE(W494,CHAR(160)," "))),AP4:AS49,3,FALSE))/(S494*VLOOKUP(UPPER(TRIM(SUBSTITUTE(T494,CHAR(160)," "))),AP4:AS49,3,FALSE))),"")),IFERROR(AK493,"")))</f>
        <v/>
      </c>
      <c r="AL494" s="40" t="str">
        <f t="shared" si="103"/>
        <v/>
      </c>
      <c r="AM494" s="50">
        <f t="shared" si="104"/>
        <v>0</v>
      </c>
      <c r="AN494" s="1"/>
      <c r="AO494" s="1"/>
      <c r="AP494" s="65" t="s">
        <v>444</v>
      </c>
      <c r="AQ494" s="1"/>
      <c r="AR494" s="1"/>
      <c r="AS494" s="1"/>
      <c r="BJ494" s="229">
        <v>1</v>
      </c>
    </row>
    <row r="495" spans="2:62" ht="20.100000000000001" customHeight="1" x14ac:dyDescent="0.25">
      <c r="B495" s="178">
        <f t="shared" si="105"/>
        <v>0</v>
      </c>
      <c r="C495" s="156"/>
      <c r="D495" s="157"/>
      <c r="E495" s="157"/>
      <c r="F495" s="157"/>
      <c r="G495" s="157"/>
      <c r="H495" s="157"/>
      <c r="I495" s="158"/>
      <c r="K495" s="255" t="str">
        <f t="shared" si="94"/>
        <v>►</v>
      </c>
      <c r="L495" s="341"/>
      <c r="M495" s="341"/>
      <c r="N495" s="341"/>
      <c r="O495" s="341"/>
      <c r="P495" s="341"/>
      <c r="Q495" s="1"/>
      <c r="R495" s="1"/>
      <c r="S495" s="77"/>
      <c r="T495" s="77"/>
      <c r="U495" s="77"/>
      <c r="V495" s="77"/>
      <c r="W495" s="1"/>
      <c r="X495" s="46" t="str">
        <f t="shared" si="98"/>
        <v/>
      </c>
      <c r="Y495" s="46" t="str">
        <f>IF(NOT(AND(LEFT(R495,1)="L",R495&lt;&gt;"LIGNE")),"",IF(UPPER(TRIM(W495))="QS","Qt. suffisante",IF(AJ495="","",IF(AF495="MASSE",IF(AJ495&gt;=1,"Kg","g"),IF(AF495="VOLUME",IF(AJ495&gt;=1,"L","cl"),IFERROR(VLOOKUP(UPPER(TRIM(V495)),AP4:AS49,4,FALSE),V495))))))</f>
        <v/>
      </c>
      <c r="Z495" s="78" t="str">
        <f t="shared" si="99"/>
        <v/>
      </c>
      <c r="AA495" s="45" t="str">
        <f>IF(NOT(AND(LEFT(R495,1)="L",R495&lt;&gt;"LIGNE")),"",IF(UPPER(TRIM(W495))="QS","Qt. suffisante",IF(AI495="","",IF(AF495="MASSE",IF(AI495&gt;=1,"Kg","g"),IF(AF495="VOLUME",IF(AI495&gt;=1,"L","cl"),IFERROR(VLOOKUP(UPPER(TRIM(V495)),AP4:AS49,4,FALSE),V495))))))</f>
        <v/>
      </c>
      <c r="AB495" s="47" t="str">
        <f t="shared" si="95"/>
        <v/>
      </c>
      <c r="AC495" s="47" t="str">
        <f t="shared" si="96"/>
        <v/>
      </c>
      <c r="AD495" s="47" t="str">
        <f t="shared" si="100"/>
        <v/>
      </c>
      <c r="AE495" s="1"/>
      <c r="AF495" s="48" t="str">
        <f>IF(NOT(AND(LEFT(R495,1)="L",R495&lt;&gt;"LIGNE")),"",IFERROR(VLOOKUP(UPPER(TRIM(V495)),AP4:AS49,2,FALSE),""))</f>
        <v/>
      </c>
      <c r="AG495" s="49" t="str">
        <f>IF(NOT(AND(LEFT(R495,1)="L",R495&lt;&gt;"LIGNE")),"",IFERROR(VLOOKUP(UPPER(TRIM(V495)),AP4:AS49,3,FALSE),""))</f>
        <v/>
      </c>
      <c r="AH495" s="49" t="str">
        <f t="shared" si="97"/>
        <v/>
      </c>
      <c r="AI495" s="49" t="str">
        <f t="shared" si="101"/>
        <v/>
      </c>
      <c r="AJ495" s="49" t="str">
        <f t="shared" si="102"/>
        <v/>
      </c>
      <c r="AK495" s="40" t="str">
        <f>IF(R495="RECETTE","",IF(R495="PRINCIPAL AUTEUR",IF(OR(S495="",T495="",V495="",W495="",S495=0),"",IFERROR(IF(OR(VLOOKUP(UPPER(TRIM(SUBSTITUTE(T495,CHAR(160)," "))),AP4:AS49,2,FALSE)&lt;&gt;VLOOKUP(UPPER(TRIM(SUBSTITUTE(W495,CHAR(160)," "))),AP4:AS49,2,FALSE),AND(VLOOKUP(UPPER(TRIM(SUBSTITUTE(T495,CHAR(160)," "))),AP4:AS49,2,FALSE)="AUTRE",UPPER(TRIM(SUBSTITUTE(T495,CHAR(160)," ")))&lt;&gt;UPPER(TRIM(SUBSTITUTE(W495,CHAR(160)," "))))),"",(V495*VLOOKUP(UPPER(TRIM(SUBSTITUTE(W495,CHAR(160)," "))),AP4:AS49,3,FALSE))/(S495*VLOOKUP(UPPER(TRIM(SUBSTITUTE(T495,CHAR(160)," "))),AP4:AS49,3,FALSE))),"")),IFERROR(AK494,"")))</f>
        <v/>
      </c>
      <c r="AL495" s="40" t="str">
        <f t="shared" si="103"/>
        <v/>
      </c>
      <c r="AM495" s="50">
        <f t="shared" si="104"/>
        <v>0</v>
      </c>
      <c r="AN495" s="1"/>
      <c r="AO495" s="1"/>
      <c r="AP495" s="60" t="s">
        <v>62</v>
      </c>
      <c r="AQ495" s="1"/>
      <c r="AR495" s="1"/>
      <c r="AS495" s="1"/>
      <c r="BJ495" s="229">
        <v>1</v>
      </c>
    </row>
    <row r="496" spans="2:62" ht="20.100000000000001" customHeight="1" x14ac:dyDescent="0.25">
      <c r="B496" s="178">
        <f t="shared" si="105"/>
        <v>0</v>
      </c>
      <c r="C496" s="156"/>
      <c r="D496" s="157"/>
      <c r="E496" s="157"/>
      <c r="F496" s="157"/>
      <c r="G496" s="157"/>
      <c r="H496" s="157"/>
      <c r="I496" s="158"/>
      <c r="K496" s="255" t="str">
        <f t="shared" si="94"/>
        <v>►</v>
      </c>
      <c r="L496" s="341"/>
      <c r="M496" s="341"/>
      <c r="N496" s="341"/>
      <c r="O496" s="341"/>
      <c r="P496" s="341"/>
      <c r="Q496" s="1"/>
      <c r="R496" s="1"/>
      <c r="S496" s="77"/>
      <c r="T496" s="77"/>
      <c r="U496" s="77"/>
      <c r="V496" s="77"/>
      <c r="W496" s="1"/>
      <c r="X496" s="46" t="str">
        <f t="shared" si="98"/>
        <v/>
      </c>
      <c r="Y496" s="46" t="str">
        <f>IF(NOT(AND(LEFT(R496,1)="L",R496&lt;&gt;"LIGNE")),"",IF(UPPER(TRIM(W496))="QS","Qt. suffisante",IF(AJ496="","",IF(AF496="MASSE",IF(AJ496&gt;=1,"Kg","g"),IF(AF496="VOLUME",IF(AJ496&gt;=1,"L","cl"),IFERROR(VLOOKUP(UPPER(TRIM(V496)),AP4:AS49,4,FALSE),V496))))))</f>
        <v/>
      </c>
      <c r="Z496" s="78" t="str">
        <f t="shared" si="99"/>
        <v/>
      </c>
      <c r="AA496" s="45" t="str">
        <f>IF(NOT(AND(LEFT(R496,1)="L",R496&lt;&gt;"LIGNE")),"",IF(UPPER(TRIM(W496))="QS","Qt. suffisante",IF(AI496="","",IF(AF496="MASSE",IF(AI496&gt;=1,"Kg","g"),IF(AF496="VOLUME",IF(AI496&gt;=1,"L","cl"),IFERROR(VLOOKUP(UPPER(TRIM(V496)),AP4:AS49,4,FALSE),V496))))))</f>
        <v/>
      </c>
      <c r="AB496" s="47" t="str">
        <f t="shared" si="95"/>
        <v/>
      </c>
      <c r="AC496" s="47" t="str">
        <f t="shared" si="96"/>
        <v/>
      </c>
      <c r="AD496" s="47" t="str">
        <f t="shared" si="100"/>
        <v/>
      </c>
      <c r="AE496" s="1"/>
      <c r="AF496" s="48" t="str">
        <f>IF(NOT(AND(LEFT(R496,1)="L",R496&lt;&gt;"LIGNE")),"",IFERROR(VLOOKUP(UPPER(TRIM(V496)),AP4:AS49,2,FALSE),""))</f>
        <v/>
      </c>
      <c r="AG496" s="49" t="str">
        <f>IF(NOT(AND(LEFT(R496,1)="L",R496&lt;&gt;"LIGNE")),"",IFERROR(VLOOKUP(UPPER(TRIM(V496)),AP4:AS49,3,FALSE),""))</f>
        <v/>
      </c>
      <c r="AH496" s="49" t="str">
        <f t="shared" si="97"/>
        <v/>
      </c>
      <c r="AI496" s="49" t="str">
        <f t="shared" si="101"/>
        <v/>
      </c>
      <c r="AJ496" s="49" t="str">
        <f t="shared" si="102"/>
        <v/>
      </c>
      <c r="AK496" s="40" t="str">
        <f>IF(R496="RECETTE","",IF(R496="PRINCIPAL AUTEUR",IF(OR(S496="",T496="",V496="",W496="",S496=0),"",IFERROR(IF(OR(VLOOKUP(UPPER(TRIM(SUBSTITUTE(T496,CHAR(160)," "))),AP4:AS49,2,FALSE)&lt;&gt;VLOOKUP(UPPER(TRIM(SUBSTITUTE(W496,CHAR(160)," "))),AP4:AS49,2,FALSE),AND(VLOOKUP(UPPER(TRIM(SUBSTITUTE(T496,CHAR(160)," "))),AP4:AS49,2,FALSE)="AUTRE",UPPER(TRIM(SUBSTITUTE(T496,CHAR(160)," ")))&lt;&gt;UPPER(TRIM(SUBSTITUTE(W496,CHAR(160)," "))))),"",(V496*VLOOKUP(UPPER(TRIM(SUBSTITUTE(W496,CHAR(160)," "))),AP4:AS49,3,FALSE))/(S496*VLOOKUP(UPPER(TRIM(SUBSTITUTE(T496,CHAR(160)," "))),AP4:AS49,3,FALSE))),"")),IFERROR(AK495,"")))</f>
        <v/>
      </c>
      <c r="AL496" s="40" t="str">
        <f t="shared" si="103"/>
        <v/>
      </c>
      <c r="AM496" s="50">
        <f t="shared" si="104"/>
        <v>0</v>
      </c>
      <c r="AN496" s="1"/>
      <c r="AO496" s="1"/>
      <c r="AP496" s="65" t="s">
        <v>445</v>
      </c>
      <c r="AQ496" s="1"/>
      <c r="AR496" s="1"/>
      <c r="AS496" s="1"/>
      <c r="BJ496" s="229">
        <v>1</v>
      </c>
    </row>
    <row r="497" spans="2:62" ht="20.100000000000001" customHeight="1" x14ac:dyDescent="0.25">
      <c r="B497" s="178">
        <f t="shared" si="105"/>
        <v>0</v>
      </c>
      <c r="C497" s="156"/>
      <c r="D497" s="157"/>
      <c r="E497" s="157"/>
      <c r="F497" s="157"/>
      <c r="G497" s="157"/>
      <c r="H497" s="157"/>
      <c r="I497" s="158"/>
      <c r="K497" s="255" t="str">
        <f t="shared" si="94"/>
        <v>►</v>
      </c>
      <c r="L497" s="341"/>
      <c r="M497" s="341"/>
      <c r="N497" s="341"/>
      <c r="O497" s="341"/>
      <c r="P497" s="341"/>
      <c r="Q497" s="1"/>
      <c r="R497" s="1"/>
      <c r="S497" s="77"/>
      <c r="T497" s="77"/>
      <c r="U497" s="77"/>
      <c r="V497" s="77"/>
      <c r="W497" s="1"/>
      <c r="X497" s="46" t="str">
        <f t="shared" si="98"/>
        <v/>
      </c>
      <c r="Y497" s="46" t="str">
        <f>IF(NOT(AND(LEFT(R497,1)="L",R497&lt;&gt;"LIGNE")),"",IF(UPPER(TRIM(W497))="QS","Qt. suffisante",IF(AJ497="","",IF(AF497="MASSE",IF(AJ497&gt;=1,"Kg","g"),IF(AF497="VOLUME",IF(AJ497&gt;=1,"L","cl"),IFERROR(VLOOKUP(UPPER(TRIM(V497)),AP4:AS49,4,FALSE),V497))))))</f>
        <v/>
      </c>
      <c r="Z497" s="78" t="str">
        <f t="shared" si="99"/>
        <v/>
      </c>
      <c r="AA497" s="45" t="str">
        <f>IF(NOT(AND(LEFT(R497,1)="L",R497&lt;&gt;"LIGNE")),"",IF(UPPER(TRIM(W497))="QS","Qt. suffisante",IF(AI497="","",IF(AF497="MASSE",IF(AI497&gt;=1,"Kg","g"),IF(AF497="VOLUME",IF(AI497&gt;=1,"L","cl"),IFERROR(VLOOKUP(UPPER(TRIM(V497)),AP4:AS49,4,FALSE),V497))))))</f>
        <v/>
      </c>
      <c r="AB497" s="47" t="str">
        <f t="shared" si="95"/>
        <v/>
      </c>
      <c r="AC497" s="47" t="str">
        <f t="shared" si="96"/>
        <v/>
      </c>
      <c r="AD497" s="47" t="str">
        <f t="shared" si="100"/>
        <v/>
      </c>
      <c r="AE497" s="1"/>
      <c r="AF497" s="48" t="str">
        <f>IF(NOT(AND(LEFT(R497,1)="L",R497&lt;&gt;"LIGNE")),"",IFERROR(VLOOKUP(UPPER(TRIM(V497)),AP4:AS49,2,FALSE),""))</f>
        <v/>
      </c>
      <c r="AG497" s="49" t="str">
        <f>IF(NOT(AND(LEFT(R497,1)="L",R497&lt;&gt;"LIGNE")),"",IFERROR(VLOOKUP(UPPER(TRIM(V497)),AP4:AS49,3,FALSE),""))</f>
        <v/>
      </c>
      <c r="AH497" s="49" t="str">
        <f t="shared" si="97"/>
        <v/>
      </c>
      <c r="AI497" s="49" t="str">
        <f t="shared" si="101"/>
        <v/>
      </c>
      <c r="AJ497" s="49" t="str">
        <f t="shared" si="102"/>
        <v/>
      </c>
      <c r="AK497" s="40" t="str">
        <f>IF(R497="RECETTE","",IF(R497="PRINCIPAL AUTEUR",IF(OR(S497="",T497="",V497="",W497="",S497=0),"",IFERROR(IF(OR(VLOOKUP(UPPER(TRIM(SUBSTITUTE(T497,CHAR(160)," "))),AP4:AS49,2,FALSE)&lt;&gt;VLOOKUP(UPPER(TRIM(SUBSTITUTE(W497,CHAR(160)," "))),AP4:AS49,2,FALSE),AND(VLOOKUP(UPPER(TRIM(SUBSTITUTE(T497,CHAR(160)," "))),AP4:AS49,2,FALSE)="AUTRE",UPPER(TRIM(SUBSTITUTE(T497,CHAR(160)," ")))&lt;&gt;UPPER(TRIM(SUBSTITUTE(W497,CHAR(160)," "))))),"",(V497*VLOOKUP(UPPER(TRIM(SUBSTITUTE(W497,CHAR(160)," "))),AP4:AS49,3,FALSE))/(S497*VLOOKUP(UPPER(TRIM(SUBSTITUTE(T497,CHAR(160)," "))),AP4:AS49,3,FALSE))),"")),IFERROR(AK496,"")))</f>
        <v/>
      </c>
      <c r="AL497" s="40" t="str">
        <f t="shared" si="103"/>
        <v/>
      </c>
      <c r="AM497" s="50">
        <f t="shared" si="104"/>
        <v>0</v>
      </c>
      <c r="AN497" s="1"/>
      <c r="AO497" s="1"/>
      <c r="AP497" s="65" t="s">
        <v>446</v>
      </c>
      <c r="AQ497" s="1"/>
      <c r="AR497" s="1"/>
      <c r="AS497" s="1"/>
      <c r="BJ497" s="229">
        <v>1</v>
      </c>
    </row>
    <row r="498" spans="2:62" ht="20.100000000000001" customHeight="1" x14ac:dyDescent="0.25">
      <c r="B498" s="178">
        <f t="shared" si="105"/>
        <v>0</v>
      </c>
      <c r="C498" s="156"/>
      <c r="D498" s="157"/>
      <c r="E498" s="157"/>
      <c r="F498" s="157"/>
      <c r="G498" s="157"/>
      <c r="H498" s="157"/>
      <c r="I498" s="158"/>
      <c r="K498" s="255" t="str">
        <f t="shared" si="94"/>
        <v>►</v>
      </c>
      <c r="L498" s="341"/>
      <c r="M498" s="341"/>
      <c r="N498" s="341"/>
      <c r="O498" s="341"/>
      <c r="P498" s="341"/>
      <c r="Q498" s="1"/>
      <c r="R498" s="1"/>
      <c r="S498" s="77"/>
      <c r="T498" s="77"/>
      <c r="U498" s="77"/>
      <c r="V498" s="77"/>
      <c r="W498" s="1"/>
      <c r="X498" s="46" t="str">
        <f t="shared" si="98"/>
        <v/>
      </c>
      <c r="Y498" s="46" t="str">
        <f>IF(NOT(AND(LEFT(R498,1)="L",R498&lt;&gt;"LIGNE")),"",IF(UPPER(TRIM(W498))="QS","Qt. suffisante",IF(AJ498="","",IF(AF498="MASSE",IF(AJ498&gt;=1,"Kg","g"),IF(AF498="VOLUME",IF(AJ498&gt;=1,"L","cl"),IFERROR(VLOOKUP(UPPER(TRIM(V498)),AP4:AS49,4,FALSE),V498))))))</f>
        <v/>
      </c>
      <c r="Z498" s="78" t="str">
        <f t="shared" si="99"/>
        <v/>
      </c>
      <c r="AA498" s="45" t="str">
        <f>IF(NOT(AND(LEFT(R498,1)="L",R498&lt;&gt;"LIGNE")),"",IF(UPPER(TRIM(W498))="QS","Qt. suffisante",IF(AI498="","",IF(AF498="MASSE",IF(AI498&gt;=1,"Kg","g"),IF(AF498="VOLUME",IF(AI498&gt;=1,"L","cl"),IFERROR(VLOOKUP(UPPER(TRIM(V498)),AP4:AS49,4,FALSE),V498))))))</f>
        <v/>
      </c>
      <c r="AB498" s="47" t="str">
        <f t="shared" si="95"/>
        <v/>
      </c>
      <c r="AC498" s="47" t="str">
        <f t="shared" si="96"/>
        <v/>
      </c>
      <c r="AD498" s="47" t="str">
        <f t="shared" si="100"/>
        <v/>
      </c>
      <c r="AE498" s="1"/>
      <c r="AF498" s="48" t="str">
        <f>IF(NOT(AND(LEFT(R498,1)="L",R498&lt;&gt;"LIGNE")),"",IFERROR(VLOOKUP(UPPER(TRIM(V498)),AP4:AS49,2,FALSE),""))</f>
        <v/>
      </c>
      <c r="AG498" s="49" t="str">
        <f>IF(NOT(AND(LEFT(R498,1)="L",R498&lt;&gt;"LIGNE")),"",IFERROR(VLOOKUP(UPPER(TRIM(V498)),AP4:AS49,3,FALSE),""))</f>
        <v/>
      </c>
      <c r="AH498" s="49" t="str">
        <f t="shared" si="97"/>
        <v/>
      </c>
      <c r="AI498" s="49" t="str">
        <f t="shared" si="101"/>
        <v/>
      </c>
      <c r="AJ498" s="49" t="str">
        <f t="shared" si="102"/>
        <v/>
      </c>
      <c r="AK498" s="40" t="str">
        <f>IF(R498="RECETTE","",IF(R498="PRINCIPAL AUTEUR",IF(OR(S498="",T498="",V498="",W498="",S498=0),"",IFERROR(IF(OR(VLOOKUP(UPPER(TRIM(SUBSTITUTE(T498,CHAR(160)," "))),AP4:AS49,2,FALSE)&lt;&gt;VLOOKUP(UPPER(TRIM(SUBSTITUTE(W498,CHAR(160)," "))),AP4:AS49,2,FALSE),AND(VLOOKUP(UPPER(TRIM(SUBSTITUTE(T498,CHAR(160)," "))),AP4:AS49,2,FALSE)="AUTRE",UPPER(TRIM(SUBSTITUTE(T498,CHAR(160)," ")))&lt;&gt;UPPER(TRIM(SUBSTITUTE(W498,CHAR(160)," "))))),"",(V498*VLOOKUP(UPPER(TRIM(SUBSTITUTE(W498,CHAR(160)," "))),AP4:AS49,3,FALSE))/(S498*VLOOKUP(UPPER(TRIM(SUBSTITUTE(T498,CHAR(160)," "))),AP4:AS49,3,FALSE))),"")),IFERROR(AK497,"")))</f>
        <v/>
      </c>
      <c r="AL498" s="40" t="str">
        <f t="shared" si="103"/>
        <v/>
      </c>
      <c r="AM498" s="50">
        <f t="shared" si="104"/>
        <v>0</v>
      </c>
      <c r="AN498" s="1"/>
      <c r="AO498" s="1"/>
      <c r="AP498" s="65" t="s">
        <v>447</v>
      </c>
      <c r="AQ498" s="1"/>
      <c r="AR498" s="1"/>
      <c r="AS498" s="1"/>
      <c r="BJ498" s="229">
        <v>1</v>
      </c>
    </row>
    <row r="499" spans="2:62" ht="20.100000000000001" customHeight="1" x14ac:dyDescent="0.25">
      <c r="B499" s="178">
        <f t="shared" si="105"/>
        <v>0</v>
      </c>
      <c r="C499" s="156"/>
      <c r="D499" s="157"/>
      <c r="E499" s="157"/>
      <c r="F499" s="157"/>
      <c r="G499" s="157"/>
      <c r="H499" s="157"/>
      <c r="I499" s="158"/>
      <c r="K499" s="255" t="str">
        <f t="shared" si="94"/>
        <v>►</v>
      </c>
      <c r="L499" s="341"/>
      <c r="M499" s="341"/>
      <c r="N499" s="341"/>
      <c r="O499" s="341"/>
      <c r="P499" s="341"/>
      <c r="Q499" s="1"/>
      <c r="R499" s="1"/>
      <c r="S499" s="77"/>
      <c r="T499" s="77"/>
      <c r="U499" s="77"/>
      <c r="V499" s="77"/>
      <c r="W499" s="1"/>
      <c r="X499" s="46" t="str">
        <f t="shared" si="98"/>
        <v/>
      </c>
      <c r="Y499" s="46" t="str">
        <f>IF(NOT(AND(LEFT(R499,1)="L",R499&lt;&gt;"LIGNE")),"",IF(UPPER(TRIM(W499))="QS","Qt. suffisante",IF(AJ499="","",IF(AF499="MASSE",IF(AJ499&gt;=1,"Kg","g"),IF(AF499="VOLUME",IF(AJ499&gt;=1,"L","cl"),IFERROR(VLOOKUP(UPPER(TRIM(V499)),AP4:AS49,4,FALSE),V499))))))</f>
        <v/>
      </c>
      <c r="Z499" s="78" t="str">
        <f t="shared" si="99"/>
        <v/>
      </c>
      <c r="AA499" s="45" t="str">
        <f>IF(NOT(AND(LEFT(R499,1)="L",R499&lt;&gt;"LIGNE")),"",IF(UPPER(TRIM(W499))="QS","Qt. suffisante",IF(AI499="","",IF(AF499="MASSE",IF(AI499&gt;=1,"Kg","g"),IF(AF499="VOLUME",IF(AI499&gt;=1,"L","cl"),IFERROR(VLOOKUP(UPPER(TRIM(V499)),AP4:AS49,4,FALSE),V499))))))</f>
        <v/>
      </c>
      <c r="AB499" s="47" t="str">
        <f t="shared" si="95"/>
        <v/>
      </c>
      <c r="AC499" s="47" t="str">
        <f t="shared" si="96"/>
        <v/>
      </c>
      <c r="AD499" s="47" t="str">
        <f t="shared" si="100"/>
        <v/>
      </c>
      <c r="AE499" s="1"/>
      <c r="AF499" s="48" t="str">
        <f>IF(NOT(AND(LEFT(R499,1)="L",R499&lt;&gt;"LIGNE")),"",IFERROR(VLOOKUP(UPPER(TRIM(V499)),AP4:AS49,2,FALSE),""))</f>
        <v/>
      </c>
      <c r="AG499" s="49" t="str">
        <f>IF(NOT(AND(LEFT(R499,1)="L",R499&lt;&gt;"LIGNE")),"",IFERROR(VLOOKUP(UPPER(TRIM(V499)),AP4:AS49,3,FALSE),""))</f>
        <v/>
      </c>
      <c r="AH499" s="49" t="str">
        <f t="shared" si="97"/>
        <v/>
      </c>
      <c r="AI499" s="49" t="str">
        <f t="shared" si="101"/>
        <v/>
      </c>
      <c r="AJ499" s="49" t="str">
        <f t="shared" si="102"/>
        <v/>
      </c>
      <c r="AK499" s="40" t="str">
        <f>IF(R499="RECETTE","",IF(R499="PRINCIPAL AUTEUR",IF(OR(S499="",T499="",V499="",W499="",S499=0),"",IFERROR(IF(OR(VLOOKUP(UPPER(TRIM(SUBSTITUTE(T499,CHAR(160)," "))),AP4:AS49,2,FALSE)&lt;&gt;VLOOKUP(UPPER(TRIM(SUBSTITUTE(W499,CHAR(160)," "))),AP4:AS49,2,FALSE),AND(VLOOKUP(UPPER(TRIM(SUBSTITUTE(T499,CHAR(160)," "))),AP4:AS49,2,FALSE)="AUTRE",UPPER(TRIM(SUBSTITUTE(T499,CHAR(160)," ")))&lt;&gt;UPPER(TRIM(SUBSTITUTE(W499,CHAR(160)," "))))),"",(V499*VLOOKUP(UPPER(TRIM(SUBSTITUTE(W499,CHAR(160)," "))),AP4:AS49,3,FALSE))/(S499*VLOOKUP(UPPER(TRIM(SUBSTITUTE(T499,CHAR(160)," "))),AP4:AS49,3,FALSE))),"")),IFERROR(AK498,"")))</f>
        <v/>
      </c>
      <c r="AL499" s="40" t="str">
        <f t="shared" si="103"/>
        <v/>
      </c>
      <c r="AM499" s="50">
        <f t="shared" si="104"/>
        <v>0</v>
      </c>
      <c r="AN499" s="1"/>
      <c r="AO499" s="1"/>
      <c r="AP499" s="65" t="s">
        <v>448</v>
      </c>
      <c r="AQ499" s="1"/>
      <c r="AR499" s="1"/>
      <c r="AS499" s="1"/>
      <c r="BJ499" s="229">
        <v>1</v>
      </c>
    </row>
    <row r="500" spans="2:62" ht="20.100000000000001" customHeight="1" x14ac:dyDescent="0.25">
      <c r="B500" s="178">
        <f t="shared" si="105"/>
        <v>0</v>
      </c>
      <c r="C500" s="156"/>
      <c r="D500" s="157"/>
      <c r="E500" s="157"/>
      <c r="F500" s="157"/>
      <c r="G500" s="157"/>
      <c r="H500" s="157"/>
      <c r="I500" s="158"/>
      <c r="K500" s="255" t="str">
        <f t="shared" si="94"/>
        <v>►</v>
      </c>
      <c r="L500" s="341"/>
      <c r="M500" s="341"/>
      <c r="N500" s="341"/>
      <c r="O500" s="341"/>
      <c r="P500" s="341"/>
      <c r="Q500" s="1"/>
      <c r="R500" s="1"/>
      <c r="S500" s="77"/>
      <c r="T500" s="77"/>
      <c r="U500" s="77"/>
      <c r="V500" s="77"/>
      <c r="W500" s="1"/>
      <c r="X500" s="46" t="str">
        <f t="shared" si="98"/>
        <v/>
      </c>
      <c r="Y500" s="46" t="str">
        <f>IF(NOT(AND(LEFT(R500,1)="L",R500&lt;&gt;"LIGNE")),"",IF(UPPER(TRIM(W500))="QS","Qt. suffisante",IF(AJ500="","",IF(AF500="MASSE",IF(AJ500&gt;=1,"Kg","g"),IF(AF500="VOLUME",IF(AJ500&gt;=1,"L","cl"),IFERROR(VLOOKUP(UPPER(TRIM(V500)),AP4:AS49,4,FALSE),V500))))))</f>
        <v/>
      </c>
      <c r="Z500" s="78" t="str">
        <f t="shared" si="99"/>
        <v/>
      </c>
      <c r="AA500" s="45" t="str">
        <f>IF(NOT(AND(LEFT(R500,1)="L",R500&lt;&gt;"LIGNE")),"",IF(UPPER(TRIM(W500))="QS","Qt. suffisante",IF(AI500="","",IF(AF500="MASSE",IF(AI500&gt;=1,"Kg","g"),IF(AF500="VOLUME",IF(AI500&gt;=1,"L","cl"),IFERROR(VLOOKUP(UPPER(TRIM(V500)),AP4:AS49,4,FALSE),V500))))))</f>
        <v/>
      </c>
      <c r="AB500" s="47" t="str">
        <f t="shared" si="95"/>
        <v/>
      </c>
      <c r="AC500" s="47" t="str">
        <f t="shared" si="96"/>
        <v/>
      </c>
      <c r="AD500" s="47" t="str">
        <f t="shared" si="100"/>
        <v/>
      </c>
      <c r="AE500" s="1"/>
      <c r="AF500" s="48" t="str">
        <f>IF(NOT(AND(LEFT(R500,1)="L",R500&lt;&gt;"LIGNE")),"",IFERROR(VLOOKUP(UPPER(TRIM(V500)),AP4:AS49,2,FALSE),""))</f>
        <v/>
      </c>
      <c r="AG500" s="49" t="str">
        <f>IF(NOT(AND(LEFT(R500,1)="L",R500&lt;&gt;"LIGNE")),"",IFERROR(VLOOKUP(UPPER(TRIM(V500)),AP4:AS49,3,FALSE),""))</f>
        <v/>
      </c>
      <c r="AH500" s="49" t="str">
        <f t="shared" si="97"/>
        <v/>
      </c>
      <c r="AI500" s="49" t="str">
        <f t="shared" si="101"/>
        <v/>
      </c>
      <c r="AJ500" s="49" t="str">
        <f t="shared" si="102"/>
        <v/>
      </c>
      <c r="AK500" s="40" t="str">
        <f>IF(R500="RECETTE","",IF(R500="PRINCIPAL AUTEUR",IF(OR(S500="",T500="",V500="",W500="",S500=0),"",IFERROR(IF(OR(VLOOKUP(UPPER(TRIM(SUBSTITUTE(T500,CHAR(160)," "))),AP4:AS49,2,FALSE)&lt;&gt;VLOOKUP(UPPER(TRIM(SUBSTITUTE(W500,CHAR(160)," "))),AP4:AS49,2,FALSE),AND(VLOOKUP(UPPER(TRIM(SUBSTITUTE(T500,CHAR(160)," "))),AP4:AS49,2,FALSE)="AUTRE",UPPER(TRIM(SUBSTITUTE(T500,CHAR(160)," ")))&lt;&gt;UPPER(TRIM(SUBSTITUTE(W500,CHAR(160)," "))))),"",(V500*VLOOKUP(UPPER(TRIM(SUBSTITUTE(W500,CHAR(160)," "))),AP4:AS49,3,FALSE))/(S500*VLOOKUP(UPPER(TRIM(SUBSTITUTE(T500,CHAR(160)," "))),AP4:AS49,3,FALSE))),"")),IFERROR(AK499,"")))</f>
        <v/>
      </c>
      <c r="AL500" s="40" t="str">
        <f t="shared" si="103"/>
        <v/>
      </c>
      <c r="AM500" s="50">
        <f t="shared" si="104"/>
        <v>0</v>
      </c>
      <c r="AN500" s="1"/>
      <c r="AO500" s="1"/>
      <c r="AP500" s="65" t="s">
        <v>449</v>
      </c>
      <c r="AQ500" s="1"/>
      <c r="AR500" s="1"/>
      <c r="AS500" s="1"/>
      <c r="BJ500" s="229">
        <v>1</v>
      </c>
    </row>
    <row r="501" spans="2:62" ht="20.100000000000001" customHeight="1" x14ac:dyDescent="0.25">
      <c r="B501" s="178">
        <f t="shared" si="105"/>
        <v>0</v>
      </c>
      <c r="C501" s="156"/>
      <c r="D501" s="157"/>
      <c r="E501" s="157"/>
      <c r="F501" s="157"/>
      <c r="G501" s="157"/>
      <c r="H501" s="157"/>
      <c r="I501" s="158"/>
      <c r="K501" s="255" t="str">
        <f t="shared" si="94"/>
        <v>►</v>
      </c>
      <c r="L501" s="341"/>
      <c r="M501" s="341"/>
      <c r="N501" s="341"/>
      <c r="O501" s="341"/>
      <c r="P501" s="341"/>
      <c r="Q501" s="1"/>
      <c r="R501" s="1"/>
      <c r="S501" s="77"/>
      <c r="T501" s="77"/>
      <c r="U501" s="77"/>
      <c r="V501" s="77"/>
      <c r="W501" s="1"/>
      <c r="X501" s="46" t="str">
        <f t="shared" si="98"/>
        <v/>
      </c>
      <c r="Y501" s="46" t="str">
        <f>IF(NOT(AND(LEFT(R501,1)="L",R501&lt;&gt;"LIGNE")),"",IF(UPPER(TRIM(W501))="QS","Qt. suffisante",IF(AJ501="","",IF(AF501="MASSE",IF(AJ501&gt;=1,"Kg","g"),IF(AF501="VOLUME",IF(AJ501&gt;=1,"L","cl"),IFERROR(VLOOKUP(UPPER(TRIM(V501)),AP4:AS49,4,FALSE),V501))))))</f>
        <v/>
      </c>
      <c r="Z501" s="78" t="str">
        <f t="shared" si="99"/>
        <v/>
      </c>
      <c r="AA501" s="45" t="str">
        <f>IF(NOT(AND(LEFT(R501,1)="L",R501&lt;&gt;"LIGNE")),"",IF(UPPER(TRIM(W501))="QS","Qt. suffisante",IF(AI501="","",IF(AF501="MASSE",IF(AI501&gt;=1,"Kg","g"),IF(AF501="VOLUME",IF(AI501&gt;=1,"L","cl"),IFERROR(VLOOKUP(UPPER(TRIM(V501)),AP4:AS49,4,FALSE),V501))))))</f>
        <v/>
      </c>
      <c r="AB501" s="47" t="str">
        <f t="shared" si="95"/>
        <v/>
      </c>
      <c r="AC501" s="47" t="str">
        <f t="shared" si="96"/>
        <v/>
      </c>
      <c r="AD501" s="47" t="str">
        <f t="shared" si="100"/>
        <v/>
      </c>
      <c r="AE501" s="1"/>
      <c r="AF501" s="48" t="str">
        <f>IF(NOT(AND(LEFT(R501,1)="L",R501&lt;&gt;"LIGNE")),"",IFERROR(VLOOKUP(UPPER(TRIM(V501)),AP4:AS49,2,FALSE),""))</f>
        <v/>
      </c>
      <c r="AG501" s="49" t="str">
        <f>IF(NOT(AND(LEFT(R501,1)="L",R501&lt;&gt;"LIGNE")),"",IFERROR(VLOOKUP(UPPER(TRIM(V501)),AP4:AS49,3,FALSE),""))</f>
        <v/>
      </c>
      <c r="AH501" s="49" t="str">
        <f t="shared" si="97"/>
        <v/>
      </c>
      <c r="AI501" s="49" t="str">
        <f t="shared" si="101"/>
        <v/>
      </c>
      <c r="AJ501" s="49" t="str">
        <f t="shared" si="102"/>
        <v/>
      </c>
      <c r="AK501" s="40" t="str">
        <f>IF(R501="RECETTE","",IF(R501="PRINCIPAL AUTEUR",IF(OR(S501="",T501="",V501="",W501="",S501=0),"",IFERROR(IF(OR(VLOOKUP(UPPER(TRIM(SUBSTITUTE(T501,CHAR(160)," "))),AP4:AS49,2,FALSE)&lt;&gt;VLOOKUP(UPPER(TRIM(SUBSTITUTE(W501,CHAR(160)," "))),AP4:AS49,2,FALSE),AND(VLOOKUP(UPPER(TRIM(SUBSTITUTE(T501,CHAR(160)," "))),AP4:AS49,2,FALSE)="AUTRE",UPPER(TRIM(SUBSTITUTE(T501,CHAR(160)," ")))&lt;&gt;UPPER(TRIM(SUBSTITUTE(W501,CHAR(160)," "))))),"",(V501*VLOOKUP(UPPER(TRIM(SUBSTITUTE(W501,CHAR(160)," "))),AP4:AS49,3,FALSE))/(S501*VLOOKUP(UPPER(TRIM(SUBSTITUTE(T501,CHAR(160)," "))),AP4:AS49,3,FALSE))),"")),IFERROR(AK500,"")))</f>
        <v/>
      </c>
      <c r="AL501" s="40" t="str">
        <f t="shared" si="103"/>
        <v/>
      </c>
      <c r="AM501" s="50">
        <f t="shared" si="104"/>
        <v>0</v>
      </c>
      <c r="AN501" s="1"/>
      <c r="AO501" s="1"/>
      <c r="AP501" s="65" t="s">
        <v>454</v>
      </c>
      <c r="AQ501" s="1"/>
      <c r="AR501" s="1"/>
      <c r="AS501" s="1"/>
      <c r="BJ501" s="229">
        <v>1</v>
      </c>
    </row>
    <row r="502" spans="2:62" ht="20.100000000000001" customHeight="1" x14ac:dyDescent="0.25">
      <c r="B502" s="178">
        <f t="shared" si="105"/>
        <v>0</v>
      </c>
      <c r="C502" s="156"/>
      <c r="D502" s="157"/>
      <c r="E502" s="157"/>
      <c r="F502" s="157"/>
      <c r="G502" s="157"/>
      <c r="H502" s="157"/>
      <c r="I502" s="158"/>
      <c r="K502" s="255" t="str">
        <f t="shared" si="94"/>
        <v>►</v>
      </c>
      <c r="L502" s="341"/>
      <c r="M502" s="341"/>
      <c r="N502" s="341"/>
      <c r="O502" s="341"/>
      <c r="P502" s="341"/>
      <c r="Q502" s="1"/>
      <c r="R502" s="1"/>
      <c r="S502" s="77"/>
      <c r="T502" s="77"/>
      <c r="U502" s="77"/>
      <c r="V502" s="77"/>
      <c r="W502" s="1"/>
      <c r="X502" s="46" t="str">
        <f t="shared" si="98"/>
        <v/>
      </c>
      <c r="Y502" s="46" t="str">
        <f>IF(NOT(AND(LEFT(R502,1)="L",R502&lt;&gt;"LIGNE")),"",IF(UPPER(TRIM(W502))="QS","Qt. suffisante",IF(AJ502="","",IF(AF502="MASSE",IF(AJ502&gt;=1,"Kg","g"),IF(AF502="VOLUME",IF(AJ502&gt;=1,"L","cl"),IFERROR(VLOOKUP(UPPER(TRIM(V502)),AP4:AS49,4,FALSE),V502))))))</f>
        <v/>
      </c>
      <c r="Z502" s="78" t="str">
        <f t="shared" si="99"/>
        <v/>
      </c>
      <c r="AA502" s="45" t="str">
        <f>IF(NOT(AND(LEFT(R502,1)="L",R502&lt;&gt;"LIGNE")),"",IF(UPPER(TRIM(W502))="QS","Qt. suffisante",IF(AI502="","",IF(AF502="MASSE",IF(AI502&gt;=1,"Kg","g"),IF(AF502="VOLUME",IF(AI502&gt;=1,"L","cl"),IFERROR(VLOOKUP(UPPER(TRIM(V502)),AP4:AS49,4,FALSE),V502))))))</f>
        <v/>
      </c>
      <c r="AB502" s="47" t="str">
        <f t="shared" si="95"/>
        <v/>
      </c>
      <c r="AC502" s="47" t="str">
        <f t="shared" si="96"/>
        <v/>
      </c>
      <c r="AD502" s="47" t="str">
        <f t="shared" si="100"/>
        <v/>
      </c>
      <c r="AE502" s="1"/>
      <c r="AF502" s="48" t="str">
        <f>IF(NOT(AND(LEFT(R502,1)="L",R502&lt;&gt;"LIGNE")),"",IFERROR(VLOOKUP(UPPER(TRIM(V502)),AP4:AS49,2,FALSE),""))</f>
        <v/>
      </c>
      <c r="AG502" s="49" t="str">
        <f>IF(NOT(AND(LEFT(R502,1)="L",R502&lt;&gt;"LIGNE")),"",IFERROR(VLOOKUP(UPPER(TRIM(V502)),AP4:AS49,3,FALSE),""))</f>
        <v/>
      </c>
      <c r="AH502" s="49" t="str">
        <f t="shared" si="97"/>
        <v/>
      </c>
      <c r="AI502" s="49" t="str">
        <f t="shared" si="101"/>
        <v/>
      </c>
      <c r="AJ502" s="49" t="str">
        <f t="shared" si="102"/>
        <v/>
      </c>
      <c r="AK502" s="40" t="str">
        <f>IF(R502="RECETTE","",IF(R502="PRINCIPAL AUTEUR",IF(OR(S502="",T502="",V502="",W502="",S502=0),"",IFERROR(IF(OR(VLOOKUP(UPPER(TRIM(SUBSTITUTE(T502,CHAR(160)," "))),AP4:AS49,2,FALSE)&lt;&gt;VLOOKUP(UPPER(TRIM(SUBSTITUTE(W502,CHAR(160)," "))),AP4:AS49,2,FALSE),AND(VLOOKUP(UPPER(TRIM(SUBSTITUTE(T502,CHAR(160)," "))),AP4:AS49,2,FALSE)="AUTRE",UPPER(TRIM(SUBSTITUTE(T502,CHAR(160)," ")))&lt;&gt;UPPER(TRIM(SUBSTITUTE(W502,CHAR(160)," "))))),"",(V502*VLOOKUP(UPPER(TRIM(SUBSTITUTE(W502,CHAR(160)," "))),AP4:AS49,3,FALSE))/(S502*VLOOKUP(UPPER(TRIM(SUBSTITUTE(T502,CHAR(160)," "))),AP4:AS49,3,FALSE))),"")),IFERROR(AK501,"")))</f>
        <v/>
      </c>
      <c r="AL502" s="40" t="str">
        <f t="shared" si="103"/>
        <v/>
      </c>
      <c r="AM502" s="50">
        <f t="shared" si="104"/>
        <v>0</v>
      </c>
      <c r="AN502" s="1"/>
      <c r="AO502" s="1"/>
      <c r="AP502" s="65" t="s">
        <v>455</v>
      </c>
      <c r="AQ502" s="1"/>
      <c r="AR502" s="1"/>
      <c r="AS502" s="1"/>
      <c r="BJ502" s="229">
        <v>1</v>
      </c>
    </row>
    <row r="503" spans="2:62" ht="20.100000000000001" customHeight="1" x14ac:dyDescent="0.25">
      <c r="B503" s="178">
        <f t="shared" si="105"/>
        <v>0</v>
      </c>
      <c r="C503" s="156"/>
      <c r="D503" s="157"/>
      <c r="E503" s="157"/>
      <c r="F503" s="157"/>
      <c r="G503" s="157"/>
      <c r="H503" s="157"/>
      <c r="I503" s="158"/>
      <c r="K503" s="255" t="str">
        <f t="shared" si="94"/>
        <v>►</v>
      </c>
      <c r="L503" s="341"/>
      <c r="M503" s="341"/>
      <c r="N503" s="341"/>
      <c r="O503" s="341"/>
      <c r="P503" s="341"/>
      <c r="Q503" s="1"/>
      <c r="R503" s="1"/>
      <c r="S503" s="77"/>
      <c r="T503" s="77"/>
      <c r="U503" s="77"/>
      <c r="V503" s="77"/>
      <c r="W503" s="1"/>
      <c r="X503" s="46" t="str">
        <f t="shared" si="98"/>
        <v/>
      </c>
      <c r="Y503" s="46" t="str">
        <f>IF(NOT(AND(LEFT(R503,1)="L",R503&lt;&gt;"LIGNE")),"",IF(UPPER(TRIM(W503))="QS","Qt. suffisante",IF(AJ503="","",IF(AF503="MASSE",IF(AJ503&gt;=1,"Kg","g"),IF(AF503="VOLUME",IF(AJ503&gt;=1,"L","cl"),IFERROR(VLOOKUP(UPPER(TRIM(V503)),AP4:AS49,4,FALSE),V503))))))</f>
        <v/>
      </c>
      <c r="Z503" s="78" t="str">
        <f t="shared" si="99"/>
        <v/>
      </c>
      <c r="AA503" s="45" t="str">
        <f>IF(NOT(AND(LEFT(R503,1)="L",R503&lt;&gt;"LIGNE")),"",IF(UPPER(TRIM(W503))="QS","Qt. suffisante",IF(AI503="","",IF(AF503="MASSE",IF(AI503&gt;=1,"Kg","g"),IF(AF503="VOLUME",IF(AI503&gt;=1,"L","cl"),IFERROR(VLOOKUP(UPPER(TRIM(V503)),AP4:AS49,4,FALSE),V503))))))</f>
        <v/>
      </c>
      <c r="AB503" s="47" t="str">
        <f t="shared" si="95"/>
        <v/>
      </c>
      <c r="AC503" s="47" t="str">
        <f t="shared" si="96"/>
        <v/>
      </c>
      <c r="AD503" s="47" t="str">
        <f t="shared" si="100"/>
        <v/>
      </c>
      <c r="AE503" s="1"/>
      <c r="AF503" s="48" t="str">
        <f>IF(NOT(AND(LEFT(R503,1)="L",R503&lt;&gt;"LIGNE")),"",IFERROR(VLOOKUP(UPPER(TRIM(V503)),AP4:AS49,2,FALSE),""))</f>
        <v/>
      </c>
      <c r="AG503" s="49" t="str">
        <f>IF(NOT(AND(LEFT(R503,1)="L",R503&lt;&gt;"LIGNE")),"",IFERROR(VLOOKUP(UPPER(TRIM(V503)),AP4:AS49,3,FALSE),""))</f>
        <v/>
      </c>
      <c r="AH503" s="49" t="str">
        <f t="shared" si="97"/>
        <v/>
      </c>
      <c r="AI503" s="49" t="str">
        <f t="shared" si="101"/>
        <v/>
      </c>
      <c r="AJ503" s="49" t="str">
        <f t="shared" si="102"/>
        <v/>
      </c>
      <c r="AK503" s="40" t="str">
        <f>IF(R503="RECETTE","",IF(R503="PRINCIPAL AUTEUR",IF(OR(S503="",T503="",V503="",W503="",S503=0),"",IFERROR(IF(OR(VLOOKUP(UPPER(TRIM(SUBSTITUTE(T503,CHAR(160)," "))),AP4:AS49,2,FALSE)&lt;&gt;VLOOKUP(UPPER(TRIM(SUBSTITUTE(W503,CHAR(160)," "))),AP4:AS49,2,FALSE),AND(VLOOKUP(UPPER(TRIM(SUBSTITUTE(T503,CHAR(160)," "))),AP4:AS49,2,FALSE)="AUTRE",UPPER(TRIM(SUBSTITUTE(T503,CHAR(160)," ")))&lt;&gt;UPPER(TRIM(SUBSTITUTE(W503,CHAR(160)," "))))),"",(V503*VLOOKUP(UPPER(TRIM(SUBSTITUTE(W503,CHAR(160)," "))),AP4:AS49,3,FALSE))/(S503*VLOOKUP(UPPER(TRIM(SUBSTITUTE(T503,CHAR(160)," "))),AP4:AS49,3,FALSE))),"")),IFERROR(AK502,"")))</f>
        <v/>
      </c>
      <c r="AL503" s="40" t="str">
        <f t="shared" si="103"/>
        <v/>
      </c>
      <c r="AM503" s="50">
        <f t="shared" si="104"/>
        <v>0</v>
      </c>
      <c r="AN503" s="1"/>
      <c r="AO503" s="1"/>
      <c r="AP503" s="65" t="s">
        <v>456</v>
      </c>
      <c r="AQ503" s="1"/>
      <c r="AR503" s="1"/>
      <c r="AS503" s="1"/>
      <c r="BJ503" s="229">
        <v>1</v>
      </c>
    </row>
    <row r="504" spans="2:62" ht="20.100000000000001" customHeight="1" x14ac:dyDescent="0.25">
      <c r="B504" s="178">
        <f t="shared" si="105"/>
        <v>0</v>
      </c>
      <c r="C504" s="156"/>
      <c r="D504" s="157"/>
      <c r="E504" s="157"/>
      <c r="F504" s="157"/>
      <c r="G504" s="157"/>
      <c r="H504" s="157"/>
      <c r="I504" s="158"/>
      <c r="K504" s="255" t="str">
        <f t="shared" si="94"/>
        <v>►</v>
      </c>
      <c r="L504" s="341"/>
      <c r="M504" s="341"/>
      <c r="N504" s="341"/>
      <c r="O504" s="341"/>
      <c r="P504" s="341"/>
      <c r="Q504" s="1"/>
      <c r="R504" s="1"/>
      <c r="S504" s="77"/>
      <c r="T504" s="77"/>
      <c r="U504" s="77"/>
      <c r="V504" s="77"/>
      <c r="W504" s="1"/>
      <c r="X504" s="46" t="str">
        <f t="shared" si="98"/>
        <v/>
      </c>
      <c r="Y504" s="46" t="str">
        <f>IF(NOT(AND(LEFT(R504,1)="L",R504&lt;&gt;"LIGNE")),"",IF(UPPER(TRIM(W504))="QS","Qt. suffisante",IF(AJ504="","",IF(AF504="MASSE",IF(AJ504&gt;=1,"Kg","g"),IF(AF504="VOLUME",IF(AJ504&gt;=1,"L","cl"),IFERROR(VLOOKUP(UPPER(TRIM(V504)),AP4:AS49,4,FALSE),V504))))))</f>
        <v/>
      </c>
      <c r="Z504" s="78" t="str">
        <f t="shared" si="99"/>
        <v/>
      </c>
      <c r="AA504" s="45" t="str">
        <f>IF(NOT(AND(LEFT(R504,1)="L",R504&lt;&gt;"LIGNE")),"",IF(UPPER(TRIM(W504))="QS","Qt. suffisante",IF(AI504="","",IF(AF504="MASSE",IF(AI504&gt;=1,"Kg","g"),IF(AF504="VOLUME",IF(AI504&gt;=1,"L","cl"),IFERROR(VLOOKUP(UPPER(TRIM(V504)),AP4:AS49,4,FALSE),V504))))))</f>
        <v/>
      </c>
      <c r="AB504" s="47" t="str">
        <f t="shared" si="95"/>
        <v/>
      </c>
      <c r="AC504" s="47" t="str">
        <f t="shared" si="96"/>
        <v/>
      </c>
      <c r="AD504" s="47" t="str">
        <f t="shared" si="100"/>
        <v/>
      </c>
      <c r="AE504" s="1"/>
      <c r="AF504" s="48" t="str">
        <f>IF(NOT(AND(LEFT(R504,1)="L",R504&lt;&gt;"LIGNE")),"",IFERROR(VLOOKUP(UPPER(TRIM(V504)),AP4:AS49,2,FALSE),""))</f>
        <v/>
      </c>
      <c r="AG504" s="49" t="str">
        <f>IF(NOT(AND(LEFT(R504,1)="L",R504&lt;&gt;"LIGNE")),"",IFERROR(VLOOKUP(UPPER(TRIM(V504)),AP4:AS49,3,FALSE),""))</f>
        <v/>
      </c>
      <c r="AH504" s="49" t="str">
        <f t="shared" si="97"/>
        <v/>
      </c>
      <c r="AI504" s="49" t="str">
        <f t="shared" si="101"/>
        <v/>
      </c>
      <c r="AJ504" s="49" t="str">
        <f t="shared" si="102"/>
        <v/>
      </c>
      <c r="AK504" s="40" t="str">
        <f>IF(R504="RECETTE","",IF(R504="PRINCIPAL AUTEUR",IF(OR(S504="",T504="",V504="",W504="",S504=0),"",IFERROR(IF(OR(VLOOKUP(UPPER(TRIM(SUBSTITUTE(T504,CHAR(160)," "))),AP4:AS49,2,FALSE)&lt;&gt;VLOOKUP(UPPER(TRIM(SUBSTITUTE(W504,CHAR(160)," "))),AP4:AS49,2,FALSE),AND(VLOOKUP(UPPER(TRIM(SUBSTITUTE(T504,CHAR(160)," "))),AP4:AS49,2,FALSE)="AUTRE",UPPER(TRIM(SUBSTITUTE(T504,CHAR(160)," ")))&lt;&gt;UPPER(TRIM(SUBSTITUTE(W504,CHAR(160)," "))))),"",(V504*VLOOKUP(UPPER(TRIM(SUBSTITUTE(W504,CHAR(160)," "))),AP4:AS49,3,FALSE))/(S504*VLOOKUP(UPPER(TRIM(SUBSTITUTE(T504,CHAR(160)," "))),AP4:AS49,3,FALSE))),"")),IFERROR(AK503,"")))</f>
        <v/>
      </c>
      <c r="AL504" s="40" t="str">
        <f t="shared" si="103"/>
        <v/>
      </c>
      <c r="AM504" s="50">
        <f t="shared" si="104"/>
        <v>0</v>
      </c>
      <c r="AN504" s="1"/>
      <c r="AO504" s="1"/>
      <c r="AP504" s="65" t="s">
        <v>457</v>
      </c>
      <c r="AQ504" s="1"/>
      <c r="AR504" s="1"/>
      <c r="AS504" s="1"/>
      <c r="BJ504" s="229">
        <v>1</v>
      </c>
    </row>
    <row r="505" spans="2:62" ht="20.100000000000001" customHeight="1" x14ac:dyDescent="0.25">
      <c r="B505" s="178">
        <f t="shared" si="105"/>
        <v>0</v>
      </c>
      <c r="C505" s="156"/>
      <c r="D505" s="157"/>
      <c r="E505" s="157"/>
      <c r="F505" s="157"/>
      <c r="G505" s="157"/>
      <c r="H505" s="157"/>
      <c r="I505" s="158"/>
      <c r="K505" s="255" t="str">
        <f t="shared" si="94"/>
        <v>►</v>
      </c>
      <c r="L505" s="341"/>
      <c r="M505" s="341"/>
      <c r="N505" s="341"/>
      <c r="O505" s="341"/>
      <c r="P505" s="341"/>
      <c r="Q505" s="1"/>
      <c r="R505" s="1"/>
      <c r="S505" s="77"/>
      <c r="T505" s="77"/>
      <c r="U505" s="77"/>
      <c r="V505" s="77"/>
      <c r="W505" s="1"/>
      <c r="X505" s="46" t="str">
        <f t="shared" si="98"/>
        <v/>
      </c>
      <c r="Y505" s="46" t="str">
        <f>IF(NOT(AND(LEFT(R505,1)="L",R505&lt;&gt;"LIGNE")),"",IF(UPPER(TRIM(W505))="QS","Qt. suffisante",IF(AJ505="","",IF(AF505="MASSE",IF(AJ505&gt;=1,"Kg","g"),IF(AF505="VOLUME",IF(AJ505&gt;=1,"L","cl"),IFERROR(VLOOKUP(UPPER(TRIM(V505)),AP4:AS49,4,FALSE),V505))))))</f>
        <v/>
      </c>
      <c r="Z505" s="78" t="str">
        <f t="shared" si="99"/>
        <v/>
      </c>
      <c r="AA505" s="45" t="str">
        <f>IF(NOT(AND(LEFT(R505,1)="L",R505&lt;&gt;"LIGNE")),"",IF(UPPER(TRIM(W505))="QS","Qt. suffisante",IF(AI505="","",IF(AF505="MASSE",IF(AI505&gt;=1,"Kg","g"),IF(AF505="VOLUME",IF(AI505&gt;=1,"L","cl"),IFERROR(VLOOKUP(UPPER(TRIM(V505)),AP4:AS49,4,FALSE),V505))))))</f>
        <v/>
      </c>
      <c r="AB505" s="47" t="str">
        <f t="shared" si="95"/>
        <v/>
      </c>
      <c r="AC505" s="47" t="str">
        <f t="shared" si="96"/>
        <v/>
      </c>
      <c r="AD505" s="47" t="str">
        <f t="shared" si="100"/>
        <v/>
      </c>
      <c r="AE505" s="1"/>
      <c r="AF505" s="48" t="str">
        <f>IF(NOT(AND(LEFT(R505,1)="L",R505&lt;&gt;"LIGNE")),"",IFERROR(VLOOKUP(UPPER(TRIM(V505)),AP4:AS49,2,FALSE),""))</f>
        <v/>
      </c>
      <c r="AG505" s="49" t="str">
        <f>IF(NOT(AND(LEFT(R505,1)="L",R505&lt;&gt;"LIGNE")),"",IFERROR(VLOOKUP(UPPER(TRIM(V505)),AP4:AS49,3,FALSE),""))</f>
        <v/>
      </c>
      <c r="AH505" s="49" t="str">
        <f t="shared" si="97"/>
        <v/>
      </c>
      <c r="AI505" s="49" t="str">
        <f t="shared" si="101"/>
        <v/>
      </c>
      <c r="AJ505" s="49" t="str">
        <f t="shared" si="102"/>
        <v/>
      </c>
      <c r="AK505" s="40" t="str">
        <f>IF(R505="RECETTE","",IF(R505="PRINCIPAL AUTEUR",IF(OR(S505="",T505="",V505="",W505="",S505=0),"",IFERROR(IF(OR(VLOOKUP(UPPER(TRIM(SUBSTITUTE(T505,CHAR(160)," "))),AP4:AS49,2,FALSE)&lt;&gt;VLOOKUP(UPPER(TRIM(SUBSTITUTE(W505,CHAR(160)," "))),AP4:AS49,2,FALSE),AND(VLOOKUP(UPPER(TRIM(SUBSTITUTE(T505,CHAR(160)," "))),AP4:AS49,2,FALSE)="AUTRE",UPPER(TRIM(SUBSTITUTE(T505,CHAR(160)," ")))&lt;&gt;UPPER(TRIM(SUBSTITUTE(W505,CHAR(160)," "))))),"",(V505*VLOOKUP(UPPER(TRIM(SUBSTITUTE(W505,CHAR(160)," "))),AP4:AS49,3,FALSE))/(S505*VLOOKUP(UPPER(TRIM(SUBSTITUTE(T505,CHAR(160)," "))),AP4:AS49,3,FALSE))),"")),IFERROR(AK504,"")))</f>
        <v/>
      </c>
      <c r="AL505" s="40" t="str">
        <f t="shared" si="103"/>
        <v/>
      </c>
      <c r="AM505" s="50">
        <f t="shared" si="104"/>
        <v>0</v>
      </c>
      <c r="AN505" s="1"/>
      <c r="AO505" s="1"/>
      <c r="AP505" s="65" t="s">
        <v>450</v>
      </c>
      <c r="AQ505" s="1"/>
      <c r="AR505" s="1"/>
      <c r="AS505" s="1"/>
      <c r="BJ505" s="229">
        <v>1</v>
      </c>
    </row>
    <row r="506" spans="2:62" ht="20.100000000000001" customHeight="1" x14ac:dyDescent="0.25">
      <c r="B506" s="178">
        <f t="shared" si="105"/>
        <v>0</v>
      </c>
      <c r="C506" s="156"/>
      <c r="D506" s="157"/>
      <c r="E506" s="157"/>
      <c r="F506" s="157"/>
      <c r="G506" s="157"/>
      <c r="H506" s="157"/>
      <c r="I506" s="158"/>
      <c r="K506" s="255" t="str">
        <f t="shared" si="94"/>
        <v>►</v>
      </c>
      <c r="L506" s="341"/>
      <c r="M506" s="341"/>
      <c r="N506" s="341"/>
      <c r="O506" s="341"/>
      <c r="P506" s="341"/>
      <c r="Q506" s="1"/>
      <c r="R506" s="1"/>
      <c r="S506" s="77"/>
      <c r="T506" s="77"/>
      <c r="U506" s="77"/>
      <c r="V506" s="77"/>
      <c r="W506" s="1"/>
      <c r="X506" s="46" t="str">
        <f t="shared" si="98"/>
        <v/>
      </c>
      <c r="Y506" s="46" t="str">
        <f>IF(NOT(AND(LEFT(R506,1)="L",R506&lt;&gt;"LIGNE")),"",IF(UPPER(TRIM(W506))="QS","Qt. suffisante",IF(AJ506="","",IF(AF506="MASSE",IF(AJ506&gt;=1,"Kg","g"),IF(AF506="VOLUME",IF(AJ506&gt;=1,"L","cl"),IFERROR(VLOOKUP(UPPER(TRIM(V506)),AP4:AS49,4,FALSE),V506))))))</f>
        <v/>
      </c>
      <c r="Z506" s="78" t="str">
        <f t="shared" si="99"/>
        <v/>
      </c>
      <c r="AA506" s="45" t="str">
        <f>IF(NOT(AND(LEFT(R506,1)="L",R506&lt;&gt;"LIGNE")),"",IF(UPPER(TRIM(W506))="QS","Qt. suffisante",IF(AI506="","",IF(AF506="MASSE",IF(AI506&gt;=1,"Kg","g"),IF(AF506="VOLUME",IF(AI506&gt;=1,"L","cl"),IFERROR(VLOOKUP(UPPER(TRIM(V506)),AP4:AS49,4,FALSE),V506))))))</f>
        <v/>
      </c>
      <c r="AB506" s="47" t="str">
        <f t="shared" si="95"/>
        <v/>
      </c>
      <c r="AC506" s="47" t="str">
        <f t="shared" si="96"/>
        <v/>
      </c>
      <c r="AD506" s="47" t="str">
        <f t="shared" si="100"/>
        <v/>
      </c>
      <c r="AE506" s="1"/>
      <c r="AF506" s="48" t="str">
        <f>IF(NOT(AND(LEFT(R506,1)="L",R506&lt;&gt;"LIGNE")),"",IFERROR(VLOOKUP(UPPER(TRIM(V506)),AP4:AS49,2,FALSE),""))</f>
        <v/>
      </c>
      <c r="AG506" s="49" t="str">
        <f>IF(NOT(AND(LEFT(R506,1)="L",R506&lt;&gt;"LIGNE")),"",IFERROR(VLOOKUP(UPPER(TRIM(V506)),AP4:AS49,3,FALSE),""))</f>
        <v/>
      </c>
      <c r="AH506" s="49" t="str">
        <f t="shared" si="97"/>
        <v/>
      </c>
      <c r="AI506" s="49" t="str">
        <f t="shared" si="101"/>
        <v/>
      </c>
      <c r="AJ506" s="49" t="str">
        <f t="shared" si="102"/>
        <v/>
      </c>
      <c r="AK506" s="40" t="str">
        <f>IF(R506="RECETTE","",IF(R506="PRINCIPAL AUTEUR",IF(OR(S506="",T506="",V506="",W506="",S506=0),"",IFERROR(IF(OR(VLOOKUP(UPPER(TRIM(SUBSTITUTE(T506,CHAR(160)," "))),AP4:AS49,2,FALSE)&lt;&gt;VLOOKUP(UPPER(TRIM(SUBSTITUTE(W506,CHAR(160)," "))),AP4:AS49,2,FALSE),AND(VLOOKUP(UPPER(TRIM(SUBSTITUTE(T506,CHAR(160)," "))),AP4:AS49,2,FALSE)="AUTRE",UPPER(TRIM(SUBSTITUTE(T506,CHAR(160)," ")))&lt;&gt;UPPER(TRIM(SUBSTITUTE(W506,CHAR(160)," "))))),"",(V506*VLOOKUP(UPPER(TRIM(SUBSTITUTE(W506,CHAR(160)," "))),AP4:AS49,3,FALSE))/(S506*VLOOKUP(UPPER(TRIM(SUBSTITUTE(T506,CHAR(160)," "))),AP4:AS49,3,FALSE))),"")),IFERROR(AK505,"")))</f>
        <v/>
      </c>
      <c r="AL506" s="40" t="str">
        <f t="shared" si="103"/>
        <v/>
      </c>
      <c r="AM506" s="50">
        <f t="shared" si="104"/>
        <v>0</v>
      </c>
      <c r="AN506" s="1"/>
      <c r="AO506" s="1"/>
      <c r="AP506" s="65" t="s">
        <v>451</v>
      </c>
      <c r="AQ506" s="1"/>
      <c r="AR506" s="1"/>
      <c r="AS506" s="1"/>
      <c r="BJ506" s="229">
        <v>1</v>
      </c>
    </row>
    <row r="507" spans="2:62" ht="20.100000000000001" customHeight="1" x14ac:dyDescent="0.25">
      <c r="B507" s="178">
        <f t="shared" si="105"/>
        <v>0</v>
      </c>
      <c r="C507" s="156"/>
      <c r="D507" s="157"/>
      <c r="E507" s="157"/>
      <c r="F507" s="157"/>
      <c r="G507" s="157"/>
      <c r="H507" s="157"/>
      <c r="I507" s="158"/>
      <c r="K507" s="255" t="str">
        <f t="shared" si="94"/>
        <v>►</v>
      </c>
      <c r="L507" s="341"/>
      <c r="M507" s="341"/>
      <c r="N507" s="341"/>
      <c r="O507" s="341"/>
      <c r="P507" s="341"/>
      <c r="Q507" s="1"/>
      <c r="R507" s="1"/>
      <c r="S507" s="77"/>
      <c r="T507" s="77"/>
      <c r="U507" s="77"/>
      <c r="V507" s="77"/>
      <c r="W507" s="1"/>
      <c r="X507" s="46" t="str">
        <f t="shared" si="98"/>
        <v/>
      </c>
      <c r="Y507" s="46" t="str">
        <f>IF(NOT(AND(LEFT(R507,1)="L",R507&lt;&gt;"LIGNE")),"",IF(UPPER(TRIM(W507))="QS","Qt. suffisante",IF(AJ507="","",IF(AF507="MASSE",IF(AJ507&gt;=1,"Kg","g"),IF(AF507="VOLUME",IF(AJ507&gt;=1,"L","cl"),IFERROR(VLOOKUP(UPPER(TRIM(V507)),AP4:AS49,4,FALSE),V507))))))</f>
        <v/>
      </c>
      <c r="Z507" s="78" t="str">
        <f t="shared" si="99"/>
        <v/>
      </c>
      <c r="AA507" s="45" t="str">
        <f>IF(NOT(AND(LEFT(R507,1)="L",R507&lt;&gt;"LIGNE")),"",IF(UPPER(TRIM(W507))="QS","Qt. suffisante",IF(AI507="","",IF(AF507="MASSE",IF(AI507&gt;=1,"Kg","g"),IF(AF507="VOLUME",IF(AI507&gt;=1,"L","cl"),IFERROR(VLOOKUP(UPPER(TRIM(V507)),AP4:AS49,4,FALSE),V507))))))</f>
        <v/>
      </c>
      <c r="AB507" s="47" t="str">
        <f t="shared" si="95"/>
        <v/>
      </c>
      <c r="AC507" s="47" t="str">
        <f t="shared" si="96"/>
        <v/>
      </c>
      <c r="AD507" s="47" t="str">
        <f t="shared" si="100"/>
        <v/>
      </c>
      <c r="AE507" s="1"/>
      <c r="AF507" s="48" t="str">
        <f>IF(NOT(AND(LEFT(R507,1)="L",R507&lt;&gt;"LIGNE")),"",IFERROR(VLOOKUP(UPPER(TRIM(V507)),AP4:AS49,2,FALSE),""))</f>
        <v/>
      </c>
      <c r="AG507" s="49" t="str">
        <f>IF(NOT(AND(LEFT(R507,1)="L",R507&lt;&gt;"LIGNE")),"",IFERROR(VLOOKUP(UPPER(TRIM(V507)),AP4:AS49,3,FALSE),""))</f>
        <v/>
      </c>
      <c r="AH507" s="49" t="str">
        <f t="shared" si="97"/>
        <v/>
      </c>
      <c r="AI507" s="49" t="str">
        <f t="shared" si="101"/>
        <v/>
      </c>
      <c r="AJ507" s="49" t="str">
        <f t="shared" si="102"/>
        <v/>
      </c>
      <c r="AK507" s="40" t="str">
        <f>IF(R507="RECETTE","",IF(R507="PRINCIPAL AUTEUR",IF(OR(S507="",T507="",V507="",W507="",S507=0),"",IFERROR(IF(OR(VLOOKUP(UPPER(TRIM(SUBSTITUTE(T507,CHAR(160)," "))),AP4:AS49,2,FALSE)&lt;&gt;VLOOKUP(UPPER(TRIM(SUBSTITUTE(W507,CHAR(160)," "))),AP4:AS49,2,FALSE),AND(VLOOKUP(UPPER(TRIM(SUBSTITUTE(T507,CHAR(160)," "))),AP4:AS49,2,FALSE)="AUTRE",UPPER(TRIM(SUBSTITUTE(T507,CHAR(160)," ")))&lt;&gt;UPPER(TRIM(SUBSTITUTE(W507,CHAR(160)," "))))),"",(V507*VLOOKUP(UPPER(TRIM(SUBSTITUTE(W507,CHAR(160)," "))),AP4:AS49,3,FALSE))/(S507*VLOOKUP(UPPER(TRIM(SUBSTITUTE(T507,CHAR(160)," "))),AP4:AS49,3,FALSE))),"")),IFERROR(AK506,"")))</f>
        <v/>
      </c>
      <c r="AL507" s="40" t="str">
        <f t="shared" si="103"/>
        <v/>
      </c>
      <c r="AM507" s="50">
        <f t="shared" si="104"/>
        <v>0</v>
      </c>
      <c r="AN507" s="1"/>
      <c r="AO507" s="1"/>
      <c r="AP507" s="65" t="s">
        <v>452</v>
      </c>
      <c r="AQ507" s="1"/>
      <c r="AR507" s="1"/>
      <c r="AS507" s="1"/>
      <c r="BJ507" s="229">
        <v>1</v>
      </c>
    </row>
    <row r="508" spans="2:62" ht="20.100000000000001" customHeight="1" x14ac:dyDescent="0.25">
      <c r="B508" s="178">
        <f t="shared" si="105"/>
        <v>0</v>
      </c>
      <c r="C508" s="156"/>
      <c r="D508" s="157"/>
      <c r="E508" s="157"/>
      <c r="F508" s="157"/>
      <c r="G508" s="157"/>
      <c r="H508" s="157"/>
      <c r="I508" s="158"/>
      <c r="K508" s="255" t="str">
        <f t="shared" si="94"/>
        <v>►</v>
      </c>
      <c r="L508" s="341"/>
      <c r="M508" s="341"/>
      <c r="N508" s="341"/>
      <c r="O508" s="341"/>
      <c r="P508" s="341"/>
      <c r="Q508" s="1"/>
      <c r="R508" s="1"/>
      <c r="S508" s="77"/>
      <c r="T508" s="77"/>
      <c r="U508" s="77"/>
      <c r="V508" s="77"/>
      <c r="W508" s="1"/>
      <c r="X508" s="46" t="str">
        <f t="shared" si="98"/>
        <v/>
      </c>
      <c r="Y508" s="46" t="str">
        <f>IF(NOT(AND(LEFT(R508,1)="L",R508&lt;&gt;"LIGNE")),"",IF(UPPER(TRIM(W508))="QS","Qt. suffisante",IF(AJ508="","",IF(AF508="MASSE",IF(AJ508&gt;=1,"Kg","g"),IF(AF508="VOLUME",IF(AJ508&gt;=1,"L","cl"),IFERROR(VLOOKUP(UPPER(TRIM(V508)),AP4:AS49,4,FALSE),V508))))))</f>
        <v/>
      </c>
      <c r="Z508" s="78" t="str">
        <f t="shared" si="99"/>
        <v/>
      </c>
      <c r="AA508" s="45" t="str">
        <f>IF(NOT(AND(LEFT(R508,1)="L",R508&lt;&gt;"LIGNE")),"",IF(UPPER(TRIM(W508))="QS","Qt. suffisante",IF(AI508="","",IF(AF508="MASSE",IF(AI508&gt;=1,"Kg","g"),IF(AF508="VOLUME",IF(AI508&gt;=1,"L","cl"),IFERROR(VLOOKUP(UPPER(TRIM(V508)),AP4:AS49,4,FALSE),V508))))))</f>
        <v/>
      </c>
      <c r="AB508" s="47" t="str">
        <f t="shared" si="95"/>
        <v/>
      </c>
      <c r="AC508" s="47" t="str">
        <f t="shared" si="96"/>
        <v/>
      </c>
      <c r="AD508" s="47" t="str">
        <f t="shared" si="100"/>
        <v/>
      </c>
      <c r="AE508" s="1"/>
      <c r="AF508" s="48" t="str">
        <f>IF(NOT(AND(LEFT(R508,1)="L",R508&lt;&gt;"LIGNE")),"",IFERROR(VLOOKUP(UPPER(TRIM(V508)),AP4:AS49,2,FALSE),""))</f>
        <v/>
      </c>
      <c r="AG508" s="49" t="str">
        <f>IF(NOT(AND(LEFT(R508,1)="L",R508&lt;&gt;"LIGNE")),"",IFERROR(VLOOKUP(UPPER(TRIM(V508)),AP4:AS49,3,FALSE),""))</f>
        <v/>
      </c>
      <c r="AH508" s="49" t="str">
        <f t="shared" si="97"/>
        <v/>
      </c>
      <c r="AI508" s="49" t="str">
        <f t="shared" si="101"/>
        <v/>
      </c>
      <c r="AJ508" s="49" t="str">
        <f t="shared" si="102"/>
        <v/>
      </c>
      <c r="AK508" s="40" t="str">
        <f>IF(R508="RECETTE","",IF(R508="PRINCIPAL AUTEUR",IF(OR(S508="",T508="",V508="",W508="",S508=0),"",IFERROR(IF(OR(VLOOKUP(UPPER(TRIM(SUBSTITUTE(T508,CHAR(160)," "))),AP4:AS49,2,FALSE)&lt;&gt;VLOOKUP(UPPER(TRIM(SUBSTITUTE(W508,CHAR(160)," "))),AP4:AS49,2,FALSE),AND(VLOOKUP(UPPER(TRIM(SUBSTITUTE(T508,CHAR(160)," "))),AP4:AS49,2,FALSE)="AUTRE",UPPER(TRIM(SUBSTITUTE(T508,CHAR(160)," ")))&lt;&gt;UPPER(TRIM(SUBSTITUTE(W508,CHAR(160)," "))))),"",(V508*VLOOKUP(UPPER(TRIM(SUBSTITUTE(W508,CHAR(160)," "))),AP4:AS49,3,FALSE))/(S508*VLOOKUP(UPPER(TRIM(SUBSTITUTE(T508,CHAR(160)," "))),AP4:AS49,3,FALSE))),"")),IFERROR(AK507,"")))</f>
        <v/>
      </c>
      <c r="AL508" s="40" t="str">
        <f t="shared" si="103"/>
        <v/>
      </c>
      <c r="AM508" s="50">
        <f t="shared" si="104"/>
        <v>0</v>
      </c>
      <c r="AN508" s="1"/>
      <c r="AO508" s="1"/>
      <c r="AP508" s="65" t="s">
        <v>453</v>
      </c>
      <c r="AQ508" s="1"/>
      <c r="AR508" s="1"/>
      <c r="AS508" s="1"/>
      <c r="BJ508" s="229">
        <v>1</v>
      </c>
    </row>
    <row r="509" spans="2:62" ht="20.100000000000001" customHeight="1" x14ac:dyDescent="0.25">
      <c r="B509" s="178">
        <f t="shared" si="105"/>
        <v>0</v>
      </c>
      <c r="C509" s="156"/>
      <c r="D509" s="157"/>
      <c r="E509" s="157"/>
      <c r="F509" s="157"/>
      <c r="G509" s="157"/>
      <c r="H509" s="157"/>
      <c r="I509" s="158"/>
      <c r="K509" s="255" t="str">
        <f t="shared" ref="K509:K572" si="106">IF(OR(S509&lt;&gt;"",T509&lt;&gt;"",U509&lt;&gt;"",V509&lt;&gt;""),"A","►")</f>
        <v>►</v>
      </c>
      <c r="L509" s="341"/>
      <c r="M509" s="341"/>
      <c r="N509" s="341"/>
      <c r="O509" s="341"/>
      <c r="P509" s="341"/>
      <c r="Q509" s="1"/>
      <c r="R509" s="1"/>
      <c r="S509" s="77"/>
      <c r="T509" s="77"/>
      <c r="U509" s="77"/>
      <c r="V509" s="77"/>
      <c r="W509" s="1"/>
      <c r="X509" s="46" t="str">
        <f t="shared" si="98"/>
        <v/>
      </c>
      <c r="Y509" s="46" t="str">
        <f>IF(NOT(AND(LEFT(R509,1)="L",R509&lt;&gt;"LIGNE")),"",IF(UPPER(TRIM(W509))="QS","Qt. suffisante",IF(AJ509="","",IF(AF509="MASSE",IF(AJ509&gt;=1,"Kg","g"),IF(AF509="VOLUME",IF(AJ509&gt;=1,"L","cl"),IFERROR(VLOOKUP(UPPER(TRIM(V509)),AP4:AS49,4,FALSE),V509))))))</f>
        <v/>
      </c>
      <c r="Z509" s="78" t="str">
        <f t="shared" si="99"/>
        <v/>
      </c>
      <c r="AA509" s="45" t="str">
        <f>IF(NOT(AND(LEFT(R509,1)="L",R509&lt;&gt;"LIGNE")),"",IF(UPPER(TRIM(W509))="QS","Qt. suffisante",IF(AI509="","",IF(AF509="MASSE",IF(AI509&gt;=1,"Kg","g"),IF(AF509="VOLUME",IF(AI509&gt;=1,"L","cl"),IFERROR(VLOOKUP(UPPER(TRIM(V509)),AP4:AS49,4,FALSE),V509))))))</f>
        <v/>
      </c>
      <c r="AB509" s="47" t="str">
        <f t="shared" ref="AB509:AB572" si="107">IF(R509="PRINCIPAL AUTEUR",IF(OR(S509="",T509="",V509="",W509=""),"À COMPLÉTER",IF(OR(AC509="",AD509=""),"UNITÉ ?",IF(OR(AC509&lt;&gt;AD509,AND(AC509="AUTRE",UPPER(TRIM(SUBSTITUTE(T509,CHAR(160)," ")))&lt;&gt;UPPER(TRIM(SUBSTITUTE(W509,CHAR(160)," "))))),"UNITÉS INCOMPATIBLES","OK"))),IF(NOT(AND(LEFT(R509,1)="L",R509&lt;&gt;"LIGNE")),"",IF(AND(W509&lt;&gt;"",UPPER(TRIM(W509))&lt;&gt;"F",UPPER(TRIM(W509))&lt;&gt;"QS"),"RÈGLE ?",IF(UPPER(TRIM(W509))="QS","OK",IF(NOT(ISNUMBER(U509)),"QUANTITÉ ?",IF(V509="","UNITÉ ?",IF(COUNTIF($AP$4:$AP$49,UPPER(TRIM(V509)))=0,"UNITÉ ?","OK")))))))</f>
        <v/>
      </c>
      <c r="AC509" s="47" t="str">
        <f t="shared" ref="AC509:AC572" si="108">IF(R509&lt;&gt;"PRINCIPAL AUTEUR","",IFERROR(VLOOKUP(UPPER(TRIM(SUBSTITUTE(T509,CHAR(160)," "))),$AP$4:$AS$49,2,FALSE),""))</f>
        <v/>
      </c>
      <c r="AD509" s="47" t="str">
        <f t="shared" si="100"/>
        <v/>
      </c>
      <c r="AE509" s="1"/>
      <c r="AF509" s="48" t="str">
        <f>IF(NOT(AND(LEFT(R509,1)="L",R509&lt;&gt;"LIGNE")),"",IFERROR(VLOOKUP(UPPER(TRIM(V509)),AP4:AS49,2,FALSE),""))</f>
        <v/>
      </c>
      <c r="AG509" s="49" t="str">
        <f>IF(NOT(AND(LEFT(R509,1)="L",R509&lt;&gt;"LIGNE")),"",IFERROR(VLOOKUP(UPPER(TRIM(V509)),AP4:AS49,3,FALSE),""))</f>
        <v/>
      </c>
      <c r="AH509" s="49" t="str">
        <f t="shared" ref="AH509:AH572" si="109">IF(NOT(AND(LEFT(R509,1)="L",R509&lt;&gt;"LIGNE")),"",IF(UPPER(TRIM(W509))="QS","",IF(OR(T509="",U509="",AG509=""),"",U509*AG509)))</f>
        <v/>
      </c>
      <c r="AI509" s="49" t="str">
        <f t="shared" si="101"/>
        <v/>
      </c>
      <c r="AJ509" s="49" t="str">
        <f t="shared" si="102"/>
        <v/>
      </c>
      <c r="AK509" s="40" t="str">
        <f>IF(R509="RECETTE","",IF(R509="PRINCIPAL AUTEUR",IF(OR(S509="",T509="",V509="",W509="",S509=0),"",IFERROR(IF(OR(VLOOKUP(UPPER(TRIM(SUBSTITUTE(T509,CHAR(160)," "))),AP4:AS49,2,FALSE)&lt;&gt;VLOOKUP(UPPER(TRIM(SUBSTITUTE(W509,CHAR(160)," "))),AP4:AS49,2,FALSE),AND(VLOOKUP(UPPER(TRIM(SUBSTITUTE(T509,CHAR(160)," "))),AP4:AS49,2,FALSE)="AUTRE",UPPER(TRIM(SUBSTITUTE(T509,CHAR(160)," ")))&lt;&gt;UPPER(TRIM(SUBSTITUTE(W509,CHAR(160)," "))))),"",(V509*VLOOKUP(UPPER(TRIM(SUBSTITUTE(W509,CHAR(160)," "))),AP4:AS49,3,FALSE))/(S509*VLOOKUP(UPPER(TRIM(SUBSTITUTE(T509,CHAR(160)," "))),AP4:AS49,3,FALSE))),"")),IFERROR(AK508,"")))</f>
        <v/>
      </c>
      <c r="AL509" s="40" t="str">
        <f t="shared" si="103"/>
        <v/>
      </c>
      <c r="AM509" s="50">
        <f t="shared" si="104"/>
        <v>0</v>
      </c>
      <c r="AN509" s="1"/>
      <c r="AO509" s="1"/>
      <c r="AP509" s="65" t="s">
        <v>458</v>
      </c>
      <c r="AQ509" s="1"/>
      <c r="AR509" s="1"/>
      <c r="AS509" s="1"/>
      <c r="BJ509" s="229">
        <v>1</v>
      </c>
    </row>
    <row r="510" spans="2:62" ht="20.100000000000001" customHeight="1" x14ac:dyDescent="0.25">
      <c r="B510" s="178">
        <f t="shared" si="105"/>
        <v>0</v>
      </c>
      <c r="C510" s="156"/>
      <c r="D510" s="157"/>
      <c r="E510" s="157"/>
      <c r="F510" s="157"/>
      <c r="G510" s="157"/>
      <c r="H510" s="157"/>
      <c r="I510" s="158"/>
      <c r="K510" s="255" t="str">
        <f t="shared" si="106"/>
        <v>►</v>
      </c>
      <c r="L510" s="341"/>
      <c r="M510" s="341"/>
      <c r="N510" s="341"/>
      <c r="O510" s="341"/>
      <c r="P510" s="341"/>
      <c r="Q510" s="1"/>
      <c r="R510" s="1"/>
      <c r="S510" s="77"/>
      <c r="T510" s="77"/>
      <c r="U510" s="77"/>
      <c r="V510" s="77"/>
      <c r="W510" s="1"/>
      <c r="X510" s="46" t="str">
        <f t="shared" si="98"/>
        <v/>
      </c>
      <c r="Y510" s="46" t="str">
        <f>IF(NOT(AND(LEFT(R510,1)="L",R510&lt;&gt;"LIGNE")),"",IF(UPPER(TRIM(W510))="QS","Qt. suffisante",IF(AJ510="","",IF(AF510="MASSE",IF(AJ510&gt;=1,"Kg","g"),IF(AF510="VOLUME",IF(AJ510&gt;=1,"L","cl"),IFERROR(VLOOKUP(UPPER(TRIM(V510)),AP4:AS49,4,FALSE),V510))))))</f>
        <v/>
      </c>
      <c r="Z510" s="78" t="str">
        <f t="shared" si="99"/>
        <v/>
      </c>
      <c r="AA510" s="45" t="str">
        <f>IF(NOT(AND(LEFT(R510,1)="L",R510&lt;&gt;"LIGNE")),"",IF(UPPER(TRIM(W510))="QS","Qt. suffisante",IF(AI510="","",IF(AF510="MASSE",IF(AI510&gt;=1,"Kg","g"),IF(AF510="VOLUME",IF(AI510&gt;=1,"L","cl"),IFERROR(VLOOKUP(UPPER(TRIM(V510)),AP4:AS49,4,FALSE),V510))))))</f>
        <v/>
      </c>
      <c r="AB510" s="47" t="str">
        <f t="shared" si="107"/>
        <v/>
      </c>
      <c r="AC510" s="47" t="str">
        <f t="shared" si="108"/>
        <v/>
      </c>
      <c r="AD510" s="47" t="str">
        <f t="shared" si="100"/>
        <v/>
      </c>
      <c r="AE510" s="1"/>
      <c r="AF510" s="48" t="str">
        <f>IF(NOT(AND(LEFT(R510,1)="L",R510&lt;&gt;"LIGNE")),"",IFERROR(VLOOKUP(UPPER(TRIM(V510)),AP4:AS49,2,FALSE),""))</f>
        <v/>
      </c>
      <c r="AG510" s="49" t="str">
        <f>IF(NOT(AND(LEFT(R510,1)="L",R510&lt;&gt;"LIGNE")),"",IFERROR(VLOOKUP(UPPER(TRIM(V510)),AP4:AS49,3,FALSE),""))</f>
        <v/>
      </c>
      <c r="AH510" s="49" t="str">
        <f t="shared" si="109"/>
        <v/>
      </c>
      <c r="AI510" s="49" t="str">
        <f t="shared" si="101"/>
        <v/>
      </c>
      <c r="AJ510" s="49" t="str">
        <f t="shared" si="102"/>
        <v/>
      </c>
      <c r="AK510" s="40" t="str">
        <f>IF(R510="RECETTE","",IF(R510="PRINCIPAL AUTEUR",IF(OR(S510="",T510="",V510="",W510="",S510=0),"",IFERROR(IF(OR(VLOOKUP(UPPER(TRIM(SUBSTITUTE(T510,CHAR(160)," "))),AP4:AS49,2,FALSE)&lt;&gt;VLOOKUP(UPPER(TRIM(SUBSTITUTE(W510,CHAR(160)," "))),AP4:AS49,2,FALSE),AND(VLOOKUP(UPPER(TRIM(SUBSTITUTE(T510,CHAR(160)," "))),AP4:AS49,2,FALSE)="AUTRE",UPPER(TRIM(SUBSTITUTE(T510,CHAR(160)," ")))&lt;&gt;UPPER(TRIM(SUBSTITUTE(W510,CHAR(160)," "))))),"",(V510*VLOOKUP(UPPER(TRIM(SUBSTITUTE(W510,CHAR(160)," "))),AP4:AS49,3,FALSE))/(S510*VLOOKUP(UPPER(TRIM(SUBSTITUTE(T510,CHAR(160)," "))),AP4:AS49,3,FALSE))),"")),IFERROR(AK509,"")))</f>
        <v/>
      </c>
      <c r="AL510" s="40" t="str">
        <f t="shared" si="103"/>
        <v/>
      </c>
      <c r="AM510" s="50">
        <f t="shared" si="104"/>
        <v>0</v>
      </c>
      <c r="AN510" s="1"/>
      <c r="AO510" s="1"/>
      <c r="AP510" s="65" t="s">
        <v>459</v>
      </c>
      <c r="AQ510" s="1"/>
      <c r="AR510" s="1"/>
      <c r="AS510" s="1"/>
      <c r="BJ510" s="229">
        <v>1</v>
      </c>
    </row>
    <row r="511" spans="2:62" ht="20.100000000000001" customHeight="1" x14ac:dyDescent="0.25">
      <c r="B511" s="178">
        <f t="shared" si="105"/>
        <v>0</v>
      </c>
      <c r="C511" s="156"/>
      <c r="D511" s="157"/>
      <c r="E511" s="157"/>
      <c r="F511" s="157"/>
      <c r="G511" s="157"/>
      <c r="H511" s="157"/>
      <c r="I511" s="158"/>
      <c r="K511" s="255" t="str">
        <f t="shared" si="106"/>
        <v>►</v>
      </c>
      <c r="L511" s="341"/>
      <c r="M511" s="341"/>
      <c r="N511" s="341"/>
      <c r="O511" s="341"/>
      <c r="P511" s="341"/>
      <c r="Q511" s="1"/>
      <c r="R511" s="1"/>
      <c r="S511" s="77"/>
      <c r="T511" s="77"/>
      <c r="U511" s="77"/>
      <c r="V511" s="77"/>
      <c r="W511" s="1"/>
      <c r="X511" s="46" t="str">
        <f t="shared" si="98"/>
        <v/>
      </c>
      <c r="Y511" s="46" t="str">
        <f>IF(NOT(AND(LEFT(R511,1)="L",R511&lt;&gt;"LIGNE")),"",IF(UPPER(TRIM(W511))="QS","Qt. suffisante",IF(AJ511="","",IF(AF511="MASSE",IF(AJ511&gt;=1,"Kg","g"),IF(AF511="VOLUME",IF(AJ511&gt;=1,"L","cl"),IFERROR(VLOOKUP(UPPER(TRIM(V511)),AP4:AS49,4,FALSE),V511))))))</f>
        <v/>
      </c>
      <c r="Z511" s="78" t="str">
        <f t="shared" si="99"/>
        <v/>
      </c>
      <c r="AA511" s="45" t="str">
        <f>IF(NOT(AND(LEFT(R511,1)="L",R511&lt;&gt;"LIGNE")),"",IF(UPPER(TRIM(W511))="QS","Qt. suffisante",IF(AI511="","",IF(AF511="MASSE",IF(AI511&gt;=1,"Kg","g"),IF(AF511="VOLUME",IF(AI511&gt;=1,"L","cl"),IFERROR(VLOOKUP(UPPER(TRIM(V511)),AP4:AS49,4,FALSE),V511))))))</f>
        <v/>
      </c>
      <c r="AB511" s="47" t="str">
        <f t="shared" si="107"/>
        <v/>
      </c>
      <c r="AC511" s="47" t="str">
        <f t="shared" si="108"/>
        <v/>
      </c>
      <c r="AD511" s="47" t="str">
        <f t="shared" si="100"/>
        <v/>
      </c>
      <c r="AE511" s="1"/>
      <c r="AF511" s="48" t="str">
        <f>IF(NOT(AND(LEFT(R511,1)="L",R511&lt;&gt;"LIGNE")),"",IFERROR(VLOOKUP(UPPER(TRIM(V511)),AP4:AS49,2,FALSE),""))</f>
        <v/>
      </c>
      <c r="AG511" s="49" t="str">
        <f>IF(NOT(AND(LEFT(R511,1)="L",R511&lt;&gt;"LIGNE")),"",IFERROR(VLOOKUP(UPPER(TRIM(V511)),AP4:AS49,3,FALSE),""))</f>
        <v/>
      </c>
      <c r="AH511" s="49" t="str">
        <f t="shared" si="109"/>
        <v/>
      </c>
      <c r="AI511" s="49" t="str">
        <f t="shared" si="101"/>
        <v/>
      </c>
      <c r="AJ511" s="49" t="str">
        <f t="shared" si="102"/>
        <v/>
      </c>
      <c r="AK511" s="40" t="str">
        <f>IF(R511="RECETTE","",IF(R511="PRINCIPAL AUTEUR",IF(OR(S511="",T511="",V511="",W511="",S511=0),"",IFERROR(IF(OR(VLOOKUP(UPPER(TRIM(SUBSTITUTE(T511,CHAR(160)," "))),AP4:AS49,2,FALSE)&lt;&gt;VLOOKUP(UPPER(TRIM(SUBSTITUTE(W511,CHAR(160)," "))),AP4:AS49,2,FALSE),AND(VLOOKUP(UPPER(TRIM(SUBSTITUTE(T511,CHAR(160)," "))),AP4:AS49,2,FALSE)="AUTRE",UPPER(TRIM(SUBSTITUTE(T511,CHAR(160)," ")))&lt;&gt;UPPER(TRIM(SUBSTITUTE(W511,CHAR(160)," "))))),"",(V511*VLOOKUP(UPPER(TRIM(SUBSTITUTE(W511,CHAR(160)," "))),AP4:AS49,3,FALSE))/(S511*VLOOKUP(UPPER(TRIM(SUBSTITUTE(T511,CHAR(160)," "))),AP4:AS49,3,FALSE))),"")),IFERROR(AK510,"")))</f>
        <v/>
      </c>
      <c r="AL511" s="40" t="str">
        <f t="shared" si="103"/>
        <v/>
      </c>
      <c r="AM511" s="50">
        <f t="shared" si="104"/>
        <v>0</v>
      </c>
      <c r="AN511" s="1"/>
      <c r="AO511" s="1"/>
      <c r="AP511" s="65" t="s">
        <v>460</v>
      </c>
      <c r="AQ511" s="1"/>
      <c r="AR511" s="1"/>
      <c r="AS511" s="1"/>
      <c r="BJ511" s="229">
        <v>1</v>
      </c>
    </row>
    <row r="512" spans="2:62" ht="20.100000000000001" customHeight="1" x14ac:dyDescent="0.25">
      <c r="B512" s="178">
        <f t="shared" si="105"/>
        <v>0</v>
      </c>
      <c r="C512" s="156"/>
      <c r="D512" s="157"/>
      <c r="E512" s="157"/>
      <c r="F512" s="157"/>
      <c r="G512" s="157"/>
      <c r="H512" s="157"/>
      <c r="I512" s="158"/>
      <c r="K512" s="255" t="str">
        <f t="shared" si="106"/>
        <v>►</v>
      </c>
      <c r="L512" s="341"/>
      <c r="M512" s="341"/>
      <c r="N512" s="341"/>
      <c r="O512" s="341"/>
      <c r="P512" s="341"/>
      <c r="Q512" s="1"/>
      <c r="R512" s="1"/>
      <c r="S512" s="77"/>
      <c r="T512" s="77"/>
      <c r="U512" s="77"/>
      <c r="V512" s="77"/>
      <c r="W512" s="1"/>
      <c r="X512" s="46" t="str">
        <f t="shared" si="98"/>
        <v/>
      </c>
      <c r="Y512" s="46" t="str">
        <f>IF(NOT(AND(LEFT(R512,1)="L",R512&lt;&gt;"LIGNE")),"",IF(UPPER(TRIM(W512))="QS","Qt. suffisante",IF(AJ512="","",IF(AF512="MASSE",IF(AJ512&gt;=1,"Kg","g"),IF(AF512="VOLUME",IF(AJ512&gt;=1,"L","cl"),IFERROR(VLOOKUP(UPPER(TRIM(V512)),AP4:AS49,4,FALSE),V512))))))</f>
        <v/>
      </c>
      <c r="Z512" s="78" t="str">
        <f t="shared" si="99"/>
        <v/>
      </c>
      <c r="AA512" s="45" t="str">
        <f>IF(NOT(AND(LEFT(R512,1)="L",R512&lt;&gt;"LIGNE")),"",IF(UPPER(TRIM(W512))="QS","Qt. suffisante",IF(AI512="","",IF(AF512="MASSE",IF(AI512&gt;=1,"Kg","g"),IF(AF512="VOLUME",IF(AI512&gt;=1,"L","cl"),IFERROR(VLOOKUP(UPPER(TRIM(V512)),AP4:AS49,4,FALSE),V512))))))</f>
        <v/>
      </c>
      <c r="AB512" s="47" t="str">
        <f t="shared" si="107"/>
        <v/>
      </c>
      <c r="AC512" s="47" t="str">
        <f t="shared" si="108"/>
        <v/>
      </c>
      <c r="AD512" s="47" t="str">
        <f t="shared" si="100"/>
        <v/>
      </c>
      <c r="AE512" s="1"/>
      <c r="AF512" s="48" t="str">
        <f>IF(NOT(AND(LEFT(R512,1)="L",R512&lt;&gt;"LIGNE")),"",IFERROR(VLOOKUP(UPPER(TRIM(V512)),AP4:AS49,2,FALSE),""))</f>
        <v/>
      </c>
      <c r="AG512" s="49" t="str">
        <f>IF(NOT(AND(LEFT(R512,1)="L",R512&lt;&gt;"LIGNE")),"",IFERROR(VLOOKUP(UPPER(TRIM(V512)),AP4:AS49,3,FALSE),""))</f>
        <v/>
      </c>
      <c r="AH512" s="49" t="str">
        <f t="shared" si="109"/>
        <v/>
      </c>
      <c r="AI512" s="49" t="str">
        <f t="shared" si="101"/>
        <v/>
      </c>
      <c r="AJ512" s="49" t="str">
        <f t="shared" si="102"/>
        <v/>
      </c>
      <c r="AK512" s="40" t="str">
        <f>IF(R512="RECETTE","",IF(R512="PRINCIPAL AUTEUR",IF(OR(S512="",T512="",V512="",W512="",S512=0),"",IFERROR(IF(OR(VLOOKUP(UPPER(TRIM(SUBSTITUTE(T512,CHAR(160)," "))),AP4:AS49,2,FALSE)&lt;&gt;VLOOKUP(UPPER(TRIM(SUBSTITUTE(W512,CHAR(160)," "))),AP4:AS49,2,FALSE),AND(VLOOKUP(UPPER(TRIM(SUBSTITUTE(T512,CHAR(160)," "))),AP4:AS49,2,FALSE)="AUTRE",UPPER(TRIM(SUBSTITUTE(T512,CHAR(160)," ")))&lt;&gt;UPPER(TRIM(SUBSTITUTE(W512,CHAR(160)," "))))),"",(V512*VLOOKUP(UPPER(TRIM(SUBSTITUTE(W512,CHAR(160)," "))),AP4:AS49,3,FALSE))/(S512*VLOOKUP(UPPER(TRIM(SUBSTITUTE(T512,CHAR(160)," "))),AP4:AS49,3,FALSE))),"")),IFERROR(AK511,"")))</f>
        <v/>
      </c>
      <c r="AL512" s="40" t="str">
        <f t="shared" si="103"/>
        <v/>
      </c>
      <c r="AM512" s="50">
        <f t="shared" si="104"/>
        <v>0</v>
      </c>
      <c r="AN512" s="1"/>
      <c r="AO512" s="1"/>
      <c r="AP512" s="65" t="s">
        <v>461</v>
      </c>
      <c r="AQ512" s="1"/>
      <c r="AR512" s="1"/>
      <c r="AS512" s="1"/>
      <c r="BJ512" s="229">
        <v>1</v>
      </c>
    </row>
    <row r="513" spans="2:62" ht="20.100000000000001" customHeight="1" x14ac:dyDescent="0.25">
      <c r="B513" s="178">
        <f t="shared" si="105"/>
        <v>0</v>
      </c>
      <c r="C513" s="156"/>
      <c r="D513" s="157"/>
      <c r="E513" s="157"/>
      <c r="F513" s="157"/>
      <c r="G513" s="157"/>
      <c r="H513" s="157"/>
      <c r="I513" s="158"/>
      <c r="K513" s="255" t="str">
        <f t="shared" si="106"/>
        <v>►</v>
      </c>
      <c r="L513" s="341"/>
      <c r="M513" s="341"/>
      <c r="N513" s="341"/>
      <c r="O513" s="341"/>
      <c r="P513" s="341"/>
      <c r="Q513" s="1"/>
      <c r="R513" s="1"/>
      <c r="S513" s="77"/>
      <c r="T513" s="77"/>
      <c r="U513" s="77"/>
      <c r="V513" s="77"/>
      <c r="W513" s="1"/>
      <c r="X513" s="46" t="str">
        <f t="shared" si="98"/>
        <v/>
      </c>
      <c r="Y513" s="46" t="str">
        <f>IF(NOT(AND(LEFT(R513,1)="L",R513&lt;&gt;"LIGNE")),"",IF(UPPER(TRIM(W513))="QS","Qt. suffisante",IF(AJ513="","",IF(AF513="MASSE",IF(AJ513&gt;=1,"Kg","g"),IF(AF513="VOLUME",IF(AJ513&gt;=1,"L","cl"),IFERROR(VLOOKUP(UPPER(TRIM(V513)),AP4:AS49,4,FALSE),V513))))))</f>
        <v/>
      </c>
      <c r="Z513" s="78" t="str">
        <f t="shared" si="99"/>
        <v/>
      </c>
      <c r="AA513" s="45" t="str">
        <f>IF(NOT(AND(LEFT(R513,1)="L",R513&lt;&gt;"LIGNE")),"",IF(UPPER(TRIM(W513))="QS","Qt. suffisante",IF(AI513="","",IF(AF513="MASSE",IF(AI513&gt;=1,"Kg","g"),IF(AF513="VOLUME",IF(AI513&gt;=1,"L","cl"),IFERROR(VLOOKUP(UPPER(TRIM(V513)),AP4:AS49,4,FALSE),V513))))))</f>
        <v/>
      </c>
      <c r="AB513" s="47" t="str">
        <f t="shared" si="107"/>
        <v/>
      </c>
      <c r="AC513" s="47" t="str">
        <f t="shared" si="108"/>
        <v/>
      </c>
      <c r="AD513" s="47" t="str">
        <f t="shared" si="100"/>
        <v/>
      </c>
      <c r="AE513" s="1"/>
      <c r="AF513" s="48" t="str">
        <f>IF(NOT(AND(LEFT(R513,1)="L",R513&lt;&gt;"LIGNE")),"",IFERROR(VLOOKUP(UPPER(TRIM(V513)),AP4:AS49,2,FALSE),""))</f>
        <v/>
      </c>
      <c r="AG513" s="49" t="str">
        <f>IF(NOT(AND(LEFT(R513,1)="L",R513&lt;&gt;"LIGNE")),"",IFERROR(VLOOKUP(UPPER(TRIM(V513)),AP4:AS49,3,FALSE),""))</f>
        <v/>
      </c>
      <c r="AH513" s="49" t="str">
        <f t="shared" si="109"/>
        <v/>
      </c>
      <c r="AI513" s="49" t="str">
        <f t="shared" si="101"/>
        <v/>
      </c>
      <c r="AJ513" s="49" t="str">
        <f t="shared" si="102"/>
        <v/>
      </c>
      <c r="AK513" s="40" t="str">
        <f>IF(R513="RECETTE","",IF(R513="PRINCIPAL AUTEUR",IF(OR(S513="",T513="",V513="",W513="",S513=0),"",IFERROR(IF(OR(VLOOKUP(UPPER(TRIM(SUBSTITUTE(T513,CHAR(160)," "))),AP4:AS49,2,FALSE)&lt;&gt;VLOOKUP(UPPER(TRIM(SUBSTITUTE(W513,CHAR(160)," "))),AP4:AS49,2,FALSE),AND(VLOOKUP(UPPER(TRIM(SUBSTITUTE(T513,CHAR(160)," "))),AP4:AS49,2,FALSE)="AUTRE",UPPER(TRIM(SUBSTITUTE(T513,CHAR(160)," ")))&lt;&gt;UPPER(TRIM(SUBSTITUTE(W513,CHAR(160)," "))))),"",(V513*VLOOKUP(UPPER(TRIM(SUBSTITUTE(W513,CHAR(160)," "))),AP4:AS49,3,FALSE))/(S513*VLOOKUP(UPPER(TRIM(SUBSTITUTE(T513,CHAR(160)," "))),AP4:AS49,3,FALSE))),"")),IFERROR(AK512,"")))</f>
        <v/>
      </c>
      <c r="AL513" s="40" t="str">
        <f t="shared" si="103"/>
        <v/>
      </c>
      <c r="AM513" s="50">
        <f t="shared" si="104"/>
        <v>0</v>
      </c>
      <c r="AN513" s="1"/>
      <c r="AO513" s="1"/>
      <c r="AP513" s="65" t="s">
        <v>462</v>
      </c>
      <c r="AQ513" s="1"/>
      <c r="AR513" s="1"/>
      <c r="AS513" s="1"/>
      <c r="BJ513" s="229">
        <v>1</v>
      </c>
    </row>
    <row r="514" spans="2:62" ht="20.100000000000001" customHeight="1" x14ac:dyDescent="0.25">
      <c r="B514" s="178">
        <f t="shared" si="105"/>
        <v>0</v>
      </c>
      <c r="C514" s="156"/>
      <c r="D514" s="157"/>
      <c r="E514" s="157"/>
      <c r="F514" s="157"/>
      <c r="G514" s="157"/>
      <c r="H514" s="157"/>
      <c r="I514" s="158"/>
      <c r="K514" s="255" t="str">
        <f t="shared" si="106"/>
        <v>►</v>
      </c>
      <c r="L514" s="341"/>
      <c r="M514" s="341"/>
      <c r="N514" s="341"/>
      <c r="O514" s="341"/>
      <c r="P514" s="341"/>
      <c r="Q514" s="1"/>
      <c r="R514" s="1"/>
      <c r="S514" s="77"/>
      <c r="T514" s="77"/>
      <c r="U514" s="77"/>
      <c r="V514" s="77"/>
      <c r="W514" s="1"/>
      <c r="X514" s="46" t="str">
        <f t="shared" si="98"/>
        <v/>
      </c>
      <c r="Y514" s="46" t="str">
        <f>IF(NOT(AND(LEFT(R514,1)="L",R514&lt;&gt;"LIGNE")),"",IF(UPPER(TRIM(W514))="QS","Qt. suffisante",IF(AJ514="","",IF(AF514="MASSE",IF(AJ514&gt;=1,"Kg","g"),IF(AF514="VOLUME",IF(AJ514&gt;=1,"L","cl"),IFERROR(VLOOKUP(UPPER(TRIM(V514)),AP4:AS49,4,FALSE),V514))))))</f>
        <v/>
      </c>
      <c r="Z514" s="78" t="str">
        <f t="shared" si="99"/>
        <v/>
      </c>
      <c r="AA514" s="45" t="str">
        <f>IF(NOT(AND(LEFT(R514,1)="L",R514&lt;&gt;"LIGNE")),"",IF(UPPER(TRIM(W514))="QS","Qt. suffisante",IF(AI514="","",IF(AF514="MASSE",IF(AI514&gt;=1,"Kg","g"),IF(AF514="VOLUME",IF(AI514&gt;=1,"L","cl"),IFERROR(VLOOKUP(UPPER(TRIM(V514)),AP4:AS49,4,FALSE),V514))))))</f>
        <v/>
      </c>
      <c r="AB514" s="47" t="str">
        <f t="shared" si="107"/>
        <v/>
      </c>
      <c r="AC514" s="47" t="str">
        <f t="shared" si="108"/>
        <v/>
      </c>
      <c r="AD514" s="47" t="str">
        <f t="shared" si="100"/>
        <v/>
      </c>
      <c r="AE514" s="1"/>
      <c r="AF514" s="48" t="str">
        <f>IF(NOT(AND(LEFT(R514,1)="L",R514&lt;&gt;"LIGNE")),"",IFERROR(VLOOKUP(UPPER(TRIM(V514)),AP4:AS49,2,FALSE),""))</f>
        <v/>
      </c>
      <c r="AG514" s="49" t="str">
        <f>IF(NOT(AND(LEFT(R514,1)="L",R514&lt;&gt;"LIGNE")),"",IFERROR(VLOOKUP(UPPER(TRIM(V514)),AP4:AS49,3,FALSE),""))</f>
        <v/>
      </c>
      <c r="AH514" s="49" t="str">
        <f t="shared" si="109"/>
        <v/>
      </c>
      <c r="AI514" s="49" t="str">
        <f t="shared" si="101"/>
        <v/>
      </c>
      <c r="AJ514" s="49" t="str">
        <f t="shared" si="102"/>
        <v/>
      </c>
      <c r="AK514" s="40" t="str">
        <f>IF(R514="RECETTE","",IF(R514="PRINCIPAL AUTEUR",IF(OR(S514="",T514="",V514="",W514="",S514=0),"",IFERROR(IF(OR(VLOOKUP(UPPER(TRIM(SUBSTITUTE(T514,CHAR(160)," "))),AP4:AS49,2,FALSE)&lt;&gt;VLOOKUP(UPPER(TRIM(SUBSTITUTE(W514,CHAR(160)," "))),AP4:AS49,2,FALSE),AND(VLOOKUP(UPPER(TRIM(SUBSTITUTE(T514,CHAR(160)," "))),AP4:AS49,2,FALSE)="AUTRE",UPPER(TRIM(SUBSTITUTE(T514,CHAR(160)," ")))&lt;&gt;UPPER(TRIM(SUBSTITUTE(W514,CHAR(160)," "))))),"",(V514*VLOOKUP(UPPER(TRIM(SUBSTITUTE(W514,CHAR(160)," "))),AP4:AS49,3,FALSE))/(S514*VLOOKUP(UPPER(TRIM(SUBSTITUTE(T514,CHAR(160)," "))),AP4:AS49,3,FALSE))),"")),IFERROR(AK513,"")))</f>
        <v/>
      </c>
      <c r="AL514" s="40" t="str">
        <f t="shared" si="103"/>
        <v/>
      </c>
      <c r="AM514" s="50">
        <f t="shared" si="104"/>
        <v>0</v>
      </c>
      <c r="AN514" s="1"/>
      <c r="AO514" s="1"/>
      <c r="AP514" s="66" t="s">
        <v>463</v>
      </c>
      <c r="AQ514" s="1"/>
      <c r="AR514" s="1"/>
      <c r="AS514" s="1"/>
      <c r="BJ514" s="229">
        <v>1</v>
      </c>
    </row>
    <row r="515" spans="2:62" ht="20.100000000000001" customHeight="1" x14ac:dyDescent="0.25">
      <c r="B515" s="178">
        <f t="shared" si="105"/>
        <v>0</v>
      </c>
      <c r="C515" s="156"/>
      <c r="D515" s="157"/>
      <c r="E515" s="157"/>
      <c r="F515" s="157"/>
      <c r="G515" s="157"/>
      <c r="H515" s="157"/>
      <c r="I515" s="158"/>
      <c r="K515" s="255" t="str">
        <f t="shared" si="106"/>
        <v>►</v>
      </c>
      <c r="L515" s="341"/>
      <c r="M515" s="341"/>
      <c r="N515" s="341"/>
      <c r="O515" s="341"/>
      <c r="P515" s="341"/>
      <c r="Q515" s="1"/>
      <c r="R515" s="1"/>
      <c r="S515" s="77"/>
      <c r="T515" s="77"/>
      <c r="U515" s="77"/>
      <c r="V515" s="77"/>
      <c r="W515" s="1"/>
      <c r="X515" s="46" t="str">
        <f t="shared" si="98"/>
        <v/>
      </c>
      <c r="Y515" s="46" t="str">
        <f>IF(NOT(AND(LEFT(R515,1)="L",R515&lt;&gt;"LIGNE")),"",IF(UPPER(TRIM(W515))="QS","Qt. suffisante",IF(AJ515="","",IF(AF515="MASSE",IF(AJ515&gt;=1,"Kg","g"),IF(AF515="VOLUME",IF(AJ515&gt;=1,"L","cl"),IFERROR(VLOOKUP(UPPER(TRIM(V515)),AP4:AS49,4,FALSE),V515))))))</f>
        <v/>
      </c>
      <c r="Z515" s="78" t="str">
        <f t="shared" si="99"/>
        <v/>
      </c>
      <c r="AA515" s="45" t="str">
        <f>IF(NOT(AND(LEFT(R515,1)="L",R515&lt;&gt;"LIGNE")),"",IF(UPPER(TRIM(W515))="QS","Qt. suffisante",IF(AI515="","",IF(AF515="MASSE",IF(AI515&gt;=1,"Kg","g"),IF(AF515="VOLUME",IF(AI515&gt;=1,"L","cl"),IFERROR(VLOOKUP(UPPER(TRIM(V515)),AP4:AS49,4,FALSE),V515))))))</f>
        <v/>
      </c>
      <c r="AB515" s="47" t="str">
        <f t="shared" si="107"/>
        <v/>
      </c>
      <c r="AC515" s="47" t="str">
        <f t="shared" si="108"/>
        <v/>
      </c>
      <c r="AD515" s="47" t="str">
        <f t="shared" si="100"/>
        <v/>
      </c>
      <c r="AE515" s="1"/>
      <c r="AF515" s="48" t="str">
        <f>IF(NOT(AND(LEFT(R515,1)="L",R515&lt;&gt;"LIGNE")),"",IFERROR(VLOOKUP(UPPER(TRIM(V515)),AP4:AS49,2,FALSE),""))</f>
        <v/>
      </c>
      <c r="AG515" s="49" t="str">
        <f>IF(NOT(AND(LEFT(R515,1)="L",R515&lt;&gt;"LIGNE")),"",IFERROR(VLOOKUP(UPPER(TRIM(V515)),AP4:AS49,3,FALSE),""))</f>
        <v/>
      </c>
      <c r="AH515" s="49" t="str">
        <f t="shared" si="109"/>
        <v/>
      </c>
      <c r="AI515" s="49" t="str">
        <f t="shared" si="101"/>
        <v/>
      </c>
      <c r="AJ515" s="49" t="str">
        <f t="shared" si="102"/>
        <v/>
      </c>
      <c r="AK515" s="40" t="str">
        <f>IF(R515="RECETTE","",IF(R515="PRINCIPAL AUTEUR",IF(OR(S515="",T515="",V515="",W515="",S515=0),"",IFERROR(IF(OR(VLOOKUP(UPPER(TRIM(SUBSTITUTE(T515,CHAR(160)," "))),AP4:AS49,2,FALSE)&lt;&gt;VLOOKUP(UPPER(TRIM(SUBSTITUTE(W515,CHAR(160)," "))),AP4:AS49,2,FALSE),AND(VLOOKUP(UPPER(TRIM(SUBSTITUTE(T515,CHAR(160)," "))),AP4:AS49,2,FALSE)="AUTRE",UPPER(TRIM(SUBSTITUTE(T515,CHAR(160)," ")))&lt;&gt;UPPER(TRIM(SUBSTITUTE(W515,CHAR(160)," "))))),"",(V515*VLOOKUP(UPPER(TRIM(SUBSTITUTE(W515,CHAR(160)," "))),AP4:AS49,3,FALSE))/(S515*VLOOKUP(UPPER(TRIM(SUBSTITUTE(T515,CHAR(160)," "))),AP4:AS49,3,FALSE))),"")),IFERROR(AK514,"")))</f>
        <v/>
      </c>
      <c r="AL515" s="40" t="str">
        <f t="shared" si="103"/>
        <v/>
      </c>
      <c r="AM515" s="50">
        <f t="shared" si="104"/>
        <v>0</v>
      </c>
      <c r="AN515" s="1"/>
      <c r="AO515" s="1"/>
      <c r="AP515" s="66" t="s">
        <v>464</v>
      </c>
      <c r="AQ515" s="1"/>
      <c r="AR515" s="1"/>
      <c r="AS515" s="1"/>
      <c r="BJ515" s="229">
        <v>1</v>
      </c>
    </row>
    <row r="516" spans="2:62" ht="20.100000000000001" customHeight="1" x14ac:dyDescent="0.25">
      <c r="B516" s="178">
        <f t="shared" si="105"/>
        <v>0</v>
      </c>
      <c r="C516" s="156"/>
      <c r="D516" s="157"/>
      <c r="E516" s="157"/>
      <c r="F516" s="157"/>
      <c r="G516" s="157"/>
      <c r="H516" s="157"/>
      <c r="I516" s="158"/>
      <c r="K516" s="255" t="str">
        <f t="shared" si="106"/>
        <v>►</v>
      </c>
      <c r="L516" s="341"/>
      <c r="M516" s="341"/>
      <c r="N516" s="341"/>
      <c r="O516" s="341"/>
      <c r="P516" s="341"/>
      <c r="Q516" s="1"/>
      <c r="R516" s="1"/>
      <c r="S516" s="77"/>
      <c r="T516" s="77"/>
      <c r="U516" s="77"/>
      <c r="V516" s="77"/>
      <c r="W516" s="1"/>
      <c r="X516" s="46" t="str">
        <f t="shared" si="98"/>
        <v/>
      </c>
      <c r="Y516" s="46" t="str">
        <f>IF(NOT(AND(LEFT(R516,1)="L",R516&lt;&gt;"LIGNE")),"",IF(UPPER(TRIM(W516))="QS","Qt. suffisante",IF(AJ516="","",IF(AF516="MASSE",IF(AJ516&gt;=1,"Kg","g"),IF(AF516="VOLUME",IF(AJ516&gt;=1,"L","cl"),IFERROR(VLOOKUP(UPPER(TRIM(V516)),AP4:AS49,4,FALSE),V516))))))</f>
        <v/>
      </c>
      <c r="Z516" s="78" t="str">
        <f t="shared" si="99"/>
        <v/>
      </c>
      <c r="AA516" s="45" t="str">
        <f>IF(NOT(AND(LEFT(R516,1)="L",R516&lt;&gt;"LIGNE")),"",IF(UPPER(TRIM(W516))="QS","Qt. suffisante",IF(AI516="","",IF(AF516="MASSE",IF(AI516&gt;=1,"Kg","g"),IF(AF516="VOLUME",IF(AI516&gt;=1,"L","cl"),IFERROR(VLOOKUP(UPPER(TRIM(V516)),AP4:AS49,4,FALSE),V516))))))</f>
        <v/>
      </c>
      <c r="AB516" s="47" t="str">
        <f t="shared" si="107"/>
        <v/>
      </c>
      <c r="AC516" s="47" t="str">
        <f t="shared" si="108"/>
        <v/>
      </c>
      <c r="AD516" s="47" t="str">
        <f t="shared" si="100"/>
        <v/>
      </c>
      <c r="AE516" s="1"/>
      <c r="AF516" s="48" t="str">
        <f>IF(NOT(AND(LEFT(R516,1)="L",R516&lt;&gt;"LIGNE")),"",IFERROR(VLOOKUP(UPPER(TRIM(V516)),AP4:AS49,2,FALSE),""))</f>
        <v/>
      </c>
      <c r="AG516" s="49" t="str">
        <f>IF(NOT(AND(LEFT(R516,1)="L",R516&lt;&gt;"LIGNE")),"",IFERROR(VLOOKUP(UPPER(TRIM(V516)),AP4:AS49,3,FALSE),""))</f>
        <v/>
      </c>
      <c r="AH516" s="49" t="str">
        <f t="shared" si="109"/>
        <v/>
      </c>
      <c r="AI516" s="49" t="str">
        <f t="shared" si="101"/>
        <v/>
      </c>
      <c r="AJ516" s="49" t="str">
        <f t="shared" si="102"/>
        <v/>
      </c>
      <c r="AK516" s="40" t="str">
        <f>IF(R516="RECETTE","",IF(R516="PRINCIPAL AUTEUR",IF(OR(S516="",T516="",V516="",W516="",S516=0),"",IFERROR(IF(OR(VLOOKUP(UPPER(TRIM(SUBSTITUTE(T516,CHAR(160)," "))),AP4:AS49,2,FALSE)&lt;&gt;VLOOKUP(UPPER(TRIM(SUBSTITUTE(W516,CHAR(160)," "))),AP4:AS49,2,FALSE),AND(VLOOKUP(UPPER(TRIM(SUBSTITUTE(T516,CHAR(160)," "))),AP4:AS49,2,FALSE)="AUTRE",UPPER(TRIM(SUBSTITUTE(T516,CHAR(160)," ")))&lt;&gt;UPPER(TRIM(SUBSTITUTE(W516,CHAR(160)," "))))),"",(V516*VLOOKUP(UPPER(TRIM(SUBSTITUTE(W516,CHAR(160)," "))),AP4:AS49,3,FALSE))/(S516*VLOOKUP(UPPER(TRIM(SUBSTITUTE(T516,CHAR(160)," "))),AP4:AS49,3,FALSE))),"")),IFERROR(AK515,"")))</f>
        <v/>
      </c>
      <c r="AL516" s="40" t="str">
        <f t="shared" si="103"/>
        <v/>
      </c>
      <c r="AM516" s="50">
        <f t="shared" si="104"/>
        <v>0</v>
      </c>
      <c r="AN516" s="1"/>
      <c r="AO516" s="1"/>
      <c r="AP516" s="66" t="s">
        <v>465</v>
      </c>
      <c r="AQ516" s="1"/>
      <c r="AR516" s="1"/>
      <c r="AS516" s="1"/>
      <c r="BJ516" s="229">
        <v>1</v>
      </c>
    </row>
    <row r="517" spans="2:62" ht="20.100000000000001" customHeight="1" x14ac:dyDescent="0.25">
      <c r="B517" s="178">
        <f t="shared" si="105"/>
        <v>0</v>
      </c>
      <c r="C517" s="156"/>
      <c r="D517" s="157"/>
      <c r="E517" s="157"/>
      <c r="F517" s="157"/>
      <c r="G517" s="157"/>
      <c r="H517" s="157"/>
      <c r="I517" s="158"/>
      <c r="K517" s="255" t="str">
        <f t="shared" si="106"/>
        <v>►</v>
      </c>
      <c r="L517" s="341"/>
      <c r="M517" s="341"/>
      <c r="N517" s="341"/>
      <c r="O517" s="341"/>
      <c r="P517" s="341"/>
      <c r="Q517" s="1"/>
      <c r="R517" s="1"/>
      <c r="S517" s="77"/>
      <c r="T517" s="77"/>
      <c r="U517" s="77"/>
      <c r="V517" s="77"/>
      <c r="W517" s="1"/>
      <c r="X517" s="46" t="str">
        <f t="shared" si="98"/>
        <v/>
      </c>
      <c r="Y517" s="46" t="str">
        <f>IF(NOT(AND(LEFT(R517,1)="L",R517&lt;&gt;"LIGNE")),"",IF(UPPER(TRIM(W517))="QS","Qt. suffisante",IF(AJ517="","",IF(AF517="MASSE",IF(AJ517&gt;=1,"Kg","g"),IF(AF517="VOLUME",IF(AJ517&gt;=1,"L","cl"),IFERROR(VLOOKUP(UPPER(TRIM(V517)),AP4:AS49,4,FALSE),V517))))))</f>
        <v/>
      </c>
      <c r="Z517" s="78" t="str">
        <f t="shared" si="99"/>
        <v/>
      </c>
      <c r="AA517" s="45" t="str">
        <f>IF(NOT(AND(LEFT(R517,1)="L",R517&lt;&gt;"LIGNE")),"",IF(UPPER(TRIM(W517))="QS","Qt. suffisante",IF(AI517="","",IF(AF517="MASSE",IF(AI517&gt;=1,"Kg","g"),IF(AF517="VOLUME",IF(AI517&gt;=1,"L","cl"),IFERROR(VLOOKUP(UPPER(TRIM(V517)),AP4:AS49,4,FALSE),V517))))))</f>
        <v/>
      </c>
      <c r="AB517" s="47" t="str">
        <f t="shared" si="107"/>
        <v/>
      </c>
      <c r="AC517" s="47" t="str">
        <f t="shared" si="108"/>
        <v/>
      </c>
      <c r="AD517" s="47" t="str">
        <f t="shared" si="100"/>
        <v/>
      </c>
      <c r="AE517" s="1"/>
      <c r="AF517" s="48" t="str">
        <f>IF(NOT(AND(LEFT(R517,1)="L",R517&lt;&gt;"LIGNE")),"",IFERROR(VLOOKUP(UPPER(TRIM(V517)),AP4:AS49,2,FALSE),""))</f>
        <v/>
      </c>
      <c r="AG517" s="49" t="str">
        <f>IF(NOT(AND(LEFT(R517,1)="L",R517&lt;&gt;"LIGNE")),"",IFERROR(VLOOKUP(UPPER(TRIM(V517)),AP4:AS49,3,FALSE),""))</f>
        <v/>
      </c>
      <c r="AH517" s="49" t="str">
        <f t="shared" si="109"/>
        <v/>
      </c>
      <c r="AI517" s="49" t="str">
        <f t="shared" si="101"/>
        <v/>
      </c>
      <c r="AJ517" s="49" t="str">
        <f t="shared" si="102"/>
        <v/>
      </c>
      <c r="AK517" s="40" t="str">
        <f>IF(R517="RECETTE","",IF(R517="PRINCIPAL AUTEUR",IF(OR(S517="",T517="",V517="",W517="",S517=0),"",IFERROR(IF(OR(VLOOKUP(UPPER(TRIM(SUBSTITUTE(T517,CHAR(160)," "))),AP4:AS49,2,FALSE)&lt;&gt;VLOOKUP(UPPER(TRIM(SUBSTITUTE(W517,CHAR(160)," "))),AP4:AS49,2,FALSE),AND(VLOOKUP(UPPER(TRIM(SUBSTITUTE(T517,CHAR(160)," "))),AP4:AS49,2,FALSE)="AUTRE",UPPER(TRIM(SUBSTITUTE(T517,CHAR(160)," ")))&lt;&gt;UPPER(TRIM(SUBSTITUTE(W517,CHAR(160)," "))))),"",(V517*VLOOKUP(UPPER(TRIM(SUBSTITUTE(W517,CHAR(160)," "))),AP4:AS49,3,FALSE))/(S517*VLOOKUP(UPPER(TRIM(SUBSTITUTE(T517,CHAR(160)," "))),AP4:AS49,3,FALSE))),"")),IFERROR(AK516,"")))</f>
        <v/>
      </c>
      <c r="AL517" s="40" t="str">
        <f t="shared" si="103"/>
        <v/>
      </c>
      <c r="AM517" s="50">
        <f t="shared" si="104"/>
        <v>0</v>
      </c>
      <c r="AN517" s="1"/>
      <c r="AO517" s="1"/>
      <c r="AP517" s="66" t="s">
        <v>466</v>
      </c>
      <c r="AQ517" s="1"/>
      <c r="AR517" s="1"/>
      <c r="AS517" s="1"/>
      <c r="BJ517" s="229">
        <v>1</v>
      </c>
    </row>
    <row r="518" spans="2:62" ht="20.100000000000001" customHeight="1" x14ac:dyDescent="0.25">
      <c r="B518" s="178">
        <f t="shared" si="105"/>
        <v>0</v>
      </c>
      <c r="C518" s="156"/>
      <c r="D518" s="157"/>
      <c r="E518" s="157"/>
      <c r="F518" s="157"/>
      <c r="G518" s="157"/>
      <c r="H518" s="157"/>
      <c r="I518" s="158"/>
      <c r="K518" s="255" t="str">
        <f t="shared" si="106"/>
        <v>►</v>
      </c>
      <c r="L518" s="341"/>
      <c r="M518" s="341"/>
      <c r="N518" s="341"/>
      <c r="O518" s="341"/>
      <c r="P518" s="341"/>
      <c r="Q518" s="1"/>
      <c r="R518" s="1"/>
      <c r="S518" s="77"/>
      <c r="T518" s="77"/>
      <c r="U518" s="77"/>
      <c r="V518" s="77"/>
      <c r="W518" s="1"/>
      <c r="X518" s="46" t="str">
        <f t="shared" si="98"/>
        <v/>
      </c>
      <c r="Y518" s="46" t="str">
        <f>IF(NOT(AND(LEFT(R518,1)="L",R518&lt;&gt;"LIGNE")),"",IF(UPPER(TRIM(W518))="QS","Qt. suffisante",IF(AJ518="","",IF(AF518="MASSE",IF(AJ518&gt;=1,"Kg","g"),IF(AF518="VOLUME",IF(AJ518&gt;=1,"L","cl"),IFERROR(VLOOKUP(UPPER(TRIM(V518)),AP4:AS49,4,FALSE),V518))))))</f>
        <v/>
      </c>
      <c r="Z518" s="78" t="str">
        <f t="shared" si="99"/>
        <v/>
      </c>
      <c r="AA518" s="45" t="str">
        <f>IF(NOT(AND(LEFT(R518,1)="L",R518&lt;&gt;"LIGNE")),"",IF(UPPER(TRIM(W518))="QS","Qt. suffisante",IF(AI518="","",IF(AF518="MASSE",IF(AI518&gt;=1,"Kg","g"),IF(AF518="VOLUME",IF(AI518&gt;=1,"L","cl"),IFERROR(VLOOKUP(UPPER(TRIM(V518)),AP4:AS49,4,FALSE),V518))))))</f>
        <v/>
      </c>
      <c r="AB518" s="47" t="str">
        <f t="shared" si="107"/>
        <v/>
      </c>
      <c r="AC518" s="47" t="str">
        <f t="shared" si="108"/>
        <v/>
      </c>
      <c r="AD518" s="47" t="str">
        <f t="shared" si="100"/>
        <v/>
      </c>
      <c r="AE518" s="1"/>
      <c r="AF518" s="48" t="str">
        <f>IF(NOT(AND(LEFT(R518,1)="L",R518&lt;&gt;"LIGNE")),"",IFERROR(VLOOKUP(UPPER(TRIM(V518)),AP4:AS49,2,FALSE),""))</f>
        <v/>
      </c>
      <c r="AG518" s="49" t="str">
        <f>IF(NOT(AND(LEFT(R518,1)="L",R518&lt;&gt;"LIGNE")),"",IFERROR(VLOOKUP(UPPER(TRIM(V518)),AP4:AS49,3,FALSE),""))</f>
        <v/>
      </c>
      <c r="AH518" s="49" t="str">
        <f t="shared" si="109"/>
        <v/>
      </c>
      <c r="AI518" s="49" t="str">
        <f t="shared" si="101"/>
        <v/>
      </c>
      <c r="AJ518" s="49" t="str">
        <f t="shared" si="102"/>
        <v/>
      </c>
      <c r="AK518" s="40" t="str">
        <f>IF(R518="RECETTE","",IF(R518="PRINCIPAL AUTEUR",IF(OR(S518="",T518="",V518="",W518="",S518=0),"",IFERROR(IF(OR(VLOOKUP(UPPER(TRIM(SUBSTITUTE(T518,CHAR(160)," "))),AP4:AS49,2,FALSE)&lt;&gt;VLOOKUP(UPPER(TRIM(SUBSTITUTE(W518,CHAR(160)," "))),AP4:AS49,2,FALSE),AND(VLOOKUP(UPPER(TRIM(SUBSTITUTE(T518,CHAR(160)," "))),AP4:AS49,2,FALSE)="AUTRE",UPPER(TRIM(SUBSTITUTE(T518,CHAR(160)," ")))&lt;&gt;UPPER(TRIM(SUBSTITUTE(W518,CHAR(160)," "))))),"",(V518*VLOOKUP(UPPER(TRIM(SUBSTITUTE(W518,CHAR(160)," "))),AP4:AS49,3,FALSE))/(S518*VLOOKUP(UPPER(TRIM(SUBSTITUTE(T518,CHAR(160)," "))),AP4:AS49,3,FALSE))),"")),IFERROR(AK517,"")))</f>
        <v/>
      </c>
      <c r="AL518" s="40" t="str">
        <f t="shared" si="103"/>
        <v/>
      </c>
      <c r="AM518" s="50">
        <f t="shared" si="104"/>
        <v>0</v>
      </c>
      <c r="AN518" s="1"/>
      <c r="AO518" s="1"/>
      <c r="AP518" s="66" t="s">
        <v>467</v>
      </c>
      <c r="AQ518" s="1"/>
      <c r="AR518" s="1"/>
      <c r="AS518" s="1"/>
      <c r="BJ518" s="229">
        <v>1</v>
      </c>
    </row>
    <row r="519" spans="2:62" ht="20.100000000000001" customHeight="1" x14ac:dyDescent="0.25">
      <c r="B519" s="178">
        <f t="shared" si="105"/>
        <v>0</v>
      </c>
      <c r="C519" s="156"/>
      <c r="D519" s="157"/>
      <c r="E519" s="157"/>
      <c r="F519" s="157"/>
      <c r="G519" s="157"/>
      <c r="H519" s="157"/>
      <c r="I519" s="158"/>
      <c r="K519" s="255" t="str">
        <f t="shared" si="106"/>
        <v>►</v>
      </c>
      <c r="L519" s="341"/>
      <c r="M519" s="341"/>
      <c r="N519" s="341"/>
      <c r="O519" s="341"/>
      <c r="P519" s="341"/>
      <c r="Q519" s="1"/>
      <c r="R519" s="1"/>
      <c r="S519" s="77"/>
      <c r="T519" s="77"/>
      <c r="U519" s="77"/>
      <c r="V519" s="77"/>
      <c r="W519" s="1"/>
      <c r="X519" s="46" t="str">
        <f t="shared" si="98"/>
        <v/>
      </c>
      <c r="Y519" s="46" t="str">
        <f>IF(NOT(AND(LEFT(R519,1)="L",R519&lt;&gt;"LIGNE")),"",IF(UPPER(TRIM(W519))="QS","Qt. suffisante",IF(AJ519="","",IF(AF519="MASSE",IF(AJ519&gt;=1,"Kg","g"),IF(AF519="VOLUME",IF(AJ519&gt;=1,"L","cl"),IFERROR(VLOOKUP(UPPER(TRIM(V519)),AP4:AS49,4,FALSE),V519))))))</f>
        <v/>
      </c>
      <c r="Z519" s="78" t="str">
        <f t="shared" si="99"/>
        <v/>
      </c>
      <c r="AA519" s="45" t="str">
        <f>IF(NOT(AND(LEFT(R519,1)="L",R519&lt;&gt;"LIGNE")),"",IF(UPPER(TRIM(W519))="QS","Qt. suffisante",IF(AI519="","",IF(AF519="MASSE",IF(AI519&gt;=1,"Kg","g"),IF(AF519="VOLUME",IF(AI519&gt;=1,"L","cl"),IFERROR(VLOOKUP(UPPER(TRIM(V519)),AP4:AS49,4,FALSE),V519))))))</f>
        <v/>
      </c>
      <c r="AB519" s="47" t="str">
        <f t="shared" si="107"/>
        <v/>
      </c>
      <c r="AC519" s="47" t="str">
        <f t="shared" si="108"/>
        <v/>
      </c>
      <c r="AD519" s="47" t="str">
        <f t="shared" si="100"/>
        <v/>
      </c>
      <c r="AE519" s="1"/>
      <c r="AF519" s="48" t="str">
        <f>IF(NOT(AND(LEFT(R519,1)="L",R519&lt;&gt;"LIGNE")),"",IFERROR(VLOOKUP(UPPER(TRIM(V519)),AP4:AS49,2,FALSE),""))</f>
        <v/>
      </c>
      <c r="AG519" s="49" t="str">
        <f>IF(NOT(AND(LEFT(R519,1)="L",R519&lt;&gt;"LIGNE")),"",IFERROR(VLOOKUP(UPPER(TRIM(V519)),AP4:AS49,3,FALSE),""))</f>
        <v/>
      </c>
      <c r="AH519" s="49" t="str">
        <f t="shared" si="109"/>
        <v/>
      </c>
      <c r="AI519" s="49" t="str">
        <f t="shared" si="101"/>
        <v/>
      </c>
      <c r="AJ519" s="49" t="str">
        <f t="shared" si="102"/>
        <v/>
      </c>
      <c r="AK519" s="40" t="str">
        <f>IF(R519="RECETTE","",IF(R519="PRINCIPAL AUTEUR",IF(OR(S519="",T519="",V519="",W519="",S519=0),"",IFERROR(IF(OR(VLOOKUP(UPPER(TRIM(SUBSTITUTE(T519,CHAR(160)," "))),AP4:AS49,2,FALSE)&lt;&gt;VLOOKUP(UPPER(TRIM(SUBSTITUTE(W519,CHAR(160)," "))),AP4:AS49,2,FALSE),AND(VLOOKUP(UPPER(TRIM(SUBSTITUTE(T519,CHAR(160)," "))),AP4:AS49,2,FALSE)="AUTRE",UPPER(TRIM(SUBSTITUTE(T519,CHAR(160)," ")))&lt;&gt;UPPER(TRIM(SUBSTITUTE(W519,CHAR(160)," "))))),"",(V519*VLOOKUP(UPPER(TRIM(SUBSTITUTE(W519,CHAR(160)," "))),AP4:AS49,3,FALSE))/(S519*VLOOKUP(UPPER(TRIM(SUBSTITUTE(T519,CHAR(160)," "))),AP4:AS49,3,FALSE))),"")),IFERROR(AK518,"")))</f>
        <v/>
      </c>
      <c r="AL519" s="40" t="str">
        <f t="shared" si="103"/>
        <v/>
      </c>
      <c r="AM519" s="50">
        <f t="shared" si="104"/>
        <v>0</v>
      </c>
      <c r="AN519" s="1"/>
      <c r="AO519" s="1"/>
      <c r="AP519" s="66" t="s">
        <v>468</v>
      </c>
      <c r="AQ519" s="1"/>
      <c r="AR519" s="1"/>
      <c r="AS519" s="1"/>
      <c r="BJ519" s="229">
        <v>1</v>
      </c>
    </row>
    <row r="520" spans="2:62" ht="20.100000000000001" customHeight="1" x14ac:dyDescent="0.25">
      <c r="B520" s="178">
        <f t="shared" si="105"/>
        <v>0</v>
      </c>
      <c r="C520" s="156"/>
      <c r="D520" s="157"/>
      <c r="E520" s="157"/>
      <c r="F520" s="157"/>
      <c r="G520" s="157"/>
      <c r="H520" s="157"/>
      <c r="I520" s="158"/>
      <c r="K520" s="255" t="str">
        <f t="shared" si="106"/>
        <v>►</v>
      </c>
      <c r="L520" s="341"/>
      <c r="M520" s="341"/>
      <c r="N520" s="341"/>
      <c r="O520" s="341"/>
      <c r="P520" s="341"/>
      <c r="Q520" s="1"/>
      <c r="R520" s="1"/>
      <c r="S520" s="77"/>
      <c r="T520" s="77"/>
      <c r="U520" s="77"/>
      <c r="V520" s="77"/>
      <c r="W520" s="1"/>
      <c r="X520" s="46" t="str">
        <f t="shared" ref="X520:X583" si="110">IF(NOT(AND(LEFT(R520,1)="L",R520&lt;&gt;"LIGNE")),"",IF(UPPER(TRIM(W520))="QS","",IF(AJ520="","",IF(AF520="MASSE",IF(AJ520&gt;=1,ROUND(AJ520,2),ROUND(AJ520*1000,0)),IF(AF520="VOLUME",IF(AJ520&gt;=1,ROUND(AJ520,2),ROUND(AJ520*100,0)),ROUND(AJ520,0))))))</f>
        <v/>
      </c>
      <c r="Y520" s="46" t="str">
        <f>IF(NOT(AND(LEFT(R520,1)="L",R520&lt;&gt;"LIGNE")),"",IF(UPPER(TRIM(W520))="QS","Qt. suffisante",IF(AJ520="","",IF(AF520="MASSE",IF(AJ520&gt;=1,"Kg","g"),IF(AF520="VOLUME",IF(AJ520&gt;=1,"L","cl"),IFERROR(VLOOKUP(UPPER(TRIM(V520)),AP4:AS49,4,FALSE),V520))))))</f>
        <v/>
      </c>
      <c r="Z520" s="78" t="str">
        <f t="shared" ref="Z520:Z583" si="111">IF(NOT(AND(LEFT(R520,1)="L",R520&lt;&gt;"LIGNE")),"",IF(UPPER(TRIM(W520))="QS","",IF(AI520="","",IF(AF520="MASSE",IF(AI520&gt;=1,ROUND(AI520,2),ROUND(AI520*1000,0)),IF(AF520="VOLUME",IF(AI520&gt;=1,ROUND(AI520,2),ROUND(AI520*100,0)),ROUND(AI520,0))))))</f>
        <v/>
      </c>
      <c r="AA520" s="45" t="str">
        <f>IF(NOT(AND(LEFT(R520,1)="L",R520&lt;&gt;"LIGNE")),"",IF(UPPER(TRIM(W520))="QS","Qt. suffisante",IF(AI520="","",IF(AF520="MASSE",IF(AI520&gt;=1,"Kg","g"),IF(AF520="VOLUME",IF(AI520&gt;=1,"L","cl"),IFERROR(VLOOKUP(UPPER(TRIM(V520)),AP4:AS49,4,FALSE),V520))))))</f>
        <v/>
      </c>
      <c r="AB520" s="47" t="str">
        <f t="shared" si="107"/>
        <v/>
      </c>
      <c r="AC520" s="47" t="str">
        <f t="shared" si="108"/>
        <v/>
      </c>
      <c r="AD520" s="47" t="str">
        <f t="shared" ref="AD520:AD583" si="112">IF(R520&lt;&gt;"PRINCIPAL AUTEUR","",IFERROR(VLOOKUP(UPPER(TRIM(SUBSTITUTE(W520,CHAR(160)," "))),$AP$4:$AS$49,2,FALSE),""))</f>
        <v/>
      </c>
      <c r="AE520" s="1"/>
      <c r="AF520" s="48" t="str">
        <f>IF(NOT(AND(LEFT(R520,1)="L",R520&lt;&gt;"LIGNE")),"",IFERROR(VLOOKUP(UPPER(TRIM(V520)),AP4:AS49,2,FALSE),""))</f>
        <v/>
      </c>
      <c r="AG520" s="49" t="str">
        <f>IF(NOT(AND(LEFT(R520,1)="L",R520&lt;&gt;"LIGNE")),"",IFERROR(VLOOKUP(UPPER(TRIM(V520)),AP4:AS49,3,FALSE),""))</f>
        <v/>
      </c>
      <c r="AH520" s="49" t="str">
        <f t="shared" si="109"/>
        <v/>
      </c>
      <c r="AI520" s="49" t="str">
        <f t="shared" ref="AI520:AI583" si="113">IF(NOT(AND(LEFT(R520,1)="L",R520&lt;&gt;"LIGNE")),"",IF(UPPER(TRIM(W520))="QS","",IF(AH520="","",IF(UPPER(TRIM(W520))="F",AH520,IF(AK520="","",AH520*AK520)))))</f>
        <v/>
      </c>
      <c r="AJ520" s="49" t="str">
        <f t="shared" ref="AJ520:AJ583" si="114">IF(NOT(AND(LEFT(R520,1)="L",R520&lt;&gt;"LIGNE")),"",IF(UPPER(TRIM(W520))="QS","",IF(AH520="","",IF(UPPER(TRIM(W520))="F",AH520,IF(AL520="","",AH520*AL520)))))</f>
        <v/>
      </c>
      <c r="AK520" s="40" t="str">
        <f>IF(R520="RECETTE","",IF(R520="PRINCIPAL AUTEUR",IF(OR(S520="",T520="",V520="",W520="",S520=0),"",IFERROR(IF(OR(VLOOKUP(UPPER(TRIM(SUBSTITUTE(T520,CHAR(160)," "))),AP4:AS49,2,FALSE)&lt;&gt;VLOOKUP(UPPER(TRIM(SUBSTITUTE(W520,CHAR(160)," "))),AP4:AS49,2,FALSE),AND(VLOOKUP(UPPER(TRIM(SUBSTITUTE(T520,CHAR(160)," "))),AP4:AS49,2,FALSE)="AUTRE",UPPER(TRIM(SUBSTITUTE(T520,CHAR(160)," ")))&lt;&gt;UPPER(TRIM(SUBSTITUTE(W520,CHAR(160)," "))))),"",(V520*VLOOKUP(UPPER(TRIM(SUBSTITUTE(W520,CHAR(160)," "))),AP4:AS49,3,FALSE))/(S520*VLOOKUP(UPPER(TRIM(SUBSTITUTE(T520,CHAR(160)," "))),AP4:AS49,3,FALSE))),"")),IFERROR(AK519,"")))</f>
        <v/>
      </c>
      <c r="AL520" s="40" t="str">
        <f t="shared" ref="AL520:AL583" si="115">IF(R520="RECETTE","",IF(R520="COUVERTS",IF(OR(INDEX(T:T,ROW())="",INDEX(V:V,ROW())="",INDEX(T:T,ROW())=0),"",IFERROR(INDEX(V:V,ROW())/INDEX(T:T,ROW()),"")),AL519))</f>
        <v/>
      </c>
      <c r="AM520" s="50">
        <f t="shared" ref="AM520:AM583" si="116">IF(R520="RECETTE",S520,AM519)</f>
        <v>0</v>
      </c>
      <c r="AN520" s="1"/>
      <c r="AO520" s="1"/>
      <c r="AP520" s="75" t="s">
        <v>110</v>
      </c>
      <c r="AQ520" s="1"/>
      <c r="AR520" s="1"/>
      <c r="AS520" s="1"/>
      <c r="BJ520" s="229">
        <v>1</v>
      </c>
    </row>
    <row r="521" spans="2:62" ht="20.100000000000001" customHeight="1" x14ac:dyDescent="0.25">
      <c r="B521" s="178">
        <f t="shared" si="105"/>
        <v>0</v>
      </c>
      <c r="C521" s="156"/>
      <c r="D521" s="157"/>
      <c r="E521" s="157"/>
      <c r="F521" s="157"/>
      <c r="G521" s="157"/>
      <c r="H521" s="157"/>
      <c r="I521" s="158"/>
      <c r="K521" s="255" t="str">
        <f t="shared" si="106"/>
        <v>►</v>
      </c>
      <c r="L521" s="341"/>
      <c r="M521" s="341"/>
      <c r="N521" s="341"/>
      <c r="O521" s="341"/>
      <c r="P521" s="341"/>
      <c r="Q521" s="1"/>
      <c r="R521" s="1"/>
      <c r="S521" s="77"/>
      <c r="T521" s="77"/>
      <c r="U521" s="77"/>
      <c r="V521" s="77"/>
      <c r="W521" s="1"/>
      <c r="X521" s="46" t="str">
        <f t="shared" si="110"/>
        <v/>
      </c>
      <c r="Y521" s="46" t="str">
        <f>IF(NOT(AND(LEFT(R521,1)="L",R521&lt;&gt;"LIGNE")),"",IF(UPPER(TRIM(W521))="QS","Qt. suffisante",IF(AJ521="","",IF(AF521="MASSE",IF(AJ521&gt;=1,"Kg","g"),IF(AF521="VOLUME",IF(AJ521&gt;=1,"L","cl"),IFERROR(VLOOKUP(UPPER(TRIM(V521)),AP4:AS49,4,FALSE),V521))))))</f>
        <v/>
      </c>
      <c r="Z521" s="78" t="str">
        <f t="shared" si="111"/>
        <v/>
      </c>
      <c r="AA521" s="45" t="str">
        <f>IF(NOT(AND(LEFT(R521,1)="L",R521&lt;&gt;"LIGNE")),"",IF(UPPER(TRIM(W521))="QS","Qt. suffisante",IF(AI521="","",IF(AF521="MASSE",IF(AI521&gt;=1,"Kg","g"),IF(AF521="VOLUME",IF(AI521&gt;=1,"L","cl"),IFERROR(VLOOKUP(UPPER(TRIM(V521)),AP4:AS49,4,FALSE),V521))))))</f>
        <v/>
      </c>
      <c r="AB521" s="47" t="str">
        <f t="shared" si="107"/>
        <v/>
      </c>
      <c r="AC521" s="47" t="str">
        <f t="shared" si="108"/>
        <v/>
      </c>
      <c r="AD521" s="47" t="str">
        <f t="shared" si="112"/>
        <v/>
      </c>
      <c r="AE521" s="1"/>
      <c r="AF521" s="48" t="str">
        <f>IF(NOT(AND(LEFT(R521,1)="L",R521&lt;&gt;"LIGNE")),"",IFERROR(VLOOKUP(UPPER(TRIM(V521)),AP4:AS49,2,FALSE),""))</f>
        <v/>
      </c>
      <c r="AG521" s="49" t="str">
        <f>IF(NOT(AND(LEFT(R521,1)="L",R521&lt;&gt;"LIGNE")),"",IFERROR(VLOOKUP(UPPER(TRIM(V521)),AP4:AS49,3,FALSE),""))</f>
        <v/>
      </c>
      <c r="AH521" s="49" t="str">
        <f t="shared" si="109"/>
        <v/>
      </c>
      <c r="AI521" s="49" t="str">
        <f t="shared" si="113"/>
        <v/>
      </c>
      <c r="AJ521" s="49" t="str">
        <f t="shared" si="114"/>
        <v/>
      </c>
      <c r="AK521" s="40" t="str">
        <f>IF(R521="RECETTE","",IF(R521="PRINCIPAL AUTEUR",IF(OR(S521="",T521="",V521="",W521="",S521=0),"",IFERROR(IF(OR(VLOOKUP(UPPER(TRIM(SUBSTITUTE(T521,CHAR(160)," "))),AP4:AS49,2,FALSE)&lt;&gt;VLOOKUP(UPPER(TRIM(SUBSTITUTE(W521,CHAR(160)," "))),AP4:AS49,2,FALSE),AND(VLOOKUP(UPPER(TRIM(SUBSTITUTE(T521,CHAR(160)," "))),AP4:AS49,2,FALSE)="AUTRE",UPPER(TRIM(SUBSTITUTE(T521,CHAR(160)," ")))&lt;&gt;UPPER(TRIM(SUBSTITUTE(W521,CHAR(160)," "))))),"",(V521*VLOOKUP(UPPER(TRIM(SUBSTITUTE(W521,CHAR(160)," "))),AP4:AS49,3,FALSE))/(S521*VLOOKUP(UPPER(TRIM(SUBSTITUTE(T521,CHAR(160)," "))),AP4:AS49,3,FALSE))),"")),IFERROR(AK520,"")))</f>
        <v/>
      </c>
      <c r="AL521" s="40" t="str">
        <f t="shared" si="115"/>
        <v/>
      </c>
      <c r="AM521" s="50">
        <f t="shared" si="116"/>
        <v>0</v>
      </c>
      <c r="AN521" s="1"/>
      <c r="AO521" s="1"/>
      <c r="AP521" s="15" t="s">
        <v>323</v>
      </c>
      <c r="AQ521" s="1"/>
      <c r="AR521" s="1"/>
      <c r="AS521" s="1"/>
      <c r="BJ521" s="229">
        <v>1</v>
      </c>
    </row>
    <row r="522" spans="2:62" ht="20.100000000000001" customHeight="1" x14ac:dyDescent="0.25">
      <c r="B522" s="178">
        <f t="shared" si="105"/>
        <v>0</v>
      </c>
      <c r="C522" s="156"/>
      <c r="D522" s="157"/>
      <c r="E522" s="157"/>
      <c r="F522" s="157"/>
      <c r="G522" s="157"/>
      <c r="H522" s="157"/>
      <c r="I522" s="158"/>
      <c r="K522" s="255" t="str">
        <f t="shared" si="106"/>
        <v>►</v>
      </c>
      <c r="L522" s="341"/>
      <c r="M522" s="341"/>
      <c r="N522" s="341"/>
      <c r="O522" s="341"/>
      <c r="P522" s="341"/>
      <c r="Q522" s="1"/>
      <c r="R522" s="1"/>
      <c r="S522" s="77"/>
      <c r="T522" s="77"/>
      <c r="U522" s="77"/>
      <c r="V522" s="77"/>
      <c r="W522" s="1"/>
      <c r="X522" s="46" t="str">
        <f t="shared" si="110"/>
        <v/>
      </c>
      <c r="Y522" s="46" t="str">
        <f>IF(NOT(AND(LEFT(R522,1)="L",R522&lt;&gt;"LIGNE")),"",IF(UPPER(TRIM(W522))="QS","Qt. suffisante",IF(AJ522="","",IF(AF522="MASSE",IF(AJ522&gt;=1,"Kg","g"),IF(AF522="VOLUME",IF(AJ522&gt;=1,"L","cl"),IFERROR(VLOOKUP(UPPER(TRIM(V522)),AP4:AS49,4,FALSE),V522))))))</f>
        <v/>
      </c>
      <c r="Z522" s="78" t="str">
        <f t="shared" si="111"/>
        <v/>
      </c>
      <c r="AA522" s="45" t="str">
        <f>IF(NOT(AND(LEFT(R522,1)="L",R522&lt;&gt;"LIGNE")),"",IF(UPPER(TRIM(W522))="QS","Qt. suffisante",IF(AI522="","",IF(AF522="MASSE",IF(AI522&gt;=1,"Kg","g"),IF(AF522="VOLUME",IF(AI522&gt;=1,"L","cl"),IFERROR(VLOOKUP(UPPER(TRIM(V522)),AP4:AS49,4,FALSE),V522))))))</f>
        <v/>
      </c>
      <c r="AB522" s="47" t="str">
        <f t="shared" si="107"/>
        <v/>
      </c>
      <c r="AC522" s="47" t="str">
        <f t="shared" si="108"/>
        <v/>
      </c>
      <c r="AD522" s="47" t="str">
        <f t="shared" si="112"/>
        <v/>
      </c>
      <c r="AE522" s="1"/>
      <c r="AF522" s="48" t="str">
        <f>IF(NOT(AND(LEFT(R522,1)="L",R522&lt;&gt;"LIGNE")),"",IFERROR(VLOOKUP(UPPER(TRIM(V522)),AP4:AS49,2,FALSE),""))</f>
        <v/>
      </c>
      <c r="AG522" s="49" t="str">
        <f>IF(NOT(AND(LEFT(R522,1)="L",R522&lt;&gt;"LIGNE")),"",IFERROR(VLOOKUP(UPPER(TRIM(V522)),AP4:AS49,3,FALSE),""))</f>
        <v/>
      </c>
      <c r="AH522" s="49" t="str">
        <f t="shared" si="109"/>
        <v/>
      </c>
      <c r="AI522" s="49" t="str">
        <f t="shared" si="113"/>
        <v/>
      </c>
      <c r="AJ522" s="49" t="str">
        <f t="shared" si="114"/>
        <v/>
      </c>
      <c r="AK522" s="40" t="str">
        <f>IF(R522="RECETTE","",IF(R522="PRINCIPAL AUTEUR",IF(OR(S522="",T522="",V522="",W522="",S522=0),"",IFERROR(IF(OR(VLOOKUP(UPPER(TRIM(SUBSTITUTE(T522,CHAR(160)," "))),AP4:AS49,2,FALSE)&lt;&gt;VLOOKUP(UPPER(TRIM(SUBSTITUTE(W522,CHAR(160)," "))),AP4:AS49,2,FALSE),AND(VLOOKUP(UPPER(TRIM(SUBSTITUTE(T522,CHAR(160)," "))),AP4:AS49,2,FALSE)="AUTRE",UPPER(TRIM(SUBSTITUTE(T522,CHAR(160)," ")))&lt;&gt;UPPER(TRIM(SUBSTITUTE(W522,CHAR(160)," "))))),"",(V522*VLOOKUP(UPPER(TRIM(SUBSTITUTE(W522,CHAR(160)," "))),AP4:AS49,3,FALSE))/(S522*VLOOKUP(UPPER(TRIM(SUBSTITUTE(T522,CHAR(160)," "))),AP4:AS49,3,FALSE))),"")),IFERROR(AK521,"")))</f>
        <v/>
      </c>
      <c r="AL522" s="40" t="str">
        <f t="shared" si="115"/>
        <v/>
      </c>
      <c r="AM522" s="50">
        <f t="shared" si="116"/>
        <v>0</v>
      </c>
      <c r="AN522" s="1"/>
      <c r="AO522" s="1"/>
      <c r="AP522" s="21" t="s">
        <v>272</v>
      </c>
      <c r="AQ522" s="1"/>
      <c r="AR522" s="1"/>
      <c r="AS522" s="1"/>
      <c r="BJ522" s="229">
        <v>1</v>
      </c>
    </row>
    <row r="523" spans="2:62" ht="20.100000000000001" customHeight="1" x14ac:dyDescent="0.25">
      <c r="B523" s="178">
        <f t="shared" si="105"/>
        <v>0</v>
      </c>
      <c r="C523" s="156"/>
      <c r="D523" s="157"/>
      <c r="E523" s="157"/>
      <c r="F523" s="157"/>
      <c r="G523" s="157"/>
      <c r="H523" s="157"/>
      <c r="I523" s="158"/>
      <c r="K523" s="255" t="str">
        <f t="shared" si="106"/>
        <v>►</v>
      </c>
      <c r="L523" s="341"/>
      <c r="M523" s="341"/>
      <c r="N523" s="341"/>
      <c r="O523" s="341"/>
      <c r="P523" s="341"/>
      <c r="Q523" s="1"/>
      <c r="R523" s="1"/>
      <c r="S523" s="77"/>
      <c r="T523" s="77"/>
      <c r="U523" s="77"/>
      <c r="V523" s="77"/>
      <c r="W523" s="1"/>
      <c r="X523" s="46" t="str">
        <f t="shared" si="110"/>
        <v/>
      </c>
      <c r="Y523" s="46" t="str">
        <f>IF(NOT(AND(LEFT(R523,1)="L",R523&lt;&gt;"LIGNE")),"",IF(UPPER(TRIM(W523))="QS","Qt. suffisante",IF(AJ523="","",IF(AF523="MASSE",IF(AJ523&gt;=1,"Kg","g"),IF(AF523="VOLUME",IF(AJ523&gt;=1,"L","cl"),IFERROR(VLOOKUP(UPPER(TRIM(V523)),AP4:AS49,4,FALSE),V523))))))</f>
        <v/>
      </c>
      <c r="Z523" s="78" t="str">
        <f t="shared" si="111"/>
        <v/>
      </c>
      <c r="AA523" s="45" t="str">
        <f>IF(NOT(AND(LEFT(R523,1)="L",R523&lt;&gt;"LIGNE")),"",IF(UPPER(TRIM(W523))="QS","Qt. suffisante",IF(AI523="","",IF(AF523="MASSE",IF(AI523&gt;=1,"Kg","g"),IF(AF523="VOLUME",IF(AI523&gt;=1,"L","cl"),IFERROR(VLOOKUP(UPPER(TRIM(V523)),AP4:AS49,4,FALSE),V523))))))</f>
        <v/>
      </c>
      <c r="AB523" s="47" t="str">
        <f t="shared" si="107"/>
        <v/>
      </c>
      <c r="AC523" s="47" t="str">
        <f t="shared" si="108"/>
        <v/>
      </c>
      <c r="AD523" s="47" t="str">
        <f t="shared" si="112"/>
        <v/>
      </c>
      <c r="AE523" s="1"/>
      <c r="AF523" s="48" t="str">
        <f>IF(NOT(AND(LEFT(R523,1)="L",R523&lt;&gt;"LIGNE")),"",IFERROR(VLOOKUP(UPPER(TRIM(V523)),AP4:AS49,2,FALSE),""))</f>
        <v/>
      </c>
      <c r="AG523" s="49" t="str">
        <f>IF(NOT(AND(LEFT(R523,1)="L",R523&lt;&gt;"LIGNE")),"",IFERROR(VLOOKUP(UPPER(TRIM(V523)),AP4:AS49,3,FALSE),""))</f>
        <v/>
      </c>
      <c r="AH523" s="49" t="str">
        <f t="shared" si="109"/>
        <v/>
      </c>
      <c r="AI523" s="49" t="str">
        <f t="shared" si="113"/>
        <v/>
      </c>
      <c r="AJ523" s="49" t="str">
        <f t="shared" si="114"/>
        <v/>
      </c>
      <c r="AK523" s="40" t="str">
        <f>IF(R523="RECETTE","",IF(R523="PRINCIPAL AUTEUR",IF(OR(S523="",T523="",V523="",W523="",S523=0),"",IFERROR(IF(OR(VLOOKUP(UPPER(TRIM(SUBSTITUTE(T523,CHAR(160)," "))),AP4:AS49,2,FALSE)&lt;&gt;VLOOKUP(UPPER(TRIM(SUBSTITUTE(W523,CHAR(160)," "))),AP4:AS49,2,FALSE),AND(VLOOKUP(UPPER(TRIM(SUBSTITUTE(T523,CHAR(160)," "))),AP4:AS49,2,FALSE)="AUTRE",UPPER(TRIM(SUBSTITUTE(T523,CHAR(160)," ")))&lt;&gt;UPPER(TRIM(SUBSTITUTE(W523,CHAR(160)," "))))),"",(V523*VLOOKUP(UPPER(TRIM(SUBSTITUTE(W523,CHAR(160)," "))),AP4:AS49,3,FALSE))/(S523*VLOOKUP(UPPER(TRIM(SUBSTITUTE(T523,CHAR(160)," "))),AP4:AS49,3,FALSE))),"")),IFERROR(AK522,"")))</f>
        <v/>
      </c>
      <c r="AL523" s="40" t="str">
        <f t="shared" si="115"/>
        <v/>
      </c>
      <c r="AM523" s="50">
        <f t="shared" si="116"/>
        <v>0</v>
      </c>
      <c r="AN523" s="1"/>
      <c r="AO523" s="1"/>
      <c r="AP523" s="26" t="s">
        <v>469</v>
      </c>
      <c r="AQ523" s="1"/>
      <c r="AR523" s="1"/>
      <c r="AS523" s="1"/>
      <c r="BJ523" s="229">
        <v>1</v>
      </c>
    </row>
    <row r="524" spans="2:62" ht="20.100000000000001" customHeight="1" x14ac:dyDescent="0.25">
      <c r="B524" s="178">
        <f t="shared" si="105"/>
        <v>0</v>
      </c>
      <c r="C524" s="156"/>
      <c r="D524" s="157"/>
      <c r="E524" s="157"/>
      <c r="F524" s="157"/>
      <c r="G524" s="157"/>
      <c r="H524" s="157"/>
      <c r="I524" s="158"/>
      <c r="K524" s="255" t="str">
        <f t="shared" si="106"/>
        <v>►</v>
      </c>
      <c r="L524" s="341"/>
      <c r="M524" s="341"/>
      <c r="N524" s="341"/>
      <c r="O524" s="341"/>
      <c r="P524" s="341"/>
      <c r="Q524" s="1"/>
      <c r="R524" s="1"/>
      <c r="S524" s="77"/>
      <c r="T524" s="77"/>
      <c r="U524" s="77"/>
      <c r="V524" s="77"/>
      <c r="W524" s="1"/>
      <c r="X524" s="46" t="str">
        <f t="shared" si="110"/>
        <v/>
      </c>
      <c r="Y524" s="46" t="str">
        <f>IF(NOT(AND(LEFT(R524,1)="L",R524&lt;&gt;"LIGNE")),"",IF(UPPER(TRIM(W524))="QS","Qt. suffisante",IF(AJ524="","",IF(AF524="MASSE",IF(AJ524&gt;=1,"Kg","g"),IF(AF524="VOLUME",IF(AJ524&gt;=1,"L","cl"),IFERROR(VLOOKUP(UPPER(TRIM(V524)),AP4:AS49,4,FALSE),V524))))))</f>
        <v/>
      </c>
      <c r="Z524" s="78" t="str">
        <f t="shared" si="111"/>
        <v/>
      </c>
      <c r="AA524" s="45" t="str">
        <f>IF(NOT(AND(LEFT(R524,1)="L",R524&lt;&gt;"LIGNE")),"",IF(UPPER(TRIM(W524))="QS","Qt. suffisante",IF(AI524="","",IF(AF524="MASSE",IF(AI524&gt;=1,"Kg","g"),IF(AF524="VOLUME",IF(AI524&gt;=1,"L","cl"),IFERROR(VLOOKUP(UPPER(TRIM(V524)),AP4:AS49,4,FALSE),V524))))))</f>
        <v/>
      </c>
      <c r="AB524" s="47" t="str">
        <f t="shared" si="107"/>
        <v/>
      </c>
      <c r="AC524" s="47" t="str">
        <f t="shared" si="108"/>
        <v/>
      </c>
      <c r="AD524" s="47" t="str">
        <f t="shared" si="112"/>
        <v/>
      </c>
      <c r="AE524" s="1"/>
      <c r="AF524" s="48" t="str">
        <f>IF(NOT(AND(LEFT(R524,1)="L",R524&lt;&gt;"LIGNE")),"",IFERROR(VLOOKUP(UPPER(TRIM(V524)),AP4:AS49,2,FALSE),""))</f>
        <v/>
      </c>
      <c r="AG524" s="49" t="str">
        <f>IF(NOT(AND(LEFT(R524,1)="L",R524&lt;&gt;"LIGNE")),"",IFERROR(VLOOKUP(UPPER(TRIM(V524)),AP4:AS49,3,FALSE),""))</f>
        <v/>
      </c>
      <c r="AH524" s="49" t="str">
        <f t="shared" si="109"/>
        <v/>
      </c>
      <c r="AI524" s="49" t="str">
        <f t="shared" si="113"/>
        <v/>
      </c>
      <c r="AJ524" s="49" t="str">
        <f t="shared" si="114"/>
        <v/>
      </c>
      <c r="AK524" s="40" t="str">
        <f>IF(R524="RECETTE","",IF(R524="PRINCIPAL AUTEUR",IF(OR(S524="",T524="",V524="",W524="",S524=0),"",IFERROR(IF(OR(VLOOKUP(UPPER(TRIM(SUBSTITUTE(T524,CHAR(160)," "))),AP4:AS49,2,FALSE)&lt;&gt;VLOOKUP(UPPER(TRIM(SUBSTITUTE(W524,CHAR(160)," "))),AP4:AS49,2,FALSE),AND(VLOOKUP(UPPER(TRIM(SUBSTITUTE(T524,CHAR(160)," "))),AP4:AS49,2,FALSE)="AUTRE",UPPER(TRIM(SUBSTITUTE(T524,CHAR(160)," ")))&lt;&gt;UPPER(TRIM(SUBSTITUTE(W524,CHAR(160)," "))))),"",(V524*VLOOKUP(UPPER(TRIM(SUBSTITUTE(W524,CHAR(160)," "))),AP4:AS49,3,FALSE))/(S524*VLOOKUP(UPPER(TRIM(SUBSTITUTE(T524,CHAR(160)," "))),AP4:AS49,3,FALSE))),"")),IFERROR(AK523,"")))</f>
        <v/>
      </c>
      <c r="AL524" s="40" t="str">
        <f t="shared" si="115"/>
        <v/>
      </c>
      <c r="AM524" s="50">
        <f t="shared" si="116"/>
        <v>0</v>
      </c>
      <c r="AN524" s="1"/>
      <c r="AO524" s="1"/>
      <c r="AP524" s="26" t="s">
        <v>470</v>
      </c>
      <c r="AQ524" s="1"/>
      <c r="AR524" s="1"/>
      <c r="AS524" s="1"/>
      <c r="BJ524" s="229">
        <v>1</v>
      </c>
    </row>
    <row r="525" spans="2:62" ht="20.100000000000001" customHeight="1" x14ac:dyDescent="0.25">
      <c r="B525" s="178">
        <f t="shared" si="105"/>
        <v>0</v>
      </c>
      <c r="C525" s="156"/>
      <c r="D525" s="157"/>
      <c r="E525" s="157"/>
      <c r="F525" s="157"/>
      <c r="G525" s="157"/>
      <c r="H525" s="157"/>
      <c r="I525" s="158"/>
      <c r="K525" s="255" t="str">
        <f t="shared" si="106"/>
        <v>►</v>
      </c>
      <c r="L525" s="341"/>
      <c r="M525" s="341"/>
      <c r="N525" s="341"/>
      <c r="O525" s="341"/>
      <c r="P525" s="341"/>
      <c r="Q525" s="1"/>
      <c r="R525" s="1"/>
      <c r="S525" s="77"/>
      <c r="T525" s="77"/>
      <c r="U525" s="77"/>
      <c r="V525" s="77"/>
      <c r="W525" s="1"/>
      <c r="X525" s="46" t="str">
        <f t="shared" si="110"/>
        <v/>
      </c>
      <c r="Y525" s="46" t="str">
        <f>IF(NOT(AND(LEFT(R525,1)="L",R525&lt;&gt;"LIGNE")),"",IF(UPPER(TRIM(W525))="QS","Qt. suffisante",IF(AJ525="","",IF(AF525="MASSE",IF(AJ525&gt;=1,"Kg","g"),IF(AF525="VOLUME",IF(AJ525&gt;=1,"L","cl"),IFERROR(VLOOKUP(UPPER(TRIM(V525)),AP4:AS49,4,FALSE),V525))))))</f>
        <v/>
      </c>
      <c r="Z525" s="78" t="str">
        <f t="shared" si="111"/>
        <v/>
      </c>
      <c r="AA525" s="45" t="str">
        <f>IF(NOT(AND(LEFT(R525,1)="L",R525&lt;&gt;"LIGNE")),"",IF(UPPER(TRIM(W525))="QS","Qt. suffisante",IF(AI525="","",IF(AF525="MASSE",IF(AI525&gt;=1,"Kg","g"),IF(AF525="VOLUME",IF(AI525&gt;=1,"L","cl"),IFERROR(VLOOKUP(UPPER(TRIM(V525)),AP4:AS49,4,FALSE),V525))))))</f>
        <v/>
      </c>
      <c r="AB525" s="47" t="str">
        <f t="shared" si="107"/>
        <v/>
      </c>
      <c r="AC525" s="47" t="str">
        <f t="shared" si="108"/>
        <v/>
      </c>
      <c r="AD525" s="47" t="str">
        <f t="shared" si="112"/>
        <v/>
      </c>
      <c r="AE525" s="1"/>
      <c r="AF525" s="48" t="str">
        <f>IF(NOT(AND(LEFT(R525,1)="L",R525&lt;&gt;"LIGNE")),"",IFERROR(VLOOKUP(UPPER(TRIM(V525)),AP4:AS49,2,FALSE),""))</f>
        <v/>
      </c>
      <c r="AG525" s="49" t="str">
        <f>IF(NOT(AND(LEFT(R525,1)="L",R525&lt;&gt;"LIGNE")),"",IFERROR(VLOOKUP(UPPER(TRIM(V525)),AP4:AS49,3,FALSE),""))</f>
        <v/>
      </c>
      <c r="AH525" s="49" t="str">
        <f t="shared" si="109"/>
        <v/>
      </c>
      <c r="AI525" s="49" t="str">
        <f t="shared" si="113"/>
        <v/>
      </c>
      <c r="AJ525" s="49" t="str">
        <f t="shared" si="114"/>
        <v/>
      </c>
      <c r="AK525" s="40" t="str">
        <f>IF(R525="RECETTE","",IF(R525="PRINCIPAL AUTEUR",IF(OR(S525="",T525="",V525="",W525="",S525=0),"",IFERROR(IF(OR(VLOOKUP(UPPER(TRIM(SUBSTITUTE(T525,CHAR(160)," "))),AP4:AS49,2,FALSE)&lt;&gt;VLOOKUP(UPPER(TRIM(SUBSTITUTE(W525,CHAR(160)," "))),AP4:AS49,2,FALSE),AND(VLOOKUP(UPPER(TRIM(SUBSTITUTE(T525,CHAR(160)," "))),AP4:AS49,2,FALSE)="AUTRE",UPPER(TRIM(SUBSTITUTE(T525,CHAR(160)," ")))&lt;&gt;UPPER(TRIM(SUBSTITUTE(W525,CHAR(160)," "))))),"",(V525*VLOOKUP(UPPER(TRIM(SUBSTITUTE(W525,CHAR(160)," "))),AP4:AS49,3,FALSE))/(S525*VLOOKUP(UPPER(TRIM(SUBSTITUTE(T525,CHAR(160)," "))),AP4:AS49,3,FALSE))),"")),IFERROR(AK524,"")))</f>
        <v/>
      </c>
      <c r="AL525" s="40" t="str">
        <f t="shared" si="115"/>
        <v/>
      </c>
      <c r="AM525" s="50">
        <f t="shared" si="116"/>
        <v>0</v>
      </c>
      <c r="AN525" s="1"/>
      <c r="AO525" s="1"/>
      <c r="AP525" s="26" t="s">
        <v>471</v>
      </c>
      <c r="AQ525" s="1"/>
      <c r="AR525" s="1"/>
      <c r="AS525" s="1"/>
      <c r="BJ525" s="229">
        <v>1</v>
      </c>
    </row>
    <row r="526" spans="2:62" ht="20.100000000000001" customHeight="1" x14ac:dyDescent="0.25">
      <c r="B526" s="178">
        <f t="shared" si="105"/>
        <v>0</v>
      </c>
      <c r="C526" s="156"/>
      <c r="D526" s="157"/>
      <c r="E526" s="157"/>
      <c r="F526" s="157"/>
      <c r="G526" s="157"/>
      <c r="H526" s="157"/>
      <c r="I526" s="158"/>
      <c r="K526" s="255" t="str">
        <f t="shared" si="106"/>
        <v>►</v>
      </c>
      <c r="L526" s="341"/>
      <c r="M526" s="341"/>
      <c r="N526" s="341"/>
      <c r="O526" s="341"/>
      <c r="P526" s="341"/>
      <c r="Q526" s="1"/>
      <c r="R526" s="1"/>
      <c r="S526" s="77"/>
      <c r="T526" s="77"/>
      <c r="U526" s="77"/>
      <c r="V526" s="77"/>
      <c r="W526" s="1"/>
      <c r="X526" s="46" t="str">
        <f t="shared" si="110"/>
        <v/>
      </c>
      <c r="Y526" s="46" t="str">
        <f>IF(NOT(AND(LEFT(R526,1)="L",R526&lt;&gt;"LIGNE")),"",IF(UPPER(TRIM(W526))="QS","Qt. suffisante",IF(AJ526="","",IF(AF526="MASSE",IF(AJ526&gt;=1,"Kg","g"),IF(AF526="VOLUME",IF(AJ526&gt;=1,"L","cl"),IFERROR(VLOOKUP(UPPER(TRIM(V526)),AP4:AS49,4,FALSE),V526))))))</f>
        <v/>
      </c>
      <c r="Z526" s="78" t="str">
        <f t="shared" si="111"/>
        <v/>
      </c>
      <c r="AA526" s="45" t="str">
        <f>IF(NOT(AND(LEFT(R526,1)="L",R526&lt;&gt;"LIGNE")),"",IF(UPPER(TRIM(W526))="QS","Qt. suffisante",IF(AI526="","",IF(AF526="MASSE",IF(AI526&gt;=1,"Kg","g"),IF(AF526="VOLUME",IF(AI526&gt;=1,"L","cl"),IFERROR(VLOOKUP(UPPER(TRIM(V526)),AP4:AS49,4,FALSE),V526))))))</f>
        <v/>
      </c>
      <c r="AB526" s="47" t="str">
        <f t="shared" si="107"/>
        <v/>
      </c>
      <c r="AC526" s="47" t="str">
        <f t="shared" si="108"/>
        <v/>
      </c>
      <c r="AD526" s="47" t="str">
        <f t="shared" si="112"/>
        <v/>
      </c>
      <c r="AE526" s="1"/>
      <c r="AF526" s="48" t="str">
        <f>IF(NOT(AND(LEFT(R526,1)="L",R526&lt;&gt;"LIGNE")),"",IFERROR(VLOOKUP(UPPER(TRIM(V526)),AP4:AS49,2,FALSE),""))</f>
        <v/>
      </c>
      <c r="AG526" s="49" t="str">
        <f>IF(NOT(AND(LEFT(R526,1)="L",R526&lt;&gt;"LIGNE")),"",IFERROR(VLOOKUP(UPPER(TRIM(V526)),AP4:AS49,3,FALSE),""))</f>
        <v/>
      </c>
      <c r="AH526" s="49" t="str">
        <f t="shared" si="109"/>
        <v/>
      </c>
      <c r="AI526" s="49" t="str">
        <f t="shared" si="113"/>
        <v/>
      </c>
      <c r="AJ526" s="49" t="str">
        <f t="shared" si="114"/>
        <v/>
      </c>
      <c r="AK526" s="40" t="str">
        <f>IF(R526="RECETTE","",IF(R526="PRINCIPAL AUTEUR",IF(OR(S526="",T526="",V526="",W526="",S526=0),"",IFERROR(IF(OR(VLOOKUP(UPPER(TRIM(SUBSTITUTE(T526,CHAR(160)," "))),AP4:AS49,2,FALSE)&lt;&gt;VLOOKUP(UPPER(TRIM(SUBSTITUTE(W526,CHAR(160)," "))),AP4:AS49,2,FALSE),AND(VLOOKUP(UPPER(TRIM(SUBSTITUTE(T526,CHAR(160)," "))),AP4:AS49,2,FALSE)="AUTRE",UPPER(TRIM(SUBSTITUTE(T526,CHAR(160)," ")))&lt;&gt;UPPER(TRIM(SUBSTITUTE(W526,CHAR(160)," "))))),"",(V526*VLOOKUP(UPPER(TRIM(SUBSTITUTE(W526,CHAR(160)," "))),AP4:AS49,3,FALSE))/(S526*VLOOKUP(UPPER(TRIM(SUBSTITUTE(T526,CHAR(160)," "))),AP4:AS49,3,FALSE))),"")),IFERROR(AK525,"")))</f>
        <v/>
      </c>
      <c r="AL526" s="40" t="str">
        <f t="shared" si="115"/>
        <v/>
      </c>
      <c r="AM526" s="50">
        <f t="shared" si="116"/>
        <v>0</v>
      </c>
      <c r="AN526" s="1"/>
      <c r="AO526" s="1"/>
      <c r="AP526" s="51" t="s">
        <v>0</v>
      </c>
      <c r="AQ526" s="1"/>
      <c r="AR526" s="1"/>
      <c r="AS526" s="1"/>
      <c r="BJ526" s="229">
        <v>1</v>
      </c>
    </row>
    <row r="527" spans="2:62" ht="20.100000000000001" customHeight="1" x14ac:dyDescent="0.25">
      <c r="B527" s="178">
        <f t="shared" si="105"/>
        <v>0</v>
      </c>
      <c r="C527" s="156"/>
      <c r="D527" s="157"/>
      <c r="E527" s="157"/>
      <c r="F527" s="157"/>
      <c r="G527" s="157"/>
      <c r="H527" s="157"/>
      <c r="I527" s="158"/>
      <c r="K527" s="255" t="str">
        <f t="shared" si="106"/>
        <v>►</v>
      </c>
      <c r="L527" s="341"/>
      <c r="M527" s="341"/>
      <c r="N527" s="341"/>
      <c r="O527" s="341"/>
      <c r="P527" s="341"/>
      <c r="Q527" s="1"/>
      <c r="R527" s="1"/>
      <c r="S527" s="77"/>
      <c r="T527" s="77"/>
      <c r="U527" s="77"/>
      <c r="V527" s="77"/>
      <c r="W527" s="1"/>
      <c r="X527" s="46" t="str">
        <f t="shared" si="110"/>
        <v/>
      </c>
      <c r="Y527" s="46" t="str">
        <f>IF(NOT(AND(LEFT(R527,1)="L",R527&lt;&gt;"LIGNE")),"",IF(UPPER(TRIM(W527))="QS","Qt. suffisante",IF(AJ527="","",IF(AF527="MASSE",IF(AJ527&gt;=1,"Kg","g"),IF(AF527="VOLUME",IF(AJ527&gt;=1,"L","cl"),IFERROR(VLOOKUP(UPPER(TRIM(V527)),AP4:AS49,4,FALSE),V527))))))</f>
        <v/>
      </c>
      <c r="Z527" s="78" t="str">
        <f t="shared" si="111"/>
        <v/>
      </c>
      <c r="AA527" s="45" t="str">
        <f>IF(NOT(AND(LEFT(R527,1)="L",R527&lt;&gt;"LIGNE")),"",IF(UPPER(TRIM(W527))="QS","Qt. suffisante",IF(AI527="","",IF(AF527="MASSE",IF(AI527&gt;=1,"Kg","g"),IF(AF527="VOLUME",IF(AI527&gt;=1,"L","cl"),IFERROR(VLOOKUP(UPPER(TRIM(V527)),AP4:AS49,4,FALSE),V527))))))</f>
        <v/>
      </c>
      <c r="AB527" s="47" t="str">
        <f t="shared" si="107"/>
        <v/>
      </c>
      <c r="AC527" s="47" t="str">
        <f t="shared" si="108"/>
        <v/>
      </c>
      <c r="AD527" s="47" t="str">
        <f t="shared" si="112"/>
        <v/>
      </c>
      <c r="AE527" s="1"/>
      <c r="AF527" s="48" t="str">
        <f>IF(NOT(AND(LEFT(R527,1)="L",R527&lt;&gt;"LIGNE")),"",IFERROR(VLOOKUP(UPPER(TRIM(V527)),AP4:AS49,2,FALSE),""))</f>
        <v/>
      </c>
      <c r="AG527" s="49" t="str">
        <f>IF(NOT(AND(LEFT(R527,1)="L",R527&lt;&gt;"LIGNE")),"",IFERROR(VLOOKUP(UPPER(TRIM(V527)),AP4:AS49,3,FALSE),""))</f>
        <v/>
      </c>
      <c r="AH527" s="49" t="str">
        <f t="shared" si="109"/>
        <v/>
      </c>
      <c r="AI527" s="49" t="str">
        <f t="shared" si="113"/>
        <v/>
      </c>
      <c r="AJ527" s="49" t="str">
        <f t="shared" si="114"/>
        <v/>
      </c>
      <c r="AK527" s="40" t="str">
        <f>IF(R527="RECETTE","",IF(R527="PRINCIPAL AUTEUR",IF(OR(S527="",T527="",V527="",W527="",S527=0),"",IFERROR(IF(OR(VLOOKUP(UPPER(TRIM(SUBSTITUTE(T527,CHAR(160)," "))),AP4:AS49,2,FALSE)&lt;&gt;VLOOKUP(UPPER(TRIM(SUBSTITUTE(W527,CHAR(160)," "))),AP4:AS49,2,FALSE),AND(VLOOKUP(UPPER(TRIM(SUBSTITUTE(T527,CHAR(160)," "))),AP4:AS49,2,FALSE)="AUTRE",UPPER(TRIM(SUBSTITUTE(T527,CHAR(160)," ")))&lt;&gt;UPPER(TRIM(SUBSTITUTE(W527,CHAR(160)," "))))),"",(V527*VLOOKUP(UPPER(TRIM(SUBSTITUTE(W527,CHAR(160)," "))),AP4:AS49,3,FALSE))/(S527*VLOOKUP(UPPER(TRIM(SUBSTITUTE(T527,CHAR(160)," "))),AP4:AS49,3,FALSE))),"")),IFERROR(AK526,"")))</f>
        <v/>
      </c>
      <c r="AL527" s="40" t="str">
        <f t="shared" si="115"/>
        <v/>
      </c>
      <c r="AM527" s="50">
        <f t="shared" si="116"/>
        <v>0</v>
      </c>
      <c r="AN527" s="1"/>
      <c r="AO527" s="1"/>
      <c r="AP527" s="55" t="s">
        <v>314</v>
      </c>
      <c r="AQ527" s="1"/>
      <c r="AR527" s="1"/>
      <c r="AS527" s="1"/>
      <c r="BJ527" s="229">
        <v>1</v>
      </c>
    </row>
    <row r="528" spans="2:62" ht="20.100000000000001" customHeight="1" x14ac:dyDescent="0.25">
      <c r="B528" s="178">
        <f t="shared" si="105"/>
        <v>0</v>
      </c>
      <c r="C528" s="156"/>
      <c r="D528" s="157"/>
      <c r="E528" s="157"/>
      <c r="F528" s="157"/>
      <c r="G528" s="157"/>
      <c r="H528" s="157"/>
      <c r="I528" s="158"/>
      <c r="K528" s="255" t="str">
        <f t="shared" si="106"/>
        <v>►</v>
      </c>
      <c r="L528" s="341"/>
      <c r="M528" s="341"/>
      <c r="N528" s="341"/>
      <c r="O528" s="341"/>
      <c r="P528" s="341"/>
      <c r="Q528" s="1"/>
      <c r="R528" s="1"/>
      <c r="S528" s="77"/>
      <c r="T528" s="77"/>
      <c r="U528" s="77"/>
      <c r="V528" s="77"/>
      <c r="W528" s="1"/>
      <c r="X528" s="46" t="str">
        <f t="shared" si="110"/>
        <v/>
      </c>
      <c r="Y528" s="46" t="str">
        <f>IF(NOT(AND(LEFT(R528,1)="L",R528&lt;&gt;"LIGNE")),"",IF(UPPER(TRIM(W528))="QS","Qt. suffisante",IF(AJ528="","",IF(AF528="MASSE",IF(AJ528&gt;=1,"Kg","g"),IF(AF528="VOLUME",IF(AJ528&gt;=1,"L","cl"),IFERROR(VLOOKUP(UPPER(TRIM(V528)),AP4:AS49,4,FALSE),V528))))))</f>
        <v/>
      </c>
      <c r="Z528" s="78" t="str">
        <f t="shared" si="111"/>
        <v/>
      </c>
      <c r="AA528" s="45" t="str">
        <f>IF(NOT(AND(LEFT(R528,1)="L",R528&lt;&gt;"LIGNE")),"",IF(UPPER(TRIM(W528))="QS","Qt. suffisante",IF(AI528="","",IF(AF528="MASSE",IF(AI528&gt;=1,"Kg","g"),IF(AF528="VOLUME",IF(AI528&gt;=1,"L","cl"),IFERROR(VLOOKUP(UPPER(TRIM(V528)),AP4:AS49,4,FALSE),V528))))))</f>
        <v/>
      </c>
      <c r="AB528" s="47" t="str">
        <f t="shared" si="107"/>
        <v/>
      </c>
      <c r="AC528" s="47" t="str">
        <f t="shared" si="108"/>
        <v/>
      </c>
      <c r="AD528" s="47" t="str">
        <f t="shared" si="112"/>
        <v/>
      </c>
      <c r="AE528" s="1"/>
      <c r="AF528" s="48" t="str">
        <f>IF(NOT(AND(LEFT(R528,1)="L",R528&lt;&gt;"LIGNE")),"",IFERROR(VLOOKUP(UPPER(TRIM(V528)),AP4:AS49,2,FALSE),""))</f>
        <v/>
      </c>
      <c r="AG528" s="49" t="str">
        <f>IF(NOT(AND(LEFT(R528,1)="L",R528&lt;&gt;"LIGNE")),"",IFERROR(VLOOKUP(UPPER(TRIM(V528)),AP4:AS49,3,FALSE),""))</f>
        <v/>
      </c>
      <c r="AH528" s="49" t="str">
        <f t="shared" si="109"/>
        <v/>
      </c>
      <c r="AI528" s="49" t="str">
        <f t="shared" si="113"/>
        <v/>
      </c>
      <c r="AJ528" s="49" t="str">
        <f t="shared" si="114"/>
        <v/>
      </c>
      <c r="AK528" s="40" t="str">
        <f>IF(R528="RECETTE","",IF(R528="PRINCIPAL AUTEUR",IF(OR(S528="",T528="",V528="",W528="",S528=0),"",IFERROR(IF(OR(VLOOKUP(UPPER(TRIM(SUBSTITUTE(T528,CHAR(160)," "))),AP4:AS49,2,FALSE)&lt;&gt;VLOOKUP(UPPER(TRIM(SUBSTITUTE(W528,CHAR(160)," "))),AP4:AS49,2,FALSE),AND(VLOOKUP(UPPER(TRIM(SUBSTITUTE(T528,CHAR(160)," "))),AP4:AS49,2,FALSE)="AUTRE",UPPER(TRIM(SUBSTITUTE(T528,CHAR(160)," ")))&lt;&gt;UPPER(TRIM(SUBSTITUTE(W528,CHAR(160)," "))))),"",(V528*VLOOKUP(UPPER(TRIM(SUBSTITUTE(W528,CHAR(160)," "))),AP4:AS49,3,FALSE))/(S528*VLOOKUP(UPPER(TRIM(SUBSTITUTE(T528,CHAR(160)," "))),AP4:AS49,3,FALSE))),"")),IFERROR(AK527,"")))</f>
        <v/>
      </c>
      <c r="AL528" s="40" t="str">
        <f t="shared" si="115"/>
        <v/>
      </c>
      <c r="AM528" s="50">
        <f t="shared" si="116"/>
        <v>0</v>
      </c>
      <c r="AN528" s="1"/>
      <c r="AO528" s="1"/>
      <c r="AP528" s="55" t="s">
        <v>312</v>
      </c>
      <c r="AQ528" s="1"/>
      <c r="AR528" s="1"/>
      <c r="AS528" s="1"/>
      <c r="BJ528" s="229">
        <v>1</v>
      </c>
    </row>
    <row r="529" spans="2:62" ht="20.100000000000001" customHeight="1" x14ac:dyDescent="0.25">
      <c r="B529" s="178">
        <f t="shared" si="105"/>
        <v>0</v>
      </c>
      <c r="C529" s="156"/>
      <c r="D529" s="157"/>
      <c r="E529" s="157"/>
      <c r="F529" s="157"/>
      <c r="G529" s="157"/>
      <c r="H529" s="157"/>
      <c r="I529" s="158"/>
      <c r="K529" s="255" t="str">
        <f t="shared" si="106"/>
        <v>►</v>
      </c>
      <c r="L529" s="341"/>
      <c r="M529" s="341"/>
      <c r="N529" s="341"/>
      <c r="O529" s="341"/>
      <c r="P529" s="341"/>
      <c r="Q529" s="1"/>
      <c r="R529" s="1"/>
      <c r="S529" s="77"/>
      <c r="T529" s="77"/>
      <c r="U529" s="77"/>
      <c r="V529" s="77"/>
      <c r="W529" s="1"/>
      <c r="X529" s="46" t="str">
        <f t="shared" si="110"/>
        <v/>
      </c>
      <c r="Y529" s="46" t="str">
        <f>IF(NOT(AND(LEFT(R529,1)="L",R529&lt;&gt;"LIGNE")),"",IF(UPPER(TRIM(W529))="QS","Qt. suffisante",IF(AJ529="","",IF(AF529="MASSE",IF(AJ529&gt;=1,"Kg","g"),IF(AF529="VOLUME",IF(AJ529&gt;=1,"L","cl"),IFERROR(VLOOKUP(UPPER(TRIM(V529)),AP4:AS49,4,FALSE),V529))))))</f>
        <v/>
      </c>
      <c r="Z529" s="78" t="str">
        <f t="shared" si="111"/>
        <v/>
      </c>
      <c r="AA529" s="45" t="str">
        <f>IF(NOT(AND(LEFT(R529,1)="L",R529&lt;&gt;"LIGNE")),"",IF(UPPER(TRIM(W529))="QS","Qt. suffisante",IF(AI529="","",IF(AF529="MASSE",IF(AI529&gt;=1,"Kg","g"),IF(AF529="VOLUME",IF(AI529&gt;=1,"L","cl"),IFERROR(VLOOKUP(UPPER(TRIM(V529)),AP4:AS49,4,FALSE),V529))))))</f>
        <v/>
      </c>
      <c r="AB529" s="47" t="str">
        <f t="shared" si="107"/>
        <v/>
      </c>
      <c r="AC529" s="47" t="str">
        <f t="shared" si="108"/>
        <v/>
      </c>
      <c r="AD529" s="47" t="str">
        <f t="shared" si="112"/>
        <v/>
      </c>
      <c r="AE529" s="1"/>
      <c r="AF529" s="48" t="str">
        <f>IF(NOT(AND(LEFT(R529,1)="L",R529&lt;&gt;"LIGNE")),"",IFERROR(VLOOKUP(UPPER(TRIM(V529)),AP4:AS49,2,FALSE),""))</f>
        <v/>
      </c>
      <c r="AG529" s="49" t="str">
        <f>IF(NOT(AND(LEFT(R529,1)="L",R529&lt;&gt;"LIGNE")),"",IFERROR(VLOOKUP(UPPER(TRIM(V529)),AP4:AS49,3,FALSE),""))</f>
        <v/>
      </c>
      <c r="AH529" s="49" t="str">
        <f t="shared" si="109"/>
        <v/>
      </c>
      <c r="AI529" s="49" t="str">
        <f t="shared" si="113"/>
        <v/>
      </c>
      <c r="AJ529" s="49" t="str">
        <f t="shared" si="114"/>
        <v/>
      </c>
      <c r="AK529" s="40" t="str">
        <f>IF(R529="RECETTE","",IF(R529="PRINCIPAL AUTEUR",IF(OR(S529="",T529="",V529="",W529="",S529=0),"",IFERROR(IF(OR(VLOOKUP(UPPER(TRIM(SUBSTITUTE(T529,CHAR(160)," "))),AP4:AS49,2,FALSE)&lt;&gt;VLOOKUP(UPPER(TRIM(SUBSTITUTE(W529,CHAR(160)," "))),AP4:AS49,2,FALSE),AND(VLOOKUP(UPPER(TRIM(SUBSTITUTE(T529,CHAR(160)," "))),AP4:AS49,2,FALSE)="AUTRE",UPPER(TRIM(SUBSTITUTE(T529,CHAR(160)," ")))&lt;&gt;UPPER(TRIM(SUBSTITUTE(W529,CHAR(160)," "))))),"",(V529*VLOOKUP(UPPER(TRIM(SUBSTITUTE(W529,CHAR(160)," "))),AP4:AS49,3,FALSE))/(S529*VLOOKUP(UPPER(TRIM(SUBSTITUTE(T529,CHAR(160)," "))),AP4:AS49,3,FALSE))),"")),IFERROR(AK528,"")))</f>
        <v/>
      </c>
      <c r="AL529" s="40" t="str">
        <f t="shared" si="115"/>
        <v/>
      </c>
      <c r="AM529" s="50">
        <f t="shared" si="116"/>
        <v>0</v>
      </c>
      <c r="AN529" s="1"/>
      <c r="AO529" s="1"/>
      <c r="AP529" s="55" t="s">
        <v>311</v>
      </c>
      <c r="AQ529" s="1"/>
      <c r="AR529" s="1"/>
      <c r="AS529" s="1"/>
      <c r="BJ529" s="229">
        <v>1</v>
      </c>
    </row>
    <row r="530" spans="2:62" ht="20.100000000000001" customHeight="1" x14ac:dyDescent="0.25">
      <c r="B530" s="178">
        <f t="shared" si="105"/>
        <v>0</v>
      </c>
      <c r="C530" s="156"/>
      <c r="D530" s="157"/>
      <c r="E530" s="157"/>
      <c r="F530" s="157"/>
      <c r="G530" s="157"/>
      <c r="H530" s="157"/>
      <c r="I530" s="158"/>
      <c r="K530" s="255" t="str">
        <f t="shared" si="106"/>
        <v>►</v>
      </c>
      <c r="L530" s="341"/>
      <c r="M530" s="341"/>
      <c r="N530" s="341"/>
      <c r="O530" s="341"/>
      <c r="P530" s="341"/>
      <c r="Q530" s="1"/>
      <c r="R530" s="1"/>
      <c r="S530" s="77"/>
      <c r="T530" s="77"/>
      <c r="U530" s="77"/>
      <c r="V530" s="77"/>
      <c r="W530" s="1"/>
      <c r="X530" s="46" t="str">
        <f t="shared" si="110"/>
        <v/>
      </c>
      <c r="Y530" s="46" t="str">
        <f>IF(NOT(AND(LEFT(R530,1)="L",R530&lt;&gt;"LIGNE")),"",IF(UPPER(TRIM(W530))="QS","Qt. suffisante",IF(AJ530="","",IF(AF530="MASSE",IF(AJ530&gt;=1,"Kg","g"),IF(AF530="VOLUME",IF(AJ530&gt;=1,"L","cl"),IFERROR(VLOOKUP(UPPER(TRIM(V530)),AP4:AS49,4,FALSE),V530))))))</f>
        <v/>
      </c>
      <c r="Z530" s="78" t="str">
        <f t="shared" si="111"/>
        <v/>
      </c>
      <c r="AA530" s="45" t="str">
        <f>IF(NOT(AND(LEFT(R530,1)="L",R530&lt;&gt;"LIGNE")),"",IF(UPPER(TRIM(W530))="QS","Qt. suffisante",IF(AI530="","",IF(AF530="MASSE",IF(AI530&gt;=1,"Kg","g"),IF(AF530="VOLUME",IF(AI530&gt;=1,"L","cl"),IFERROR(VLOOKUP(UPPER(TRIM(V530)),AP4:AS49,4,FALSE),V530))))))</f>
        <v/>
      </c>
      <c r="AB530" s="47" t="str">
        <f t="shared" si="107"/>
        <v/>
      </c>
      <c r="AC530" s="47" t="str">
        <f t="shared" si="108"/>
        <v/>
      </c>
      <c r="AD530" s="47" t="str">
        <f t="shared" si="112"/>
        <v/>
      </c>
      <c r="AE530" s="1"/>
      <c r="AF530" s="48" t="str">
        <f>IF(NOT(AND(LEFT(R530,1)="L",R530&lt;&gt;"LIGNE")),"",IFERROR(VLOOKUP(UPPER(TRIM(V530)),AP4:AS49,2,FALSE),""))</f>
        <v/>
      </c>
      <c r="AG530" s="49" t="str">
        <f>IF(NOT(AND(LEFT(R530,1)="L",R530&lt;&gt;"LIGNE")),"",IFERROR(VLOOKUP(UPPER(TRIM(V530)),AP4:AS49,3,FALSE),""))</f>
        <v/>
      </c>
      <c r="AH530" s="49" t="str">
        <f t="shared" si="109"/>
        <v/>
      </c>
      <c r="AI530" s="49" t="str">
        <f t="shared" si="113"/>
        <v/>
      </c>
      <c r="AJ530" s="49" t="str">
        <f t="shared" si="114"/>
        <v/>
      </c>
      <c r="AK530" s="40" t="str">
        <f>IF(R530="RECETTE","",IF(R530="PRINCIPAL AUTEUR",IF(OR(S530="",T530="",V530="",W530="",S530=0),"",IFERROR(IF(OR(VLOOKUP(UPPER(TRIM(SUBSTITUTE(T530,CHAR(160)," "))),AP4:AS49,2,FALSE)&lt;&gt;VLOOKUP(UPPER(TRIM(SUBSTITUTE(W530,CHAR(160)," "))),AP4:AS49,2,FALSE),AND(VLOOKUP(UPPER(TRIM(SUBSTITUTE(T530,CHAR(160)," "))),AP4:AS49,2,FALSE)="AUTRE",UPPER(TRIM(SUBSTITUTE(T530,CHAR(160)," ")))&lt;&gt;UPPER(TRIM(SUBSTITUTE(W530,CHAR(160)," "))))),"",(V530*VLOOKUP(UPPER(TRIM(SUBSTITUTE(W530,CHAR(160)," "))),AP4:AS49,3,FALSE))/(S530*VLOOKUP(UPPER(TRIM(SUBSTITUTE(T530,CHAR(160)," "))),AP4:AS49,3,FALSE))),"")),IFERROR(AK529,"")))</f>
        <v/>
      </c>
      <c r="AL530" s="40" t="str">
        <f t="shared" si="115"/>
        <v/>
      </c>
      <c r="AM530" s="50">
        <f t="shared" si="116"/>
        <v>0</v>
      </c>
      <c r="AN530" s="1"/>
      <c r="AO530" s="1"/>
      <c r="AP530" s="64" t="s">
        <v>318</v>
      </c>
      <c r="AQ530" s="1"/>
      <c r="AR530" s="1"/>
      <c r="AS530" s="1"/>
      <c r="BJ530" s="229">
        <v>1</v>
      </c>
    </row>
    <row r="531" spans="2:62" ht="20.100000000000001" customHeight="1" x14ac:dyDescent="0.25">
      <c r="B531" s="178">
        <f t="shared" si="105"/>
        <v>0</v>
      </c>
      <c r="C531" s="156"/>
      <c r="D531" s="157"/>
      <c r="E531" s="157"/>
      <c r="F531" s="157"/>
      <c r="G531" s="157"/>
      <c r="H531" s="157"/>
      <c r="I531" s="158"/>
      <c r="K531" s="255" t="str">
        <f t="shared" si="106"/>
        <v>►</v>
      </c>
      <c r="L531" s="341"/>
      <c r="M531" s="341"/>
      <c r="N531" s="341"/>
      <c r="O531" s="341"/>
      <c r="P531" s="341"/>
      <c r="Q531" s="1"/>
      <c r="R531" s="1"/>
      <c r="S531" s="77"/>
      <c r="T531" s="77"/>
      <c r="U531" s="77"/>
      <c r="V531" s="77"/>
      <c r="W531" s="1"/>
      <c r="X531" s="46" t="str">
        <f t="shared" si="110"/>
        <v/>
      </c>
      <c r="Y531" s="46" t="str">
        <f>IF(NOT(AND(LEFT(R531,1)="L",R531&lt;&gt;"LIGNE")),"",IF(UPPER(TRIM(W531))="QS","Qt. suffisante",IF(AJ531="","",IF(AF531="MASSE",IF(AJ531&gt;=1,"Kg","g"),IF(AF531="VOLUME",IF(AJ531&gt;=1,"L","cl"),IFERROR(VLOOKUP(UPPER(TRIM(V531)),AP4:AS49,4,FALSE),V531))))))</f>
        <v/>
      </c>
      <c r="Z531" s="78" t="str">
        <f t="shared" si="111"/>
        <v/>
      </c>
      <c r="AA531" s="45" t="str">
        <f>IF(NOT(AND(LEFT(R531,1)="L",R531&lt;&gt;"LIGNE")),"",IF(UPPER(TRIM(W531))="QS","Qt. suffisante",IF(AI531="","",IF(AF531="MASSE",IF(AI531&gt;=1,"Kg","g"),IF(AF531="VOLUME",IF(AI531&gt;=1,"L","cl"),IFERROR(VLOOKUP(UPPER(TRIM(V531)),AP4:AS49,4,FALSE),V531))))))</f>
        <v/>
      </c>
      <c r="AB531" s="47" t="str">
        <f t="shared" si="107"/>
        <v/>
      </c>
      <c r="AC531" s="47" t="str">
        <f t="shared" si="108"/>
        <v/>
      </c>
      <c r="AD531" s="47" t="str">
        <f t="shared" si="112"/>
        <v/>
      </c>
      <c r="AE531" s="1"/>
      <c r="AF531" s="48" t="str">
        <f>IF(NOT(AND(LEFT(R531,1)="L",R531&lt;&gt;"LIGNE")),"",IFERROR(VLOOKUP(UPPER(TRIM(V531)),AP4:AS49,2,FALSE),""))</f>
        <v/>
      </c>
      <c r="AG531" s="49" t="str">
        <f>IF(NOT(AND(LEFT(R531,1)="L",R531&lt;&gt;"LIGNE")),"",IFERROR(VLOOKUP(UPPER(TRIM(V531)),AP4:AS49,3,FALSE),""))</f>
        <v/>
      </c>
      <c r="AH531" s="49" t="str">
        <f t="shared" si="109"/>
        <v/>
      </c>
      <c r="AI531" s="49" t="str">
        <f t="shared" si="113"/>
        <v/>
      </c>
      <c r="AJ531" s="49" t="str">
        <f t="shared" si="114"/>
        <v/>
      </c>
      <c r="AK531" s="40" t="str">
        <f>IF(R531="RECETTE","",IF(R531="PRINCIPAL AUTEUR",IF(OR(S531="",T531="",V531="",W531="",S531=0),"",IFERROR(IF(OR(VLOOKUP(UPPER(TRIM(SUBSTITUTE(T531,CHAR(160)," "))),AP4:AS49,2,FALSE)&lt;&gt;VLOOKUP(UPPER(TRIM(SUBSTITUTE(W531,CHAR(160)," "))),AP4:AS49,2,FALSE),AND(VLOOKUP(UPPER(TRIM(SUBSTITUTE(T531,CHAR(160)," "))),AP4:AS49,2,FALSE)="AUTRE",UPPER(TRIM(SUBSTITUTE(T531,CHAR(160)," ")))&lt;&gt;UPPER(TRIM(SUBSTITUTE(W531,CHAR(160)," "))))),"",(V531*VLOOKUP(UPPER(TRIM(SUBSTITUTE(W531,CHAR(160)," "))),AP4:AS49,3,FALSE))/(S531*VLOOKUP(UPPER(TRIM(SUBSTITUTE(T531,CHAR(160)," "))),AP4:AS49,3,FALSE))),"")),IFERROR(AK530,"")))</f>
        <v/>
      </c>
      <c r="AL531" s="40" t="str">
        <f t="shared" si="115"/>
        <v/>
      </c>
      <c r="AM531" s="50">
        <f t="shared" si="116"/>
        <v>0</v>
      </c>
      <c r="AN531" s="1"/>
      <c r="AO531" s="1"/>
      <c r="AP531" s="64" t="s">
        <v>316</v>
      </c>
      <c r="AQ531" s="1"/>
      <c r="AR531" s="1"/>
      <c r="AS531" s="1"/>
      <c r="BJ531" s="229">
        <v>1</v>
      </c>
    </row>
    <row r="532" spans="2:62" ht="20.100000000000001" customHeight="1" x14ac:dyDescent="0.25">
      <c r="B532" s="178">
        <f t="shared" si="105"/>
        <v>0</v>
      </c>
      <c r="C532" s="156"/>
      <c r="D532" s="157"/>
      <c r="E532" s="157"/>
      <c r="F532" s="157"/>
      <c r="G532" s="157"/>
      <c r="H532" s="157"/>
      <c r="I532" s="158"/>
      <c r="K532" s="255" t="str">
        <f t="shared" si="106"/>
        <v>►</v>
      </c>
      <c r="L532" s="341"/>
      <c r="M532" s="341"/>
      <c r="N532" s="341"/>
      <c r="O532" s="341"/>
      <c r="P532" s="341"/>
      <c r="Q532" s="1"/>
      <c r="R532" s="1"/>
      <c r="S532" s="77"/>
      <c r="T532" s="77"/>
      <c r="U532" s="77"/>
      <c r="V532" s="77"/>
      <c r="W532" s="1"/>
      <c r="X532" s="46" t="str">
        <f t="shared" si="110"/>
        <v/>
      </c>
      <c r="Y532" s="46" t="str">
        <f>IF(NOT(AND(LEFT(R532,1)="L",R532&lt;&gt;"LIGNE")),"",IF(UPPER(TRIM(W532))="QS","Qt. suffisante",IF(AJ532="","",IF(AF532="MASSE",IF(AJ532&gt;=1,"Kg","g"),IF(AF532="VOLUME",IF(AJ532&gt;=1,"L","cl"),IFERROR(VLOOKUP(UPPER(TRIM(V532)),AP4:AS49,4,FALSE),V532))))))</f>
        <v/>
      </c>
      <c r="Z532" s="78" t="str">
        <f t="shared" si="111"/>
        <v/>
      </c>
      <c r="AA532" s="45" t="str">
        <f>IF(NOT(AND(LEFT(R532,1)="L",R532&lt;&gt;"LIGNE")),"",IF(UPPER(TRIM(W532))="QS","Qt. suffisante",IF(AI532="","",IF(AF532="MASSE",IF(AI532&gt;=1,"Kg","g"),IF(AF532="VOLUME",IF(AI532&gt;=1,"L","cl"),IFERROR(VLOOKUP(UPPER(TRIM(V532)),AP4:AS49,4,FALSE),V532))))))</f>
        <v/>
      </c>
      <c r="AB532" s="47" t="str">
        <f t="shared" si="107"/>
        <v/>
      </c>
      <c r="AC532" s="47" t="str">
        <f t="shared" si="108"/>
        <v/>
      </c>
      <c r="AD532" s="47" t="str">
        <f t="shared" si="112"/>
        <v/>
      </c>
      <c r="AE532" s="1"/>
      <c r="AF532" s="48" t="str">
        <f>IF(NOT(AND(LEFT(R532,1)="L",R532&lt;&gt;"LIGNE")),"",IFERROR(VLOOKUP(UPPER(TRIM(V532)),AP4:AS49,2,FALSE),""))</f>
        <v/>
      </c>
      <c r="AG532" s="49" t="str">
        <f>IF(NOT(AND(LEFT(R532,1)="L",R532&lt;&gt;"LIGNE")),"",IFERROR(VLOOKUP(UPPER(TRIM(V532)),AP4:AS49,3,FALSE),""))</f>
        <v/>
      </c>
      <c r="AH532" s="49" t="str">
        <f t="shared" si="109"/>
        <v/>
      </c>
      <c r="AI532" s="49" t="str">
        <f t="shared" si="113"/>
        <v/>
      </c>
      <c r="AJ532" s="49" t="str">
        <f t="shared" si="114"/>
        <v/>
      </c>
      <c r="AK532" s="40" t="str">
        <f>IF(R532="RECETTE","",IF(R532="PRINCIPAL AUTEUR",IF(OR(S532="",T532="",V532="",W532="",S532=0),"",IFERROR(IF(OR(VLOOKUP(UPPER(TRIM(SUBSTITUTE(T532,CHAR(160)," "))),AP4:AS49,2,FALSE)&lt;&gt;VLOOKUP(UPPER(TRIM(SUBSTITUTE(W532,CHAR(160)," "))),AP4:AS49,2,FALSE),AND(VLOOKUP(UPPER(TRIM(SUBSTITUTE(T532,CHAR(160)," "))),AP4:AS49,2,FALSE)="AUTRE",UPPER(TRIM(SUBSTITUTE(T532,CHAR(160)," ")))&lt;&gt;UPPER(TRIM(SUBSTITUTE(W532,CHAR(160)," "))))),"",(V532*VLOOKUP(UPPER(TRIM(SUBSTITUTE(W532,CHAR(160)," "))),AP4:AS49,3,FALSE))/(S532*VLOOKUP(UPPER(TRIM(SUBSTITUTE(T532,CHAR(160)," "))),AP4:AS49,3,FALSE))),"")),IFERROR(AK531,"")))</f>
        <v/>
      </c>
      <c r="AL532" s="40" t="str">
        <f t="shared" si="115"/>
        <v/>
      </c>
      <c r="AM532" s="50">
        <f t="shared" si="116"/>
        <v>0</v>
      </c>
      <c r="AN532" s="1"/>
      <c r="AO532" s="1"/>
      <c r="AP532" s="64" t="s">
        <v>368</v>
      </c>
      <c r="AQ532" s="1"/>
      <c r="AR532" s="1"/>
      <c r="AS532" s="1"/>
      <c r="BJ532" s="229">
        <v>1</v>
      </c>
    </row>
    <row r="533" spans="2:62" ht="20.100000000000001" customHeight="1" x14ac:dyDescent="0.25">
      <c r="B533" s="178">
        <f t="shared" si="105"/>
        <v>0</v>
      </c>
      <c r="C533" s="156"/>
      <c r="D533" s="157"/>
      <c r="E533" s="157"/>
      <c r="F533" s="157"/>
      <c r="G533" s="157"/>
      <c r="H533" s="157"/>
      <c r="I533" s="158"/>
      <c r="K533" s="255" t="str">
        <f t="shared" si="106"/>
        <v>►</v>
      </c>
      <c r="L533" s="341"/>
      <c r="M533" s="341"/>
      <c r="N533" s="341"/>
      <c r="O533" s="341"/>
      <c r="P533" s="341"/>
      <c r="Q533" s="1"/>
      <c r="R533" s="1"/>
      <c r="S533" s="77"/>
      <c r="T533" s="77"/>
      <c r="U533" s="77"/>
      <c r="V533" s="77"/>
      <c r="W533" s="1"/>
      <c r="X533" s="46" t="str">
        <f t="shared" si="110"/>
        <v/>
      </c>
      <c r="Y533" s="46" t="str">
        <f>IF(NOT(AND(LEFT(R533,1)="L",R533&lt;&gt;"LIGNE")),"",IF(UPPER(TRIM(W533))="QS","Qt. suffisante",IF(AJ533="","",IF(AF533="MASSE",IF(AJ533&gt;=1,"Kg","g"),IF(AF533="VOLUME",IF(AJ533&gt;=1,"L","cl"),IFERROR(VLOOKUP(UPPER(TRIM(V533)),AP4:AS49,4,FALSE),V533))))))</f>
        <v/>
      </c>
      <c r="Z533" s="78" t="str">
        <f t="shared" si="111"/>
        <v/>
      </c>
      <c r="AA533" s="45" t="str">
        <f>IF(NOT(AND(LEFT(R533,1)="L",R533&lt;&gt;"LIGNE")),"",IF(UPPER(TRIM(W533))="QS","Qt. suffisante",IF(AI533="","",IF(AF533="MASSE",IF(AI533&gt;=1,"Kg","g"),IF(AF533="VOLUME",IF(AI533&gt;=1,"L","cl"),IFERROR(VLOOKUP(UPPER(TRIM(V533)),AP4:AS49,4,FALSE),V533))))))</f>
        <v/>
      </c>
      <c r="AB533" s="47" t="str">
        <f t="shared" si="107"/>
        <v/>
      </c>
      <c r="AC533" s="47" t="str">
        <f t="shared" si="108"/>
        <v/>
      </c>
      <c r="AD533" s="47" t="str">
        <f t="shared" si="112"/>
        <v/>
      </c>
      <c r="AE533" s="1"/>
      <c r="AF533" s="48" t="str">
        <f>IF(NOT(AND(LEFT(R533,1)="L",R533&lt;&gt;"LIGNE")),"",IFERROR(VLOOKUP(UPPER(TRIM(V533)),AP4:AS49,2,FALSE),""))</f>
        <v/>
      </c>
      <c r="AG533" s="49" t="str">
        <f>IF(NOT(AND(LEFT(R533,1)="L",R533&lt;&gt;"LIGNE")),"",IFERROR(VLOOKUP(UPPER(TRIM(V533)),AP4:AS49,3,FALSE),""))</f>
        <v/>
      </c>
      <c r="AH533" s="49" t="str">
        <f t="shared" si="109"/>
        <v/>
      </c>
      <c r="AI533" s="49" t="str">
        <f t="shared" si="113"/>
        <v/>
      </c>
      <c r="AJ533" s="49" t="str">
        <f t="shared" si="114"/>
        <v/>
      </c>
      <c r="AK533" s="40" t="str">
        <f>IF(R533="RECETTE","",IF(R533="PRINCIPAL AUTEUR",IF(OR(S533="",T533="",V533="",W533="",S533=0),"",IFERROR(IF(OR(VLOOKUP(UPPER(TRIM(SUBSTITUTE(T533,CHAR(160)," "))),AP4:AS49,2,FALSE)&lt;&gt;VLOOKUP(UPPER(TRIM(SUBSTITUTE(W533,CHAR(160)," "))),AP4:AS49,2,FALSE),AND(VLOOKUP(UPPER(TRIM(SUBSTITUTE(T533,CHAR(160)," "))),AP4:AS49,2,FALSE)="AUTRE",UPPER(TRIM(SUBSTITUTE(T533,CHAR(160)," ")))&lt;&gt;UPPER(TRIM(SUBSTITUTE(W533,CHAR(160)," "))))),"",(V533*VLOOKUP(UPPER(TRIM(SUBSTITUTE(W533,CHAR(160)," "))),AP4:AS49,3,FALSE))/(S533*VLOOKUP(UPPER(TRIM(SUBSTITUTE(T533,CHAR(160)," "))),AP4:AS49,3,FALSE))),"")),IFERROR(AK532,"")))</f>
        <v/>
      </c>
      <c r="AL533" s="40" t="str">
        <f t="shared" si="115"/>
        <v/>
      </c>
      <c r="AM533" s="50">
        <f t="shared" si="116"/>
        <v>0</v>
      </c>
      <c r="AN533" s="1"/>
      <c r="AO533" s="1"/>
      <c r="AP533" s="64" t="s">
        <v>49</v>
      </c>
      <c r="AQ533" s="1"/>
      <c r="AR533" s="1"/>
      <c r="AS533" s="1"/>
      <c r="BJ533" s="229">
        <v>1</v>
      </c>
    </row>
    <row r="534" spans="2:62" ht="20.100000000000001" customHeight="1" x14ac:dyDescent="0.25">
      <c r="B534" s="178">
        <f t="shared" si="105"/>
        <v>0</v>
      </c>
      <c r="C534" s="156"/>
      <c r="D534" s="157"/>
      <c r="E534" s="157"/>
      <c r="F534" s="157"/>
      <c r="G534" s="157"/>
      <c r="H534" s="157"/>
      <c r="I534" s="158"/>
      <c r="K534" s="255" t="str">
        <f t="shared" si="106"/>
        <v>►</v>
      </c>
      <c r="L534" s="341"/>
      <c r="M534" s="341"/>
      <c r="N534" s="341"/>
      <c r="O534" s="341"/>
      <c r="P534" s="341"/>
      <c r="Q534" s="1"/>
      <c r="R534" s="1"/>
      <c r="S534" s="77"/>
      <c r="T534" s="77"/>
      <c r="U534" s="77"/>
      <c r="V534" s="77"/>
      <c r="W534" s="1"/>
      <c r="X534" s="46" t="str">
        <f t="shared" si="110"/>
        <v/>
      </c>
      <c r="Y534" s="46" t="str">
        <f>IF(NOT(AND(LEFT(R534,1)="L",R534&lt;&gt;"LIGNE")),"",IF(UPPER(TRIM(W534))="QS","Qt. suffisante",IF(AJ534="","",IF(AF534="MASSE",IF(AJ534&gt;=1,"Kg","g"),IF(AF534="VOLUME",IF(AJ534&gt;=1,"L","cl"),IFERROR(VLOOKUP(UPPER(TRIM(V534)),AP4:AS49,4,FALSE),V534))))))</f>
        <v/>
      </c>
      <c r="Z534" s="78" t="str">
        <f t="shared" si="111"/>
        <v/>
      </c>
      <c r="AA534" s="45" t="str">
        <f>IF(NOT(AND(LEFT(R534,1)="L",R534&lt;&gt;"LIGNE")),"",IF(UPPER(TRIM(W534))="QS","Qt. suffisante",IF(AI534="","",IF(AF534="MASSE",IF(AI534&gt;=1,"Kg","g"),IF(AF534="VOLUME",IF(AI534&gt;=1,"L","cl"),IFERROR(VLOOKUP(UPPER(TRIM(V534)),AP4:AS49,4,FALSE),V534))))))</f>
        <v/>
      </c>
      <c r="AB534" s="47" t="str">
        <f t="shared" si="107"/>
        <v/>
      </c>
      <c r="AC534" s="47" t="str">
        <f t="shared" si="108"/>
        <v/>
      </c>
      <c r="AD534" s="47" t="str">
        <f t="shared" si="112"/>
        <v/>
      </c>
      <c r="AE534" s="1"/>
      <c r="AF534" s="48" t="str">
        <f>IF(NOT(AND(LEFT(R534,1)="L",R534&lt;&gt;"LIGNE")),"",IFERROR(VLOOKUP(UPPER(TRIM(V534)),AP4:AS49,2,FALSE),""))</f>
        <v/>
      </c>
      <c r="AG534" s="49" t="str">
        <f>IF(NOT(AND(LEFT(R534,1)="L",R534&lt;&gt;"LIGNE")),"",IFERROR(VLOOKUP(UPPER(TRIM(V534)),AP4:AS49,3,FALSE),""))</f>
        <v/>
      </c>
      <c r="AH534" s="49" t="str">
        <f t="shared" si="109"/>
        <v/>
      </c>
      <c r="AI534" s="49" t="str">
        <f t="shared" si="113"/>
        <v/>
      </c>
      <c r="AJ534" s="49" t="str">
        <f t="shared" si="114"/>
        <v/>
      </c>
      <c r="AK534" s="40" t="str">
        <f>IF(R534="RECETTE","",IF(R534="PRINCIPAL AUTEUR",IF(OR(S534="",T534="",V534="",W534="",S534=0),"",IFERROR(IF(OR(VLOOKUP(UPPER(TRIM(SUBSTITUTE(T534,CHAR(160)," "))),AP4:AS49,2,FALSE)&lt;&gt;VLOOKUP(UPPER(TRIM(SUBSTITUTE(W534,CHAR(160)," "))),AP4:AS49,2,FALSE),AND(VLOOKUP(UPPER(TRIM(SUBSTITUTE(T534,CHAR(160)," "))),AP4:AS49,2,FALSE)="AUTRE",UPPER(TRIM(SUBSTITUTE(T534,CHAR(160)," ")))&lt;&gt;UPPER(TRIM(SUBSTITUTE(W534,CHAR(160)," "))))),"",(V534*VLOOKUP(UPPER(TRIM(SUBSTITUTE(W534,CHAR(160)," "))),AP4:AS49,3,FALSE))/(S534*VLOOKUP(UPPER(TRIM(SUBSTITUTE(T534,CHAR(160)," "))),AP4:AS49,3,FALSE))),"")),IFERROR(AK533,"")))</f>
        <v/>
      </c>
      <c r="AL534" s="40" t="str">
        <f t="shared" si="115"/>
        <v/>
      </c>
      <c r="AM534" s="50">
        <f t="shared" si="116"/>
        <v>0</v>
      </c>
      <c r="AN534" s="1"/>
      <c r="AO534" s="1"/>
      <c r="AP534" s="64" t="s">
        <v>439</v>
      </c>
      <c r="AQ534" s="1"/>
      <c r="AR534" s="1"/>
      <c r="AS534" s="1"/>
      <c r="BJ534" s="229">
        <v>1</v>
      </c>
    </row>
    <row r="535" spans="2:62" ht="20.100000000000001" customHeight="1" x14ac:dyDescent="0.25">
      <c r="B535" s="178">
        <f t="shared" si="105"/>
        <v>0</v>
      </c>
      <c r="C535" s="156"/>
      <c r="D535" s="157"/>
      <c r="E535" s="157"/>
      <c r="F535" s="157"/>
      <c r="G535" s="157"/>
      <c r="H535" s="157"/>
      <c r="I535" s="158"/>
      <c r="K535" s="255" t="str">
        <f t="shared" si="106"/>
        <v>►</v>
      </c>
      <c r="L535" s="341"/>
      <c r="M535" s="341"/>
      <c r="N535" s="341"/>
      <c r="O535" s="341"/>
      <c r="P535" s="341"/>
      <c r="Q535" s="1"/>
      <c r="R535" s="1"/>
      <c r="S535" s="77"/>
      <c r="T535" s="77"/>
      <c r="U535" s="77"/>
      <c r="V535" s="77"/>
      <c r="W535" s="1"/>
      <c r="X535" s="46" t="str">
        <f t="shared" si="110"/>
        <v/>
      </c>
      <c r="Y535" s="46" t="str">
        <f>IF(NOT(AND(LEFT(R535,1)="L",R535&lt;&gt;"LIGNE")),"",IF(UPPER(TRIM(W535))="QS","Qt. suffisante",IF(AJ535="","",IF(AF535="MASSE",IF(AJ535&gt;=1,"Kg","g"),IF(AF535="VOLUME",IF(AJ535&gt;=1,"L","cl"),IFERROR(VLOOKUP(UPPER(TRIM(V535)),AP4:AS49,4,FALSE),V535))))))</f>
        <v/>
      </c>
      <c r="Z535" s="78" t="str">
        <f t="shared" si="111"/>
        <v/>
      </c>
      <c r="AA535" s="45" t="str">
        <f>IF(NOT(AND(LEFT(R535,1)="L",R535&lt;&gt;"LIGNE")),"",IF(UPPER(TRIM(W535))="QS","Qt. suffisante",IF(AI535="","",IF(AF535="MASSE",IF(AI535&gt;=1,"Kg","g"),IF(AF535="VOLUME",IF(AI535&gt;=1,"L","cl"),IFERROR(VLOOKUP(UPPER(TRIM(V535)),AP4:AS49,4,FALSE),V535))))))</f>
        <v/>
      </c>
      <c r="AB535" s="47" t="str">
        <f t="shared" si="107"/>
        <v/>
      </c>
      <c r="AC535" s="47" t="str">
        <f t="shared" si="108"/>
        <v/>
      </c>
      <c r="AD535" s="47" t="str">
        <f t="shared" si="112"/>
        <v/>
      </c>
      <c r="AE535" s="1"/>
      <c r="AF535" s="48" t="str">
        <f>IF(NOT(AND(LEFT(R535,1)="L",R535&lt;&gt;"LIGNE")),"",IFERROR(VLOOKUP(UPPER(TRIM(V535)),AP4:AS49,2,FALSE),""))</f>
        <v/>
      </c>
      <c r="AG535" s="49" t="str">
        <f>IF(NOT(AND(LEFT(R535,1)="L",R535&lt;&gt;"LIGNE")),"",IFERROR(VLOOKUP(UPPER(TRIM(V535)),AP4:AS49,3,FALSE),""))</f>
        <v/>
      </c>
      <c r="AH535" s="49" t="str">
        <f t="shared" si="109"/>
        <v/>
      </c>
      <c r="AI535" s="49" t="str">
        <f t="shared" si="113"/>
        <v/>
      </c>
      <c r="AJ535" s="49" t="str">
        <f t="shared" si="114"/>
        <v/>
      </c>
      <c r="AK535" s="40" t="str">
        <f>IF(R535="RECETTE","",IF(R535="PRINCIPAL AUTEUR",IF(OR(S535="",T535="",V535="",W535="",S535=0),"",IFERROR(IF(OR(VLOOKUP(UPPER(TRIM(SUBSTITUTE(T535,CHAR(160)," "))),AP4:AS49,2,FALSE)&lt;&gt;VLOOKUP(UPPER(TRIM(SUBSTITUTE(W535,CHAR(160)," "))),AP4:AS49,2,FALSE),AND(VLOOKUP(UPPER(TRIM(SUBSTITUTE(T535,CHAR(160)," "))),AP4:AS49,2,FALSE)="AUTRE",UPPER(TRIM(SUBSTITUTE(T535,CHAR(160)," ")))&lt;&gt;UPPER(TRIM(SUBSTITUTE(W535,CHAR(160)," "))))),"",(V535*VLOOKUP(UPPER(TRIM(SUBSTITUTE(W535,CHAR(160)," "))),AP4:AS49,3,FALSE))/(S535*VLOOKUP(UPPER(TRIM(SUBSTITUTE(T535,CHAR(160)," "))),AP4:AS49,3,FALSE))),"")),IFERROR(AK534,"")))</f>
        <v/>
      </c>
      <c r="AL535" s="40" t="str">
        <f t="shared" si="115"/>
        <v/>
      </c>
      <c r="AM535" s="50">
        <f t="shared" si="116"/>
        <v>0</v>
      </c>
      <c r="AN535" s="1"/>
      <c r="AO535" s="1"/>
      <c r="AP535" s="64" t="s">
        <v>52</v>
      </c>
      <c r="AQ535" s="1"/>
      <c r="AR535" s="1"/>
      <c r="AS535" s="1"/>
      <c r="BJ535" s="229">
        <v>1</v>
      </c>
    </row>
    <row r="536" spans="2:62" ht="20.100000000000001" customHeight="1" x14ac:dyDescent="0.25">
      <c r="B536" s="178">
        <f t="shared" si="105"/>
        <v>0</v>
      </c>
      <c r="C536" s="156"/>
      <c r="D536" s="157"/>
      <c r="E536" s="157"/>
      <c r="F536" s="157"/>
      <c r="G536" s="157"/>
      <c r="H536" s="157"/>
      <c r="I536" s="158"/>
      <c r="K536" s="255" t="str">
        <f t="shared" si="106"/>
        <v>►</v>
      </c>
      <c r="L536" s="341"/>
      <c r="M536" s="341"/>
      <c r="N536" s="341"/>
      <c r="O536" s="341"/>
      <c r="P536" s="341"/>
      <c r="Q536" s="1"/>
      <c r="R536" s="1"/>
      <c r="S536" s="77"/>
      <c r="T536" s="77"/>
      <c r="U536" s="77"/>
      <c r="V536" s="77"/>
      <c r="W536" s="1"/>
      <c r="X536" s="46" t="str">
        <f t="shared" si="110"/>
        <v/>
      </c>
      <c r="Y536" s="46" t="str">
        <f>IF(NOT(AND(LEFT(R536,1)="L",R536&lt;&gt;"LIGNE")),"",IF(UPPER(TRIM(W536))="QS","Qt. suffisante",IF(AJ536="","",IF(AF536="MASSE",IF(AJ536&gt;=1,"Kg","g"),IF(AF536="VOLUME",IF(AJ536&gt;=1,"L","cl"),IFERROR(VLOOKUP(UPPER(TRIM(V536)),AP4:AS49,4,FALSE),V536))))))</f>
        <v/>
      </c>
      <c r="Z536" s="78" t="str">
        <f t="shared" si="111"/>
        <v/>
      </c>
      <c r="AA536" s="45" t="str">
        <f>IF(NOT(AND(LEFT(R536,1)="L",R536&lt;&gt;"LIGNE")),"",IF(UPPER(TRIM(W536))="QS","Qt. suffisante",IF(AI536="","",IF(AF536="MASSE",IF(AI536&gt;=1,"Kg","g"),IF(AF536="VOLUME",IF(AI536&gt;=1,"L","cl"),IFERROR(VLOOKUP(UPPER(TRIM(V536)),AP4:AS49,4,FALSE),V536))))))</f>
        <v/>
      </c>
      <c r="AB536" s="47" t="str">
        <f t="shared" si="107"/>
        <v/>
      </c>
      <c r="AC536" s="47" t="str">
        <f t="shared" si="108"/>
        <v/>
      </c>
      <c r="AD536" s="47" t="str">
        <f t="shared" si="112"/>
        <v/>
      </c>
      <c r="AE536" s="1"/>
      <c r="AF536" s="48" t="str">
        <f>IF(NOT(AND(LEFT(R536,1)="L",R536&lt;&gt;"LIGNE")),"",IFERROR(VLOOKUP(UPPER(TRIM(V536)),AP4:AS49,2,FALSE),""))</f>
        <v/>
      </c>
      <c r="AG536" s="49" t="str">
        <f>IF(NOT(AND(LEFT(R536,1)="L",R536&lt;&gt;"LIGNE")),"",IFERROR(VLOOKUP(UPPER(TRIM(V536)),AP4:AS49,3,FALSE),""))</f>
        <v/>
      </c>
      <c r="AH536" s="49" t="str">
        <f t="shared" si="109"/>
        <v/>
      </c>
      <c r="AI536" s="49" t="str">
        <f t="shared" si="113"/>
        <v/>
      </c>
      <c r="AJ536" s="49" t="str">
        <f t="shared" si="114"/>
        <v/>
      </c>
      <c r="AK536" s="40" t="str">
        <f>IF(R536="RECETTE","",IF(R536="PRINCIPAL AUTEUR",IF(OR(S536="",T536="",V536="",W536="",S536=0),"",IFERROR(IF(OR(VLOOKUP(UPPER(TRIM(SUBSTITUTE(T536,CHAR(160)," "))),AP4:AS49,2,FALSE)&lt;&gt;VLOOKUP(UPPER(TRIM(SUBSTITUTE(W536,CHAR(160)," "))),AP4:AS49,2,FALSE),AND(VLOOKUP(UPPER(TRIM(SUBSTITUTE(T536,CHAR(160)," "))),AP4:AS49,2,FALSE)="AUTRE",UPPER(TRIM(SUBSTITUTE(T536,CHAR(160)," ")))&lt;&gt;UPPER(TRIM(SUBSTITUTE(W536,CHAR(160)," "))))),"",(V536*VLOOKUP(UPPER(TRIM(SUBSTITUTE(W536,CHAR(160)," "))),AP4:AS49,3,FALSE))/(S536*VLOOKUP(UPPER(TRIM(SUBSTITUTE(T536,CHAR(160)," "))),AP4:AS49,3,FALSE))),"")),IFERROR(AK535,"")))</f>
        <v/>
      </c>
      <c r="AL536" s="40" t="str">
        <f t="shared" si="115"/>
        <v/>
      </c>
      <c r="AM536" s="50">
        <f t="shared" si="116"/>
        <v>0</v>
      </c>
      <c r="AN536" s="1"/>
      <c r="AO536" s="1"/>
      <c r="AP536" s="64" t="s">
        <v>440</v>
      </c>
      <c r="AQ536" s="1"/>
      <c r="AR536" s="1"/>
      <c r="AS536" s="1"/>
      <c r="BJ536" s="229">
        <v>1</v>
      </c>
    </row>
    <row r="537" spans="2:62" ht="20.100000000000001" customHeight="1" x14ac:dyDescent="0.25">
      <c r="B537" s="178">
        <f t="shared" si="105"/>
        <v>0</v>
      </c>
      <c r="C537" s="156"/>
      <c r="D537" s="157"/>
      <c r="E537" s="157"/>
      <c r="F537" s="157"/>
      <c r="G537" s="157"/>
      <c r="H537" s="157"/>
      <c r="I537" s="158"/>
      <c r="K537" s="255" t="str">
        <f t="shared" si="106"/>
        <v>►</v>
      </c>
      <c r="L537" s="341"/>
      <c r="M537" s="341"/>
      <c r="N537" s="341"/>
      <c r="O537" s="341"/>
      <c r="P537" s="341"/>
      <c r="Q537" s="1"/>
      <c r="R537" s="1"/>
      <c r="S537" s="77"/>
      <c r="T537" s="77"/>
      <c r="U537" s="77"/>
      <c r="V537" s="77"/>
      <c r="W537" s="1"/>
      <c r="X537" s="46" t="str">
        <f t="shared" si="110"/>
        <v/>
      </c>
      <c r="Y537" s="46" t="str">
        <f>IF(NOT(AND(LEFT(R537,1)="L",R537&lt;&gt;"LIGNE")),"",IF(UPPER(TRIM(W537))="QS","Qt. suffisante",IF(AJ537="","",IF(AF537="MASSE",IF(AJ537&gt;=1,"Kg","g"),IF(AF537="VOLUME",IF(AJ537&gt;=1,"L","cl"),IFERROR(VLOOKUP(UPPER(TRIM(V537)),AP4:AS49,4,FALSE),V537))))))</f>
        <v/>
      </c>
      <c r="Z537" s="78" t="str">
        <f t="shared" si="111"/>
        <v/>
      </c>
      <c r="AA537" s="45" t="str">
        <f>IF(NOT(AND(LEFT(R537,1)="L",R537&lt;&gt;"LIGNE")),"",IF(UPPER(TRIM(W537))="QS","Qt. suffisante",IF(AI537="","",IF(AF537="MASSE",IF(AI537&gt;=1,"Kg","g"),IF(AF537="VOLUME",IF(AI537&gt;=1,"L","cl"),IFERROR(VLOOKUP(UPPER(TRIM(V537)),AP4:AS49,4,FALSE),V537))))))</f>
        <v/>
      </c>
      <c r="AB537" s="47" t="str">
        <f t="shared" si="107"/>
        <v/>
      </c>
      <c r="AC537" s="47" t="str">
        <f t="shared" si="108"/>
        <v/>
      </c>
      <c r="AD537" s="47" t="str">
        <f t="shared" si="112"/>
        <v/>
      </c>
      <c r="AE537" s="1"/>
      <c r="AF537" s="48" t="str">
        <f>IF(NOT(AND(LEFT(R537,1)="L",R537&lt;&gt;"LIGNE")),"",IFERROR(VLOOKUP(UPPER(TRIM(V537)),AP4:AS49,2,FALSE),""))</f>
        <v/>
      </c>
      <c r="AG537" s="49" t="str">
        <f>IF(NOT(AND(LEFT(R537,1)="L",R537&lt;&gt;"LIGNE")),"",IFERROR(VLOOKUP(UPPER(TRIM(V537)),AP4:AS49,3,FALSE),""))</f>
        <v/>
      </c>
      <c r="AH537" s="49" t="str">
        <f t="shared" si="109"/>
        <v/>
      </c>
      <c r="AI537" s="49" t="str">
        <f t="shared" si="113"/>
        <v/>
      </c>
      <c r="AJ537" s="49" t="str">
        <f t="shared" si="114"/>
        <v/>
      </c>
      <c r="AK537" s="40" t="str">
        <f>IF(R537="RECETTE","",IF(R537="PRINCIPAL AUTEUR",IF(OR(S537="",T537="",V537="",W537="",S537=0),"",IFERROR(IF(OR(VLOOKUP(UPPER(TRIM(SUBSTITUTE(T537,CHAR(160)," "))),AP4:AS49,2,FALSE)&lt;&gt;VLOOKUP(UPPER(TRIM(SUBSTITUTE(W537,CHAR(160)," "))),AP4:AS49,2,FALSE),AND(VLOOKUP(UPPER(TRIM(SUBSTITUTE(T537,CHAR(160)," "))),AP4:AS49,2,FALSE)="AUTRE",UPPER(TRIM(SUBSTITUTE(T537,CHAR(160)," ")))&lt;&gt;UPPER(TRIM(SUBSTITUTE(W537,CHAR(160)," "))))),"",(V537*VLOOKUP(UPPER(TRIM(SUBSTITUTE(W537,CHAR(160)," "))),AP4:AS49,3,FALSE))/(S537*VLOOKUP(UPPER(TRIM(SUBSTITUTE(T537,CHAR(160)," "))),AP4:AS49,3,FALSE))),"")),IFERROR(AK536,"")))</f>
        <v/>
      </c>
      <c r="AL537" s="40" t="str">
        <f t="shared" si="115"/>
        <v/>
      </c>
      <c r="AM537" s="50">
        <f t="shared" si="116"/>
        <v>0</v>
      </c>
      <c r="AN537" s="1"/>
      <c r="AO537" s="1"/>
      <c r="AP537" s="64" t="s">
        <v>441</v>
      </c>
      <c r="AQ537" s="1"/>
      <c r="AR537" s="1"/>
      <c r="AS537" s="1"/>
      <c r="BJ537" s="229">
        <v>1</v>
      </c>
    </row>
    <row r="538" spans="2:62" ht="20.100000000000001" customHeight="1" x14ac:dyDescent="0.25">
      <c r="B538" s="178">
        <f t="shared" si="105"/>
        <v>0</v>
      </c>
      <c r="C538" s="156"/>
      <c r="D538" s="157"/>
      <c r="E538" s="157"/>
      <c r="F538" s="157"/>
      <c r="G538" s="157"/>
      <c r="H538" s="157"/>
      <c r="I538" s="158"/>
      <c r="K538" s="255" t="str">
        <f t="shared" si="106"/>
        <v>►</v>
      </c>
      <c r="L538" s="341"/>
      <c r="M538" s="341"/>
      <c r="N538" s="341"/>
      <c r="O538" s="341"/>
      <c r="P538" s="341"/>
      <c r="Q538" s="1"/>
      <c r="R538" s="1"/>
      <c r="S538" s="77"/>
      <c r="T538" s="77"/>
      <c r="U538" s="77"/>
      <c r="V538" s="77"/>
      <c r="W538" s="1"/>
      <c r="X538" s="46" t="str">
        <f t="shared" si="110"/>
        <v/>
      </c>
      <c r="Y538" s="46" t="str">
        <f>IF(NOT(AND(LEFT(R538,1)="L",R538&lt;&gt;"LIGNE")),"",IF(UPPER(TRIM(W538))="QS","Qt. suffisante",IF(AJ538="","",IF(AF538="MASSE",IF(AJ538&gt;=1,"Kg","g"),IF(AF538="VOLUME",IF(AJ538&gt;=1,"L","cl"),IFERROR(VLOOKUP(UPPER(TRIM(V538)),AP4:AS49,4,FALSE),V538))))))</f>
        <v/>
      </c>
      <c r="Z538" s="78" t="str">
        <f t="shared" si="111"/>
        <v/>
      </c>
      <c r="AA538" s="45" t="str">
        <f>IF(NOT(AND(LEFT(R538,1)="L",R538&lt;&gt;"LIGNE")),"",IF(UPPER(TRIM(W538))="QS","Qt. suffisante",IF(AI538="","",IF(AF538="MASSE",IF(AI538&gt;=1,"Kg","g"),IF(AF538="VOLUME",IF(AI538&gt;=1,"L","cl"),IFERROR(VLOOKUP(UPPER(TRIM(V538)),AP4:AS49,4,FALSE),V538))))))</f>
        <v/>
      </c>
      <c r="AB538" s="47" t="str">
        <f t="shared" si="107"/>
        <v/>
      </c>
      <c r="AC538" s="47" t="str">
        <f t="shared" si="108"/>
        <v/>
      </c>
      <c r="AD538" s="47" t="str">
        <f t="shared" si="112"/>
        <v/>
      </c>
      <c r="AE538" s="1"/>
      <c r="AF538" s="48" t="str">
        <f>IF(NOT(AND(LEFT(R538,1)="L",R538&lt;&gt;"LIGNE")),"",IFERROR(VLOOKUP(UPPER(TRIM(V538)),AP4:AS49,2,FALSE),""))</f>
        <v/>
      </c>
      <c r="AG538" s="49" t="str">
        <f>IF(NOT(AND(LEFT(R538,1)="L",R538&lt;&gt;"LIGNE")),"",IFERROR(VLOOKUP(UPPER(TRIM(V538)),AP4:AS49,3,FALSE),""))</f>
        <v/>
      </c>
      <c r="AH538" s="49" t="str">
        <f t="shared" si="109"/>
        <v/>
      </c>
      <c r="AI538" s="49" t="str">
        <f t="shared" si="113"/>
        <v/>
      </c>
      <c r="AJ538" s="49" t="str">
        <f t="shared" si="114"/>
        <v/>
      </c>
      <c r="AK538" s="40" t="str">
        <f>IF(R538="RECETTE","",IF(R538="PRINCIPAL AUTEUR",IF(OR(S538="",T538="",V538="",W538="",S538=0),"",IFERROR(IF(OR(VLOOKUP(UPPER(TRIM(SUBSTITUTE(T538,CHAR(160)," "))),AP4:AS49,2,FALSE)&lt;&gt;VLOOKUP(UPPER(TRIM(SUBSTITUTE(W538,CHAR(160)," "))),AP4:AS49,2,FALSE),AND(VLOOKUP(UPPER(TRIM(SUBSTITUTE(T538,CHAR(160)," "))),AP4:AS49,2,FALSE)="AUTRE",UPPER(TRIM(SUBSTITUTE(T538,CHAR(160)," ")))&lt;&gt;UPPER(TRIM(SUBSTITUTE(W538,CHAR(160)," "))))),"",(V538*VLOOKUP(UPPER(TRIM(SUBSTITUTE(W538,CHAR(160)," "))),AP4:AS49,3,FALSE))/(S538*VLOOKUP(UPPER(TRIM(SUBSTITUTE(T538,CHAR(160)," "))),AP4:AS49,3,FALSE))),"")),IFERROR(AK537,"")))</f>
        <v/>
      </c>
      <c r="AL538" s="40" t="str">
        <f t="shared" si="115"/>
        <v/>
      </c>
      <c r="AM538" s="50">
        <f t="shared" si="116"/>
        <v>0</v>
      </c>
      <c r="AN538" s="1"/>
      <c r="AO538" s="1"/>
      <c r="AP538" s="64" t="s">
        <v>442</v>
      </c>
      <c r="AQ538" s="1"/>
      <c r="AR538" s="1"/>
      <c r="AS538" s="1"/>
      <c r="BJ538" s="229">
        <v>1</v>
      </c>
    </row>
    <row r="539" spans="2:62" ht="20.100000000000001" customHeight="1" x14ac:dyDescent="0.25">
      <c r="B539" s="178">
        <f t="shared" si="105"/>
        <v>0</v>
      </c>
      <c r="C539" s="156"/>
      <c r="D539" s="157"/>
      <c r="E539" s="157"/>
      <c r="F539" s="157"/>
      <c r="G539" s="157"/>
      <c r="H539" s="157"/>
      <c r="I539" s="158"/>
      <c r="K539" s="255" t="str">
        <f t="shared" si="106"/>
        <v>►</v>
      </c>
      <c r="L539" s="341"/>
      <c r="M539" s="341"/>
      <c r="N539" s="341"/>
      <c r="O539" s="341"/>
      <c r="P539" s="341"/>
      <c r="Q539" s="1"/>
      <c r="R539" s="1"/>
      <c r="S539" s="77"/>
      <c r="T539" s="77"/>
      <c r="U539" s="77"/>
      <c r="V539" s="77"/>
      <c r="W539" s="1"/>
      <c r="X539" s="46" t="str">
        <f t="shared" si="110"/>
        <v/>
      </c>
      <c r="Y539" s="46" t="str">
        <f>IF(NOT(AND(LEFT(R539,1)="L",R539&lt;&gt;"LIGNE")),"",IF(UPPER(TRIM(W539))="QS","Qt. suffisante",IF(AJ539="","",IF(AF539="MASSE",IF(AJ539&gt;=1,"Kg","g"),IF(AF539="VOLUME",IF(AJ539&gt;=1,"L","cl"),IFERROR(VLOOKUP(UPPER(TRIM(V539)),AP4:AS49,4,FALSE),V539))))))</f>
        <v/>
      </c>
      <c r="Z539" s="78" t="str">
        <f t="shared" si="111"/>
        <v/>
      </c>
      <c r="AA539" s="45" t="str">
        <f>IF(NOT(AND(LEFT(R539,1)="L",R539&lt;&gt;"LIGNE")),"",IF(UPPER(TRIM(W539))="QS","Qt. suffisante",IF(AI539="","",IF(AF539="MASSE",IF(AI539&gt;=1,"Kg","g"),IF(AF539="VOLUME",IF(AI539&gt;=1,"L","cl"),IFERROR(VLOOKUP(UPPER(TRIM(V539)),AP4:AS49,4,FALSE),V539))))))</f>
        <v/>
      </c>
      <c r="AB539" s="47" t="str">
        <f t="shared" si="107"/>
        <v/>
      </c>
      <c r="AC539" s="47" t="str">
        <f t="shared" si="108"/>
        <v/>
      </c>
      <c r="AD539" s="47" t="str">
        <f t="shared" si="112"/>
        <v/>
      </c>
      <c r="AE539" s="1"/>
      <c r="AF539" s="48" t="str">
        <f>IF(NOT(AND(LEFT(R539,1)="L",R539&lt;&gt;"LIGNE")),"",IFERROR(VLOOKUP(UPPER(TRIM(V539)),AP4:AS49,2,FALSE),""))</f>
        <v/>
      </c>
      <c r="AG539" s="49" t="str">
        <f>IF(NOT(AND(LEFT(R539,1)="L",R539&lt;&gt;"LIGNE")),"",IFERROR(VLOOKUP(UPPER(TRIM(V539)),AP4:AS49,3,FALSE),""))</f>
        <v/>
      </c>
      <c r="AH539" s="49" t="str">
        <f t="shared" si="109"/>
        <v/>
      </c>
      <c r="AI539" s="49" t="str">
        <f t="shared" si="113"/>
        <v/>
      </c>
      <c r="AJ539" s="49" t="str">
        <f t="shared" si="114"/>
        <v/>
      </c>
      <c r="AK539" s="40" t="str">
        <f>IF(R539="RECETTE","",IF(R539="PRINCIPAL AUTEUR",IF(OR(S539="",T539="",V539="",W539="",S539=0),"",IFERROR(IF(OR(VLOOKUP(UPPER(TRIM(SUBSTITUTE(T539,CHAR(160)," "))),AP4:AS49,2,FALSE)&lt;&gt;VLOOKUP(UPPER(TRIM(SUBSTITUTE(W539,CHAR(160)," "))),AP4:AS49,2,FALSE),AND(VLOOKUP(UPPER(TRIM(SUBSTITUTE(T539,CHAR(160)," "))),AP4:AS49,2,FALSE)="AUTRE",UPPER(TRIM(SUBSTITUTE(T539,CHAR(160)," ")))&lt;&gt;UPPER(TRIM(SUBSTITUTE(W539,CHAR(160)," "))))),"",(V539*VLOOKUP(UPPER(TRIM(SUBSTITUTE(W539,CHAR(160)," "))),AP4:AS49,3,FALSE))/(S539*VLOOKUP(UPPER(TRIM(SUBSTITUTE(T539,CHAR(160)," "))),AP4:AS49,3,FALSE))),"")),IFERROR(AK538,"")))</f>
        <v/>
      </c>
      <c r="AL539" s="40" t="str">
        <f t="shared" si="115"/>
        <v/>
      </c>
      <c r="AM539" s="50">
        <f t="shared" si="116"/>
        <v>0</v>
      </c>
      <c r="AN539" s="1"/>
      <c r="AO539" s="1"/>
      <c r="AP539" s="64" t="s">
        <v>443</v>
      </c>
      <c r="AQ539" s="1"/>
      <c r="AR539" s="1"/>
      <c r="AS539" s="1"/>
      <c r="BJ539" s="229">
        <v>1</v>
      </c>
    </row>
    <row r="540" spans="2:62" ht="20.100000000000001" customHeight="1" x14ac:dyDescent="0.25">
      <c r="B540" s="178">
        <f t="shared" si="105"/>
        <v>0</v>
      </c>
      <c r="C540" s="156"/>
      <c r="D540" s="157"/>
      <c r="E540" s="157"/>
      <c r="F540" s="157"/>
      <c r="G540" s="157"/>
      <c r="H540" s="157"/>
      <c r="I540" s="158"/>
      <c r="K540" s="255" t="str">
        <f t="shared" si="106"/>
        <v>►</v>
      </c>
      <c r="L540" s="341"/>
      <c r="M540" s="341"/>
      <c r="N540" s="341"/>
      <c r="O540" s="341"/>
      <c r="P540" s="341"/>
      <c r="Q540" s="1"/>
      <c r="R540" s="1"/>
      <c r="S540" s="77"/>
      <c r="T540" s="77"/>
      <c r="U540" s="77"/>
      <c r="V540" s="77"/>
      <c r="W540" s="1"/>
      <c r="X540" s="46" t="str">
        <f t="shared" si="110"/>
        <v/>
      </c>
      <c r="Y540" s="46" t="str">
        <f>IF(NOT(AND(LEFT(R540,1)="L",R540&lt;&gt;"LIGNE")),"",IF(UPPER(TRIM(W540))="QS","Qt. suffisante",IF(AJ540="","",IF(AF540="MASSE",IF(AJ540&gt;=1,"Kg","g"),IF(AF540="VOLUME",IF(AJ540&gt;=1,"L","cl"),IFERROR(VLOOKUP(UPPER(TRIM(V540)),AP4:AS49,4,FALSE),V540))))))</f>
        <v/>
      </c>
      <c r="Z540" s="78" t="str">
        <f t="shared" si="111"/>
        <v/>
      </c>
      <c r="AA540" s="45" t="str">
        <f>IF(NOT(AND(LEFT(R540,1)="L",R540&lt;&gt;"LIGNE")),"",IF(UPPER(TRIM(W540))="QS","Qt. suffisante",IF(AI540="","",IF(AF540="MASSE",IF(AI540&gt;=1,"Kg","g"),IF(AF540="VOLUME",IF(AI540&gt;=1,"L","cl"),IFERROR(VLOOKUP(UPPER(TRIM(V540)),AP4:AS49,4,FALSE),V540))))))</f>
        <v/>
      </c>
      <c r="AB540" s="47" t="str">
        <f t="shared" si="107"/>
        <v/>
      </c>
      <c r="AC540" s="47" t="str">
        <f t="shared" si="108"/>
        <v/>
      </c>
      <c r="AD540" s="47" t="str">
        <f t="shared" si="112"/>
        <v/>
      </c>
      <c r="AE540" s="1"/>
      <c r="AF540" s="48" t="str">
        <f>IF(NOT(AND(LEFT(R540,1)="L",R540&lt;&gt;"LIGNE")),"",IFERROR(VLOOKUP(UPPER(TRIM(V540)),AP4:AS49,2,FALSE),""))</f>
        <v/>
      </c>
      <c r="AG540" s="49" t="str">
        <f>IF(NOT(AND(LEFT(R540,1)="L",R540&lt;&gt;"LIGNE")),"",IFERROR(VLOOKUP(UPPER(TRIM(V540)),AP4:AS49,3,FALSE),""))</f>
        <v/>
      </c>
      <c r="AH540" s="49" t="str">
        <f t="shared" si="109"/>
        <v/>
      </c>
      <c r="AI540" s="49" t="str">
        <f t="shared" si="113"/>
        <v/>
      </c>
      <c r="AJ540" s="49" t="str">
        <f t="shared" si="114"/>
        <v/>
      </c>
      <c r="AK540" s="40" t="str">
        <f>IF(R540="RECETTE","",IF(R540="PRINCIPAL AUTEUR",IF(OR(S540="",T540="",V540="",W540="",S540=0),"",IFERROR(IF(OR(VLOOKUP(UPPER(TRIM(SUBSTITUTE(T540,CHAR(160)," "))),AP4:AS49,2,FALSE)&lt;&gt;VLOOKUP(UPPER(TRIM(SUBSTITUTE(W540,CHAR(160)," "))),AP4:AS49,2,FALSE),AND(VLOOKUP(UPPER(TRIM(SUBSTITUTE(T540,CHAR(160)," "))),AP4:AS49,2,FALSE)="AUTRE",UPPER(TRIM(SUBSTITUTE(T540,CHAR(160)," ")))&lt;&gt;UPPER(TRIM(SUBSTITUTE(W540,CHAR(160)," "))))),"",(V540*VLOOKUP(UPPER(TRIM(SUBSTITUTE(W540,CHAR(160)," "))),AP4:AS49,3,FALSE))/(S540*VLOOKUP(UPPER(TRIM(SUBSTITUTE(T540,CHAR(160)," "))),AP4:AS49,3,FALSE))),"")),IFERROR(AK539,"")))</f>
        <v/>
      </c>
      <c r="AL540" s="40" t="str">
        <f t="shared" si="115"/>
        <v/>
      </c>
      <c r="AM540" s="50">
        <f t="shared" si="116"/>
        <v>0</v>
      </c>
      <c r="AN540" s="1"/>
      <c r="AO540" s="1"/>
      <c r="AP540" s="64" t="s">
        <v>367</v>
      </c>
      <c r="AQ540" s="1"/>
      <c r="AR540" s="1"/>
      <c r="AS540" s="1"/>
      <c r="BJ540" s="229">
        <v>1</v>
      </c>
    </row>
    <row r="541" spans="2:62" ht="20.100000000000001" customHeight="1" x14ac:dyDescent="0.25">
      <c r="B541" s="178">
        <f t="shared" si="105"/>
        <v>0</v>
      </c>
      <c r="C541" s="156"/>
      <c r="D541" s="157"/>
      <c r="E541" s="157"/>
      <c r="F541" s="157"/>
      <c r="G541" s="157"/>
      <c r="H541" s="157"/>
      <c r="I541" s="158"/>
      <c r="K541" s="255" t="str">
        <f t="shared" si="106"/>
        <v>►</v>
      </c>
      <c r="L541" s="341"/>
      <c r="M541" s="341"/>
      <c r="N541" s="341"/>
      <c r="O541" s="341"/>
      <c r="P541" s="341"/>
      <c r="Q541" s="1"/>
      <c r="R541" s="1"/>
      <c r="S541" s="77"/>
      <c r="T541" s="77"/>
      <c r="U541" s="77"/>
      <c r="V541" s="77"/>
      <c r="W541" s="1"/>
      <c r="X541" s="46" t="str">
        <f t="shared" si="110"/>
        <v/>
      </c>
      <c r="Y541" s="46" t="str">
        <f>IF(NOT(AND(LEFT(R541,1)="L",R541&lt;&gt;"LIGNE")),"",IF(UPPER(TRIM(W541))="QS","Qt. suffisante",IF(AJ541="","",IF(AF541="MASSE",IF(AJ541&gt;=1,"Kg","g"),IF(AF541="VOLUME",IF(AJ541&gt;=1,"L","cl"),IFERROR(VLOOKUP(UPPER(TRIM(V541)),AP4:AS49,4,FALSE),V541))))))</f>
        <v/>
      </c>
      <c r="Z541" s="78" t="str">
        <f t="shared" si="111"/>
        <v/>
      </c>
      <c r="AA541" s="45" t="str">
        <f>IF(NOT(AND(LEFT(R541,1)="L",R541&lt;&gt;"LIGNE")),"",IF(UPPER(TRIM(W541))="QS","Qt. suffisante",IF(AI541="","",IF(AF541="MASSE",IF(AI541&gt;=1,"Kg","g"),IF(AF541="VOLUME",IF(AI541&gt;=1,"L","cl"),IFERROR(VLOOKUP(UPPER(TRIM(V541)),AP4:AS49,4,FALSE),V541))))))</f>
        <v/>
      </c>
      <c r="AB541" s="47" t="str">
        <f t="shared" si="107"/>
        <v/>
      </c>
      <c r="AC541" s="47" t="str">
        <f t="shared" si="108"/>
        <v/>
      </c>
      <c r="AD541" s="47" t="str">
        <f t="shared" si="112"/>
        <v/>
      </c>
      <c r="AE541" s="1"/>
      <c r="AF541" s="48" t="str">
        <f>IF(NOT(AND(LEFT(R541,1)="L",R541&lt;&gt;"LIGNE")),"",IFERROR(VLOOKUP(UPPER(TRIM(V541)),AP4:AS49,2,FALSE),""))</f>
        <v/>
      </c>
      <c r="AG541" s="49" t="str">
        <f>IF(NOT(AND(LEFT(R541,1)="L",R541&lt;&gt;"LIGNE")),"",IFERROR(VLOOKUP(UPPER(TRIM(V541)),AP4:AS49,3,FALSE),""))</f>
        <v/>
      </c>
      <c r="AH541" s="49" t="str">
        <f t="shared" si="109"/>
        <v/>
      </c>
      <c r="AI541" s="49" t="str">
        <f t="shared" si="113"/>
        <v/>
      </c>
      <c r="AJ541" s="49" t="str">
        <f t="shared" si="114"/>
        <v/>
      </c>
      <c r="AK541" s="40" t="str">
        <f>IF(R541="RECETTE","",IF(R541="PRINCIPAL AUTEUR",IF(OR(S541="",T541="",V541="",W541="",S541=0),"",IFERROR(IF(OR(VLOOKUP(UPPER(TRIM(SUBSTITUTE(T541,CHAR(160)," "))),AP4:AS49,2,FALSE)&lt;&gt;VLOOKUP(UPPER(TRIM(SUBSTITUTE(W541,CHAR(160)," "))),AP4:AS49,2,FALSE),AND(VLOOKUP(UPPER(TRIM(SUBSTITUTE(T541,CHAR(160)," "))),AP4:AS49,2,FALSE)="AUTRE",UPPER(TRIM(SUBSTITUTE(T541,CHAR(160)," ")))&lt;&gt;UPPER(TRIM(SUBSTITUTE(W541,CHAR(160)," "))))),"",(V541*VLOOKUP(UPPER(TRIM(SUBSTITUTE(W541,CHAR(160)," "))),AP4:AS49,3,FALSE))/(S541*VLOOKUP(UPPER(TRIM(SUBSTITUTE(T541,CHAR(160)," "))),AP4:AS49,3,FALSE))),"")),IFERROR(AK540,"")))</f>
        <v/>
      </c>
      <c r="AL541" s="40" t="str">
        <f t="shared" si="115"/>
        <v/>
      </c>
      <c r="AM541" s="50">
        <f t="shared" si="116"/>
        <v>0</v>
      </c>
      <c r="AN541" s="1"/>
      <c r="AO541" s="1"/>
      <c r="AP541" s="65" t="s">
        <v>444</v>
      </c>
      <c r="AQ541" s="1"/>
      <c r="AR541" s="1"/>
      <c r="AS541" s="1"/>
      <c r="BJ541" s="229">
        <v>1</v>
      </c>
    </row>
    <row r="542" spans="2:62" ht="20.100000000000001" customHeight="1" x14ac:dyDescent="0.25">
      <c r="B542" s="178">
        <f t="shared" si="105"/>
        <v>0</v>
      </c>
      <c r="C542" s="156"/>
      <c r="D542" s="157"/>
      <c r="E542" s="157"/>
      <c r="F542" s="157"/>
      <c r="G542" s="157"/>
      <c r="H542" s="157"/>
      <c r="I542" s="158"/>
      <c r="K542" s="255" t="str">
        <f t="shared" si="106"/>
        <v>►</v>
      </c>
      <c r="L542" s="341"/>
      <c r="M542" s="341"/>
      <c r="N542" s="341"/>
      <c r="O542" s="341"/>
      <c r="P542" s="341"/>
      <c r="Q542" s="1"/>
      <c r="R542" s="1"/>
      <c r="S542" s="77"/>
      <c r="T542" s="77"/>
      <c r="U542" s="77"/>
      <c r="V542" s="77"/>
      <c r="W542" s="1"/>
      <c r="X542" s="46" t="str">
        <f t="shared" si="110"/>
        <v/>
      </c>
      <c r="Y542" s="46" t="str">
        <f>IF(NOT(AND(LEFT(R542,1)="L",R542&lt;&gt;"LIGNE")),"",IF(UPPER(TRIM(W542))="QS","Qt. suffisante",IF(AJ542="","",IF(AF542="MASSE",IF(AJ542&gt;=1,"Kg","g"),IF(AF542="VOLUME",IF(AJ542&gt;=1,"L","cl"),IFERROR(VLOOKUP(UPPER(TRIM(V542)),AP4:AS49,4,FALSE),V542))))))</f>
        <v/>
      </c>
      <c r="Z542" s="78" t="str">
        <f t="shared" si="111"/>
        <v/>
      </c>
      <c r="AA542" s="45" t="str">
        <f>IF(NOT(AND(LEFT(R542,1)="L",R542&lt;&gt;"LIGNE")),"",IF(UPPER(TRIM(W542))="QS","Qt. suffisante",IF(AI542="","",IF(AF542="MASSE",IF(AI542&gt;=1,"Kg","g"),IF(AF542="VOLUME",IF(AI542&gt;=1,"L","cl"),IFERROR(VLOOKUP(UPPER(TRIM(V542)),AP4:AS49,4,FALSE),V542))))))</f>
        <v/>
      </c>
      <c r="AB542" s="47" t="str">
        <f t="shared" si="107"/>
        <v/>
      </c>
      <c r="AC542" s="47" t="str">
        <f t="shared" si="108"/>
        <v/>
      </c>
      <c r="AD542" s="47" t="str">
        <f t="shared" si="112"/>
        <v/>
      </c>
      <c r="AE542" s="1"/>
      <c r="AF542" s="48" t="str">
        <f>IF(NOT(AND(LEFT(R542,1)="L",R542&lt;&gt;"LIGNE")),"",IFERROR(VLOOKUP(UPPER(TRIM(V542)),AP4:AS49,2,FALSE),""))</f>
        <v/>
      </c>
      <c r="AG542" s="49" t="str">
        <f>IF(NOT(AND(LEFT(R542,1)="L",R542&lt;&gt;"LIGNE")),"",IFERROR(VLOOKUP(UPPER(TRIM(V542)),AP4:AS49,3,FALSE),""))</f>
        <v/>
      </c>
      <c r="AH542" s="49" t="str">
        <f t="shared" si="109"/>
        <v/>
      </c>
      <c r="AI542" s="49" t="str">
        <f t="shared" si="113"/>
        <v/>
      </c>
      <c r="AJ542" s="49" t="str">
        <f t="shared" si="114"/>
        <v/>
      </c>
      <c r="AK542" s="40" t="str">
        <f>IF(R542="RECETTE","",IF(R542="PRINCIPAL AUTEUR",IF(OR(S542="",T542="",V542="",W542="",S542=0),"",IFERROR(IF(OR(VLOOKUP(UPPER(TRIM(SUBSTITUTE(T542,CHAR(160)," "))),AP4:AS49,2,FALSE)&lt;&gt;VLOOKUP(UPPER(TRIM(SUBSTITUTE(W542,CHAR(160)," "))),AP4:AS49,2,FALSE),AND(VLOOKUP(UPPER(TRIM(SUBSTITUTE(T542,CHAR(160)," "))),AP4:AS49,2,FALSE)="AUTRE",UPPER(TRIM(SUBSTITUTE(T542,CHAR(160)," ")))&lt;&gt;UPPER(TRIM(SUBSTITUTE(W542,CHAR(160)," "))))),"",(V542*VLOOKUP(UPPER(TRIM(SUBSTITUTE(W542,CHAR(160)," "))),AP4:AS49,3,FALSE))/(S542*VLOOKUP(UPPER(TRIM(SUBSTITUTE(T542,CHAR(160)," "))),AP4:AS49,3,FALSE))),"")),IFERROR(AK541,"")))</f>
        <v/>
      </c>
      <c r="AL542" s="40" t="str">
        <f t="shared" si="115"/>
        <v/>
      </c>
      <c r="AM542" s="50">
        <f t="shared" si="116"/>
        <v>0</v>
      </c>
      <c r="AN542" s="1"/>
      <c r="AO542" s="1"/>
      <c r="AP542" s="60" t="s">
        <v>62</v>
      </c>
      <c r="AQ542" s="1"/>
      <c r="AR542" s="1"/>
      <c r="AS542" s="1"/>
      <c r="BJ542" s="229">
        <v>1</v>
      </c>
    </row>
    <row r="543" spans="2:62" ht="20.100000000000001" customHeight="1" x14ac:dyDescent="0.25">
      <c r="B543" s="178">
        <f t="shared" si="105"/>
        <v>0</v>
      </c>
      <c r="C543" s="156"/>
      <c r="D543" s="157"/>
      <c r="E543" s="157"/>
      <c r="F543" s="157"/>
      <c r="G543" s="157"/>
      <c r="H543" s="157"/>
      <c r="I543" s="158"/>
      <c r="K543" s="255" t="str">
        <f t="shared" si="106"/>
        <v>►</v>
      </c>
      <c r="L543" s="341"/>
      <c r="M543" s="341"/>
      <c r="N543" s="341"/>
      <c r="O543" s="341"/>
      <c r="P543" s="341"/>
      <c r="Q543" s="1"/>
      <c r="R543" s="1"/>
      <c r="S543" s="77"/>
      <c r="T543" s="77"/>
      <c r="U543" s="77"/>
      <c r="V543" s="77"/>
      <c r="W543" s="1"/>
      <c r="X543" s="46" t="str">
        <f t="shared" si="110"/>
        <v/>
      </c>
      <c r="Y543" s="46" t="str">
        <f>IF(NOT(AND(LEFT(R543,1)="L",R543&lt;&gt;"LIGNE")),"",IF(UPPER(TRIM(W543))="QS","Qt. suffisante",IF(AJ543="","",IF(AF543="MASSE",IF(AJ543&gt;=1,"Kg","g"),IF(AF543="VOLUME",IF(AJ543&gt;=1,"L","cl"),IFERROR(VLOOKUP(UPPER(TRIM(V543)),AP4:AS49,4,FALSE),V543))))))</f>
        <v/>
      </c>
      <c r="Z543" s="78" t="str">
        <f t="shared" si="111"/>
        <v/>
      </c>
      <c r="AA543" s="45" t="str">
        <f>IF(NOT(AND(LEFT(R543,1)="L",R543&lt;&gt;"LIGNE")),"",IF(UPPER(TRIM(W543))="QS","Qt. suffisante",IF(AI543="","",IF(AF543="MASSE",IF(AI543&gt;=1,"Kg","g"),IF(AF543="VOLUME",IF(AI543&gt;=1,"L","cl"),IFERROR(VLOOKUP(UPPER(TRIM(V543)),AP4:AS49,4,FALSE),V543))))))</f>
        <v/>
      </c>
      <c r="AB543" s="47" t="str">
        <f t="shared" si="107"/>
        <v/>
      </c>
      <c r="AC543" s="47" t="str">
        <f t="shared" si="108"/>
        <v/>
      </c>
      <c r="AD543" s="47" t="str">
        <f t="shared" si="112"/>
        <v/>
      </c>
      <c r="AE543" s="1"/>
      <c r="AF543" s="48" t="str">
        <f>IF(NOT(AND(LEFT(R543,1)="L",R543&lt;&gt;"LIGNE")),"",IFERROR(VLOOKUP(UPPER(TRIM(V543)),AP4:AS49,2,FALSE),""))</f>
        <v/>
      </c>
      <c r="AG543" s="49" t="str">
        <f>IF(NOT(AND(LEFT(R543,1)="L",R543&lt;&gt;"LIGNE")),"",IFERROR(VLOOKUP(UPPER(TRIM(V543)),AP4:AS49,3,FALSE),""))</f>
        <v/>
      </c>
      <c r="AH543" s="49" t="str">
        <f t="shared" si="109"/>
        <v/>
      </c>
      <c r="AI543" s="49" t="str">
        <f t="shared" si="113"/>
        <v/>
      </c>
      <c r="AJ543" s="49" t="str">
        <f t="shared" si="114"/>
        <v/>
      </c>
      <c r="AK543" s="40" t="str">
        <f>IF(R543="RECETTE","",IF(R543="PRINCIPAL AUTEUR",IF(OR(S543="",T543="",V543="",W543="",S543=0),"",IFERROR(IF(OR(VLOOKUP(UPPER(TRIM(SUBSTITUTE(T543,CHAR(160)," "))),AP4:AS49,2,FALSE)&lt;&gt;VLOOKUP(UPPER(TRIM(SUBSTITUTE(W543,CHAR(160)," "))),AP4:AS49,2,FALSE),AND(VLOOKUP(UPPER(TRIM(SUBSTITUTE(T543,CHAR(160)," "))),AP4:AS49,2,FALSE)="AUTRE",UPPER(TRIM(SUBSTITUTE(T543,CHAR(160)," ")))&lt;&gt;UPPER(TRIM(SUBSTITUTE(W543,CHAR(160)," "))))),"",(V543*VLOOKUP(UPPER(TRIM(SUBSTITUTE(W543,CHAR(160)," "))),AP4:AS49,3,FALSE))/(S543*VLOOKUP(UPPER(TRIM(SUBSTITUTE(T543,CHAR(160)," "))),AP4:AS49,3,FALSE))),"")),IFERROR(AK542,"")))</f>
        <v/>
      </c>
      <c r="AL543" s="40" t="str">
        <f t="shared" si="115"/>
        <v/>
      </c>
      <c r="AM543" s="50">
        <f t="shared" si="116"/>
        <v>0</v>
      </c>
      <c r="AN543" s="1"/>
      <c r="AO543" s="1"/>
      <c r="AP543" s="65" t="s">
        <v>445</v>
      </c>
      <c r="AQ543" s="1"/>
      <c r="AR543" s="1"/>
      <c r="AS543" s="1"/>
      <c r="BJ543" s="229">
        <v>1</v>
      </c>
    </row>
    <row r="544" spans="2:62" ht="20.100000000000001" customHeight="1" x14ac:dyDescent="0.25">
      <c r="B544" s="178">
        <f t="shared" si="105"/>
        <v>0</v>
      </c>
      <c r="C544" s="156"/>
      <c r="D544" s="157"/>
      <c r="E544" s="157"/>
      <c r="F544" s="157"/>
      <c r="G544" s="157"/>
      <c r="H544" s="157"/>
      <c r="I544" s="158"/>
      <c r="K544" s="255" t="str">
        <f t="shared" si="106"/>
        <v>►</v>
      </c>
      <c r="L544" s="341"/>
      <c r="M544" s="341"/>
      <c r="N544" s="341"/>
      <c r="O544" s="341"/>
      <c r="P544" s="341"/>
      <c r="Q544" s="1"/>
      <c r="R544" s="1"/>
      <c r="S544" s="77"/>
      <c r="T544" s="77"/>
      <c r="U544" s="77"/>
      <c r="V544" s="77"/>
      <c r="W544" s="1"/>
      <c r="X544" s="46" t="str">
        <f t="shared" si="110"/>
        <v/>
      </c>
      <c r="Y544" s="46" t="str">
        <f>IF(NOT(AND(LEFT(R544,1)="L",R544&lt;&gt;"LIGNE")),"",IF(UPPER(TRIM(W544))="QS","Qt. suffisante",IF(AJ544="","",IF(AF544="MASSE",IF(AJ544&gt;=1,"Kg","g"),IF(AF544="VOLUME",IF(AJ544&gt;=1,"L","cl"),IFERROR(VLOOKUP(UPPER(TRIM(V544)),AP4:AS49,4,FALSE),V544))))))</f>
        <v/>
      </c>
      <c r="Z544" s="78" t="str">
        <f t="shared" si="111"/>
        <v/>
      </c>
      <c r="AA544" s="45" t="str">
        <f>IF(NOT(AND(LEFT(R544,1)="L",R544&lt;&gt;"LIGNE")),"",IF(UPPER(TRIM(W544))="QS","Qt. suffisante",IF(AI544="","",IF(AF544="MASSE",IF(AI544&gt;=1,"Kg","g"),IF(AF544="VOLUME",IF(AI544&gt;=1,"L","cl"),IFERROR(VLOOKUP(UPPER(TRIM(V544)),AP4:AS49,4,FALSE),V544))))))</f>
        <v/>
      </c>
      <c r="AB544" s="47" t="str">
        <f t="shared" si="107"/>
        <v/>
      </c>
      <c r="AC544" s="47" t="str">
        <f t="shared" si="108"/>
        <v/>
      </c>
      <c r="AD544" s="47" t="str">
        <f t="shared" si="112"/>
        <v/>
      </c>
      <c r="AE544" s="1"/>
      <c r="AF544" s="48" t="str">
        <f>IF(NOT(AND(LEFT(R544,1)="L",R544&lt;&gt;"LIGNE")),"",IFERROR(VLOOKUP(UPPER(TRIM(V544)),AP4:AS49,2,FALSE),""))</f>
        <v/>
      </c>
      <c r="AG544" s="49" t="str">
        <f>IF(NOT(AND(LEFT(R544,1)="L",R544&lt;&gt;"LIGNE")),"",IFERROR(VLOOKUP(UPPER(TRIM(V544)),AP4:AS49,3,FALSE),""))</f>
        <v/>
      </c>
      <c r="AH544" s="49" t="str">
        <f t="shared" si="109"/>
        <v/>
      </c>
      <c r="AI544" s="49" t="str">
        <f t="shared" si="113"/>
        <v/>
      </c>
      <c r="AJ544" s="49" t="str">
        <f t="shared" si="114"/>
        <v/>
      </c>
      <c r="AK544" s="40" t="str">
        <f>IF(R544="RECETTE","",IF(R544="PRINCIPAL AUTEUR",IF(OR(S544="",T544="",V544="",W544="",S544=0),"",IFERROR(IF(OR(VLOOKUP(UPPER(TRIM(SUBSTITUTE(T544,CHAR(160)," "))),AP4:AS49,2,FALSE)&lt;&gt;VLOOKUP(UPPER(TRIM(SUBSTITUTE(W544,CHAR(160)," "))),AP4:AS49,2,FALSE),AND(VLOOKUP(UPPER(TRIM(SUBSTITUTE(T544,CHAR(160)," "))),AP4:AS49,2,FALSE)="AUTRE",UPPER(TRIM(SUBSTITUTE(T544,CHAR(160)," ")))&lt;&gt;UPPER(TRIM(SUBSTITUTE(W544,CHAR(160)," "))))),"",(V544*VLOOKUP(UPPER(TRIM(SUBSTITUTE(W544,CHAR(160)," "))),AP4:AS49,3,FALSE))/(S544*VLOOKUP(UPPER(TRIM(SUBSTITUTE(T544,CHAR(160)," "))),AP4:AS49,3,FALSE))),"")),IFERROR(AK543,"")))</f>
        <v/>
      </c>
      <c r="AL544" s="40" t="str">
        <f t="shared" si="115"/>
        <v/>
      </c>
      <c r="AM544" s="50">
        <f t="shared" si="116"/>
        <v>0</v>
      </c>
      <c r="AN544" s="1"/>
      <c r="AO544" s="1"/>
      <c r="AP544" s="65" t="s">
        <v>446</v>
      </c>
      <c r="AQ544" s="1"/>
      <c r="AR544" s="1"/>
      <c r="AS544" s="1"/>
      <c r="BJ544" s="229">
        <v>1</v>
      </c>
    </row>
    <row r="545" spans="2:62" ht="20.100000000000001" customHeight="1" x14ac:dyDescent="0.25">
      <c r="B545" s="178">
        <f t="shared" si="105"/>
        <v>0</v>
      </c>
      <c r="C545" s="156"/>
      <c r="D545" s="157"/>
      <c r="E545" s="157"/>
      <c r="F545" s="157"/>
      <c r="G545" s="157"/>
      <c r="H545" s="157"/>
      <c r="I545" s="158"/>
      <c r="K545" s="255" t="str">
        <f t="shared" si="106"/>
        <v>►</v>
      </c>
      <c r="L545" s="341"/>
      <c r="M545" s="341"/>
      <c r="N545" s="341"/>
      <c r="O545" s="341"/>
      <c r="P545" s="341"/>
      <c r="Q545" s="1"/>
      <c r="R545" s="1"/>
      <c r="S545" s="77"/>
      <c r="T545" s="77"/>
      <c r="U545" s="77"/>
      <c r="V545" s="77"/>
      <c r="W545" s="1"/>
      <c r="X545" s="46" t="str">
        <f t="shared" si="110"/>
        <v/>
      </c>
      <c r="Y545" s="46" t="str">
        <f>IF(NOT(AND(LEFT(R545,1)="L",R545&lt;&gt;"LIGNE")),"",IF(UPPER(TRIM(W545))="QS","Qt. suffisante",IF(AJ545="","",IF(AF545="MASSE",IF(AJ545&gt;=1,"Kg","g"),IF(AF545="VOLUME",IF(AJ545&gt;=1,"L","cl"),IFERROR(VLOOKUP(UPPER(TRIM(V545)),AP4:AS49,4,FALSE),V545))))))</f>
        <v/>
      </c>
      <c r="Z545" s="78" t="str">
        <f t="shared" si="111"/>
        <v/>
      </c>
      <c r="AA545" s="45" t="str">
        <f>IF(NOT(AND(LEFT(R545,1)="L",R545&lt;&gt;"LIGNE")),"",IF(UPPER(TRIM(W545))="QS","Qt. suffisante",IF(AI545="","",IF(AF545="MASSE",IF(AI545&gt;=1,"Kg","g"),IF(AF545="VOLUME",IF(AI545&gt;=1,"L","cl"),IFERROR(VLOOKUP(UPPER(TRIM(V545)),AP4:AS49,4,FALSE),V545))))))</f>
        <v/>
      </c>
      <c r="AB545" s="47" t="str">
        <f t="shared" si="107"/>
        <v/>
      </c>
      <c r="AC545" s="47" t="str">
        <f t="shared" si="108"/>
        <v/>
      </c>
      <c r="AD545" s="47" t="str">
        <f t="shared" si="112"/>
        <v/>
      </c>
      <c r="AE545" s="1"/>
      <c r="AF545" s="48" t="str">
        <f>IF(NOT(AND(LEFT(R545,1)="L",R545&lt;&gt;"LIGNE")),"",IFERROR(VLOOKUP(UPPER(TRIM(V545)),AP4:AS49,2,FALSE),""))</f>
        <v/>
      </c>
      <c r="AG545" s="49" t="str">
        <f>IF(NOT(AND(LEFT(R545,1)="L",R545&lt;&gt;"LIGNE")),"",IFERROR(VLOOKUP(UPPER(TRIM(V545)),AP4:AS49,3,FALSE),""))</f>
        <v/>
      </c>
      <c r="AH545" s="49" t="str">
        <f t="shared" si="109"/>
        <v/>
      </c>
      <c r="AI545" s="49" t="str">
        <f t="shared" si="113"/>
        <v/>
      </c>
      <c r="AJ545" s="49" t="str">
        <f t="shared" si="114"/>
        <v/>
      </c>
      <c r="AK545" s="40" t="str">
        <f>IF(R545="RECETTE","",IF(R545="PRINCIPAL AUTEUR",IF(OR(S545="",T545="",V545="",W545="",S545=0),"",IFERROR(IF(OR(VLOOKUP(UPPER(TRIM(SUBSTITUTE(T545,CHAR(160)," "))),AP4:AS49,2,FALSE)&lt;&gt;VLOOKUP(UPPER(TRIM(SUBSTITUTE(W545,CHAR(160)," "))),AP4:AS49,2,FALSE),AND(VLOOKUP(UPPER(TRIM(SUBSTITUTE(T545,CHAR(160)," "))),AP4:AS49,2,FALSE)="AUTRE",UPPER(TRIM(SUBSTITUTE(T545,CHAR(160)," ")))&lt;&gt;UPPER(TRIM(SUBSTITUTE(W545,CHAR(160)," "))))),"",(V545*VLOOKUP(UPPER(TRIM(SUBSTITUTE(W545,CHAR(160)," "))),AP4:AS49,3,FALSE))/(S545*VLOOKUP(UPPER(TRIM(SUBSTITUTE(T545,CHAR(160)," "))),AP4:AS49,3,FALSE))),"")),IFERROR(AK544,"")))</f>
        <v/>
      </c>
      <c r="AL545" s="40" t="str">
        <f t="shared" si="115"/>
        <v/>
      </c>
      <c r="AM545" s="50">
        <f t="shared" si="116"/>
        <v>0</v>
      </c>
      <c r="AN545" s="1"/>
      <c r="AO545" s="1"/>
      <c r="AP545" s="65" t="s">
        <v>447</v>
      </c>
      <c r="AQ545" s="1"/>
      <c r="AR545" s="1"/>
      <c r="AS545" s="1"/>
      <c r="BJ545" s="229">
        <v>1</v>
      </c>
    </row>
    <row r="546" spans="2:62" ht="20.100000000000001" customHeight="1" x14ac:dyDescent="0.25">
      <c r="B546" s="178">
        <f t="shared" si="105"/>
        <v>0</v>
      </c>
      <c r="C546" s="156"/>
      <c r="D546" s="157"/>
      <c r="E546" s="157"/>
      <c r="F546" s="157"/>
      <c r="G546" s="157"/>
      <c r="H546" s="157"/>
      <c r="I546" s="158"/>
      <c r="K546" s="255" t="str">
        <f t="shared" si="106"/>
        <v>►</v>
      </c>
      <c r="L546" s="341"/>
      <c r="M546" s="341"/>
      <c r="N546" s="341"/>
      <c r="O546" s="341"/>
      <c r="P546" s="341"/>
      <c r="Q546" s="1"/>
      <c r="R546" s="1"/>
      <c r="S546" s="77"/>
      <c r="T546" s="77"/>
      <c r="U546" s="77"/>
      <c r="V546" s="77"/>
      <c r="W546" s="1"/>
      <c r="X546" s="46" t="str">
        <f t="shared" si="110"/>
        <v/>
      </c>
      <c r="Y546" s="46" t="str">
        <f>IF(NOT(AND(LEFT(R546,1)="L",R546&lt;&gt;"LIGNE")),"",IF(UPPER(TRIM(W546))="QS","Qt. suffisante",IF(AJ546="","",IF(AF546="MASSE",IF(AJ546&gt;=1,"Kg","g"),IF(AF546="VOLUME",IF(AJ546&gt;=1,"L","cl"),IFERROR(VLOOKUP(UPPER(TRIM(V546)),AP4:AS49,4,FALSE),V546))))))</f>
        <v/>
      </c>
      <c r="Z546" s="78" t="str">
        <f t="shared" si="111"/>
        <v/>
      </c>
      <c r="AA546" s="45" t="str">
        <f>IF(NOT(AND(LEFT(R546,1)="L",R546&lt;&gt;"LIGNE")),"",IF(UPPER(TRIM(W546))="QS","Qt. suffisante",IF(AI546="","",IF(AF546="MASSE",IF(AI546&gt;=1,"Kg","g"),IF(AF546="VOLUME",IF(AI546&gt;=1,"L","cl"),IFERROR(VLOOKUP(UPPER(TRIM(V546)),AP4:AS49,4,FALSE),V546))))))</f>
        <v/>
      </c>
      <c r="AB546" s="47" t="str">
        <f t="shared" si="107"/>
        <v/>
      </c>
      <c r="AC546" s="47" t="str">
        <f t="shared" si="108"/>
        <v/>
      </c>
      <c r="AD546" s="47" t="str">
        <f t="shared" si="112"/>
        <v/>
      </c>
      <c r="AE546" s="1"/>
      <c r="AF546" s="48" t="str">
        <f>IF(NOT(AND(LEFT(R546,1)="L",R546&lt;&gt;"LIGNE")),"",IFERROR(VLOOKUP(UPPER(TRIM(V546)),AP4:AS49,2,FALSE),""))</f>
        <v/>
      </c>
      <c r="AG546" s="49" t="str">
        <f>IF(NOT(AND(LEFT(R546,1)="L",R546&lt;&gt;"LIGNE")),"",IFERROR(VLOOKUP(UPPER(TRIM(V546)),AP4:AS49,3,FALSE),""))</f>
        <v/>
      </c>
      <c r="AH546" s="49" t="str">
        <f t="shared" si="109"/>
        <v/>
      </c>
      <c r="AI546" s="49" t="str">
        <f t="shared" si="113"/>
        <v/>
      </c>
      <c r="AJ546" s="49" t="str">
        <f t="shared" si="114"/>
        <v/>
      </c>
      <c r="AK546" s="40" t="str">
        <f>IF(R546="RECETTE","",IF(R546="PRINCIPAL AUTEUR",IF(OR(S546="",T546="",V546="",W546="",S546=0),"",IFERROR(IF(OR(VLOOKUP(UPPER(TRIM(SUBSTITUTE(T546,CHAR(160)," "))),AP4:AS49,2,FALSE)&lt;&gt;VLOOKUP(UPPER(TRIM(SUBSTITUTE(W546,CHAR(160)," "))),AP4:AS49,2,FALSE),AND(VLOOKUP(UPPER(TRIM(SUBSTITUTE(T546,CHAR(160)," "))),AP4:AS49,2,FALSE)="AUTRE",UPPER(TRIM(SUBSTITUTE(T546,CHAR(160)," ")))&lt;&gt;UPPER(TRIM(SUBSTITUTE(W546,CHAR(160)," "))))),"",(V546*VLOOKUP(UPPER(TRIM(SUBSTITUTE(W546,CHAR(160)," "))),AP4:AS49,3,FALSE))/(S546*VLOOKUP(UPPER(TRIM(SUBSTITUTE(T546,CHAR(160)," "))),AP4:AS49,3,FALSE))),"")),IFERROR(AK545,"")))</f>
        <v/>
      </c>
      <c r="AL546" s="40" t="str">
        <f t="shared" si="115"/>
        <v/>
      </c>
      <c r="AM546" s="50">
        <f t="shared" si="116"/>
        <v>0</v>
      </c>
      <c r="AN546" s="1"/>
      <c r="AO546" s="1"/>
      <c r="AP546" s="65" t="s">
        <v>448</v>
      </c>
      <c r="AQ546" s="1"/>
      <c r="AR546" s="1"/>
      <c r="AS546" s="1"/>
      <c r="BJ546" s="229">
        <v>1</v>
      </c>
    </row>
    <row r="547" spans="2:62" ht="20.100000000000001" customHeight="1" x14ac:dyDescent="0.25">
      <c r="B547" s="178">
        <f t="shared" si="105"/>
        <v>0</v>
      </c>
      <c r="C547" s="156"/>
      <c r="D547" s="157"/>
      <c r="E547" s="157"/>
      <c r="F547" s="157"/>
      <c r="G547" s="157"/>
      <c r="H547" s="157"/>
      <c r="I547" s="158"/>
      <c r="K547" s="255" t="str">
        <f t="shared" si="106"/>
        <v>►</v>
      </c>
      <c r="L547" s="341"/>
      <c r="M547" s="341"/>
      <c r="N547" s="341"/>
      <c r="O547" s="341"/>
      <c r="P547" s="341"/>
      <c r="Q547" s="1"/>
      <c r="R547" s="1"/>
      <c r="S547" s="77"/>
      <c r="T547" s="77"/>
      <c r="U547" s="77"/>
      <c r="V547" s="77"/>
      <c r="W547" s="1"/>
      <c r="X547" s="46" t="str">
        <f t="shared" si="110"/>
        <v/>
      </c>
      <c r="Y547" s="46" t="str">
        <f>IF(NOT(AND(LEFT(R547,1)="L",R547&lt;&gt;"LIGNE")),"",IF(UPPER(TRIM(W547))="QS","Qt. suffisante",IF(AJ547="","",IF(AF547="MASSE",IF(AJ547&gt;=1,"Kg","g"),IF(AF547="VOLUME",IF(AJ547&gt;=1,"L","cl"),IFERROR(VLOOKUP(UPPER(TRIM(V547)),AP4:AS49,4,FALSE),V547))))))</f>
        <v/>
      </c>
      <c r="Z547" s="78" t="str">
        <f t="shared" si="111"/>
        <v/>
      </c>
      <c r="AA547" s="45" t="str">
        <f>IF(NOT(AND(LEFT(R547,1)="L",R547&lt;&gt;"LIGNE")),"",IF(UPPER(TRIM(W547))="QS","Qt. suffisante",IF(AI547="","",IF(AF547="MASSE",IF(AI547&gt;=1,"Kg","g"),IF(AF547="VOLUME",IF(AI547&gt;=1,"L","cl"),IFERROR(VLOOKUP(UPPER(TRIM(V547)),AP4:AS49,4,FALSE),V547))))))</f>
        <v/>
      </c>
      <c r="AB547" s="47" t="str">
        <f t="shared" si="107"/>
        <v/>
      </c>
      <c r="AC547" s="47" t="str">
        <f t="shared" si="108"/>
        <v/>
      </c>
      <c r="AD547" s="47" t="str">
        <f t="shared" si="112"/>
        <v/>
      </c>
      <c r="AE547" s="1"/>
      <c r="AF547" s="48" t="str">
        <f>IF(NOT(AND(LEFT(R547,1)="L",R547&lt;&gt;"LIGNE")),"",IFERROR(VLOOKUP(UPPER(TRIM(V547)),AP4:AS49,2,FALSE),""))</f>
        <v/>
      </c>
      <c r="AG547" s="49" t="str">
        <f>IF(NOT(AND(LEFT(R547,1)="L",R547&lt;&gt;"LIGNE")),"",IFERROR(VLOOKUP(UPPER(TRIM(V547)),AP4:AS49,3,FALSE),""))</f>
        <v/>
      </c>
      <c r="AH547" s="49" t="str">
        <f t="shared" si="109"/>
        <v/>
      </c>
      <c r="AI547" s="49" t="str">
        <f t="shared" si="113"/>
        <v/>
      </c>
      <c r="AJ547" s="49" t="str">
        <f t="shared" si="114"/>
        <v/>
      </c>
      <c r="AK547" s="40" t="str">
        <f>IF(R547="RECETTE","",IF(R547="PRINCIPAL AUTEUR",IF(OR(S547="",T547="",V547="",W547="",S547=0),"",IFERROR(IF(OR(VLOOKUP(UPPER(TRIM(SUBSTITUTE(T547,CHAR(160)," "))),AP4:AS49,2,FALSE)&lt;&gt;VLOOKUP(UPPER(TRIM(SUBSTITUTE(W547,CHAR(160)," "))),AP4:AS49,2,FALSE),AND(VLOOKUP(UPPER(TRIM(SUBSTITUTE(T547,CHAR(160)," "))),AP4:AS49,2,FALSE)="AUTRE",UPPER(TRIM(SUBSTITUTE(T547,CHAR(160)," ")))&lt;&gt;UPPER(TRIM(SUBSTITUTE(W547,CHAR(160)," "))))),"",(V547*VLOOKUP(UPPER(TRIM(SUBSTITUTE(W547,CHAR(160)," "))),AP4:AS49,3,FALSE))/(S547*VLOOKUP(UPPER(TRIM(SUBSTITUTE(T547,CHAR(160)," "))),AP4:AS49,3,FALSE))),"")),IFERROR(AK546,"")))</f>
        <v/>
      </c>
      <c r="AL547" s="40" t="str">
        <f t="shared" si="115"/>
        <v/>
      </c>
      <c r="AM547" s="50">
        <f t="shared" si="116"/>
        <v>0</v>
      </c>
      <c r="AN547" s="1"/>
      <c r="AO547" s="1"/>
      <c r="AP547" s="65" t="s">
        <v>449</v>
      </c>
      <c r="AQ547" s="1"/>
      <c r="AR547" s="1"/>
      <c r="AS547" s="1"/>
      <c r="BJ547" s="229">
        <v>1</v>
      </c>
    </row>
    <row r="548" spans="2:62" ht="20.100000000000001" customHeight="1" x14ac:dyDescent="0.25">
      <c r="B548" s="178">
        <f t="shared" si="105"/>
        <v>0</v>
      </c>
      <c r="C548" s="156"/>
      <c r="D548" s="157"/>
      <c r="E548" s="157"/>
      <c r="F548" s="157"/>
      <c r="G548" s="157"/>
      <c r="H548" s="157"/>
      <c r="I548" s="158"/>
      <c r="K548" s="255" t="str">
        <f t="shared" si="106"/>
        <v>►</v>
      </c>
      <c r="L548" s="341"/>
      <c r="M548" s="341"/>
      <c r="N548" s="341"/>
      <c r="O548" s="341"/>
      <c r="P548" s="341"/>
      <c r="Q548" s="1"/>
      <c r="R548" s="1"/>
      <c r="S548" s="77"/>
      <c r="T548" s="77"/>
      <c r="U548" s="77"/>
      <c r="V548" s="77"/>
      <c r="W548" s="1"/>
      <c r="X548" s="46" t="str">
        <f t="shared" si="110"/>
        <v/>
      </c>
      <c r="Y548" s="46" t="str">
        <f>IF(NOT(AND(LEFT(R548,1)="L",R548&lt;&gt;"LIGNE")),"",IF(UPPER(TRIM(W548))="QS","Qt. suffisante",IF(AJ548="","",IF(AF548="MASSE",IF(AJ548&gt;=1,"Kg","g"),IF(AF548="VOLUME",IF(AJ548&gt;=1,"L","cl"),IFERROR(VLOOKUP(UPPER(TRIM(V548)),AP4:AS49,4,FALSE),V548))))))</f>
        <v/>
      </c>
      <c r="Z548" s="78" t="str">
        <f t="shared" si="111"/>
        <v/>
      </c>
      <c r="AA548" s="45" t="str">
        <f>IF(NOT(AND(LEFT(R548,1)="L",R548&lt;&gt;"LIGNE")),"",IF(UPPER(TRIM(W548))="QS","Qt. suffisante",IF(AI548="","",IF(AF548="MASSE",IF(AI548&gt;=1,"Kg","g"),IF(AF548="VOLUME",IF(AI548&gt;=1,"L","cl"),IFERROR(VLOOKUP(UPPER(TRIM(V548)),AP4:AS49,4,FALSE),V548))))))</f>
        <v/>
      </c>
      <c r="AB548" s="47" t="str">
        <f t="shared" si="107"/>
        <v/>
      </c>
      <c r="AC548" s="47" t="str">
        <f t="shared" si="108"/>
        <v/>
      </c>
      <c r="AD548" s="47" t="str">
        <f t="shared" si="112"/>
        <v/>
      </c>
      <c r="AE548" s="1"/>
      <c r="AF548" s="48" t="str">
        <f>IF(NOT(AND(LEFT(R548,1)="L",R548&lt;&gt;"LIGNE")),"",IFERROR(VLOOKUP(UPPER(TRIM(V548)),AP4:AS49,2,FALSE),""))</f>
        <v/>
      </c>
      <c r="AG548" s="49" t="str">
        <f>IF(NOT(AND(LEFT(R548,1)="L",R548&lt;&gt;"LIGNE")),"",IFERROR(VLOOKUP(UPPER(TRIM(V548)),AP4:AS49,3,FALSE),""))</f>
        <v/>
      </c>
      <c r="AH548" s="49" t="str">
        <f t="shared" si="109"/>
        <v/>
      </c>
      <c r="AI548" s="49" t="str">
        <f t="shared" si="113"/>
        <v/>
      </c>
      <c r="AJ548" s="49" t="str">
        <f t="shared" si="114"/>
        <v/>
      </c>
      <c r="AK548" s="40" t="str">
        <f>IF(R548="RECETTE","",IF(R548="PRINCIPAL AUTEUR",IF(OR(S548="",T548="",V548="",W548="",S548=0),"",IFERROR(IF(OR(VLOOKUP(UPPER(TRIM(SUBSTITUTE(T548,CHAR(160)," "))),AP4:AS49,2,FALSE)&lt;&gt;VLOOKUP(UPPER(TRIM(SUBSTITUTE(W548,CHAR(160)," "))),AP4:AS49,2,FALSE),AND(VLOOKUP(UPPER(TRIM(SUBSTITUTE(T548,CHAR(160)," "))),AP4:AS49,2,FALSE)="AUTRE",UPPER(TRIM(SUBSTITUTE(T548,CHAR(160)," ")))&lt;&gt;UPPER(TRIM(SUBSTITUTE(W548,CHAR(160)," "))))),"",(V548*VLOOKUP(UPPER(TRIM(SUBSTITUTE(W548,CHAR(160)," "))),AP4:AS49,3,FALSE))/(S548*VLOOKUP(UPPER(TRIM(SUBSTITUTE(T548,CHAR(160)," "))),AP4:AS49,3,FALSE))),"")),IFERROR(AK547,"")))</f>
        <v/>
      </c>
      <c r="AL548" s="40" t="str">
        <f t="shared" si="115"/>
        <v/>
      </c>
      <c r="AM548" s="50">
        <f t="shared" si="116"/>
        <v>0</v>
      </c>
      <c r="AN548" s="1"/>
      <c r="AO548" s="1"/>
      <c r="AP548" s="65" t="s">
        <v>454</v>
      </c>
      <c r="AQ548" s="1"/>
      <c r="AR548" s="1"/>
      <c r="AS548" s="1"/>
      <c r="BJ548" s="229">
        <v>1</v>
      </c>
    </row>
    <row r="549" spans="2:62" ht="20.100000000000001" customHeight="1" x14ac:dyDescent="0.25">
      <c r="B549" s="178">
        <f t="shared" si="105"/>
        <v>0</v>
      </c>
      <c r="C549" s="156"/>
      <c r="D549" s="157"/>
      <c r="E549" s="157"/>
      <c r="F549" s="157"/>
      <c r="G549" s="157"/>
      <c r="H549" s="157"/>
      <c r="I549" s="158"/>
      <c r="K549" s="255" t="str">
        <f t="shared" si="106"/>
        <v>►</v>
      </c>
      <c r="L549" s="341"/>
      <c r="M549" s="341"/>
      <c r="N549" s="341"/>
      <c r="O549" s="341"/>
      <c r="P549" s="341"/>
      <c r="Q549" s="1"/>
      <c r="R549" s="1"/>
      <c r="S549" s="77"/>
      <c r="T549" s="77"/>
      <c r="U549" s="77"/>
      <c r="V549" s="77"/>
      <c r="W549" s="1"/>
      <c r="X549" s="46" t="str">
        <f t="shared" si="110"/>
        <v/>
      </c>
      <c r="Y549" s="46" t="str">
        <f>IF(NOT(AND(LEFT(R549,1)="L",R549&lt;&gt;"LIGNE")),"",IF(UPPER(TRIM(W549))="QS","Qt. suffisante",IF(AJ549="","",IF(AF549="MASSE",IF(AJ549&gt;=1,"Kg","g"),IF(AF549="VOLUME",IF(AJ549&gt;=1,"L","cl"),IFERROR(VLOOKUP(UPPER(TRIM(V549)),AP4:AS49,4,FALSE),V549))))))</f>
        <v/>
      </c>
      <c r="Z549" s="78" t="str">
        <f t="shared" si="111"/>
        <v/>
      </c>
      <c r="AA549" s="45" t="str">
        <f>IF(NOT(AND(LEFT(R549,1)="L",R549&lt;&gt;"LIGNE")),"",IF(UPPER(TRIM(W549))="QS","Qt. suffisante",IF(AI549="","",IF(AF549="MASSE",IF(AI549&gt;=1,"Kg","g"),IF(AF549="VOLUME",IF(AI549&gt;=1,"L","cl"),IFERROR(VLOOKUP(UPPER(TRIM(V549)),AP4:AS49,4,FALSE),V549))))))</f>
        <v/>
      </c>
      <c r="AB549" s="47" t="str">
        <f t="shared" si="107"/>
        <v/>
      </c>
      <c r="AC549" s="47" t="str">
        <f t="shared" si="108"/>
        <v/>
      </c>
      <c r="AD549" s="47" t="str">
        <f t="shared" si="112"/>
        <v/>
      </c>
      <c r="AE549" s="1"/>
      <c r="AF549" s="48" t="str">
        <f>IF(NOT(AND(LEFT(R549,1)="L",R549&lt;&gt;"LIGNE")),"",IFERROR(VLOOKUP(UPPER(TRIM(V549)),AP4:AS49,2,FALSE),""))</f>
        <v/>
      </c>
      <c r="AG549" s="49" t="str">
        <f>IF(NOT(AND(LEFT(R549,1)="L",R549&lt;&gt;"LIGNE")),"",IFERROR(VLOOKUP(UPPER(TRIM(V549)),AP4:AS49,3,FALSE),""))</f>
        <v/>
      </c>
      <c r="AH549" s="49" t="str">
        <f t="shared" si="109"/>
        <v/>
      </c>
      <c r="AI549" s="49" t="str">
        <f t="shared" si="113"/>
        <v/>
      </c>
      <c r="AJ549" s="49" t="str">
        <f t="shared" si="114"/>
        <v/>
      </c>
      <c r="AK549" s="40" t="str">
        <f>IF(R549="RECETTE","",IF(R549="PRINCIPAL AUTEUR",IF(OR(S549="",T549="",V549="",W549="",S549=0),"",IFERROR(IF(OR(VLOOKUP(UPPER(TRIM(SUBSTITUTE(T549,CHAR(160)," "))),AP4:AS49,2,FALSE)&lt;&gt;VLOOKUP(UPPER(TRIM(SUBSTITUTE(W549,CHAR(160)," "))),AP4:AS49,2,FALSE),AND(VLOOKUP(UPPER(TRIM(SUBSTITUTE(T549,CHAR(160)," "))),AP4:AS49,2,FALSE)="AUTRE",UPPER(TRIM(SUBSTITUTE(T549,CHAR(160)," ")))&lt;&gt;UPPER(TRIM(SUBSTITUTE(W549,CHAR(160)," "))))),"",(V549*VLOOKUP(UPPER(TRIM(SUBSTITUTE(W549,CHAR(160)," "))),AP4:AS49,3,FALSE))/(S549*VLOOKUP(UPPER(TRIM(SUBSTITUTE(T549,CHAR(160)," "))),AP4:AS49,3,FALSE))),"")),IFERROR(AK548,"")))</f>
        <v/>
      </c>
      <c r="AL549" s="40" t="str">
        <f t="shared" si="115"/>
        <v/>
      </c>
      <c r="AM549" s="50">
        <f t="shared" si="116"/>
        <v>0</v>
      </c>
      <c r="AN549" s="1"/>
      <c r="AO549" s="1"/>
      <c r="AP549" s="65" t="s">
        <v>455</v>
      </c>
      <c r="AQ549" s="1"/>
      <c r="AR549" s="1"/>
      <c r="AS549" s="1"/>
      <c r="BJ549" s="229">
        <v>1</v>
      </c>
    </row>
    <row r="550" spans="2:62" ht="20.100000000000001" customHeight="1" x14ac:dyDescent="0.25">
      <c r="B550" s="178">
        <f t="shared" si="105"/>
        <v>0</v>
      </c>
      <c r="C550" s="156"/>
      <c r="D550" s="157"/>
      <c r="E550" s="157"/>
      <c r="F550" s="157"/>
      <c r="G550" s="157"/>
      <c r="H550" s="157"/>
      <c r="I550" s="158"/>
      <c r="K550" s="255" t="str">
        <f t="shared" si="106"/>
        <v>►</v>
      </c>
      <c r="L550" s="341"/>
      <c r="M550" s="341"/>
      <c r="N550" s="341"/>
      <c r="O550" s="341"/>
      <c r="P550" s="341"/>
      <c r="Q550" s="1"/>
      <c r="R550" s="1"/>
      <c r="S550" s="77"/>
      <c r="T550" s="77"/>
      <c r="U550" s="77"/>
      <c r="V550" s="77"/>
      <c r="W550" s="1"/>
      <c r="X550" s="46" t="str">
        <f t="shared" si="110"/>
        <v/>
      </c>
      <c r="Y550" s="46" t="str">
        <f>IF(NOT(AND(LEFT(R550,1)="L",R550&lt;&gt;"LIGNE")),"",IF(UPPER(TRIM(W550))="QS","Qt. suffisante",IF(AJ550="","",IF(AF550="MASSE",IF(AJ550&gt;=1,"Kg","g"),IF(AF550="VOLUME",IF(AJ550&gt;=1,"L","cl"),IFERROR(VLOOKUP(UPPER(TRIM(V550)),AP4:AS49,4,FALSE),V550))))))</f>
        <v/>
      </c>
      <c r="Z550" s="78" t="str">
        <f t="shared" si="111"/>
        <v/>
      </c>
      <c r="AA550" s="45" t="str">
        <f>IF(NOT(AND(LEFT(R550,1)="L",R550&lt;&gt;"LIGNE")),"",IF(UPPER(TRIM(W550))="QS","Qt. suffisante",IF(AI550="","",IF(AF550="MASSE",IF(AI550&gt;=1,"Kg","g"),IF(AF550="VOLUME",IF(AI550&gt;=1,"L","cl"),IFERROR(VLOOKUP(UPPER(TRIM(V550)),AP4:AS49,4,FALSE),V550))))))</f>
        <v/>
      </c>
      <c r="AB550" s="47" t="str">
        <f t="shared" si="107"/>
        <v/>
      </c>
      <c r="AC550" s="47" t="str">
        <f t="shared" si="108"/>
        <v/>
      </c>
      <c r="AD550" s="47" t="str">
        <f t="shared" si="112"/>
        <v/>
      </c>
      <c r="AE550" s="1"/>
      <c r="AF550" s="48" t="str">
        <f>IF(NOT(AND(LEFT(R550,1)="L",R550&lt;&gt;"LIGNE")),"",IFERROR(VLOOKUP(UPPER(TRIM(V550)),AP4:AS49,2,FALSE),""))</f>
        <v/>
      </c>
      <c r="AG550" s="49" t="str">
        <f>IF(NOT(AND(LEFT(R550,1)="L",R550&lt;&gt;"LIGNE")),"",IFERROR(VLOOKUP(UPPER(TRIM(V550)),AP4:AS49,3,FALSE),""))</f>
        <v/>
      </c>
      <c r="AH550" s="49" t="str">
        <f t="shared" si="109"/>
        <v/>
      </c>
      <c r="AI550" s="49" t="str">
        <f t="shared" si="113"/>
        <v/>
      </c>
      <c r="AJ550" s="49" t="str">
        <f t="shared" si="114"/>
        <v/>
      </c>
      <c r="AK550" s="40" t="str">
        <f>IF(R550="RECETTE","",IF(R550="PRINCIPAL AUTEUR",IF(OR(S550="",T550="",V550="",W550="",S550=0),"",IFERROR(IF(OR(VLOOKUP(UPPER(TRIM(SUBSTITUTE(T550,CHAR(160)," "))),AP4:AS49,2,FALSE)&lt;&gt;VLOOKUP(UPPER(TRIM(SUBSTITUTE(W550,CHAR(160)," "))),AP4:AS49,2,FALSE),AND(VLOOKUP(UPPER(TRIM(SUBSTITUTE(T550,CHAR(160)," "))),AP4:AS49,2,FALSE)="AUTRE",UPPER(TRIM(SUBSTITUTE(T550,CHAR(160)," ")))&lt;&gt;UPPER(TRIM(SUBSTITUTE(W550,CHAR(160)," "))))),"",(V550*VLOOKUP(UPPER(TRIM(SUBSTITUTE(W550,CHAR(160)," "))),AP4:AS49,3,FALSE))/(S550*VLOOKUP(UPPER(TRIM(SUBSTITUTE(T550,CHAR(160)," "))),AP4:AS49,3,FALSE))),"")),IFERROR(AK549,"")))</f>
        <v/>
      </c>
      <c r="AL550" s="40" t="str">
        <f t="shared" si="115"/>
        <v/>
      </c>
      <c r="AM550" s="50">
        <f t="shared" si="116"/>
        <v>0</v>
      </c>
      <c r="AN550" s="1"/>
      <c r="AO550" s="1"/>
      <c r="AP550" s="65" t="s">
        <v>456</v>
      </c>
      <c r="AQ550" s="1"/>
      <c r="AR550" s="1"/>
      <c r="AS550" s="1"/>
      <c r="BJ550" s="229">
        <v>1</v>
      </c>
    </row>
    <row r="551" spans="2:62" ht="20.100000000000001" customHeight="1" x14ac:dyDescent="0.25">
      <c r="B551" s="178">
        <f t="shared" ref="B551:B614" si="117">LEN(C551)+LEN(D551)+LEN(E551)+LEN(F551)+LEN(G551)+LEN(H551)+LEN(I551)</f>
        <v>0</v>
      </c>
      <c r="C551" s="156"/>
      <c r="D551" s="157"/>
      <c r="E551" s="157"/>
      <c r="F551" s="157"/>
      <c r="G551" s="157"/>
      <c r="H551" s="157"/>
      <c r="I551" s="158"/>
      <c r="K551" s="255" t="str">
        <f t="shared" si="106"/>
        <v>►</v>
      </c>
      <c r="L551" s="341"/>
      <c r="M551" s="341"/>
      <c r="N551" s="341"/>
      <c r="O551" s="341"/>
      <c r="P551" s="341"/>
      <c r="Q551" s="1"/>
      <c r="R551" s="1"/>
      <c r="S551" s="77"/>
      <c r="T551" s="77"/>
      <c r="U551" s="77"/>
      <c r="V551" s="77"/>
      <c r="W551" s="1"/>
      <c r="X551" s="46" t="str">
        <f t="shared" si="110"/>
        <v/>
      </c>
      <c r="Y551" s="46" t="str">
        <f>IF(NOT(AND(LEFT(R551,1)="L",R551&lt;&gt;"LIGNE")),"",IF(UPPER(TRIM(W551))="QS","Qt. suffisante",IF(AJ551="","",IF(AF551="MASSE",IF(AJ551&gt;=1,"Kg","g"),IF(AF551="VOLUME",IF(AJ551&gt;=1,"L","cl"),IFERROR(VLOOKUP(UPPER(TRIM(V551)),AP4:AS49,4,FALSE),V551))))))</f>
        <v/>
      </c>
      <c r="Z551" s="78" t="str">
        <f t="shared" si="111"/>
        <v/>
      </c>
      <c r="AA551" s="45" t="str">
        <f>IF(NOT(AND(LEFT(R551,1)="L",R551&lt;&gt;"LIGNE")),"",IF(UPPER(TRIM(W551))="QS","Qt. suffisante",IF(AI551="","",IF(AF551="MASSE",IF(AI551&gt;=1,"Kg","g"),IF(AF551="VOLUME",IF(AI551&gt;=1,"L","cl"),IFERROR(VLOOKUP(UPPER(TRIM(V551)),AP4:AS49,4,FALSE),V551))))))</f>
        <v/>
      </c>
      <c r="AB551" s="47" t="str">
        <f t="shared" si="107"/>
        <v/>
      </c>
      <c r="AC551" s="47" t="str">
        <f t="shared" si="108"/>
        <v/>
      </c>
      <c r="AD551" s="47" t="str">
        <f t="shared" si="112"/>
        <v/>
      </c>
      <c r="AE551" s="1"/>
      <c r="AF551" s="48" t="str">
        <f>IF(NOT(AND(LEFT(R551,1)="L",R551&lt;&gt;"LIGNE")),"",IFERROR(VLOOKUP(UPPER(TRIM(V551)),AP4:AS49,2,FALSE),""))</f>
        <v/>
      </c>
      <c r="AG551" s="49" t="str">
        <f>IF(NOT(AND(LEFT(R551,1)="L",R551&lt;&gt;"LIGNE")),"",IFERROR(VLOOKUP(UPPER(TRIM(V551)),AP4:AS49,3,FALSE),""))</f>
        <v/>
      </c>
      <c r="AH551" s="49" t="str">
        <f t="shared" si="109"/>
        <v/>
      </c>
      <c r="AI551" s="49" t="str">
        <f t="shared" si="113"/>
        <v/>
      </c>
      <c r="AJ551" s="49" t="str">
        <f t="shared" si="114"/>
        <v/>
      </c>
      <c r="AK551" s="40" t="str">
        <f>IF(R551="RECETTE","",IF(R551="PRINCIPAL AUTEUR",IF(OR(S551="",T551="",V551="",W551="",S551=0),"",IFERROR(IF(OR(VLOOKUP(UPPER(TRIM(SUBSTITUTE(T551,CHAR(160)," "))),AP4:AS49,2,FALSE)&lt;&gt;VLOOKUP(UPPER(TRIM(SUBSTITUTE(W551,CHAR(160)," "))),AP4:AS49,2,FALSE),AND(VLOOKUP(UPPER(TRIM(SUBSTITUTE(T551,CHAR(160)," "))),AP4:AS49,2,FALSE)="AUTRE",UPPER(TRIM(SUBSTITUTE(T551,CHAR(160)," ")))&lt;&gt;UPPER(TRIM(SUBSTITUTE(W551,CHAR(160)," "))))),"",(V551*VLOOKUP(UPPER(TRIM(SUBSTITUTE(W551,CHAR(160)," "))),AP4:AS49,3,FALSE))/(S551*VLOOKUP(UPPER(TRIM(SUBSTITUTE(T551,CHAR(160)," "))),AP4:AS49,3,FALSE))),"")),IFERROR(AK550,"")))</f>
        <v/>
      </c>
      <c r="AL551" s="40" t="str">
        <f t="shared" si="115"/>
        <v/>
      </c>
      <c r="AM551" s="50">
        <f t="shared" si="116"/>
        <v>0</v>
      </c>
      <c r="AN551" s="1"/>
      <c r="AO551" s="1"/>
      <c r="AP551" s="65" t="s">
        <v>457</v>
      </c>
      <c r="AQ551" s="1"/>
      <c r="AR551" s="1"/>
      <c r="AS551" s="1"/>
      <c r="BJ551" s="229">
        <v>1</v>
      </c>
    </row>
    <row r="552" spans="2:62" ht="20.100000000000001" customHeight="1" x14ac:dyDescent="0.25">
      <c r="B552" s="178">
        <f t="shared" si="117"/>
        <v>0</v>
      </c>
      <c r="C552" s="156"/>
      <c r="D552" s="157"/>
      <c r="E552" s="157"/>
      <c r="F552" s="157"/>
      <c r="G552" s="157"/>
      <c r="H552" s="157"/>
      <c r="I552" s="158"/>
      <c r="K552" s="255" t="str">
        <f t="shared" si="106"/>
        <v>►</v>
      </c>
      <c r="L552" s="341"/>
      <c r="M552" s="341"/>
      <c r="N552" s="341"/>
      <c r="O552" s="341"/>
      <c r="P552" s="341"/>
      <c r="Q552" s="1"/>
      <c r="R552" s="1"/>
      <c r="S552" s="77"/>
      <c r="T552" s="77"/>
      <c r="U552" s="77"/>
      <c r="V552" s="77"/>
      <c r="W552" s="1"/>
      <c r="X552" s="46" t="str">
        <f t="shared" si="110"/>
        <v/>
      </c>
      <c r="Y552" s="46" t="str">
        <f>IF(NOT(AND(LEFT(R552,1)="L",R552&lt;&gt;"LIGNE")),"",IF(UPPER(TRIM(W552))="QS","Qt. suffisante",IF(AJ552="","",IF(AF552="MASSE",IF(AJ552&gt;=1,"Kg","g"),IF(AF552="VOLUME",IF(AJ552&gt;=1,"L","cl"),IFERROR(VLOOKUP(UPPER(TRIM(V552)),AP4:AS49,4,FALSE),V552))))))</f>
        <v/>
      </c>
      <c r="Z552" s="78" t="str">
        <f t="shared" si="111"/>
        <v/>
      </c>
      <c r="AA552" s="45" t="str">
        <f>IF(NOT(AND(LEFT(R552,1)="L",R552&lt;&gt;"LIGNE")),"",IF(UPPER(TRIM(W552))="QS","Qt. suffisante",IF(AI552="","",IF(AF552="MASSE",IF(AI552&gt;=1,"Kg","g"),IF(AF552="VOLUME",IF(AI552&gt;=1,"L","cl"),IFERROR(VLOOKUP(UPPER(TRIM(V552)),AP4:AS49,4,FALSE),V552))))))</f>
        <v/>
      </c>
      <c r="AB552" s="47" t="str">
        <f t="shared" si="107"/>
        <v/>
      </c>
      <c r="AC552" s="47" t="str">
        <f t="shared" si="108"/>
        <v/>
      </c>
      <c r="AD552" s="47" t="str">
        <f t="shared" si="112"/>
        <v/>
      </c>
      <c r="AE552" s="1"/>
      <c r="AF552" s="48" t="str">
        <f>IF(NOT(AND(LEFT(R552,1)="L",R552&lt;&gt;"LIGNE")),"",IFERROR(VLOOKUP(UPPER(TRIM(V552)),AP4:AS49,2,FALSE),""))</f>
        <v/>
      </c>
      <c r="AG552" s="49" t="str">
        <f>IF(NOT(AND(LEFT(R552,1)="L",R552&lt;&gt;"LIGNE")),"",IFERROR(VLOOKUP(UPPER(TRIM(V552)),AP4:AS49,3,FALSE),""))</f>
        <v/>
      </c>
      <c r="AH552" s="49" t="str">
        <f t="shared" si="109"/>
        <v/>
      </c>
      <c r="AI552" s="49" t="str">
        <f t="shared" si="113"/>
        <v/>
      </c>
      <c r="AJ552" s="49" t="str">
        <f t="shared" si="114"/>
        <v/>
      </c>
      <c r="AK552" s="40" t="str">
        <f>IF(R552="RECETTE","",IF(R552="PRINCIPAL AUTEUR",IF(OR(S552="",T552="",V552="",W552="",S552=0),"",IFERROR(IF(OR(VLOOKUP(UPPER(TRIM(SUBSTITUTE(T552,CHAR(160)," "))),AP4:AS49,2,FALSE)&lt;&gt;VLOOKUP(UPPER(TRIM(SUBSTITUTE(W552,CHAR(160)," "))),AP4:AS49,2,FALSE),AND(VLOOKUP(UPPER(TRIM(SUBSTITUTE(T552,CHAR(160)," "))),AP4:AS49,2,FALSE)="AUTRE",UPPER(TRIM(SUBSTITUTE(T552,CHAR(160)," ")))&lt;&gt;UPPER(TRIM(SUBSTITUTE(W552,CHAR(160)," "))))),"",(V552*VLOOKUP(UPPER(TRIM(SUBSTITUTE(W552,CHAR(160)," "))),AP4:AS49,3,FALSE))/(S552*VLOOKUP(UPPER(TRIM(SUBSTITUTE(T552,CHAR(160)," "))),AP4:AS49,3,FALSE))),"")),IFERROR(AK551,"")))</f>
        <v/>
      </c>
      <c r="AL552" s="40" t="str">
        <f t="shared" si="115"/>
        <v/>
      </c>
      <c r="AM552" s="50">
        <f t="shared" si="116"/>
        <v>0</v>
      </c>
      <c r="AN552" s="1"/>
      <c r="AO552" s="1"/>
      <c r="AP552" s="65" t="s">
        <v>450</v>
      </c>
      <c r="AQ552" s="1"/>
      <c r="AR552" s="1"/>
      <c r="AS552" s="1"/>
      <c r="BJ552" s="229">
        <v>1</v>
      </c>
    </row>
    <row r="553" spans="2:62" ht="20.100000000000001" customHeight="1" x14ac:dyDescent="0.25">
      <c r="B553" s="178">
        <f t="shared" si="117"/>
        <v>0</v>
      </c>
      <c r="C553" s="156"/>
      <c r="D553" s="157"/>
      <c r="E553" s="157"/>
      <c r="F553" s="157"/>
      <c r="G553" s="157"/>
      <c r="H553" s="157"/>
      <c r="I553" s="158"/>
      <c r="K553" s="255" t="str">
        <f t="shared" si="106"/>
        <v>►</v>
      </c>
      <c r="L553" s="341"/>
      <c r="M553" s="341"/>
      <c r="N553" s="341"/>
      <c r="O553" s="341"/>
      <c r="P553" s="341"/>
      <c r="Q553" s="1"/>
      <c r="R553" s="1"/>
      <c r="S553" s="77"/>
      <c r="T553" s="77"/>
      <c r="U553" s="77"/>
      <c r="V553" s="77"/>
      <c r="W553" s="1"/>
      <c r="X553" s="46" t="str">
        <f t="shared" si="110"/>
        <v/>
      </c>
      <c r="Y553" s="46" t="str">
        <f>IF(NOT(AND(LEFT(R553,1)="L",R553&lt;&gt;"LIGNE")),"",IF(UPPER(TRIM(W553))="QS","Qt. suffisante",IF(AJ553="","",IF(AF553="MASSE",IF(AJ553&gt;=1,"Kg","g"),IF(AF553="VOLUME",IF(AJ553&gt;=1,"L","cl"),IFERROR(VLOOKUP(UPPER(TRIM(V553)),AP4:AS49,4,FALSE),V553))))))</f>
        <v/>
      </c>
      <c r="Z553" s="78" t="str">
        <f t="shared" si="111"/>
        <v/>
      </c>
      <c r="AA553" s="45" t="str">
        <f>IF(NOT(AND(LEFT(R553,1)="L",R553&lt;&gt;"LIGNE")),"",IF(UPPER(TRIM(W553))="QS","Qt. suffisante",IF(AI553="","",IF(AF553="MASSE",IF(AI553&gt;=1,"Kg","g"),IF(AF553="VOLUME",IF(AI553&gt;=1,"L","cl"),IFERROR(VLOOKUP(UPPER(TRIM(V553)),AP4:AS49,4,FALSE),V553))))))</f>
        <v/>
      </c>
      <c r="AB553" s="47" t="str">
        <f t="shared" si="107"/>
        <v/>
      </c>
      <c r="AC553" s="47" t="str">
        <f t="shared" si="108"/>
        <v/>
      </c>
      <c r="AD553" s="47" t="str">
        <f t="shared" si="112"/>
        <v/>
      </c>
      <c r="AE553" s="1"/>
      <c r="AF553" s="48" t="str">
        <f>IF(NOT(AND(LEFT(R553,1)="L",R553&lt;&gt;"LIGNE")),"",IFERROR(VLOOKUP(UPPER(TRIM(V553)),AP4:AS49,2,FALSE),""))</f>
        <v/>
      </c>
      <c r="AG553" s="49" t="str">
        <f>IF(NOT(AND(LEFT(R553,1)="L",R553&lt;&gt;"LIGNE")),"",IFERROR(VLOOKUP(UPPER(TRIM(V553)),AP4:AS49,3,FALSE),""))</f>
        <v/>
      </c>
      <c r="AH553" s="49" t="str">
        <f t="shared" si="109"/>
        <v/>
      </c>
      <c r="AI553" s="49" t="str">
        <f t="shared" si="113"/>
        <v/>
      </c>
      <c r="AJ553" s="49" t="str">
        <f t="shared" si="114"/>
        <v/>
      </c>
      <c r="AK553" s="40" t="str">
        <f>IF(R553="RECETTE","",IF(R553="PRINCIPAL AUTEUR",IF(OR(S553="",T553="",V553="",W553="",S553=0),"",IFERROR(IF(OR(VLOOKUP(UPPER(TRIM(SUBSTITUTE(T553,CHAR(160)," "))),AP4:AS49,2,FALSE)&lt;&gt;VLOOKUP(UPPER(TRIM(SUBSTITUTE(W553,CHAR(160)," "))),AP4:AS49,2,FALSE),AND(VLOOKUP(UPPER(TRIM(SUBSTITUTE(T553,CHAR(160)," "))),AP4:AS49,2,FALSE)="AUTRE",UPPER(TRIM(SUBSTITUTE(T553,CHAR(160)," ")))&lt;&gt;UPPER(TRIM(SUBSTITUTE(W553,CHAR(160)," "))))),"",(V553*VLOOKUP(UPPER(TRIM(SUBSTITUTE(W553,CHAR(160)," "))),AP4:AS49,3,FALSE))/(S553*VLOOKUP(UPPER(TRIM(SUBSTITUTE(T553,CHAR(160)," "))),AP4:AS49,3,FALSE))),"")),IFERROR(AK552,"")))</f>
        <v/>
      </c>
      <c r="AL553" s="40" t="str">
        <f t="shared" si="115"/>
        <v/>
      </c>
      <c r="AM553" s="50">
        <f t="shared" si="116"/>
        <v>0</v>
      </c>
      <c r="AN553" s="1"/>
      <c r="AO553" s="1"/>
      <c r="AP553" s="65" t="s">
        <v>451</v>
      </c>
      <c r="AQ553" s="1"/>
      <c r="AR553" s="1"/>
      <c r="AS553" s="1"/>
      <c r="BJ553" s="229">
        <v>1</v>
      </c>
    </row>
    <row r="554" spans="2:62" ht="20.100000000000001" customHeight="1" x14ac:dyDescent="0.25">
      <c r="B554" s="178">
        <f t="shared" si="117"/>
        <v>0</v>
      </c>
      <c r="C554" s="156"/>
      <c r="D554" s="157"/>
      <c r="E554" s="157"/>
      <c r="F554" s="157"/>
      <c r="G554" s="157"/>
      <c r="H554" s="157"/>
      <c r="I554" s="158"/>
      <c r="K554" s="255" t="str">
        <f t="shared" si="106"/>
        <v>►</v>
      </c>
      <c r="L554" s="341"/>
      <c r="M554" s="341"/>
      <c r="N554" s="341"/>
      <c r="O554" s="341"/>
      <c r="P554" s="341"/>
      <c r="Q554" s="1"/>
      <c r="R554" s="1"/>
      <c r="S554" s="77"/>
      <c r="T554" s="77"/>
      <c r="U554" s="77"/>
      <c r="V554" s="77"/>
      <c r="W554" s="1"/>
      <c r="X554" s="46" t="str">
        <f t="shared" si="110"/>
        <v/>
      </c>
      <c r="Y554" s="46" t="str">
        <f>IF(NOT(AND(LEFT(R554,1)="L",R554&lt;&gt;"LIGNE")),"",IF(UPPER(TRIM(W554))="QS","Qt. suffisante",IF(AJ554="","",IF(AF554="MASSE",IF(AJ554&gt;=1,"Kg","g"),IF(AF554="VOLUME",IF(AJ554&gt;=1,"L","cl"),IFERROR(VLOOKUP(UPPER(TRIM(V554)),AP4:AS49,4,FALSE),V554))))))</f>
        <v/>
      </c>
      <c r="Z554" s="78" t="str">
        <f t="shared" si="111"/>
        <v/>
      </c>
      <c r="AA554" s="45" t="str">
        <f>IF(NOT(AND(LEFT(R554,1)="L",R554&lt;&gt;"LIGNE")),"",IF(UPPER(TRIM(W554))="QS","Qt. suffisante",IF(AI554="","",IF(AF554="MASSE",IF(AI554&gt;=1,"Kg","g"),IF(AF554="VOLUME",IF(AI554&gt;=1,"L","cl"),IFERROR(VLOOKUP(UPPER(TRIM(V554)),AP4:AS49,4,FALSE),V554))))))</f>
        <v/>
      </c>
      <c r="AB554" s="47" t="str">
        <f t="shared" si="107"/>
        <v/>
      </c>
      <c r="AC554" s="47" t="str">
        <f t="shared" si="108"/>
        <v/>
      </c>
      <c r="AD554" s="47" t="str">
        <f t="shared" si="112"/>
        <v/>
      </c>
      <c r="AE554" s="1"/>
      <c r="AF554" s="48" t="str">
        <f>IF(NOT(AND(LEFT(R554,1)="L",R554&lt;&gt;"LIGNE")),"",IFERROR(VLOOKUP(UPPER(TRIM(V554)),AP4:AS49,2,FALSE),""))</f>
        <v/>
      </c>
      <c r="AG554" s="49" t="str">
        <f>IF(NOT(AND(LEFT(R554,1)="L",R554&lt;&gt;"LIGNE")),"",IFERROR(VLOOKUP(UPPER(TRIM(V554)),AP4:AS49,3,FALSE),""))</f>
        <v/>
      </c>
      <c r="AH554" s="49" t="str">
        <f t="shared" si="109"/>
        <v/>
      </c>
      <c r="AI554" s="49" t="str">
        <f t="shared" si="113"/>
        <v/>
      </c>
      <c r="AJ554" s="49" t="str">
        <f t="shared" si="114"/>
        <v/>
      </c>
      <c r="AK554" s="40" t="str">
        <f>IF(R554="RECETTE","",IF(R554="PRINCIPAL AUTEUR",IF(OR(S554="",T554="",V554="",W554="",S554=0),"",IFERROR(IF(OR(VLOOKUP(UPPER(TRIM(SUBSTITUTE(T554,CHAR(160)," "))),AP4:AS49,2,FALSE)&lt;&gt;VLOOKUP(UPPER(TRIM(SUBSTITUTE(W554,CHAR(160)," "))),AP4:AS49,2,FALSE),AND(VLOOKUP(UPPER(TRIM(SUBSTITUTE(T554,CHAR(160)," "))),AP4:AS49,2,FALSE)="AUTRE",UPPER(TRIM(SUBSTITUTE(T554,CHAR(160)," ")))&lt;&gt;UPPER(TRIM(SUBSTITUTE(W554,CHAR(160)," "))))),"",(V554*VLOOKUP(UPPER(TRIM(SUBSTITUTE(W554,CHAR(160)," "))),AP4:AS49,3,FALSE))/(S554*VLOOKUP(UPPER(TRIM(SUBSTITUTE(T554,CHAR(160)," "))),AP4:AS49,3,FALSE))),"")),IFERROR(AK553,"")))</f>
        <v/>
      </c>
      <c r="AL554" s="40" t="str">
        <f t="shared" si="115"/>
        <v/>
      </c>
      <c r="AM554" s="50">
        <f t="shared" si="116"/>
        <v>0</v>
      </c>
      <c r="AN554" s="1"/>
      <c r="AO554" s="1"/>
      <c r="AP554" s="65" t="s">
        <v>452</v>
      </c>
      <c r="AQ554" s="1"/>
      <c r="AR554" s="1"/>
      <c r="AS554" s="1"/>
      <c r="BJ554" s="229">
        <v>1</v>
      </c>
    </row>
    <row r="555" spans="2:62" ht="20.100000000000001" customHeight="1" x14ac:dyDescent="0.25">
      <c r="B555" s="178">
        <f t="shared" si="117"/>
        <v>0</v>
      </c>
      <c r="C555" s="156"/>
      <c r="D555" s="157"/>
      <c r="E555" s="157"/>
      <c r="F555" s="157"/>
      <c r="G555" s="157"/>
      <c r="H555" s="157"/>
      <c r="I555" s="158"/>
      <c r="K555" s="255" t="str">
        <f t="shared" si="106"/>
        <v>►</v>
      </c>
      <c r="L555" s="341"/>
      <c r="M555" s="341"/>
      <c r="N555" s="341"/>
      <c r="O555" s="341"/>
      <c r="P555" s="341"/>
      <c r="Q555" s="1"/>
      <c r="R555" s="1"/>
      <c r="S555" s="77"/>
      <c r="T555" s="77"/>
      <c r="U555" s="77"/>
      <c r="V555" s="77"/>
      <c r="W555" s="1"/>
      <c r="X555" s="46" t="str">
        <f t="shared" si="110"/>
        <v/>
      </c>
      <c r="Y555" s="46" t="str">
        <f>IF(NOT(AND(LEFT(R555,1)="L",R555&lt;&gt;"LIGNE")),"",IF(UPPER(TRIM(W555))="QS","Qt. suffisante",IF(AJ555="","",IF(AF555="MASSE",IF(AJ555&gt;=1,"Kg","g"),IF(AF555="VOLUME",IF(AJ555&gt;=1,"L","cl"),IFERROR(VLOOKUP(UPPER(TRIM(V555)),AP4:AS49,4,FALSE),V555))))))</f>
        <v/>
      </c>
      <c r="Z555" s="78" t="str">
        <f t="shared" si="111"/>
        <v/>
      </c>
      <c r="AA555" s="45" t="str">
        <f>IF(NOT(AND(LEFT(R555,1)="L",R555&lt;&gt;"LIGNE")),"",IF(UPPER(TRIM(W555))="QS","Qt. suffisante",IF(AI555="","",IF(AF555="MASSE",IF(AI555&gt;=1,"Kg","g"),IF(AF555="VOLUME",IF(AI555&gt;=1,"L","cl"),IFERROR(VLOOKUP(UPPER(TRIM(V555)),AP4:AS49,4,FALSE),V555))))))</f>
        <v/>
      </c>
      <c r="AB555" s="47" t="str">
        <f t="shared" si="107"/>
        <v/>
      </c>
      <c r="AC555" s="47" t="str">
        <f t="shared" si="108"/>
        <v/>
      </c>
      <c r="AD555" s="47" t="str">
        <f t="shared" si="112"/>
        <v/>
      </c>
      <c r="AE555" s="1"/>
      <c r="AF555" s="48" t="str">
        <f>IF(NOT(AND(LEFT(R555,1)="L",R555&lt;&gt;"LIGNE")),"",IFERROR(VLOOKUP(UPPER(TRIM(V555)),AP4:AS49,2,FALSE),""))</f>
        <v/>
      </c>
      <c r="AG555" s="49" t="str">
        <f>IF(NOT(AND(LEFT(R555,1)="L",R555&lt;&gt;"LIGNE")),"",IFERROR(VLOOKUP(UPPER(TRIM(V555)),AP4:AS49,3,FALSE),""))</f>
        <v/>
      </c>
      <c r="AH555" s="49" t="str">
        <f t="shared" si="109"/>
        <v/>
      </c>
      <c r="AI555" s="49" t="str">
        <f t="shared" si="113"/>
        <v/>
      </c>
      <c r="AJ555" s="49" t="str">
        <f t="shared" si="114"/>
        <v/>
      </c>
      <c r="AK555" s="40" t="str">
        <f>IF(R555="RECETTE","",IF(R555="PRINCIPAL AUTEUR",IF(OR(S555="",T555="",V555="",W555="",S555=0),"",IFERROR(IF(OR(VLOOKUP(UPPER(TRIM(SUBSTITUTE(T555,CHAR(160)," "))),AP4:AS49,2,FALSE)&lt;&gt;VLOOKUP(UPPER(TRIM(SUBSTITUTE(W555,CHAR(160)," "))),AP4:AS49,2,FALSE),AND(VLOOKUP(UPPER(TRIM(SUBSTITUTE(T555,CHAR(160)," "))),AP4:AS49,2,FALSE)="AUTRE",UPPER(TRIM(SUBSTITUTE(T555,CHAR(160)," ")))&lt;&gt;UPPER(TRIM(SUBSTITUTE(W555,CHAR(160)," "))))),"",(V555*VLOOKUP(UPPER(TRIM(SUBSTITUTE(W555,CHAR(160)," "))),AP4:AS49,3,FALSE))/(S555*VLOOKUP(UPPER(TRIM(SUBSTITUTE(T555,CHAR(160)," "))),AP4:AS49,3,FALSE))),"")),IFERROR(AK554,"")))</f>
        <v/>
      </c>
      <c r="AL555" s="40" t="str">
        <f t="shared" si="115"/>
        <v/>
      </c>
      <c r="AM555" s="50">
        <f t="shared" si="116"/>
        <v>0</v>
      </c>
      <c r="AN555" s="1"/>
      <c r="AO555" s="1"/>
      <c r="AP555" s="65" t="s">
        <v>453</v>
      </c>
      <c r="AQ555" s="1"/>
      <c r="AR555" s="1"/>
      <c r="AS555" s="1"/>
      <c r="BJ555" s="229">
        <v>1</v>
      </c>
    </row>
    <row r="556" spans="2:62" ht="20.100000000000001" customHeight="1" x14ac:dyDescent="0.25">
      <c r="B556" s="178">
        <f t="shared" si="117"/>
        <v>0</v>
      </c>
      <c r="C556" s="156"/>
      <c r="D556" s="157"/>
      <c r="E556" s="157"/>
      <c r="F556" s="157"/>
      <c r="G556" s="157"/>
      <c r="H556" s="157"/>
      <c r="I556" s="158"/>
      <c r="K556" s="255" t="str">
        <f t="shared" si="106"/>
        <v>►</v>
      </c>
      <c r="L556" s="341"/>
      <c r="M556" s="341"/>
      <c r="N556" s="341"/>
      <c r="O556" s="341"/>
      <c r="P556" s="341"/>
      <c r="Q556" s="1"/>
      <c r="R556" s="1"/>
      <c r="S556" s="77"/>
      <c r="T556" s="77"/>
      <c r="U556" s="77"/>
      <c r="V556" s="77"/>
      <c r="W556" s="1"/>
      <c r="X556" s="46" t="str">
        <f t="shared" si="110"/>
        <v/>
      </c>
      <c r="Y556" s="46" t="str">
        <f>IF(NOT(AND(LEFT(R556,1)="L",R556&lt;&gt;"LIGNE")),"",IF(UPPER(TRIM(W556))="QS","Qt. suffisante",IF(AJ556="","",IF(AF556="MASSE",IF(AJ556&gt;=1,"Kg","g"),IF(AF556="VOLUME",IF(AJ556&gt;=1,"L","cl"),IFERROR(VLOOKUP(UPPER(TRIM(V556)),AP4:AS49,4,FALSE),V556))))))</f>
        <v/>
      </c>
      <c r="Z556" s="78" t="str">
        <f t="shared" si="111"/>
        <v/>
      </c>
      <c r="AA556" s="45" t="str">
        <f>IF(NOT(AND(LEFT(R556,1)="L",R556&lt;&gt;"LIGNE")),"",IF(UPPER(TRIM(W556))="QS","Qt. suffisante",IF(AI556="","",IF(AF556="MASSE",IF(AI556&gt;=1,"Kg","g"),IF(AF556="VOLUME",IF(AI556&gt;=1,"L","cl"),IFERROR(VLOOKUP(UPPER(TRIM(V556)),AP4:AS49,4,FALSE),V556))))))</f>
        <v/>
      </c>
      <c r="AB556" s="47" t="str">
        <f t="shared" si="107"/>
        <v/>
      </c>
      <c r="AC556" s="47" t="str">
        <f t="shared" si="108"/>
        <v/>
      </c>
      <c r="AD556" s="47" t="str">
        <f t="shared" si="112"/>
        <v/>
      </c>
      <c r="AE556" s="1"/>
      <c r="AF556" s="48" t="str">
        <f>IF(NOT(AND(LEFT(R556,1)="L",R556&lt;&gt;"LIGNE")),"",IFERROR(VLOOKUP(UPPER(TRIM(V556)),AP4:AS49,2,FALSE),""))</f>
        <v/>
      </c>
      <c r="AG556" s="49" t="str">
        <f>IF(NOT(AND(LEFT(R556,1)="L",R556&lt;&gt;"LIGNE")),"",IFERROR(VLOOKUP(UPPER(TRIM(V556)),AP4:AS49,3,FALSE),""))</f>
        <v/>
      </c>
      <c r="AH556" s="49" t="str">
        <f t="shared" si="109"/>
        <v/>
      </c>
      <c r="AI556" s="49" t="str">
        <f t="shared" si="113"/>
        <v/>
      </c>
      <c r="AJ556" s="49" t="str">
        <f t="shared" si="114"/>
        <v/>
      </c>
      <c r="AK556" s="40" t="str">
        <f>IF(R556="RECETTE","",IF(R556="PRINCIPAL AUTEUR",IF(OR(S556="",T556="",V556="",W556="",S556=0),"",IFERROR(IF(OR(VLOOKUP(UPPER(TRIM(SUBSTITUTE(T556,CHAR(160)," "))),AP4:AS49,2,FALSE)&lt;&gt;VLOOKUP(UPPER(TRIM(SUBSTITUTE(W556,CHAR(160)," "))),AP4:AS49,2,FALSE),AND(VLOOKUP(UPPER(TRIM(SUBSTITUTE(T556,CHAR(160)," "))),AP4:AS49,2,FALSE)="AUTRE",UPPER(TRIM(SUBSTITUTE(T556,CHAR(160)," ")))&lt;&gt;UPPER(TRIM(SUBSTITUTE(W556,CHAR(160)," "))))),"",(V556*VLOOKUP(UPPER(TRIM(SUBSTITUTE(W556,CHAR(160)," "))),AP4:AS49,3,FALSE))/(S556*VLOOKUP(UPPER(TRIM(SUBSTITUTE(T556,CHAR(160)," "))),AP4:AS49,3,FALSE))),"")),IFERROR(AK555,"")))</f>
        <v/>
      </c>
      <c r="AL556" s="40" t="str">
        <f t="shared" si="115"/>
        <v/>
      </c>
      <c r="AM556" s="50">
        <f t="shared" si="116"/>
        <v>0</v>
      </c>
      <c r="AN556" s="1"/>
      <c r="AO556" s="1"/>
      <c r="AP556" s="65" t="s">
        <v>458</v>
      </c>
      <c r="AQ556" s="1"/>
      <c r="AR556" s="1"/>
      <c r="AS556" s="1"/>
      <c r="BJ556" s="229">
        <v>1</v>
      </c>
    </row>
    <row r="557" spans="2:62" ht="20.100000000000001" customHeight="1" x14ac:dyDescent="0.25">
      <c r="B557" s="178">
        <f t="shared" si="117"/>
        <v>0</v>
      </c>
      <c r="C557" s="156"/>
      <c r="D557" s="157"/>
      <c r="E557" s="157"/>
      <c r="F557" s="157"/>
      <c r="G557" s="157"/>
      <c r="H557" s="157"/>
      <c r="I557" s="158"/>
      <c r="K557" s="255" t="str">
        <f t="shared" si="106"/>
        <v>►</v>
      </c>
      <c r="L557" s="341"/>
      <c r="M557" s="341"/>
      <c r="N557" s="341"/>
      <c r="O557" s="341"/>
      <c r="P557" s="341"/>
      <c r="Q557" s="1"/>
      <c r="R557" s="1"/>
      <c r="S557" s="77"/>
      <c r="T557" s="77"/>
      <c r="U557" s="77"/>
      <c r="V557" s="77"/>
      <c r="W557" s="1"/>
      <c r="X557" s="46" t="str">
        <f t="shared" si="110"/>
        <v/>
      </c>
      <c r="Y557" s="46" t="str">
        <f>IF(NOT(AND(LEFT(R557,1)="L",R557&lt;&gt;"LIGNE")),"",IF(UPPER(TRIM(W557))="QS","Qt. suffisante",IF(AJ557="","",IF(AF557="MASSE",IF(AJ557&gt;=1,"Kg","g"),IF(AF557="VOLUME",IF(AJ557&gt;=1,"L","cl"),IFERROR(VLOOKUP(UPPER(TRIM(V557)),AP4:AS49,4,FALSE),V557))))))</f>
        <v/>
      </c>
      <c r="Z557" s="78" t="str">
        <f t="shared" si="111"/>
        <v/>
      </c>
      <c r="AA557" s="45" t="str">
        <f>IF(NOT(AND(LEFT(R557,1)="L",R557&lt;&gt;"LIGNE")),"",IF(UPPER(TRIM(W557))="QS","Qt. suffisante",IF(AI557="","",IF(AF557="MASSE",IF(AI557&gt;=1,"Kg","g"),IF(AF557="VOLUME",IF(AI557&gt;=1,"L","cl"),IFERROR(VLOOKUP(UPPER(TRIM(V557)),AP4:AS49,4,FALSE),V557))))))</f>
        <v/>
      </c>
      <c r="AB557" s="47" t="str">
        <f t="shared" si="107"/>
        <v/>
      </c>
      <c r="AC557" s="47" t="str">
        <f t="shared" si="108"/>
        <v/>
      </c>
      <c r="AD557" s="47" t="str">
        <f t="shared" si="112"/>
        <v/>
      </c>
      <c r="AE557" s="1"/>
      <c r="AF557" s="48" t="str">
        <f>IF(NOT(AND(LEFT(R557,1)="L",R557&lt;&gt;"LIGNE")),"",IFERROR(VLOOKUP(UPPER(TRIM(V557)),AP4:AS49,2,FALSE),""))</f>
        <v/>
      </c>
      <c r="AG557" s="49" t="str">
        <f>IF(NOT(AND(LEFT(R557,1)="L",R557&lt;&gt;"LIGNE")),"",IFERROR(VLOOKUP(UPPER(TRIM(V557)),AP4:AS49,3,FALSE),""))</f>
        <v/>
      </c>
      <c r="AH557" s="49" t="str">
        <f t="shared" si="109"/>
        <v/>
      </c>
      <c r="AI557" s="49" t="str">
        <f t="shared" si="113"/>
        <v/>
      </c>
      <c r="AJ557" s="49" t="str">
        <f t="shared" si="114"/>
        <v/>
      </c>
      <c r="AK557" s="40" t="str">
        <f>IF(R557="RECETTE","",IF(R557="PRINCIPAL AUTEUR",IF(OR(S557="",T557="",V557="",W557="",S557=0),"",IFERROR(IF(OR(VLOOKUP(UPPER(TRIM(SUBSTITUTE(T557,CHAR(160)," "))),AP4:AS49,2,FALSE)&lt;&gt;VLOOKUP(UPPER(TRIM(SUBSTITUTE(W557,CHAR(160)," "))),AP4:AS49,2,FALSE),AND(VLOOKUP(UPPER(TRIM(SUBSTITUTE(T557,CHAR(160)," "))),AP4:AS49,2,FALSE)="AUTRE",UPPER(TRIM(SUBSTITUTE(T557,CHAR(160)," ")))&lt;&gt;UPPER(TRIM(SUBSTITUTE(W557,CHAR(160)," "))))),"",(V557*VLOOKUP(UPPER(TRIM(SUBSTITUTE(W557,CHAR(160)," "))),AP4:AS49,3,FALSE))/(S557*VLOOKUP(UPPER(TRIM(SUBSTITUTE(T557,CHAR(160)," "))),AP4:AS49,3,FALSE))),"")),IFERROR(AK556,"")))</f>
        <v/>
      </c>
      <c r="AL557" s="40" t="str">
        <f t="shared" si="115"/>
        <v/>
      </c>
      <c r="AM557" s="50">
        <f t="shared" si="116"/>
        <v>0</v>
      </c>
      <c r="AN557" s="1"/>
      <c r="AO557" s="1"/>
      <c r="AP557" s="65" t="s">
        <v>459</v>
      </c>
      <c r="AQ557" s="1"/>
      <c r="AR557" s="1"/>
      <c r="AS557" s="1"/>
      <c r="BJ557" s="229">
        <v>1</v>
      </c>
    </row>
    <row r="558" spans="2:62" ht="20.100000000000001" customHeight="1" x14ac:dyDescent="0.25">
      <c r="B558" s="178">
        <f t="shared" si="117"/>
        <v>0</v>
      </c>
      <c r="C558" s="156"/>
      <c r="D558" s="157"/>
      <c r="E558" s="157"/>
      <c r="F558" s="157"/>
      <c r="G558" s="157"/>
      <c r="H558" s="157"/>
      <c r="I558" s="158"/>
      <c r="K558" s="255" t="str">
        <f t="shared" si="106"/>
        <v>►</v>
      </c>
      <c r="L558" s="341"/>
      <c r="M558" s="341"/>
      <c r="N558" s="341"/>
      <c r="O558" s="341"/>
      <c r="P558" s="341"/>
      <c r="Q558" s="1"/>
      <c r="R558" s="1"/>
      <c r="S558" s="77"/>
      <c r="T558" s="77"/>
      <c r="U558" s="77"/>
      <c r="V558" s="77"/>
      <c r="W558" s="1"/>
      <c r="X558" s="46" t="str">
        <f t="shared" si="110"/>
        <v/>
      </c>
      <c r="Y558" s="46" t="str">
        <f>IF(NOT(AND(LEFT(R558,1)="L",R558&lt;&gt;"LIGNE")),"",IF(UPPER(TRIM(W558))="QS","Qt. suffisante",IF(AJ558="","",IF(AF558="MASSE",IF(AJ558&gt;=1,"Kg","g"),IF(AF558="VOLUME",IF(AJ558&gt;=1,"L","cl"),IFERROR(VLOOKUP(UPPER(TRIM(V558)),AP4:AS49,4,FALSE),V558))))))</f>
        <v/>
      </c>
      <c r="Z558" s="78" t="str">
        <f t="shared" si="111"/>
        <v/>
      </c>
      <c r="AA558" s="45" t="str">
        <f>IF(NOT(AND(LEFT(R558,1)="L",R558&lt;&gt;"LIGNE")),"",IF(UPPER(TRIM(W558))="QS","Qt. suffisante",IF(AI558="","",IF(AF558="MASSE",IF(AI558&gt;=1,"Kg","g"),IF(AF558="VOLUME",IF(AI558&gt;=1,"L","cl"),IFERROR(VLOOKUP(UPPER(TRIM(V558)),AP4:AS49,4,FALSE),V558))))))</f>
        <v/>
      </c>
      <c r="AB558" s="47" t="str">
        <f t="shared" si="107"/>
        <v/>
      </c>
      <c r="AC558" s="47" t="str">
        <f t="shared" si="108"/>
        <v/>
      </c>
      <c r="AD558" s="47" t="str">
        <f t="shared" si="112"/>
        <v/>
      </c>
      <c r="AE558" s="1"/>
      <c r="AF558" s="48" t="str">
        <f>IF(NOT(AND(LEFT(R558,1)="L",R558&lt;&gt;"LIGNE")),"",IFERROR(VLOOKUP(UPPER(TRIM(V558)),AP4:AS49,2,FALSE),""))</f>
        <v/>
      </c>
      <c r="AG558" s="49" t="str">
        <f>IF(NOT(AND(LEFT(R558,1)="L",R558&lt;&gt;"LIGNE")),"",IFERROR(VLOOKUP(UPPER(TRIM(V558)),AP4:AS49,3,FALSE),""))</f>
        <v/>
      </c>
      <c r="AH558" s="49" t="str">
        <f t="shared" si="109"/>
        <v/>
      </c>
      <c r="AI558" s="49" t="str">
        <f t="shared" si="113"/>
        <v/>
      </c>
      <c r="AJ558" s="49" t="str">
        <f t="shared" si="114"/>
        <v/>
      </c>
      <c r="AK558" s="40" t="str">
        <f>IF(R558="RECETTE","",IF(R558="PRINCIPAL AUTEUR",IF(OR(S558="",T558="",V558="",W558="",S558=0),"",IFERROR(IF(OR(VLOOKUP(UPPER(TRIM(SUBSTITUTE(T558,CHAR(160)," "))),AP4:AS49,2,FALSE)&lt;&gt;VLOOKUP(UPPER(TRIM(SUBSTITUTE(W558,CHAR(160)," "))),AP4:AS49,2,FALSE),AND(VLOOKUP(UPPER(TRIM(SUBSTITUTE(T558,CHAR(160)," "))),AP4:AS49,2,FALSE)="AUTRE",UPPER(TRIM(SUBSTITUTE(T558,CHAR(160)," ")))&lt;&gt;UPPER(TRIM(SUBSTITUTE(W558,CHAR(160)," "))))),"",(V558*VLOOKUP(UPPER(TRIM(SUBSTITUTE(W558,CHAR(160)," "))),AP4:AS49,3,FALSE))/(S558*VLOOKUP(UPPER(TRIM(SUBSTITUTE(T558,CHAR(160)," "))),AP4:AS49,3,FALSE))),"")),IFERROR(AK557,"")))</f>
        <v/>
      </c>
      <c r="AL558" s="40" t="str">
        <f t="shared" si="115"/>
        <v/>
      </c>
      <c r="AM558" s="50">
        <f t="shared" si="116"/>
        <v>0</v>
      </c>
      <c r="AN558" s="1"/>
      <c r="AO558" s="1"/>
      <c r="AP558" s="65" t="s">
        <v>460</v>
      </c>
      <c r="AQ558" s="1"/>
      <c r="AR558" s="1"/>
      <c r="AS558" s="1"/>
      <c r="BJ558" s="229">
        <v>1</v>
      </c>
    </row>
    <row r="559" spans="2:62" ht="20.100000000000001" customHeight="1" x14ac:dyDescent="0.25">
      <c r="B559" s="178">
        <f t="shared" si="117"/>
        <v>0</v>
      </c>
      <c r="C559" s="156"/>
      <c r="D559" s="157"/>
      <c r="E559" s="157"/>
      <c r="F559" s="157"/>
      <c r="G559" s="157"/>
      <c r="H559" s="157"/>
      <c r="I559" s="158"/>
      <c r="K559" s="255" t="str">
        <f t="shared" si="106"/>
        <v>►</v>
      </c>
      <c r="L559" s="341"/>
      <c r="M559" s="341"/>
      <c r="N559" s="341"/>
      <c r="O559" s="341"/>
      <c r="P559" s="341"/>
      <c r="Q559" s="1"/>
      <c r="R559" s="1"/>
      <c r="S559" s="77"/>
      <c r="T559" s="77"/>
      <c r="U559" s="77"/>
      <c r="V559" s="77"/>
      <c r="W559" s="1"/>
      <c r="X559" s="46" t="str">
        <f t="shared" si="110"/>
        <v/>
      </c>
      <c r="Y559" s="46" t="str">
        <f>IF(NOT(AND(LEFT(R559,1)="L",R559&lt;&gt;"LIGNE")),"",IF(UPPER(TRIM(W559))="QS","Qt. suffisante",IF(AJ559="","",IF(AF559="MASSE",IF(AJ559&gt;=1,"Kg","g"),IF(AF559="VOLUME",IF(AJ559&gt;=1,"L","cl"),IFERROR(VLOOKUP(UPPER(TRIM(V559)),AP4:AS49,4,FALSE),V559))))))</f>
        <v/>
      </c>
      <c r="Z559" s="78" t="str">
        <f t="shared" si="111"/>
        <v/>
      </c>
      <c r="AA559" s="45" t="str">
        <f>IF(NOT(AND(LEFT(R559,1)="L",R559&lt;&gt;"LIGNE")),"",IF(UPPER(TRIM(W559))="QS","Qt. suffisante",IF(AI559="","",IF(AF559="MASSE",IF(AI559&gt;=1,"Kg","g"),IF(AF559="VOLUME",IF(AI559&gt;=1,"L","cl"),IFERROR(VLOOKUP(UPPER(TRIM(V559)),AP4:AS49,4,FALSE),V559))))))</f>
        <v/>
      </c>
      <c r="AB559" s="47" t="str">
        <f t="shared" si="107"/>
        <v/>
      </c>
      <c r="AC559" s="47" t="str">
        <f t="shared" si="108"/>
        <v/>
      </c>
      <c r="AD559" s="47" t="str">
        <f t="shared" si="112"/>
        <v/>
      </c>
      <c r="AE559" s="1"/>
      <c r="AF559" s="48" t="str">
        <f>IF(NOT(AND(LEFT(R559,1)="L",R559&lt;&gt;"LIGNE")),"",IFERROR(VLOOKUP(UPPER(TRIM(V559)),AP4:AS49,2,FALSE),""))</f>
        <v/>
      </c>
      <c r="AG559" s="49" t="str">
        <f>IF(NOT(AND(LEFT(R559,1)="L",R559&lt;&gt;"LIGNE")),"",IFERROR(VLOOKUP(UPPER(TRIM(V559)),AP4:AS49,3,FALSE),""))</f>
        <v/>
      </c>
      <c r="AH559" s="49" t="str">
        <f t="shared" si="109"/>
        <v/>
      </c>
      <c r="AI559" s="49" t="str">
        <f t="shared" si="113"/>
        <v/>
      </c>
      <c r="AJ559" s="49" t="str">
        <f t="shared" si="114"/>
        <v/>
      </c>
      <c r="AK559" s="40" t="str">
        <f>IF(R559="RECETTE","",IF(R559="PRINCIPAL AUTEUR",IF(OR(S559="",T559="",V559="",W559="",S559=0),"",IFERROR(IF(OR(VLOOKUP(UPPER(TRIM(SUBSTITUTE(T559,CHAR(160)," "))),AP4:AS49,2,FALSE)&lt;&gt;VLOOKUP(UPPER(TRIM(SUBSTITUTE(W559,CHAR(160)," "))),AP4:AS49,2,FALSE),AND(VLOOKUP(UPPER(TRIM(SUBSTITUTE(T559,CHAR(160)," "))),AP4:AS49,2,FALSE)="AUTRE",UPPER(TRIM(SUBSTITUTE(T559,CHAR(160)," ")))&lt;&gt;UPPER(TRIM(SUBSTITUTE(W559,CHAR(160)," "))))),"",(V559*VLOOKUP(UPPER(TRIM(SUBSTITUTE(W559,CHAR(160)," "))),AP4:AS49,3,FALSE))/(S559*VLOOKUP(UPPER(TRIM(SUBSTITUTE(T559,CHAR(160)," "))),AP4:AS49,3,FALSE))),"")),IFERROR(AK558,"")))</f>
        <v/>
      </c>
      <c r="AL559" s="40" t="str">
        <f t="shared" si="115"/>
        <v/>
      </c>
      <c r="AM559" s="50">
        <f t="shared" si="116"/>
        <v>0</v>
      </c>
      <c r="AN559" s="1"/>
      <c r="AO559" s="1"/>
      <c r="AP559" s="65" t="s">
        <v>461</v>
      </c>
      <c r="AQ559" s="1"/>
      <c r="AR559" s="1"/>
      <c r="AS559" s="1"/>
      <c r="BJ559" s="229">
        <v>1</v>
      </c>
    </row>
    <row r="560" spans="2:62" ht="20.100000000000001" customHeight="1" x14ac:dyDescent="0.25">
      <c r="B560" s="178">
        <f t="shared" si="117"/>
        <v>0</v>
      </c>
      <c r="C560" s="156"/>
      <c r="D560" s="157"/>
      <c r="E560" s="157"/>
      <c r="F560" s="157"/>
      <c r="G560" s="157"/>
      <c r="H560" s="157"/>
      <c r="I560" s="158"/>
      <c r="K560" s="255" t="str">
        <f t="shared" si="106"/>
        <v>►</v>
      </c>
      <c r="L560" s="341"/>
      <c r="M560" s="341"/>
      <c r="N560" s="341"/>
      <c r="O560" s="341"/>
      <c r="P560" s="341"/>
      <c r="Q560" s="1"/>
      <c r="R560" s="1"/>
      <c r="S560" s="77"/>
      <c r="T560" s="77"/>
      <c r="U560" s="77"/>
      <c r="V560" s="77"/>
      <c r="W560" s="1"/>
      <c r="X560" s="46" t="str">
        <f t="shared" si="110"/>
        <v/>
      </c>
      <c r="Y560" s="46" t="str">
        <f>IF(NOT(AND(LEFT(R560,1)="L",R560&lt;&gt;"LIGNE")),"",IF(UPPER(TRIM(W560))="QS","Qt. suffisante",IF(AJ560="","",IF(AF560="MASSE",IF(AJ560&gt;=1,"Kg","g"),IF(AF560="VOLUME",IF(AJ560&gt;=1,"L","cl"),IFERROR(VLOOKUP(UPPER(TRIM(V560)),AP4:AS49,4,FALSE),V560))))))</f>
        <v/>
      </c>
      <c r="Z560" s="78" t="str">
        <f t="shared" si="111"/>
        <v/>
      </c>
      <c r="AA560" s="45" t="str">
        <f>IF(NOT(AND(LEFT(R560,1)="L",R560&lt;&gt;"LIGNE")),"",IF(UPPER(TRIM(W560))="QS","Qt. suffisante",IF(AI560="","",IF(AF560="MASSE",IF(AI560&gt;=1,"Kg","g"),IF(AF560="VOLUME",IF(AI560&gt;=1,"L","cl"),IFERROR(VLOOKUP(UPPER(TRIM(V560)),AP4:AS49,4,FALSE),V560))))))</f>
        <v/>
      </c>
      <c r="AB560" s="47" t="str">
        <f t="shared" si="107"/>
        <v/>
      </c>
      <c r="AC560" s="47" t="str">
        <f t="shared" si="108"/>
        <v/>
      </c>
      <c r="AD560" s="47" t="str">
        <f t="shared" si="112"/>
        <v/>
      </c>
      <c r="AE560" s="1"/>
      <c r="AF560" s="48" t="str">
        <f>IF(NOT(AND(LEFT(R560,1)="L",R560&lt;&gt;"LIGNE")),"",IFERROR(VLOOKUP(UPPER(TRIM(V560)),AP4:AS49,2,FALSE),""))</f>
        <v/>
      </c>
      <c r="AG560" s="49" t="str">
        <f>IF(NOT(AND(LEFT(R560,1)="L",R560&lt;&gt;"LIGNE")),"",IFERROR(VLOOKUP(UPPER(TRIM(V560)),AP4:AS49,3,FALSE),""))</f>
        <v/>
      </c>
      <c r="AH560" s="49" t="str">
        <f t="shared" si="109"/>
        <v/>
      </c>
      <c r="AI560" s="49" t="str">
        <f t="shared" si="113"/>
        <v/>
      </c>
      <c r="AJ560" s="49" t="str">
        <f t="shared" si="114"/>
        <v/>
      </c>
      <c r="AK560" s="40" t="str">
        <f>IF(R560="RECETTE","",IF(R560="PRINCIPAL AUTEUR",IF(OR(S560="",T560="",V560="",W560="",S560=0),"",IFERROR(IF(OR(VLOOKUP(UPPER(TRIM(SUBSTITUTE(T560,CHAR(160)," "))),AP4:AS49,2,FALSE)&lt;&gt;VLOOKUP(UPPER(TRIM(SUBSTITUTE(W560,CHAR(160)," "))),AP4:AS49,2,FALSE),AND(VLOOKUP(UPPER(TRIM(SUBSTITUTE(T560,CHAR(160)," "))),AP4:AS49,2,FALSE)="AUTRE",UPPER(TRIM(SUBSTITUTE(T560,CHAR(160)," ")))&lt;&gt;UPPER(TRIM(SUBSTITUTE(W560,CHAR(160)," "))))),"",(V560*VLOOKUP(UPPER(TRIM(SUBSTITUTE(W560,CHAR(160)," "))),AP4:AS49,3,FALSE))/(S560*VLOOKUP(UPPER(TRIM(SUBSTITUTE(T560,CHAR(160)," "))),AP4:AS49,3,FALSE))),"")),IFERROR(AK559,"")))</f>
        <v/>
      </c>
      <c r="AL560" s="40" t="str">
        <f t="shared" si="115"/>
        <v/>
      </c>
      <c r="AM560" s="50">
        <f t="shared" si="116"/>
        <v>0</v>
      </c>
      <c r="AN560" s="1"/>
      <c r="AO560" s="1"/>
      <c r="AP560" s="65" t="s">
        <v>462</v>
      </c>
      <c r="AQ560" s="1"/>
      <c r="AR560" s="1"/>
      <c r="AS560" s="1"/>
      <c r="BJ560" s="229">
        <v>1</v>
      </c>
    </row>
    <row r="561" spans="2:62" ht="20.100000000000001" customHeight="1" x14ac:dyDescent="0.25">
      <c r="B561" s="178">
        <f t="shared" si="117"/>
        <v>0</v>
      </c>
      <c r="C561" s="156"/>
      <c r="D561" s="157"/>
      <c r="E561" s="157"/>
      <c r="F561" s="157"/>
      <c r="G561" s="157"/>
      <c r="H561" s="157"/>
      <c r="I561" s="158"/>
      <c r="K561" s="255" t="str">
        <f t="shared" si="106"/>
        <v>►</v>
      </c>
      <c r="L561" s="341"/>
      <c r="M561" s="341"/>
      <c r="N561" s="341"/>
      <c r="O561" s="341"/>
      <c r="P561" s="341"/>
      <c r="Q561" s="1"/>
      <c r="R561" s="1"/>
      <c r="S561" s="77"/>
      <c r="T561" s="77"/>
      <c r="U561" s="77"/>
      <c r="V561" s="77"/>
      <c r="W561" s="1"/>
      <c r="X561" s="46" t="str">
        <f t="shared" si="110"/>
        <v/>
      </c>
      <c r="Y561" s="46" t="str">
        <f>IF(NOT(AND(LEFT(R561,1)="L",R561&lt;&gt;"LIGNE")),"",IF(UPPER(TRIM(W561))="QS","Qt. suffisante",IF(AJ561="","",IF(AF561="MASSE",IF(AJ561&gt;=1,"Kg","g"),IF(AF561="VOLUME",IF(AJ561&gt;=1,"L","cl"),IFERROR(VLOOKUP(UPPER(TRIM(V561)),AP4:AS49,4,FALSE),V561))))))</f>
        <v/>
      </c>
      <c r="Z561" s="78" t="str">
        <f t="shared" si="111"/>
        <v/>
      </c>
      <c r="AA561" s="45" t="str">
        <f>IF(NOT(AND(LEFT(R561,1)="L",R561&lt;&gt;"LIGNE")),"",IF(UPPER(TRIM(W561))="QS","Qt. suffisante",IF(AI561="","",IF(AF561="MASSE",IF(AI561&gt;=1,"Kg","g"),IF(AF561="VOLUME",IF(AI561&gt;=1,"L","cl"),IFERROR(VLOOKUP(UPPER(TRIM(V561)),AP4:AS49,4,FALSE),V561))))))</f>
        <v/>
      </c>
      <c r="AB561" s="47" t="str">
        <f t="shared" si="107"/>
        <v/>
      </c>
      <c r="AC561" s="47" t="str">
        <f t="shared" si="108"/>
        <v/>
      </c>
      <c r="AD561" s="47" t="str">
        <f t="shared" si="112"/>
        <v/>
      </c>
      <c r="AE561" s="1"/>
      <c r="AF561" s="48" t="str">
        <f>IF(NOT(AND(LEFT(R561,1)="L",R561&lt;&gt;"LIGNE")),"",IFERROR(VLOOKUP(UPPER(TRIM(V561)),AP4:AS49,2,FALSE),""))</f>
        <v/>
      </c>
      <c r="AG561" s="49" t="str">
        <f>IF(NOT(AND(LEFT(R561,1)="L",R561&lt;&gt;"LIGNE")),"",IFERROR(VLOOKUP(UPPER(TRIM(V561)),AP4:AS49,3,FALSE),""))</f>
        <v/>
      </c>
      <c r="AH561" s="49" t="str">
        <f t="shared" si="109"/>
        <v/>
      </c>
      <c r="AI561" s="49" t="str">
        <f t="shared" si="113"/>
        <v/>
      </c>
      <c r="AJ561" s="49" t="str">
        <f t="shared" si="114"/>
        <v/>
      </c>
      <c r="AK561" s="40" t="str">
        <f>IF(R561="RECETTE","",IF(R561="PRINCIPAL AUTEUR",IF(OR(S561="",T561="",V561="",W561="",S561=0),"",IFERROR(IF(OR(VLOOKUP(UPPER(TRIM(SUBSTITUTE(T561,CHAR(160)," "))),AP4:AS49,2,FALSE)&lt;&gt;VLOOKUP(UPPER(TRIM(SUBSTITUTE(W561,CHAR(160)," "))),AP4:AS49,2,FALSE),AND(VLOOKUP(UPPER(TRIM(SUBSTITUTE(T561,CHAR(160)," "))),AP4:AS49,2,FALSE)="AUTRE",UPPER(TRIM(SUBSTITUTE(T561,CHAR(160)," ")))&lt;&gt;UPPER(TRIM(SUBSTITUTE(W561,CHAR(160)," "))))),"",(V561*VLOOKUP(UPPER(TRIM(SUBSTITUTE(W561,CHAR(160)," "))),AP4:AS49,3,FALSE))/(S561*VLOOKUP(UPPER(TRIM(SUBSTITUTE(T561,CHAR(160)," "))),AP4:AS49,3,FALSE))),"")),IFERROR(AK560,"")))</f>
        <v/>
      </c>
      <c r="AL561" s="40" t="str">
        <f t="shared" si="115"/>
        <v/>
      </c>
      <c r="AM561" s="50">
        <f t="shared" si="116"/>
        <v>0</v>
      </c>
      <c r="AN561" s="1"/>
      <c r="AO561" s="1"/>
      <c r="AP561" s="66" t="s">
        <v>463</v>
      </c>
      <c r="AQ561" s="1"/>
      <c r="AR561" s="1"/>
      <c r="AS561" s="1"/>
      <c r="BJ561" s="229">
        <v>1</v>
      </c>
    </row>
    <row r="562" spans="2:62" ht="20.100000000000001" customHeight="1" x14ac:dyDescent="0.25">
      <c r="B562" s="178">
        <f t="shared" si="117"/>
        <v>0</v>
      </c>
      <c r="C562" s="156"/>
      <c r="D562" s="157"/>
      <c r="E562" s="157"/>
      <c r="F562" s="157"/>
      <c r="G562" s="157"/>
      <c r="H562" s="157"/>
      <c r="I562" s="158"/>
      <c r="K562" s="255" t="str">
        <f t="shared" si="106"/>
        <v>►</v>
      </c>
      <c r="L562" s="341"/>
      <c r="M562" s="341"/>
      <c r="N562" s="341"/>
      <c r="O562" s="341"/>
      <c r="P562" s="341"/>
      <c r="Q562" s="1"/>
      <c r="R562" s="1"/>
      <c r="S562" s="77"/>
      <c r="T562" s="77"/>
      <c r="U562" s="77"/>
      <c r="V562" s="77"/>
      <c r="W562" s="1"/>
      <c r="X562" s="46" t="str">
        <f t="shared" si="110"/>
        <v/>
      </c>
      <c r="Y562" s="46" t="str">
        <f>IF(NOT(AND(LEFT(R562,1)="L",R562&lt;&gt;"LIGNE")),"",IF(UPPER(TRIM(W562))="QS","Qt. suffisante",IF(AJ562="","",IF(AF562="MASSE",IF(AJ562&gt;=1,"Kg","g"),IF(AF562="VOLUME",IF(AJ562&gt;=1,"L","cl"),IFERROR(VLOOKUP(UPPER(TRIM(V562)),AP4:AS49,4,FALSE),V562))))))</f>
        <v/>
      </c>
      <c r="Z562" s="78" t="str">
        <f t="shared" si="111"/>
        <v/>
      </c>
      <c r="AA562" s="45" t="str">
        <f>IF(NOT(AND(LEFT(R562,1)="L",R562&lt;&gt;"LIGNE")),"",IF(UPPER(TRIM(W562))="QS","Qt. suffisante",IF(AI562="","",IF(AF562="MASSE",IF(AI562&gt;=1,"Kg","g"),IF(AF562="VOLUME",IF(AI562&gt;=1,"L","cl"),IFERROR(VLOOKUP(UPPER(TRIM(V562)),AP4:AS49,4,FALSE),V562))))))</f>
        <v/>
      </c>
      <c r="AB562" s="47" t="str">
        <f t="shared" si="107"/>
        <v/>
      </c>
      <c r="AC562" s="47" t="str">
        <f t="shared" si="108"/>
        <v/>
      </c>
      <c r="AD562" s="47" t="str">
        <f t="shared" si="112"/>
        <v/>
      </c>
      <c r="AE562" s="1"/>
      <c r="AF562" s="48" t="str">
        <f>IF(NOT(AND(LEFT(R562,1)="L",R562&lt;&gt;"LIGNE")),"",IFERROR(VLOOKUP(UPPER(TRIM(V562)),AP4:AS49,2,FALSE),""))</f>
        <v/>
      </c>
      <c r="AG562" s="49" t="str">
        <f>IF(NOT(AND(LEFT(R562,1)="L",R562&lt;&gt;"LIGNE")),"",IFERROR(VLOOKUP(UPPER(TRIM(V562)),AP4:AS49,3,FALSE),""))</f>
        <v/>
      </c>
      <c r="AH562" s="49" t="str">
        <f t="shared" si="109"/>
        <v/>
      </c>
      <c r="AI562" s="49" t="str">
        <f t="shared" si="113"/>
        <v/>
      </c>
      <c r="AJ562" s="49" t="str">
        <f t="shared" si="114"/>
        <v/>
      </c>
      <c r="AK562" s="40" t="str">
        <f>IF(R562="RECETTE","",IF(R562="PRINCIPAL AUTEUR",IF(OR(S562="",T562="",V562="",W562="",S562=0),"",IFERROR(IF(OR(VLOOKUP(UPPER(TRIM(SUBSTITUTE(T562,CHAR(160)," "))),AP4:AS49,2,FALSE)&lt;&gt;VLOOKUP(UPPER(TRIM(SUBSTITUTE(W562,CHAR(160)," "))),AP4:AS49,2,FALSE),AND(VLOOKUP(UPPER(TRIM(SUBSTITUTE(T562,CHAR(160)," "))),AP4:AS49,2,FALSE)="AUTRE",UPPER(TRIM(SUBSTITUTE(T562,CHAR(160)," ")))&lt;&gt;UPPER(TRIM(SUBSTITUTE(W562,CHAR(160)," "))))),"",(V562*VLOOKUP(UPPER(TRIM(SUBSTITUTE(W562,CHAR(160)," "))),AP4:AS49,3,FALSE))/(S562*VLOOKUP(UPPER(TRIM(SUBSTITUTE(T562,CHAR(160)," "))),AP4:AS49,3,FALSE))),"")),IFERROR(AK561,"")))</f>
        <v/>
      </c>
      <c r="AL562" s="40" t="str">
        <f t="shared" si="115"/>
        <v/>
      </c>
      <c r="AM562" s="50">
        <f t="shared" si="116"/>
        <v>0</v>
      </c>
      <c r="AN562" s="1"/>
      <c r="AO562" s="1"/>
      <c r="AP562" s="66" t="s">
        <v>464</v>
      </c>
      <c r="AQ562" s="1"/>
      <c r="AR562" s="1"/>
      <c r="AS562" s="1"/>
      <c r="BJ562" s="229">
        <v>1</v>
      </c>
    </row>
    <row r="563" spans="2:62" ht="20.100000000000001" customHeight="1" x14ac:dyDescent="0.25">
      <c r="B563" s="178">
        <f t="shared" si="117"/>
        <v>0</v>
      </c>
      <c r="C563" s="156"/>
      <c r="D563" s="157"/>
      <c r="E563" s="157"/>
      <c r="F563" s="157"/>
      <c r="G563" s="157"/>
      <c r="H563" s="157"/>
      <c r="I563" s="158"/>
      <c r="K563" s="255" t="str">
        <f t="shared" si="106"/>
        <v>►</v>
      </c>
      <c r="L563" s="341"/>
      <c r="M563" s="341"/>
      <c r="N563" s="341"/>
      <c r="O563" s="341"/>
      <c r="P563" s="341"/>
      <c r="Q563" s="1"/>
      <c r="R563" s="1"/>
      <c r="S563" s="77"/>
      <c r="T563" s="77"/>
      <c r="U563" s="77"/>
      <c r="V563" s="77"/>
      <c r="W563" s="1"/>
      <c r="X563" s="46" t="str">
        <f t="shared" si="110"/>
        <v/>
      </c>
      <c r="Y563" s="46" t="str">
        <f>IF(NOT(AND(LEFT(R563,1)="L",R563&lt;&gt;"LIGNE")),"",IF(UPPER(TRIM(W563))="QS","Qt. suffisante",IF(AJ563="","",IF(AF563="MASSE",IF(AJ563&gt;=1,"Kg","g"),IF(AF563="VOLUME",IF(AJ563&gt;=1,"L","cl"),IFERROR(VLOOKUP(UPPER(TRIM(V563)),AP4:AS49,4,FALSE),V563))))))</f>
        <v/>
      </c>
      <c r="Z563" s="78" t="str">
        <f t="shared" si="111"/>
        <v/>
      </c>
      <c r="AA563" s="45" t="str">
        <f>IF(NOT(AND(LEFT(R563,1)="L",R563&lt;&gt;"LIGNE")),"",IF(UPPER(TRIM(W563))="QS","Qt. suffisante",IF(AI563="","",IF(AF563="MASSE",IF(AI563&gt;=1,"Kg","g"),IF(AF563="VOLUME",IF(AI563&gt;=1,"L","cl"),IFERROR(VLOOKUP(UPPER(TRIM(V563)),AP4:AS49,4,FALSE),V563))))))</f>
        <v/>
      </c>
      <c r="AB563" s="47" t="str">
        <f t="shared" si="107"/>
        <v/>
      </c>
      <c r="AC563" s="47" t="str">
        <f t="shared" si="108"/>
        <v/>
      </c>
      <c r="AD563" s="47" t="str">
        <f t="shared" si="112"/>
        <v/>
      </c>
      <c r="AE563" s="1"/>
      <c r="AF563" s="48" t="str">
        <f>IF(NOT(AND(LEFT(R563,1)="L",R563&lt;&gt;"LIGNE")),"",IFERROR(VLOOKUP(UPPER(TRIM(V563)),AP4:AS49,2,FALSE),""))</f>
        <v/>
      </c>
      <c r="AG563" s="49" t="str">
        <f>IF(NOT(AND(LEFT(R563,1)="L",R563&lt;&gt;"LIGNE")),"",IFERROR(VLOOKUP(UPPER(TRIM(V563)),AP4:AS49,3,FALSE),""))</f>
        <v/>
      </c>
      <c r="AH563" s="49" t="str">
        <f t="shared" si="109"/>
        <v/>
      </c>
      <c r="AI563" s="49" t="str">
        <f t="shared" si="113"/>
        <v/>
      </c>
      <c r="AJ563" s="49" t="str">
        <f t="shared" si="114"/>
        <v/>
      </c>
      <c r="AK563" s="40" t="str">
        <f>IF(R563="RECETTE","",IF(R563="PRINCIPAL AUTEUR",IF(OR(S563="",T563="",V563="",W563="",S563=0),"",IFERROR(IF(OR(VLOOKUP(UPPER(TRIM(SUBSTITUTE(T563,CHAR(160)," "))),AP4:AS49,2,FALSE)&lt;&gt;VLOOKUP(UPPER(TRIM(SUBSTITUTE(W563,CHAR(160)," "))),AP4:AS49,2,FALSE),AND(VLOOKUP(UPPER(TRIM(SUBSTITUTE(T563,CHAR(160)," "))),AP4:AS49,2,FALSE)="AUTRE",UPPER(TRIM(SUBSTITUTE(T563,CHAR(160)," ")))&lt;&gt;UPPER(TRIM(SUBSTITUTE(W563,CHAR(160)," "))))),"",(V563*VLOOKUP(UPPER(TRIM(SUBSTITUTE(W563,CHAR(160)," "))),AP4:AS49,3,FALSE))/(S563*VLOOKUP(UPPER(TRIM(SUBSTITUTE(T563,CHAR(160)," "))),AP4:AS49,3,FALSE))),"")),IFERROR(AK562,"")))</f>
        <v/>
      </c>
      <c r="AL563" s="40" t="str">
        <f t="shared" si="115"/>
        <v/>
      </c>
      <c r="AM563" s="50">
        <f t="shared" si="116"/>
        <v>0</v>
      </c>
      <c r="AN563" s="1"/>
      <c r="AO563" s="1"/>
      <c r="AP563" s="66" t="s">
        <v>465</v>
      </c>
      <c r="AQ563" s="1"/>
      <c r="AR563" s="1"/>
      <c r="AS563" s="1"/>
      <c r="BJ563" s="229">
        <v>1</v>
      </c>
    </row>
    <row r="564" spans="2:62" ht="20.100000000000001" customHeight="1" x14ac:dyDescent="0.25">
      <c r="B564" s="178">
        <f t="shared" si="117"/>
        <v>0</v>
      </c>
      <c r="C564" s="156"/>
      <c r="D564" s="157"/>
      <c r="E564" s="157"/>
      <c r="F564" s="157"/>
      <c r="G564" s="157"/>
      <c r="H564" s="157"/>
      <c r="I564" s="158"/>
      <c r="K564" s="255" t="str">
        <f t="shared" si="106"/>
        <v>►</v>
      </c>
      <c r="L564" s="341"/>
      <c r="M564" s="341"/>
      <c r="N564" s="341"/>
      <c r="O564" s="341"/>
      <c r="P564" s="341"/>
      <c r="Q564" s="1"/>
      <c r="R564" s="1"/>
      <c r="S564" s="77"/>
      <c r="T564" s="77"/>
      <c r="U564" s="77"/>
      <c r="V564" s="77"/>
      <c r="W564" s="1"/>
      <c r="X564" s="46" t="str">
        <f t="shared" si="110"/>
        <v/>
      </c>
      <c r="Y564" s="46" t="str">
        <f>IF(NOT(AND(LEFT(R564,1)="L",R564&lt;&gt;"LIGNE")),"",IF(UPPER(TRIM(W564))="QS","Qt. suffisante",IF(AJ564="","",IF(AF564="MASSE",IF(AJ564&gt;=1,"Kg","g"),IF(AF564="VOLUME",IF(AJ564&gt;=1,"L","cl"),IFERROR(VLOOKUP(UPPER(TRIM(V564)),AP4:AS49,4,FALSE),V564))))))</f>
        <v/>
      </c>
      <c r="Z564" s="78" t="str">
        <f t="shared" si="111"/>
        <v/>
      </c>
      <c r="AA564" s="45" t="str">
        <f>IF(NOT(AND(LEFT(R564,1)="L",R564&lt;&gt;"LIGNE")),"",IF(UPPER(TRIM(W564))="QS","Qt. suffisante",IF(AI564="","",IF(AF564="MASSE",IF(AI564&gt;=1,"Kg","g"),IF(AF564="VOLUME",IF(AI564&gt;=1,"L","cl"),IFERROR(VLOOKUP(UPPER(TRIM(V564)),AP4:AS49,4,FALSE),V564))))))</f>
        <v/>
      </c>
      <c r="AB564" s="47" t="str">
        <f t="shared" si="107"/>
        <v/>
      </c>
      <c r="AC564" s="47" t="str">
        <f t="shared" si="108"/>
        <v/>
      </c>
      <c r="AD564" s="47" t="str">
        <f t="shared" si="112"/>
        <v/>
      </c>
      <c r="AE564" s="1"/>
      <c r="AF564" s="48" t="str">
        <f>IF(NOT(AND(LEFT(R564,1)="L",R564&lt;&gt;"LIGNE")),"",IFERROR(VLOOKUP(UPPER(TRIM(V564)),AP4:AS49,2,FALSE),""))</f>
        <v/>
      </c>
      <c r="AG564" s="49" t="str">
        <f>IF(NOT(AND(LEFT(R564,1)="L",R564&lt;&gt;"LIGNE")),"",IFERROR(VLOOKUP(UPPER(TRIM(V564)),AP4:AS49,3,FALSE),""))</f>
        <v/>
      </c>
      <c r="AH564" s="49" t="str">
        <f t="shared" si="109"/>
        <v/>
      </c>
      <c r="AI564" s="49" t="str">
        <f t="shared" si="113"/>
        <v/>
      </c>
      <c r="AJ564" s="49" t="str">
        <f t="shared" si="114"/>
        <v/>
      </c>
      <c r="AK564" s="40" t="str">
        <f>IF(R564="RECETTE","",IF(R564="PRINCIPAL AUTEUR",IF(OR(S564="",T564="",V564="",W564="",S564=0),"",IFERROR(IF(OR(VLOOKUP(UPPER(TRIM(SUBSTITUTE(T564,CHAR(160)," "))),AP4:AS49,2,FALSE)&lt;&gt;VLOOKUP(UPPER(TRIM(SUBSTITUTE(W564,CHAR(160)," "))),AP4:AS49,2,FALSE),AND(VLOOKUP(UPPER(TRIM(SUBSTITUTE(T564,CHAR(160)," "))),AP4:AS49,2,FALSE)="AUTRE",UPPER(TRIM(SUBSTITUTE(T564,CHAR(160)," ")))&lt;&gt;UPPER(TRIM(SUBSTITUTE(W564,CHAR(160)," "))))),"",(V564*VLOOKUP(UPPER(TRIM(SUBSTITUTE(W564,CHAR(160)," "))),AP4:AS49,3,FALSE))/(S564*VLOOKUP(UPPER(TRIM(SUBSTITUTE(T564,CHAR(160)," "))),AP4:AS49,3,FALSE))),"")),IFERROR(AK563,"")))</f>
        <v/>
      </c>
      <c r="AL564" s="40" t="str">
        <f t="shared" si="115"/>
        <v/>
      </c>
      <c r="AM564" s="50">
        <f t="shared" si="116"/>
        <v>0</v>
      </c>
      <c r="AN564" s="1"/>
      <c r="AO564" s="1"/>
      <c r="AP564" s="66" t="s">
        <v>466</v>
      </c>
      <c r="AQ564" s="1"/>
      <c r="AR564" s="1"/>
      <c r="AS564" s="1"/>
      <c r="BJ564" s="229">
        <v>1</v>
      </c>
    </row>
    <row r="565" spans="2:62" ht="20.100000000000001" customHeight="1" x14ac:dyDescent="0.25">
      <c r="B565" s="178">
        <f t="shared" si="117"/>
        <v>0</v>
      </c>
      <c r="C565" s="156"/>
      <c r="D565" s="157"/>
      <c r="E565" s="157"/>
      <c r="F565" s="157"/>
      <c r="G565" s="157"/>
      <c r="H565" s="157"/>
      <c r="I565" s="158"/>
      <c r="K565" s="255" t="str">
        <f t="shared" si="106"/>
        <v>►</v>
      </c>
      <c r="L565" s="341"/>
      <c r="M565" s="341"/>
      <c r="N565" s="341"/>
      <c r="O565" s="341"/>
      <c r="P565" s="341"/>
      <c r="Q565" s="1"/>
      <c r="R565" s="1"/>
      <c r="S565" s="77"/>
      <c r="T565" s="77"/>
      <c r="U565" s="77"/>
      <c r="V565" s="77"/>
      <c r="W565" s="1"/>
      <c r="X565" s="46" t="str">
        <f t="shared" si="110"/>
        <v/>
      </c>
      <c r="Y565" s="46" t="str">
        <f>IF(NOT(AND(LEFT(R565,1)="L",R565&lt;&gt;"LIGNE")),"",IF(UPPER(TRIM(W565))="QS","Qt. suffisante",IF(AJ565="","",IF(AF565="MASSE",IF(AJ565&gt;=1,"Kg","g"),IF(AF565="VOLUME",IF(AJ565&gt;=1,"L","cl"),IFERROR(VLOOKUP(UPPER(TRIM(V565)),AP4:AS49,4,FALSE),V565))))))</f>
        <v/>
      </c>
      <c r="Z565" s="78" t="str">
        <f t="shared" si="111"/>
        <v/>
      </c>
      <c r="AA565" s="45" t="str">
        <f>IF(NOT(AND(LEFT(R565,1)="L",R565&lt;&gt;"LIGNE")),"",IF(UPPER(TRIM(W565))="QS","Qt. suffisante",IF(AI565="","",IF(AF565="MASSE",IF(AI565&gt;=1,"Kg","g"),IF(AF565="VOLUME",IF(AI565&gt;=1,"L","cl"),IFERROR(VLOOKUP(UPPER(TRIM(V565)),AP4:AS49,4,FALSE),V565))))))</f>
        <v/>
      </c>
      <c r="AB565" s="47" t="str">
        <f t="shared" si="107"/>
        <v/>
      </c>
      <c r="AC565" s="47" t="str">
        <f t="shared" si="108"/>
        <v/>
      </c>
      <c r="AD565" s="47" t="str">
        <f t="shared" si="112"/>
        <v/>
      </c>
      <c r="AE565" s="1"/>
      <c r="AF565" s="48" t="str">
        <f>IF(NOT(AND(LEFT(R565,1)="L",R565&lt;&gt;"LIGNE")),"",IFERROR(VLOOKUP(UPPER(TRIM(V565)),AP4:AS49,2,FALSE),""))</f>
        <v/>
      </c>
      <c r="AG565" s="49" t="str">
        <f>IF(NOT(AND(LEFT(R565,1)="L",R565&lt;&gt;"LIGNE")),"",IFERROR(VLOOKUP(UPPER(TRIM(V565)),AP4:AS49,3,FALSE),""))</f>
        <v/>
      </c>
      <c r="AH565" s="49" t="str">
        <f t="shared" si="109"/>
        <v/>
      </c>
      <c r="AI565" s="49" t="str">
        <f t="shared" si="113"/>
        <v/>
      </c>
      <c r="AJ565" s="49" t="str">
        <f t="shared" si="114"/>
        <v/>
      </c>
      <c r="AK565" s="40" t="str">
        <f>IF(R565="RECETTE","",IF(R565="PRINCIPAL AUTEUR",IF(OR(S565="",T565="",V565="",W565="",S565=0),"",IFERROR(IF(OR(VLOOKUP(UPPER(TRIM(SUBSTITUTE(T565,CHAR(160)," "))),AP4:AS49,2,FALSE)&lt;&gt;VLOOKUP(UPPER(TRIM(SUBSTITUTE(W565,CHAR(160)," "))),AP4:AS49,2,FALSE),AND(VLOOKUP(UPPER(TRIM(SUBSTITUTE(T565,CHAR(160)," "))),AP4:AS49,2,FALSE)="AUTRE",UPPER(TRIM(SUBSTITUTE(T565,CHAR(160)," ")))&lt;&gt;UPPER(TRIM(SUBSTITUTE(W565,CHAR(160)," "))))),"",(V565*VLOOKUP(UPPER(TRIM(SUBSTITUTE(W565,CHAR(160)," "))),AP4:AS49,3,FALSE))/(S565*VLOOKUP(UPPER(TRIM(SUBSTITUTE(T565,CHAR(160)," "))),AP4:AS49,3,FALSE))),"")),IFERROR(AK564,"")))</f>
        <v/>
      </c>
      <c r="AL565" s="40" t="str">
        <f t="shared" si="115"/>
        <v/>
      </c>
      <c r="AM565" s="50">
        <f t="shared" si="116"/>
        <v>0</v>
      </c>
      <c r="AN565" s="1"/>
      <c r="AO565" s="1"/>
      <c r="AP565" s="66" t="s">
        <v>467</v>
      </c>
      <c r="AQ565" s="1"/>
      <c r="AR565" s="1"/>
      <c r="AS565" s="1"/>
      <c r="BJ565" s="229">
        <v>1</v>
      </c>
    </row>
    <row r="566" spans="2:62" ht="20.100000000000001" customHeight="1" x14ac:dyDescent="0.25">
      <c r="B566" s="178">
        <f t="shared" si="117"/>
        <v>0</v>
      </c>
      <c r="C566" s="156"/>
      <c r="D566" s="157"/>
      <c r="E566" s="157"/>
      <c r="F566" s="157"/>
      <c r="G566" s="157"/>
      <c r="H566" s="157"/>
      <c r="I566" s="158"/>
      <c r="K566" s="255" t="str">
        <f t="shared" si="106"/>
        <v>►</v>
      </c>
      <c r="L566" s="341"/>
      <c r="M566" s="341"/>
      <c r="N566" s="341"/>
      <c r="O566" s="341"/>
      <c r="P566" s="341"/>
      <c r="Q566" s="1"/>
      <c r="R566" s="1"/>
      <c r="S566" s="77"/>
      <c r="T566" s="77"/>
      <c r="U566" s="77"/>
      <c r="V566" s="77"/>
      <c r="W566" s="1"/>
      <c r="X566" s="46" t="str">
        <f t="shared" si="110"/>
        <v/>
      </c>
      <c r="Y566" s="46" t="str">
        <f>IF(NOT(AND(LEFT(R566,1)="L",R566&lt;&gt;"LIGNE")),"",IF(UPPER(TRIM(W566))="QS","Qt. suffisante",IF(AJ566="","",IF(AF566="MASSE",IF(AJ566&gt;=1,"Kg","g"),IF(AF566="VOLUME",IF(AJ566&gt;=1,"L","cl"),IFERROR(VLOOKUP(UPPER(TRIM(V566)),AP4:AS49,4,FALSE),V566))))))</f>
        <v/>
      </c>
      <c r="Z566" s="78" t="str">
        <f t="shared" si="111"/>
        <v/>
      </c>
      <c r="AA566" s="45" t="str">
        <f>IF(NOT(AND(LEFT(R566,1)="L",R566&lt;&gt;"LIGNE")),"",IF(UPPER(TRIM(W566))="QS","Qt. suffisante",IF(AI566="","",IF(AF566="MASSE",IF(AI566&gt;=1,"Kg","g"),IF(AF566="VOLUME",IF(AI566&gt;=1,"L","cl"),IFERROR(VLOOKUP(UPPER(TRIM(V566)),AP4:AS49,4,FALSE),V566))))))</f>
        <v/>
      </c>
      <c r="AB566" s="47" t="str">
        <f t="shared" si="107"/>
        <v/>
      </c>
      <c r="AC566" s="47" t="str">
        <f t="shared" si="108"/>
        <v/>
      </c>
      <c r="AD566" s="47" t="str">
        <f t="shared" si="112"/>
        <v/>
      </c>
      <c r="AE566" s="1"/>
      <c r="AF566" s="48" t="str">
        <f>IF(NOT(AND(LEFT(R566,1)="L",R566&lt;&gt;"LIGNE")),"",IFERROR(VLOOKUP(UPPER(TRIM(V566)),AP4:AS49,2,FALSE),""))</f>
        <v/>
      </c>
      <c r="AG566" s="49" t="str">
        <f>IF(NOT(AND(LEFT(R566,1)="L",R566&lt;&gt;"LIGNE")),"",IFERROR(VLOOKUP(UPPER(TRIM(V566)),AP4:AS49,3,FALSE),""))</f>
        <v/>
      </c>
      <c r="AH566" s="49" t="str">
        <f t="shared" si="109"/>
        <v/>
      </c>
      <c r="AI566" s="49" t="str">
        <f t="shared" si="113"/>
        <v/>
      </c>
      <c r="AJ566" s="49" t="str">
        <f t="shared" si="114"/>
        <v/>
      </c>
      <c r="AK566" s="40" t="str">
        <f>IF(R566="RECETTE","",IF(R566="PRINCIPAL AUTEUR",IF(OR(S566="",T566="",V566="",W566="",S566=0),"",IFERROR(IF(OR(VLOOKUP(UPPER(TRIM(SUBSTITUTE(T566,CHAR(160)," "))),AP4:AS49,2,FALSE)&lt;&gt;VLOOKUP(UPPER(TRIM(SUBSTITUTE(W566,CHAR(160)," "))),AP4:AS49,2,FALSE),AND(VLOOKUP(UPPER(TRIM(SUBSTITUTE(T566,CHAR(160)," "))),AP4:AS49,2,FALSE)="AUTRE",UPPER(TRIM(SUBSTITUTE(T566,CHAR(160)," ")))&lt;&gt;UPPER(TRIM(SUBSTITUTE(W566,CHAR(160)," "))))),"",(V566*VLOOKUP(UPPER(TRIM(SUBSTITUTE(W566,CHAR(160)," "))),AP4:AS49,3,FALSE))/(S566*VLOOKUP(UPPER(TRIM(SUBSTITUTE(T566,CHAR(160)," "))),AP4:AS49,3,FALSE))),"")),IFERROR(AK565,"")))</f>
        <v/>
      </c>
      <c r="AL566" s="40" t="str">
        <f t="shared" si="115"/>
        <v/>
      </c>
      <c r="AM566" s="50">
        <f t="shared" si="116"/>
        <v>0</v>
      </c>
      <c r="AN566" s="1"/>
      <c r="AO566" s="1"/>
      <c r="AP566" s="66" t="s">
        <v>468</v>
      </c>
      <c r="AQ566" s="1"/>
      <c r="AR566" s="1"/>
      <c r="AS566" s="1"/>
      <c r="BJ566" s="229">
        <v>1</v>
      </c>
    </row>
    <row r="567" spans="2:62" ht="20.100000000000001" customHeight="1" x14ac:dyDescent="0.25">
      <c r="B567" s="178">
        <f t="shared" si="117"/>
        <v>0</v>
      </c>
      <c r="C567" s="156"/>
      <c r="D567" s="157"/>
      <c r="E567" s="157"/>
      <c r="F567" s="157"/>
      <c r="G567" s="157"/>
      <c r="H567" s="157"/>
      <c r="I567" s="158"/>
      <c r="K567" s="255" t="str">
        <f t="shared" si="106"/>
        <v>►</v>
      </c>
      <c r="L567" s="341"/>
      <c r="M567" s="341"/>
      <c r="N567" s="341"/>
      <c r="O567" s="341"/>
      <c r="P567" s="341"/>
      <c r="Q567" s="1"/>
      <c r="R567" s="1"/>
      <c r="S567" s="77"/>
      <c r="T567" s="77"/>
      <c r="U567" s="77"/>
      <c r="V567" s="77"/>
      <c r="W567" s="1"/>
      <c r="X567" s="46" t="str">
        <f t="shared" si="110"/>
        <v/>
      </c>
      <c r="Y567" s="46" t="str">
        <f>IF(NOT(AND(LEFT(R567,1)="L",R567&lt;&gt;"LIGNE")),"",IF(UPPER(TRIM(W567))="QS","Qt. suffisante",IF(AJ567="","",IF(AF567="MASSE",IF(AJ567&gt;=1,"Kg","g"),IF(AF567="VOLUME",IF(AJ567&gt;=1,"L","cl"),IFERROR(VLOOKUP(UPPER(TRIM(V567)),AP4:AS49,4,FALSE),V567))))))</f>
        <v/>
      </c>
      <c r="Z567" s="78" t="str">
        <f t="shared" si="111"/>
        <v/>
      </c>
      <c r="AA567" s="45" t="str">
        <f>IF(NOT(AND(LEFT(R567,1)="L",R567&lt;&gt;"LIGNE")),"",IF(UPPER(TRIM(W567))="QS","Qt. suffisante",IF(AI567="","",IF(AF567="MASSE",IF(AI567&gt;=1,"Kg","g"),IF(AF567="VOLUME",IF(AI567&gt;=1,"L","cl"),IFERROR(VLOOKUP(UPPER(TRIM(V567)),AP4:AS49,4,FALSE),V567))))))</f>
        <v/>
      </c>
      <c r="AB567" s="47" t="str">
        <f t="shared" si="107"/>
        <v/>
      </c>
      <c r="AC567" s="47" t="str">
        <f t="shared" si="108"/>
        <v/>
      </c>
      <c r="AD567" s="47" t="str">
        <f t="shared" si="112"/>
        <v/>
      </c>
      <c r="AE567" s="1"/>
      <c r="AF567" s="48" t="str">
        <f>IF(NOT(AND(LEFT(R567,1)="L",R567&lt;&gt;"LIGNE")),"",IFERROR(VLOOKUP(UPPER(TRIM(V567)),AP4:AS49,2,FALSE),""))</f>
        <v/>
      </c>
      <c r="AG567" s="49" t="str">
        <f>IF(NOT(AND(LEFT(R567,1)="L",R567&lt;&gt;"LIGNE")),"",IFERROR(VLOOKUP(UPPER(TRIM(V567)),AP4:AS49,3,FALSE),""))</f>
        <v/>
      </c>
      <c r="AH567" s="49" t="str">
        <f t="shared" si="109"/>
        <v/>
      </c>
      <c r="AI567" s="49" t="str">
        <f t="shared" si="113"/>
        <v/>
      </c>
      <c r="AJ567" s="49" t="str">
        <f t="shared" si="114"/>
        <v/>
      </c>
      <c r="AK567" s="40" t="str">
        <f>IF(R567="RECETTE","",IF(R567="PRINCIPAL AUTEUR",IF(OR(S567="",T567="",V567="",W567="",S567=0),"",IFERROR(IF(OR(VLOOKUP(UPPER(TRIM(SUBSTITUTE(T567,CHAR(160)," "))),AP4:AS49,2,FALSE)&lt;&gt;VLOOKUP(UPPER(TRIM(SUBSTITUTE(W567,CHAR(160)," "))),AP4:AS49,2,FALSE),AND(VLOOKUP(UPPER(TRIM(SUBSTITUTE(T567,CHAR(160)," "))),AP4:AS49,2,FALSE)="AUTRE",UPPER(TRIM(SUBSTITUTE(T567,CHAR(160)," ")))&lt;&gt;UPPER(TRIM(SUBSTITUTE(W567,CHAR(160)," "))))),"",(V567*VLOOKUP(UPPER(TRIM(SUBSTITUTE(W567,CHAR(160)," "))),AP4:AS49,3,FALSE))/(S567*VLOOKUP(UPPER(TRIM(SUBSTITUTE(T567,CHAR(160)," "))),AP4:AS49,3,FALSE))),"")),IFERROR(AK566,"")))</f>
        <v/>
      </c>
      <c r="AL567" s="40" t="str">
        <f t="shared" si="115"/>
        <v/>
      </c>
      <c r="AM567" s="50">
        <f t="shared" si="116"/>
        <v>0</v>
      </c>
      <c r="AN567" s="1"/>
      <c r="AO567" s="1"/>
      <c r="AP567" s="75" t="s">
        <v>110</v>
      </c>
      <c r="AQ567" s="1"/>
      <c r="AR567" s="1"/>
      <c r="AS567" s="1"/>
      <c r="BJ567" s="229">
        <v>1</v>
      </c>
    </row>
    <row r="568" spans="2:62" ht="20.100000000000001" customHeight="1" x14ac:dyDescent="0.25">
      <c r="B568" s="178">
        <f t="shared" si="117"/>
        <v>0</v>
      </c>
      <c r="C568" s="156"/>
      <c r="D568" s="157"/>
      <c r="E568" s="157"/>
      <c r="F568" s="157"/>
      <c r="G568" s="157"/>
      <c r="H568" s="157"/>
      <c r="I568" s="158"/>
      <c r="K568" s="255" t="str">
        <f t="shared" si="106"/>
        <v>►</v>
      </c>
      <c r="L568" s="341"/>
      <c r="M568" s="341"/>
      <c r="N568" s="341"/>
      <c r="O568" s="341"/>
      <c r="P568" s="341"/>
      <c r="Q568" s="1"/>
      <c r="R568" s="1"/>
      <c r="S568" s="77"/>
      <c r="T568" s="77"/>
      <c r="U568" s="77"/>
      <c r="V568" s="77"/>
      <c r="W568" s="1"/>
      <c r="X568" s="46" t="str">
        <f t="shared" si="110"/>
        <v/>
      </c>
      <c r="Y568" s="46" t="str">
        <f>IF(NOT(AND(LEFT(R568,1)="L",R568&lt;&gt;"LIGNE")),"",IF(UPPER(TRIM(W568))="QS","Qt. suffisante",IF(AJ568="","",IF(AF568="MASSE",IF(AJ568&gt;=1,"Kg","g"),IF(AF568="VOLUME",IF(AJ568&gt;=1,"L","cl"),IFERROR(VLOOKUP(UPPER(TRIM(V568)),AP4:AS49,4,FALSE),V568))))))</f>
        <v/>
      </c>
      <c r="Z568" s="78" t="str">
        <f t="shared" si="111"/>
        <v/>
      </c>
      <c r="AA568" s="45" t="str">
        <f>IF(NOT(AND(LEFT(R568,1)="L",R568&lt;&gt;"LIGNE")),"",IF(UPPER(TRIM(W568))="QS","Qt. suffisante",IF(AI568="","",IF(AF568="MASSE",IF(AI568&gt;=1,"Kg","g"),IF(AF568="VOLUME",IF(AI568&gt;=1,"L","cl"),IFERROR(VLOOKUP(UPPER(TRIM(V568)),AP4:AS49,4,FALSE),V568))))))</f>
        <v/>
      </c>
      <c r="AB568" s="47" t="str">
        <f t="shared" si="107"/>
        <v/>
      </c>
      <c r="AC568" s="47" t="str">
        <f t="shared" si="108"/>
        <v/>
      </c>
      <c r="AD568" s="47" t="str">
        <f t="shared" si="112"/>
        <v/>
      </c>
      <c r="AE568" s="1"/>
      <c r="AF568" s="48" t="str">
        <f>IF(NOT(AND(LEFT(R568,1)="L",R568&lt;&gt;"LIGNE")),"",IFERROR(VLOOKUP(UPPER(TRIM(V568)),AP4:AS49,2,FALSE),""))</f>
        <v/>
      </c>
      <c r="AG568" s="49" t="str">
        <f>IF(NOT(AND(LEFT(R568,1)="L",R568&lt;&gt;"LIGNE")),"",IFERROR(VLOOKUP(UPPER(TRIM(V568)),AP4:AS49,3,FALSE),""))</f>
        <v/>
      </c>
      <c r="AH568" s="49" t="str">
        <f t="shared" si="109"/>
        <v/>
      </c>
      <c r="AI568" s="49" t="str">
        <f t="shared" si="113"/>
        <v/>
      </c>
      <c r="AJ568" s="49" t="str">
        <f t="shared" si="114"/>
        <v/>
      </c>
      <c r="AK568" s="40" t="str">
        <f>IF(R568="RECETTE","",IF(R568="PRINCIPAL AUTEUR",IF(OR(S568="",T568="",V568="",W568="",S568=0),"",IFERROR(IF(OR(VLOOKUP(UPPER(TRIM(SUBSTITUTE(T568,CHAR(160)," "))),AP4:AS49,2,FALSE)&lt;&gt;VLOOKUP(UPPER(TRIM(SUBSTITUTE(W568,CHAR(160)," "))),AP4:AS49,2,FALSE),AND(VLOOKUP(UPPER(TRIM(SUBSTITUTE(T568,CHAR(160)," "))),AP4:AS49,2,FALSE)="AUTRE",UPPER(TRIM(SUBSTITUTE(T568,CHAR(160)," ")))&lt;&gt;UPPER(TRIM(SUBSTITUTE(W568,CHAR(160)," "))))),"",(V568*VLOOKUP(UPPER(TRIM(SUBSTITUTE(W568,CHAR(160)," "))),AP4:AS49,3,FALSE))/(S568*VLOOKUP(UPPER(TRIM(SUBSTITUTE(T568,CHAR(160)," "))),AP4:AS49,3,FALSE))),"")),IFERROR(AK567,"")))</f>
        <v/>
      </c>
      <c r="AL568" s="40" t="str">
        <f t="shared" si="115"/>
        <v/>
      </c>
      <c r="AM568" s="50">
        <f t="shared" si="116"/>
        <v>0</v>
      </c>
      <c r="AN568" s="1"/>
      <c r="AO568" s="1"/>
      <c r="AP568" s="15" t="s">
        <v>323</v>
      </c>
      <c r="AQ568" s="1"/>
      <c r="AR568" s="1"/>
      <c r="AS568" s="1"/>
      <c r="BJ568" s="229">
        <v>1</v>
      </c>
    </row>
    <row r="569" spans="2:62" ht="20.100000000000001" customHeight="1" x14ac:dyDescent="0.25">
      <c r="B569" s="178">
        <f t="shared" si="117"/>
        <v>0</v>
      </c>
      <c r="C569" s="156"/>
      <c r="D569" s="157"/>
      <c r="E569" s="157"/>
      <c r="F569" s="157"/>
      <c r="G569" s="157"/>
      <c r="H569" s="157"/>
      <c r="I569" s="158"/>
      <c r="K569" s="255" t="str">
        <f t="shared" si="106"/>
        <v>►</v>
      </c>
      <c r="L569" s="341"/>
      <c r="M569" s="341"/>
      <c r="N569" s="341"/>
      <c r="O569" s="341"/>
      <c r="P569" s="341"/>
      <c r="Q569" s="1"/>
      <c r="R569" s="1"/>
      <c r="S569" s="77"/>
      <c r="T569" s="77"/>
      <c r="U569" s="77"/>
      <c r="V569" s="77"/>
      <c r="W569" s="1"/>
      <c r="X569" s="46" t="str">
        <f t="shared" si="110"/>
        <v/>
      </c>
      <c r="Y569" s="46" t="str">
        <f>IF(NOT(AND(LEFT(R569,1)="L",R569&lt;&gt;"LIGNE")),"",IF(UPPER(TRIM(W569))="QS","Qt. suffisante",IF(AJ569="","",IF(AF569="MASSE",IF(AJ569&gt;=1,"Kg","g"),IF(AF569="VOLUME",IF(AJ569&gt;=1,"L","cl"),IFERROR(VLOOKUP(UPPER(TRIM(V569)),AP4:AS49,4,FALSE),V569))))))</f>
        <v/>
      </c>
      <c r="Z569" s="78" t="str">
        <f t="shared" si="111"/>
        <v/>
      </c>
      <c r="AA569" s="45" t="str">
        <f>IF(NOT(AND(LEFT(R569,1)="L",R569&lt;&gt;"LIGNE")),"",IF(UPPER(TRIM(W569))="QS","Qt. suffisante",IF(AI569="","",IF(AF569="MASSE",IF(AI569&gt;=1,"Kg","g"),IF(AF569="VOLUME",IF(AI569&gt;=1,"L","cl"),IFERROR(VLOOKUP(UPPER(TRIM(V569)),AP4:AS49,4,FALSE),V569))))))</f>
        <v/>
      </c>
      <c r="AB569" s="47" t="str">
        <f t="shared" si="107"/>
        <v/>
      </c>
      <c r="AC569" s="47" t="str">
        <f t="shared" si="108"/>
        <v/>
      </c>
      <c r="AD569" s="47" t="str">
        <f t="shared" si="112"/>
        <v/>
      </c>
      <c r="AE569" s="1"/>
      <c r="AF569" s="48" t="str">
        <f>IF(NOT(AND(LEFT(R569,1)="L",R569&lt;&gt;"LIGNE")),"",IFERROR(VLOOKUP(UPPER(TRIM(V569)),AP4:AS49,2,FALSE),""))</f>
        <v/>
      </c>
      <c r="AG569" s="49" t="str">
        <f>IF(NOT(AND(LEFT(R569,1)="L",R569&lt;&gt;"LIGNE")),"",IFERROR(VLOOKUP(UPPER(TRIM(V569)),AP4:AS49,3,FALSE),""))</f>
        <v/>
      </c>
      <c r="AH569" s="49" t="str">
        <f t="shared" si="109"/>
        <v/>
      </c>
      <c r="AI569" s="49" t="str">
        <f t="shared" si="113"/>
        <v/>
      </c>
      <c r="AJ569" s="49" t="str">
        <f t="shared" si="114"/>
        <v/>
      </c>
      <c r="AK569" s="40" t="str">
        <f>IF(R569="RECETTE","",IF(R569="PRINCIPAL AUTEUR",IF(OR(S569="",T569="",V569="",W569="",S569=0),"",IFERROR(IF(OR(VLOOKUP(UPPER(TRIM(SUBSTITUTE(T569,CHAR(160)," "))),AP4:AS49,2,FALSE)&lt;&gt;VLOOKUP(UPPER(TRIM(SUBSTITUTE(W569,CHAR(160)," "))),AP4:AS49,2,FALSE),AND(VLOOKUP(UPPER(TRIM(SUBSTITUTE(T569,CHAR(160)," "))),AP4:AS49,2,FALSE)="AUTRE",UPPER(TRIM(SUBSTITUTE(T569,CHAR(160)," ")))&lt;&gt;UPPER(TRIM(SUBSTITUTE(W569,CHAR(160)," "))))),"",(V569*VLOOKUP(UPPER(TRIM(SUBSTITUTE(W569,CHAR(160)," "))),AP4:AS49,3,FALSE))/(S569*VLOOKUP(UPPER(TRIM(SUBSTITUTE(T569,CHAR(160)," "))),AP4:AS49,3,FALSE))),"")),IFERROR(AK568,"")))</f>
        <v/>
      </c>
      <c r="AL569" s="40" t="str">
        <f t="shared" si="115"/>
        <v/>
      </c>
      <c r="AM569" s="50">
        <f t="shared" si="116"/>
        <v>0</v>
      </c>
      <c r="AN569" s="1"/>
      <c r="AO569" s="1"/>
      <c r="AP569" s="21" t="s">
        <v>272</v>
      </c>
      <c r="AQ569" s="1"/>
      <c r="AR569" s="1"/>
      <c r="AS569" s="1"/>
      <c r="BJ569" s="229">
        <v>1</v>
      </c>
    </row>
    <row r="570" spans="2:62" ht="20.100000000000001" customHeight="1" x14ac:dyDescent="0.25">
      <c r="B570" s="178">
        <f t="shared" si="117"/>
        <v>0</v>
      </c>
      <c r="C570" s="156"/>
      <c r="D570" s="157"/>
      <c r="E570" s="157"/>
      <c r="F570" s="157"/>
      <c r="G570" s="157"/>
      <c r="H570" s="157"/>
      <c r="I570" s="158"/>
      <c r="K570" s="255" t="str">
        <f t="shared" si="106"/>
        <v>►</v>
      </c>
      <c r="L570" s="341"/>
      <c r="M570" s="341"/>
      <c r="N570" s="341"/>
      <c r="O570" s="341"/>
      <c r="P570" s="341"/>
      <c r="Q570" s="1"/>
      <c r="R570" s="1"/>
      <c r="S570" s="77"/>
      <c r="T570" s="77"/>
      <c r="U570" s="77"/>
      <c r="V570" s="77"/>
      <c r="W570" s="1"/>
      <c r="X570" s="46" t="str">
        <f t="shared" si="110"/>
        <v/>
      </c>
      <c r="Y570" s="46" t="str">
        <f>IF(NOT(AND(LEFT(R570,1)="L",R570&lt;&gt;"LIGNE")),"",IF(UPPER(TRIM(W570))="QS","Qt. suffisante",IF(AJ570="","",IF(AF570="MASSE",IF(AJ570&gt;=1,"Kg","g"),IF(AF570="VOLUME",IF(AJ570&gt;=1,"L","cl"),IFERROR(VLOOKUP(UPPER(TRIM(V570)),AP4:AS49,4,FALSE),V570))))))</f>
        <v/>
      </c>
      <c r="Z570" s="78" t="str">
        <f t="shared" si="111"/>
        <v/>
      </c>
      <c r="AA570" s="45" t="str">
        <f>IF(NOT(AND(LEFT(R570,1)="L",R570&lt;&gt;"LIGNE")),"",IF(UPPER(TRIM(W570))="QS","Qt. suffisante",IF(AI570="","",IF(AF570="MASSE",IF(AI570&gt;=1,"Kg","g"),IF(AF570="VOLUME",IF(AI570&gt;=1,"L","cl"),IFERROR(VLOOKUP(UPPER(TRIM(V570)),AP4:AS49,4,FALSE),V570))))))</f>
        <v/>
      </c>
      <c r="AB570" s="47" t="str">
        <f t="shared" si="107"/>
        <v/>
      </c>
      <c r="AC570" s="47" t="str">
        <f t="shared" si="108"/>
        <v/>
      </c>
      <c r="AD570" s="47" t="str">
        <f t="shared" si="112"/>
        <v/>
      </c>
      <c r="AE570" s="1"/>
      <c r="AF570" s="48" t="str">
        <f>IF(NOT(AND(LEFT(R570,1)="L",R570&lt;&gt;"LIGNE")),"",IFERROR(VLOOKUP(UPPER(TRIM(V570)),AP4:AS49,2,FALSE),""))</f>
        <v/>
      </c>
      <c r="AG570" s="49" t="str">
        <f>IF(NOT(AND(LEFT(R570,1)="L",R570&lt;&gt;"LIGNE")),"",IFERROR(VLOOKUP(UPPER(TRIM(V570)),AP4:AS49,3,FALSE),""))</f>
        <v/>
      </c>
      <c r="AH570" s="49" t="str">
        <f t="shared" si="109"/>
        <v/>
      </c>
      <c r="AI570" s="49" t="str">
        <f t="shared" si="113"/>
        <v/>
      </c>
      <c r="AJ570" s="49" t="str">
        <f t="shared" si="114"/>
        <v/>
      </c>
      <c r="AK570" s="40" t="str">
        <f>IF(R570="RECETTE","",IF(R570="PRINCIPAL AUTEUR",IF(OR(S570="",T570="",V570="",W570="",S570=0),"",IFERROR(IF(OR(VLOOKUP(UPPER(TRIM(SUBSTITUTE(T570,CHAR(160)," "))),AP4:AS49,2,FALSE)&lt;&gt;VLOOKUP(UPPER(TRIM(SUBSTITUTE(W570,CHAR(160)," "))),AP4:AS49,2,FALSE),AND(VLOOKUP(UPPER(TRIM(SUBSTITUTE(T570,CHAR(160)," "))),AP4:AS49,2,FALSE)="AUTRE",UPPER(TRIM(SUBSTITUTE(T570,CHAR(160)," ")))&lt;&gt;UPPER(TRIM(SUBSTITUTE(W570,CHAR(160)," "))))),"",(V570*VLOOKUP(UPPER(TRIM(SUBSTITUTE(W570,CHAR(160)," "))),AP4:AS49,3,FALSE))/(S570*VLOOKUP(UPPER(TRIM(SUBSTITUTE(T570,CHAR(160)," "))),AP4:AS49,3,FALSE))),"")),IFERROR(AK569,"")))</f>
        <v/>
      </c>
      <c r="AL570" s="40" t="str">
        <f t="shared" si="115"/>
        <v/>
      </c>
      <c r="AM570" s="50">
        <f t="shared" si="116"/>
        <v>0</v>
      </c>
      <c r="AN570" s="1"/>
      <c r="AO570" s="1"/>
      <c r="AP570" s="26" t="s">
        <v>469</v>
      </c>
      <c r="AQ570" s="1"/>
      <c r="AR570" s="1"/>
      <c r="AS570" s="1"/>
      <c r="BJ570" s="229">
        <v>1</v>
      </c>
    </row>
    <row r="571" spans="2:62" ht="20.100000000000001" customHeight="1" x14ac:dyDescent="0.25">
      <c r="B571" s="178">
        <f t="shared" si="117"/>
        <v>0</v>
      </c>
      <c r="C571" s="156"/>
      <c r="D571" s="157"/>
      <c r="E571" s="157"/>
      <c r="F571" s="157"/>
      <c r="G571" s="157"/>
      <c r="H571" s="157"/>
      <c r="I571" s="158"/>
      <c r="K571" s="255" t="str">
        <f t="shared" si="106"/>
        <v>►</v>
      </c>
      <c r="L571" s="341"/>
      <c r="M571" s="341"/>
      <c r="N571" s="341"/>
      <c r="O571" s="341"/>
      <c r="P571" s="341"/>
      <c r="Q571" s="1"/>
      <c r="R571" s="1"/>
      <c r="S571" s="77"/>
      <c r="T571" s="77"/>
      <c r="U571" s="77"/>
      <c r="V571" s="77"/>
      <c r="W571" s="1"/>
      <c r="X571" s="46" t="str">
        <f t="shared" si="110"/>
        <v/>
      </c>
      <c r="Y571" s="46" t="str">
        <f>IF(NOT(AND(LEFT(R571,1)="L",R571&lt;&gt;"LIGNE")),"",IF(UPPER(TRIM(W571))="QS","Qt. suffisante",IF(AJ571="","",IF(AF571="MASSE",IF(AJ571&gt;=1,"Kg","g"),IF(AF571="VOLUME",IF(AJ571&gt;=1,"L","cl"),IFERROR(VLOOKUP(UPPER(TRIM(V571)),AP4:AS49,4,FALSE),V571))))))</f>
        <v/>
      </c>
      <c r="Z571" s="78" t="str">
        <f t="shared" si="111"/>
        <v/>
      </c>
      <c r="AA571" s="45" t="str">
        <f>IF(NOT(AND(LEFT(R571,1)="L",R571&lt;&gt;"LIGNE")),"",IF(UPPER(TRIM(W571))="QS","Qt. suffisante",IF(AI571="","",IF(AF571="MASSE",IF(AI571&gt;=1,"Kg","g"),IF(AF571="VOLUME",IF(AI571&gt;=1,"L","cl"),IFERROR(VLOOKUP(UPPER(TRIM(V571)),AP4:AS49,4,FALSE),V571))))))</f>
        <v/>
      </c>
      <c r="AB571" s="47" t="str">
        <f t="shared" si="107"/>
        <v/>
      </c>
      <c r="AC571" s="47" t="str">
        <f t="shared" si="108"/>
        <v/>
      </c>
      <c r="AD571" s="47" t="str">
        <f t="shared" si="112"/>
        <v/>
      </c>
      <c r="AE571" s="1"/>
      <c r="AF571" s="48" t="str">
        <f>IF(NOT(AND(LEFT(R571,1)="L",R571&lt;&gt;"LIGNE")),"",IFERROR(VLOOKUP(UPPER(TRIM(V571)),AP4:AS49,2,FALSE),""))</f>
        <v/>
      </c>
      <c r="AG571" s="49" t="str">
        <f>IF(NOT(AND(LEFT(R571,1)="L",R571&lt;&gt;"LIGNE")),"",IFERROR(VLOOKUP(UPPER(TRIM(V571)),AP4:AS49,3,FALSE),""))</f>
        <v/>
      </c>
      <c r="AH571" s="49" t="str">
        <f t="shared" si="109"/>
        <v/>
      </c>
      <c r="AI571" s="49" t="str">
        <f t="shared" si="113"/>
        <v/>
      </c>
      <c r="AJ571" s="49" t="str">
        <f t="shared" si="114"/>
        <v/>
      </c>
      <c r="AK571" s="40" t="str">
        <f>IF(R571="RECETTE","",IF(R571="PRINCIPAL AUTEUR",IF(OR(S571="",T571="",V571="",W571="",S571=0),"",IFERROR(IF(OR(VLOOKUP(UPPER(TRIM(SUBSTITUTE(T571,CHAR(160)," "))),AP4:AS49,2,FALSE)&lt;&gt;VLOOKUP(UPPER(TRIM(SUBSTITUTE(W571,CHAR(160)," "))),AP4:AS49,2,FALSE),AND(VLOOKUP(UPPER(TRIM(SUBSTITUTE(T571,CHAR(160)," "))),AP4:AS49,2,FALSE)="AUTRE",UPPER(TRIM(SUBSTITUTE(T571,CHAR(160)," ")))&lt;&gt;UPPER(TRIM(SUBSTITUTE(W571,CHAR(160)," "))))),"",(V571*VLOOKUP(UPPER(TRIM(SUBSTITUTE(W571,CHAR(160)," "))),AP4:AS49,3,FALSE))/(S571*VLOOKUP(UPPER(TRIM(SUBSTITUTE(T571,CHAR(160)," "))),AP4:AS49,3,FALSE))),"")),IFERROR(AK570,"")))</f>
        <v/>
      </c>
      <c r="AL571" s="40" t="str">
        <f t="shared" si="115"/>
        <v/>
      </c>
      <c r="AM571" s="50">
        <f t="shared" si="116"/>
        <v>0</v>
      </c>
      <c r="AN571" s="1"/>
      <c r="AO571" s="1"/>
      <c r="AP571" s="26" t="s">
        <v>470</v>
      </c>
      <c r="AQ571" s="1"/>
      <c r="AR571" s="1"/>
      <c r="AS571" s="1"/>
      <c r="BJ571" s="229">
        <v>1</v>
      </c>
    </row>
    <row r="572" spans="2:62" ht="20.100000000000001" customHeight="1" x14ac:dyDescent="0.25">
      <c r="B572" s="178">
        <f t="shared" si="117"/>
        <v>0</v>
      </c>
      <c r="C572" s="156"/>
      <c r="D572" s="157"/>
      <c r="E572" s="157"/>
      <c r="F572" s="157"/>
      <c r="G572" s="157"/>
      <c r="H572" s="157"/>
      <c r="I572" s="158"/>
      <c r="K572" s="255" t="str">
        <f t="shared" si="106"/>
        <v>►</v>
      </c>
      <c r="L572" s="341"/>
      <c r="M572" s="341"/>
      <c r="N572" s="341"/>
      <c r="O572" s="341"/>
      <c r="P572" s="341"/>
      <c r="Q572" s="1"/>
      <c r="R572" s="1"/>
      <c r="S572" s="77"/>
      <c r="T572" s="77"/>
      <c r="U572" s="77"/>
      <c r="V572" s="77"/>
      <c r="W572" s="1"/>
      <c r="X572" s="46" t="str">
        <f t="shared" si="110"/>
        <v/>
      </c>
      <c r="Y572" s="46" t="str">
        <f>IF(NOT(AND(LEFT(R572,1)="L",R572&lt;&gt;"LIGNE")),"",IF(UPPER(TRIM(W572))="QS","Qt. suffisante",IF(AJ572="","",IF(AF572="MASSE",IF(AJ572&gt;=1,"Kg","g"),IF(AF572="VOLUME",IF(AJ572&gt;=1,"L","cl"),IFERROR(VLOOKUP(UPPER(TRIM(V572)),AP4:AS49,4,FALSE),V572))))))</f>
        <v/>
      </c>
      <c r="Z572" s="78" t="str">
        <f t="shared" si="111"/>
        <v/>
      </c>
      <c r="AA572" s="45" t="str">
        <f>IF(NOT(AND(LEFT(R572,1)="L",R572&lt;&gt;"LIGNE")),"",IF(UPPER(TRIM(W572))="QS","Qt. suffisante",IF(AI572="","",IF(AF572="MASSE",IF(AI572&gt;=1,"Kg","g"),IF(AF572="VOLUME",IF(AI572&gt;=1,"L","cl"),IFERROR(VLOOKUP(UPPER(TRIM(V572)),AP4:AS49,4,FALSE),V572))))))</f>
        <v/>
      </c>
      <c r="AB572" s="47" t="str">
        <f t="shared" si="107"/>
        <v/>
      </c>
      <c r="AC572" s="47" t="str">
        <f t="shared" si="108"/>
        <v/>
      </c>
      <c r="AD572" s="47" t="str">
        <f t="shared" si="112"/>
        <v/>
      </c>
      <c r="AE572" s="1"/>
      <c r="AF572" s="48" t="str">
        <f>IF(NOT(AND(LEFT(R572,1)="L",R572&lt;&gt;"LIGNE")),"",IFERROR(VLOOKUP(UPPER(TRIM(V572)),AP4:AS49,2,FALSE),""))</f>
        <v/>
      </c>
      <c r="AG572" s="49" t="str">
        <f>IF(NOT(AND(LEFT(R572,1)="L",R572&lt;&gt;"LIGNE")),"",IFERROR(VLOOKUP(UPPER(TRIM(V572)),AP4:AS49,3,FALSE),""))</f>
        <v/>
      </c>
      <c r="AH572" s="49" t="str">
        <f t="shared" si="109"/>
        <v/>
      </c>
      <c r="AI572" s="49" t="str">
        <f t="shared" si="113"/>
        <v/>
      </c>
      <c r="AJ572" s="49" t="str">
        <f t="shared" si="114"/>
        <v/>
      </c>
      <c r="AK572" s="40" t="str">
        <f>IF(R572="RECETTE","",IF(R572="PRINCIPAL AUTEUR",IF(OR(S572="",T572="",V572="",W572="",S572=0),"",IFERROR(IF(OR(VLOOKUP(UPPER(TRIM(SUBSTITUTE(T572,CHAR(160)," "))),AP4:AS49,2,FALSE)&lt;&gt;VLOOKUP(UPPER(TRIM(SUBSTITUTE(W572,CHAR(160)," "))),AP4:AS49,2,FALSE),AND(VLOOKUP(UPPER(TRIM(SUBSTITUTE(T572,CHAR(160)," "))),AP4:AS49,2,FALSE)="AUTRE",UPPER(TRIM(SUBSTITUTE(T572,CHAR(160)," ")))&lt;&gt;UPPER(TRIM(SUBSTITUTE(W572,CHAR(160)," "))))),"",(V572*VLOOKUP(UPPER(TRIM(SUBSTITUTE(W572,CHAR(160)," "))),AP4:AS49,3,FALSE))/(S572*VLOOKUP(UPPER(TRIM(SUBSTITUTE(T572,CHAR(160)," "))),AP4:AS49,3,FALSE))),"")),IFERROR(AK571,"")))</f>
        <v/>
      </c>
      <c r="AL572" s="40" t="str">
        <f t="shared" si="115"/>
        <v/>
      </c>
      <c r="AM572" s="50">
        <f t="shared" si="116"/>
        <v>0</v>
      </c>
      <c r="AN572" s="1"/>
      <c r="AO572" s="1"/>
      <c r="AP572" s="26" t="s">
        <v>471</v>
      </c>
      <c r="AQ572" s="1"/>
      <c r="AR572" s="1"/>
      <c r="AS572" s="1"/>
      <c r="BJ572" s="229">
        <v>1</v>
      </c>
    </row>
    <row r="573" spans="2:62" ht="20.100000000000001" customHeight="1" x14ac:dyDescent="0.25">
      <c r="B573" s="178">
        <f t="shared" si="117"/>
        <v>0</v>
      </c>
      <c r="C573" s="156"/>
      <c r="D573" s="157"/>
      <c r="E573" s="157"/>
      <c r="F573" s="157"/>
      <c r="G573" s="157"/>
      <c r="H573" s="157"/>
      <c r="I573" s="158"/>
      <c r="K573" s="255" t="str">
        <f t="shared" ref="K573:K636" si="118">IF(OR(S573&lt;&gt;"",T573&lt;&gt;"",U573&lt;&gt;"",V573&lt;&gt;""),"A","►")</f>
        <v>►</v>
      </c>
      <c r="L573" s="341"/>
      <c r="M573" s="341"/>
      <c r="N573" s="341"/>
      <c r="O573" s="341"/>
      <c r="P573" s="341"/>
      <c r="Q573" s="1"/>
      <c r="R573" s="1"/>
      <c r="S573" s="77"/>
      <c r="T573" s="77"/>
      <c r="U573" s="77"/>
      <c r="V573" s="77"/>
      <c r="W573" s="1"/>
      <c r="X573" s="46" t="str">
        <f t="shared" si="110"/>
        <v/>
      </c>
      <c r="Y573" s="46" t="str">
        <f>IF(NOT(AND(LEFT(R573,1)="L",R573&lt;&gt;"LIGNE")),"",IF(UPPER(TRIM(W573))="QS","Qt. suffisante",IF(AJ573="","",IF(AF573="MASSE",IF(AJ573&gt;=1,"Kg","g"),IF(AF573="VOLUME",IF(AJ573&gt;=1,"L","cl"),IFERROR(VLOOKUP(UPPER(TRIM(V573)),AP4:AS49,4,FALSE),V573))))))</f>
        <v/>
      </c>
      <c r="Z573" s="78" t="str">
        <f t="shared" si="111"/>
        <v/>
      </c>
      <c r="AA573" s="45" t="str">
        <f>IF(NOT(AND(LEFT(R573,1)="L",R573&lt;&gt;"LIGNE")),"",IF(UPPER(TRIM(W573))="QS","Qt. suffisante",IF(AI573="","",IF(AF573="MASSE",IF(AI573&gt;=1,"Kg","g"),IF(AF573="VOLUME",IF(AI573&gt;=1,"L","cl"),IFERROR(VLOOKUP(UPPER(TRIM(V573)),AP4:AS49,4,FALSE),V573))))))</f>
        <v/>
      </c>
      <c r="AB573" s="47" t="str">
        <f t="shared" ref="AB573:AB636" si="119">IF(R573="PRINCIPAL AUTEUR",IF(OR(S573="",T573="",V573="",W573=""),"À COMPLÉTER",IF(OR(AC573="",AD573=""),"UNITÉ ?",IF(OR(AC573&lt;&gt;AD573,AND(AC573="AUTRE",UPPER(TRIM(SUBSTITUTE(T573,CHAR(160)," ")))&lt;&gt;UPPER(TRIM(SUBSTITUTE(W573,CHAR(160)," "))))),"UNITÉS INCOMPATIBLES","OK"))),IF(NOT(AND(LEFT(R573,1)="L",R573&lt;&gt;"LIGNE")),"",IF(AND(W573&lt;&gt;"",UPPER(TRIM(W573))&lt;&gt;"F",UPPER(TRIM(W573))&lt;&gt;"QS"),"RÈGLE ?",IF(UPPER(TRIM(W573))="QS","OK",IF(NOT(ISNUMBER(U573)),"QUANTITÉ ?",IF(V573="","UNITÉ ?",IF(COUNTIF($AP$4:$AP$49,UPPER(TRIM(V573)))=0,"UNITÉ ?","OK")))))))</f>
        <v/>
      </c>
      <c r="AC573" s="47" t="str">
        <f t="shared" ref="AC573:AC636" si="120">IF(R573&lt;&gt;"PRINCIPAL AUTEUR","",IFERROR(VLOOKUP(UPPER(TRIM(SUBSTITUTE(T573,CHAR(160)," "))),$AP$4:$AS$49,2,FALSE),""))</f>
        <v/>
      </c>
      <c r="AD573" s="47" t="str">
        <f t="shared" si="112"/>
        <v/>
      </c>
      <c r="AE573" s="1"/>
      <c r="AF573" s="48" t="str">
        <f>IF(NOT(AND(LEFT(R573,1)="L",R573&lt;&gt;"LIGNE")),"",IFERROR(VLOOKUP(UPPER(TRIM(V573)),AP4:AS49,2,FALSE),""))</f>
        <v/>
      </c>
      <c r="AG573" s="49" t="str">
        <f>IF(NOT(AND(LEFT(R573,1)="L",R573&lt;&gt;"LIGNE")),"",IFERROR(VLOOKUP(UPPER(TRIM(V573)),AP4:AS49,3,FALSE),""))</f>
        <v/>
      </c>
      <c r="AH573" s="49" t="str">
        <f t="shared" ref="AH573:AH636" si="121">IF(NOT(AND(LEFT(R573,1)="L",R573&lt;&gt;"LIGNE")),"",IF(UPPER(TRIM(W573))="QS","",IF(OR(T573="",U573="",AG573=""),"",U573*AG573)))</f>
        <v/>
      </c>
      <c r="AI573" s="49" t="str">
        <f t="shared" si="113"/>
        <v/>
      </c>
      <c r="AJ573" s="49" t="str">
        <f t="shared" si="114"/>
        <v/>
      </c>
      <c r="AK573" s="40" t="str">
        <f>IF(R573="RECETTE","",IF(R573="PRINCIPAL AUTEUR",IF(OR(S573="",T573="",V573="",W573="",S573=0),"",IFERROR(IF(OR(VLOOKUP(UPPER(TRIM(SUBSTITUTE(T573,CHAR(160)," "))),AP4:AS49,2,FALSE)&lt;&gt;VLOOKUP(UPPER(TRIM(SUBSTITUTE(W573,CHAR(160)," "))),AP4:AS49,2,FALSE),AND(VLOOKUP(UPPER(TRIM(SUBSTITUTE(T573,CHAR(160)," "))),AP4:AS49,2,FALSE)="AUTRE",UPPER(TRIM(SUBSTITUTE(T573,CHAR(160)," ")))&lt;&gt;UPPER(TRIM(SUBSTITUTE(W573,CHAR(160)," "))))),"",(V573*VLOOKUP(UPPER(TRIM(SUBSTITUTE(W573,CHAR(160)," "))),AP4:AS49,3,FALSE))/(S573*VLOOKUP(UPPER(TRIM(SUBSTITUTE(T573,CHAR(160)," "))),AP4:AS49,3,FALSE))),"")),IFERROR(AK572,"")))</f>
        <v/>
      </c>
      <c r="AL573" s="40" t="str">
        <f t="shared" si="115"/>
        <v/>
      </c>
      <c r="AM573" s="50">
        <f t="shared" si="116"/>
        <v>0</v>
      </c>
      <c r="AN573" s="1"/>
      <c r="AO573" s="1"/>
      <c r="AP573" s="51" t="s">
        <v>0</v>
      </c>
      <c r="AQ573" s="1"/>
      <c r="AR573" s="1"/>
      <c r="AS573" s="1"/>
      <c r="BJ573" s="229">
        <v>1</v>
      </c>
    </row>
    <row r="574" spans="2:62" ht="20.100000000000001" customHeight="1" x14ac:dyDescent="0.25">
      <c r="B574" s="178">
        <f t="shared" si="117"/>
        <v>0</v>
      </c>
      <c r="C574" s="156"/>
      <c r="D574" s="157"/>
      <c r="E574" s="157"/>
      <c r="F574" s="157"/>
      <c r="G574" s="157"/>
      <c r="H574" s="157"/>
      <c r="I574" s="158"/>
      <c r="K574" s="255" t="str">
        <f t="shared" si="118"/>
        <v>►</v>
      </c>
      <c r="L574" s="341"/>
      <c r="M574" s="341"/>
      <c r="N574" s="341"/>
      <c r="O574" s="341"/>
      <c r="P574" s="341"/>
      <c r="Q574" s="1"/>
      <c r="R574" s="1"/>
      <c r="S574" s="77"/>
      <c r="T574" s="77"/>
      <c r="U574" s="77"/>
      <c r="V574" s="77"/>
      <c r="W574" s="1"/>
      <c r="X574" s="46" t="str">
        <f t="shared" si="110"/>
        <v/>
      </c>
      <c r="Y574" s="46" t="str">
        <f>IF(NOT(AND(LEFT(R574,1)="L",R574&lt;&gt;"LIGNE")),"",IF(UPPER(TRIM(W574))="QS","Qt. suffisante",IF(AJ574="","",IF(AF574="MASSE",IF(AJ574&gt;=1,"Kg","g"),IF(AF574="VOLUME",IF(AJ574&gt;=1,"L","cl"),IFERROR(VLOOKUP(UPPER(TRIM(V574)),AP4:AS49,4,FALSE),V574))))))</f>
        <v/>
      </c>
      <c r="Z574" s="78" t="str">
        <f t="shared" si="111"/>
        <v/>
      </c>
      <c r="AA574" s="45" t="str">
        <f>IF(NOT(AND(LEFT(R574,1)="L",R574&lt;&gt;"LIGNE")),"",IF(UPPER(TRIM(W574))="QS","Qt. suffisante",IF(AI574="","",IF(AF574="MASSE",IF(AI574&gt;=1,"Kg","g"),IF(AF574="VOLUME",IF(AI574&gt;=1,"L","cl"),IFERROR(VLOOKUP(UPPER(TRIM(V574)),AP4:AS49,4,FALSE),V574))))))</f>
        <v/>
      </c>
      <c r="AB574" s="47" t="str">
        <f t="shared" si="119"/>
        <v/>
      </c>
      <c r="AC574" s="47" t="str">
        <f t="shared" si="120"/>
        <v/>
      </c>
      <c r="AD574" s="47" t="str">
        <f t="shared" si="112"/>
        <v/>
      </c>
      <c r="AE574" s="1"/>
      <c r="AF574" s="48" t="str">
        <f>IF(NOT(AND(LEFT(R574,1)="L",R574&lt;&gt;"LIGNE")),"",IFERROR(VLOOKUP(UPPER(TRIM(V574)),AP4:AS49,2,FALSE),""))</f>
        <v/>
      </c>
      <c r="AG574" s="49" t="str">
        <f>IF(NOT(AND(LEFT(R574,1)="L",R574&lt;&gt;"LIGNE")),"",IFERROR(VLOOKUP(UPPER(TRIM(V574)),AP4:AS49,3,FALSE),""))</f>
        <v/>
      </c>
      <c r="AH574" s="49" t="str">
        <f t="shared" si="121"/>
        <v/>
      </c>
      <c r="AI574" s="49" t="str">
        <f t="shared" si="113"/>
        <v/>
      </c>
      <c r="AJ574" s="49" t="str">
        <f t="shared" si="114"/>
        <v/>
      </c>
      <c r="AK574" s="40" t="str">
        <f>IF(R574="RECETTE","",IF(R574="PRINCIPAL AUTEUR",IF(OR(S574="",T574="",V574="",W574="",S574=0),"",IFERROR(IF(OR(VLOOKUP(UPPER(TRIM(SUBSTITUTE(T574,CHAR(160)," "))),AP4:AS49,2,FALSE)&lt;&gt;VLOOKUP(UPPER(TRIM(SUBSTITUTE(W574,CHAR(160)," "))),AP4:AS49,2,FALSE),AND(VLOOKUP(UPPER(TRIM(SUBSTITUTE(T574,CHAR(160)," "))),AP4:AS49,2,FALSE)="AUTRE",UPPER(TRIM(SUBSTITUTE(T574,CHAR(160)," ")))&lt;&gt;UPPER(TRIM(SUBSTITUTE(W574,CHAR(160)," "))))),"",(V574*VLOOKUP(UPPER(TRIM(SUBSTITUTE(W574,CHAR(160)," "))),AP4:AS49,3,FALSE))/(S574*VLOOKUP(UPPER(TRIM(SUBSTITUTE(T574,CHAR(160)," "))),AP4:AS49,3,FALSE))),"")),IFERROR(AK573,"")))</f>
        <v/>
      </c>
      <c r="AL574" s="40" t="str">
        <f t="shared" si="115"/>
        <v/>
      </c>
      <c r="AM574" s="50">
        <f t="shared" si="116"/>
        <v>0</v>
      </c>
      <c r="AN574" s="1"/>
      <c r="AO574" s="1"/>
      <c r="AP574" s="55" t="s">
        <v>314</v>
      </c>
      <c r="AQ574" s="1"/>
      <c r="AR574" s="1"/>
      <c r="AS574" s="1"/>
      <c r="BJ574" s="229">
        <v>1</v>
      </c>
    </row>
    <row r="575" spans="2:62" ht="20.100000000000001" customHeight="1" x14ac:dyDescent="0.25">
      <c r="B575" s="178">
        <f t="shared" si="117"/>
        <v>0</v>
      </c>
      <c r="C575" s="156"/>
      <c r="D575" s="157"/>
      <c r="E575" s="157"/>
      <c r="F575" s="157"/>
      <c r="G575" s="157"/>
      <c r="H575" s="157"/>
      <c r="I575" s="158"/>
      <c r="K575" s="255" t="str">
        <f t="shared" si="118"/>
        <v>►</v>
      </c>
      <c r="L575" s="341"/>
      <c r="M575" s="341"/>
      <c r="N575" s="341"/>
      <c r="O575" s="341"/>
      <c r="P575" s="341"/>
      <c r="Q575" s="1"/>
      <c r="R575" s="1"/>
      <c r="S575" s="77"/>
      <c r="T575" s="77"/>
      <c r="U575" s="77"/>
      <c r="V575" s="77"/>
      <c r="W575" s="1"/>
      <c r="X575" s="46" t="str">
        <f t="shared" si="110"/>
        <v/>
      </c>
      <c r="Y575" s="46" t="str">
        <f>IF(NOT(AND(LEFT(R575,1)="L",R575&lt;&gt;"LIGNE")),"",IF(UPPER(TRIM(W575))="QS","Qt. suffisante",IF(AJ575="","",IF(AF575="MASSE",IF(AJ575&gt;=1,"Kg","g"),IF(AF575="VOLUME",IF(AJ575&gt;=1,"L","cl"),IFERROR(VLOOKUP(UPPER(TRIM(V575)),AP4:AS49,4,FALSE),V575))))))</f>
        <v/>
      </c>
      <c r="Z575" s="78" t="str">
        <f t="shared" si="111"/>
        <v/>
      </c>
      <c r="AA575" s="45" t="str">
        <f>IF(NOT(AND(LEFT(R575,1)="L",R575&lt;&gt;"LIGNE")),"",IF(UPPER(TRIM(W575))="QS","Qt. suffisante",IF(AI575="","",IF(AF575="MASSE",IF(AI575&gt;=1,"Kg","g"),IF(AF575="VOLUME",IF(AI575&gt;=1,"L","cl"),IFERROR(VLOOKUP(UPPER(TRIM(V575)),AP4:AS49,4,FALSE),V575))))))</f>
        <v/>
      </c>
      <c r="AB575" s="47" t="str">
        <f t="shared" si="119"/>
        <v/>
      </c>
      <c r="AC575" s="47" t="str">
        <f t="shared" si="120"/>
        <v/>
      </c>
      <c r="AD575" s="47" t="str">
        <f t="shared" si="112"/>
        <v/>
      </c>
      <c r="AE575" s="1"/>
      <c r="AF575" s="48" t="str">
        <f>IF(NOT(AND(LEFT(R575,1)="L",R575&lt;&gt;"LIGNE")),"",IFERROR(VLOOKUP(UPPER(TRIM(V575)),AP4:AS49,2,FALSE),""))</f>
        <v/>
      </c>
      <c r="AG575" s="49" t="str">
        <f>IF(NOT(AND(LEFT(R575,1)="L",R575&lt;&gt;"LIGNE")),"",IFERROR(VLOOKUP(UPPER(TRIM(V575)),AP4:AS49,3,FALSE),""))</f>
        <v/>
      </c>
      <c r="AH575" s="49" t="str">
        <f t="shared" si="121"/>
        <v/>
      </c>
      <c r="AI575" s="49" t="str">
        <f t="shared" si="113"/>
        <v/>
      </c>
      <c r="AJ575" s="49" t="str">
        <f t="shared" si="114"/>
        <v/>
      </c>
      <c r="AK575" s="40" t="str">
        <f>IF(R575="RECETTE","",IF(R575="PRINCIPAL AUTEUR",IF(OR(S575="",T575="",V575="",W575="",S575=0),"",IFERROR(IF(OR(VLOOKUP(UPPER(TRIM(SUBSTITUTE(T575,CHAR(160)," "))),AP4:AS49,2,FALSE)&lt;&gt;VLOOKUP(UPPER(TRIM(SUBSTITUTE(W575,CHAR(160)," "))),AP4:AS49,2,FALSE),AND(VLOOKUP(UPPER(TRIM(SUBSTITUTE(T575,CHAR(160)," "))),AP4:AS49,2,FALSE)="AUTRE",UPPER(TRIM(SUBSTITUTE(T575,CHAR(160)," ")))&lt;&gt;UPPER(TRIM(SUBSTITUTE(W575,CHAR(160)," "))))),"",(V575*VLOOKUP(UPPER(TRIM(SUBSTITUTE(W575,CHAR(160)," "))),AP4:AS49,3,FALSE))/(S575*VLOOKUP(UPPER(TRIM(SUBSTITUTE(T575,CHAR(160)," "))),AP4:AS49,3,FALSE))),"")),IFERROR(AK574,"")))</f>
        <v/>
      </c>
      <c r="AL575" s="40" t="str">
        <f t="shared" si="115"/>
        <v/>
      </c>
      <c r="AM575" s="50">
        <f t="shared" si="116"/>
        <v>0</v>
      </c>
      <c r="AN575" s="1"/>
      <c r="AO575" s="1"/>
      <c r="AP575" s="55" t="s">
        <v>312</v>
      </c>
      <c r="AQ575" s="1"/>
      <c r="AR575" s="1"/>
      <c r="AS575" s="1"/>
      <c r="BJ575" s="229">
        <v>1</v>
      </c>
    </row>
    <row r="576" spans="2:62" ht="20.100000000000001" customHeight="1" x14ac:dyDescent="0.25">
      <c r="B576" s="178">
        <f t="shared" si="117"/>
        <v>0</v>
      </c>
      <c r="C576" s="156"/>
      <c r="D576" s="157"/>
      <c r="E576" s="157"/>
      <c r="F576" s="157"/>
      <c r="G576" s="157"/>
      <c r="H576" s="157"/>
      <c r="I576" s="158"/>
      <c r="K576" s="255" t="str">
        <f t="shared" si="118"/>
        <v>►</v>
      </c>
      <c r="L576" s="341"/>
      <c r="M576" s="341"/>
      <c r="N576" s="341"/>
      <c r="O576" s="341"/>
      <c r="P576" s="341"/>
      <c r="Q576" s="1"/>
      <c r="R576" s="1"/>
      <c r="S576" s="77"/>
      <c r="T576" s="77"/>
      <c r="U576" s="77"/>
      <c r="V576" s="77"/>
      <c r="W576" s="1"/>
      <c r="X576" s="46" t="str">
        <f t="shared" si="110"/>
        <v/>
      </c>
      <c r="Y576" s="46" t="str">
        <f>IF(NOT(AND(LEFT(R576,1)="L",R576&lt;&gt;"LIGNE")),"",IF(UPPER(TRIM(W576))="QS","Qt. suffisante",IF(AJ576="","",IF(AF576="MASSE",IF(AJ576&gt;=1,"Kg","g"),IF(AF576="VOLUME",IF(AJ576&gt;=1,"L","cl"),IFERROR(VLOOKUP(UPPER(TRIM(V576)),AP4:AS49,4,FALSE),V576))))))</f>
        <v/>
      </c>
      <c r="Z576" s="78" t="str">
        <f t="shared" si="111"/>
        <v/>
      </c>
      <c r="AA576" s="45" t="str">
        <f>IF(NOT(AND(LEFT(R576,1)="L",R576&lt;&gt;"LIGNE")),"",IF(UPPER(TRIM(W576))="QS","Qt. suffisante",IF(AI576="","",IF(AF576="MASSE",IF(AI576&gt;=1,"Kg","g"),IF(AF576="VOLUME",IF(AI576&gt;=1,"L","cl"),IFERROR(VLOOKUP(UPPER(TRIM(V576)),AP4:AS49,4,FALSE),V576))))))</f>
        <v/>
      </c>
      <c r="AB576" s="47" t="str">
        <f t="shared" si="119"/>
        <v/>
      </c>
      <c r="AC576" s="47" t="str">
        <f t="shared" si="120"/>
        <v/>
      </c>
      <c r="AD576" s="47" t="str">
        <f t="shared" si="112"/>
        <v/>
      </c>
      <c r="AE576" s="1"/>
      <c r="AF576" s="48" t="str">
        <f>IF(NOT(AND(LEFT(R576,1)="L",R576&lt;&gt;"LIGNE")),"",IFERROR(VLOOKUP(UPPER(TRIM(V576)),AP4:AS49,2,FALSE),""))</f>
        <v/>
      </c>
      <c r="AG576" s="49" t="str">
        <f>IF(NOT(AND(LEFT(R576,1)="L",R576&lt;&gt;"LIGNE")),"",IFERROR(VLOOKUP(UPPER(TRIM(V576)),AP4:AS49,3,FALSE),""))</f>
        <v/>
      </c>
      <c r="AH576" s="49" t="str">
        <f t="shared" si="121"/>
        <v/>
      </c>
      <c r="AI576" s="49" t="str">
        <f t="shared" si="113"/>
        <v/>
      </c>
      <c r="AJ576" s="49" t="str">
        <f t="shared" si="114"/>
        <v/>
      </c>
      <c r="AK576" s="40" t="str">
        <f>IF(R576="RECETTE","",IF(R576="PRINCIPAL AUTEUR",IF(OR(S576="",T576="",V576="",W576="",S576=0),"",IFERROR(IF(OR(VLOOKUP(UPPER(TRIM(SUBSTITUTE(T576,CHAR(160)," "))),AP4:AS49,2,FALSE)&lt;&gt;VLOOKUP(UPPER(TRIM(SUBSTITUTE(W576,CHAR(160)," "))),AP4:AS49,2,FALSE),AND(VLOOKUP(UPPER(TRIM(SUBSTITUTE(T576,CHAR(160)," "))),AP4:AS49,2,FALSE)="AUTRE",UPPER(TRIM(SUBSTITUTE(T576,CHAR(160)," ")))&lt;&gt;UPPER(TRIM(SUBSTITUTE(W576,CHAR(160)," "))))),"",(V576*VLOOKUP(UPPER(TRIM(SUBSTITUTE(W576,CHAR(160)," "))),AP4:AS49,3,FALSE))/(S576*VLOOKUP(UPPER(TRIM(SUBSTITUTE(T576,CHAR(160)," "))),AP4:AS49,3,FALSE))),"")),IFERROR(AK575,"")))</f>
        <v/>
      </c>
      <c r="AL576" s="40" t="str">
        <f t="shared" si="115"/>
        <v/>
      </c>
      <c r="AM576" s="50">
        <f t="shared" si="116"/>
        <v>0</v>
      </c>
      <c r="AN576" s="1"/>
      <c r="AO576" s="1"/>
      <c r="AP576" s="55" t="s">
        <v>311</v>
      </c>
      <c r="AQ576" s="1"/>
      <c r="AR576" s="1"/>
      <c r="AS576" s="1"/>
      <c r="BJ576" s="229">
        <v>1</v>
      </c>
    </row>
    <row r="577" spans="2:62" ht="20.100000000000001" customHeight="1" x14ac:dyDescent="0.25">
      <c r="B577" s="178">
        <f t="shared" si="117"/>
        <v>0</v>
      </c>
      <c r="C577" s="156"/>
      <c r="D577" s="157"/>
      <c r="E577" s="157"/>
      <c r="F577" s="157"/>
      <c r="G577" s="157"/>
      <c r="H577" s="157"/>
      <c r="I577" s="158"/>
      <c r="K577" s="255" t="str">
        <f t="shared" si="118"/>
        <v>►</v>
      </c>
      <c r="L577" s="341"/>
      <c r="M577" s="341"/>
      <c r="N577" s="341"/>
      <c r="O577" s="341"/>
      <c r="P577" s="341"/>
      <c r="Q577" s="1"/>
      <c r="R577" s="1"/>
      <c r="S577" s="77"/>
      <c r="T577" s="77"/>
      <c r="U577" s="77"/>
      <c r="V577" s="77"/>
      <c r="W577" s="1"/>
      <c r="X577" s="46" t="str">
        <f t="shared" si="110"/>
        <v/>
      </c>
      <c r="Y577" s="46" t="str">
        <f>IF(NOT(AND(LEFT(R577,1)="L",R577&lt;&gt;"LIGNE")),"",IF(UPPER(TRIM(W577))="QS","Qt. suffisante",IF(AJ577="","",IF(AF577="MASSE",IF(AJ577&gt;=1,"Kg","g"),IF(AF577="VOLUME",IF(AJ577&gt;=1,"L","cl"),IFERROR(VLOOKUP(UPPER(TRIM(V577)),AP4:AS49,4,FALSE),V577))))))</f>
        <v/>
      </c>
      <c r="Z577" s="78" t="str">
        <f t="shared" si="111"/>
        <v/>
      </c>
      <c r="AA577" s="45" t="str">
        <f>IF(NOT(AND(LEFT(R577,1)="L",R577&lt;&gt;"LIGNE")),"",IF(UPPER(TRIM(W577))="QS","Qt. suffisante",IF(AI577="","",IF(AF577="MASSE",IF(AI577&gt;=1,"Kg","g"),IF(AF577="VOLUME",IF(AI577&gt;=1,"L","cl"),IFERROR(VLOOKUP(UPPER(TRIM(V577)),AP4:AS49,4,FALSE),V577))))))</f>
        <v/>
      </c>
      <c r="AB577" s="47" t="str">
        <f t="shared" si="119"/>
        <v/>
      </c>
      <c r="AC577" s="47" t="str">
        <f t="shared" si="120"/>
        <v/>
      </c>
      <c r="AD577" s="47" t="str">
        <f t="shared" si="112"/>
        <v/>
      </c>
      <c r="AE577" s="1"/>
      <c r="AF577" s="48" t="str">
        <f>IF(NOT(AND(LEFT(R577,1)="L",R577&lt;&gt;"LIGNE")),"",IFERROR(VLOOKUP(UPPER(TRIM(V577)),AP4:AS49,2,FALSE),""))</f>
        <v/>
      </c>
      <c r="AG577" s="49" t="str">
        <f>IF(NOT(AND(LEFT(R577,1)="L",R577&lt;&gt;"LIGNE")),"",IFERROR(VLOOKUP(UPPER(TRIM(V577)),AP4:AS49,3,FALSE),""))</f>
        <v/>
      </c>
      <c r="AH577" s="49" t="str">
        <f t="shared" si="121"/>
        <v/>
      </c>
      <c r="AI577" s="49" t="str">
        <f t="shared" si="113"/>
        <v/>
      </c>
      <c r="AJ577" s="49" t="str">
        <f t="shared" si="114"/>
        <v/>
      </c>
      <c r="AK577" s="40" t="str">
        <f>IF(R577="RECETTE","",IF(R577="PRINCIPAL AUTEUR",IF(OR(S577="",T577="",V577="",W577="",S577=0),"",IFERROR(IF(OR(VLOOKUP(UPPER(TRIM(SUBSTITUTE(T577,CHAR(160)," "))),AP4:AS49,2,FALSE)&lt;&gt;VLOOKUP(UPPER(TRIM(SUBSTITUTE(W577,CHAR(160)," "))),AP4:AS49,2,FALSE),AND(VLOOKUP(UPPER(TRIM(SUBSTITUTE(T577,CHAR(160)," "))),AP4:AS49,2,FALSE)="AUTRE",UPPER(TRIM(SUBSTITUTE(T577,CHAR(160)," ")))&lt;&gt;UPPER(TRIM(SUBSTITUTE(W577,CHAR(160)," "))))),"",(V577*VLOOKUP(UPPER(TRIM(SUBSTITUTE(W577,CHAR(160)," "))),AP4:AS49,3,FALSE))/(S577*VLOOKUP(UPPER(TRIM(SUBSTITUTE(T577,CHAR(160)," "))),AP4:AS49,3,FALSE))),"")),IFERROR(AK576,"")))</f>
        <v/>
      </c>
      <c r="AL577" s="40" t="str">
        <f t="shared" si="115"/>
        <v/>
      </c>
      <c r="AM577" s="50">
        <f t="shared" si="116"/>
        <v>0</v>
      </c>
      <c r="AN577" s="1"/>
      <c r="AO577" s="1"/>
      <c r="AP577" s="64" t="s">
        <v>318</v>
      </c>
      <c r="AQ577" s="1"/>
      <c r="AR577" s="1"/>
      <c r="AS577" s="1"/>
      <c r="BJ577" s="229">
        <v>1</v>
      </c>
    </row>
    <row r="578" spans="2:62" ht="20.100000000000001" customHeight="1" x14ac:dyDescent="0.25">
      <c r="B578" s="178">
        <f t="shared" si="117"/>
        <v>0</v>
      </c>
      <c r="C578" s="156"/>
      <c r="D578" s="157"/>
      <c r="E578" s="157"/>
      <c r="F578" s="157"/>
      <c r="G578" s="157"/>
      <c r="H578" s="157"/>
      <c r="I578" s="158"/>
      <c r="K578" s="255" t="str">
        <f t="shared" si="118"/>
        <v>►</v>
      </c>
      <c r="L578" s="341"/>
      <c r="M578" s="341"/>
      <c r="N578" s="341"/>
      <c r="O578" s="341"/>
      <c r="P578" s="341"/>
      <c r="Q578" s="1"/>
      <c r="R578" s="1"/>
      <c r="S578" s="77"/>
      <c r="T578" s="77"/>
      <c r="U578" s="77"/>
      <c r="V578" s="77"/>
      <c r="W578" s="1"/>
      <c r="X578" s="46" t="str">
        <f t="shared" si="110"/>
        <v/>
      </c>
      <c r="Y578" s="46" t="str">
        <f>IF(NOT(AND(LEFT(R578,1)="L",R578&lt;&gt;"LIGNE")),"",IF(UPPER(TRIM(W578))="QS","Qt. suffisante",IF(AJ578="","",IF(AF578="MASSE",IF(AJ578&gt;=1,"Kg","g"),IF(AF578="VOLUME",IF(AJ578&gt;=1,"L","cl"),IFERROR(VLOOKUP(UPPER(TRIM(V578)),AP4:AS49,4,FALSE),V578))))))</f>
        <v/>
      </c>
      <c r="Z578" s="78" t="str">
        <f t="shared" si="111"/>
        <v/>
      </c>
      <c r="AA578" s="45" t="str">
        <f>IF(NOT(AND(LEFT(R578,1)="L",R578&lt;&gt;"LIGNE")),"",IF(UPPER(TRIM(W578))="QS","Qt. suffisante",IF(AI578="","",IF(AF578="MASSE",IF(AI578&gt;=1,"Kg","g"),IF(AF578="VOLUME",IF(AI578&gt;=1,"L","cl"),IFERROR(VLOOKUP(UPPER(TRIM(V578)),AP4:AS49,4,FALSE),V578))))))</f>
        <v/>
      </c>
      <c r="AB578" s="47" t="str">
        <f t="shared" si="119"/>
        <v/>
      </c>
      <c r="AC578" s="47" t="str">
        <f t="shared" si="120"/>
        <v/>
      </c>
      <c r="AD578" s="47" t="str">
        <f t="shared" si="112"/>
        <v/>
      </c>
      <c r="AE578" s="1"/>
      <c r="AF578" s="48" t="str">
        <f>IF(NOT(AND(LEFT(R578,1)="L",R578&lt;&gt;"LIGNE")),"",IFERROR(VLOOKUP(UPPER(TRIM(V578)),AP4:AS49,2,FALSE),""))</f>
        <v/>
      </c>
      <c r="AG578" s="49" t="str">
        <f>IF(NOT(AND(LEFT(R578,1)="L",R578&lt;&gt;"LIGNE")),"",IFERROR(VLOOKUP(UPPER(TRIM(V578)),AP4:AS49,3,FALSE),""))</f>
        <v/>
      </c>
      <c r="AH578" s="49" t="str">
        <f t="shared" si="121"/>
        <v/>
      </c>
      <c r="AI578" s="49" t="str">
        <f t="shared" si="113"/>
        <v/>
      </c>
      <c r="AJ578" s="49" t="str">
        <f t="shared" si="114"/>
        <v/>
      </c>
      <c r="AK578" s="40" t="str">
        <f>IF(R578="RECETTE","",IF(R578="PRINCIPAL AUTEUR",IF(OR(S578="",T578="",V578="",W578="",S578=0),"",IFERROR(IF(OR(VLOOKUP(UPPER(TRIM(SUBSTITUTE(T578,CHAR(160)," "))),AP4:AS49,2,FALSE)&lt;&gt;VLOOKUP(UPPER(TRIM(SUBSTITUTE(W578,CHAR(160)," "))),AP4:AS49,2,FALSE),AND(VLOOKUP(UPPER(TRIM(SUBSTITUTE(T578,CHAR(160)," "))),AP4:AS49,2,FALSE)="AUTRE",UPPER(TRIM(SUBSTITUTE(T578,CHAR(160)," ")))&lt;&gt;UPPER(TRIM(SUBSTITUTE(W578,CHAR(160)," "))))),"",(V578*VLOOKUP(UPPER(TRIM(SUBSTITUTE(W578,CHAR(160)," "))),AP4:AS49,3,FALSE))/(S578*VLOOKUP(UPPER(TRIM(SUBSTITUTE(T578,CHAR(160)," "))),AP4:AS49,3,FALSE))),"")),IFERROR(AK577,"")))</f>
        <v/>
      </c>
      <c r="AL578" s="40" t="str">
        <f t="shared" si="115"/>
        <v/>
      </c>
      <c r="AM578" s="50">
        <f t="shared" si="116"/>
        <v>0</v>
      </c>
      <c r="AN578" s="1"/>
      <c r="AO578" s="1"/>
      <c r="AP578" s="64" t="s">
        <v>316</v>
      </c>
      <c r="AQ578" s="1"/>
      <c r="AR578" s="1"/>
      <c r="AS578" s="1"/>
      <c r="BJ578" s="229">
        <v>1</v>
      </c>
    </row>
    <row r="579" spans="2:62" ht="20.100000000000001" customHeight="1" x14ac:dyDescent="0.25">
      <c r="B579" s="178">
        <f t="shared" si="117"/>
        <v>0</v>
      </c>
      <c r="C579" s="156"/>
      <c r="D579" s="157"/>
      <c r="E579" s="157"/>
      <c r="F579" s="157"/>
      <c r="G579" s="157"/>
      <c r="H579" s="157"/>
      <c r="I579" s="158"/>
      <c r="K579" s="255" t="str">
        <f t="shared" si="118"/>
        <v>►</v>
      </c>
      <c r="L579" s="341"/>
      <c r="M579" s="341"/>
      <c r="N579" s="341"/>
      <c r="O579" s="341"/>
      <c r="P579" s="341"/>
      <c r="Q579" s="1"/>
      <c r="R579" s="1"/>
      <c r="S579" s="77"/>
      <c r="T579" s="77"/>
      <c r="U579" s="77"/>
      <c r="V579" s="77"/>
      <c r="W579" s="1"/>
      <c r="X579" s="46" t="str">
        <f t="shared" si="110"/>
        <v/>
      </c>
      <c r="Y579" s="46" t="str">
        <f>IF(NOT(AND(LEFT(R579,1)="L",R579&lt;&gt;"LIGNE")),"",IF(UPPER(TRIM(W579))="QS","Qt. suffisante",IF(AJ579="","",IF(AF579="MASSE",IF(AJ579&gt;=1,"Kg","g"),IF(AF579="VOLUME",IF(AJ579&gt;=1,"L","cl"),IFERROR(VLOOKUP(UPPER(TRIM(V579)),AP4:AS49,4,FALSE),V579))))))</f>
        <v/>
      </c>
      <c r="Z579" s="78" t="str">
        <f t="shared" si="111"/>
        <v/>
      </c>
      <c r="AA579" s="45" t="str">
        <f>IF(NOT(AND(LEFT(R579,1)="L",R579&lt;&gt;"LIGNE")),"",IF(UPPER(TRIM(W579))="QS","Qt. suffisante",IF(AI579="","",IF(AF579="MASSE",IF(AI579&gt;=1,"Kg","g"),IF(AF579="VOLUME",IF(AI579&gt;=1,"L","cl"),IFERROR(VLOOKUP(UPPER(TRIM(V579)),AP4:AS49,4,FALSE),V579))))))</f>
        <v/>
      </c>
      <c r="AB579" s="47" t="str">
        <f t="shared" si="119"/>
        <v/>
      </c>
      <c r="AC579" s="47" t="str">
        <f t="shared" si="120"/>
        <v/>
      </c>
      <c r="AD579" s="47" t="str">
        <f t="shared" si="112"/>
        <v/>
      </c>
      <c r="AE579" s="1"/>
      <c r="AF579" s="48" t="str">
        <f>IF(NOT(AND(LEFT(R579,1)="L",R579&lt;&gt;"LIGNE")),"",IFERROR(VLOOKUP(UPPER(TRIM(V579)),AP4:AS49,2,FALSE),""))</f>
        <v/>
      </c>
      <c r="AG579" s="49" t="str">
        <f>IF(NOT(AND(LEFT(R579,1)="L",R579&lt;&gt;"LIGNE")),"",IFERROR(VLOOKUP(UPPER(TRIM(V579)),AP4:AS49,3,FALSE),""))</f>
        <v/>
      </c>
      <c r="AH579" s="49" t="str">
        <f t="shared" si="121"/>
        <v/>
      </c>
      <c r="AI579" s="49" t="str">
        <f t="shared" si="113"/>
        <v/>
      </c>
      <c r="AJ579" s="49" t="str">
        <f t="shared" si="114"/>
        <v/>
      </c>
      <c r="AK579" s="40" t="str">
        <f>IF(R579="RECETTE","",IF(R579="PRINCIPAL AUTEUR",IF(OR(S579="",T579="",V579="",W579="",S579=0),"",IFERROR(IF(OR(VLOOKUP(UPPER(TRIM(SUBSTITUTE(T579,CHAR(160)," "))),AP4:AS49,2,FALSE)&lt;&gt;VLOOKUP(UPPER(TRIM(SUBSTITUTE(W579,CHAR(160)," "))),AP4:AS49,2,FALSE),AND(VLOOKUP(UPPER(TRIM(SUBSTITUTE(T579,CHAR(160)," "))),AP4:AS49,2,FALSE)="AUTRE",UPPER(TRIM(SUBSTITUTE(T579,CHAR(160)," ")))&lt;&gt;UPPER(TRIM(SUBSTITUTE(W579,CHAR(160)," "))))),"",(V579*VLOOKUP(UPPER(TRIM(SUBSTITUTE(W579,CHAR(160)," "))),AP4:AS49,3,FALSE))/(S579*VLOOKUP(UPPER(TRIM(SUBSTITUTE(T579,CHAR(160)," "))),AP4:AS49,3,FALSE))),"")),IFERROR(AK578,"")))</f>
        <v/>
      </c>
      <c r="AL579" s="40" t="str">
        <f t="shared" si="115"/>
        <v/>
      </c>
      <c r="AM579" s="50">
        <f t="shared" si="116"/>
        <v>0</v>
      </c>
      <c r="AN579" s="1"/>
      <c r="AO579" s="1"/>
      <c r="AP579" s="64" t="s">
        <v>368</v>
      </c>
      <c r="AQ579" s="1"/>
      <c r="AR579" s="1"/>
      <c r="AS579" s="1"/>
      <c r="BJ579" s="229">
        <v>1</v>
      </c>
    </row>
    <row r="580" spans="2:62" ht="20.100000000000001" customHeight="1" x14ac:dyDescent="0.25">
      <c r="B580" s="178">
        <f t="shared" si="117"/>
        <v>0</v>
      </c>
      <c r="C580" s="156"/>
      <c r="D580" s="157"/>
      <c r="E580" s="157"/>
      <c r="F580" s="157"/>
      <c r="G580" s="157"/>
      <c r="H580" s="157"/>
      <c r="I580" s="158"/>
      <c r="K580" s="255" t="str">
        <f t="shared" si="118"/>
        <v>►</v>
      </c>
      <c r="L580" s="341"/>
      <c r="M580" s="341"/>
      <c r="N580" s="341"/>
      <c r="O580" s="341"/>
      <c r="P580" s="341"/>
      <c r="Q580" s="1"/>
      <c r="R580" s="1"/>
      <c r="S580" s="77"/>
      <c r="T580" s="77"/>
      <c r="U580" s="77"/>
      <c r="V580" s="77"/>
      <c r="W580" s="1"/>
      <c r="X580" s="46" t="str">
        <f t="shared" si="110"/>
        <v/>
      </c>
      <c r="Y580" s="46" t="str">
        <f>IF(NOT(AND(LEFT(R580,1)="L",R580&lt;&gt;"LIGNE")),"",IF(UPPER(TRIM(W580))="QS","Qt. suffisante",IF(AJ580="","",IF(AF580="MASSE",IF(AJ580&gt;=1,"Kg","g"),IF(AF580="VOLUME",IF(AJ580&gt;=1,"L","cl"),IFERROR(VLOOKUP(UPPER(TRIM(V580)),AP4:AS49,4,FALSE),V580))))))</f>
        <v/>
      </c>
      <c r="Z580" s="78" t="str">
        <f t="shared" si="111"/>
        <v/>
      </c>
      <c r="AA580" s="45" t="str">
        <f>IF(NOT(AND(LEFT(R580,1)="L",R580&lt;&gt;"LIGNE")),"",IF(UPPER(TRIM(W580))="QS","Qt. suffisante",IF(AI580="","",IF(AF580="MASSE",IF(AI580&gt;=1,"Kg","g"),IF(AF580="VOLUME",IF(AI580&gt;=1,"L","cl"),IFERROR(VLOOKUP(UPPER(TRIM(V580)),AP4:AS49,4,FALSE),V580))))))</f>
        <v/>
      </c>
      <c r="AB580" s="47" t="str">
        <f t="shared" si="119"/>
        <v/>
      </c>
      <c r="AC580" s="47" t="str">
        <f t="shared" si="120"/>
        <v/>
      </c>
      <c r="AD580" s="47" t="str">
        <f t="shared" si="112"/>
        <v/>
      </c>
      <c r="AE580" s="1"/>
      <c r="AF580" s="48" t="str">
        <f>IF(NOT(AND(LEFT(R580,1)="L",R580&lt;&gt;"LIGNE")),"",IFERROR(VLOOKUP(UPPER(TRIM(V580)),AP4:AS49,2,FALSE),""))</f>
        <v/>
      </c>
      <c r="AG580" s="49" t="str">
        <f>IF(NOT(AND(LEFT(R580,1)="L",R580&lt;&gt;"LIGNE")),"",IFERROR(VLOOKUP(UPPER(TRIM(V580)),AP4:AS49,3,FALSE),""))</f>
        <v/>
      </c>
      <c r="AH580" s="49" t="str">
        <f t="shared" si="121"/>
        <v/>
      </c>
      <c r="AI580" s="49" t="str">
        <f t="shared" si="113"/>
        <v/>
      </c>
      <c r="AJ580" s="49" t="str">
        <f t="shared" si="114"/>
        <v/>
      </c>
      <c r="AK580" s="40" t="str">
        <f>IF(R580="RECETTE","",IF(R580="PRINCIPAL AUTEUR",IF(OR(S580="",T580="",V580="",W580="",S580=0),"",IFERROR(IF(OR(VLOOKUP(UPPER(TRIM(SUBSTITUTE(T580,CHAR(160)," "))),AP4:AS49,2,FALSE)&lt;&gt;VLOOKUP(UPPER(TRIM(SUBSTITUTE(W580,CHAR(160)," "))),AP4:AS49,2,FALSE),AND(VLOOKUP(UPPER(TRIM(SUBSTITUTE(T580,CHAR(160)," "))),AP4:AS49,2,FALSE)="AUTRE",UPPER(TRIM(SUBSTITUTE(T580,CHAR(160)," ")))&lt;&gt;UPPER(TRIM(SUBSTITUTE(W580,CHAR(160)," "))))),"",(V580*VLOOKUP(UPPER(TRIM(SUBSTITUTE(W580,CHAR(160)," "))),AP4:AS49,3,FALSE))/(S580*VLOOKUP(UPPER(TRIM(SUBSTITUTE(T580,CHAR(160)," "))),AP4:AS49,3,FALSE))),"")),IFERROR(AK579,"")))</f>
        <v/>
      </c>
      <c r="AL580" s="40" t="str">
        <f t="shared" si="115"/>
        <v/>
      </c>
      <c r="AM580" s="50">
        <f t="shared" si="116"/>
        <v>0</v>
      </c>
      <c r="AN580" s="1"/>
      <c r="AO580" s="1"/>
      <c r="AP580" s="64" t="s">
        <v>49</v>
      </c>
      <c r="AQ580" s="1"/>
      <c r="AR580" s="1"/>
      <c r="AS580" s="1"/>
      <c r="BJ580" s="229">
        <v>1</v>
      </c>
    </row>
    <row r="581" spans="2:62" ht="20.100000000000001" customHeight="1" x14ac:dyDescent="0.25">
      <c r="B581" s="178">
        <f t="shared" si="117"/>
        <v>0</v>
      </c>
      <c r="C581" s="156"/>
      <c r="D581" s="157"/>
      <c r="E581" s="157"/>
      <c r="F581" s="157"/>
      <c r="G581" s="157"/>
      <c r="H581" s="157"/>
      <c r="I581" s="158"/>
      <c r="K581" s="255" t="str">
        <f t="shared" si="118"/>
        <v>►</v>
      </c>
      <c r="L581" s="341"/>
      <c r="M581" s="341"/>
      <c r="N581" s="341"/>
      <c r="O581" s="341"/>
      <c r="P581" s="341"/>
      <c r="Q581" s="1"/>
      <c r="R581" s="1"/>
      <c r="S581" s="77"/>
      <c r="T581" s="77"/>
      <c r="U581" s="77"/>
      <c r="V581" s="77"/>
      <c r="W581" s="1"/>
      <c r="X581" s="46" t="str">
        <f t="shared" si="110"/>
        <v/>
      </c>
      <c r="Y581" s="46" t="str">
        <f>IF(NOT(AND(LEFT(R581,1)="L",R581&lt;&gt;"LIGNE")),"",IF(UPPER(TRIM(W581))="QS","Qt. suffisante",IF(AJ581="","",IF(AF581="MASSE",IF(AJ581&gt;=1,"Kg","g"),IF(AF581="VOLUME",IF(AJ581&gt;=1,"L","cl"),IFERROR(VLOOKUP(UPPER(TRIM(V581)),AP4:AS49,4,FALSE),V581))))))</f>
        <v/>
      </c>
      <c r="Z581" s="78" t="str">
        <f t="shared" si="111"/>
        <v/>
      </c>
      <c r="AA581" s="45" t="str">
        <f>IF(NOT(AND(LEFT(R581,1)="L",R581&lt;&gt;"LIGNE")),"",IF(UPPER(TRIM(W581))="QS","Qt. suffisante",IF(AI581="","",IF(AF581="MASSE",IF(AI581&gt;=1,"Kg","g"),IF(AF581="VOLUME",IF(AI581&gt;=1,"L","cl"),IFERROR(VLOOKUP(UPPER(TRIM(V581)),AP4:AS49,4,FALSE),V581))))))</f>
        <v/>
      </c>
      <c r="AB581" s="47" t="str">
        <f t="shared" si="119"/>
        <v/>
      </c>
      <c r="AC581" s="47" t="str">
        <f t="shared" si="120"/>
        <v/>
      </c>
      <c r="AD581" s="47" t="str">
        <f t="shared" si="112"/>
        <v/>
      </c>
      <c r="AE581" s="1"/>
      <c r="AF581" s="48" t="str">
        <f>IF(NOT(AND(LEFT(R581,1)="L",R581&lt;&gt;"LIGNE")),"",IFERROR(VLOOKUP(UPPER(TRIM(V581)),AP4:AS49,2,FALSE),""))</f>
        <v/>
      </c>
      <c r="AG581" s="49" t="str">
        <f>IF(NOT(AND(LEFT(R581,1)="L",R581&lt;&gt;"LIGNE")),"",IFERROR(VLOOKUP(UPPER(TRIM(V581)),AP4:AS49,3,FALSE),""))</f>
        <v/>
      </c>
      <c r="AH581" s="49" t="str">
        <f t="shared" si="121"/>
        <v/>
      </c>
      <c r="AI581" s="49" t="str">
        <f t="shared" si="113"/>
        <v/>
      </c>
      <c r="AJ581" s="49" t="str">
        <f t="shared" si="114"/>
        <v/>
      </c>
      <c r="AK581" s="40" t="str">
        <f>IF(R581="RECETTE","",IF(R581="PRINCIPAL AUTEUR",IF(OR(S581="",T581="",V581="",W581="",S581=0),"",IFERROR(IF(OR(VLOOKUP(UPPER(TRIM(SUBSTITUTE(T581,CHAR(160)," "))),AP4:AS49,2,FALSE)&lt;&gt;VLOOKUP(UPPER(TRIM(SUBSTITUTE(W581,CHAR(160)," "))),AP4:AS49,2,FALSE),AND(VLOOKUP(UPPER(TRIM(SUBSTITUTE(T581,CHAR(160)," "))),AP4:AS49,2,FALSE)="AUTRE",UPPER(TRIM(SUBSTITUTE(T581,CHAR(160)," ")))&lt;&gt;UPPER(TRIM(SUBSTITUTE(W581,CHAR(160)," "))))),"",(V581*VLOOKUP(UPPER(TRIM(SUBSTITUTE(W581,CHAR(160)," "))),AP4:AS49,3,FALSE))/(S581*VLOOKUP(UPPER(TRIM(SUBSTITUTE(T581,CHAR(160)," "))),AP4:AS49,3,FALSE))),"")),IFERROR(AK580,"")))</f>
        <v/>
      </c>
      <c r="AL581" s="40" t="str">
        <f t="shared" si="115"/>
        <v/>
      </c>
      <c r="AM581" s="50">
        <f t="shared" si="116"/>
        <v>0</v>
      </c>
      <c r="AN581" s="1"/>
      <c r="AO581" s="1"/>
      <c r="AP581" s="64" t="s">
        <v>439</v>
      </c>
      <c r="AQ581" s="1"/>
      <c r="AR581" s="1"/>
      <c r="AS581" s="1"/>
      <c r="BJ581" s="229">
        <v>1</v>
      </c>
    </row>
    <row r="582" spans="2:62" ht="20.100000000000001" customHeight="1" x14ac:dyDescent="0.25">
      <c r="B582" s="178">
        <f t="shared" si="117"/>
        <v>0</v>
      </c>
      <c r="C582" s="156"/>
      <c r="D582" s="157"/>
      <c r="E582" s="157"/>
      <c r="F582" s="157"/>
      <c r="G582" s="157"/>
      <c r="H582" s="157"/>
      <c r="I582" s="158"/>
      <c r="K582" s="255" t="str">
        <f t="shared" si="118"/>
        <v>►</v>
      </c>
      <c r="L582" s="341"/>
      <c r="M582" s="341"/>
      <c r="N582" s="341"/>
      <c r="O582" s="341"/>
      <c r="P582" s="341"/>
      <c r="Q582" s="1"/>
      <c r="R582" s="1"/>
      <c r="S582" s="77"/>
      <c r="T582" s="77"/>
      <c r="U582" s="77"/>
      <c r="V582" s="77"/>
      <c r="W582" s="1"/>
      <c r="X582" s="46" t="str">
        <f t="shared" si="110"/>
        <v/>
      </c>
      <c r="Y582" s="46" t="str">
        <f>IF(NOT(AND(LEFT(R582,1)="L",R582&lt;&gt;"LIGNE")),"",IF(UPPER(TRIM(W582))="QS","Qt. suffisante",IF(AJ582="","",IF(AF582="MASSE",IF(AJ582&gt;=1,"Kg","g"),IF(AF582="VOLUME",IF(AJ582&gt;=1,"L","cl"),IFERROR(VLOOKUP(UPPER(TRIM(V582)),AP4:AS49,4,FALSE),V582))))))</f>
        <v/>
      </c>
      <c r="Z582" s="78" t="str">
        <f t="shared" si="111"/>
        <v/>
      </c>
      <c r="AA582" s="45" t="str">
        <f>IF(NOT(AND(LEFT(R582,1)="L",R582&lt;&gt;"LIGNE")),"",IF(UPPER(TRIM(W582))="QS","Qt. suffisante",IF(AI582="","",IF(AF582="MASSE",IF(AI582&gt;=1,"Kg","g"),IF(AF582="VOLUME",IF(AI582&gt;=1,"L","cl"),IFERROR(VLOOKUP(UPPER(TRIM(V582)),AP4:AS49,4,FALSE),V582))))))</f>
        <v/>
      </c>
      <c r="AB582" s="47" t="str">
        <f t="shared" si="119"/>
        <v/>
      </c>
      <c r="AC582" s="47" t="str">
        <f t="shared" si="120"/>
        <v/>
      </c>
      <c r="AD582" s="47" t="str">
        <f t="shared" si="112"/>
        <v/>
      </c>
      <c r="AE582" s="1"/>
      <c r="AF582" s="48" t="str">
        <f>IF(NOT(AND(LEFT(R582,1)="L",R582&lt;&gt;"LIGNE")),"",IFERROR(VLOOKUP(UPPER(TRIM(V582)),AP4:AS49,2,FALSE),""))</f>
        <v/>
      </c>
      <c r="AG582" s="49" t="str">
        <f>IF(NOT(AND(LEFT(R582,1)="L",R582&lt;&gt;"LIGNE")),"",IFERROR(VLOOKUP(UPPER(TRIM(V582)),AP4:AS49,3,FALSE),""))</f>
        <v/>
      </c>
      <c r="AH582" s="49" t="str">
        <f t="shared" si="121"/>
        <v/>
      </c>
      <c r="AI582" s="49" t="str">
        <f t="shared" si="113"/>
        <v/>
      </c>
      <c r="AJ582" s="49" t="str">
        <f t="shared" si="114"/>
        <v/>
      </c>
      <c r="AK582" s="40" t="str">
        <f>IF(R582="RECETTE","",IF(R582="PRINCIPAL AUTEUR",IF(OR(S582="",T582="",V582="",W582="",S582=0),"",IFERROR(IF(OR(VLOOKUP(UPPER(TRIM(SUBSTITUTE(T582,CHAR(160)," "))),AP4:AS49,2,FALSE)&lt;&gt;VLOOKUP(UPPER(TRIM(SUBSTITUTE(W582,CHAR(160)," "))),AP4:AS49,2,FALSE),AND(VLOOKUP(UPPER(TRIM(SUBSTITUTE(T582,CHAR(160)," "))),AP4:AS49,2,FALSE)="AUTRE",UPPER(TRIM(SUBSTITUTE(T582,CHAR(160)," ")))&lt;&gt;UPPER(TRIM(SUBSTITUTE(W582,CHAR(160)," "))))),"",(V582*VLOOKUP(UPPER(TRIM(SUBSTITUTE(W582,CHAR(160)," "))),AP4:AS49,3,FALSE))/(S582*VLOOKUP(UPPER(TRIM(SUBSTITUTE(T582,CHAR(160)," "))),AP4:AS49,3,FALSE))),"")),IFERROR(AK581,"")))</f>
        <v/>
      </c>
      <c r="AL582" s="40" t="str">
        <f t="shared" si="115"/>
        <v/>
      </c>
      <c r="AM582" s="50">
        <f t="shared" si="116"/>
        <v>0</v>
      </c>
      <c r="AN582" s="1"/>
      <c r="AO582" s="1"/>
      <c r="AP582" s="64" t="s">
        <v>52</v>
      </c>
      <c r="AQ582" s="1"/>
      <c r="AR582" s="1"/>
      <c r="AS582" s="1"/>
      <c r="BJ582" s="229">
        <v>1</v>
      </c>
    </row>
    <row r="583" spans="2:62" ht="20.100000000000001" customHeight="1" x14ac:dyDescent="0.25">
      <c r="B583" s="178">
        <f t="shared" si="117"/>
        <v>0</v>
      </c>
      <c r="C583" s="156"/>
      <c r="D583" s="157"/>
      <c r="E583" s="157"/>
      <c r="F583" s="157"/>
      <c r="G583" s="157"/>
      <c r="H583" s="157"/>
      <c r="I583" s="158"/>
      <c r="K583" s="255" t="str">
        <f t="shared" si="118"/>
        <v>►</v>
      </c>
      <c r="L583" s="341"/>
      <c r="M583" s="341"/>
      <c r="N583" s="341"/>
      <c r="O583" s="341"/>
      <c r="P583" s="341"/>
      <c r="Q583" s="1"/>
      <c r="R583" s="1"/>
      <c r="S583" s="77"/>
      <c r="T583" s="77"/>
      <c r="U583" s="77"/>
      <c r="V583" s="77"/>
      <c r="W583" s="1"/>
      <c r="X583" s="46" t="str">
        <f t="shared" si="110"/>
        <v/>
      </c>
      <c r="Y583" s="46" t="str">
        <f>IF(NOT(AND(LEFT(R583,1)="L",R583&lt;&gt;"LIGNE")),"",IF(UPPER(TRIM(W583))="QS","Qt. suffisante",IF(AJ583="","",IF(AF583="MASSE",IF(AJ583&gt;=1,"Kg","g"),IF(AF583="VOLUME",IF(AJ583&gt;=1,"L","cl"),IFERROR(VLOOKUP(UPPER(TRIM(V583)),AP4:AS49,4,FALSE),V583))))))</f>
        <v/>
      </c>
      <c r="Z583" s="78" t="str">
        <f t="shared" si="111"/>
        <v/>
      </c>
      <c r="AA583" s="45" t="str">
        <f>IF(NOT(AND(LEFT(R583,1)="L",R583&lt;&gt;"LIGNE")),"",IF(UPPER(TRIM(W583))="QS","Qt. suffisante",IF(AI583="","",IF(AF583="MASSE",IF(AI583&gt;=1,"Kg","g"),IF(AF583="VOLUME",IF(AI583&gt;=1,"L","cl"),IFERROR(VLOOKUP(UPPER(TRIM(V583)),AP4:AS49,4,FALSE),V583))))))</f>
        <v/>
      </c>
      <c r="AB583" s="47" t="str">
        <f t="shared" si="119"/>
        <v/>
      </c>
      <c r="AC583" s="47" t="str">
        <f t="shared" si="120"/>
        <v/>
      </c>
      <c r="AD583" s="47" t="str">
        <f t="shared" si="112"/>
        <v/>
      </c>
      <c r="AE583" s="1"/>
      <c r="AF583" s="48" t="str">
        <f>IF(NOT(AND(LEFT(R583,1)="L",R583&lt;&gt;"LIGNE")),"",IFERROR(VLOOKUP(UPPER(TRIM(V583)),AP4:AS49,2,FALSE),""))</f>
        <v/>
      </c>
      <c r="AG583" s="49" t="str">
        <f>IF(NOT(AND(LEFT(R583,1)="L",R583&lt;&gt;"LIGNE")),"",IFERROR(VLOOKUP(UPPER(TRIM(V583)),AP4:AS49,3,FALSE),""))</f>
        <v/>
      </c>
      <c r="AH583" s="49" t="str">
        <f t="shared" si="121"/>
        <v/>
      </c>
      <c r="AI583" s="49" t="str">
        <f t="shared" si="113"/>
        <v/>
      </c>
      <c r="AJ583" s="49" t="str">
        <f t="shared" si="114"/>
        <v/>
      </c>
      <c r="AK583" s="40" t="str">
        <f>IF(R583="RECETTE","",IF(R583="PRINCIPAL AUTEUR",IF(OR(S583="",T583="",V583="",W583="",S583=0),"",IFERROR(IF(OR(VLOOKUP(UPPER(TRIM(SUBSTITUTE(T583,CHAR(160)," "))),AP4:AS49,2,FALSE)&lt;&gt;VLOOKUP(UPPER(TRIM(SUBSTITUTE(W583,CHAR(160)," "))),AP4:AS49,2,FALSE),AND(VLOOKUP(UPPER(TRIM(SUBSTITUTE(T583,CHAR(160)," "))),AP4:AS49,2,FALSE)="AUTRE",UPPER(TRIM(SUBSTITUTE(T583,CHAR(160)," ")))&lt;&gt;UPPER(TRIM(SUBSTITUTE(W583,CHAR(160)," "))))),"",(V583*VLOOKUP(UPPER(TRIM(SUBSTITUTE(W583,CHAR(160)," "))),AP4:AS49,3,FALSE))/(S583*VLOOKUP(UPPER(TRIM(SUBSTITUTE(T583,CHAR(160)," "))),AP4:AS49,3,FALSE))),"")),IFERROR(AK582,"")))</f>
        <v/>
      </c>
      <c r="AL583" s="40" t="str">
        <f t="shared" si="115"/>
        <v/>
      </c>
      <c r="AM583" s="50">
        <f t="shared" si="116"/>
        <v>0</v>
      </c>
      <c r="AN583" s="1"/>
      <c r="AO583" s="1"/>
      <c r="AP583" s="64" t="s">
        <v>440</v>
      </c>
      <c r="AQ583" s="1"/>
      <c r="AR583" s="1"/>
      <c r="AS583" s="1"/>
      <c r="BJ583" s="229">
        <v>1</v>
      </c>
    </row>
    <row r="584" spans="2:62" ht="20.100000000000001" customHeight="1" x14ac:dyDescent="0.25">
      <c r="B584" s="178">
        <f t="shared" si="117"/>
        <v>0</v>
      </c>
      <c r="C584" s="156"/>
      <c r="D584" s="157"/>
      <c r="E584" s="157"/>
      <c r="F584" s="157"/>
      <c r="G584" s="157"/>
      <c r="H584" s="157"/>
      <c r="I584" s="158"/>
      <c r="K584" s="255" t="str">
        <f t="shared" si="118"/>
        <v>►</v>
      </c>
      <c r="L584" s="341"/>
      <c r="M584" s="341"/>
      <c r="N584" s="341"/>
      <c r="O584" s="341"/>
      <c r="P584" s="341"/>
      <c r="Q584" s="1"/>
      <c r="R584" s="1"/>
      <c r="S584" s="77"/>
      <c r="T584" s="77"/>
      <c r="U584" s="77"/>
      <c r="V584" s="77"/>
      <c r="W584" s="1"/>
      <c r="X584" s="46" t="str">
        <f t="shared" ref="X584:X647" si="122">IF(NOT(AND(LEFT(R584,1)="L",R584&lt;&gt;"LIGNE")),"",IF(UPPER(TRIM(W584))="QS","",IF(AJ584="","",IF(AF584="MASSE",IF(AJ584&gt;=1,ROUND(AJ584,2),ROUND(AJ584*1000,0)),IF(AF584="VOLUME",IF(AJ584&gt;=1,ROUND(AJ584,2),ROUND(AJ584*100,0)),ROUND(AJ584,0))))))</f>
        <v/>
      </c>
      <c r="Y584" s="46" t="str">
        <f>IF(NOT(AND(LEFT(R584,1)="L",R584&lt;&gt;"LIGNE")),"",IF(UPPER(TRIM(W584))="QS","Qt. suffisante",IF(AJ584="","",IF(AF584="MASSE",IF(AJ584&gt;=1,"Kg","g"),IF(AF584="VOLUME",IF(AJ584&gt;=1,"L","cl"),IFERROR(VLOOKUP(UPPER(TRIM(V584)),AP4:AS49,4,FALSE),V584))))))</f>
        <v/>
      </c>
      <c r="Z584" s="78" t="str">
        <f t="shared" ref="Z584:Z647" si="123">IF(NOT(AND(LEFT(R584,1)="L",R584&lt;&gt;"LIGNE")),"",IF(UPPER(TRIM(W584))="QS","",IF(AI584="","",IF(AF584="MASSE",IF(AI584&gt;=1,ROUND(AI584,2),ROUND(AI584*1000,0)),IF(AF584="VOLUME",IF(AI584&gt;=1,ROUND(AI584,2),ROUND(AI584*100,0)),ROUND(AI584,0))))))</f>
        <v/>
      </c>
      <c r="AA584" s="45" t="str">
        <f>IF(NOT(AND(LEFT(R584,1)="L",R584&lt;&gt;"LIGNE")),"",IF(UPPER(TRIM(W584))="QS","Qt. suffisante",IF(AI584="","",IF(AF584="MASSE",IF(AI584&gt;=1,"Kg","g"),IF(AF584="VOLUME",IF(AI584&gt;=1,"L","cl"),IFERROR(VLOOKUP(UPPER(TRIM(V584)),AP4:AS49,4,FALSE),V584))))))</f>
        <v/>
      </c>
      <c r="AB584" s="47" t="str">
        <f t="shared" si="119"/>
        <v/>
      </c>
      <c r="AC584" s="47" t="str">
        <f t="shared" si="120"/>
        <v/>
      </c>
      <c r="AD584" s="47" t="str">
        <f t="shared" ref="AD584:AD647" si="124">IF(R584&lt;&gt;"PRINCIPAL AUTEUR","",IFERROR(VLOOKUP(UPPER(TRIM(SUBSTITUTE(W584,CHAR(160)," "))),$AP$4:$AS$49,2,FALSE),""))</f>
        <v/>
      </c>
      <c r="AE584" s="1"/>
      <c r="AF584" s="48" t="str">
        <f>IF(NOT(AND(LEFT(R584,1)="L",R584&lt;&gt;"LIGNE")),"",IFERROR(VLOOKUP(UPPER(TRIM(V584)),AP4:AS49,2,FALSE),""))</f>
        <v/>
      </c>
      <c r="AG584" s="49" t="str">
        <f>IF(NOT(AND(LEFT(R584,1)="L",R584&lt;&gt;"LIGNE")),"",IFERROR(VLOOKUP(UPPER(TRIM(V584)),AP4:AS49,3,FALSE),""))</f>
        <v/>
      </c>
      <c r="AH584" s="49" t="str">
        <f t="shared" si="121"/>
        <v/>
      </c>
      <c r="AI584" s="49" t="str">
        <f t="shared" ref="AI584:AI647" si="125">IF(NOT(AND(LEFT(R584,1)="L",R584&lt;&gt;"LIGNE")),"",IF(UPPER(TRIM(W584))="QS","",IF(AH584="","",IF(UPPER(TRIM(W584))="F",AH584,IF(AK584="","",AH584*AK584)))))</f>
        <v/>
      </c>
      <c r="AJ584" s="49" t="str">
        <f t="shared" ref="AJ584:AJ647" si="126">IF(NOT(AND(LEFT(R584,1)="L",R584&lt;&gt;"LIGNE")),"",IF(UPPER(TRIM(W584))="QS","",IF(AH584="","",IF(UPPER(TRIM(W584))="F",AH584,IF(AL584="","",AH584*AL584)))))</f>
        <v/>
      </c>
      <c r="AK584" s="40" t="str">
        <f>IF(R584="RECETTE","",IF(R584="PRINCIPAL AUTEUR",IF(OR(S584="",T584="",V584="",W584="",S584=0),"",IFERROR(IF(OR(VLOOKUP(UPPER(TRIM(SUBSTITUTE(T584,CHAR(160)," "))),AP4:AS49,2,FALSE)&lt;&gt;VLOOKUP(UPPER(TRIM(SUBSTITUTE(W584,CHAR(160)," "))),AP4:AS49,2,FALSE),AND(VLOOKUP(UPPER(TRIM(SUBSTITUTE(T584,CHAR(160)," "))),AP4:AS49,2,FALSE)="AUTRE",UPPER(TRIM(SUBSTITUTE(T584,CHAR(160)," ")))&lt;&gt;UPPER(TRIM(SUBSTITUTE(W584,CHAR(160)," "))))),"",(V584*VLOOKUP(UPPER(TRIM(SUBSTITUTE(W584,CHAR(160)," "))),AP4:AS49,3,FALSE))/(S584*VLOOKUP(UPPER(TRIM(SUBSTITUTE(T584,CHAR(160)," "))),AP4:AS49,3,FALSE))),"")),IFERROR(AK583,"")))</f>
        <v/>
      </c>
      <c r="AL584" s="40" t="str">
        <f t="shared" ref="AL584:AL647" si="127">IF(R584="RECETTE","",IF(R584="COUVERTS",IF(OR(INDEX(T:T,ROW())="",INDEX(V:V,ROW())="",INDEX(T:T,ROW())=0),"",IFERROR(INDEX(V:V,ROW())/INDEX(T:T,ROW()),"")),AL583))</f>
        <v/>
      </c>
      <c r="AM584" s="50">
        <f t="shared" ref="AM584:AM647" si="128">IF(R584="RECETTE",S584,AM583)</f>
        <v>0</v>
      </c>
      <c r="AN584" s="1"/>
      <c r="AO584" s="1"/>
      <c r="AP584" s="64" t="s">
        <v>441</v>
      </c>
      <c r="AQ584" s="1"/>
      <c r="AR584" s="1"/>
      <c r="AS584" s="1"/>
      <c r="BJ584" s="229">
        <v>1</v>
      </c>
    </row>
    <row r="585" spans="2:62" ht="20.100000000000001" customHeight="1" x14ac:dyDescent="0.25">
      <c r="B585" s="178">
        <f t="shared" si="117"/>
        <v>0</v>
      </c>
      <c r="C585" s="156"/>
      <c r="D585" s="157"/>
      <c r="E585" s="157"/>
      <c r="F585" s="157"/>
      <c r="G585" s="157"/>
      <c r="H585" s="157"/>
      <c r="I585" s="158"/>
      <c r="K585" s="255" t="str">
        <f t="shared" si="118"/>
        <v>►</v>
      </c>
      <c r="L585" s="341"/>
      <c r="M585" s="341"/>
      <c r="N585" s="341"/>
      <c r="O585" s="341"/>
      <c r="P585" s="341"/>
      <c r="Q585" s="1"/>
      <c r="R585" s="1"/>
      <c r="S585" s="77"/>
      <c r="T585" s="77"/>
      <c r="U585" s="77"/>
      <c r="V585" s="77"/>
      <c r="W585" s="1"/>
      <c r="X585" s="46" t="str">
        <f t="shared" si="122"/>
        <v/>
      </c>
      <c r="Y585" s="46" t="str">
        <f>IF(NOT(AND(LEFT(R585,1)="L",R585&lt;&gt;"LIGNE")),"",IF(UPPER(TRIM(W585))="QS","Qt. suffisante",IF(AJ585="","",IF(AF585="MASSE",IF(AJ585&gt;=1,"Kg","g"),IF(AF585="VOLUME",IF(AJ585&gt;=1,"L","cl"),IFERROR(VLOOKUP(UPPER(TRIM(V585)),AP4:AS49,4,FALSE),V585))))))</f>
        <v/>
      </c>
      <c r="Z585" s="78" t="str">
        <f t="shared" si="123"/>
        <v/>
      </c>
      <c r="AA585" s="45" t="str">
        <f>IF(NOT(AND(LEFT(R585,1)="L",R585&lt;&gt;"LIGNE")),"",IF(UPPER(TRIM(W585))="QS","Qt. suffisante",IF(AI585="","",IF(AF585="MASSE",IF(AI585&gt;=1,"Kg","g"),IF(AF585="VOLUME",IF(AI585&gt;=1,"L","cl"),IFERROR(VLOOKUP(UPPER(TRIM(V585)),AP4:AS49,4,FALSE),V585))))))</f>
        <v/>
      </c>
      <c r="AB585" s="47" t="str">
        <f t="shared" si="119"/>
        <v/>
      </c>
      <c r="AC585" s="47" t="str">
        <f t="shared" si="120"/>
        <v/>
      </c>
      <c r="AD585" s="47" t="str">
        <f t="shared" si="124"/>
        <v/>
      </c>
      <c r="AE585" s="1"/>
      <c r="AF585" s="48" t="str">
        <f>IF(NOT(AND(LEFT(R585,1)="L",R585&lt;&gt;"LIGNE")),"",IFERROR(VLOOKUP(UPPER(TRIM(V585)),AP4:AS49,2,FALSE),""))</f>
        <v/>
      </c>
      <c r="AG585" s="49" t="str">
        <f>IF(NOT(AND(LEFT(R585,1)="L",R585&lt;&gt;"LIGNE")),"",IFERROR(VLOOKUP(UPPER(TRIM(V585)),AP4:AS49,3,FALSE),""))</f>
        <v/>
      </c>
      <c r="AH585" s="49" t="str">
        <f t="shared" si="121"/>
        <v/>
      </c>
      <c r="AI585" s="49" t="str">
        <f t="shared" si="125"/>
        <v/>
      </c>
      <c r="AJ585" s="49" t="str">
        <f t="shared" si="126"/>
        <v/>
      </c>
      <c r="AK585" s="40" t="str">
        <f>IF(R585="RECETTE","",IF(R585="PRINCIPAL AUTEUR",IF(OR(S585="",T585="",V585="",W585="",S585=0),"",IFERROR(IF(OR(VLOOKUP(UPPER(TRIM(SUBSTITUTE(T585,CHAR(160)," "))),AP4:AS49,2,FALSE)&lt;&gt;VLOOKUP(UPPER(TRIM(SUBSTITUTE(W585,CHAR(160)," "))),AP4:AS49,2,FALSE),AND(VLOOKUP(UPPER(TRIM(SUBSTITUTE(T585,CHAR(160)," "))),AP4:AS49,2,FALSE)="AUTRE",UPPER(TRIM(SUBSTITUTE(T585,CHAR(160)," ")))&lt;&gt;UPPER(TRIM(SUBSTITUTE(W585,CHAR(160)," "))))),"",(V585*VLOOKUP(UPPER(TRIM(SUBSTITUTE(W585,CHAR(160)," "))),AP4:AS49,3,FALSE))/(S585*VLOOKUP(UPPER(TRIM(SUBSTITUTE(T585,CHAR(160)," "))),AP4:AS49,3,FALSE))),"")),IFERROR(AK584,"")))</f>
        <v/>
      </c>
      <c r="AL585" s="40" t="str">
        <f t="shared" si="127"/>
        <v/>
      </c>
      <c r="AM585" s="50">
        <f t="shared" si="128"/>
        <v>0</v>
      </c>
      <c r="AN585" s="1"/>
      <c r="AO585" s="1"/>
      <c r="AP585" s="64" t="s">
        <v>442</v>
      </c>
      <c r="AQ585" s="1"/>
      <c r="AR585" s="1"/>
      <c r="AS585" s="1"/>
      <c r="BJ585" s="229">
        <v>1</v>
      </c>
    </row>
    <row r="586" spans="2:62" ht="20.100000000000001" customHeight="1" x14ac:dyDescent="0.25">
      <c r="B586" s="178">
        <f t="shared" si="117"/>
        <v>0</v>
      </c>
      <c r="C586" s="156"/>
      <c r="D586" s="157"/>
      <c r="E586" s="157"/>
      <c r="F586" s="157"/>
      <c r="G586" s="157"/>
      <c r="H586" s="157"/>
      <c r="I586" s="158"/>
      <c r="K586" s="255" t="str">
        <f t="shared" si="118"/>
        <v>►</v>
      </c>
      <c r="L586" s="341"/>
      <c r="M586" s="341"/>
      <c r="N586" s="341"/>
      <c r="O586" s="341"/>
      <c r="P586" s="341"/>
      <c r="Q586" s="1"/>
      <c r="R586" s="1"/>
      <c r="S586" s="77"/>
      <c r="T586" s="77"/>
      <c r="U586" s="77"/>
      <c r="V586" s="77"/>
      <c r="W586" s="1"/>
      <c r="X586" s="46" t="str">
        <f t="shared" si="122"/>
        <v/>
      </c>
      <c r="Y586" s="46" t="str">
        <f>IF(NOT(AND(LEFT(R586,1)="L",R586&lt;&gt;"LIGNE")),"",IF(UPPER(TRIM(W586))="QS","Qt. suffisante",IF(AJ586="","",IF(AF586="MASSE",IF(AJ586&gt;=1,"Kg","g"),IF(AF586="VOLUME",IF(AJ586&gt;=1,"L","cl"),IFERROR(VLOOKUP(UPPER(TRIM(V586)),AP4:AS49,4,FALSE),V586))))))</f>
        <v/>
      </c>
      <c r="Z586" s="78" t="str">
        <f t="shared" si="123"/>
        <v/>
      </c>
      <c r="AA586" s="45" t="str">
        <f>IF(NOT(AND(LEFT(R586,1)="L",R586&lt;&gt;"LIGNE")),"",IF(UPPER(TRIM(W586))="QS","Qt. suffisante",IF(AI586="","",IF(AF586="MASSE",IF(AI586&gt;=1,"Kg","g"),IF(AF586="VOLUME",IF(AI586&gt;=1,"L","cl"),IFERROR(VLOOKUP(UPPER(TRIM(V586)),AP4:AS49,4,FALSE),V586))))))</f>
        <v/>
      </c>
      <c r="AB586" s="47" t="str">
        <f t="shared" si="119"/>
        <v/>
      </c>
      <c r="AC586" s="47" t="str">
        <f t="shared" si="120"/>
        <v/>
      </c>
      <c r="AD586" s="47" t="str">
        <f t="shared" si="124"/>
        <v/>
      </c>
      <c r="AE586" s="1"/>
      <c r="AF586" s="48" t="str">
        <f>IF(NOT(AND(LEFT(R586,1)="L",R586&lt;&gt;"LIGNE")),"",IFERROR(VLOOKUP(UPPER(TRIM(V586)),AP4:AS49,2,FALSE),""))</f>
        <v/>
      </c>
      <c r="AG586" s="49" t="str">
        <f>IF(NOT(AND(LEFT(R586,1)="L",R586&lt;&gt;"LIGNE")),"",IFERROR(VLOOKUP(UPPER(TRIM(V586)),AP4:AS49,3,FALSE),""))</f>
        <v/>
      </c>
      <c r="AH586" s="49" t="str">
        <f t="shared" si="121"/>
        <v/>
      </c>
      <c r="AI586" s="49" t="str">
        <f t="shared" si="125"/>
        <v/>
      </c>
      <c r="AJ586" s="49" t="str">
        <f t="shared" si="126"/>
        <v/>
      </c>
      <c r="AK586" s="40" t="str">
        <f>IF(R586="RECETTE","",IF(R586="PRINCIPAL AUTEUR",IF(OR(S586="",T586="",V586="",W586="",S586=0),"",IFERROR(IF(OR(VLOOKUP(UPPER(TRIM(SUBSTITUTE(T586,CHAR(160)," "))),AP4:AS49,2,FALSE)&lt;&gt;VLOOKUP(UPPER(TRIM(SUBSTITUTE(W586,CHAR(160)," "))),AP4:AS49,2,FALSE),AND(VLOOKUP(UPPER(TRIM(SUBSTITUTE(T586,CHAR(160)," "))),AP4:AS49,2,FALSE)="AUTRE",UPPER(TRIM(SUBSTITUTE(T586,CHAR(160)," ")))&lt;&gt;UPPER(TRIM(SUBSTITUTE(W586,CHAR(160)," "))))),"",(V586*VLOOKUP(UPPER(TRIM(SUBSTITUTE(W586,CHAR(160)," "))),AP4:AS49,3,FALSE))/(S586*VLOOKUP(UPPER(TRIM(SUBSTITUTE(T586,CHAR(160)," "))),AP4:AS49,3,FALSE))),"")),IFERROR(AK585,"")))</f>
        <v/>
      </c>
      <c r="AL586" s="40" t="str">
        <f t="shared" si="127"/>
        <v/>
      </c>
      <c r="AM586" s="50">
        <f t="shared" si="128"/>
        <v>0</v>
      </c>
      <c r="AN586" s="1"/>
      <c r="AO586" s="1"/>
      <c r="AP586" s="64" t="s">
        <v>443</v>
      </c>
      <c r="AQ586" s="1"/>
      <c r="AR586" s="1"/>
      <c r="AS586" s="1"/>
      <c r="BJ586" s="229">
        <v>1</v>
      </c>
    </row>
    <row r="587" spans="2:62" ht="20.100000000000001" customHeight="1" x14ac:dyDescent="0.25">
      <c r="B587" s="178">
        <f t="shared" si="117"/>
        <v>0</v>
      </c>
      <c r="C587" s="156"/>
      <c r="D587" s="157"/>
      <c r="E587" s="157"/>
      <c r="F587" s="157"/>
      <c r="G587" s="157"/>
      <c r="H587" s="157"/>
      <c r="I587" s="158"/>
      <c r="K587" s="255" t="str">
        <f t="shared" si="118"/>
        <v>►</v>
      </c>
      <c r="L587" s="341"/>
      <c r="M587" s="341"/>
      <c r="N587" s="341"/>
      <c r="O587" s="341"/>
      <c r="P587" s="341"/>
      <c r="Q587" s="1"/>
      <c r="R587" s="1"/>
      <c r="S587" s="77"/>
      <c r="T587" s="77"/>
      <c r="U587" s="77"/>
      <c r="V587" s="77"/>
      <c r="W587" s="1"/>
      <c r="X587" s="46" t="str">
        <f t="shared" si="122"/>
        <v/>
      </c>
      <c r="Y587" s="46" t="str">
        <f>IF(NOT(AND(LEFT(R587,1)="L",R587&lt;&gt;"LIGNE")),"",IF(UPPER(TRIM(W587))="QS","Qt. suffisante",IF(AJ587="","",IF(AF587="MASSE",IF(AJ587&gt;=1,"Kg","g"),IF(AF587="VOLUME",IF(AJ587&gt;=1,"L","cl"),IFERROR(VLOOKUP(UPPER(TRIM(V587)),AP4:AS49,4,FALSE),V587))))))</f>
        <v/>
      </c>
      <c r="Z587" s="78" t="str">
        <f t="shared" si="123"/>
        <v/>
      </c>
      <c r="AA587" s="45" t="str">
        <f>IF(NOT(AND(LEFT(R587,1)="L",R587&lt;&gt;"LIGNE")),"",IF(UPPER(TRIM(W587))="QS","Qt. suffisante",IF(AI587="","",IF(AF587="MASSE",IF(AI587&gt;=1,"Kg","g"),IF(AF587="VOLUME",IF(AI587&gt;=1,"L","cl"),IFERROR(VLOOKUP(UPPER(TRIM(V587)),AP4:AS49,4,FALSE),V587))))))</f>
        <v/>
      </c>
      <c r="AB587" s="47" t="str">
        <f t="shared" si="119"/>
        <v/>
      </c>
      <c r="AC587" s="47" t="str">
        <f t="shared" si="120"/>
        <v/>
      </c>
      <c r="AD587" s="47" t="str">
        <f t="shared" si="124"/>
        <v/>
      </c>
      <c r="AE587" s="1"/>
      <c r="AF587" s="48" t="str">
        <f>IF(NOT(AND(LEFT(R587,1)="L",R587&lt;&gt;"LIGNE")),"",IFERROR(VLOOKUP(UPPER(TRIM(V587)),AP4:AS49,2,FALSE),""))</f>
        <v/>
      </c>
      <c r="AG587" s="49" t="str">
        <f>IF(NOT(AND(LEFT(R587,1)="L",R587&lt;&gt;"LIGNE")),"",IFERROR(VLOOKUP(UPPER(TRIM(V587)),AP4:AS49,3,FALSE),""))</f>
        <v/>
      </c>
      <c r="AH587" s="49" t="str">
        <f t="shared" si="121"/>
        <v/>
      </c>
      <c r="AI587" s="49" t="str">
        <f t="shared" si="125"/>
        <v/>
      </c>
      <c r="AJ587" s="49" t="str">
        <f t="shared" si="126"/>
        <v/>
      </c>
      <c r="AK587" s="40" t="str">
        <f>IF(R587="RECETTE","",IF(R587="PRINCIPAL AUTEUR",IF(OR(S587="",T587="",V587="",W587="",S587=0),"",IFERROR(IF(OR(VLOOKUP(UPPER(TRIM(SUBSTITUTE(T587,CHAR(160)," "))),AP4:AS49,2,FALSE)&lt;&gt;VLOOKUP(UPPER(TRIM(SUBSTITUTE(W587,CHAR(160)," "))),AP4:AS49,2,FALSE),AND(VLOOKUP(UPPER(TRIM(SUBSTITUTE(T587,CHAR(160)," "))),AP4:AS49,2,FALSE)="AUTRE",UPPER(TRIM(SUBSTITUTE(T587,CHAR(160)," ")))&lt;&gt;UPPER(TRIM(SUBSTITUTE(W587,CHAR(160)," "))))),"",(V587*VLOOKUP(UPPER(TRIM(SUBSTITUTE(W587,CHAR(160)," "))),AP4:AS49,3,FALSE))/(S587*VLOOKUP(UPPER(TRIM(SUBSTITUTE(T587,CHAR(160)," "))),AP4:AS49,3,FALSE))),"")),IFERROR(AK586,"")))</f>
        <v/>
      </c>
      <c r="AL587" s="40" t="str">
        <f t="shared" si="127"/>
        <v/>
      </c>
      <c r="AM587" s="50">
        <f t="shared" si="128"/>
        <v>0</v>
      </c>
      <c r="AN587" s="1"/>
      <c r="AO587" s="1"/>
      <c r="AP587" s="64" t="s">
        <v>367</v>
      </c>
      <c r="AQ587" s="1"/>
      <c r="AR587" s="1"/>
      <c r="AS587" s="1"/>
      <c r="BJ587" s="229">
        <v>1</v>
      </c>
    </row>
    <row r="588" spans="2:62" ht="20.100000000000001" customHeight="1" x14ac:dyDescent="0.25">
      <c r="B588" s="178">
        <f t="shared" si="117"/>
        <v>0</v>
      </c>
      <c r="C588" s="156"/>
      <c r="D588" s="157"/>
      <c r="E588" s="157"/>
      <c r="F588" s="157"/>
      <c r="G588" s="157"/>
      <c r="H588" s="157"/>
      <c r="I588" s="158"/>
      <c r="K588" s="255" t="str">
        <f t="shared" si="118"/>
        <v>►</v>
      </c>
      <c r="L588" s="341"/>
      <c r="M588" s="341"/>
      <c r="N588" s="341"/>
      <c r="O588" s="341"/>
      <c r="P588" s="341"/>
      <c r="Q588" s="1"/>
      <c r="R588" s="1"/>
      <c r="S588" s="77"/>
      <c r="T588" s="77"/>
      <c r="U588" s="77"/>
      <c r="V588" s="77"/>
      <c r="W588" s="1"/>
      <c r="X588" s="46" t="str">
        <f t="shared" si="122"/>
        <v/>
      </c>
      <c r="Y588" s="46" t="str">
        <f>IF(NOT(AND(LEFT(R588,1)="L",R588&lt;&gt;"LIGNE")),"",IF(UPPER(TRIM(W588))="QS","Qt. suffisante",IF(AJ588="","",IF(AF588="MASSE",IF(AJ588&gt;=1,"Kg","g"),IF(AF588="VOLUME",IF(AJ588&gt;=1,"L","cl"),IFERROR(VLOOKUP(UPPER(TRIM(V588)),AP4:AS49,4,FALSE),V588))))))</f>
        <v/>
      </c>
      <c r="Z588" s="78" t="str">
        <f t="shared" si="123"/>
        <v/>
      </c>
      <c r="AA588" s="45" t="str">
        <f>IF(NOT(AND(LEFT(R588,1)="L",R588&lt;&gt;"LIGNE")),"",IF(UPPER(TRIM(W588))="QS","Qt. suffisante",IF(AI588="","",IF(AF588="MASSE",IF(AI588&gt;=1,"Kg","g"),IF(AF588="VOLUME",IF(AI588&gt;=1,"L","cl"),IFERROR(VLOOKUP(UPPER(TRIM(V588)),AP4:AS49,4,FALSE),V588))))))</f>
        <v/>
      </c>
      <c r="AB588" s="47" t="str">
        <f t="shared" si="119"/>
        <v/>
      </c>
      <c r="AC588" s="47" t="str">
        <f t="shared" si="120"/>
        <v/>
      </c>
      <c r="AD588" s="47" t="str">
        <f t="shared" si="124"/>
        <v/>
      </c>
      <c r="AE588" s="1"/>
      <c r="AF588" s="48" t="str">
        <f>IF(NOT(AND(LEFT(R588,1)="L",R588&lt;&gt;"LIGNE")),"",IFERROR(VLOOKUP(UPPER(TRIM(V588)),AP4:AS49,2,FALSE),""))</f>
        <v/>
      </c>
      <c r="AG588" s="49" t="str">
        <f>IF(NOT(AND(LEFT(R588,1)="L",R588&lt;&gt;"LIGNE")),"",IFERROR(VLOOKUP(UPPER(TRIM(V588)),AP4:AS49,3,FALSE),""))</f>
        <v/>
      </c>
      <c r="AH588" s="49" t="str">
        <f t="shared" si="121"/>
        <v/>
      </c>
      <c r="AI588" s="49" t="str">
        <f t="shared" si="125"/>
        <v/>
      </c>
      <c r="AJ588" s="49" t="str">
        <f t="shared" si="126"/>
        <v/>
      </c>
      <c r="AK588" s="40" t="str">
        <f>IF(R588="RECETTE","",IF(R588="PRINCIPAL AUTEUR",IF(OR(S588="",T588="",V588="",W588="",S588=0),"",IFERROR(IF(OR(VLOOKUP(UPPER(TRIM(SUBSTITUTE(T588,CHAR(160)," "))),AP4:AS49,2,FALSE)&lt;&gt;VLOOKUP(UPPER(TRIM(SUBSTITUTE(W588,CHAR(160)," "))),AP4:AS49,2,FALSE),AND(VLOOKUP(UPPER(TRIM(SUBSTITUTE(T588,CHAR(160)," "))),AP4:AS49,2,FALSE)="AUTRE",UPPER(TRIM(SUBSTITUTE(T588,CHAR(160)," ")))&lt;&gt;UPPER(TRIM(SUBSTITUTE(W588,CHAR(160)," "))))),"",(V588*VLOOKUP(UPPER(TRIM(SUBSTITUTE(W588,CHAR(160)," "))),AP4:AS49,3,FALSE))/(S588*VLOOKUP(UPPER(TRIM(SUBSTITUTE(T588,CHAR(160)," "))),AP4:AS49,3,FALSE))),"")),IFERROR(AK587,"")))</f>
        <v/>
      </c>
      <c r="AL588" s="40" t="str">
        <f t="shared" si="127"/>
        <v/>
      </c>
      <c r="AM588" s="50">
        <f t="shared" si="128"/>
        <v>0</v>
      </c>
      <c r="AN588" s="1"/>
      <c r="AO588" s="1"/>
      <c r="AP588" s="65" t="s">
        <v>444</v>
      </c>
      <c r="AQ588" s="1"/>
      <c r="AR588" s="1"/>
      <c r="AS588" s="1"/>
      <c r="BJ588" s="229">
        <v>1</v>
      </c>
    </row>
    <row r="589" spans="2:62" ht="20.100000000000001" customHeight="1" x14ac:dyDescent="0.25">
      <c r="B589" s="178">
        <f t="shared" si="117"/>
        <v>0</v>
      </c>
      <c r="C589" s="156"/>
      <c r="D589" s="157"/>
      <c r="E589" s="157"/>
      <c r="F589" s="157"/>
      <c r="G589" s="157"/>
      <c r="H589" s="157"/>
      <c r="I589" s="158"/>
      <c r="K589" s="255" t="str">
        <f t="shared" si="118"/>
        <v>►</v>
      </c>
      <c r="L589" s="341"/>
      <c r="M589" s="341"/>
      <c r="N589" s="341"/>
      <c r="O589" s="341"/>
      <c r="P589" s="341"/>
      <c r="Q589" s="1"/>
      <c r="R589" s="1"/>
      <c r="S589" s="77"/>
      <c r="T589" s="77"/>
      <c r="U589" s="77"/>
      <c r="V589" s="77"/>
      <c r="W589" s="1"/>
      <c r="X589" s="46" t="str">
        <f t="shared" si="122"/>
        <v/>
      </c>
      <c r="Y589" s="46" t="str">
        <f>IF(NOT(AND(LEFT(R589,1)="L",R589&lt;&gt;"LIGNE")),"",IF(UPPER(TRIM(W589))="QS","Qt. suffisante",IF(AJ589="","",IF(AF589="MASSE",IF(AJ589&gt;=1,"Kg","g"),IF(AF589="VOLUME",IF(AJ589&gt;=1,"L","cl"),IFERROR(VLOOKUP(UPPER(TRIM(V589)),AP4:AS49,4,FALSE),V589))))))</f>
        <v/>
      </c>
      <c r="Z589" s="78" t="str">
        <f t="shared" si="123"/>
        <v/>
      </c>
      <c r="AA589" s="45" t="str">
        <f>IF(NOT(AND(LEFT(R589,1)="L",R589&lt;&gt;"LIGNE")),"",IF(UPPER(TRIM(W589))="QS","Qt. suffisante",IF(AI589="","",IF(AF589="MASSE",IF(AI589&gt;=1,"Kg","g"),IF(AF589="VOLUME",IF(AI589&gt;=1,"L","cl"),IFERROR(VLOOKUP(UPPER(TRIM(V589)),AP4:AS49,4,FALSE),V589))))))</f>
        <v/>
      </c>
      <c r="AB589" s="47" t="str">
        <f t="shared" si="119"/>
        <v/>
      </c>
      <c r="AC589" s="47" t="str">
        <f t="shared" si="120"/>
        <v/>
      </c>
      <c r="AD589" s="47" t="str">
        <f t="shared" si="124"/>
        <v/>
      </c>
      <c r="AE589" s="1"/>
      <c r="AF589" s="48" t="str">
        <f>IF(NOT(AND(LEFT(R589,1)="L",R589&lt;&gt;"LIGNE")),"",IFERROR(VLOOKUP(UPPER(TRIM(V589)),AP4:AS49,2,FALSE),""))</f>
        <v/>
      </c>
      <c r="AG589" s="49" t="str">
        <f>IF(NOT(AND(LEFT(R589,1)="L",R589&lt;&gt;"LIGNE")),"",IFERROR(VLOOKUP(UPPER(TRIM(V589)),AP4:AS49,3,FALSE),""))</f>
        <v/>
      </c>
      <c r="AH589" s="49" t="str">
        <f t="shared" si="121"/>
        <v/>
      </c>
      <c r="AI589" s="49" t="str">
        <f t="shared" si="125"/>
        <v/>
      </c>
      <c r="AJ589" s="49" t="str">
        <f t="shared" si="126"/>
        <v/>
      </c>
      <c r="AK589" s="40" t="str">
        <f>IF(R589="RECETTE","",IF(R589="PRINCIPAL AUTEUR",IF(OR(S589="",T589="",V589="",W589="",S589=0),"",IFERROR(IF(OR(VLOOKUP(UPPER(TRIM(SUBSTITUTE(T589,CHAR(160)," "))),AP4:AS49,2,FALSE)&lt;&gt;VLOOKUP(UPPER(TRIM(SUBSTITUTE(W589,CHAR(160)," "))),AP4:AS49,2,FALSE),AND(VLOOKUP(UPPER(TRIM(SUBSTITUTE(T589,CHAR(160)," "))),AP4:AS49,2,FALSE)="AUTRE",UPPER(TRIM(SUBSTITUTE(T589,CHAR(160)," ")))&lt;&gt;UPPER(TRIM(SUBSTITUTE(W589,CHAR(160)," "))))),"",(V589*VLOOKUP(UPPER(TRIM(SUBSTITUTE(W589,CHAR(160)," "))),AP4:AS49,3,FALSE))/(S589*VLOOKUP(UPPER(TRIM(SUBSTITUTE(T589,CHAR(160)," "))),AP4:AS49,3,FALSE))),"")),IFERROR(AK588,"")))</f>
        <v/>
      </c>
      <c r="AL589" s="40" t="str">
        <f t="shared" si="127"/>
        <v/>
      </c>
      <c r="AM589" s="50">
        <f t="shared" si="128"/>
        <v>0</v>
      </c>
      <c r="AN589" s="1"/>
      <c r="AO589" s="1"/>
      <c r="AP589" s="60" t="s">
        <v>62</v>
      </c>
      <c r="AQ589" s="1"/>
      <c r="AR589" s="1"/>
      <c r="AS589" s="1"/>
      <c r="BJ589" s="229">
        <v>1</v>
      </c>
    </row>
    <row r="590" spans="2:62" ht="20.100000000000001" customHeight="1" x14ac:dyDescent="0.25">
      <c r="B590" s="178">
        <f t="shared" si="117"/>
        <v>0</v>
      </c>
      <c r="C590" s="156"/>
      <c r="D590" s="157"/>
      <c r="E590" s="157"/>
      <c r="F590" s="157"/>
      <c r="G590" s="157"/>
      <c r="H590" s="157"/>
      <c r="I590" s="158"/>
      <c r="K590" s="255" t="str">
        <f t="shared" si="118"/>
        <v>►</v>
      </c>
      <c r="L590" s="341"/>
      <c r="M590" s="341"/>
      <c r="N590" s="341"/>
      <c r="O590" s="341"/>
      <c r="P590" s="341"/>
      <c r="Q590" s="1"/>
      <c r="R590" s="1"/>
      <c r="S590" s="77"/>
      <c r="T590" s="77"/>
      <c r="U590" s="77"/>
      <c r="V590" s="77"/>
      <c r="W590" s="1"/>
      <c r="X590" s="46" t="str">
        <f t="shared" si="122"/>
        <v/>
      </c>
      <c r="Y590" s="46" t="str">
        <f>IF(NOT(AND(LEFT(R590,1)="L",R590&lt;&gt;"LIGNE")),"",IF(UPPER(TRIM(W590))="QS","Qt. suffisante",IF(AJ590="","",IF(AF590="MASSE",IF(AJ590&gt;=1,"Kg","g"),IF(AF590="VOLUME",IF(AJ590&gt;=1,"L","cl"),IFERROR(VLOOKUP(UPPER(TRIM(V590)),AP4:AS49,4,FALSE),V590))))))</f>
        <v/>
      </c>
      <c r="Z590" s="78" t="str">
        <f t="shared" si="123"/>
        <v/>
      </c>
      <c r="AA590" s="45" t="str">
        <f>IF(NOT(AND(LEFT(R590,1)="L",R590&lt;&gt;"LIGNE")),"",IF(UPPER(TRIM(W590))="QS","Qt. suffisante",IF(AI590="","",IF(AF590="MASSE",IF(AI590&gt;=1,"Kg","g"),IF(AF590="VOLUME",IF(AI590&gt;=1,"L","cl"),IFERROR(VLOOKUP(UPPER(TRIM(V590)),AP4:AS49,4,FALSE),V590))))))</f>
        <v/>
      </c>
      <c r="AB590" s="47" t="str">
        <f t="shared" si="119"/>
        <v/>
      </c>
      <c r="AC590" s="47" t="str">
        <f t="shared" si="120"/>
        <v/>
      </c>
      <c r="AD590" s="47" t="str">
        <f t="shared" si="124"/>
        <v/>
      </c>
      <c r="AE590" s="1"/>
      <c r="AF590" s="48" t="str">
        <f>IF(NOT(AND(LEFT(R590,1)="L",R590&lt;&gt;"LIGNE")),"",IFERROR(VLOOKUP(UPPER(TRIM(V590)),AP4:AS49,2,FALSE),""))</f>
        <v/>
      </c>
      <c r="AG590" s="49" t="str">
        <f>IF(NOT(AND(LEFT(R590,1)="L",R590&lt;&gt;"LIGNE")),"",IFERROR(VLOOKUP(UPPER(TRIM(V590)),AP4:AS49,3,FALSE),""))</f>
        <v/>
      </c>
      <c r="AH590" s="49" t="str">
        <f t="shared" si="121"/>
        <v/>
      </c>
      <c r="AI590" s="49" t="str">
        <f t="shared" si="125"/>
        <v/>
      </c>
      <c r="AJ590" s="49" t="str">
        <f t="shared" si="126"/>
        <v/>
      </c>
      <c r="AK590" s="40" t="str">
        <f>IF(R590="RECETTE","",IF(R590="PRINCIPAL AUTEUR",IF(OR(S590="",T590="",V590="",W590="",S590=0),"",IFERROR(IF(OR(VLOOKUP(UPPER(TRIM(SUBSTITUTE(T590,CHAR(160)," "))),AP4:AS49,2,FALSE)&lt;&gt;VLOOKUP(UPPER(TRIM(SUBSTITUTE(W590,CHAR(160)," "))),AP4:AS49,2,FALSE),AND(VLOOKUP(UPPER(TRIM(SUBSTITUTE(T590,CHAR(160)," "))),AP4:AS49,2,FALSE)="AUTRE",UPPER(TRIM(SUBSTITUTE(T590,CHAR(160)," ")))&lt;&gt;UPPER(TRIM(SUBSTITUTE(W590,CHAR(160)," "))))),"",(V590*VLOOKUP(UPPER(TRIM(SUBSTITUTE(W590,CHAR(160)," "))),AP4:AS49,3,FALSE))/(S590*VLOOKUP(UPPER(TRIM(SUBSTITUTE(T590,CHAR(160)," "))),AP4:AS49,3,FALSE))),"")),IFERROR(AK589,"")))</f>
        <v/>
      </c>
      <c r="AL590" s="40" t="str">
        <f t="shared" si="127"/>
        <v/>
      </c>
      <c r="AM590" s="50">
        <f t="shared" si="128"/>
        <v>0</v>
      </c>
      <c r="AN590" s="1"/>
      <c r="AO590" s="1"/>
      <c r="AP590" s="65" t="s">
        <v>445</v>
      </c>
      <c r="AQ590" s="1"/>
      <c r="AR590" s="1"/>
      <c r="AS590" s="1"/>
      <c r="BJ590" s="229">
        <v>1</v>
      </c>
    </row>
    <row r="591" spans="2:62" ht="20.100000000000001" customHeight="1" x14ac:dyDescent="0.25">
      <c r="B591" s="178">
        <f t="shared" si="117"/>
        <v>0</v>
      </c>
      <c r="C591" s="156"/>
      <c r="D591" s="157"/>
      <c r="E591" s="157"/>
      <c r="F591" s="157"/>
      <c r="G591" s="157"/>
      <c r="H591" s="157"/>
      <c r="I591" s="158"/>
      <c r="K591" s="255" t="str">
        <f t="shared" si="118"/>
        <v>►</v>
      </c>
      <c r="L591" s="341"/>
      <c r="M591" s="341"/>
      <c r="N591" s="341"/>
      <c r="O591" s="341"/>
      <c r="P591" s="341"/>
      <c r="Q591" s="1"/>
      <c r="R591" s="1"/>
      <c r="S591" s="77"/>
      <c r="T591" s="77"/>
      <c r="U591" s="77"/>
      <c r="V591" s="77"/>
      <c r="W591" s="1"/>
      <c r="X591" s="46" t="str">
        <f t="shared" si="122"/>
        <v/>
      </c>
      <c r="Y591" s="46" t="str">
        <f>IF(NOT(AND(LEFT(R591,1)="L",R591&lt;&gt;"LIGNE")),"",IF(UPPER(TRIM(W591))="QS","Qt. suffisante",IF(AJ591="","",IF(AF591="MASSE",IF(AJ591&gt;=1,"Kg","g"),IF(AF591="VOLUME",IF(AJ591&gt;=1,"L","cl"),IFERROR(VLOOKUP(UPPER(TRIM(V591)),AP4:AS49,4,FALSE),V591))))))</f>
        <v/>
      </c>
      <c r="Z591" s="78" t="str">
        <f t="shared" si="123"/>
        <v/>
      </c>
      <c r="AA591" s="45" t="str">
        <f>IF(NOT(AND(LEFT(R591,1)="L",R591&lt;&gt;"LIGNE")),"",IF(UPPER(TRIM(W591))="QS","Qt. suffisante",IF(AI591="","",IF(AF591="MASSE",IF(AI591&gt;=1,"Kg","g"),IF(AF591="VOLUME",IF(AI591&gt;=1,"L","cl"),IFERROR(VLOOKUP(UPPER(TRIM(V591)),AP4:AS49,4,FALSE),V591))))))</f>
        <v/>
      </c>
      <c r="AB591" s="47" t="str">
        <f t="shared" si="119"/>
        <v/>
      </c>
      <c r="AC591" s="47" t="str">
        <f t="shared" si="120"/>
        <v/>
      </c>
      <c r="AD591" s="47" t="str">
        <f t="shared" si="124"/>
        <v/>
      </c>
      <c r="AE591" s="1"/>
      <c r="AF591" s="48" t="str">
        <f>IF(NOT(AND(LEFT(R591,1)="L",R591&lt;&gt;"LIGNE")),"",IFERROR(VLOOKUP(UPPER(TRIM(V591)),AP4:AS49,2,FALSE),""))</f>
        <v/>
      </c>
      <c r="AG591" s="49" t="str">
        <f>IF(NOT(AND(LEFT(R591,1)="L",R591&lt;&gt;"LIGNE")),"",IFERROR(VLOOKUP(UPPER(TRIM(V591)),AP4:AS49,3,FALSE),""))</f>
        <v/>
      </c>
      <c r="AH591" s="49" t="str">
        <f t="shared" si="121"/>
        <v/>
      </c>
      <c r="AI591" s="49" t="str">
        <f t="shared" si="125"/>
        <v/>
      </c>
      <c r="AJ591" s="49" t="str">
        <f t="shared" si="126"/>
        <v/>
      </c>
      <c r="AK591" s="40" t="str">
        <f>IF(R591="RECETTE","",IF(R591="PRINCIPAL AUTEUR",IF(OR(S591="",T591="",V591="",W591="",S591=0),"",IFERROR(IF(OR(VLOOKUP(UPPER(TRIM(SUBSTITUTE(T591,CHAR(160)," "))),AP4:AS49,2,FALSE)&lt;&gt;VLOOKUP(UPPER(TRIM(SUBSTITUTE(W591,CHAR(160)," "))),AP4:AS49,2,FALSE),AND(VLOOKUP(UPPER(TRIM(SUBSTITUTE(T591,CHAR(160)," "))),AP4:AS49,2,FALSE)="AUTRE",UPPER(TRIM(SUBSTITUTE(T591,CHAR(160)," ")))&lt;&gt;UPPER(TRIM(SUBSTITUTE(W591,CHAR(160)," "))))),"",(V591*VLOOKUP(UPPER(TRIM(SUBSTITUTE(W591,CHAR(160)," "))),AP4:AS49,3,FALSE))/(S591*VLOOKUP(UPPER(TRIM(SUBSTITUTE(T591,CHAR(160)," "))),AP4:AS49,3,FALSE))),"")),IFERROR(AK590,"")))</f>
        <v/>
      </c>
      <c r="AL591" s="40" t="str">
        <f t="shared" si="127"/>
        <v/>
      </c>
      <c r="AM591" s="50">
        <f t="shared" si="128"/>
        <v>0</v>
      </c>
      <c r="AN591" s="1"/>
      <c r="AO591" s="1"/>
      <c r="AP591" s="65" t="s">
        <v>446</v>
      </c>
      <c r="AQ591" s="1"/>
      <c r="AR591" s="1"/>
      <c r="AS591" s="1"/>
      <c r="BJ591" s="229">
        <v>1</v>
      </c>
    </row>
    <row r="592" spans="2:62" ht="20.100000000000001" customHeight="1" x14ac:dyDescent="0.25">
      <c r="B592" s="178">
        <f t="shared" si="117"/>
        <v>0</v>
      </c>
      <c r="C592" s="156"/>
      <c r="D592" s="157"/>
      <c r="E592" s="157"/>
      <c r="F592" s="157"/>
      <c r="G592" s="157"/>
      <c r="H592" s="157"/>
      <c r="I592" s="158"/>
      <c r="K592" s="255" t="str">
        <f t="shared" si="118"/>
        <v>►</v>
      </c>
      <c r="L592" s="341"/>
      <c r="M592" s="341"/>
      <c r="N592" s="341"/>
      <c r="O592" s="341"/>
      <c r="P592" s="341"/>
      <c r="Q592" s="1"/>
      <c r="R592" s="1"/>
      <c r="S592" s="77"/>
      <c r="T592" s="77"/>
      <c r="U592" s="77"/>
      <c r="V592" s="77"/>
      <c r="W592" s="1"/>
      <c r="X592" s="46" t="str">
        <f t="shared" si="122"/>
        <v/>
      </c>
      <c r="Y592" s="46" t="str">
        <f>IF(NOT(AND(LEFT(R592,1)="L",R592&lt;&gt;"LIGNE")),"",IF(UPPER(TRIM(W592))="QS","Qt. suffisante",IF(AJ592="","",IF(AF592="MASSE",IF(AJ592&gt;=1,"Kg","g"),IF(AF592="VOLUME",IF(AJ592&gt;=1,"L","cl"),IFERROR(VLOOKUP(UPPER(TRIM(V592)),AP4:AS49,4,FALSE),V592))))))</f>
        <v/>
      </c>
      <c r="Z592" s="78" t="str">
        <f t="shared" si="123"/>
        <v/>
      </c>
      <c r="AA592" s="45" t="str">
        <f>IF(NOT(AND(LEFT(R592,1)="L",R592&lt;&gt;"LIGNE")),"",IF(UPPER(TRIM(W592))="QS","Qt. suffisante",IF(AI592="","",IF(AF592="MASSE",IF(AI592&gt;=1,"Kg","g"),IF(AF592="VOLUME",IF(AI592&gt;=1,"L","cl"),IFERROR(VLOOKUP(UPPER(TRIM(V592)),AP4:AS49,4,FALSE),V592))))))</f>
        <v/>
      </c>
      <c r="AB592" s="47" t="str">
        <f t="shared" si="119"/>
        <v/>
      </c>
      <c r="AC592" s="47" t="str">
        <f t="shared" si="120"/>
        <v/>
      </c>
      <c r="AD592" s="47" t="str">
        <f t="shared" si="124"/>
        <v/>
      </c>
      <c r="AE592" s="1"/>
      <c r="AF592" s="48" t="str">
        <f>IF(NOT(AND(LEFT(R592,1)="L",R592&lt;&gt;"LIGNE")),"",IFERROR(VLOOKUP(UPPER(TRIM(V592)),AP4:AS49,2,FALSE),""))</f>
        <v/>
      </c>
      <c r="AG592" s="49" t="str">
        <f>IF(NOT(AND(LEFT(R592,1)="L",R592&lt;&gt;"LIGNE")),"",IFERROR(VLOOKUP(UPPER(TRIM(V592)),AP4:AS49,3,FALSE),""))</f>
        <v/>
      </c>
      <c r="AH592" s="49" t="str">
        <f t="shared" si="121"/>
        <v/>
      </c>
      <c r="AI592" s="49" t="str">
        <f t="shared" si="125"/>
        <v/>
      </c>
      <c r="AJ592" s="49" t="str">
        <f t="shared" si="126"/>
        <v/>
      </c>
      <c r="AK592" s="40" t="str">
        <f>IF(R592="RECETTE","",IF(R592="PRINCIPAL AUTEUR",IF(OR(S592="",T592="",V592="",W592="",S592=0),"",IFERROR(IF(OR(VLOOKUP(UPPER(TRIM(SUBSTITUTE(T592,CHAR(160)," "))),AP4:AS49,2,FALSE)&lt;&gt;VLOOKUP(UPPER(TRIM(SUBSTITUTE(W592,CHAR(160)," "))),AP4:AS49,2,FALSE),AND(VLOOKUP(UPPER(TRIM(SUBSTITUTE(T592,CHAR(160)," "))),AP4:AS49,2,FALSE)="AUTRE",UPPER(TRIM(SUBSTITUTE(T592,CHAR(160)," ")))&lt;&gt;UPPER(TRIM(SUBSTITUTE(W592,CHAR(160)," "))))),"",(V592*VLOOKUP(UPPER(TRIM(SUBSTITUTE(W592,CHAR(160)," "))),AP4:AS49,3,FALSE))/(S592*VLOOKUP(UPPER(TRIM(SUBSTITUTE(T592,CHAR(160)," "))),AP4:AS49,3,FALSE))),"")),IFERROR(AK591,"")))</f>
        <v/>
      </c>
      <c r="AL592" s="40" t="str">
        <f t="shared" si="127"/>
        <v/>
      </c>
      <c r="AM592" s="50">
        <f t="shared" si="128"/>
        <v>0</v>
      </c>
      <c r="AN592" s="1"/>
      <c r="AO592" s="1"/>
      <c r="AP592" s="65" t="s">
        <v>447</v>
      </c>
      <c r="AQ592" s="1"/>
      <c r="AR592" s="1"/>
      <c r="AS592" s="1"/>
      <c r="BJ592" s="229">
        <v>1</v>
      </c>
    </row>
    <row r="593" spans="2:62" ht="20.100000000000001" customHeight="1" x14ac:dyDescent="0.25">
      <c r="B593" s="178">
        <f t="shared" si="117"/>
        <v>0</v>
      </c>
      <c r="C593" s="156"/>
      <c r="D593" s="157"/>
      <c r="E593" s="157"/>
      <c r="F593" s="157"/>
      <c r="G593" s="157"/>
      <c r="H593" s="157"/>
      <c r="I593" s="158"/>
      <c r="K593" s="255" t="str">
        <f t="shared" si="118"/>
        <v>►</v>
      </c>
      <c r="L593" s="341"/>
      <c r="M593" s="341"/>
      <c r="N593" s="341"/>
      <c r="O593" s="341"/>
      <c r="P593" s="341"/>
      <c r="Q593" s="1"/>
      <c r="R593" s="1"/>
      <c r="S593" s="77"/>
      <c r="T593" s="77"/>
      <c r="U593" s="77"/>
      <c r="V593" s="77"/>
      <c r="W593" s="1"/>
      <c r="X593" s="46" t="str">
        <f t="shared" si="122"/>
        <v/>
      </c>
      <c r="Y593" s="46" t="str">
        <f>IF(NOT(AND(LEFT(R593,1)="L",R593&lt;&gt;"LIGNE")),"",IF(UPPER(TRIM(W593))="QS","Qt. suffisante",IF(AJ593="","",IF(AF593="MASSE",IF(AJ593&gt;=1,"Kg","g"),IF(AF593="VOLUME",IF(AJ593&gt;=1,"L","cl"),IFERROR(VLOOKUP(UPPER(TRIM(V593)),AP4:AS49,4,FALSE),V593))))))</f>
        <v/>
      </c>
      <c r="Z593" s="78" t="str">
        <f t="shared" si="123"/>
        <v/>
      </c>
      <c r="AA593" s="45" t="str">
        <f>IF(NOT(AND(LEFT(R593,1)="L",R593&lt;&gt;"LIGNE")),"",IF(UPPER(TRIM(W593))="QS","Qt. suffisante",IF(AI593="","",IF(AF593="MASSE",IF(AI593&gt;=1,"Kg","g"),IF(AF593="VOLUME",IF(AI593&gt;=1,"L","cl"),IFERROR(VLOOKUP(UPPER(TRIM(V593)),AP4:AS49,4,FALSE),V593))))))</f>
        <v/>
      </c>
      <c r="AB593" s="47" t="str">
        <f t="shared" si="119"/>
        <v/>
      </c>
      <c r="AC593" s="47" t="str">
        <f t="shared" si="120"/>
        <v/>
      </c>
      <c r="AD593" s="47" t="str">
        <f t="shared" si="124"/>
        <v/>
      </c>
      <c r="AE593" s="1"/>
      <c r="AF593" s="48" t="str">
        <f>IF(NOT(AND(LEFT(R593,1)="L",R593&lt;&gt;"LIGNE")),"",IFERROR(VLOOKUP(UPPER(TRIM(V593)),AP4:AS49,2,FALSE),""))</f>
        <v/>
      </c>
      <c r="AG593" s="49" t="str">
        <f>IF(NOT(AND(LEFT(R593,1)="L",R593&lt;&gt;"LIGNE")),"",IFERROR(VLOOKUP(UPPER(TRIM(V593)),AP4:AS49,3,FALSE),""))</f>
        <v/>
      </c>
      <c r="AH593" s="49" t="str">
        <f t="shared" si="121"/>
        <v/>
      </c>
      <c r="AI593" s="49" t="str">
        <f t="shared" si="125"/>
        <v/>
      </c>
      <c r="AJ593" s="49" t="str">
        <f t="shared" si="126"/>
        <v/>
      </c>
      <c r="AK593" s="40" t="str">
        <f>IF(R593="RECETTE","",IF(R593="PRINCIPAL AUTEUR",IF(OR(S593="",T593="",V593="",W593="",S593=0),"",IFERROR(IF(OR(VLOOKUP(UPPER(TRIM(SUBSTITUTE(T593,CHAR(160)," "))),AP4:AS49,2,FALSE)&lt;&gt;VLOOKUP(UPPER(TRIM(SUBSTITUTE(W593,CHAR(160)," "))),AP4:AS49,2,FALSE),AND(VLOOKUP(UPPER(TRIM(SUBSTITUTE(T593,CHAR(160)," "))),AP4:AS49,2,FALSE)="AUTRE",UPPER(TRIM(SUBSTITUTE(T593,CHAR(160)," ")))&lt;&gt;UPPER(TRIM(SUBSTITUTE(W593,CHAR(160)," "))))),"",(V593*VLOOKUP(UPPER(TRIM(SUBSTITUTE(W593,CHAR(160)," "))),AP4:AS49,3,FALSE))/(S593*VLOOKUP(UPPER(TRIM(SUBSTITUTE(T593,CHAR(160)," "))),AP4:AS49,3,FALSE))),"")),IFERROR(AK592,"")))</f>
        <v/>
      </c>
      <c r="AL593" s="40" t="str">
        <f t="shared" si="127"/>
        <v/>
      </c>
      <c r="AM593" s="50">
        <f t="shared" si="128"/>
        <v>0</v>
      </c>
      <c r="AN593" s="1"/>
      <c r="AO593" s="1"/>
      <c r="AP593" s="65" t="s">
        <v>448</v>
      </c>
      <c r="AQ593" s="1"/>
      <c r="AR593" s="1"/>
      <c r="AS593" s="1"/>
      <c r="BJ593" s="229">
        <v>1</v>
      </c>
    </row>
    <row r="594" spans="2:62" ht="20.100000000000001" customHeight="1" x14ac:dyDescent="0.25">
      <c r="B594" s="178">
        <f t="shared" si="117"/>
        <v>0</v>
      </c>
      <c r="C594" s="156"/>
      <c r="D594" s="157"/>
      <c r="E594" s="157"/>
      <c r="F594" s="157"/>
      <c r="G594" s="157"/>
      <c r="H594" s="157"/>
      <c r="I594" s="158"/>
      <c r="K594" s="255" t="str">
        <f t="shared" si="118"/>
        <v>►</v>
      </c>
      <c r="L594" s="341"/>
      <c r="M594" s="341"/>
      <c r="N594" s="341"/>
      <c r="O594" s="341"/>
      <c r="P594" s="341"/>
      <c r="Q594" s="1"/>
      <c r="R594" s="1"/>
      <c r="S594" s="77"/>
      <c r="T594" s="77"/>
      <c r="U594" s="77"/>
      <c r="V594" s="77"/>
      <c r="W594" s="1"/>
      <c r="X594" s="46" t="str">
        <f t="shared" si="122"/>
        <v/>
      </c>
      <c r="Y594" s="46" t="str">
        <f>IF(NOT(AND(LEFT(R594,1)="L",R594&lt;&gt;"LIGNE")),"",IF(UPPER(TRIM(W594))="QS","Qt. suffisante",IF(AJ594="","",IF(AF594="MASSE",IF(AJ594&gt;=1,"Kg","g"),IF(AF594="VOLUME",IF(AJ594&gt;=1,"L","cl"),IFERROR(VLOOKUP(UPPER(TRIM(V594)),AP4:AS49,4,FALSE),V594))))))</f>
        <v/>
      </c>
      <c r="Z594" s="78" t="str">
        <f t="shared" si="123"/>
        <v/>
      </c>
      <c r="AA594" s="45" t="str">
        <f>IF(NOT(AND(LEFT(R594,1)="L",R594&lt;&gt;"LIGNE")),"",IF(UPPER(TRIM(W594))="QS","Qt. suffisante",IF(AI594="","",IF(AF594="MASSE",IF(AI594&gt;=1,"Kg","g"),IF(AF594="VOLUME",IF(AI594&gt;=1,"L","cl"),IFERROR(VLOOKUP(UPPER(TRIM(V594)),AP4:AS49,4,FALSE),V594))))))</f>
        <v/>
      </c>
      <c r="AB594" s="47" t="str">
        <f t="shared" si="119"/>
        <v/>
      </c>
      <c r="AC594" s="47" t="str">
        <f t="shared" si="120"/>
        <v/>
      </c>
      <c r="AD594" s="47" t="str">
        <f t="shared" si="124"/>
        <v/>
      </c>
      <c r="AE594" s="1"/>
      <c r="AF594" s="48" t="str">
        <f>IF(NOT(AND(LEFT(R594,1)="L",R594&lt;&gt;"LIGNE")),"",IFERROR(VLOOKUP(UPPER(TRIM(V594)),AP4:AS49,2,FALSE),""))</f>
        <v/>
      </c>
      <c r="AG594" s="49" t="str">
        <f>IF(NOT(AND(LEFT(R594,1)="L",R594&lt;&gt;"LIGNE")),"",IFERROR(VLOOKUP(UPPER(TRIM(V594)),AP4:AS49,3,FALSE),""))</f>
        <v/>
      </c>
      <c r="AH594" s="49" t="str">
        <f t="shared" si="121"/>
        <v/>
      </c>
      <c r="AI594" s="49" t="str">
        <f t="shared" si="125"/>
        <v/>
      </c>
      <c r="AJ594" s="49" t="str">
        <f t="shared" si="126"/>
        <v/>
      </c>
      <c r="AK594" s="40" t="str">
        <f>IF(R594="RECETTE","",IF(R594="PRINCIPAL AUTEUR",IF(OR(S594="",T594="",V594="",W594="",S594=0),"",IFERROR(IF(OR(VLOOKUP(UPPER(TRIM(SUBSTITUTE(T594,CHAR(160)," "))),AP4:AS49,2,FALSE)&lt;&gt;VLOOKUP(UPPER(TRIM(SUBSTITUTE(W594,CHAR(160)," "))),AP4:AS49,2,FALSE),AND(VLOOKUP(UPPER(TRIM(SUBSTITUTE(T594,CHAR(160)," "))),AP4:AS49,2,FALSE)="AUTRE",UPPER(TRIM(SUBSTITUTE(T594,CHAR(160)," ")))&lt;&gt;UPPER(TRIM(SUBSTITUTE(W594,CHAR(160)," "))))),"",(V594*VLOOKUP(UPPER(TRIM(SUBSTITUTE(W594,CHAR(160)," "))),AP4:AS49,3,FALSE))/(S594*VLOOKUP(UPPER(TRIM(SUBSTITUTE(T594,CHAR(160)," "))),AP4:AS49,3,FALSE))),"")),IFERROR(AK593,"")))</f>
        <v/>
      </c>
      <c r="AL594" s="40" t="str">
        <f t="shared" si="127"/>
        <v/>
      </c>
      <c r="AM594" s="50">
        <f t="shared" si="128"/>
        <v>0</v>
      </c>
      <c r="AN594" s="1"/>
      <c r="AO594" s="1"/>
      <c r="AP594" s="65" t="s">
        <v>449</v>
      </c>
      <c r="AQ594" s="1"/>
      <c r="AR594" s="1"/>
      <c r="AS594" s="1"/>
      <c r="BJ594" s="229">
        <v>1</v>
      </c>
    </row>
    <row r="595" spans="2:62" ht="20.100000000000001" customHeight="1" x14ac:dyDescent="0.25">
      <c r="B595" s="178">
        <f t="shared" si="117"/>
        <v>0</v>
      </c>
      <c r="C595" s="156"/>
      <c r="D595" s="157"/>
      <c r="E595" s="157"/>
      <c r="F595" s="157"/>
      <c r="G595" s="157"/>
      <c r="H595" s="157"/>
      <c r="I595" s="158"/>
      <c r="K595" s="255" t="str">
        <f t="shared" si="118"/>
        <v>►</v>
      </c>
      <c r="L595" s="341"/>
      <c r="M595" s="341"/>
      <c r="N595" s="341"/>
      <c r="O595" s="341"/>
      <c r="P595" s="341"/>
      <c r="Q595" s="1"/>
      <c r="R595" s="1"/>
      <c r="S595" s="77"/>
      <c r="T595" s="77"/>
      <c r="U595" s="77"/>
      <c r="V595" s="77"/>
      <c r="W595" s="1"/>
      <c r="X595" s="46" t="str">
        <f t="shared" si="122"/>
        <v/>
      </c>
      <c r="Y595" s="46" t="str">
        <f>IF(NOT(AND(LEFT(R595,1)="L",R595&lt;&gt;"LIGNE")),"",IF(UPPER(TRIM(W595))="QS","Qt. suffisante",IF(AJ595="","",IF(AF595="MASSE",IF(AJ595&gt;=1,"Kg","g"),IF(AF595="VOLUME",IF(AJ595&gt;=1,"L","cl"),IFERROR(VLOOKUP(UPPER(TRIM(V595)),AP4:AS49,4,FALSE),V595))))))</f>
        <v/>
      </c>
      <c r="Z595" s="78" t="str">
        <f t="shared" si="123"/>
        <v/>
      </c>
      <c r="AA595" s="45" t="str">
        <f>IF(NOT(AND(LEFT(R595,1)="L",R595&lt;&gt;"LIGNE")),"",IF(UPPER(TRIM(W595))="QS","Qt. suffisante",IF(AI595="","",IF(AF595="MASSE",IF(AI595&gt;=1,"Kg","g"),IF(AF595="VOLUME",IF(AI595&gt;=1,"L","cl"),IFERROR(VLOOKUP(UPPER(TRIM(V595)),AP4:AS49,4,FALSE),V595))))))</f>
        <v/>
      </c>
      <c r="AB595" s="47" t="str">
        <f t="shared" si="119"/>
        <v/>
      </c>
      <c r="AC595" s="47" t="str">
        <f t="shared" si="120"/>
        <v/>
      </c>
      <c r="AD595" s="47" t="str">
        <f t="shared" si="124"/>
        <v/>
      </c>
      <c r="AE595" s="1"/>
      <c r="AF595" s="48" t="str">
        <f>IF(NOT(AND(LEFT(R595,1)="L",R595&lt;&gt;"LIGNE")),"",IFERROR(VLOOKUP(UPPER(TRIM(V595)),AP4:AS49,2,FALSE),""))</f>
        <v/>
      </c>
      <c r="AG595" s="49" t="str">
        <f>IF(NOT(AND(LEFT(R595,1)="L",R595&lt;&gt;"LIGNE")),"",IFERROR(VLOOKUP(UPPER(TRIM(V595)),AP4:AS49,3,FALSE),""))</f>
        <v/>
      </c>
      <c r="AH595" s="49" t="str">
        <f t="shared" si="121"/>
        <v/>
      </c>
      <c r="AI595" s="49" t="str">
        <f t="shared" si="125"/>
        <v/>
      </c>
      <c r="AJ595" s="49" t="str">
        <f t="shared" si="126"/>
        <v/>
      </c>
      <c r="AK595" s="40" t="str">
        <f>IF(R595="RECETTE","",IF(R595="PRINCIPAL AUTEUR",IF(OR(S595="",T595="",V595="",W595="",S595=0),"",IFERROR(IF(OR(VLOOKUP(UPPER(TRIM(SUBSTITUTE(T595,CHAR(160)," "))),AP4:AS49,2,FALSE)&lt;&gt;VLOOKUP(UPPER(TRIM(SUBSTITUTE(W595,CHAR(160)," "))),AP4:AS49,2,FALSE),AND(VLOOKUP(UPPER(TRIM(SUBSTITUTE(T595,CHAR(160)," "))),AP4:AS49,2,FALSE)="AUTRE",UPPER(TRIM(SUBSTITUTE(T595,CHAR(160)," ")))&lt;&gt;UPPER(TRIM(SUBSTITUTE(W595,CHAR(160)," "))))),"",(V595*VLOOKUP(UPPER(TRIM(SUBSTITUTE(W595,CHAR(160)," "))),AP4:AS49,3,FALSE))/(S595*VLOOKUP(UPPER(TRIM(SUBSTITUTE(T595,CHAR(160)," "))),AP4:AS49,3,FALSE))),"")),IFERROR(AK594,"")))</f>
        <v/>
      </c>
      <c r="AL595" s="40" t="str">
        <f t="shared" si="127"/>
        <v/>
      </c>
      <c r="AM595" s="50">
        <f t="shared" si="128"/>
        <v>0</v>
      </c>
      <c r="AN595" s="1"/>
      <c r="AO595" s="1"/>
      <c r="AP595" s="65" t="s">
        <v>454</v>
      </c>
      <c r="AQ595" s="1"/>
      <c r="AR595" s="1"/>
      <c r="AS595" s="1"/>
      <c r="BJ595" s="229">
        <v>1</v>
      </c>
    </row>
    <row r="596" spans="2:62" ht="20.100000000000001" customHeight="1" x14ac:dyDescent="0.25">
      <c r="B596" s="178">
        <f t="shared" si="117"/>
        <v>0</v>
      </c>
      <c r="C596" s="156"/>
      <c r="D596" s="157"/>
      <c r="E596" s="157"/>
      <c r="F596" s="157"/>
      <c r="G596" s="157"/>
      <c r="H596" s="157"/>
      <c r="I596" s="158"/>
      <c r="K596" s="255" t="str">
        <f t="shared" si="118"/>
        <v>►</v>
      </c>
      <c r="L596" s="341"/>
      <c r="M596" s="341"/>
      <c r="N596" s="341"/>
      <c r="O596" s="341"/>
      <c r="P596" s="341"/>
      <c r="Q596" s="1"/>
      <c r="R596" s="1"/>
      <c r="S596" s="77"/>
      <c r="T596" s="77"/>
      <c r="U596" s="77"/>
      <c r="V596" s="77"/>
      <c r="W596" s="1"/>
      <c r="X596" s="46" t="str">
        <f t="shared" si="122"/>
        <v/>
      </c>
      <c r="Y596" s="46" t="str">
        <f>IF(NOT(AND(LEFT(R596,1)="L",R596&lt;&gt;"LIGNE")),"",IF(UPPER(TRIM(W596))="QS","Qt. suffisante",IF(AJ596="","",IF(AF596="MASSE",IF(AJ596&gt;=1,"Kg","g"),IF(AF596="VOLUME",IF(AJ596&gt;=1,"L","cl"),IFERROR(VLOOKUP(UPPER(TRIM(V596)),AP4:AS49,4,FALSE),V596))))))</f>
        <v/>
      </c>
      <c r="Z596" s="78" t="str">
        <f t="shared" si="123"/>
        <v/>
      </c>
      <c r="AA596" s="45" t="str">
        <f>IF(NOT(AND(LEFT(R596,1)="L",R596&lt;&gt;"LIGNE")),"",IF(UPPER(TRIM(W596))="QS","Qt. suffisante",IF(AI596="","",IF(AF596="MASSE",IF(AI596&gt;=1,"Kg","g"),IF(AF596="VOLUME",IF(AI596&gt;=1,"L","cl"),IFERROR(VLOOKUP(UPPER(TRIM(V596)),AP4:AS49,4,FALSE),V596))))))</f>
        <v/>
      </c>
      <c r="AB596" s="47" t="str">
        <f t="shared" si="119"/>
        <v/>
      </c>
      <c r="AC596" s="47" t="str">
        <f t="shared" si="120"/>
        <v/>
      </c>
      <c r="AD596" s="47" t="str">
        <f t="shared" si="124"/>
        <v/>
      </c>
      <c r="AE596" s="1"/>
      <c r="AF596" s="48" t="str">
        <f>IF(NOT(AND(LEFT(R596,1)="L",R596&lt;&gt;"LIGNE")),"",IFERROR(VLOOKUP(UPPER(TRIM(V596)),AP4:AS49,2,FALSE),""))</f>
        <v/>
      </c>
      <c r="AG596" s="49" t="str">
        <f>IF(NOT(AND(LEFT(R596,1)="L",R596&lt;&gt;"LIGNE")),"",IFERROR(VLOOKUP(UPPER(TRIM(V596)),AP4:AS49,3,FALSE),""))</f>
        <v/>
      </c>
      <c r="AH596" s="49" t="str">
        <f t="shared" si="121"/>
        <v/>
      </c>
      <c r="AI596" s="49" t="str">
        <f t="shared" si="125"/>
        <v/>
      </c>
      <c r="AJ596" s="49" t="str">
        <f t="shared" si="126"/>
        <v/>
      </c>
      <c r="AK596" s="40" t="str">
        <f>IF(R596="RECETTE","",IF(R596="PRINCIPAL AUTEUR",IF(OR(S596="",T596="",V596="",W596="",S596=0),"",IFERROR(IF(OR(VLOOKUP(UPPER(TRIM(SUBSTITUTE(T596,CHAR(160)," "))),AP4:AS49,2,FALSE)&lt;&gt;VLOOKUP(UPPER(TRIM(SUBSTITUTE(W596,CHAR(160)," "))),AP4:AS49,2,FALSE),AND(VLOOKUP(UPPER(TRIM(SUBSTITUTE(T596,CHAR(160)," "))),AP4:AS49,2,FALSE)="AUTRE",UPPER(TRIM(SUBSTITUTE(T596,CHAR(160)," ")))&lt;&gt;UPPER(TRIM(SUBSTITUTE(W596,CHAR(160)," "))))),"",(V596*VLOOKUP(UPPER(TRIM(SUBSTITUTE(W596,CHAR(160)," "))),AP4:AS49,3,FALSE))/(S596*VLOOKUP(UPPER(TRIM(SUBSTITUTE(T596,CHAR(160)," "))),AP4:AS49,3,FALSE))),"")),IFERROR(AK595,"")))</f>
        <v/>
      </c>
      <c r="AL596" s="40" t="str">
        <f t="shared" si="127"/>
        <v/>
      </c>
      <c r="AM596" s="50">
        <f t="shared" si="128"/>
        <v>0</v>
      </c>
      <c r="AN596" s="1"/>
      <c r="AO596" s="1"/>
      <c r="AP596" s="65" t="s">
        <v>455</v>
      </c>
      <c r="AQ596" s="1"/>
      <c r="AR596" s="1"/>
      <c r="AS596" s="1"/>
      <c r="BJ596" s="229">
        <v>1</v>
      </c>
    </row>
    <row r="597" spans="2:62" ht="20.100000000000001" customHeight="1" x14ac:dyDescent="0.25">
      <c r="B597" s="178">
        <f t="shared" si="117"/>
        <v>0</v>
      </c>
      <c r="C597" s="156"/>
      <c r="D597" s="157"/>
      <c r="E597" s="157"/>
      <c r="F597" s="157"/>
      <c r="G597" s="157"/>
      <c r="H597" s="157"/>
      <c r="I597" s="158"/>
      <c r="K597" s="255" t="str">
        <f t="shared" si="118"/>
        <v>►</v>
      </c>
      <c r="L597" s="341"/>
      <c r="M597" s="341"/>
      <c r="N597" s="341"/>
      <c r="O597" s="341"/>
      <c r="P597" s="341"/>
      <c r="Q597" s="1"/>
      <c r="R597" s="1"/>
      <c r="S597" s="77"/>
      <c r="T597" s="77"/>
      <c r="U597" s="77"/>
      <c r="V597" s="77"/>
      <c r="W597" s="1"/>
      <c r="X597" s="46" t="str">
        <f t="shared" si="122"/>
        <v/>
      </c>
      <c r="Y597" s="46" t="str">
        <f>IF(NOT(AND(LEFT(R597,1)="L",R597&lt;&gt;"LIGNE")),"",IF(UPPER(TRIM(W597))="QS","Qt. suffisante",IF(AJ597="","",IF(AF597="MASSE",IF(AJ597&gt;=1,"Kg","g"),IF(AF597="VOLUME",IF(AJ597&gt;=1,"L","cl"),IFERROR(VLOOKUP(UPPER(TRIM(V597)),AP4:AS49,4,FALSE),V597))))))</f>
        <v/>
      </c>
      <c r="Z597" s="78" t="str">
        <f t="shared" si="123"/>
        <v/>
      </c>
      <c r="AA597" s="45" t="str">
        <f>IF(NOT(AND(LEFT(R597,1)="L",R597&lt;&gt;"LIGNE")),"",IF(UPPER(TRIM(W597))="QS","Qt. suffisante",IF(AI597="","",IF(AF597="MASSE",IF(AI597&gt;=1,"Kg","g"),IF(AF597="VOLUME",IF(AI597&gt;=1,"L","cl"),IFERROR(VLOOKUP(UPPER(TRIM(V597)),AP4:AS49,4,FALSE),V597))))))</f>
        <v/>
      </c>
      <c r="AB597" s="47" t="str">
        <f t="shared" si="119"/>
        <v/>
      </c>
      <c r="AC597" s="47" t="str">
        <f t="shared" si="120"/>
        <v/>
      </c>
      <c r="AD597" s="47" t="str">
        <f t="shared" si="124"/>
        <v/>
      </c>
      <c r="AE597" s="1"/>
      <c r="AF597" s="48" t="str">
        <f>IF(NOT(AND(LEFT(R597,1)="L",R597&lt;&gt;"LIGNE")),"",IFERROR(VLOOKUP(UPPER(TRIM(V597)),AP4:AS49,2,FALSE),""))</f>
        <v/>
      </c>
      <c r="AG597" s="49" t="str">
        <f>IF(NOT(AND(LEFT(R597,1)="L",R597&lt;&gt;"LIGNE")),"",IFERROR(VLOOKUP(UPPER(TRIM(V597)),AP4:AS49,3,FALSE),""))</f>
        <v/>
      </c>
      <c r="AH597" s="49" t="str">
        <f t="shared" si="121"/>
        <v/>
      </c>
      <c r="AI597" s="49" t="str">
        <f t="shared" si="125"/>
        <v/>
      </c>
      <c r="AJ597" s="49" t="str">
        <f t="shared" si="126"/>
        <v/>
      </c>
      <c r="AK597" s="40" t="str">
        <f>IF(R597="RECETTE","",IF(R597="PRINCIPAL AUTEUR",IF(OR(S597="",T597="",V597="",W597="",S597=0),"",IFERROR(IF(OR(VLOOKUP(UPPER(TRIM(SUBSTITUTE(T597,CHAR(160)," "))),AP4:AS49,2,FALSE)&lt;&gt;VLOOKUP(UPPER(TRIM(SUBSTITUTE(W597,CHAR(160)," "))),AP4:AS49,2,FALSE),AND(VLOOKUP(UPPER(TRIM(SUBSTITUTE(T597,CHAR(160)," "))),AP4:AS49,2,FALSE)="AUTRE",UPPER(TRIM(SUBSTITUTE(T597,CHAR(160)," ")))&lt;&gt;UPPER(TRIM(SUBSTITUTE(W597,CHAR(160)," "))))),"",(V597*VLOOKUP(UPPER(TRIM(SUBSTITUTE(W597,CHAR(160)," "))),AP4:AS49,3,FALSE))/(S597*VLOOKUP(UPPER(TRIM(SUBSTITUTE(T597,CHAR(160)," "))),AP4:AS49,3,FALSE))),"")),IFERROR(AK596,"")))</f>
        <v/>
      </c>
      <c r="AL597" s="40" t="str">
        <f t="shared" si="127"/>
        <v/>
      </c>
      <c r="AM597" s="50">
        <f t="shared" si="128"/>
        <v>0</v>
      </c>
      <c r="AN597" s="1"/>
      <c r="AO597" s="1"/>
      <c r="AP597" s="65" t="s">
        <v>456</v>
      </c>
      <c r="AQ597" s="1"/>
      <c r="AR597" s="1"/>
      <c r="AS597" s="1"/>
      <c r="BJ597" s="229">
        <v>1</v>
      </c>
    </row>
    <row r="598" spans="2:62" ht="20.100000000000001" customHeight="1" x14ac:dyDescent="0.25">
      <c r="B598" s="178">
        <f t="shared" si="117"/>
        <v>0</v>
      </c>
      <c r="C598" s="156"/>
      <c r="D598" s="157"/>
      <c r="E598" s="157"/>
      <c r="F598" s="157"/>
      <c r="G598" s="157"/>
      <c r="H598" s="157"/>
      <c r="I598" s="158"/>
      <c r="K598" s="255" t="str">
        <f t="shared" si="118"/>
        <v>►</v>
      </c>
      <c r="L598" s="341"/>
      <c r="M598" s="341"/>
      <c r="N598" s="341"/>
      <c r="O598" s="341"/>
      <c r="P598" s="341"/>
      <c r="Q598" s="1"/>
      <c r="R598" s="1"/>
      <c r="S598" s="77"/>
      <c r="T598" s="77"/>
      <c r="U598" s="77"/>
      <c r="V598" s="77"/>
      <c r="W598" s="1"/>
      <c r="X598" s="46" t="str">
        <f t="shared" si="122"/>
        <v/>
      </c>
      <c r="Y598" s="46" t="str">
        <f>IF(NOT(AND(LEFT(R598,1)="L",R598&lt;&gt;"LIGNE")),"",IF(UPPER(TRIM(W598))="QS","Qt. suffisante",IF(AJ598="","",IF(AF598="MASSE",IF(AJ598&gt;=1,"Kg","g"),IF(AF598="VOLUME",IF(AJ598&gt;=1,"L","cl"),IFERROR(VLOOKUP(UPPER(TRIM(V598)),AP4:AS49,4,FALSE),V598))))))</f>
        <v/>
      </c>
      <c r="Z598" s="78" t="str">
        <f t="shared" si="123"/>
        <v/>
      </c>
      <c r="AA598" s="45" t="str">
        <f>IF(NOT(AND(LEFT(R598,1)="L",R598&lt;&gt;"LIGNE")),"",IF(UPPER(TRIM(W598))="QS","Qt. suffisante",IF(AI598="","",IF(AF598="MASSE",IF(AI598&gt;=1,"Kg","g"),IF(AF598="VOLUME",IF(AI598&gt;=1,"L","cl"),IFERROR(VLOOKUP(UPPER(TRIM(V598)),AP4:AS49,4,FALSE),V598))))))</f>
        <v/>
      </c>
      <c r="AB598" s="47" t="str">
        <f t="shared" si="119"/>
        <v/>
      </c>
      <c r="AC598" s="47" t="str">
        <f t="shared" si="120"/>
        <v/>
      </c>
      <c r="AD598" s="47" t="str">
        <f t="shared" si="124"/>
        <v/>
      </c>
      <c r="AE598" s="1"/>
      <c r="AF598" s="48" t="str">
        <f>IF(NOT(AND(LEFT(R598,1)="L",R598&lt;&gt;"LIGNE")),"",IFERROR(VLOOKUP(UPPER(TRIM(V598)),AP4:AS49,2,FALSE),""))</f>
        <v/>
      </c>
      <c r="AG598" s="49" t="str">
        <f>IF(NOT(AND(LEFT(R598,1)="L",R598&lt;&gt;"LIGNE")),"",IFERROR(VLOOKUP(UPPER(TRIM(V598)),AP4:AS49,3,FALSE),""))</f>
        <v/>
      </c>
      <c r="AH598" s="49" t="str">
        <f t="shared" si="121"/>
        <v/>
      </c>
      <c r="AI598" s="49" t="str">
        <f t="shared" si="125"/>
        <v/>
      </c>
      <c r="AJ598" s="49" t="str">
        <f t="shared" si="126"/>
        <v/>
      </c>
      <c r="AK598" s="40" t="str">
        <f>IF(R598="RECETTE","",IF(R598="PRINCIPAL AUTEUR",IF(OR(S598="",T598="",V598="",W598="",S598=0),"",IFERROR(IF(OR(VLOOKUP(UPPER(TRIM(SUBSTITUTE(T598,CHAR(160)," "))),AP4:AS49,2,FALSE)&lt;&gt;VLOOKUP(UPPER(TRIM(SUBSTITUTE(W598,CHAR(160)," "))),AP4:AS49,2,FALSE),AND(VLOOKUP(UPPER(TRIM(SUBSTITUTE(T598,CHAR(160)," "))),AP4:AS49,2,FALSE)="AUTRE",UPPER(TRIM(SUBSTITUTE(T598,CHAR(160)," ")))&lt;&gt;UPPER(TRIM(SUBSTITUTE(W598,CHAR(160)," "))))),"",(V598*VLOOKUP(UPPER(TRIM(SUBSTITUTE(W598,CHAR(160)," "))),AP4:AS49,3,FALSE))/(S598*VLOOKUP(UPPER(TRIM(SUBSTITUTE(T598,CHAR(160)," "))),AP4:AS49,3,FALSE))),"")),IFERROR(AK597,"")))</f>
        <v/>
      </c>
      <c r="AL598" s="40" t="str">
        <f t="shared" si="127"/>
        <v/>
      </c>
      <c r="AM598" s="50">
        <f t="shared" si="128"/>
        <v>0</v>
      </c>
      <c r="AN598" s="1"/>
      <c r="AO598" s="1"/>
      <c r="AP598" s="65" t="s">
        <v>457</v>
      </c>
      <c r="AQ598" s="1"/>
      <c r="AR598" s="1"/>
      <c r="AS598" s="1"/>
      <c r="BJ598" s="229">
        <v>1</v>
      </c>
    </row>
    <row r="599" spans="2:62" ht="20.100000000000001" customHeight="1" x14ac:dyDescent="0.25">
      <c r="B599" s="178">
        <f t="shared" si="117"/>
        <v>0</v>
      </c>
      <c r="C599" s="156"/>
      <c r="D599" s="157"/>
      <c r="E599" s="157"/>
      <c r="F599" s="157"/>
      <c r="G599" s="157"/>
      <c r="H599" s="157"/>
      <c r="I599" s="158"/>
      <c r="K599" s="255" t="str">
        <f t="shared" si="118"/>
        <v>►</v>
      </c>
      <c r="L599" s="341"/>
      <c r="M599" s="341"/>
      <c r="N599" s="341"/>
      <c r="O599" s="341"/>
      <c r="P599" s="341"/>
      <c r="Q599" s="1"/>
      <c r="R599" s="1"/>
      <c r="S599" s="77"/>
      <c r="T599" s="77"/>
      <c r="U599" s="77"/>
      <c r="V599" s="77"/>
      <c r="W599" s="1"/>
      <c r="X599" s="46" t="str">
        <f t="shared" si="122"/>
        <v/>
      </c>
      <c r="Y599" s="46" t="str">
        <f>IF(NOT(AND(LEFT(R599,1)="L",R599&lt;&gt;"LIGNE")),"",IF(UPPER(TRIM(W599))="QS","Qt. suffisante",IF(AJ599="","",IF(AF599="MASSE",IF(AJ599&gt;=1,"Kg","g"),IF(AF599="VOLUME",IF(AJ599&gt;=1,"L","cl"),IFERROR(VLOOKUP(UPPER(TRIM(V599)),AP4:AS49,4,FALSE),V599))))))</f>
        <v/>
      </c>
      <c r="Z599" s="78" t="str">
        <f t="shared" si="123"/>
        <v/>
      </c>
      <c r="AA599" s="45" t="str">
        <f>IF(NOT(AND(LEFT(R599,1)="L",R599&lt;&gt;"LIGNE")),"",IF(UPPER(TRIM(W599))="QS","Qt. suffisante",IF(AI599="","",IF(AF599="MASSE",IF(AI599&gt;=1,"Kg","g"),IF(AF599="VOLUME",IF(AI599&gt;=1,"L","cl"),IFERROR(VLOOKUP(UPPER(TRIM(V599)),AP4:AS49,4,FALSE),V599))))))</f>
        <v/>
      </c>
      <c r="AB599" s="47" t="str">
        <f t="shared" si="119"/>
        <v/>
      </c>
      <c r="AC599" s="47" t="str">
        <f t="shared" si="120"/>
        <v/>
      </c>
      <c r="AD599" s="47" t="str">
        <f t="shared" si="124"/>
        <v/>
      </c>
      <c r="AE599" s="1"/>
      <c r="AF599" s="48" t="str">
        <f>IF(NOT(AND(LEFT(R599,1)="L",R599&lt;&gt;"LIGNE")),"",IFERROR(VLOOKUP(UPPER(TRIM(V599)),AP4:AS49,2,FALSE),""))</f>
        <v/>
      </c>
      <c r="AG599" s="49" t="str">
        <f>IF(NOT(AND(LEFT(R599,1)="L",R599&lt;&gt;"LIGNE")),"",IFERROR(VLOOKUP(UPPER(TRIM(V599)),AP4:AS49,3,FALSE),""))</f>
        <v/>
      </c>
      <c r="AH599" s="49" t="str">
        <f t="shared" si="121"/>
        <v/>
      </c>
      <c r="AI599" s="49" t="str">
        <f t="shared" si="125"/>
        <v/>
      </c>
      <c r="AJ599" s="49" t="str">
        <f t="shared" si="126"/>
        <v/>
      </c>
      <c r="AK599" s="40" t="str">
        <f>IF(R599="RECETTE","",IF(R599="PRINCIPAL AUTEUR",IF(OR(S599="",T599="",V599="",W599="",S599=0),"",IFERROR(IF(OR(VLOOKUP(UPPER(TRIM(SUBSTITUTE(T599,CHAR(160)," "))),AP4:AS49,2,FALSE)&lt;&gt;VLOOKUP(UPPER(TRIM(SUBSTITUTE(W599,CHAR(160)," "))),AP4:AS49,2,FALSE),AND(VLOOKUP(UPPER(TRIM(SUBSTITUTE(T599,CHAR(160)," "))),AP4:AS49,2,FALSE)="AUTRE",UPPER(TRIM(SUBSTITUTE(T599,CHAR(160)," ")))&lt;&gt;UPPER(TRIM(SUBSTITUTE(W599,CHAR(160)," "))))),"",(V599*VLOOKUP(UPPER(TRIM(SUBSTITUTE(W599,CHAR(160)," "))),AP4:AS49,3,FALSE))/(S599*VLOOKUP(UPPER(TRIM(SUBSTITUTE(T599,CHAR(160)," "))),AP4:AS49,3,FALSE))),"")),IFERROR(AK598,"")))</f>
        <v/>
      </c>
      <c r="AL599" s="40" t="str">
        <f t="shared" si="127"/>
        <v/>
      </c>
      <c r="AM599" s="50">
        <f t="shared" si="128"/>
        <v>0</v>
      </c>
      <c r="AN599" s="1"/>
      <c r="AO599" s="1"/>
      <c r="AP599" s="65" t="s">
        <v>450</v>
      </c>
      <c r="AQ599" s="1"/>
      <c r="AR599" s="1"/>
      <c r="AS599" s="1"/>
      <c r="BJ599" s="229">
        <v>1</v>
      </c>
    </row>
    <row r="600" spans="2:62" ht="20.100000000000001" customHeight="1" x14ac:dyDescent="0.25">
      <c r="B600" s="178">
        <f t="shared" si="117"/>
        <v>0</v>
      </c>
      <c r="C600" s="156"/>
      <c r="D600" s="157"/>
      <c r="E600" s="157"/>
      <c r="F600" s="157"/>
      <c r="G600" s="157"/>
      <c r="H600" s="157"/>
      <c r="I600" s="158"/>
      <c r="K600" s="255" t="str">
        <f t="shared" si="118"/>
        <v>►</v>
      </c>
      <c r="L600" s="341"/>
      <c r="M600" s="341"/>
      <c r="N600" s="341"/>
      <c r="O600" s="341"/>
      <c r="P600" s="341"/>
      <c r="Q600" s="1"/>
      <c r="R600" s="1"/>
      <c r="S600" s="77"/>
      <c r="T600" s="77"/>
      <c r="U600" s="77"/>
      <c r="V600" s="77"/>
      <c r="W600" s="1"/>
      <c r="X600" s="46" t="str">
        <f t="shared" si="122"/>
        <v/>
      </c>
      <c r="Y600" s="46" t="str">
        <f>IF(NOT(AND(LEFT(R600,1)="L",R600&lt;&gt;"LIGNE")),"",IF(UPPER(TRIM(W600))="QS","Qt. suffisante",IF(AJ600="","",IF(AF600="MASSE",IF(AJ600&gt;=1,"Kg","g"),IF(AF600="VOLUME",IF(AJ600&gt;=1,"L","cl"),IFERROR(VLOOKUP(UPPER(TRIM(V600)),AP4:AS49,4,FALSE),V600))))))</f>
        <v/>
      </c>
      <c r="Z600" s="78" t="str">
        <f t="shared" si="123"/>
        <v/>
      </c>
      <c r="AA600" s="45" t="str">
        <f>IF(NOT(AND(LEFT(R600,1)="L",R600&lt;&gt;"LIGNE")),"",IF(UPPER(TRIM(W600))="QS","Qt. suffisante",IF(AI600="","",IF(AF600="MASSE",IF(AI600&gt;=1,"Kg","g"),IF(AF600="VOLUME",IF(AI600&gt;=1,"L","cl"),IFERROR(VLOOKUP(UPPER(TRIM(V600)),AP4:AS49,4,FALSE),V600))))))</f>
        <v/>
      </c>
      <c r="AB600" s="47" t="str">
        <f t="shared" si="119"/>
        <v/>
      </c>
      <c r="AC600" s="47" t="str">
        <f t="shared" si="120"/>
        <v/>
      </c>
      <c r="AD600" s="47" t="str">
        <f t="shared" si="124"/>
        <v/>
      </c>
      <c r="AE600" s="1"/>
      <c r="AF600" s="48" t="str">
        <f>IF(NOT(AND(LEFT(R600,1)="L",R600&lt;&gt;"LIGNE")),"",IFERROR(VLOOKUP(UPPER(TRIM(V600)),AP4:AS49,2,FALSE),""))</f>
        <v/>
      </c>
      <c r="AG600" s="49" t="str">
        <f>IF(NOT(AND(LEFT(R600,1)="L",R600&lt;&gt;"LIGNE")),"",IFERROR(VLOOKUP(UPPER(TRIM(V600)),AP4:AS49,3,FALSE),""))</f>
        <v/>
      </c>
      <c r="AH600" s="49" t="str">
        <f t="shared" si="121"/>
        <v/>
      </c>
      <c r="AI600" s="49" t="str">
        <f t="shared" si="125"/>
        <v/>
      </c>
      <c r="AJ600" s="49" t="str">
        <f t="shared" si="126"/>
        <v/>
      </c>
      <c r="AK600" s="40" t="str">
        <f>IF(R600="RECETTE","",IF(R600="PRINCIPAL AUTEUR",IF(OR(S600="",T600="",V600="",W600="",S600=0),"",IFERROR(IF(OR(VLOOKUP(UPPER(TRIM(SUBSTITUTE(T600,CHAR(160)," "))),AP4:AS49,2,FALSE)&lt;&gt;VLOOKUP(UPPER(TRIM(SUBSTITUTE(W600,CHAR(160)," "))),AP4:AS49,2,FALSE),AND(VLOOKUP(UPPER(TRIM(SUBSTITUTE(T600,CHAR(160)," "))),AP4:AS49,2,FALSE)="AUTRE",UPPER(TRIM(SUBSTITUTE(T600,CHAR(160)," ")))&lt;&gt;UPPER(TRIM(SUBSTITUTE(W600,CHAR(160)," "))))),"",(V600*VLOOKUP(UPPER(TRIM(SUBSTITUTE(W600,CHAR(160)," "))),AP4:AS49,3,FALSE))/(S600*VLOOKUP(UPPER(TRIM(SUBSTITUTE(T600,CHAR(160)," "))),AP4:AS49,3,FALSE))),"")),IFERROR(AK599,"")))</f>
        <v/>
      </c>
      <c r="AL600" s="40" t="str">
        <f t="shared" si="127"/>
        <v/>
      </c>
      <c r="AM600" s="50">
        <f t="shared" si="128"/>
        <v>0</v>
      </c>
      <c r="AN600" s="1"/>
      <c r="AO600" s="1"/>
      <c r="AP600" s="65" t="s">
        <v>451</v>
      </c>
      <c r="AQ600" s="1"/>
      <c r="AR600" s="1"/>
      <c r="AS600" s="1"/>
      <c r="BJ600" s="229">
        <v>1</v>
      </c>
    </row>
    <row r="601" spans="2:62" ht="20.100000000000001" customHeight="1" x14ac:dyDescent="0.25">
      <c r="B601" s="178">
        <f t="shared" si="117"/>
        <v>0</v>
      </c>
      <c r="C601" s="156"/>
      <c r="D601" s="157"/>
      <c r="E601" s="157"/>
      <c r="F601" s="157"/>
      <c r="G601" s="157"/>
      <c r="H601" s="157"/>
      <c r="I601" s="158"/>
      <c r="K601" s="255" t="str">
        <f t="shared" si="118"/>
        <v>►</v>
      </c>
      <c r="L601" s="341"/>
      <c r="M601" s="341"/>
      <c r="N601" s="341"/>
      <c r="O601" s="341"/>
      <c r="P601" s="341"/>
      <c r="Q601" s="1"/>
      <c r="R601" s="1"/>
      <c r="S601" s="77"/>
      <c r="T601" s="77"/>
      <c r="U601" s="77"/>
      <c r="V601" s="77"/>
      <c r="W601" s="1"/>
      <c r="X601" s="46" t="str">
        <f t="shared" si="122"/>
        <v/>
      </c>
      <c r="Y601" s="46" t="str">
        <f>IF(NOT(AND(LEFT(R601,1)="L",R601&lt;&gt;"LIGNE")),"",IF(UPPER(TRIM(W601))="QS","Qt. suffisante",IF(AJ601="","",IF(AF601="MASSE",IF(AJ601&gt;=1,"Kg","g"),IF(AF601="VOLUME",IF(AJ601&gt;=1,"L","cl"),IFERROR(VLOOKUP(UPPER(TRIM(V601)),AP4:AS49,4,FALSE),V601))))))</f>
        <v/>
      </c>
      <c r="Z601" s="78" t="str">
        <f t="shared" si="123"/>
        <v/>
      </c>
      <c r="AA601" s="45" t="str">
        <f>IF(NOT(AND(LEFT(R601,1)="L",R601&lt;&gt;"LIGNE")),"",IF(UPPER(TRIM(W601))="QS","Qt. suffisante",IF(AI601="","",IF(AF601="MASSE",IF(AI601&gt;=1,"Kg","g"),IF(AF601="VOLUME",IF(AI601&gt;=1,"L","cl"),IFERROR(VLOOKUP(UPPER(TRIM(V601)),AP4:AS49,4,FALSE),V601))))))</f>
        <v/>
      </c>
      <c r="AB601" s="47" t="str">
        <f t="shared" si="119"/>
        <v/>
      </c>
      <c r="AC601" s="47" t="str">
        <f t="shared" si="120"/>
        <v/>
      </c>
      <c r="AD601" s="47" t="str">
        <f t="shared" si="124"/>
        <v/>
      </c>
      <c r="AE601" s="1"/>
      <c r="AF601" s="48" t="str">
        <f>IF(NOT(AND(LEFT(R601,1)="L",R601&lt;&gt;"LIGNE")),"",IFERROR(VLOOKUP(UPPER(TRIM(V601)),AP4:AS49,2,FALSE),""))</f>
        <v/>
      </c>
      <c r="AG601" s="49" t="str">
        <f>IF(NOT(AND(LEFT(R601,1)="L",R601&lt;&gt;"LIGNE")),"",IFERROR(VLOOKUP(UPPER(TRIM(V601)),AP4:AS49,3,FALSE),""))</f>
        <v/>
      </c>
      <c r="AH601" s="49" t="str">
        <f t="shared" si="121"/>
        <v/>
      </c>
      <c r="AI601" s="49" t="str">
        <f t="shared" si="125"/>
        <v/>
      </c>
      <c r="AJ601" s="49" t="str">
        <f t="shared" si="126"/>
        <v/>
      </c>
      <c r="AK601" s="40" t="str">
        <f>IF(R601="RECETTE","",IF(R601="PRINCIPAL AUTEUR",IF(OR(S601="",T601="",V601="",W601="",S601=0),"",IFERROR(IF(OR(VLOOKUP(UPPER(TRIM(SUBSTITUTE(T601,CHAR(160)," "))),AP4:AS49,2,FALSE)&lt;&gt;VLOOKUP(UPPER(TRIM(SUBSTITUTE(W601,CHAR(160)," "))),AP4:AS49,2,FALSE),AND(VLOOKUP(UPPER(TRIM(SUBSTITUTE(T601,CHAR(160)," "))),AP4:AS49,2,FALSE)="AUTRE",UPPER(TRIM(SUBSTITUTE(T601,CHAR(160)," ")))&lt;&gt;UPPER(TRIM(SUBSTITUTE(W601,CHAR(160)," "))))),"",(V601*VLOOKUP(UPPER(TRIM(SUBSTITUTE(W601,CHAR(160)," "))),AP4:AS49,3,FALSE))/(S601*VLOOKUP(UPPER(TRIM(SUBSTITUTE(T601,CHAR(160)," "))),AP4:AS49,3,FALSE))),"")),IFERROR(AK600,"")))</f>
        <v/>
      </c>
      <c r="AL601" s="40" t="str">
        <f t="shared" si="127"/>
        <v/>
      </c>
      <c r="AM601" s="50">
        <f t="shared" si="128"/>
        <v>0</v>
      </c>
      <c r="AN601" s="1"/>
      <c r="AO601" s="1"/>
      <c r="AP601" s="65" t="s">
        <v>452</v>
      </c>
      <c r="AQ601" s="1"/>
      <c r="AR601" s="1"/>
      <c r="AS601" s="1"/>
      <c r="BJ601" s="229">
        <v>1</v>
      </c>
    </row>
    <row r="602" spans="2:62" ht="20.100000000000001" customHeight="1" x14ac:dyDescent="0.25">
      <c r="B602" s="178">
        <f t="shared" si="117"/>
        <v>0</v>
      </c>
      <c r="C602" s="156"/>
      <c r="D602" s="157"/>
      <c r="E602" s="157"/>
      <c r="F602" s="157"/>
      <c r="G602" s="157"/>
      <c r="H602" s="157"/>
      <c r="I602" s="158"/>
      <c r="K602" s="255" t="str">
        <f t="shared" si="118"/>
        <v>►</v>
      </c>
      <c r="L602" s="341"/>
      <c r="M602" s="341"/>
      <c r="N602" s="341"/>
      <c r="O602" s="341"/>
      <c r="P602" s="341"/>
      <c r="Q602" s="1"/>
      <c r="R602" s="1"/>
      <c r="S602" s="77"/>
      <c r="T602" s="77"/>
      <c r="U602" s="77"/>
      <c r="V602" s="77"/>
      <c r="W602" s="1"/>
      <c r="X602" s="46" t="str">
        <f t="shared" si="122"/>
        <v/>
      </c>
      <c r="Y602" s="46" t="str">
        <f>IF(NOT(AND(LEFT(R602,1)="L",R602&lt;&gt;"LIGNE")),"",IF(UPPER(TRIM(W602))="QS","Qt. suffisante",IF(AJ602="","",IF(AF602="MASSE",IF(AJ602&gt;=1,"Kg","g"),IF(AF602="VOLUME",IF(AJ602&gt;=1,"L","cl"),IFERROR(VLOOKUP(UPPER(TRIM(V602)),AP4:AS49,4,FALSE),V602))))))</f>
        <v/>
      </c>
      <c r="Z602" s="78" t="str">
        <f t="shared" si="123"/>
        <v/>
      </c>
      <c r="AA602" s="45" t="str">
        <f>IF(NOT(AND(LEFT(R602,1)="L",R602&lt;&gt;"LIGNE")),"",IF(UPPER(TRIM(W602))="QS","Qt. suffisante",IF(AI602="","",IF(AF602="MASSE",IF(AI602&gt;=1,"Kg","g"),IF(AF602="VOLUME",IF(AI602&gt;=1,"L","cl"),IFERROR(VLOOKUP(UPPER(TRIM(V602)),AP4:AS49,4,FALSE),V602))))))</f>
        <v/>
      </c>
      <c r="AB602" s="47" t="str">
        <f t="shared" si="119"/>
        <v/>
      </c>
      <c r="AC602" s="47" t="str">
        <f t="shared" si="120"/>
        <v/>
      </c>
      <c r="AD602" s="47" t="str">
        <f t="shared" si="124"/>
        <v/>
      </c>
      <c r="AE602" s="1"/>
      <c r="AF602" s="48" t="str">
        <f>IF(NOT(AND(LEFT(R602,1)="L",R602&lt;&gt;"LIGNE")),"",IFERROR(VLOOKUP(UPPER(TRIM(V602)),AP4:AS49,2,FALSE),""))</f>
        <v/>
      </c>
      <c r="AG602" s="49" t="str">
        <f>IF(NOT(AND(LEFT(R602,1)="L",R602&lt;&gt;"LIGNE")),"",IFERROR(VLOOKUP(UPPER(TRIM(V602)),AP4:AS49,3,FALSE),""))</f>
        <v/>
      </c>
      <c r="AH602" s="49" t="str">
        <f t="shared" si="121"/>
        <v/>
      </c>
      <c r="AI602" s="49" t="str">
        <f t="shared" si="125"/>
        <v/>
      </c>
      <c r="AJ602" s="49" t="str">
        <f t="shared" si="126"/>
        <v/>
      </c>
      <c r="AK602" s="40" t="str">
        <f>IF(R602="RECETTE","",IF(R602="PRINCIPAL AUTEUR",IF(OR(S602="",T602="",V602="",W602="",S602=0),"",IFERROR(IF(OR(VLOOKUP(UPPER(TRIM(SUBSTITUTE(T602,CHAR(160)," "))),AP4:AS49,2,FALSE)&lt;&gt;VLOOKUP(UPPER(TRIM(SUBSTITUTE(W602,CHAR(160)," "))),AP4:AS49,2,FALSE),AND(VLOOKUP(UPPER(TRIM(SUBSTITUTE(T602,CHAR(160)," "))),AP4:AS49,2,FALSE)="AUTRE",UPPER(TRIM(SUBSTITUTE(T602,CHAR(160)," ")))&lt;&gt;UPPER(TRIM(SUBSTITUTE(W602,CHAR(160)," "))))),"",(V602*VLOOKUP(UPPER(TRIM(SUBSTITUTE(W602,CHAR(160)," "))),AP4:AS49,3,FALSE))/(S602*VLOOKUP(UPPER(TRIM(SUBSTITUTE(T602,CHAR(160)," "))),AP4:AS49,3,FALSE))),"")),IFERROR(AK601,"")))</f>
        <v/>
      </c>
      <c r="AL602" s="40" t="str">
        <f t="shared" si="127"/>
        <v/>
      </c>
      <c r="AM602" s="50">
        <f t="shared" si="128"/>
        <v>0</v>
      </c>
      <c r="AN602" s="1"/>
      <c r="AO602" s="1"/>
      <c r="AP602" s="65" t="s">
        <v>453</v>
      </c>
      <c r="AQ602" s="1"/>
      <c r="AR602" s="1"/>
      <c r="AS602" s="1"/>
      <c r="BJ602" s="229">
        <v>1</v>
      </c>
    </row>
    <row r="603" spans="2:62" ht="20.100000000000001" customHeight="1" x14ac:dyDescent="0.25">
      <c r="B603" s="178">
        <f t="shared" si="117"/>
        <v>0</v>
      </c>
      <c r="C603" s="156"/>
      <c r="D603" s="157"/>
      <c r="E603" s="157"/>
      <c r="F603" s="157"/>
      <c r="G603" s="157"/>
      <c r="H603" s="157"/>
      <c r="I603" s="158"/>
      <c r="K603" s="255" t="str">
        <f t="shared" si="118"/>
        <v>►</v>
      </c>
      <c r="L603" s="341"/>
      <c r="M603" s="341"/>
      <c r="N603" s="341"/>
      <c r="O603" s="341"/>
      <c r="P603" s="341"/>
      <c r="Q603" s="1"/>
      <c r="R603" s="1"/>
      <c r="S603" s="77"/>
      <c r="T603" s="77"/>
      <c r="U603" s="77"/>
      <c r="V603" s="77"/>
      <c r="W603" s="1"/>
      <c r="X603" s="46" t="str">
        <f t="shared" si="122"/>
        <v/>
      </c>
      <c r="Y603" s="46" t="str">
        <f>IF(NOT(AND(LEFT(R603,1)="L",R603&lt;&gt;"LIGNE")),"",IF(UPPER(TRIM(W603))="QS","Qt. suffisante",IF(AJ603="","",IF(AF603="MASSE",IF(AJ603&gt;=1,"Kg","g"),IF(AF603="VOLUME",IF(AJ603&gt;=1,"L","cl"),IFERROR(VLOOKUP(UPPER(TRIM(V603)),AP4:AS49,4,FALSE),V603))))))</f>
        <v/>
      </c>
      <c r="Z603" s="78" t="str">
        <f t="shared" si="123"/>
        <v/>
      </c>
      <c r="AA603" s="45" t="str">
        <f>IF(NOT(AND(LEFT(R603,1)="L",R603&lt;&gt;"LIGNE")),"",IF(UPPER(TRIM(W603))="QS","Qt. suffisante",IF(AI603="","",IF(AF603="MASSE",IF(AI603&gt;=1,"Kg","g"),IF(AF603="VOLUME",IF(AI603&gt;=1,"L","cl"),IFERROR(VLOOKUP(UPPER(TRIM(V603)),AP4:AS49,4,FALSE),V603))))))</f>
        <v/>
      </c>
      <c r="AB603" s="47" t="str">
        <f t="shared" si="119"/>
        <v/>
      </c>
      <c r="AC603" s="47" t="str">
        <f t="shared" si="120"/>
        <v/>
      </c>
      <c r="AD603" s="47" t="str">
        <f t="shared" si="124"/>
        <v/>
      </c>
      <c r="AE603" s="1"/>
      <c r="AF603" s="48" t="str">
        <f>IF(NOT(AND(LEFT(R603,1)="L",R603&lt;&gt;"LIGNE")),"",IFERROR(VLOOKUP(UPPER(TRIM(V603)),AP4:AS49,2,FALSE),""))</f>
        <v/>
      </c>
      <c r="AG603" s="49" t="str">
        <f>IF(NOT(AND(LEFT(R603,1)="L",R603&lt;&gt;"LIGNE")),"",IFERROR(VLOOKUP(UPPER(TRIM(V603)),AP4:AS49,3,FALSE),""))</f>
        <v/>
      </c>
      <c r="AH603" s="49" t="str">
        <f t="shared" si="121"/>
        <v/>
      </c>
      <c r="AI603" s="49" t="str">
        <f t="shared" si="125"/>
        <v/>
      </c>
      <c r="AJ603" s="49" t="str">
        <f t="shared" si="126"/>
        <v/>
      </c>
      <c r="AK603" s="40" t="str">
        <f>IF(R603="RECETTE","",IF(R603="PRINCIPAL AUTEUR",IF(OR(S603="",T603="",V603="",W603="",S603=0),"",IFERROR(IF(OR(VLOOKUP(UPPER(TRIM(SUBSTITUTE(T603,CHAR(160)," "))),AP4:AS49,2,FALSE)&lt;&gt;VLOOKUP(UPPER(TRIM(SUBSTITUTE(W603,CHAR(160)," "))),AP4:AS49,2,FALSE),AND(VLOOKUP(UPPER(TRIM(SUBSTITUTE(T603,CHAR(160)," "))),AP4:AS49,2,FALSE)="AUTRE",UPPER(TRIM(SUBSTITUTE(T603,CHAR(160)," ")))&lt;&gt;UPPER(TRIM(SUBSTITUTE(W603,CHAR(160)," "))))),"",(V603*VLOOKUP(UPPER(TRIM(SUBSTITUTE(W603,CHAR(160)," "))),AP4:AS49,3,FALSE))/(S603*VLOOKUP(UPPER(TRIM(SUBSTITUTE(T603,CHAR(160)," "))),AP4:AS49,3,FALSE))),"")),IFERROR(AK602,"")))</f>
        <v/>
      </c>
      <c r="AL603" s="40" t="str">
        <f t="shared" si="127"/>
        <v/>
      </c>
      <c r="AM603" s="50">
        <f t="shared" si="128"/>
        <v>0</v>
      </c>
      <c r="AN603" s="1"/>
      <c r="AO603" s="1"/>
      <c r="AP603" s="65" t="s">
        <v>458</v>
      </c>
      <c r="AQ603" s="1"/>
      <c r="AR603" s="1"/>
      <c r="AS603" s="1"/>
      <c r="BJ603" s="229">
        <v>1</v>
      </c>
    </row>
    <row r="604" spans="2:62" ht="20.100000000000001" customHeight="1" x14ac:dyDescent="0.25">
      <c r="B604" s="178">
        <f t="shared" si="117"/>
        <v>0</v>
      </c>
      <c r="C604" s="156"/>
      <c r="D604" s="157"/>
      <c r="E604" s="157"/>
      <c r="F604" s="157"/>
      <c r="G604" s="157"/>
      <c r="H604" s="157"/>
      <c r="I604" s="158"/>
      <c r="K604" s="255" t="str">
        <f t="shared" si="118"/>
        <v>►</v>
      </c>
      <c r="L604" s="341"/>
      <c r="M604" s="341"/>
      <c r="N604" s="341"/>
      <c r="O604" s="341"/>
      <c r="P604" s="341"/>
      <c r="Q604" s="1"/>
      <c r="R604" s="1"/>
      <c r="S604" s="77"/>
      <c r="T604" s="77"/>
      <c r="U604" s="77"/>
      <c r="V604" s="77"/>
      <c r="W604" s="1"/>
      <c r="X604" s="46" t="str">
        <f t="shared" si="122"/>
        <v/>
      </c>
      <c r="Y604" s="46" t="str">
        <f>IF(NOT(AND(LEFT(R604,1)="L",R604&lt;&gt;"LIGNE")),"",IF(UPPER(TRIM(W604))="QS","Qt. suffisante",IF(AJ604="","",IF(AF604="MASSE",IF(AJ604&gt;=1,"Kg","g"),IF(AF604="VOLUME",IF(AJ604&gt;=1,"L","cl"),IFERROR(VLOOKUP(UPPER(TRIM(V604)),AP4:AS49,4,FALSE),V604))))))</f>
        <v/>
      </c>
      <c r="Z604" s="78" t="str">
        <f t="shared" si="123"/>
        <v/>
      </c>
      <c r="AA604" s="45" t="str">
        <f>IF(NOT(AND(LEFT(R604,1)="L",R604&lt;&gt;"LIGNE")),"",IF(UPPER(TRIM(W604))="QS","Qt. suffisante",IF(AI604="","",IF(AF604="MASSE",IF(AI604&gt;=1,"Kg","g"),IF(AF604="VOLUME",IF(AI604&gt;=1,"L","cl"),IFERROR(VLOOKUP(UPPER(TRIM(V604)),AP4:AS49,4,FALSE),V604))))))</f>
        <v/>
      </c>
      <c r="AB604" s="47" t="str">
        <f t="shared" si="119"/>
        <v/>
      </c>
      <c r="AC604" s="47" t="str">
        <f t="shared" si="120"/>
        <v/>
      </c>
      <c r="AD604" s="47" t="str">
        <f t="shared" si="124"/>
        <v/>
      </c>
      <c r="AE604" s="1"/>
      <c r="AF604" s="48" t="str">
        <f>IF(NOT(AND(LEFT(R604,1)="L",R604&lt;&gt;"LIGNE")),"",IFERROR(VLOOKUP(UPPER(TRIM(V604)),AP4:AS49,2,FALSE),""))</f>
        <v/>
      </c>
      <c r="AG604" s="49" t="str">
        <f>IF(NOT(AND(LEFT(R604,1)="L",R604&lt;&gt;"LIGNE")),"",IFERROR(VLOOKUP(UPPER(TRIM(V604)),AP4:AS49,3,FALSE),""))</f>
        <v/>
      </c>
      <c r="AH604" s="49" t="str">
        <f t="shared" si="121"/>
        <v/>
      </c>
      <c r="AI604" s="49" t="str">
        <f t="shared" si="125"/>
        <v/>
      </c>
      <c r="AJ604" s="49" t="str">
        <f t="shared" si="126"/>
        <v/>
      </c>
      <c r="AK604" s="40" t="str">
        <f>IF(R604="RECETTE","",IF(R604="PRINCIPAL AUTEUR",IF(OR(S604="",T604="",V604="",W604="",S604=0),"",IFERROR(IF(OR(VLOOKUP(UPPER(TRIM(SUBSTITUTE(T604,CHAR(160)," "))),AP4:AS49,2,FALSE)&lt;&gt;VLOOKUP(UPPER(TRIM(SUBSTITUTE(W604,CHAR(160)," "))),AP4:AS49,2,FALSE),AND(VLOOKUP(UPPER(TRIM(SUBSTITUTE(T604,CHAR(160)," "))),AP4:AS49,2,FALSE)="AUTRE",UPPER(TRIM(SUBSTITUTE(T604,CHAR(160)," ")))&lt;&gt;UPPER(TRIM(SUBSTITUTE(W604,CHAR(160)," "))))),"",(V604*VLOOKUP(UPPER(TRIM(SUBSTITUTE(W604,CHAR(160)," "))),AP4:AS49,3,FALSE))/(S604*VLOOKUP(UPPER(TRIM(SUBSTITUTE(T604,CHAR(160)," "))),AP4:AS49,3,FALSE))),"")),IFERROR(AK603,"")))</f>
        <v/>
      </c>
      <c r="AL604" s="40" t="str">
        <f t="shared" si="127"/>
        <v/>
      </c>
      <c r="AM604" s="50">
        <f t="shared" si="128"/>
        <v>0</v>
      </c>
      <c r="AN604" s="1"/>
      <c r="AO604" s="1"/>
      <c r="AP604" s="65" t="s">
        <v>459</v>
      </c>
      <c r="AQ604" s="1"/>
      <c r="AR604" s="1"/>
      <c r="AS604" s="1"/>
      <c r="BJ604" s="229">
        <v>1</v>
      </c>
    </row>
    <row r="605" spans="2:62" ht="20.100000000000001" customHeight="1" x14ac:dyDescent="0.25">
      <c r="B605" s="178">
        <f t="shared" si="117"/>
        <v>0</v>
      </c>
      <c r="C605" s="156"/>
      <c r="D605" s="157"/>
      <c r="E605" s="157"/>
      <c r="F605" s="157"/>
      <c r="G605" s="157"/>
      <c r="H605" s="157"/>
      <c r="I605" s="158"/>
      <c r="K605" s="255" t="str">
        <f t="shared" si="118"/>
        <v>►</v>
      </c>
      <c r="L605" s="341"/>
      <c r="M605" s="341"/>
      <c r="N605" s="341"/>
      <c r="O605" s="341"/>
      <c r="P605" s="341"/>
      <c r="Q605" s="1"/>
      <c r="R605" s="1"/>
      <c r="S605" s="77"/>
      <c r="T605" s="77"/>
      <c r="U605" s="77"/>
      <c r="V605" s="77"/>
      <c r="W605" s="1"/>
      <c r="X605" s="46" t="str">
        <f t="shared" si="122"/>
        <v/>
      </c>
      <c r="Y605" s="46" t="str">
        <f>IF(NOT(AND(LEFT(R605,1)="L",R605&lt;&gt;"LIGNE")),"",IF(UPPER(TRIM(W605))="QS","Qt. suffisante",IF(AJ605="","",IF(AF605="MASSE",IF(AJ605&gt;=1,"Kg","g"),IF(AF605="VOLUME",IF(AJ605&gt;=1,"L","cl"),IFERROR(VLOOKUP(UPPER(TRIM(V605)),AP4:AS49,4,FALSE),V605))))))</f>
        <v/>
      </c>
      <c r="Z605" s="78" t="str">
        <f t="shared" si="123"/>
        <v/>
      </c>
      <c r="AA605" s="45" t="str">
        <f>IF(NOT(AND(LEFT(R605,1)="L",R605&lt;&gt;"LIGNE")),"",IF(UPPER(TRIM(W605))="QS","Qt. suffisante",IF(AI605="","",IF(AF605="MASSE",IF(AI605&gt;=1,"Kg","g"),IF(AF605="VOLUME",IF(AI605&gt;=1,"L","cl"),IFERROR(VLOOKUP(UPPER(TRIM(V605)),AP4:AS49,4,FALSE),V605))))))</f>
        <v/>
      </c>
      <c r="AB605" s="47" t="str">
        <f t="shared" si="119"/>
        <v/>
      </c>
      <c r="AC605" s="47" t="str">
        <f t="shared" si="120"/>
        <v/>
      </c>
      <c r="AD605" s="47" t="str">
        <f t="shared" si="124"/>
        <v/>
      </c>
      <c r="AE605" s="1"/>
      <c r="AF605" s="48" t="str">
        <f>IF(NOT(AND(LEFT(R605,1)="L",R605&lt;&gt;"LIGNE")),"",IFERROR(VLOOKUP(UPPER(TRIM(V605)),AP4:AS49,2,FALSE),""))</f>
        <v/>
      </c>
      <c r="AG605" s="49" t="str">
        <f>IF(NOT(AND(LEFT(R605,1)="L",R605&lt;&gt;"LIGNE")),"",IFERROR(VLOOKUP(UPPER(TRIM(V605)),AP4:AS49,3,FALSE),""))</f>
        <v/>
      </c>
      <c r="AH605" s="49" t="str">
        <f t="shared" si="121"/>
        <v/>
      </c>
      <c r="AI605" s="49" t="str">
        <f t="shared" si="125"/>
        <v/>
      </c>
      <c r="AJ605" s="49" t="str">
        <f t="shared" si="126"/>
        <v/>
      </c>
      <c r="AK605" s="40" t="str">
        <f>IF(R605="RECETTE","",IF(R605="PRINCIPAL AUTEUR",IF(OR(S605="",T605="",V605="",W605="",S605=0),"",IFERROR(IF(OR(VLOOKUP(UPPER(TRIM(SUBSTITUTE(T605,CHAR(160)," "))),AP4:AS49,2,FALSE)&lt;&gt;VLOOKUP(UPPER(TRIM(SUBSTITUTE(W605,CHAR(160)," "))),AP4:AS49,2,FALSE),AND(VLOOKUP(UPPER(TRIM(SUBSTITUTE(T605,CHAR(160)," "))),AP4:AS49,2,FALSE)="AUTRE",UPPER(TRIM(SUBSTITUTE(T605,CHAR(160)," ")))&lt;&gt;UPPER(TRIM(SUBSTITUTE(W605,CHAR(160)," "))))),"",(V605*VLOOKUP(UPPER(TRIM(SUBSTITUTE(W605,CHAR(160)," "))),AP4:AS49,3,FALSE))/(S605*VLOOKUP(UPPER(TRIM(SUBSTITUTE(T605,CHAR(160)," "))),AP4:AS49,3,FALSE))),"")),IFERROR(AK604,"")))</f>
        <v/>
      </c>
      <c r="AL605" s="40" t="str">
        <f t="shared" si="127"/>
        <v/>
      </c>
      <c r="AM605" s="50">
        <f t="shared" si="128"/>
        <v>0</v>
      </c>
      <c r="AN605" s="1"/>
      <c r="AO605" s="1"/>
      <c r="AP605" s="65" t="s">
        <v>460</v>
      </c>
      <c r="AQ605" s="1"/>
      <c r="AR605" s="1"/>
      <c r="AS605" s="1"/>
      <c r="BJ605" s="229">
        <v>1</v>
      </c>
    </row>
    <row r="606" spans="2:62" ht="20.100000000000001" customHeight="1" x14ac:dyDescent="0.25">
      <c r="B606" s="178">
        <f t="shared" si="117"/>
        <v>0</v>
      </c>
      <c r="C606" s="156"/>
      <c r="D606" s="157"/>
      <c r="E606" s="157"/>
      <c r="F606" s="157"/>
      <c r="G606" s="157"/>
      <c r="H606" s="157"/>
      <c r="I606" s="158"/>
      <c r="K606" s="255" t="str">
        <f t="shared" si="118"/>
        <v>►</v>
      </c>
      <c r="L606" s="341"/>
      <c r="M606" s="341"/>
      <c r="N606" s="341"/>
      <c r="O606" s="341"/>
      <c r="P606" s="341"/>
      <c r="Q606" s="1"/>
      <c r="R606" s="1"/>
      <c r="S606" s="77"/>
      <c r="T606" s="77"/>
      <c r="U606" s="77"/>
      <c r="V606" s="77"/>
      <c r="W606" s="1"/>
      <c r="X606" s="46" t="str">
        <f t="shared" si="122"/>
        <v/>
      </c>
      <c r="Y606" s="46" t="str">
        <f>IF(NOT(AND(LEFT(R606,1)="L",R606&lt;&gt;"LIGNE")),"",IF(UPPER(TRIM(W606))="QS","Qt. suffisante",IF(AJ606="","",IF(AF606="MASSE",IF(AJ606&gt;=1,"Kg","g"),IF(AF606="VOLUME",IF(AJ606&gt;=1,"L","cl"),IFERROR(VLOOKUP(UPPER(TRIM(V606)),AP4:AS49,4,FALSE),V606))))))</f>
        <v/>
      </c>
      <c r="Z606" s="78" t="str">
        <f t="shared" si="123"/>
        <v/>
      </c>
      <c r="AA606" s="45" t="str">
        <f>IF(NOT(AND(LEFT(R606,1)="L",R606&lt;&gt;"LIGNE")),"",IF(UPPER(TRIM(W606))="QS","Qt. suffisante",IF(AI606="","",IF(AF606="MASSE",IF(AI606&gt;=1,"Kg","g"),IF(AF606="VOLUME",IF(AI606&gt;=1,"L","cl"),IFERROR(VLOOKUP(UPPER(TRIM(V606)),AP4:AS49,4,FALSE),V606))))))</f>
        <v/>
      </c>
      <c r="AB606" s="47" t="str">
        <f t="shared" si="119"/>
        <v/>
      </c>
      <c r="AC606" s="47" t="str">
        <f t="shared" si="120"/>
        <v/>
      </c>
      <c r="AD606" s="47" t="str">
        <f t="shared" si="124"/>
        <v/>
      </c>
      <c r="AE606" s="1"/>
      <c r="AF606" s="48" t="str">
        <f>IF(NOT(AND(LEFT(R606,1)="L",R606&lt;&gt;"LIGNE")),"",IFERROR(VLOOKUP(UPPER(TRIM(V606)),AP4:AS49,2,FALSE),""))</f>
        <v/>
      </c>
      <c r="AG606" s="49" t="str">
        <f>IF(NOT(AND(LEFT(R606,1)="L",R606&lt;&gt;"LIGNE")),"",IFERROR(VLOOKUP(UPPER(TRIM(V606)),AP4:AS49,3,FALSE),""))</f>
        <v/>
      </c>
      <c r="AH606" s="49" t="str">
        <f t="shared" si="121"/>
        <v/>
      </c>
      <c r="AI606" s="49" t="str">
        <f t="shared" si="125"/>
        <v/>
      </c>
      <c r="AJ606" s="49" t="str">
        <f t="shared" si="126"/>
        <v/>
      </c>
      <c r="AK606" s="40" t="str">
        <f>IF(R606="RECETTE","",IF(R606="PRINCIPAL AUTEUR",IF(OR(S606="",T606="",V606="",W606="",S606=0),"",IFERROR(IF(OR(VLOOKUP(UPPER(TRIM(SUBSTITUTE(T606,CHAR(160)," "))),AP4:AS49,2,FALSE)&lt;&gt;VLOOKUP(UPPER(TRIM(SUBSTITUTE(W606,CHAR(160)," "))),AP4:AS49,2,FALSE),AND(VLOOKUP(UPPER(TRIM(SUBSTITUTE(T606,CHAR(160)," "))),AP4:AS49,2,FALSE)="AUTRE",UPPER(TRIM(SUBSTITUTE(T606,CHAR(160)," ")))&lt;&gt;UPPER(TRIM(SUBSTITUTE(W606,CHAR(160)," "))))),"",(V606*VLOOKUP(UPPER(TRIM(SUBSTITUTE(W606,CHAR(160)," "))),AP4:AS49,3,FALSE))/(S606*VLOOKUP(UPPER(TRIM(SUBSTITUTE(T606,CHAR(160)," "))),AP4:AS49,3,FALSE))),"")),IFERROR(AK605,"")))</f>
        <v/>
      </c>
      <c r="AL606" s="40" t="str">
        <f t="shared" si="127"/>
        <v/>
      </c>
      <c r="AM606" s="50">
        <f t="shared" si="128"/>
        <v>0</v>
      </c>
      <c r="AN606" s="1"/>
      <c r="AO606" s="1"/>
      <c r="AP606" s="65" t="s">
        <v>461</v>
      </c>
      <c r="AQ606" s="1"/>
      <c r="AR606" s="1"/>
      <c r="AS606" s="1"/>
      <c r="BJ606" s="229">
        <v>1</v>
      </c>
    </row>
    <row r="607" spans="2:62" ht="20.100000000000001" customHeight="1" x14ac:dyDescent="0.25">
      <c r="B607" s="178">
        <f t="shared" si="117"/>
        <v>0</v>
      </c>
      <c r="C607" s="156"/>
      <c r="D607" s="157"/>
      <c r="E607" s="157"/>
      <c r="F607" s="157"/>
      <c r="G607" s="157"/>
      <c r="H607" s="157"/>
      <c r="I607" s="158"/>
      <c r="K607" s="255" t="str">
        <f t="shared" si="118"/>
        <v>►</v>
      </c>
      <c r="L607" s="341"/>
      <c r="M607" s="341"/>
      <c r="N607" s="341"/>
      <c r="O607" s="341"/>
      <c r="P607" s="341"/>
      <c r="Q607" s="1"/>
      <c r="R607" s="1"/>
      <c r="S607" s="77"/>
      <c r="T607" s="77"/>
      <c r="U607" s="77"/>
      <c r="V607" s="77"/>
      <c r="W607" s="1"/>
      <c r="X607" s="46" t="str">
        <f t="shared" si="122"/>
        <v/>
      </c>
      <c r="Y607" s="46" t="str">
        <f>IF(NOT(AND(LEFT(R607,1)="L",R607&lt;&gt;"LIGNE")),"",IF(UPPER(TRIM(W607))="QS","Qt. suffisante",IF(AJ607="","",IF(AF607="MASSE",IF(AJ607&gt;=1,"Kg","g"),IF(AF607="VOLUME",IF(AJ607&gt;=1,"L","cl"),IFERROR(VLOOKUP(UPPER(TRIM(V607)),AP4:AS49,4,FALSE),V607))))))</f>
        <v/>
      </c>
      <c r="Z607" s="78" t="str">
        <f t="shared" si="123"/>
        <v/>
      </c>
      <c r="AA607" s="45" t="str">
        <f>IF(NOT(AND(LEFT(R607,1)="L",R607&lt;&gt;"LIGNE")),"",IF(UPPER(TRIM(W607))="QS","Qt. suffisante",IF(AI607="","",IF(AF607="MASSE",IF(AI607&gt;=1,"Kg","g"),IF(AF607="VOLUME",IF(AI607&gt;=1,"L","cl"),IFERROR(VLOOKUP(UPPER(TRIM(V607)),AP4:AS49,4,FALSE),V607))))))</f>
        <v/>
      </c>
      <c r="AB607" s="47" t="str">
        <f t="shared" si="119"/>
        <v/>
      </c>
      <c r="AC607" s="47" t="str">
        <f t="shared" si="120"/>
        <v/>
      </c>
      <c r="AD607" s="47" t="str">
        <f t="shared" si="124"/>
        <v/>
      </c>
      <c r="AE607" s="1"/>
      <c r="AF607" s="48" t="str">
        <f>IF(NOT(AND(LEFT(R607,1)="L",R607&lt;&gt;"LIGNE")),"",IFERROR(VLOOKUP(UPPER(TRIM(V607)),AP4:AS49,2,FALSE),""))</f>
        <v/>
      </c>
      <c r="AG607" s="49" t="str">
        <f>IF(NOT(AND(LEFT(R607,1)="L",R607&lt;&gt;"LIGNE")),"",IFERROR(VLOOKUP(UPPER(TRIM(V607)),AP4:AS49,3,FALSE),""))</f>
        <v/>
      </c>
      <c r="AH607" s="49" t="str">
        <f t="shared" si="121"/>
        <v/>
      </c>
      <c r="AI607" s="49" t="str">
        <f t="shared" si="125"/>
        <v/>
      </c>
      <c r="AJ607" s="49" t="str">
        <f t="shared" si="126"/>
        <v/>
      </c>
      <c r="AK607" s="40" t="str">
        <f>IF(R607="RECETTE","",IF(R607="PRINCIPAL AUTEUR",IF(OR(S607="",T607="",V607="",W607="",S607=0),"",IFERROR(IF(OR(VLOOKUP(UPPER(TRIM(SUBSTITUTE(T607,CHAR(160)," "))),AP4:AS49,2,FALSE)&lt;&gt;VLOOKUP(UPPER(TRIM(SUBSTITUTE(W607,CHAR(160)," "))),AP4:AS49,2,FALSE),AND(VLOOKUP(UPPER(TRIM(SUBSTITUTE(T607,CHAR(160)," "))),AP4:AS49,2,FALSE)="AUTRE",UPPER(TRIM(SUBSTITUTE(T607,CHAR(160)," ")))&lt;&gt;UPPER(TRIM(SUBSTITUTE(W607,CHAR(160)," "))))),"",(V607*VLOOKUP(UPPER(TRIM(SUBSTITUTE(W607,CHAR(160)," "))),AP4:AS49,3,FALSE))/(S607*VLOOKUP(UPPER(TRIM(SUBSTITUTE(T607,CHAR(160)," "))),AP4:AS49,3,FALSE))),"")),IFERROR(AK606,"")))</f>
        <v/>
      </c>
      <c r="AL607" s="40" t="str">
        <f t="shared" si="127"/>
        <v/>
      </c>
      <c r="AM607" s="50">
        <f t="shared" si="128"/>
        <v>0</v>
      </c>
      <c r="AN607" s="1"/>
      <c r="AO607" s="1"/>
      <c r="AP607" s="65" t="s">
        <v>462</v>
      </c>
      <c r="AQ607" s="1"/>
      <c r="AR607" s="1"/>
      <c r="AS607" s="1"/>
      <c r="BJ607" s="229">
        <v>1</v>
      </c>
    </row>
    <row r="608" spans="2:62" ht="20.100000000000001" customHeight="1" x14ac:dyDescent="0.25">
      <c r="B608" s="178">
        <f t="shared" si="117"/>
        <v>0</v>
      </c>
      <c r="C608" s="156"/>
      <c r="D608" s="157"/>
      <c r="E608" s="157"/>
      <c r="F608" s="157"/>
      <c r="G608" s="157"/>
      <c r="H608" s="157"/>
      <c r="I608" s="158"/>
      <c r="K608" s="255" t="str">
        <f t="shared" si="118"/>
        <v>►</v>
      </c>
      <c r="L608" s="341"/>
      <c r="M608" s="341"/>
      <c r="N608" s="341"/>
      <c r="O608" s="341"/>
      <c r="P608" s="341"/>
      <c r="Q608" s="1"/>
      <c r="R608" s="1"/>
      <c r="S608" s="77"/>
      <c r="T608" s="77"/>
      <c r="U608" s="77"/>
      <c r="V608" s="77"/>
      <c r="W608" s="1"/>
      <c r="X608" s="46" t="str">
        <f t="shared" si="122"/>
        <v/>
      </c>
      <c r="Y608" s="46" t="str">
        <f>IF(NOT(AND(LEFT(R608,1)="L",R608&lt;&gt;"LIGNE")),"",IF(UPPER(TRIM(W608))="QS","Qt. suffisante",IF(AJ608="","",IF(AF608="MASSE",IF(AJ608&gt;=1,"Kg","g"),IF(AF608="VOLUME",IF(AJ608&gt;=1,"L","cl"),IFERROR(VLOOKUP(UPPER(TRIM(V608)),AP4:AS49,4,FALSE),V608))))))</f>
        <v/>
      </c>
      <c r="Z608" s="78" t="str">
        <f t="shared" si="123"/>
        <v/>
      </c>
      <c r="AA608" s="45" t="str">
        <f>IF(NOT(AND(LEFT(R608,1)="L",R608&lt;&gt;"LIGNE")),"",IF(UPPER(TRIM(W608))="QS","Qt. suffisante",IF(AI608="","",IF(AF608="MASSE",IF(AI608&gt;=1,"Kg","g"),IF(AF608="VOLUME",IF(AI608&gt;=1,"L","cl"),IFERROR(VLOOKUP(UPPER(TRIM(V608)),AP4:AS49,4,FALSE),V608))))))</f>
        <v/>
      </c>
      <c r="AB608" s="47" t="str">
        <f t="shared" si="119"/>
        <v/>
      </c>
      <c r="AC608" s="47" t="str">
        <f t="shared" si="120"/>
        <v/>
      </c>
      <c r="AD608" s="47" t="str">
        <f t="shared" si="124"/>
        <v/>
      </c>
      <c r="AE608" s="1"/>
      <c r="AF608" s="48" t="str">
        <f>IF(NOT(AND(LEFT(R608,1)="L",R608&lt;&gt;"LIGNE")),"",IFERROR(VLOOKUP(UPPER(TRIM(V608)),AP4:AS49,2,FALSE),""))</f>
        <v/>
      </c>
      <c r="AG608" s="49" t="str">
        <f>IF(NOT(AND(LEFT(R608,1)="L",R608&lt;&gt;"LIGNE")),"",IFERROR(VLOOKUP(UPPER(TRIM(V608)),AP4:AS49,3,FALSE),""))</f>
        <v/>
      </c>
      <c r="AH608" s="49" t="str">
        <f t="shared" si="121"/>
        <v/>
      </c>
      <c r="AI608" s="49" t="str">
        <f t="shared" si="125"/>
        <v/>
      </c>
      <c r="AJ608" s="49" t="str">
        <f t="shared" si="126"/>
        <v/>
      </c>
      <c r="AK608" s="40" t="str">
        <f>IF(R608="RECETTE","",IF(R608="PRINCIPAL AUTEUR",IF(OR(S608="",T608="",V608="",W608="",S608=0),"",IFERROR(IF(OR(VLOOKUP(UPPER(TRIM(SUBSTITUTE(T608,CHAR(160)," "))),AP4:AS49,2,FALSE)&lt;&gt;VLOOKUP(UPPER(TRIM(SUBSTITUTE(W608,CHAR(160)," "))),AP4:AS49,2,FALSE),AND(VLOOKUP(UPPER(TRIM(SUBSTITUTE(T608,CHAR(160)," "))),AP4:AS49,2,FALSE)="AUTRE",UPPER(TRIM(SUBSTITUTE(T608,CHAR(160)," ")))&lt;&gt;UPPER(TRIM(SUBSTITUTE(W608,CHAR(160)," "))))),"",(V608*VLOOKUP(UPPER(TRIM(SUBSTITUTE(W608,CHAR(160)," "))),AP4:AS49,3,FALSE))/(S608*VLOOKUP(UPPER(TRIM(SUBSTITUTE(T608,CHAR(160)," "))),AP4:AS49,3,FALSE))),"")),IFERROR(AK607,"")))</f>
        <v/>
      </c>
      <c r="AL608" s="40" t="str">
        <f t="shared" si="127"/>
        <v/>
      </c>
      <c r="AM608" s="50">
        <f t="shared" si="128"/>
        <v>0</v>
      </c>
      <c r="AN608" s="1"/>
      <c r="AO608" s="1"/>
      <c r="AP608" s="66" t="s">
        <v>463</v>
      </c>
      <c r="AQ608" s="1"/>
      <c r="AR608" s="1"/>
      <c r="AS608" s="1"/>
      <c r="BJ608" s="229">
        <v>1</v>
      </c>
    </row>
    <row r="609" spans="2:62" ht="20.100000000000001" customHeight="1" x14ac:dyDescent="0.25">
      <c r="B609" s="178">
        <f t="shared" si="117"/>
        <v>0</v>
      </c>
      <c r="C609" s="156"/>
      <c r="D609" s="157"/>
      <c r="E609" s="157"/>
      <c r="F609" s="157"/>
      <c r="G609" s="157"/>
      <c r="H609" s="157"/>
      <c r="I609" s="158"/>
      <c r="K609" s="255" t="str">
        <f t="shared" si="118"/>
        <v>►</v>
      </c>
      <c r="L609" s="341"/>
      <c r="M609" s="341"/>
      <c r="N609" s="341"/>
      <c r="O609" s="341"/>
      <c r="P609" s="341"/>
      <c r="Q609" s="1"/>
      <c r="R609" s="1"/>
      <c r="S609" s="77"/>
      <c r="T609" s="77"/>
      <c r="U609" s="77"/>
      <c r="V609" s="77"/>
      <c r="W609" s="1"/>
      <c r="X609" s="46" t="str">
        <f t="shared" si="122"/>
        <v/>
      </c>
      <c r="Y609" s="46" t="str">
        <f>IF(NOT(AND(LEFT(R609,1)="L",R609&lt;&gt;"LIGNE")),"",IF(UPPER(TRIM(W609))="QS","Qt. suffisante",IF(AJ609="","",IF(AF609="MASSE",IF(AJ609&gt;=1,"Kg","g"),IF(AF609="VOLUME",IF(AJ609&gt;=1,"L","cl"),IFERROR(VLOOKUP(UPPER(TRIM(V609)),AP4:AS49,4,FALSE),V609))))))</f>
        <v/>
      </c>
      <c r="Z609" s="78" t="str">
        <f t="shared" si="123"/>
        <v/>
      </c>
      <c r="AA609" s="45" t="str">
        <f>IF(NOT(AND(LEFT(R609,1)="L",R609&lt;&gt;"LIGNE")),"",IF(UPPER(TRIM(W609))="QS","Qt. suffisante",IF(AI609="","",IF(AF609="MASSE",IF(AI609&gt;=1,"Kg","g"),IF(AF609="VOLUME",IF(AI609&gt;=1,"L","cl"),IFERROR(VLOOKUP(UPPER(TRIM(V609)),AP4:AS49,4,FALSE),V609))))))</f>
        <v/>
      </c>
      <c r="AB609" s="47" t="str">
        <f t="shared" si="119"/>
        <v/>
      </c>
      <c r="AC609" s="47" t="str">
        <f t="shared" si="120"/>
        <v/>
      </c>
      <c r="AD609" s="47" t="str">
        <f t="shared" si="124"/>
        <v/>
      </c>
      <c r="AE609" s="1"/>
      <c r="AF609" s="48" t="str">
        <f>IF(NOT(AND(LEFT(R609,1)="L",R609&lt;&gt;"LIGNE")),"",IFERROR(VLOOKUP(UPPER(TRIM(V609)),AP4:AS49,2,FALSE),""))</f>
        <v/>
      </c>
      <c r="AG609" s="49" t="str">
        <f>IF(NOT(AND(LEFT(R609,1)="L",R609&lt;&gt;"LIGNE")),"",IFERROR(VLOOKUP(UPPER(TRIM(V609)),AP4:AS49,3,FALSE),""))</f>
        <v/>
      </c>
      <c r="AH609" s="49" t="str">
        <f t="shared" si="121"/>
        <v/>
      </c>
      <c r="AI609" s="49" t="str">
        <f t="shared" si="125"/>
        <v/>
      </c>
      <c r="AJ609" s="49" t="str">
        <f t="shared" si="126"/>
        <v/>
      </c>
      <c r="AK609" s="40" t="str">
        <f>IF(R609="RECETTE","",IF(R609="PRINCIPAL AUTEUR",IF(OR(S609="",T609="",V609="",W609="",S609=0),"",IFERROR(IF(OR(VLOOKUP(UPPER(TRIM(SUBSTITUTE(T609,CHAR(160)," "))),AP4:AS49,2,FALSE)&lt;&gt;VLOOKUP(UPPER(TRIM(SUBSTITUTE(W609,CHAR(160)," "))),AP4:AS49,2,FALSE),AND(VLOOKUP(UPPER(TRIM(SUBSTITUTE(T609,CHAR(160)," "))),AP4:AS49,2,FALSE)="AUTRE",UPPER(TRIM(SUBSTITUTE(T609,CHAR(160)," ")))&lt;&gt;UPPER(TRIM(SUBSTITUTE(W609,CHAR(160)," "))))),"",(V609*VLOOKUP(UPPER(TRIM(SUBSTITUTE(W609,CHAR(160)," "))),AP4:AS49,3,FALSE))/(S609*VLOOKUP(UPPER(TRIM(SUBSTITUTE(T609,CHAR(160)," "))),AP4:AS49,3,FALSE))),"")),IFERROR(AK608,"")))</f>
        <v/>
      </c>
      <c r="AL609" s="40" t="str">
        <f t="shared" si="127"/>
        <v/>
      </c>
      <c r="AM609" s="50">
        <f t="shared" si="128"/>
        <v>0</v>
      </c>
      <c r="AN609" s="1"/>
      <c r="AO609" s="1"/>
      <c r="AP609" s="66" t="s">
        <v>464</v>
      </c>
      <c r="AQ609" s="1"/>
      <c r="AR609" s="1"/>
      <c r="AS609" s="1"/>
      <c r="BJ609" s="229">
        <v>1</v>
      </c>
    </row>
    <row r="610" spans="2:62" ht="20.100000000000001" customHeight="1" x14ac:dyDescent="0.25">
      <c r="B610" s="178">
        <f t="shared" si="117"/>
        <v>0</v>
      </c>
      <c r="C610" s="156"/>
      <c r="D610" s="157"/>
      <c r="E610" s="157"/>
      <c r="F610" s="157"/>
      <c r="G610" s="157"/>
      <c r="H610" s="157"/>
      <c r="I610" s="158"/>
      <c r="K610" s="255" t="str">
        <f t="shared" si="118"/>
        <v>►</v>
      </c>
      <c r="L610" s="341"/>
      <c r="M610" s="341"/>
      <c r="N610" s="341"/>
      <c r="O610" s="341"/>
      <c r="P610" s="341"/>
      <c r="Q610" s="1"/>
      <c r="R610" s="1"/>
      <c r="S610" s="77"/>
      <c r="T610" s="77"/>
      <c r="U610" s="77"/>
      <c r="V610" s="77"/>
      <c r="W610" s="1"/>
      <c r="X610" s="46" t="str">
        <f t="shared" si="122"/>
        <v/>
      </c>
      <c r="Y610" s="46" t="str">
        <f>IF(NOT(AND(LEFT(R610,1)="L",R610&lt;&gt;"LIGNE")),"",IF(UPPER(TRIM(W610))="QS","Qt. suffisante",IF(AJ610="","",IF(AF610="MASSE",IF(AJ610&gt;=1,"Kg","g"),IF(AF610="VOLUME",IF(AJ610&gt;=1,"L","cl"),IFERROR(VLOOKUP(UPPER(TRIM(V610)),AP4:AS49,4,FALSE),V610))))))</f>
        <v/>
      </c>
      <c r="Z610" s="78" t="str">
        <f t="shared" si="123"/>
        <v/>
      </c>
      <c r="AA610" s="45" t="str">
        <f>IF(NOT(AND(LEFT(R610,1)="L",R610&lt;&gt;"LIGNE")),"",IF(UPPER(TRIM(W610))="QS","Qt. suffisante",IF(AI610="","",IF(AF610="MASSE",IF(AI610&gt;=1,"Kg","g"),IF(AF610="VOLUME",IF(AI610&gt;=1,"L","cl"),IFERROR(VLOOKUP(UPPER(TRIM(V610)),AP4:AS49,4,FALSE),V610))))))</f>
        <v/>
      </c>
      <c r="AB610" s="47" t="str">
        <f t="shared" si="119"/>
        <v/>
      </c>
      <c r="AC610" s="47" t="str">
        <f t="shared" si="120"/>
        <v/>
      </c>
      <c r="AD610" s="47" t="str">
        <f t="shared" si="124"/>
        <v/>
      </c>
      <c r="AE610" s="1"/>
      <c r="AF610" s="48" t="str">
        <f>IF(NOT(AND(LEFT(R610,1)="L",R610&lt;&gt;"LIGNE")),"",IFERROR(VLOOKUP(UPPER(TRIM(V610)),AP4:AS49,2,FALSE),""))</f>
        <v/>
      </c>
      <c r="AG610" s="49" t="str">
        <f>IF(NOT(AND(LEFT(R610,1)="L",R610&lt;&gt;"LIGNE")),"",IFERROR(VLOOKUP(UPPER(TRIM(V610)),AP4:AS49,3,FALSE),""))</f>
        <v/>
      </c>
      <c r="AH610" s="49" t="str">
        <f t="shared" si="121"/>
        <v/>
      </c>
      <c r="AI610" s="49" t="str">
        <f t="shared" si="125"/>
        <v/>
      </c>
      <c r="AJ610" s="49" t="str">
        <f t="shared" si="126"/>
        <v/>
      </c>
      <c r="AK610" s="40" t="str">
        <f>IF(R610="RECETTE","",IF(R610="PRINCIPAL AUTEUR",IF(OR(S610="",T610="",V610="",W610="",S610=0),"",IFERROR(IF(OR(VLOOKUP(UPPER(TRIM(SUBSTITUTE(T610,CHAR(160)," "))),AP4:AS49,2,FALSE)&lt;&gt;VLOOKUP(UPPER(TRIM(SUBSTITUTE(W610,CHAR(160)," "))),AP4:AS49,2,FALSE),AND(VLOOKUP(UPPER(TRIM(SUBSTITUTE(T610,CHAR(160)," "))),AP4:AS49,2,FALSE)="AUTRE",UPPER(TRIM(SUBSTITUTE(T610,CHAR(160)," ")))&lt;&gt;UPPER(TRIM(SUBSTITUTE(W610,CHAR(160)," "))))),"",(V610*VLOOKUP(UPPER(TRIM(SUBSTITUTE(W610,CHAR(160)," "))),AP4:AS49,3,FALSE))/(S610*VLOOKUP(UPPER(TRIM(SUBSTITUTE(T610,CHAR(160)," "))),AP4:AS49,3,FALSE))),"")),IFERROR(AK609,"")))</f>
        <v/>
      </c>
      <c r="AL610" s="40" t="str">
        <f t="shared" si="127"/>
        <v/>
      </c>
      <c r="AM610" s="50">
        <f t="shared" si="128"/>
        <v>0</v>
      </c>
      <c r="AN610" s="1"/>
      <c r="AO610" s="1"/>
      <c r="AP610" s="66" t="s">
        <v>465</v>
      </c>
      <c r="AQ610" s="1"/>
      <c r="AR610" s="1"/>
      <c r="AS610" s="1"/>
      <c r="BJ610" s="229">
        <v>1</v>
      </c>
    </row>
    <row r="611" spans="2:62" ht="20.100000000000001" customHeight="1" x14ac:dyDescent="0.25">
      <c r="B611" s="178">
        <f t="shared" si="117"/>
        <v>0</v>
      </c>
      <c r="C611" s="156"/>
      <c r="D611" s="157"/>
      <c r="E611" s="157"/>
      <c r="F611" s="157"/>
      <c r="G611" s="157"/>
      <c r="H611" s="157"/>
      <c r="I611" s="158"/>
      <c r="K611" s="255" t="str">
        <f t="shared" si="118"/>
        <v>►</v>
      </c>
      <c r="L611" s="341"/>
      <c r="M611" s="341"/>
      <c r="N611" s="341"/>
      <c r="O611" s="341"/>
      <c r="P611" s="341"/>
      <c r="Q611" s="1"/>
      <c r="R611" s="1"/>
      <c r="S611" s="77"/>
      <c r="T611" s="77"/>
      <c r="U611" s="77"/>
      <c r="V611" s="77"/>
      <c r="W611" s="1"/>
      <c r="X611" s="46" t="str">
        <f t="shared" si="122"/>
        <v/>
      </c>
      <c r="Y611" s="46" t="str">
        <f>IF(NOT(AND(LEFT(R611,1)="L",R611&lt;&gt;"LIGNE")),"",IF(UPPER(TRIM(W611))="QS","Qt. suffisante",IF(AJ611="","",IF(AF611="MASSE",IF(AJ611&gt;=1,"Kg","g"),IF(AF611="VOLUME",IF(AJ611&gt;=1,"L","cl"),IFERROR(VLOOKUP(UPPER(TRIM(V611)),AP4:AS49,4,FALSE),V611))))))</f>
        <v/>
      </c>
      <c r="Z611" s="78" t="str">
        <f t="shared" si="123"/>
        <v/>
      </c>
      <c r="AA611" s="45" t="str">
        <f>IF(NOT(AND(LEFT(R611,1)="L",R611&lt;&gt;"LIGNE")),"",IF(UPPER(TRIM(W611))="QS","Qt. suffisante",IF(AI611="","",IF(AF611="MASSE",IF(AI611&gt;=1,"Kg","g"),IF(AF611="VOLUME",IF(AI611&gt;=1,"L","cl"),IFERROR(VLOOKUP(UPPER(TRIM(V611)),AP4:AS49,4,FALSE),V611))))))</f>
        <v/>
      </c>
      <c r="AB611" s="47" t="str">
        <f t="shared" si="119"/>
        <v/>
      </c>
      <c r="AC611" s="47" t="str">
        <f t="shared" si="120"/>
        <v/>
      </c>
      <c r="AD611" s="47" t="str">
        <f t="shared" si="124"/>
        <v/>
      </c>
      <c r="AE611" s="1"/>
      <c r="AF611" s="48" t="str">
        <f>IF(NOT(AND(LEFT(R611,1)="L",R611&lt;&gt;"LIGNE")),"",IFERROR(VLOOKUP(UPPER(TRIM(V611)),AP4:AS49,2,FALSE),""))</f>
        <v/>
      </c>
      <c r="AG611" s="49" t="str">
        <f>IF(NOT(AND(LEFT(R611,1)="L",R611&lt;&gt;"LIGNE")),"",IFERROR(VLOOKUP(UPPER(TRIM(V611)),AP4:AS49,3,FALSE),""))</f>
        <v/>
      </c>
      <c r="AH611" s="49" t="str">
        <f t="shared" si="121"/>
        <v/>
      </c>
      <c r="AI611" s="49" t="str">
        <f t="shared" si="125"/>
        <v/>
      </c>
      <c r="AJ611" s="49" t="str">
        <f t="shared" si="126"/>
        <v/>
      </c>
      <c r="AK611" s="40" t="str">
        <f>IF(R611="RECETTE","",IF(R611="PRINCIPAL AUTEUR",IF(OR(S611="",T611="",V611="",W611="",S611=0),"",IFERROR(IF(OR(VLOOKUP(UPPER(TRIM(SUBSTITUTE(T611,CHAR(160)," "))),AP4:AS49,2,FALSE)&lt;&gt;VLOOKUP(UPPER(TRIM(SUBSTITUTE(W611,CHAR(160)," "))),AP4:AS49,2,FALSE),AND(VLOOKUP(UPPER(TRIM(SUBSTITUTE(T611,CHAR(160)," "))),AP4:AS49,2,FALSE)="AUTRE",UPPER(TRIM(SUBSTITUTE(T611,CHAR(160)," ")))&lt;&gt;UPPER(TRIM(SUBSTITUTE(W611,CHAR(160)," "))))),"",(V611*VLOOKUP(UPPER(TRIM(SUBSTITUTE(W611,CHAR(160)," "))),AP4:AS49,3,FALSE))/(S611*VLOOKUP(UPPER(TRIM(SUBSTITUTE(T611,CHAR(160)," "))),AP4:AS49,3,FALSE))),"")),IFERROR(AK610,"")))</f>
        <v/>
      </c>
      <c r="AL611" s="40" t="str">
        <f t="shared" si="127"/>
        <v/>
      </c>
      <c r="AM611" s="50">
        <f t="shared" si="128"/>
        <v>0</v>
      </c>
      <c r="AN611" s="1"/>
      <c r="AO611" s="1"/>
      <c r="AP611" s="66" t="s">
        <v>466</v>
      </c>
      <c r="AQ611" s="1"/>
      <c r="AR611" s="1"/>
      <c r="AS611" s="1"/>
      <c r="BJ611" s="229">
        <v>1</v>
      </c>
    </row>
    <row r="612" spans="2:62" ht="20.100000000000001" customHeight="1" x14ac:dyDescent="0.25">
      <c r="B612" s="178">
        <f t="shared" si="117"/>
        <v>0</v>
      </c>
      <c r="C612" s="156"/>
      <c r="D612" s="157"/>
      <c r="E612" s="157"/>
      <c r="F612" s="157"/>
      <c r="G612" s="157"/>
      <c r="H612" s="157"/>
      <c r="I612" s="158"/>
      <c r="K612" s="255" t="str">
        <f t="shared" si="118"/>
        <v>►</v>
      </c>
      <c r="L612" s="341"/>
      <c r="M612" s="341"/>
      <c r="N612" s="341"/>
      <c r="O612" s="341"/>
      <c r="P612" s="341"/>
      <c r="Q612" s="1"/>
      <c r="R612" s="1"/>
      <c r="S612" s="77"/>
      <c r="T612" s="77"/>
      <c r="U612" s="77"/>
      <c r="V612" s="77"/>
      <c r="W612" s="1"/>
      <c r="X612" s="46" t="str">
        <f t="shared" si="122"/>
        <v/>
      </c>
      <c r="Y612" s="46" t="str">
        <f>IF(NOT(AND(LEFT(R612,1)="L",R612&lt;&gt;"LIGNE")),"",IF(UPPER(TRIM(W612))="QS","Qt. suffisante",IF(AJ612="","",IF(AF612="MASSE",IF(AJ612&gt;=1,"Kg","g"),IF(AF612="VOLUME",IF(AJ612&gt;=1,"L","cl"),IFERROR(VLOOKUP(UPPER(TRIM(V612)),AP4:AS49,4,FALSE),V612))))))</f>
        <v/>
      </c>
      <c r="Z612" s="78" t="str">
        <f t="shared" si="123"/>
        <v/>
      </c>
      <c r="AA612" s="45" t="str">
        <f>IF(NOT(AND(LEFT(R612,1)="L",R612&lt;&gt;"LIGNE")),"",IF(UPPER(TRIM(W612))="QS","Qt. suffisante",IF(AI612="","",IF(AF612="MASSE",IF(AI612&gt;=1,"Kg","g"),IF(AF612="VOLUME",IF(AI612&gt;=1,"L","cl"),IFERROR(VLOOKUP(UPPER(TRIM(V612)),AP4:AS49,4,FALSE),V612))))))</f>
        <v/>
      </c>
      <c r="AB612" s="47" t="str">
        <f t="shared" si="119"/>
        <v/>
      </c>
      <c r="AC612" s="47" t="str">
        <f t="shared" si="120"/>
        <v/>
      </c>
      <c r="AD612" s="47" t="str">
        <f t="shared" si="124"/>
        <v/>
      </c>
      <c r="AE612" s="1"/>
      <c r="AF612" s="48" t="str">
        <f>IF(NOT(AND(LEFT(R612,1)="L",R612&lt;&gt;"LIGNE")),"",IFERROR(VLOOKUP(UPPER(TRIM(V612)),AP4:AS49,2,FALSE),""))</f>
        <v/>
      </c>
      <c r="AG612" s="49" t="str">
        <f>IF(NOT(AND(LEFT(R612,1)="L",R612&lt;&gt;"LIGNE")),"",IFERROR(VLOOKUP(UPPER(TRIM(V612)),AP4:AS49,3,FALSE),""))</f>
        <v/>
      </c>
      <c r="AH612" s="49" t="str">
        <f t="shared" si="121"/>
        <v/>
      </c>
      <c r="AI612" s="49" t="str">
        <f t="shared" si="125"/>
        <v/>
      </c>
      <c r="AJ612" s="49" t="str">
        <f t="shared" si="126"/>
        <v/>
      </c>
      <c r="AK612" s="40" t="str">
        <f>IF(R612="RECETTE","",IF(R612="PRINCIPAL AUTEUR",IF(OR(S612="",T612="",V612="",W612="",S612=0),"",IFERROR(IF(OR(VLOOKUP(UPPER(TRIM(SUBSTITUTE(T612,CHAR(160)," "))),AP4:AS49,2,FALSE)&lt;&gt;VLOOKUP(UPPER(TRIM(SUBSTITUTE(W612,CHAR(160)," "))),AP4:AS49,2,FALSE),AND(VLOOKUP(UPPER(TRIM(SUBSTITUTE(T612,CHAR(160)," "))),AP4:AS49,2,FALSE)="AUTRE",UPPER(TRIM(SUBSTITUTE(T612,CHAR(160)," ")))&lt;&gt;UPPER(TRIM(SUBSTITUTE(W612,CHAR(160)," "))))),"",(V612*VLOOKUP(UPPER(TRIM(SUBSTITUTE(W612,CHAR(160)," "))),AP4:AS49,3,FALSE))/(S612*VLOOKUP(UPPER(TRIM(SUBSTITUTE(T612,CHAR(160)," "))),AP4:AS49,3,FALSE))),"")),IFERROR(AK611,"")))</f>
        <v/>
      </c>
      <c r="AL612" s="40" t="str">
        <f t="shared" si="127"/>
        <v/>
      </c>
      <c r="AM612" s="50">
        <f t="shared" si="128"/>
        <v>0</v>
      </c>
      <c r="AN612" s="1"/>
      <c r="AO612" s="1"/>
      <c r="AP612" s="66" t="s">
        <v>467</v>
      </c>
      <c r="AQ612" s="1"/>
      <c r="AR612" s="1"/>
      <c r="AS612" s="1"/>
      <c r="BJ612" s="229">
        <v>1</v>
      </c>
    </row>
    <row r="613" spans="2:62" ht="20.100000000000001" customHeight="1" x14ac:dyDescent="0.25">
      <c r="B613" s="178">
        <f t="shared" si="117"/>
        <v>0</v>
      </c>
      <c r="C613" s="156"/>
      <c r="D613" s="157"/>
      <c r="E613" s="157"/>
      <c r="F613" s="157"/>
      <c r="G613" s="157"/>
      <c r="H613" s="157"/>
      <c r="I613" s="158"/>
      <c r="K613" s="255" t="str">
        <f t="shared" si="118"/>
        <v>►</v>
      </c>
      <c r="L613" s="341"/>
      <c r="M613" s="341"/>
      <c r="N613" s="341"/>
      <c r="O613" s="341"/>
      <c r="P613" s="341"/>
      <c r="Q613" s="1"/>
      <c r="R613" s="1"/>
      <c r="S613" s="77"/>
      <c r="T613" s="77"/>
      <c r="U613" s="77"/>
      <c r="V613" s="77"/>
      <c r="W613" s="1"/>
      <c r="X613" s="46" t="str">
        <f t="shared" si="122"/>
        <v/>
      </c>
      <c r="Y613" s="46" t="str">
        <f>IF(NOT(AND(LEFT(R613,1)="L",R613&lt;&gt;"LIGNE")),"",IF(UPPER(TRIM(W613))="QS","Qt. suffisante",IF(AJ613="","",IF(AF613="MASSE",IF(AJ613&gt;=1,"Kg","g"),IF(AF613="VOLUME",IF(AJ613&gt;=1,"L","cl"),IFERROR(VLOOKUP(UPPER(TRIM(V613)),AP4:AS49,4,FALSE),V613))))))</f>
        <v/>
      </c>
      <c r="Z613" s="78" t="str">
        <f t="shared" si="123"/>
        <v/>
      </c>
      <c r="AA613" s="45" t="str">
        <f>IF(NOT(AND(LEFT(R613,1)="L",R613&lt;&gt;"LIGNE")),"",IF(UPPER(TRIM(W613))="QS","Qt. suffisante",IF(AI613="","",IF(AF613="MASSE",IF(AI613&gt;=1,"Kg","g"),IF(AF613="VOLUME",IF(AI613&gt;=1,"L","cl"),IFERROR(VLOOKUP(UPPER(TRIM(V613)),AP4:AS49,4,FALSE),V613))))))</f>
        <v/>
      </c>
      <c r="AB613" s="47" t="str">
        <f t="shared" si="119"/>
        <v/>
      </c>
      <c r="AC613" s="47" t="str">
        <f t="shared" si="120"/>
        <v/>
      </c>
      <c r="AD613" s="47" t="str">
        <f t="shared" si="124"/>
        <v/>
      </c>
      <c r="AE613" s="1"/>
      <c r="AF613" s="48" t="str">
        <f>IF(NOT(AND(LEFT(R613,1)="L",R613&lt;&gt;"LIGNE")),"",IFERROR(VLOOKUP(UPPER(TRIM(V613)),AP4:AS49,2,FALSE),""))</f>
        <v/>
      </c>
      <c r="AG613" s="49" t="str">
        <f>IF(NOT(AND(LEFT(R613,1)="L",R613&lt;&gt;"LIGNE")),"",IFERROR(VLOOKUP(UPPER(TRIM(V613)),AP4:AS49,3,FALSE),""))</f>
        <v/>
      </c>
      <c r="AH613" s="49" t="str">
        <f t="shared" si="121"/>
        <v/>
      </c>
      <c r="AI613" s="49" t="str">
        <f t="shared" si="125"/>
        <v/>
      </c>
      <c r="AJ613" s="49" t="str">
        <f t="shared" si="126"/>
        <v/>
      </c>
      <c r="AK613" s="40" t="str">
        <f>IF(R613="RECETTE","",IF(R613="PRINCIPAL AUTEUR",IF(OR(S613="",T613="",V613="",W613="",S613=0),"",IFERROR(IF(OR(VLOOKUP(UPPER(TRIM(SUBSTITUTE(T613,CHAR(160)," "))),AP4:AS49,2,FALSE)&lt;&gt;VLOOKUP(UPPER(TRIM(SUBSTITUTE(W613,CHAR(160)," "))),AP4:AS49,2,FALSE),AND(VLOOKUP(UPPER(TRIM(SUBSTITUTE(T613,CHAR(160)," "))),AP4:AS49,2,FALSE)="AUTRE",UPPER(TRIM(SUBSTITUTE(T613,CHAR(160)," ")))&lt;&gt;UPPER(TRIM(SUBSTITUTE(W613,CHAR(160)," "))))),"",(V613*VLOOKUP(UPPER(TRIM(SUBSTITUTE(W613,CHAR(160)," "))),AP4:AS49,3,FALSE))/(S613*VLOOKUP(UPPER(TRIM(SUBSTITUTE(T613,CHAR(160)," "))),AP4:AS49,3,FALSE))),"")),IFERROR(AK612,"")))</f>
        <v/>
      </c>
      <c r="AL613" s="40" t="str">
        <f t="shared" si="127"/>
        <v/>
      </c>
      <c r="AM613" s="50">
        <f t="shared" si="128"/>
        <v>0</v>
      </c>
      <c r="AN613" s="1"/>
      <c r="AO613" s="1"/>
      <c r="AP613" s="66" t="s">
        <v>468</v>
      </c>
      <c r="AQ613" s="1"/>
      <c r="AR613" s="1"/>
      <c r="AS613" s="1"/>
      <c r="BJ613" s="229">
        <v>1</v>
      </c>
    </row>
    <row r="614" spans="2:62" ht="20.100000000000001" customHeight="1" x14ac:dyDescent="0.25">
      <c r="B614" s="178">
        <f t="shared" si="117"/>
        <v>0</v>
      </c>
      <c r="C614" s="156"/>
      <c r="D614" s="157"/>
      <c r="E614" s="157"/>
      <c r="F614" s="157"/>
      <c r="G614" s="157"/>
      <c r="H614" s="157"/>
      <c r="I614" s="158"/>
      <c r="K614" s="255" t="str">
        <f t="shared" si="118"/>
        <v>►</v>
      </c>
      <c r="L614" s="341"/>
      <c r="M614" s="341"/>
      <c r="N614" s="341"/>
      <c r="O614" s="341"/>
      <c r="P614" s="341"/>
      <c r="Q614" s="1"/>
      <c r="R614" s="1"/>
      <c r="S614" s="77"/>
      <c r="T614" s="77"/>
      <c r="U614" s="77"/>
      <c r="V614" s="77"/>
      <c r="W614" s="1"/>
      <c r="X614" s="46" t="str">
        <f t="shared" si="122"/>
        <v/>
      </c>
      <c r="Y614" s="46" t="str">
        <f>IF(NOT(AND(LEFT(R614,1)="L",R614&lt;&gt;"LIGNE")),"",IF(UPPER(TRIM(W614))="QS","Qt. suffisante",IF(AJ614="","",IF(AF614="MASSE",IF(AJ614&gt;=1,"Kg","g"),IF(AF614="VOLUME",IF(AJ614&gt;=1,"L","cl"),IFERROR(VLOOKUP(UPPER(TRIM(V614)),AP4:AS49,4,FALSE),V614))))))</f>
        <v/>
      </c>
      <c r="Z614" s="78" t="str">
        <f t="shared" si="123"/>
        <v/>
      </c>
      <c r="AA614" s="45" t="str">
        <f>IF(NOT(AND(LEFT(R614,1)="L",R614&lt;&gt;"LIGNE")),"",IF(UPPER(TRIM(W614))="QS","Qt. suffisante",IF(AI614="","",IF(AF614="MASSE",IF(AI614&gt;=1,"Kg","g"),IF(AF614="VOLUME",IF(AI614&gt;=1,"L","cl"),IFERROR(VLOOKUP(UPPER(TRIM(V614)),AP4:AS49,4,FALSE),V614))))))</f>
        <v/>
      </c>
      <c r="AB614" s="47" t="str">
        <f t="shared" si="119"/>
        <v/>
      </c>
      <c r="AC614" s="47" t="str">
        <f t="shared" si="120"/>
        <v/>
      </c>
      <c r="AD614" s="47" t="str">
        <f t="shared" si="124"/>
        <v/>
      </c>
      <c r="AE614" s="1"/>
      <c r="AF614" s="48" t="str">
        <f>IF(NOT(AND(LEFT(R614,1)="L",R614&lt;&gt;"LIGNE")),"",IFERROR(VLOOKUP(UPPER(TRIM(V614)),AP4:AS49,2,FALSE),""))</f>
        <v/>
      </c>
      <c r="AG614" s="49" t="str">
        <f>IF(NOT(AND(LEFT(R614,1)="L",R614&lt;&gt;"LIGNE")),"",IFERROR(VLOOKUP(UPPER(TRIM(V614)),AP4:AS49,3,FALSE),""))</f>
        <v/>
      </c>
      <c r="AH614" s="49" t="str">
        <f t="shared" si="121"/>
        <v/>
      </c>
      <c r="AI614" s="49" t="str">
        <f t="shared" si="125"/>
        <v/>
      </c>
      <c r="AJ614" s="49" t="str">
        <f t="shared" si="126"/>
        <v/>
      </c>
      <c r="AK614" s="40" t="str">
        <f>IF(R614="RECETTE","",IF(R614="PRINCIPAL AUTEUR",IF(OR(S614="",T614="",V614="",W614="",S614=0),"",IFERROR(IF(OR(VLOOKUP(UPPER(TRIM(SUBSTITUTE(T614,CHAR(160)," "))),AP4:AS49,2,FALSE)&lt;&gt;VLOOKUP(UPPER(TRIM(SUBSTITUTE(W614,CHAR(160)," "))),AP4:AS49,2,FALSE),AND(VLOOKUP(UPPER(TRIM(SUBSTITUTE(T614,CHAR(160)," "))),AP4:AS49,2,FALSE)="AUTRE",UPPER(TRIM(SUBSTITUTE(T614,CHAR(160)," ")))&lt;&gt;UPPER(TRIM(SUBSTITUTE(W614,CHAR(160)," "))))),"",(V614*VLOOKUP(UPPER(TRIM(SUBSTITUTE(W614,CHAR(160)," "))),AP4:AS49,3,FALSE))/(S614*VLOOKUP(UPPER(TRIM(SUBSTITUTE(T614,CHAR(160)," "))),AP4:AS49,3,FALSE))),"")),IFERROR(AK613,"")))</f>
        <v/>
      </c>
      <c r="AL614" s="40" t="str">
        <f t="shared" si="127"/>
        <v/>
      </c>
      <c r="AM614" s="50">
        <f t="shared" si="128"/>
        <v>0</v>
      </c>
      <c r="AN614" s="1"/>
      <c r="AO614" s="1"/>
      <c r="AP614" s="75" t="s">
        <v>110</v>
      </c>
      <c r="AQ614" s="1"/>
      <c r="AR614" s="1"/>
      <c r="AS614" s="1"/>
      <c r="BJ614" s="229">
        <v>1</v>
      </c>
    </row>
    <row r="615" spans="2:62" ht="20.100000000000001" customHeight="1" x14ac:dyDescent="0.25">
      <c r="B615" s="178">
        <f t="shared" ref="B615:B661" si="129">LEN(C615)+LEN(D615)+LEN(E615)+LEN(F615)+LEN(G615)+LEN(H615)+LEN(I615)</f>
        <v>0</v>
      </c>
      <c r="C615" s="156"/>
      <c r="D615" s="157"/>
      <c r="E615" s="157"/>
      <c r="F615" s="157"/>
      <c r="G615" s="157"/>
      <c r="H615" s="157"/>
      <c r="I615" s="158"/>
      <c r="K615" s="255" t="str">
        <f t="shared" si="118"/>
        <v>►</v>
      </c>
      <c r="L615" s="341"/>
      <c r="M615" s="341"/>
      <c r="N615" s="341"/>
      <c r="O615" s="341"/>
      <c r="P615" s="341"/>
      <c r="Q615" s="1"/>
      <c r="R615" s="1"/>
      <c r="S615" s="77"/>
      <c r="T615" s="77"/>
      <c r="U615" s="77"/>
      <c r="V615" s="77"/>
      <c r="W615" s="1"/>
      <c r="X615" s="46" t="str">
        <f t="shared" si="122"/>
        <v/>
      </c>
      <c r="Y615" s="46" t="str">
        <f>IF(NOT(AND(LEFT(R615,1)="L",R615&lt;&gt;"LIGNE")),"",IF(UPPER(TRIM(W615))="QS","Qt. suffisante",IF(AJ615="","",IF(AF615="MASSE",IF(AJ615&gt;=1,"Kg","g"),IF(AF615="VOLUME",IF(AJ615&gt;=1,"L","cl"),IFERROR(VLOOKUP(UPPER(TRIM(V615)),AP4:AS49,4,FALSE),V615))))))</f>
        <v/>
      </c>
      <c r="Z615" s="78" t="str">
        <f t="shared" si="123"/>
        <v/>
      </c>
      <c r="AA615" s="45" t="str">
        <f>IF(NOT(AND(LEFT(R615,1)="L",R615&lt;&gt;"LIGNE")),"",IF(UPPER(TRIM(W615))="QS","Qt. suffisante",IF(AI615="","",IF(AF615="MASSE",IF(AI615&gt;=1,"Kg","g"),IF(AF615="VOLUME",IF(AI615&gt;=1,"L","cl"),IFERROR(VLOOKUP(UPPER(TRIM(V615)),AP4:AS49,4,FALSE),V615))))))</f>
        <v/>
      </c>
      <c r="AB615" s="47" t="str">
        <f t="shared" si="119"/>
        <v/>
      </c>
      <c r="AC615" s="47" t="str">
        <f t="shared" si="120"/>
        <v/>
      </c>
      <c r="AD615" s="47" t="str">
        <f t="shared" si="124"/>
        <v/>
      </c>
      <c r="AE615" s="1"/>
      <c r="AF615" s="48" t="str">
        <f>IF(NOT(AND(LEFT(R615,1)="L",R615&lt;&gt;"LIGNE")),"",IFERROR(VLOOKUP(UPPER(TRIM(V615)),AP4:AS49,2,FALSE),""))</f>
        <v/>
      </c>
      <c r="AG615" s="49" t="str">
        <f>IF(NOT(AND(LEFT(R615,1)="L",R615&lt;&gt;"LIGNE")),"",IFERROR(VLOOKUP(UPPER(TRIM(V615)),AP4:AS49,3,FALSE),""))</f>
        <v/>
      </c>
      <c r="AH615" s="49" t="str">
        <f t="shared" si="121"/>
        <v/>
      </c>
      <c r="AI615" s="49" t="str">
        <f t="shared" si="125"/>
        <v/>
      </c>
      <c r="AJ615" s="49" t="str">
        <f t="shared" si="126"/>
        <v/>
      </c>
      <c r="AK615" s="40" t="str">
        <f>IF(R615="RECETTE","",IF(R615="PRINCIPAL AUTEUR",IF(OR(S615="",T615="",V615="",W615="",S615=0),"",IFERROR(IF(OR(VLOOKUP(UPPER(TRIM(SUBSTITUTE(T615,CHAR(160)," "))),AP4:AS49,2,FALSE)&lt;&gt;VLOOKUP(UPPER(TRIM(SUBSTITUTE(W615,CHAR(160)," "))),AP4:AS49,2,FALSE),AND(VLOOKUP(UPPER(TRIM(SUBSTITUTE(T615,CHAR(160)," "))),AP4:AS49,2,FALSE)="AUTRE",UPPER(TRIM(SUBSTITUTE(T615,CHAR(160)," ")))&lt;&gt;UPPER(TRIM(SUBSTITUTE(W615,CHAR(160)," "))))),"",(V615*VLOOKUP(UPPER(TRIM(SUBSTITUTE(W615,CHAR(160)," "))),AP4:AS49,3,FALSE))/(S615*VLOOKUP(UPPER(TRIM(SUBSTITUTE(T615,CHAR(160)," "))),AP4:AS49,3,FALSE))),"")),IFERROR(AK614,"")))</f>
        <v/>
      </c>
      <c r="AL615" s="40" t="str">
        <f t="shared" si="127"/>
        <v/>
      </c>
      <c r="AM615" s="50">
        <f t="shared" si="128"/>
        <v>0</v>
      </c>
      <c r="AN615" s="1"/>
      <c r="AO615" s="1"/>
      <c r="AP615" s="15" t="s">
        <v>323</v>
      </c>
      <c r="AQ615" s="1"/>
      <c r="AR615" s="1"/>
      <c r="AS615" s="1"/>
      <c r="BJ615" s="229">
        <v>1</v>
      </c>
    </row>
    <row r="616" spans="2:62" ht="20.100000000000001" customHeight="1" x14ac:dyDescent="0.25">
      <c r="B616" s="178">
        <f t="shared" si="129"/>
        <v>0</v>
      </c>
      <c r="C616" s="156"/>
      <c r="D616" s="157"/>
      <c r="E616" s="157"/>
      <c r="F616" s="157"/>
      <c r="G616" s="157"/>
      <c r="H616" s="157"/>
      <c r="I616" s="158"/>
      <c r="K616" s="255" t="str">
        <f t="shared" si="118"/>
        <v>►</v>
      </c>
      <c r="L616" s="341"/>
      <c r="M616" s="341"/>
      <c r="N616" s="341"/>
      <c r="O616" s="341"/>
      <c r="P616" s="341"/>
      <c r="Q616" s="1"/>
      <c r="R616" s="1"/>
      <c r="S616" s="77"/>
      <c r="T616" s="77"/>
      <c r="U616" s="77"/>
      <c r="V616" s="77"/>
      <c r="W616" s="1"/>
      <c r="X616" s="46" t="str">
        <f t="shared" si="122"/>
        <v/>
      </c>
      <c r="Y616" s="46" t="str">
        <f>IF(NOT(AND(LEFT(R616,1)="L",R616&lt;&gt;"LIGNE")),"",IF(UPPER(TRIM(W616))="QS","Qt. suffisante",IF(AJ616="","",IF(AF616="MASSE",IF(AJ616&gt;=1,"Kg","g"),IF(AF616="VOLUME",IF(AJ616&gt;=1,"L","cl"),IFERROR(VLOOKUP(UPPER(TRIM(V616)),AP4:AS49,4,FALSE),V616))))))</f>
        <v/>
      </c>
      <c r="Z616" s="78" t="str">
        <f t="shared" si="123"/>
        <v/>
      </c>
      <c r="AA616" s="45" t="str">
        <f>IF(NOT(AND(LEFT(R616,1)="L",R616&lt;&gt;"LIGNE")),"",IF(UPPER(TRIM(W616))="QS","Qt. suffisante",IF(AI616="","",IF(AF616="MASSE",IF(AI616&gt;=1,"Kg","g"),IF(AF616="VOLUME",IF(AI616&gt;=1,"L","cl"),IFERROR(VLOOKUP(UPPER(TRIM(V616)),AP4:AS49,4,FALSE),V616))))))</f>
        <v/>
      </c>
      <c r="AB616" s="47" t="str">
        <f t="shared" si="119"/>
        <v/>
      </c>
      <c r="AC616" s="47" t="str">
        <f t="shared" si="120"/>
        <v/>
      </c>
      <c r="AD616" s="47" t="str">
        <f t="shared" si="124"/>
        <v/>
      </c>
      <c r="AE616" s="1"/>
      <c r="AF616" s="48" t="str">
        <f>IF(NOT(AND(LEFT(R616,1)="L",R616&lt;&gt;"LIGNE")),"",IFERROR(VLOOKUP(UPPER(TRIM(V616)),AP4:AS49,2,FALSE),""))</f>
        <v/>
      </c>
      <c r="AG616" s="49" t="str">
        <f>IF(NOT(AND(LEFT(R616,1)="L",R616&lt;&gt;"LIGNE")),"",IFERROR(VLOOKUP(UPPER(TRIM(V616)),AP4:AS49,3,FALSE),""))</f>
        <v/>
      </c>
      <c r="AH616" s="49" t="str">
        <f t="shared" si="121"/>
        <v/>
      </c>
      <c r="AI616" s="49" t="str">
        <f t="shared" si="125"/>
        <v/>
      </c>
      <c r="AJ616" s="49" t="str">
        <f t="shared" si="126"/>
        <v/>
      </c>
      <c r="AK616" s="40" t="str">
        <f>IF(R616="RECETTE","",IF(R616="PRINCIPAL AUTEUR",IF(OR(S616="",T616="",V616="",W616="",S616=0),"",IFERROR(IF(OR(VLOOKUP(UPPER(TRIM(SUBSTITUTE(T616,CHAR(160)," "))),AP4:AS49,2,FALSE)&lt;&gt;VLOOKUP(UPPER(TRIM(SUBSTITUTE(W616,CHAR(160)," "))),AP4:AS49,2,FALSE),AND(VLOOKUP(UPPER(TRIM(SUBSTITUTE(T616,CHAR(160)," "))),AP4:AS49,2,FALSE)="AUTRE",UPPER(TRIM(SUBSTITUTE(T616,CHAR(160)," ")))&lt;&gt;UPPER(TRIM(SUBSTITUTE(W616,CHAR(160)," "))))),"",(V616*VLOOKUP(UPPER(TRIM(SUBSTITUTE(W616,CHAR(160)," "))),AP4:AS49,3,FALSE))/(S616*VLOOKUP(UPPER(TRIM(SUBSTITUTE(T616,CHAR(160)," "))),AP4:AS49,3,FALSE))),"")),IFERROR(AK615,"")))</f>
        <v/>
      </c>
      <c r="AL616" s="40" t="str">
        <f t="shared" si="127"/>
        <v/>
      </c>
      <c r="AM616" s="50">
        <f t="shared" si="128"/>
        <v>0</v>
      </c>
      <c r="AN616" s="1"/>
      <c r="AO616" s="1"/>
      <c r="AP616" s="21" t="s">
        <v>272</v>
      </c>
      <c r="AQ616" s="1"/>
      <c r="AR616" s="1"/>
      <c r="AS616" s="1"/>
      <c r="BJ616" s="229">
        <v>1</v>
      </c>
    </row>
    <row r="617" spans="2:62" ht="20.100000000000001" customHeight="1" x14ac:dyDescent="0.25">
      <c r="B617" s="178">
        <f t="shared" si="129"/>
        <v>0</v>
      </c>
      <c r="C617" s="156"/>
      <c r="D617" s="157"/>
      <c r="E617" s="157"/>
      <c r="F617" s="157"/>
      <c r="G617" s="157"/>
      <c r="H617" s="157"/>
      <c r="I617" s="158"/>
      <c r="K617" s="255" t="str">
        <f t="shared" si="118"/>
        <v>►</v>
      </c>
      <c r="L617" s="341"/>
      <c r="M617" s="341"/>
      <c r="N617" s="341"/>
      <c r="O617" s="341"/>
      <c r="P617" s="341"/>
      <c r="Q617" s="1"/>
      <c r="R617" s="1"/>
      <c r="S617" s="77"/>
      <c r="T617" s="77"/>
      <c r="U617" s="77"/>
      <c r="V617" s="77"/>
      <c r="W617" s="1"/>
      <c r="X617" s="46" t="str">
        <f t="shared" si="122"/>
        <v/>
      </c>
      <c r="Y617" s="46" t="str">
        <f>IF(NOT(AND(LEFT(R617,1)="L",R617&lt;&gt;"LIGNE")),"",IF(UPPER(TRIM(W617))="QS","Qt. suffisante",IF(AJ617="","",IF(AF617="MASSE",IF(AJ617&gt;=1,"Kg","g"),IF(AF617="VOLUME",IF(AJ617&gt;=1,"L","cl"),IFERROR(VLOOKUP(UPPER(TRIM(V617)),AP4:AS49,4,FALSE),V617))))))</f>
        <v/>
      </c>
      <c r="Z617" s="78" t="str">
        <f t="shared" si="123"/>
        <v/>
      </c>
      <c r="AA617" s="45" t="str">
        <f>IF(NOT(AND(LEFT(R617,1)="L",R617&lt;&gt;"LIGNE")),"",IF(UPPER(TRIM(W617))="QS","Qt. suffisante",IF(AI617="","",IF(AF617="MASSE",IF(AI617&gt;=1,"Kg","g"),IF(AF617="VOLUME",IF(AI617&gt;=1,"L","cl"),IFERROR(VLOOKUP(UPPER(TRIM(V617)),AP4:AS49,4,FALSE),V617))))))</f>
        <v/>
      </c>
      <c r="AB617" s="47" t="str">
        <f t="shared" si="119"/>
        <v/>
      </c>
      <c r="AC617" s="47" t="str">
        <f t="shared" si="120"/>
        <v/>
      </c>
      <c r="AD617" s="47" t="str">
        <f t="shared" si="124"/>
        <v/>
      </c>
      <c r="AE617" s="1"/>
      <c r="AF617" s="48" t="str">
        <f>IF(NOT(AND(LEFT(R617,1)="L",R617&lt;&gt;"LIGNE")),"",IFERROR(VLOOKUP(UPPER(TRIM(V617)),AP4:AS49,2,FALSE),""))</f>
        <v/>
      </c>
      <c r="AG617" s="49" t="str">
        <f>IF(NOT(AND(LEFT(R617,1)="L",R617&lt;&gt;"LIGNE")),"",IFERROR(VLOOKUP(UPPER(TRIM(V617)),AP4:AS49,3,FALSE),""))</f>
        <v/>
      </c>
      <c r="AH617" s="49" t="str">
        <f t="shared" si="121"/>
        <v/>
      </c>
      <c r="AI617" s="49" t="str">
        <f t="shared" si="125"/>
        <v/>
      </c>
      <c r="AJ617" s="49" t="str">
        <f t="shared" si="126"/>
        <v/>
      </c>
      <c r="AK617" s="40" t="str">
        <f>IF(R617="RECETTE","",IF(R617="PRINCIPAL AUTEUR",IF(OR(S617="",T617="",V617="",W617="",S617=0),"",IFERROR(IF(OR(VLOOKUP(UPPER(TRIM(SUBSTITUTE(T617,CHAR(160)," "))),AP4:AS49,2,FALSE)&lt;&gt;VLOOKUP(UPPER(TRIM(SUBSTITUTE(W617,CHAR(160)," "))),AP4:AS49,2,FALSE),AND(VLOOKUP(UPPER(TRIM(SUBSTITUTE(T617,CHAR(160)," "))),AP4:AS49,2,FALSE)="AUTRE",UPPER(TRIM(SUBSTITUTE(T617,CHAR(160)," ")))&lt;&gt;UPPER(TRIM(SUBSTITUTE(W617,CHAR(160)," "))))),"",(V617*VLOOKUP(UPPER(TRIM(SUBSTITUTE(W617,CHAR(160)," "))),AP4:AS49,3,FALSE))/(S617*VLOOKUP(UPPER(TRIM(SUBSTITUTE(T617,CHAR(160)," "))),AP4:AS49,3,FALSE))),"")),IFERROR(AK616,"")))</f>
        <v/>
      </c>
      <c r="AL617" s="40" t="str">
        <f t="shared" si="127"/>
        <v/>
      </c>
      <c r="AM617" s="50">
        <f t="shared" si="128"/>
        <v>0</v>
      </c>
      <c r="AN617" s="1"/>
      <c r="AO617" s="1"/>
      <c r="AP617" s="26" t="s">
        <v>469</v>
      </c>
      <c r="AQ617" s="1"/>
      <c r="AR617" s="1"/>
      <c r="AS617" s="1"/>
      <c r="BJ617" s="229">
        <v>1</v>
      </c>
    </row>
    <row r="618" spans="2:62" ht="20.100000000000001" customHeight="1" x14ac:dyDescent="0.25">
      <c r="B618" s="178">
        <f t="shared" si="129"/>
        <v>0</v>
      </c>
      <c r="C618" s="156"/>
      <c r="D618" s="157"/>
      <c r="E618" s="157"/>
      <c r="F618" s="157"/>
      <c r="G618" s="157"/>
      <c r="H618" s="157"/>
      <c r="I618" s="158"/>
      <c r="K618" s="255" t="str">
        <f t="shared" si="118"/>
        <v>►</v>
      </c>
      <c r="L618" s="341"/>
      <c r="M618" s="341"/>
      <c r="N618" s="341"/>
      <c r="O618" s="341"/>
      <c r="P618" s="341"/>
      <c r="Q618" s="1"/>
      <c r="R618" s="1"/>
      <c r="S618" s="77"/>
      <c r="T618" s="77"/>
      <c r="U618" s="77"/>
      <c r="V618" s="77"/>
      <c r="W618" s="1"/>
      <c r="X618" s="46" t="str">
        <f t="shared" si="122"/>
        <v/>
      </c>
      <c r="Y618" s="46" t="str">
        <f>IF(NOT(AND(LEFT(R618,1)="L",R618&lt;&gt;"LIGNE")),"",IF(UPPER(TRIM(W618))="QS","Qt. suffisante",IF(AJ618="","",IF(AF618="MASSE",IF(AJ618&gt;=1,"Kg","g"),IF(AF618="VOLUME",IF(AJ618&gt;=1,"L","cl"),IFERROR(VLOOKUP(UPPER(TRIM(V618)),AP4:AS49,4,FALSE),V618))))))</f>
        <v/>
      </c>
      <c r="Z618" s="78" t="str">
        <f t="shared" si="123"/>
        <v/>
      </c>
      <c r="AA618" s="45" t="str">
        <f>IF(NOT(AND(LEFT(R618,1)="L",R618&lt;&gt;"LIGNE")),"",IF(UPPER(TRIM(W618))="QS","Qt. suffisante",IF(AI618="","",IF(AF618="MASSE",IF(AI618&gt;=1,"Kg","g"),IF(AF618="VOLUME",IF(AI618&gt;=1,"L","cl"),IFERROR(VLOOKUP(UPPER(TRIM(V618)),AP4:AS49,4,FALSE),V618))))))</f>
        <v/>
      </c>
      <c r="AB618" s="47" t="str">
        <f t="shared" si="119"/>
        <v/>
      </c>
      <c r="AC618" s="47" t="str">
        <f t="shared" si="120"/>
        <v/>
      </c>
      <c r="AD618" s="47" t="str">
        <f t="shared" si="124"/>
        <v/>
      </c>
      <c r="AE618" s="1"/>
      <c r="AF618" s="48" t="str">
        <f>IF(NOT(AND(LEFT(R618,1)="L",R618&lt;&gt;"LIGNE")),"",IFERROR(VLOOKUP(UPPER(TRIM(V618)),AP4:AS49,2,FALSE),""))</f>
        <v/>
      </c>
      <c r="AG618" s="49" t="str">
        <f>IF(NOT(AND(LEFT(R618,1)="L",R618&lt;&gt;"LIGNE")),"",IFERROR(VLOOKUP(UPPER(TRIM(V618)),AP4:AS49,3,FALSE),""))</f>
        <v/>
      </c>
      <c r="AH618" s="49" t="str">
        <f t="shared" si="121"/>
        <v/>
      </c>
      <c r="AI618" s="49" t="str">
        <f t="shared" si="125"/>
        <v/>
      </c>
      <c r="AJ618" s="49" t="str">
        <f t="shared" si="126"/>
        <v/>
      </c>
      <c r="AK618" s="40" t="str">
        <f>IF(R618="RECETTE","",IF(R618="PRINCIPAL AUTEUR",IF(OR(S618="",T618="",V618="",W618="",S618=0),"",IFERROR(IF(OR(VLOOKUP(UPPER(TRIM(SUBSTITUTE(T618,CHAR(160)," "))),AP4:AS49,2,FALSE)&lt;&gt;VLOOKUP(UPPER(TRIM(SUBSTITUTE(W618,CHAR(160)," "))),AP4:AS49,2,FALSE),AND(VLOOKUP(UPPER(TRIM(SUBSTITUTE(T618,CHAR(160)," "))),AP4:AS49,2,FALSE)="AUTRE",UPPER(TRIM(SUBSTITUTE(T618,CHAR(160)," ")))&lt;&gt;UPPER(TRIM(SUBSTITUTE(W618,CHAR(160)," "))))),"",(V618*VLOOKUP(UPPER(TRIM(SUBSTITUTE(W618,CHAR(160)," "))),AP4:AS49,3,FALSE))/(S618*VLOOKUP(UPPER(TRIM(SUBSTITUTE(T618,CHAR(160)," "))),AP4:AS49,3,FALSE))),"")),IFERROR(AK617,"")))</f>
        <v/>
      </c>
      <c r="AL618" s="40" t="str">
        <f t="shared" si="127"/>
        <v/>
      </c>
      <c r="AM618" s="50">
        <f t="shared" si="128"/>
        <v>0</v>
      </c>
      <c r="AN618" s="1"/>
      <c r="AO618" s="1"/>
      <c r="AP618" s="26" t="s">
        <v>470</v>
      </c>
      <c r="AQ618" s="1"/>
      <c r="AR618" s="1"/>
      <c r="AS618" s="1"/>
      <c r="BJ618" s="229">
        <v>1</v>
      </c>
    </row>
    <row r="619" spans="2:62" ht="20.100000000000001" customHeight="1" x14ac:dyDescent="0.25">
      <c r="B619" s="178">
        <f t="shared" si="129"/>
        <v>0</v>
      </c>
      <c r="C619" s="156"/>
      <c r="D619" s="157"/>
      <c r="E619" s="157"/>
      <c r="F619" s="157"/>
      <c r="G619" s="157"/>
      <c r="H619" s="157"/>
      <c r="I619" s="158"/>
      <c r="K619" s="255" t="str">
        <f t="shared" si="118"/>
        <v>►</v>
      </c>
      <c r="L619" s="341"/>
      <c r="M619" s="341"/>
      <c r="N619" s="341"/>
      <c r="O619" s="341"/>
      <c r="P619" s="341"/>
      <c r="Q619" s="1"/>
      <c r="R619" s="1"/>
      <c r="S619" s="77"/>
      <c r="T619" s="77"/>
      <c r="U619" s="77"/>
      <c r="V619" s="77"/>
      <c r="W619" s="1"/>
      <c r="X619" s="46" t="str">
        <f t="shared" si="122"/>
        <v/>
      </c>
      <c r="Y619" s="46" t="str">
        <f>IF(NOT(AND(LEFT(R619,1)="L",R619&lt;&gt;"LIGNE")),"",IF(UPPER(TRIM(W619))="QS","Qt. suffisante",IF(AJ619="","",IF(AF619="MASSE",IF(AJ619&gt;=1,"Kg","g"),IF(AF619="VOLUME",IF(AJ619&gt;=1,"L","cl"),IFERROR(VLOOKUP(UPPER(TRIM(V619)),AP4:AS49,4,FALSE),V619))))))</f>
        <v/>
      </c>
      <c r="Z619" s="78" t="str">
        <f t="shared" si="123"/>
        <v/>
      </c>
      <c r="AA619" s="45" t="str">
        <f>IF(NOT(AND(LEFT(R619,1)="L",R619&lt;&gt;"LIGNE")),"",IF(UPPER(TRIM(W619))="QS","Qt. suffisante",IF(AI619="","",IF(AF619="MASSE",IF(AI619&gt;=1,"Kg","g"),IF(AF619="VOLUME",IF(AI619&gt;=1,"L","cl"),IFERROR(VLOOKUP(UPPER(TRIM(V619)),AP4:AS49,4,FALSE),V619))))))</f>
        <v/>
      </c>
      <c r="AB619" s="47" t="str">
        <f t="shared" si="119"/>
        <v/>
      </c>
      <c r="AC619" s="47" t="str">
        <f t="shared" si="120"/>
        <v/>
      </c>
      <c r="AD619" s="47" t="str">
        <f t="shared" si="124"/>
        <v/>
      </c>
      <c r="AE619" s="1"/>
      <c r="AF619" s="48" t="str">
        <f>IF(NOT(AND(LEFT(R619,1)="L",R619&lt;&gt;"LIGNE")),"",IFERROR(VLOOKUP(UPPER(TRIM(V619)),AP4:AS49,2,FALSE),""))</f>
        <v/>
      </c>
      <c r="AG619" s="49" t="str">
        <f>IF(NOT(AND(LEFT(R619,1)="L",R619&lt;&gt;"LIGNE")),"",IFERROR(VLOOKUP(UPPER(TRIM(V619)),AP4:AS49,3,FALSE),""))</f>
        <v/>
      </c>
      <c r="AH619" s="49" t="str">
        <f t="shared" si="121"/>
        <v/>
      </c>
      <c r="AI619" s="49" t="str">
        <f t="shared" si="125"/>
        <v/>
      </c>
      <c r="AJ619" s="49" t="str">
        <f t="shared" si="126"/>
        <v/>
      </c>
      <c r="AK619" s="40" t="str">
        <f>IF(R619="RECETTE","",IF(R619="PRINCIPAL AUTEUR",IF(OR(S619="",T619="",V619="",W619="",S619=0),"",IFERROR(IF(OR(VLOOKUP(UPPER(TRIM(SUBSTITUTE(T619,CHAR(160)," "))),AP4:AS49,2,FALSE)&lt;&gt;VLOOKUP(UPPER(TRIM(SUBSTITUTE(W619,CHAR(160)," "))),AP4:AS49,2,FALSE),AND(VLOOKUP(UPPER(TRIM(SUBSTITUTE(T619,CHAR(160)," "))),AP4:AS49,2,FALSE)="AUTRE",UPPER(TRIM(SUBSTITUTE(T619,CHAR(160)," ")))&lt;&gt;UPPER(TRIM(SUBSTITUTE(W619,CHAR(160)," "))))),"",(V619*VLOOKUP(UPPER(TRIM(SUBSTITUTE(W619,CHAR(160)," "))),AP4:AS49,3,FALSE))/(S619*VLOOKUP(UPPER(TRIM(SUBSTITUTE(T619,CHAR(160)," "))),AP4:AS49,3,FALSE))),"")),IFERROR(AK618,"")))</f>
        <v/>
      </c>
      <c r="AL619" s="40" t="str">
        <f t="shared" si="127"/>
        <v/>
      </c>
      <c r="AM619" s="50">
        <f t="shared" si="128"/>
        <v>0</v>
      </c>
      <c r="AN619" s="1"/>
      <c r="AO619" s="1"/>
      <c r="AP619" s="26" t="s">
        <v>471</v>
      </c>
      <c r="AQ619" s="1"/>
      <c r="AR619" s="1"/>
      <c r="AS619" s="1"/>
      <c r="BJ619" s="229">
        <v>1</v>
      </c>
    </row>
    <row r="620" spans="2:62" ht="20.100000000000001" customHeight="1" x14ac:dyDescent="0.25">
      <c r="B620" s="178">
        <f t="shared" si="129"/>
        <v>0</v>
      </c>
      <c r="C620" s="156"/>
      <c r="D620" s="157"/>
      <c r="E620" s="157"/>
      <c r="F620" s="157"/>
      <c r="G620" s="157"/>
      <c r="H620" s="157"/>
      <c r="I620" s="158"/>
      <c r="K620" s="255" t="str">
        <f t="shared" si="118"/>
        <v>►</v>
      </c>
      <c r="L620" s="341"/>
      <c r="M620" s="341"/>
      <c r="N620" s="341"/>
      <c r="O620" s="341"/>
      <c r="P620" s="341"/>
      <c r="Q620" s="1"/>
      <c r="R620" s="1"/>
      <c r="S620" s="77"/>
      <c r="T620" s="77"/>
      <c r="U620" s="77"/>
      <c r="V620" s="77"/>
      <c r="W620" s="1"/>
      <c r="X620" s="46" t="str">
        <f t="shared" si="122"/>
        <v/>
      </c>
      <c r="Y620" s="46" t="str">
        <f>IF(NOT(AND(LEFT(R620,1)="L",R620&lt;&gt;"LIGNE")),"",IF(UPPER(TRIM(W620))="QS","Qt. suffisante",IF(AJ620="","",IF(AF620="MASSE",IF(AJ620&gt;=1,"Kg","g"),IF(AF620="VOLUME",IF(AJ620&gt;=1,"L","cl"),IFERROR(VLOOKUP(UPPER(TRIM(V620)),AP4:AS49,4,FALSE),V620))))))</f>
        <v/>
      </c>
      <c r="Z620" s="78" t="str">
        <f t="shared" si="123"/>
        <v/>
      </c>
      <c r="AA620" s="45" t="str">
        <f>IF(NOT(AND(LEFT(R620,1)="L",R620&lt;&gt;"LIGNE")),"",IF(UPPER(TRIM(W620))="QS","Qt. suffisante",IF(AI620="","",IF(AF620="MASSE",IF(AI620&gt;=1,"Kg","g"),IF(AF620="VOLUME",IF(AI620&gt;=1,"L","cl"),IFERROR(VLOOKUP(UPPER(TRIM(V620)),AP4:AS49,4,FALSE),V620))))))</f>
        <v/>
      </c>
      <c r="AB620" s="47" t="str">
        <f t="shared" si="119"/>
        <v/>
      </c>
      <c r="AC620" s="47" t="str">
        <f t="shared" si="120"/>
        <v/>
      </c>
      <c r="AD620" s="47" t="str">
        <f t="shared" si="124"/>
        <v/>
      </c>
      <c r="AE620" s="1"/>
      <c r="AF620" s="48" t="str">
        <f>IF(NOT(AND(LEFT(R620,1)="L",R620&lt;&gt;"LIGNE")),"",IFERROR(VLOOKUP(UPPER(TRIM(V620)),AP4:AS49,2,FALSE),""))</f>
        <v/>
      </c>
      <c r="AG620" s="49" t="str">
        <f>IF(NOT(AND(LEFT(R620,1)="L",R620&lt;&gt;"LIGNE")),"",IFERROR(VLOOKUP(UPPER(TRIM(V620)),AP4:AS49,3,FALSE),""))</f>
        <v/>
      </c>
      <c r="AH620" s="49" t="str">
        <f t="shared" si="121"/>
        <v/>
      </c>
      <c r="AI620" s="49" t="str">
        <f t="shared" si="125"/>
        <v/>
      </c>
      <c r="AJ620" s="49" t="str">
        <f t="shared" si="126"/>
        <v/>
      </c>
      <c r="AK620" s="40" t="str">
        <f>IF(R620="RECETTE","",IF(R620="PRINCIPAL AUTEUR",IF(OR(S620="",T620="",V620="",W620="",S620=0),"",IFERROR(IF(OR(VLOOKUP(UPPER(TRIM(SUBSTITUTE(T620,CHAR(160)," "))),AP4:AS49,2,FALSE)&lt;&gt;VLOOKUP(UPPER(TRIM(SUBSTITUTE(W620,CHAR(160)," "))),AP4:AS49,2,FALSE),AND(VLOOKUP(UPPER(TRIM(SUBSTITUTE(T620,CHAR(160)," "))),AP4:AS49,2,FALSE)="AUTRE",UPPER(TRIM(SUBSTITUTE(T620,CHAR(160)," ")))&lt;&gt;UPPER(TRIM(SUBSTITUTE(W620,CHAR(160)," "))))),"",(V620*VLOOKUP(UPPER(TRIM(SUBSTITUTE(W620,CHAR(160)," "))),AP4:AS49,3,FALSE))/(S620*VLOOKUP(UPPER(TRIM(SUBSTITUTE(T620,CHAR(160)," "))),AP4:AS49,3,FALSE))),"")),IFERROR(AK619,"")))</f>
        <v/>
      </c>
      <c r="AL620" s="40" t="str">
        <f t="shared" si="127"/>
        <v/>
      </c>
      <c r="AM620" s="50">
        <f t="shared" si="128"/>
        <v>0</v>
      </c>
      <c r="AN620" s="1"/>
      <c r="AO620" s="1"/>
      <c r="AP620" s="51" t="s">
        <v>0</v>
      </c>
      <c r="AQ620" s="1"/>
      <c r="AR620" s="1"/>
      <c r="AS620" s="1"/>
      <c r="BJ620" s="229">
        <v>1</v>
      </c>
    </row>
    <row r="621" spans="2:62" ht="20.100000000000001" customHeight="1" x14ac:dyDescent="0.25">
      <c r="B621" s="178">
        <f t="shared" si="129"/>
        <v>0</v>
      </c>
      <c r="C621" s="156"/>
      <c r="D621" s="157"/>
      <c r="E621" s="157"/>
      <c r="F621" s="157"/>
      <c r="G621" s="157"/>
      <c r="H621" s="157"/>
      <c r="I621" s="158"/>
      <c r="K621" s="255" t="str">
        <f t="shared" si="118"/>
        <v>►</v>
      </c>
      <c r="L621" s="341"/>
      <c r="M621" s="341"/>
      <c r="N621" s="341"/>
      <c r="O621" s="341"/>
      <c r="P621" s="341"/>
      <c r="Q621" s="1"/>
      <c r="R621" s="1"/>
      <c r="S621" s="77"/>
      <c r="T621" s="77"/>
      <c r="U621" s="77"/>
      <c r="V621" s="77"/>
      <c r="W621" s="1"/>
      <c r="X621" s="46" t="str">
        <f t="shared" si="122"/>
        <v/>
      </c>
      <c r="Y621" s="46" t="str">
        <f>IF(NOT(AND(LEFT(R621,1)="L",R621&lt;&gt;"LIGNE")),"",IF(UPPER(TRIM(W621))="QS","Qt. suffisante",IF(AJ621="","",IF(AF621="MASSE",IF(AJ621&gt;=1,"Kg","g"),IF(AF621="VOLUME",IF(AJ621&gt;=1,"L","cl"),IFERROR(VLOOKUP(UPPER(TRIM(V621)),AP4:AS49,4,FALSE),V621))))))</f>
        <v/>
      </c>
      <c r="Z621" s="78" t="str">
        <f t="shared" si="123"/>
        <v/>
      </c>
      <c r="AA621" s="45" t="str">
        <f>IF(NOT(AND(LEFT(R621,1)="L",R621&lt;&gt;"LIGNE")),"",IF(UPPER(TRIM(W621))="QS","Qt. suffisante",IF(AI621="","",IF(AF621="MASSE",IF(AI621&gt;=1,"Kg","g"),IF(AF621="VOLUME",IF(AI621&gt;=1,"L","cl"),IFERROR(VLOOKUP(UPPER(TRIM(V621)),AP4:AS49,4,FALSE),V621))))))</f>
        <v/>
      </c>
      <c r="AB621" s="47" t="str">
        <f t="shared" si="119"/>
        <v/>
      </c>
      <c r="AC621" s="47" t="str">
        <f t="shared" si="120"/>
        <v/>
      </c>
      <c r="AD621" s="47" t="str">
        <f t="shared" si="124"/>
        <v/>
      </c>
      <c r="AE621" s="1"/>
      <c r="AF621" s="48" t="str">
        <f>IF(NOT(AND(LEFT(R621,1)="L",R621&lt;&gt;"LIGNE")),"",IFERROR(VLOOKUP(UPPER(TRIM(V621)),AP4:AS49,2,FALSE),""))</f>
        <v/>
      </c>
      <c r="AG621" s="49" t="str">
        <f>IF(NOT(AND(LEFT(R621,1)="L",R621&lt;&gt;"LIGNE")),"",IFERROR(VLOOKUP(UPPER(TRIM(V621)),AP4:AS49,3,FALSE),""))</f>
        <v/>
      </c>
      <c r="AH621" s="49" t="str">
        <f t="shared" si="121"/>
        <v/>
      </c>
      <c r="AI621" s="49" t="str">
        <f t="shared" si="125"/>
        <v/>
      </c>
      <c r="AJ621" s="49" t="str">
        <f t="shared" si="126"/>
        <v/>
      </c>
      <c r="AK621" s="40" t="str">
        <f>IF(R621="RECETTE","",IF(R621="PRINCIPAL AUTEUR",IF(OR(S621="",T621="",V621="",W621="",S621=0),"",IFERROR(IF(OR(VLOOKUP(UPPER(TRIM(SUBSTITUTE(T621,CHAR(160)," "))),AP4:AS49,2,FALSE)&lt;&gt;VLOOKUP(UPPER(TRIM(SUBSTITUTE(W621,CHAR(160)," "))),AP4:AS49,2,FALSE),AND(VLOOKUP(UPPER(TRIM(SUBSTITUTE(T621,CHAR(160)," "))),AP4:AS49,2,FALSE)="AUTRE",UPPER(TRIM(SUBSTITUTE(T621,CHAR(160)," ")))&lt;&gt;UPPER(TRIM(SUBSTITUTE(W621,CHAR(160)," "))))),"",(V621*VLOOKUP(UPPER(TRIM(SUBSTITUTE(W621,CHAR(160)," "))),AP4:AS49,3,FALSE))/(S621*VLOOKUP(UPPER(TRIM(SUBSTITUTE(T621,CHAR(160)," "))),AP4:AS49,3,FALSE))),"")),IFERROR(AK620,"")))</f>
        <v/>
      </c>
      <c r="AL621" s="40" t="str">
        <f t="shared" si="127"/>
        <v/>
      </c>
      <c r="AM621" s="50">
        <f t="shared" si="128"/>
        <v>0</v>
      </c>
      <c r="AN621" s="1"/>
      <c r="AO621" s="1"/>
      <c r="AP621" s="55" t="s">
        <v>314</v>
      </c>
      <c r="AQ621" s="1"/>
      <c r="AR621" s="1"/>
      <c r="AS621" s="1"/>
      <c r="BJ621" s="229">
        <v>1</v>
      </c>
    </row>
    <row r="622" spans="2:62" ht="20.100000000000001" customHeight="1" x14ac:dyDescent="0.25">
      <c r="B622" s="178">
        <f t="shared" si="129"/>
        <v>0</v>
      </c>
      <c r="C622" s="156"/>
      <c r="D622" s="157"/>
      <c r="E622" s="157"/>
      <c r="F622" s="157"/>
      <c r="G622" s="157"/>
      <c r="H622" s="157"/>
      <c r="I622" s="158"/>
      <c r="K622" s="255" t="str">
        <f t="shared" si="118"/>
        <v>►</v>
      </c>
      <c r="L622" s="341"/>
      <c r="M622" s="341"/>
      <c r="N622" s="341"/>
      <c r="O622" s="341"/>
      <c r="P622" s="341"/>
      <c r="Q622" s="1"/>
      <c r="R622" s="1"/>
      <c r="S622" s="77"/>
      <c r="T622" s="77"/>
      <c r="U622" s="77"/>
      <c r="V622" s="77"/>
      <c r="W622" s="1"/>
      <c r="X622" s="46" t="str">
        <f t="shared" si="122"/>
        <v/>
      </c>
      <c r="Y622" s="46" t="str">
        <f>IF(NOT(AND(LEFT(R622,1)="L",R622&lt;&gt;"LIGNE")),"",IF(UPPER(TRIM(W622))="QS","Qt. suffisante",IF(AJ622="","",IF(AF622="MASSE",IF(AJ622&gt;=1,"Kg","g"),IF(AF622="VOLUME",IF(AJ622&gt;=1,"L","cl"),IFERROR(VLOOKUP(UPPER(TRIM(V622)),AP4:AS49,4,FALSE),V622))))))</f>
        <v/>
      </c>
      <c r="Z622" s="78" t="str">
        <f t="shared" si="123"/>
        <v/>
      </c>
      <c r="AA622" s="45" t="str">
        <f>IF(NOT(AND(LEFT(R622,1)="L",R622&lt;&gt;"LIGNE")),"",IF(UPPER(TRIM(W622))="QS","Qt. suffisante",IF(AI622="","",IF(AF622="MASSE",IF(AI622&gt;=1,"Kg","g"),IF(AF622="VOLUME",IF(AI622&gt;=1,"L","cl"),IFERROR(VLOOKUP(UPPER(TRIM(V622)),AP4:AS49,4,FALSE),V622))))))</f>
        <v/>
      </c>
      <c r="AB622" s="47" t="str">
        <f t="shared" si="119"/>
        <v/>
      </c>
      <c r="AC622" s="47" t="str">
        <f t="shared" si="120"/>
        <v/>
      </c>
      <c r="AD622" s="47" t="str">
        <f t="shared" si="124"/>
        <v/>
      </c>
      <c r="AE622" s="1"/>
      <c r="AF622" s="48" t="str">
        <f>IF(NOT(AND(LEFT(R622,1)="L",R622&lt;&gt;"LIGNE")),"",IFERROR(VLOOKUP(UPPER(TRIM(V622)),AP4:AS49,2,FALSE),""))</f>
        <v/>
      </c>
      <c r="AG622" s="49" t="str">
        <f>IF(NOT(AND(LEFT(R622,1)="L",R622&lt;&gt;"LIGNE")),"",IFERROR(VLOOKUP(UPPER(TRIM(V622)),AP4:AS49,3,FALSE),""))</f>
        <v/>
      </c>
      <c r="AH622" s="49" t="str">
        <f t="shared" si="121"/>
        <v/>
      </c>
      <c r="AI622" s="49" t="str">
        <f t="shared" si="125"/>
        <v/>
      </c>
      <c r="AJ622" s="49" t="str">
        <f t="shared" si="126"/>
        <v/>
      </c>
      <c r="AK622" s="40" t="str">
        <f>IF(R622="RECETTE","",IF(R622="PRINCIPAL AUTEUR",IF(OR(S622="",T622="",V622="",W622="",S622=0),"",IFERROR(IF(OR(VLOOKUP(UPPER(TRIM(SUBSTITUTE(T622,CHAR(160)," "))),AP4:AS49,2,FALSE)&lt;&gt;VLOOKUP(UPPER(TRIM(SUBSTITUTE(W622,CHAR(160)," "))),AP4:AS49,2,FALSE),AND(VLOOKUP(UPPER(TRIM(SUBSTITUTE(T622,CHAR(160)," "))),AP4:AS49,2,FALSE)="AUTRE",UPPER(TRIM(SUBSTITUTE(T622,CHAR(160)," ")))&lt;&gt;UPPER(TRIM(SUBSTITUTE(W622,CHAR(160)," "))))),"",(V622*VLOOKUP(UPPER(TRIM(SUBSTITUTE(W622,CHAR(160)," "))),AP4:AS49,3,FALSE))/(S622*VLOOKUP(UPPER(TRIM(SUBSTITUTE(T622,CHAR(160)," "))),AP4:AS49,3,FALSE))),"")),IFERROR(AK621,"")))</f>
        <v/>
      </c>
      <c r="AL622" s="40" t="str">
        <f t="shared" si="127"/>
        <v/>
      </c>
      <c r="AM622" s="50">
        <f t="shared" si="128"/>
        <v>0</v>
      </c>
      <c r="AN622" s="1"/>
      <c r="AO622" s="1"/>
      <c r="AP622" s="55" t="s">
        <v>312</v>
      </c>
      <c r="AQ622" s="1"/>
      <c r="AR622" s="1"/>
      <c r="AS622" s="1"/>
      <c r="BJ622" s="229">
        <v>1</v>
      </c>
    </row>
    <row r="623" spans="2:62" ht="20.100000000000001" customHeight="1" x14ac:dyDescent="0.25">
      <c r="B623" s="178">
        <f t="shared" si="129"/>
        <v>0</v>
      </c>
      <c r="C623" s="156"/>
      <c r="D623" s="157"/>
      <c r="E623" s="157"/>
      <c r="F623" s="157"/>
      <c r="G623" s="157"/>
      <c r="H623" s="157"/>
      <c r="I623" s="158"/>
      <c r="K623" s="255" t="str">
        <f t="shared" si="118"/>
        <v>►</v>
      </c>
      <c r="L623" s="341"/>
      <c r="M623" s="341"/>
      <c r="N623" s="341"/>
      <c r="O623" s="341"/>
      <c r="P623" s="341"/>
      <c r="Q623" s="1"/>
      <c r="R623" s="1"/>
      <c r="S623" s="77"/>
      <c r="T623" s="77"/>
      <c r="U623" s="77"/>
      <c r="V623" s="77"/>
      <c r="W623" s="1"/>
      <c r="X623" s="46" t="str">
        <f t="shared" si="122"/>
        <v/>
      </c>
      <c r="Y623" s="46" t="str">
        <f>IF(NOT(AND(LEFT(R623,1)="L",R623&lt;&gt;"LIGNE")),"",IF(UPPER(TRIM(W623))="QS","Qt. suffisante",IF(AJ623="","",IF(AF623="MASSE",IF(AJ623&gt;=1,"Kg","g"),IF(AF623="VOLUME",IF(AJ623&gt;=1,"L","cl"),IFERROR(VLOOKUP(UPPER(TRIM(V623)),AP4:AS49,4,FALSE),V623))))))</f>
        <v/>
      </c>
      <c r="Z623" s="78" t="str">
        <f t="shared" si="123"/>
        <v/>
      </c>
      <c r="AA623" s="45" t="str">
        <f>IF(NOT(AND(LEFT(R623,1)="L",R623&lt;&gt;"LIGNE")),"",IF(UPPER(TRIM(W623))="QS","Qt. suffisante",IF(AI623="","",IF(AF623="MASSE",IF(AI623&gt;=1,"Kg","g"),IF(AF623="VOLUME",IF(AI623&gt;=1,"L","cl"),IFERROR(VLOOKUP(UPPER(TRIM(V623)),AP4:AS49,4,FALSE),V623))))))</f>
        <v/>
      </c>
      <c r="AB623" s="47" t="str">
        <f t="shared" si="119"/>
        <v/>
      </c>
      <c r="AC623" s="47" t="str">
        <f t="shared" si="120"/>
        <v/>
      </c>
      <c r="AD623" s="47" t="str">
        <f t="shared" si="124"/>
        <v/>
      </c>
      <c r="AE623" s="1"/>
      <c r="AF623" s="48" t="str">
        <f>IF(NOT(AND(LEFT(R623,1)="L",R623&lt;&gt;"LIGNE")),"",IFERROR(VLOOKUP(UPPER(TRIM(V623)),AP4:AS49,2,FALSE),""))</f>
        <v/>
      </c>
      <c r="AG623" s="49" t="str">
        <f>IF(NOT(AND(LEFT(R623,1)="L",R623&lt;&gt;"LIGNE")),"",IFERROR(VLOOKUP(UPPER(TRIM(V623)),AP4:AS49,3,FALSE),""))</f>
        <v/>
      </c>
      <c r="AH623" s="49" t="str">
        <f t="shared" si="121"/>
        <v/>
      </c>
      <c r="AI623" s="49" t="str">
        <f t="shared" si="125"/>
        <v/>
      </c>
      <c r="AJ623" s="49" t="str">
        <f t="shared" si="126"/>
        <v/>
      </c>
      <c r="AK623" s="40" t="str">
        <f>IF(R623="RECETTE","",IF(R623="PRINCIPAL AUTEUR",IF(OR(S623="",T623="",V623="",W623="",S623=0),"",IFERROR(IF(OR(VLOOKUP(UPPER(TRIM(SUBSTITUTE(T623,CHAR(160)," "))),AP4:AS49,2,FALSE)&lt;&gt;VLOOKUP(UPPER(TRIM(SUBSTITUTE(W623,CHAR(160)," "))),AP4:AS49,2,FALSE),AND(VLOOKUP(UPPER(TRIM(SUBSTITUTE(T623,CHAR(160)," "))),AP4:AS49,2,FALSE)="AUTRE",UPPER(TRIM(SUBSTITUTE(T623,CHAR(160)," ")))&lt;&gt;UPPER(TRIM(SUBSTITUTE(W623,CHAR(160)," "))))),"",(V623*VLOOKUP(UPPER(TRIM(SUBSTITUTE(W623,CHAR(160)," "))),AP4:AS49,3,FALSE))/(S623*VLOOKUP(UPPER(TRIM(SUBSTITUTE(T623,CHAR(160)," "))),AP4:AS49,3,FALSE))),"")),IFERROR(AK622,"")))</f>
        <v/>
      </c>
      <c r="AL623" s="40" t="str">
        <f t="shared" si="127"/>
        <v/>
      </c>
      <c r="AM623" s="50">
        <f t="shared" si="128"/>
        <v>0</v>
      </c>
      <c r="AN623" s="1"/>
      <c r="AO623" s="1"/>
      <c r="AP623" s="55" t="s">
        <v>311</v>
      </c>
      <c r="AQ623" s="1"/>
      <c r="AR623" s="1"/>
      <c r="AS623" s="1"/>
      <c r="BJ623" s="229">
        <v>1</v>
      </c>
    </row>
    <row r="624" spans="2:62" ht="20.100000000000001" customHeight="1" x14ac:dyDescent="0.25">
      <c r="B624" s="178">
        <f t="shared" si="129"/>
        <v>0</v>
      </c>
      <c r="C624" s="156"/>
      <c r="D624" s="157"/>
      <c r="E624" s="157"/>
      <c r="F624" s="157"/>
      <c r="G624" s="157"/>
      <c r="H624" s="157"/>
      <c r="I624" s="158"/>
      <c r="K624" s="255" t="str">
        <f t="shared" si="118"/>
        <v>►</v>
      </c>
      <c r="L624" s="341"/>
      <c r="M624" s="341"/>
      <c r="N624" s="341"/>
      <c r="O624" s="341"/>
      <c r="P624" s="341"/>
      <c r="Q624" s="1"/>
      <c r="R624" s="1"/>
      <c r="S624" s="77"/>
      <c r="T624" s="77"/>
      <c r="U624" s="77"/>
      <c r="V624" s="77"/>
      <c r="W624" s="1"/>
      <c r="X624" s="46" t="str">
        <f t="shared" si="122"/>
        <v/>
      </c>
      <c r="Y624" s="46" t="str">
        <f>IF(NOT(AND(LEFT(R624,1)="L",R624&lt;&gt;"LIGNE")),"",IF(UPPER(TRIM(W624))="QS","Qt. suffisante",IF(AJ624="","",IF(AF624="MASSE",IF(AJ624&gt;=1,"Kg","g"),IF(AF624="VOLUME",IF(AJ624&gt;=1,"L","cl"),IFERROR(VLOOKUP(UPPER(TRIM(V624)),AP4:AS49,4,FALSE),V624))))))</f>
        <v/>
      </c>
      <c r="Z624" s="78" t="str">
        <f t="shared" si="123"/>
        <v/>
      </c>
      <c r="AA624" s="45" t="str">
        <f>IF(NOT(AND(LEFT(R624,1)="L",R624&lt;&gt;"LIGNE")),"",IF(UPPER(TRIM(W624))="QS","Qt. suffisante",IF(AI624="","",IF(AF624="MASSE",IF(AI624&gt;=1,"Kg","g"),IF(AF624="VOLUME",IF(AI624&gt;=1,"L","cl"),IFERROR(VLOOKUP(UPPER(TRIM(V624)),AP4:AS49,4,FALSE),V624))))))</f>
        <v/>
      </c>
      <c r="AB624" s="47" t="str">
        <f t="shared" si="119"/>
        <v/>
      </c>
      <c r="AC624" s="47" t="str">
        <f t="shared" si="120"/>
        <v/>
      </c>
      <c r="AD624" s="47" t="str">
        <f t="shared" si="124"/>
        <v/>
      </c>
      <c r="AE624" s="1"/>
      <c r="AF624" s="48" t="str">
        <f>IF(NOT(AND(LEFT(R624,1)="L",R624&lt;&gt;"LIGNE")),"",IFERROR(VLOOKUP(UPPER(TRIM(V624)),AP4:AS49,2,FALSE),""))</f>
        <v/>
      </c>
      <c r="AG624" s="49" t="str">
        <f>IF(NOT(AND(LEFT(R624,1)="L",R624&lt;&gt;"LIGNE")),"",IFERROR(VLOOKUP(UPPER(TRIM(V624)),AP4:AS49,3,FALSE),""))</f>
        <v/>
      </c>
      <c r="AH624" s="49" t="str">
        <f t="shared" si="121"/>
        <v/>
      </c>
      <c r="AI624" s="49" t="str">
        <f t="shared" si="125"/>
        <v/>
      </c>
      <c r="AJ624" s="49" t="str">
        <f t="shared" si="126"/>
        <v/>
      </c>
      <c r="AK624" s="40" t="str">
        <f>IF(R624="RECETTE","",IF(R624="PRINCIPAL AUTEUR",IF(OR(S624="",T624="",V624="",W624="",S624=0),"",IFERROR(IF(OR(VLOOKUP(UPPER(TRIM(SUBSTITUTE(T624,CHAR(160)," "))),AP4:AS49,2,FALSE)&lt;&gt;VLOOKUP(UPPER(TRIM(SUBSTITUTE(W624,CHAR(160)," "))),AP4:AS49,2,FALSE),AND(VLOOKUP(UPPER(TRIM(SUBSTITUTE(T624,CHAR(160)," "))),AP4:AS49,2,FALSE)="AUTRE",UPPER(TRIM(SUBSTITUTE(T624,CHAR(160)," ")))&lt;&gt;UPPER(TRIM(SUBSTITUTE(W624,CHAR(160)," "))))),"",(V624*VLOOKUP(UPPER(TRIM(SUBSTITUTE(W624,CHAR(160)," "))),AP4:AS49,3,FALSE))/(S624*VLOOKUP(UPPER(TRIM(SUBSTITUTE(T624,CHAR(160)," "))),AP4:AS49,3,FALSE))),"")),IFERROR(AK623,"")))</f>
        <v/>
      </c>
      <c r="AL624" s="40" t="str">
        <f t="shared" si="127"/>
        <v/>
      </c>
      <c r="AM624" s="50">
        <f t="shared" si="128"/>
        <v>0</v>
      </c>
      <c r="AN624" s="1"/>
      <c r="AO624" s="1"/>
      <c r="AP624" s="64" t="s">
        <v>318</v>
      </c>
      <c r="AQ624" s="1"/>
      <c r="AR624" s="1"/>
      <c r="AS624" s="1"/>
      <c r="BJ624" s="229">
        <v>1</v>
      </c>
    </row>
    <row r="625" spans="2:62" ht="20.100000000000001" customHeight="1" x14ac:dyDescent="0.25">
      <c r="B625" s="178">
        <f t="shared" si="129"/>
        <v>0</v>
      </c>
      <c r="C625" s="156"/>
      <c r="D625" s="157"/>
      <c r="E625" s="157"/>
      <c r="F625" s="157"/>
      <c r="G625" s="157"/>
      <c r="H625" s="157"/>
      <c r="I625" s="158"/>
      <c r="K625" s="255" t="str">
        <f t="shared" si="118"/>
        <v>►</v>
      </c>
      <c r="L625" s="341"/>
      <c r="M625" s="341"/>
      <c r="N625" s="341"/>
      <c r="O625" s="341"/>
      <c r="P625" s="341"/>
      <c r="Q625" s="1"/>
      <c r="R625" s="1"/>
      <c r="S625" s="77"/>
      <c r="T625" s="77"/>
      <c r="U625" s="77"/>
      <c r="V625" s="77"/>
      <c r="W625" s="1"/>
      <c r="X625" s="46" t="str">
        <f t="shared" si="122"/>
        <v/>
      </c>
      <c r="Y625" s="46" t="str">
        <f>IF(NOT(AND(LEFT(R625,1)="L",R625&lt;&gt;"LIGNE")),"",IF(UPPER(TRIM(W625))="QS","Qt. suffisante",IF(AJ625="","",IF(AF625="MASSE",IF(AJ625&gt;=1,"Kg","g"),IF(AF625="VOLUME",IF(AJ625&gt;=1,"L","cl"),IFERROR(VLOOKUP(UPPER(TRIM(V625)),AP4:AS49,4,FALSE),V625))))))</f>
        <v/>
      </c>
      <c r="Z625" s="78" t="str">
        <f t="shared" si="123"/>
        <v/>
      </c>
      <c r="AA625" s="45" t="str">
        <f>IF(NOT(AND(LEFT(R625,1)="L",R625&lt;&gt;"LIGNE")),"",IF(UPPER(TRIM(W625))="QS","Qt. suffisante",IF(AI625="","",IF(AF625="MASSE",IF(AI625&gt;=1,"Kg","g"),IF(AF625="VOLUME",IF(AI625&gt;=1,"L","cl"),IFERROR(VLOOKUP(UPPER(TRIM(V625)),AP4:AS49,4,FALSE),V625))))))</f>
        <v/>
      </c>
      <c r="AB625" s="47" t="str">
        <f t="shared" si="119"/>
        <v/>
      </c>
      <c r="AC625" s="47" t="str">
        <f t="shared" si="120"/>
        <v/>
      </c>
      <c r="AD625" s="47" t="str">
        <f t="shared" si="124"/>
        <v/>
      </c>
      <c r="AE625" s="1"/>
      <c r="AF625" s="48" t="str">
        <f>IF(NOT(AND(LEFT(R625,1)="L",R625&lt;&gt;"LIGNE")),"",IFERROR(VLOOKUP(UPPER(TRIM(V625)),AP4:AS49,2,FALSE),""))</f>
        <v/>
      </c>
      <c r="AG625" s="49" t="str">
        <f>IF(NOT(AND(LEFT(R625,1)="L",R625&lt;&gt;"LIGNE")),"",IFERROR(VLOOKUP(UPPER(TRIM(V625)),AP4:AS49,3,FALSE),""))</f>
        <v/>
      </c>
      <c r="AH625" s="49" t="str">
        <f t="shared" si="121"/>
        <v/>
      </c>
      <c r="AI625" s="49" t="str">
        <f t="shared" si="125"/>
        <v/>
      </c>
      <c r="AJ625" s="49" t="str">
        <f t="shared" si="126"/>
        <v/>
      </c>
      <c r="AK625" s="40" t="str">
        <f>IF(R625="RECETTE","",IF(R625="PRINCIPAL AUTEUR",IF(OR(S625="",T625="",V625="",W625="",S625=0),"",IFERROR(IF(OR(VLOOKUP(UPPER(TRIM(SUBSTITUTE(T625,CHAR(160)," "))),AP4:AS49,2,FALSE)&lt;&gt;VLOOKUP(UPPER(TRIM(SUBSTITUTE(W625,CHAR(160)," "))),AP4:AS49,2,FALSE),AND(VLOOKUP(UPPER(TRIM(SUBSTITUTE(T625,CHAR(160)," "))),AP4:AS49,2,FALSE)="AUTRE",UPPER(TRIM(SUBSTITUTE(T625,CHAR(160)," ")))&lt;&gt;UPPER(TRIM(SUBSTITUTE(W625,CHAR(160)," "))))),"",(V625*VLOOKUP(UPPER(TRIM(SUBSTITUTE(W625,CHAR(160)," "))),AP4:AS49,3,FALSE))/(S625*VLOOKUP(UPPER(TRIM(SUBSTITUTE(T625,CHAR(160)," "))),AP4:AS49,3,FALSE))),"")),IFERROR(AK624,"")))</f>
        <v/>
      </c>
      <c r="AL625" s="40" t="str">
        <f t="shared" si="127"/>
        <v/>
      </c>
      <c r="AM625" s="50">
        <f t="shared" si="128"/>
        <v>0</v>
      </c>
      <c r="AN625" s="1"/>
      <c r="AO625" s="1"/>
      <c r="AP625" s="64" t="s">
        <v>316</v>
      </c>
      <c r="AQ625" s="1"/>
      <c r="AR625" s="1"/>
      <c r="AS625" s="1"/>
      <c r="BJ625" s="229">
        <v>1</v>
      </c>
    </row>
    <row r="626" spans="2:62" ht="20.100000000000001" customHeight="1" x14ac:dyDescent="0.25">
      <c r="B626" s="178">
        <f t="shared" si="129"/>
        <v>0</v>
      </c>
      <c r="C626" s="156"/>
      <c r="D626" s="157"/>
      <c r="E626" s="157"/>
      <c r="F626" s="157"/>
      <c r="G626" s="157"/>
      <c r="H626" s="157"/>
      <c r="I626" s="158"/>
      <c r="K626" s="255" t="str">
        <f t="shared" si="118"/>
        <v>►</v>
      </c>
      <c r="L626" s="341"/>
      <c r="M626" s="341"/>
      <c r="N626" s="341"/>
      <c r="O626" s="341"/>
      <c r="P626" s="341"/>
      <c r="Q626" s="1"/>
      <c r="R626" s="1"/>
      <c r="S626" s="77"/>
      <c r="T626" s="77"/>
      <c r="U626" s="77"/>
      <c r="V626" s="77"/>
      <c r="W626" s="1"/>
      <c r="X626" s="46" t="str">
        <f t="shared" si="122"/>
        <v/>
      </c>
      <c r="Y626" s="46" t="str">
        <f>IF(NOT(AND(LEFT(R626,1)="L",R626&lt;&gt;"LIGNE")),"",IF(UPPER(TRIM(W626))="QS","Qt. suffisante",IF(AJ626="","",IF(AF626="MASSE",IF(AJ626&gt;=1,"Kg","g"),IF(AF626="VOLUME",IF(AJ626&gt;=1,"L","cl"),IFERROR(VLOOKUP(UPPER(TRIM(V626)),AP4:AS49,4,FALSE),V626))))))</f>
        <v/>
      </c>
      <c r="Z626" s="78" t="str">
        <f t="shared" si="123"/>
        <v/>
      </c>
      <c r="AA626" s="45" t="str">
        <f>IF(NOT(AND(LEFT(R626,1)="L",R626&lt;&gt;"LIGNE")),"",IF(UPPER(TRIM(W626))="QS","Qt. suffisante",IF(AI626="","",IF(AF626="MASSE",IF(AI626&gt;=1,"Kg","g"),IF(AF626="VOLUME",IF(AI626&gt;=1,"L","cl"),IFERROR(VLOOKUP(UPPER(TRIM(V626)),AP4:AS49,4,FALSE),V626))))))</f>
        <v/>
      </c>
      <c r="AB626" s="47" t="str">
        <f t="shared" si="119"/>
        <v/>
      </c>
      <c r="AC626" s="47" t="str">
        <f t="shared" si="120"/>
        <v/>
      </c>
      <c r="AD626" s="47" t="str">
        <f t="shared" si="124"/>
        <v/>
      </c>
      <c r="AE626" s="1"/>
      <c r="AF626" s="48" t="str">
        <f>IF(NOT(AND(LEFT(R626,1)="L",R626&lt;&gt;"LIGNE")),"",IFERROR(VLOOKUP(UPPER(TRIM(V626)),AP4:AS49,2,FALSE),""))</f>
        <v/>
      </c>
      <c r="AG626" s="49" t="str">
        <f>IF(NOT(AND(LEFT(R626,1)="L",R626&lt;&gt;"LIGNE")),"",IFERROR(VLOOKUP(UPPER(TRIM(V626)),AP4:AS49,3,FALSE),""))</f>
        <v/>
      </c>
      <c r="AH626" s="49" t="str">
        <f t="shared" si="121"/>
        <v/>
      </c>
      <c r="AI626" s="49" t="str">
        <f t="shared" si="125"/>
        <v/>
      </c>
      <c r="AJ626" s="49" t="str">
        <f t="shared" si="126"/>
        <v/>
      </c>
      <c r="AK626" s="40" t="str">
        <f>IF(R626="RECETTE","",IF(R626="PRINCIPAL AUTEUR",IF(OR(S626="",T626="",V626="",W626="",S626=0),"",IFERROR(IF(OR(VLOOKUP(UPPER(TRIM(SUBSTITUTE(T626,CHAR(160)," "))),AP4:AS49,2,FALSE)&lt;&gt;VLOOKUP(UPPER(TRIM(SUBSTITUTE(W626,CHAR(160)," "))),AP4:AS49,2,FALSE),AND(VLOOKUP(UPPER(TRIM(SUBSTITUTE(T626,CHAR(160)," "))),AP4:AS49,2,FALSE)="AUTRE",UPPER(TRIM(SUBSTITUTE(T626,CHAR(160)," ")))&lt;&gt;UPPER(TRIM(SUBSTITUTE(W626,CHAR(160)," "))))),"",(V626*VLOOKUP(UPPER(TRIM(SUBSTITUTE(W626,CHAR(160)," "))),AP4:AS49,3,FALSE))/(S626*VLOOKUP(UPPER(TRIM(SUBSTITUTE(T626,CHAR(160)," "))),AP4:AS49,3,FALSE))),"")),IFERROR(AK625,"")))</f>
        <v/>
      </c>
      <c r="AL626" s="40" t="str">
        <f t="shared" si="127"/>
        <v/>
      </c>
      <c r="AM626" s="50">
        <f t="shared" si="128"/>
        <v>0</v>
      </c>
      <c r="AN626" s="1"/>
      <c r="AO626" s="1"/>
      <c r="AP626" s="64" t="s">
        <v>368</v>
      </c>
      <c r="AQ626" s="1"/>
      <c r="AR626" s="1"/>
      <c r="AS626" s="1"/>
      <c r="BJ626" s="229">
        <v>1</v>
      </c>
    </row>
    <row r="627" spans="2:62" ht="20.100000000000001" customHeight="1" x14ac:dyDescent="0.25">
      <c r="B627" s="178">
        <f t="shared" si="129"/>
        <v>0</v>
      </c>
      <c r="C627" s="156"/>
      <c r="D627" s="157"/>
      <c r="E627" s="157"/>
      <c r="F627" s="157"/>
      <c r="G627" s="157"/>
      <c r="H627" s="157"/>
      <c r="I627" s="158"/>
      <c r="K627" s="255" t="str">
        <f t="shared" si="118"/>
        <v>►</v>
      </c>
      <c r="L627" s="341"/>
      <c r="M627" s="341"/>
      <c r="N627" s="341"/>
      <c r="O627" s="341"/>
      <c r="P627" s="341"/>
      <c r="Q627" s="1"/>
      <c r="R627" s="1"/>
      <c r="S627" s="77"/>
      <c r="T627" s="77"/>
      <c r="U627" s="77"/>
      <c r="V627" s="77"/>
      <c r="W627" s="1"/>
      <c r="X627" s="46" t="str">
        <f t="shared" si="122"/>
        <v/>
      </c>
      <c r="Y627" s="46" t="str">
        <f>IF(NOT(AND(LEFT(R627,1)="L",R627&lt;&gt;"LIGNE")),"",IF(UPPER(TRIM(W627))="QS","Qt. suffisante",IF(AJ627="","",IF(AF627="MASSE",IF(AJ627&gt;=1,"Kg","g"),IF(AF627="VOLUME",IF(AJ627&gt;=1,"L","cl"),IFERROR(VLOOKUP(UPPER(TRIM(V627)),AP4:AS49,4,FALSE),V627))))))</f>
        <v/>
      </c>
      <c r="Z627" s="78" t="str">
        <f t="shared" si="123"/>
        <v/>
      </c>
      <c r="AA627" s="45" t="str">
        <f>IF(NOT(AND(LEFT(R627,1)="L",R627&lt;&gt;"LIGNE")),"",IF(UPPER(TRIM(W627))="QS","Qt. suffisante",IF(AI627="","",IF(AF627="MASSE",IF(AI627&gt;=1,"Kg","g"),IF(AF627="VOLUME",IF(AI627&gt;=1,"L","cl"),IFERROR(VLOOKUP(UPPER(TRIM(V627)),AP4:AS49,4,FALSE),V627))))))</f>
        <v/>
      </c>
      <c r="AB627" s="47" t="str">
        <f t="shared" si="119"/>
        <v/>
      </c>
      <c r="AC627" s="47" t="str">
        <f t="shared" si="120"/>
        <v/>
      </c>
      <c r="AD627" s="47" t="str">
        <f t="shared" si="124"/>
        <v/>
      </c>
      <c r="AE627" s="1"/>
      <c r="AF627" s="48" t="str">
        <f>IF(NOT(AND(LEFT(R627,1)="L",R627&lt;&gt;"LIGNE")),"",IFERROR(VLOOKUP(UPPER(TRIM(V627)),AP4:AS49,2,FALSE),""))</f>
        <v/>
      </c>
      <c r="AG627" s="49" t="str">
        <f>IF(NOT(AND(LEFT(R627,1)="L",R627&lt;&gt;"LIGNE")),"",IFERROR(VLOOKUP(UPPER(TRIM(V627)),AP4:AS49,3,FALSE),""))</f>
        <v/>
      </c>
      <c r="AH627" s="49" t="str">
        <f t="shared" si="121"/>
        <v/>
      </c>
      <c r="AI627" s="49" t="str">
        <f t="shared" si="125"/>
        <v/>
      </c>
      <c r="AJ627" s="49" t="str">
        <f t="shared" si="126"/>
        <v/>
      </c>
      <c r="AK627" s="40" t="str">
        <f>IF(R627="RECETTE","",IF(R627="PRINCIPAL AUTEUR",IF(OR(S627="",T627="",V627="",W627="",S627=0),"",IFERROR(IF(OR(VLOOKUP(UPPER(TRIM(SUBSTITUTE(T627,CHAR(160)," "))),AP4:AS49,2,FALSE)&lt;&gt;VLOOKUP(UPPER(TRIM(SUBSTITUTE(W627,CHAR(160)," "))),AP4:AS49,2,FALSE),AND(VLOOKUP(UPPER(TRIM(SUBSTITUTE(T627,CHAR(160)," "))),AP4:AS49,2,FALSE)="AUTRE",UPPER(TRIM(SUBSTITUTE(T627,CHAR(160)," ")))&lt;&gt;UPPER(TRIM(SUBSTITUTE(W627,CHAR(160)," "))))),"",(V627*VLOOKUP(UPPER(TRIM(SUBSTITUTE(W627,CHAR(160)," "))),AP4:AS49,3,FALSE))/(S627*VLOOKUP(UPPER(TRIM(SUBSTITUTE(T627,CHAR(160)," "))),AP4:AS49,3,FALSE))),"")),IFERROR(AK626,"")))</f>
        <v/>
      </c>
      <c r="AL627" s="40" t="str">
        <f t="shared" si="127"/>
        <v/>
      </c>
      <c r="AM627" s="50">
        <f t="shared" si="128"/>
        <v>0</v>
      </c>
      <c r="AN627" s="1"/>
      <c r="AO627" s="1"/>
      <c r="AP627" s="64" t="s">
        <v>49</v>
      </c>
      <c r="AQ627" s="1"/>
      <c r="AR627" s="1"/>
      <c r="AS627" s="1"/>
      <c r="BJ627" s="229">
        <v>1</v>
      </c>
    </row>
    <row r="628" spans="2:62" ht="20.100000000000001" customHeight="1" x14ac:dyDescent="0.25">
      <c r="B628" s="178">
        <f t="shared" si="129"/>
        <v>0</v>
      </c>
      <c r="C628" s="156"/>
      <c r="D628" s="157"/>
      <c r="E628" s="157"/>
      <c r="F628" s="157"/>
      <c r="G628" s="157"/>
      <c r="H628" s="157"/>
      <c r="I628" s="158"/>
      <c r="K628" s="255" t="str">
        <f t="shared" si="118"/>
        <v>►</v>
      </c>
      <c r="L628" s="341"/>
      <c r="M628" s="341"/>
      <c r="N628" s="341"/>
      <c r="O628" s="341"/>
      <c r="P628" s="341"/>
      <c r="Q628" s="1"/>
      <c r="R628" s="1"/>
      <c r="S628" s="77"/>
      <c r="T628" s="77"/>
      <c r="U628" s="77"/>
      <c r="V628" s="77"/>
      <c r="W628" s="1"/>
      <c r="X628" s="46" t="str">
        <f t="shared" si="122"/>
        <v/>
      </c>
      <c r="Y628" s="46" t="str">
        <f>IF(NOT(AND(LEFT(R628,1)="L",R628&lt;&gt;"LIGNE")),"",IF(UPPER(TRIM(W628))="QS","Qt. suffisante",IF(AJ628="","",IF(AF628="MASSE",IF(AJ628&gt;=1,"Kg","g"),IF(AF628="VOLUME",IF(AJ628&gt;=1,"L","cl"),IFERROR(VLOOKUP(UPPER(TRIM(V628)),AP4:AS49,4,FALSE),V628))))))</f>
        <v/>
      </c>
      <c r="Z628" s="78" t="str">
        <f t="shared" si="123"/>
        <v/>
      </c>
      <c r="AA628" s="45" t="str">
        <f>IF(NOT(AND(LEFT(R628,1)="L",R628&lt;&gt;"LIGNE")),"",IF(UPPER(TRIM(W628))="QS","Qt. suffisante",IF(AI628="","",IF(AF628="MASSE",IF(AI628&gt;=1,"Kg","g"),IF(AF628="VOLUME",IF(AI628&gt;=1,"L","cl"),IFERROR(VLOOKUP(UPPER(TRIM(V628)),AP4:AS49,4,FALSE),V628))))))</f>
        <v/>
      </c>
      <c r="AB628" s="47" t="str">
        <f t="shared" si="119"/>
        <v/>
      </c>
      <c r="AC628" s="47" t="str">
        <f t="shared" si="120"/>
        <v/>
      </c>
      <c r="AD628" s="47" t="str">
        <f t="shared" si="124"/>
        <v/>
      </c>
      <c r="AE628" s="1"/>
      <c r="AF628" s="48" t="str">
        <f>IF(NOT(AND(LEFT(R628,1)="L",R628&lt;&gt;"LIGNE")),"",IFERROR(VLOOKUP(UPPER(TRIM(V628)),AP4:AS49,2,FALSE),""))</f>
        <v/>
      </c>
      <c r="AG628" s="49" t="str">
        <f>IF(NOT(AND(LEFT(R628,1)="L",R628&lt;&gt;"LIGNE")),"",IFERROR(VLOOKUP(UPPER(TRIM(V628)),AP4:AS49,3,FALSE),""))</f>
        <v/>
      </c>
      <c r="AH628" s="49" t="str">
        <f t="shared" si="121"/>
        <v/>
      </c>
      <c r="AI628" s="49" t="str">
        <f t="shared" si="125"/>
        <v/>
      </c>
      <c r="AJ628" s="49" t="str">
        <f t="shared" si="126"/>
        <v/>
      </c>
      <c r="AK628" s="40" t="str">
        <f>IF(R628="RECETTE","",IF(R628="PRINCIPAL AUTEUR",IF(OR(S628="",T628="",V628="",W628="",S628=0),"",IFERROR(IF(OR(VLOOKUP(UPPER(TRIM(SUBSTITUTE(T628,CHAR(160)," "))),AP4:AS49,2,FALSE)&lt;&gt;VLOOKUP(UPPER(TRIM(SUBSTITUTE(W628,CHAR(160)," "))),AP4:AS49,2,FALSE),AND(VLOOKUP(UPPER(TRIM(SUBSTITUTE(T628,CHAR(160)," "))),AP4:AS49,2,FALSE)="AUTRE",UPPER(TRIM(SUBSTITUTE(T628,CHAR(160)," ")))&lt;&gt;UPPER(TRIM(SUBSTITUTE(W628,CHAR(160)," "))))),"",(V628*VLOOKUP(UPPER(TRIM(SUBSTITUTE(W628,CHAR(160)," "))),AP4:AS49,3,FALSE))/(S628*VLOOKUP(UPPER(TRIM(SUBSTITUTE(T628,CHAR(160)," "))),AP4:AS49,3,FALSE))),"")),IFERROR(AK627,"")))</f>
        <v/>
      </c>
      <c r="AL628" s="40" t="str">
        <f t="shared" si="127"/>
        <v/>
      </c>
      <c r="AM628" s="50">
        <f t="shared" si="128"/>
        <v>0</v>
      </c>
      <c r="AN628" s="1"/>
      <c r="AO628" s="1"/>
      <c r="AP628" s="64" t="s">
        <v>439</v>
      </c>
      <c r="AQ628" s="1"/>
      <c r="AR628" s="1"/>
      <c r="AS628" s="1"/>
      <c r="BJ628" s="229">
        <v>1</v>
      </c>
    </row>
    <row r="629" spans="2:62" ht="20.100000000000001" customHeight="1" x14ac:dyDescent="0.25">
      <c r="B629" s="178">
        <f t="shared" si="129"/>
        <v>0</v>
      </c>
      <c r="C629" s="156"/>
      <c r="D629" s="157"/>
      <c r="E629" s="157"/>
      <c r="F629" s="157"/>
      <c r="G629" s="157"/>
      <c r="H629" s="157"/>
      <c r="I629" s="158"/>
      <c r="K629" s="255" t="str">
        <f t="shared" si="118"/>
        <v>►</v>
      </c>
      <c r="L629" s="341"/>
      <c r="M629" s="341"/>
      <c r="N629" s="341"/>
      <c r="O629" s="341"/>
      <c r="P629" s="341"/>
      <c r="Q629" s="1"/>
      <c r="R629" s="1"/>
      <c r="S629" s="77"/>
      <c r="T629" s="77"/>
      <c r="U629" s="77"/>
      <c r="V629" s="77"/>
      <c r="W629" s="1"/>
      <c r="X629" s="46" t="str">
        <f t="shared" si="122"/>
        <v/>
      </c>
      <c r="Y629" s="46" t="str">
        <f>IF(NOT(AND(LEFT(R629,1)="L",R629&lt;&gt;"LIGNE")),"",IF(UPPER(TRIM(W629))="QS","Qt. suffisante",IF(AJ629="","",IF(AF629="MASSE",IF(AJ629&gt;=1,"Kg","g"),IF(AF629="VOLUME",IF(AJ629&gt;=1,"L","cl"),IFERROR(VLOOKUP(UPPER(TRIM(V629)),AP4:AS49,4,FALSE),V629))))))</f>
        <v/>
      </c>
      <c r="Z629" s="78" t="str">
        <f t="shared" si="123"/>
        <v/>
      </c>
      <c r="AA629" s="45" t="str">
        <f>IF(NOT(AND(LEFT(R629,1)="L",R629&lt;&gt;"LIGNE")),"",IF(UPPER(TRIM(W629))="QS","Qt. suffisante",IF(AI629="","",IF(AF629="MASSE",IF(AI629&gt;=1,"Kg","g"),IF(AF629="VOLUME",IF(AI629&gt;=1,"L","cl"),IFERROR(VLOOKUP(UPPER(TRIM(V629)),AP4:AS49,4,FALSE),V629))))))</f>
        <v/>
      </c>
      <c r="AB629" s="47" t="str">
        <f t="shared" si="119"/>
        <v/>
      </c>
      <c r="AC629" s="47" t="str">
        <f t="shared" si="120"/>
        <v/>
      </c>
      <c r="AD629" s="47" t="str">
        <f t="shared" si="124"/>
        <v/>
      </c>
      <c r="AE629" s="1"/>
      <c r="AF629" s="48" t="str">
        <f>IF(NOT(AND(LEFT(R629,1)="L",R629&lt;&gt;"LIGNE")),"",IFERROR(VLOOKUP(UPPER(TRIM(V629)),AP4:AS49,2,FALSE),""))</f>
        <v/>
      </c>
      <c r="AG629" s="49" t="str">
        <f>IF(NOT(AND(LEFT(R629,1)="L",R629&lt;&gt;"LIGNE")),"",IFERROR(VLOOKUP(UPPER(TRIM(V629)),AP4:AS49,3,FALSE),""))</f>
        <v/>
      </c>
      <c r="AH629" s="49" t="str">
        <f t="shared" si="121"/>
        <v/>
      </c>
      <c r="AI629" s="49" t="str">
        <f t="shared" si="125"/>
        <v/>
      </c>
      <c r="AJ629" s="49" t="str">
        <f t="shared" si="126"/>
        <v/>
      </c>
      <c r="AK629" s="40" t="str">
        <f>IF(R629="RECETTE","",IF(R629="PRINCIPAL AUTEUR",IF(OR(S629="",T629="",V629="",W629="",S629=0),"",IFERROR(IF(OR(VLOOKUP(UPPER(TRIM(SUBSTITUTE(T629,CHAR(160)," "))),AP4:AS49,2,FALSE)&lt;&gt;VLOOKUP(UPPER(TRIM(SUBSTITUTE(W629,CHAR(160)," "))),AP4:AS49,2,FALSE),AND(VLOOKUP(UPPER(TRIM(SUBSTITUTE(T629,CHAR(160)," "))),AP4:AS49,2,FALSE)="AUTRE",UPPER(TRIM(SUBSTITUTE(T629,CHAR(160)," ")))&lt;&gt;UPPER(TRIM(SUBSTITUTE(W629,CHAR(160)," "))))),"",(V629*VLOOKUP(UPPER(TRIM(SUBSTITUTE(W629,CHAR(160)," "))),AP4:AS49,3,FALSE))/(S629*VLOOKUP(UPPER(TRIM(SUBSTITUTE(T629,CHAR(160)," "))),AP4:AS49,3,FALSE))),"")),IFERROR(AK628,"")))</f>
        <v/>
      </c>
      <c r="AL629" s="40" t="str">
        <f t="shared" si="127"/>
        <v/>
      </c>
      <c r="AM629" s="50">
        <f t="shared" si="128"/>
        <v>0</v>
      </c>
      <c r="AN629" s="1"/>
      <c r="AO629" s="1"/>
      <c r="AP629" s="64" t="s">
        <v>52</v>
      </c>
      <c r="AQ629" s="1"/>
      <c r="AR629" s="1"/>
      <c r="AS629" s="1"/>
      <c r="BJ629" s="229">
        <v>1</v>
      </c>
    </row>
    <row r="630" spans="2:62" ht="20.100000000000001" customHeight="1" x14ac:dyDescent="0.25">
      <c r="B630" s="178">
        <f t="shared" si="129"/>
        <v>0</v>
      </c>
      <c r="C630" s="156"/>
      <c r="D630" s="157"/>
      <c r="E630" s="157"/>
      <c r="F630" s="157"/>
      <c r="G630" s="157"/>
      <c r="H630" s="157"/>
      <c r="I630" s="158"/>
      <c r="K630" s="255" t="str">
        <f t="shared" si="118"/>
        <v>►</v>
      </c>
      <c r="L630" s="341"/>
      <c r="M630" s="341"/>
      <c r="N630" s="341"/>
      <c r="O630" s="341"/>
      <c r="P630" s="341"/>
      <c r="Q630" s="1"/>
      <c r="R630" s="1"/>
      <c r="S630" s="77"/>
      <c r="T630" s="77"/>
      <c r="U630" s="77"/>
      <c r="V630" s="77"/>
      <c r="W630" s="1"/>
      <c r="X630" s="46" t="str">
        <f t="shared" si="122"/>
        <v/>
      </c>
      <c r="Y630" s="46" t="str">
        <f>IF(NOT(AND(LEFT(R630,1)="L",R630&lt;&gt;"LIGNE")),"",IF(UPPER(TRIM(W630))="QS","Qt. suffisante",IF(AJ630="","",IF(AF630="MASSE",IF(AJ630&gt;=1,"Kg","g"),IF(AF630="VOLUME",IF(AJ630&gt;=1,"L","cl"),IFERROR(VLOOKUP(UPPER(TRIM(V630)),AP4:AS49,4,FALSE),V630))))))</f>
        <v/>
      </c>
      <c r="Z630" s="78" t="str">
        <f t="shared" si="123"/>
        <v/>
      </c>
      <c r="AA630" s="45" t="str">
        <f>IF(NOT(AND(LEFT(R630,1)="L",R630&lt;&gt;"LIGNE")),"",IF(UPPER(TRIM(W630))="QS","Qt. suffisante",IF(AI630="","",IF(AF630="MASSE",IF(AI630&gt;=1,"Kg","g"),IF(AF630="VOLUME",IF(AI630&gt;=1,"L","cl"),IFERROR(VLOOKUP(UPPER(TRIM(V630)),AP4:AS49,4,FALSE),V630))))))</f>
        <v/>
      </c>
      <c r="AB630" s="47" t="str">
        <f t="shared" si="119"/>
        <v/>
      </c>
      <c r="AC630" s="47" t="str">
        <f t="shared" si="120"/>
        <v/>
      </c>
      <c r="AD630" s="47" t="str">
        <f t="shared" si="124"/>
        <v/>
      </c>
      <c r="AE630" s="1"/>
      <c r="AF630" s="48" t="str">
        <f>IF(NOT(AND(LEFT(R630,1)="L",R630&lt;&gt;"LIGNE")),"",IFERROR(VLOOKUP(UPPER(TRIM(V630)),AP4:AS49,2,FALSE),""))</f>
        <v/>
      </c>
      <c r="AG630" s="49" t="str">
        <f>IF(NOT(AND(LEFT(R630,1)="L",R630&lt;&gt;"LIGNE")),"",IFERROR(VLOOKUP(UPPER(TRIM(V630)),AP4:AS49,3,FALSE),""))</f>
        <v/>
      </c>
      <c r="AH630" s="49" t="str">
        <f t="shared" si="121"/>
        <v/>
      </c>
      <c r="AI630" s="49" t="str">
        <f t="shared" si="125"/>
        <v/>
      </c>
      <c r="AJ630" s="49" t="str">
        <f t="shared" si="126"/>
        <v/>
      </c>
      <c r="AK630" s="40" t="str">
        <f>IF(R630="RECETTE","",IF(R630="PRINCIPAL AUTEUR",IF(OR(S630="",T630="",V630="",W630="",S630=0),"",IFERROR(IF(OR(VLOOKUP(UPPER(TRIM(SUBSTITUTE(T630,CHAR(160)," "))),AP4:AS49,2,FALSE)&lt;&gt;VLOOKUP(UPPER(TRIM(SUBSTITUTE(W630,CHAR(160)," "))),AP4:AS49,2,FALSE),AND(VLOOKUP(UPPER(TRIM(SUBSTITUTE(T630,CHAR(160)," "))),AP4:AS49,2,FALSE)="AUTRE",UPPER(TRIM(SUBSTITUTE(T630,CHAR(160)," ")))&lt;&gt;UPPER(TRIM(SUBSTITUTE(W630,CHAR(160)," "))))),"",(V630*VLOOKUP(UPPER(TRIM(SUBSTITUTE(W630,CHAR(160)," "))),AP4:AS49,3,FALSE))/(S630*VLOOKUP(UPPER(TRIM(SUBSTITUTE(T630,CHAR(160)," "))),AP4:AS49,3,FALSE))),"")),IFERROR(AK629,"")))</f>
        <v/>
      </c>
      <c r="AL630" s="40" t="str">
        <f t="shared" si="127"/>
        <v/>
      </c>
      <c r="AM630" s="50">
        <f t="shared" si="128"/>
        <v>0</v>
      </c>
      <c r="AN630" s="1"/>
      <c r="AO630" s="1"/>
      <c r="AP630" s="64" t="s">
        <v>440</v>
      </c>
      <c r="AQ630" s="1"/>
      <c r="AR630" s="1"/>
      <c r="AS630" s="1"/>
      <c r="BJ630" s="229">
        <v>1</v>
      </c>
    </row>
    <row r="631" spans="2:62" ht="20.100000000000001" customHeight="1" x14ac:dyDescent="0.25">
      <c r="B631" s="178">
        <f t="shared" si="129"/>
        <v>0</v>
      </c>
      <c r="C631" s="156"/>
      <c r="D631" s="157"/>
      <c r="E631" s="157"/>
      <c r="F631" s="157"/>
      <c r="G631" s="157"/>
      <c r="H631" s="157"/>
      <c r="I631" s="158"/>
      <c r="K631" s="255" t="str">
        <f t="shared" si="118"/>
        <v>►</v>
      </c>
      <c r="L631" s="341"/>
      <c r="M631" s="341"/>
      <c r="N631" s="341"/>
      <c r="O631" s="341"/>
      <c r="P631" s="341"/>
      <c r="Q631" s="1"/>
      <c r="R631" s="1"/>
      <c r="S631" s="77"/>
      <c r="T631" s="77"/>
      <c r="U631" s="77"/>
      <c r="V631" s="77"/>
      <c r="W631" s="1"/>
      <c r="X631" s="46" t="str">
        <f t="shared" si="122"/>
        <v/>
      </c>
      <c r="Y631" s="46" t="str">
        <f>IF(NOT(AND(LEFT(R631,1)="L",R631&lt;&gt;"LIGNE")),"",IF(UPPER(TRIM(W631))="QS","Qt. suffisante",IF(AJ631="","",IF(AF631="MASSE",IF(AJ631&gt;=1,"Kg","g"),IF(AF631="VOLUME",IF(AJ631&gt;=1,"L","cl"),IFERROR(VLOOKUP(UPPER(TRIM(V631)),AP4:AS49,4,FALSE),V631))))))</f>
        <v/>
      </c>
      <c r="Z631" s="78" t="str">
        <f t="shared" si="123"/>
        <v/>
      </c>
      <c r="AA631" s="45" t="str">
        <f>IF(NOT(AND(LEFT(R631,1)="L",R631&lt;&gt;"LIGNE")),"",IF(UPPER(TRIM(W631))="QS","Qt. suffisante",IF(AI631="","",IF(AF631="MASSE",IF(AI631&gt;=1,"Kg","g"),IF(AF631="VOLUME",IF(AI631&gt;=1,"L","cl"),IFERROR(VLOOKUP(UPPER(TRIM(V631)),AP4:AS49,4,FALSE),V631))))))</f>
        <v/>
      </c>
      <c r="AB631" s="47" t="str">
        <f t="shared" si="119"/>
        <v/>
      </c>
      <c r="AC631" s="47" t="str">
        <f t="shared" si="120"/>
        <v/>
      </c>
      <c r="AD631" s="47" t="str">
        <f t="shared" si="124"/>
        <v/>
      </c>
      <c r="AE631" s="1"/>
      <c r="AF631" s="48" t="str">
        <f>IF(NOT(AND(LEFT(R631,1)="L",R631&lt;&gt;"LIGNE")),"",IFERROR(VLOOKUP(UPPER(TRIM(V631)),AP4:AS49,2,FALSE),""))</f>
        <v/>
      </c>
      <c r="AG631" s="49" t="str">
        <f>IF(NOT(AND(LEFT(R631,1)="L",R631&lt;&gt;"LIGNE")),"",IFERROR(VLOOKUP(UPPER(TRIM(V631)),AP4:AS49,3,FALSE),""))</f>
        <v/>
      </c>
      <c r="AH631" s="49" t="str">
        <f t="shared" si="121"/>
        <v/>
      </c>
      <c r="AI631" s="49" t="str">
        <f t="shared" si="125"/>
        <v/>
      </c>
      <c r="AJ631" s="49" t="str">
        <f t="shared" si="126"/>
        <v/>
      </c>
      <c r="AK631" s="40" t="str">
        <f>IF(R631="RECETTE","",IF(R631="PRINCIPAL AUTEUR",IF(OR(S631="",T631="",V631="",W631="",S631=0),"",IFERROR(IF(OR(VLOOKUP(UPPER(TRIM(SUBSTITUTE(T631,CHAR(160)," "))),AP4:AS49,2,FALSE)&lt;&gt;VLOOKUP(UPPER(TRIM(SUBSTITUTE(W631,CHAR(160)," "))),AP4:AS49,2,FALSE),AND(VLOOKUP(UPPER(TRIM(SUBSTITUTE(T631,CHAR(160)," "))),AP4:AS49,2,FALSE)="AUTRE",UPPER(TRIM(SUBSTITUTE(T631,CHAR(160)," ")))&lt;&gt;UPPER(TRIM(SUBSTITUTE(W631,CHAR(160)," "))))),"",(V631*VLOOKUP(UPPER(TRIM(SUBSTITUTE(W631,CHAR(160)," "))),AP4:AS49,3,FALSE))/(S631*VLOOKUP(UPPER(TRIM(SUBSTITUTE(T631,CHAR(160)," "))),AP4:AS49,3,FALSE))),"")),IFERROR(AK630,"")))</f>
        <v/>
      </c>
      <c r="AL631" s="40" t="str">
        <f t="shared" si="127"/>
        <v/>
      </c>
      <c r="AM631" s="50">
        <f t="shared" si="128"/>
        <v>0</v>
      </c>
      <c r="AN631" s="1"/>
      <c r="AO631" s="1"/>
      <c r="AP631" s="64" t="s">
        <v>441</v>
      </c>
      <c r="AQ631" s="1"/>
      <c r="AR631" s="1"/>
      <c r="AS631" s="1"/>
      <c r="BJ631" s="229">
        <v>1</v>
      </c>
    </row>
    <row r="632" spans="2:62" ht="20.100000000000001" customHeight="1" x14ac:dyDescent="0.25">
      <c r="B632" s="178">
        <f t="shared" si="129"/>
        <v>0</v>
      </c>
      <c r="C632" s="156"/>
      <c r="D632" s="157"/>
      <c r="E632" s="157"/>
      <c r="F632" s="157"/>
      <c r="G632" s="157"/>
      <c r="H632" s="157"/>
      <c r="I632" s="158"/>
      <c r="K632" s="255" t="str">
        <f t="shared" si="118"/>
        <v>►</v>
      </c>
      <c r="L632" s="341"/>
      <c r="M632" s="341"/>
      <c r="N632" s="341"/>
      <c r="O632" s="341"/>
      <c r="P632" s="341"/>
      <c r="Q632" s="1"/>
      <c r="R632" s="1"/>
      <c r="S632" s="77"/>
      <c r="T632" s="77"/>
      <c r="U632" s="77"/>
      <c r="V632" s="77"/>
      <c r="W632" s="1"/>
      <c r="X632" s="46" t="str">
        <f t="shared" si="122"/>
        <v/>
      </c>
      <c r="Y632" s="46" t="str">
        <f>IF(NOT(AND(LEFT(R632,1)="L",R632&lt;&gt;"LIGNE")),"",IF(UPPER(TRIM(W632))="QS","Qt. suffisante",IF(AJ632="","",IF(AF632="MASSE",IF(AJ632&gt;=1,"Kg","g"),IF(AF632="VOLUME",IF(AJ632&gt;=1,"L","cl"),IFERROR(VLOOKUP(UPPER(TRIM(V632)),AP4:AS49,4,FALSE),V632))))))</f>
        <v/>
      </c>
      <c r="Z632" s="78" t="str">
        <f t="shared" si="123"/>
        <v/>
      </c>
      <c r="AA632" s="45" t="str">
        <f>IF(NOT(AND(LEFT(R632,1)="L",R632&lt;&gt;"LIGNE")),"",IF(UPPER(TRIM(W632))="QS","Qt. suffisante",IF(AI632="","",IF(AF632="MASSE",IF(AI632&gt;=1,"Kg","g"),IF(AF632="VOLUME",IF(AI632&gt;=1,"L","cl"),IFERROR(VLOOKUP(UPPER(TRIM(V632)),AP4:AS49,4,FALSE),V632))))))</f>
        <v/>
      </c>
      <c r="AB632" s="47" t="str">
        <f t="shared" si="119"/>
        <v/>
      </c>
      <c r="AC632" s="47" t="str">
        <f t="shared" si="120"/>
        <v/>
      </c>
      <c r="AD632" s="47" t="str">
        <f t="shared" si="124"/>
        <v/>
      </c>
      <c r="AE632" s="1"/>
      <c r="AF632" s="48" t="str">
        <f>IF(NOT(AND(LEFT(R632,1)="L",R632&lt;&gt;"LIGNE")),"",IFERROR(VLOOKUP(UPPER(TRIM(V632)),AP4:AS49,2,FALSE),""))</f>
        <v/>
      </c>
      <c r="AG632" s="49" t="str">
        <f>IF(NOT(AND(LEFT(R632,1)="L",R632&lt;&gt;"LIGNE")),"",IFERROR(VLOOKUP(UPPER(TRIM(V632)),AP4:AS49,3,FALSE),""))</f>
        <v/>
      </c>
      <c r="AH632" s="49" t="str">
        <f t="shared" si="121"/>
        <v/>
      </c>
      <c r="AI632" s="49" t="str">
        <f t="shared" si="125"/>
        <v/>
      </c>
      <c r="AJ632" s="49" t="str">
        <f t="shared" si="126"/>
        <v/>
      </c>
      <c r="AK632" s="40" t="str">
        <f>IF(R632="RECETTE","",IF(R632="PRINCIPAL AUTEUR",IF(OR(S632="",T632="",V632="",W632="",S632=0),"",IFERROR(IF(OR(VLOOKUP(UPPER(TRIM(SUBSTITUTE(T632,CHAR(160)," "))),AP4:AS49,2,FALSE)&lt;&gt;VLOOKUP(UPPER(TRIM(SUBSTITUTE(W632,CHAR(160)," "))),AP4:AS49,2,FALSE),AND(VLOOKUP(UPPER(TRIM(SUBSTITUTE(T632,CHAR(160)," "))),AP4:AS49,2,FALSE)="AUTRE",UPPER(TRIM(SUBSTITUTE(T632,CHAR(160)," ")))&lt;&gt;UPPER(TRIM(SUBSTITUTE(W632,CHAR(160)," "))))),"",(V632*VLOOKUP(UPPER(TRIM(SUBSTITUTE(W632,CHAR(160)," "))),AP4:AS49,3,FALSE))/(S632*VLOOKUP(UPPER(TRIM(SUBSTITUTE(T632,CHAR(160)," "))),AP4:AS49,3,FALSE))),"")),IFERROR(AK631,"")))</f>
        <v/>
      </c>
      <c r="AL632" s="40" t="str">
        <f t="shared" si="127"/>
        <v/>
      </c>
      <c r="AM632" s="50">
        <f t="shared" si="128"/>
        <v>0</v>
      </c>
      <c r="AN632" s="1"/>
      <c r="AO632" s="1"/>
      <c r="AP632" s="64" t="s">
        <v>442</v>
      </c>
      <c r="AQ632" s="1"/>
      <c r="AR632" s="1"/>
      <c r="AS632" s="1"/>
      <c r="BJ632" s="229">
        <v>1</v>
      </c>
    </row>
    <row r="633" spans="2:62" ht="20.100000000000001" customHeight="1" x14ac:dyDescent="0.25">
      <c r="B633" s="178">
        <f t="shared" si="129"/>
        <v>0</v>
      </c>
      <c r="C633" s="156"/>
      <c r="D633" s="157"/>
      <c r="E633" s="157"/>
      <c r="F633" s="157"/>
      <c r="G633" s="157"/>
      <c r="H633" s="157"/>
      <c r="I633" s="158"/>
      <c r="K633" s="255" t="str">
        <f t="shared" si="118"/>
        <v>►</v>
      </c>
      <c r="L633" s="341"/>
      <c r="M633" s="341"/>
      <c r="N633" s="341"/>
      <c r="O633" s="341"/>
      <c r="P633" s="341"/>
      <c r="Q633" s="1"/>
      <c r="R633" s="1"/>
      <c r="S633" s="77"/>
      <c r="T633" s="77"/>
      <c r="U633" s="77"/>
      <c r="V633" s="77"/>
      <c r="W633" s="1"/>
      <c r="X633" s="46" t="str">
        <f t="shared" si="122"/>
        <v/>
      </c>
      <c r="Y633" s="46" t="str">
        <f>IF(NOT(AND(LEFT(R633,1)="L",R633&lt;&gt;"LIGNE")),"",IF(UPPER(TRIM(W633))="QS","Qt. suffisante",IF(AJ633="","",IF(AF633="MASSE",IF(AJ633&gt;=1,"Kg","g"),IF(AF633="VOLUME",IF(AJ633&gt;=1,"L","cl"),IFERROR(VLOOKUP(UPPER(TRIM(V633)),AP4:AS49,4,FALSE),V633))))))</f>
        <v/>
      </c>
      <c r="Z633" s="78" t="str">
        <f t="shared" si="123"/>
        <v/>
      </c>
      <c r="AA633" s="45" t="str">
        <f>IF(NOT(AND(LEFT(R633,1)="L",R633&lt;&gt;"LIGNE")),"",IF(UPPER(TRIM(W633))="QS","Qt. suffisante",IF(AI633="","",IF(AF633="MASSE",IF(AI633&gt;=1,"Kg","g"),IF(AF633="VOLUME",IF(AI633&gt;=1,"L","cl"),IFERROR(VLOOKUP(UPPER(TRIM(V633)),AP4:AS49,4,FALSE),V633))))))</f>
        <v/>
      </c>
      <c r="AB633" s="47" t="str">
        <f t="shared" si="119"/>
        <v/>
      </c>
      <c r="AC633" s="47" t="str">
        <f t="shared" si="120"/>
        <v/>
      </c>
      <c r="AD633" s="47" t="str">
        <f t="shared" si="124"/>
        <v/>
      </c>
      <c r="AE633" s="1"/>
      <c r="AF633" s="48" t="str">
        <f>IF(NOT(AND(LEFT(R633,1)="L",R633&lt;&gt;"LIGNE")),"",IFERROR(VLOOKUP(UPPER(TRIM(V633)),AP4:AS49,2,FALSE),""))</f>
        <v/>
      </c>
      <c r="AG633" s="49" t="str">
        <f>IF(NOT(AND(LEFT(R633,1)="L",R633&lt;&gt;"LIGNE")),"",IFERROR(VLOOKUP(UPPER(TRIM(V633)),AP4:AS49,3,FALSE),""))</f>
        <v/>
      </c>
      <c r="AH633" s="49" t="str">
        <f t="shared" si="121"/>
        <v/>
      </c>
      <c r="AI633" s="49" t="str">
        <f t="shared" si="125"/>
        <v/>
      </c>
      <c r="AJ633" s="49" t="str">
        <f t="shared" si="126"/>
        <v/>
      </c>
      <c r="AK633" s="40" t="str">
        <f>IF(R633="RECETTE","",IF(R633="PRINCIPAL AUTEUR",IF(OR(S633="",T633="",V633="",W633="",S633=0),"",IFERROR(IF(OR(VLOOKUP(UPPER(TRIM(SUBSTITUTE(T633,CHAR(160)," "))),AP4:AS49,2,FALSE)&lt;&gt;VLOOKUP(UPPER(TRIM(SUBSTITUTE(W633,CHAR(160)," "))),AP4:AS49,2,FALSE),AND(VLOOKUP(UPPER(TRIM(SUBSTITUTE(T633,CHAR(160)," "))),AP4:AS49,2,FALSE)="AUTRE",UPPER(TRIM(SUBSTITUTE(T633,CHAR(160)," ")))&lt;&gt;UPPER(TRIM(SUBSTITUTE(W633,CHAR(160)," "))))),"",(V633*VLOOKUP(UPPER(TRIM(SUBSTITUTE(W633,CHAR(160)," "))),AP4:AS49,3,FALSE))/(S633*VLOOKUP(UPPER(TRIM(SUBSTITUTE(T633,CHAR(160)," "))),AP4:AS49,3,FALSE))),"")),IFERROR(AK632,"")))</f>
        <v/>
      </c>
      <c r="AL633" s="40" t="str">
        <f t="shared" si="127"/>
        <v/>
      </c>
      <c r="AM633" s="50">
        <f t="shared" si="128"/>
        <v>0</v>
      </c>
      <c r="AN633" s="1"/>
      <c r="AO633" s="1"/>
      <c r="AP633" s="64" t="s">
        <v>443</v>
      </c>
      <c r="AQ633" s="1"/>
      <c r="AR633" s="1"/>
      <c r="AS633" s="1"/>
      <c r="BJ633" s="229">
        <v>1</v>
      </c>
    </row>
    <row r="634" spans="2:62" ht="20.100000000000001" customHeight="1" x14ac:dyDescent="0.25">
      <c r="B634" s="178">
        <f t="shared" si="129"/>
        <v>0</v>
      </c>
      <c r="C634" s="156"/>
      <c r="D634" s="157"/>
      <c r="E634" s="157"/>
      <c r="F634" s="157"/>
      <c r="G634" s="157"/>
      <c r="H634" s="157"/>
      <c r="I634" s="158"/>
      <c r="K634" s="255" t="str">
        <f t="shared" si="118"/>
        <v>►</v>
      </c>
      <c r="L634" s="341"/>
      <c r="M634" s="341"/>
      <c r="N634" s="341"/>
      <c r="O634" s="341"/>
      <c r="P634" s="341"/>
      <c r="Q634" s="1"/>
      <c r="R634" s="1"/>
      <c r="S634" s="77"/>
      <c r="T634" s="77"/>
      <c r="U634" s="77"/>
      <c r="V634" s="77"/>
      <c r="W634" s="1"/>
      <c r="X634" s="46" t="str">
        <f t="shared" si="122"/>
        <v/>
      </c>
      <c r="Y634" s="46" t="str">
        <f>IF(NOT(AND(LEFT(R634,1)="L",R634&lt;&gt;"LIGNE")),"",IF(UPPER(TRIM(W634))="QS","Qt. suffisante",IF(AJ634="","",IF(AF634="MASSE",IF(AJ634&gt;=1,"Kg","g"),IF(AF634="VOLUME",IF(AJ634&gt;=1,"L","cl"),IFERROR(VLOOKUP(UPPER(TRIM(V634)),AP4:AS49,4,FALSE),V634))))))</f>
        <v/>
      </c>
      <c r="Z634" s="78" t="str">
        <f t="shared" si="123"/>
        <v/>
      </c>
      <c r="AA634" s="45" t="str">
        <f>IF(NOT(AND(LEFT(R634,1)="L",R634&lt;&gt;"LIGNE")),"",IF(UPPER(TRIM(W634))="QS","Qt. suffisante",IF(AI634="","",IF(AF634="MASSE",IF(AI634&gt;=1,"Kg","g"),IF(AF634="VOLUME",IF(AI634&gt;=1,"L","cl"),IFERROR(VLOOKUP(UPPER(TRIM(V634)),AP4:AS49,4,FALSE),V634))))))</f>
        <v/>
      </c>
      <c r="AB634" s="47" t="str">
        <f t="shared" si="119"/>
        <v/>
      </c>
      <c r="AC634" s="47" t="str">
        <f t="shared" si="120"/>
        <v/>
      </c>
      <c r="AD634" s="47" t="str">
        <f t="shared" si="124"/>
        <v/>
      </c>
      <c r="AE634" s="1"/>
      <c r="AF634" s="48" t="str">
        <f>IF(NOT(AND(LEFT(R634,1)="L",R634&lt;&gt;"LIGNE")),"",IFERROR(VLOOKUP(UPPER(TRIM(V634)),AP4:AS49,2,FALSE),""))</f>
        <v/>
      </c>
      <c r="AG634" s="49" t="str">
        <f>IF(NOT(AND(LEFT(R634,1)="L",R634&lt;&gt;"LIGNE")),"",IFERROR(VLOOKUP(UPPER(TRIM(V634)),AP4:AS49,3,FALSE),""))</f>
        <v/>
      </c>
      <c r="AH634" s="49" t="str">
        <f t="shared" si="121"/>
        <v/>
      </c>
      <c r="AI634" s="49" t="str">
        <f t="shared" si="125"/>
        <v/>
      </c>
      <c r="AJ634" s="49" t="str">
        <f t="shared" si="126"/>
        <v/>
      </c>
      <c r="AK634" s="40" t="str">
        <f>IF(R634="RECETTE","",IF(R634="PRINCIPAL AUTEUR",IF(OR(S634="",T634="",V634="",W634="",S634=0),"",IFERROR(IF(OR(VLOOKUP(UPPER(TRIM(SUBSTITUTE(T634,CHAR(160)," "))),AP4:AS49,2,FALSE)&lt;&gt;VLOOKUP(UPPER(TRIM(SUBSTITUTE(W634,CHAR(160)," "))),AP4:AS49,2,FALSE),AND(VLOOKUP(UPPER(TRIM(SUBSTITUTE(T634,CHAR(160)," "))),AP4:AS49,2,FALSE)="AUTRE",UPPER(TRIM(SUBSTITUTE(T634,CHAR(160)," ")))&lt;&gt;UPPER(TRIM(SUBSTITUTE(W634,CHAR(160)," "))))),"",(V634*VLOOKUP(UPPER(TRIM(SUBSTITUTE(W634,CHAR(160)," "))),AP4:AS49,3,FALSE))/(S634*VLOOKUP(UPPER(TRIM(SUBSTITUTE(T634,CHAR(160)," "))),AP4:AS49,3,FALSE))),"")),IFERROR(AK633,"")))</f>
        <v/>
      </c>
      <c r="AL634" s="40" t="str">
        <f t="shared" si="127"/>
        <v/>
      </c>
      <c r="AM634" s="50">
        <f t="shared" si="128"/>
        <v>0</v>
      </c>
      <c r="AN634" s="1"/>
      <c r="AO634" s="1"/>
      <c r="AP634" s="64" t="s">
        <v>367</v>
      </c>
      <c r="AQ634" s="1"/>
      <c r="AR634" s="1"/>
      <c r="AS634" s="1"/>
      <c r="BJ634" s="229">
        <v>1</v>
      </c>
    </row>
    <row r="635" spans="2:62" ht="20.100000000000001" customHeight="1" x14ac:dyDescent="0.25">
      <c r="B635" s="178">
        <f t="shared" si="129"/>
        <v>0</v>
      </c>
      <c r="C635" s="156"/>
      <c r="D635" s="157"/>
      <c r="E635" s="157"/>
      <c r="F635" s="157"/>
      <c r="G635" s="157"/>
      <c r="H635" s="157"/>
      <c r="I635" s="158"/>
      <c r="K635" s="255" t="str">
        <f t="shared" si="118"/>
        <v>►</v>
      </c>
      <c r="L635" s="341"/>
      <c r="M635" s="341"/>
      <c r="N635" s="341"/>
      <c r="O635" s="341"/>
      <c r="P635" s="341"/>
      <c r="Q635" s="1"/>
      <c r="R635" s="1"/>
      <c r="S635" s="77"/>
      <c r="T635" s="77"/>
      <c r="U635" s="77"/>
      <c r="V635" s="77"/>
      <c r="W635" s="1"/>
      <c r="X635" s="46" t="str">
        <f t="shared" si="122"/>
        <v/>
      </c>
      <c r="Y635" s="46" t="str">
        <f>IF(NOT(AND(LEFT(R635,1)="L",R635&lt;&gt;"LIGNE")),"",IF(UPPER(TRIM(W635))="QS","Qt. suffisante",IF(AJ635="","",IF(AF635="MASSE",IF(AJ635&gt;=1,"Kg","g"),IF(AF635="VOLUME",IF(AJ635&gt;=1,"L","cl"),IFERROR(VLOOKUP(UPPER(TRIM(V635)),AP4:AS49,4,FALSE),V635))))))</f>
        <v/>
      </c>
      <c r="Z635" s="78" t="str">
        <f t="shared" si="123"/>
        <v/>
      </c>
      <c r="AA635" s="45" t="str">
        <f>IF(NOT(AND(LEFT(R635,1)="L",R635&lt;&gt;"LIGNE")),"",IF(UPPER(TRIM(W635))="QS","Qt. suffisante",IF(AI635="","",IF(AF635="MASSE",IF(AI635&gt;=1,"Kg","g"),IF(AF635="VOLUME",IF(AI635&gt;=1,"L","cl"),IFERROR(VLOOKUP(UPPER(TRIM(V635)),AP4:AS49,4,FALSE),V635))))))</f>
        <v/>
      </c>
      <c r="AB635" s="47" t="str">
        <f t="shared" si="119"/>
        <v/>
      </c>
      <c r="AC635" s="47" t="str">
        <f t="shared" si="120"/>
        <v/>
      </c>
      <c r="AD635" s="47" t="str">
        <f t="shared" si="124"/>
        <v/>
      </c>
      <c r="AE635" s="1"/>
      <c r="AF635" s="48" t="str">
        <f>IF(NOT(AND(LEFT(R635,1)="L",R635&lt;&gt;"LIGNE")),"",IFERROR(VLOOKUP(UPPER(TRIM(V635)),AP4:AS49,2,FALSE),""))</f>
        <v/>
      </c>
      <c r="AG635" s="49" t="str">
        <f>IF(NOT(AND(LEFT(R635,1)="L",R635&lt;&gt;"LIGNE")),"",IFERROR(VLOOKUP(UPPER(TRIM(V635)),AP4:AS49,3,FALSE),""))</f>
        <v/>
      </c>
      <c r="AH635" s="49" t="str">
        <f t="shared" si="121"/>
        <v/>
      </c>
      <c r="AI635" s="49" t="str">
        <f t="shared" si="125"/>
        <v/>
      </c>
      <c r="AJ635" s="49" t="str">
        <f t="shared" si="126"/>
        <v/>
      </c>
      <c r="AK635" s="40" t="str">
        <f>IF(R635="RECETTE","",IF(R635="PRINCIPAL AUTEUR",IF(OR(S635="",T635="",V635="",W635="",S635=0),"",IFERROR(IF(OR(VLOOKUP(UPPER(TRIM(SUBSTITUTE(T635,CHAR(160)," "))),AP4:AS49,2,FALSE)&lt;&gt;VLOOKUP(UPPER(TRIM(SUBSTITUTE(W635,CHAR(160)," "))),AP4:AS49,2,FALSE),AND(VLOOKUP(UPPER(TRIM(SUBSTITUTE(T635,CHAR(160)," "))),AP4:AS49,2,FALSE)="AUTRE",UPPER(TRIM(SUBSTITUTE(T635,CHAR(160)," ")))&lt;&gt;UPPER(TRIM(SUBSTITUTE(W635,CHAR(160)," "))))),"",(V635*VLOOKUP(UPPER(TRIM(SUBSTITUTE(W635,CHAR(160)," "))),AP4:AS49,3,FALSE))/(S635*VLOOKUP(UPPER(TRIM(SUBSTITUTE(T635,CHAR(160)," "))),AP4:AS49,3,FALSE))),"")),IFERROR(AK634,"")))</f>
        <v/>
      </c>
      <c r="AL635" s="40" t="str">
        <f t="shared" si="127"/>
        <v/>
      </c>
      <c r="AM635" s="50">
        <f t="shared" si="128"/>
        <v>0</v>
      </c>
      <c r="AN635" s="1"/>
      <c r="AO635" s="1"/>
      <c r="AP635" s="65" t="s">
        <v>444</v>
      </c>
      <c r="AQ635" s="1"/>
      <c r="AR635" s="1"/>
      <c r="AS635" s="1"/>
      <c r="BJ635" s="229">
        <v>1</v>
      </c>
    </row>
    <row r="636" spans="2:62" ht="20.100000000000001" customHeight="1" x14ac:dyDescent="0.25">
      <c r="B636" s="178">
        <f t="shared" si="129"/>
        <v>0</v>
      </c>
      <c r="C636" s="156"/>
      <c r="D636" s="157"/>
      <c r="E636" s="157"/>
      <c r="F636" s="157"/>
      <c r="G636" s="157"/>
      <c r="H636" s="157"/>
      <c r="I636" s="158"/>
      <c r="K636" s="255" t="str">
        <f t="shared" si="118"/>
        <v>►</v>
      </c>
      <c r="L636" s="341"/>
      <c r="M636" s="341"/>
      <c r="N636" s="341"/>
      <c r="O636" s="341"/>
      <c r="P636" s="341"/>
      <c r="Q636" s="1"/>
      <c r="R636" s="1"/>
      <c r="S636" s="77"/>
      <c r="T636" s="77"/>
      <c r="U636" s="77"/>
      <c r="V636" s="77"/>
      <c r="W636" s="1"/>
      <c r="X636" s="46" t="str">
        <f t="shared" si="122"/>
        <v/>
      </c>
      <c r="Y636" s="46" t="str">
        <f>IF(NOT(AND(LEFT(R636,1)="L",R636&lt;&gt;"LIGNE")),"",IF(UPPER(TRIM(W636))="QS","Qt. suffisante",IF(AJ636="","",IF(AF636="MASSE",IF(AJ636&gt;=1,"Kg","g"),IF(AF636="VOLUME",IF(AJ636&gt;=1,"L","cl"),IFERROR(VLOOKUP(UPPER(TRIM(V636)),AP4:AS49,4,FALSE),V636))))))</f>
        <v/>
      </c>
      <c r="Z636" s="78" t="str">
        <f t="shared" si="123"/>
        <v/>
      </c>
      <c r="AA636" s="45" t="str">
        <f>IF(NOT(AND(LEFT(R636,1)="L",R636&lt;&gt;"LIGNE")),"",IF(UPPER(TRIM(W636))="QS","Qt. suffisante",IF(AI636="","",IF(AF636="MASSE",IF(AI636&gt;=1,"Kg","g"),IF(AF636="VOLUME",IF(AI636&gt;=1,"L","cl"),IFERROR(VLOOKUP(UPPER(TRIM(V636)),AP4:AS49,4,FALSE),V636))))))</f>
        <v/>
      </c>
      <c r="AB636" s="47" t="str">
        <f t="shared" si="119"/>
        <v/>
      </c>
      <c r="AC636" s="47" t="str">
        <f t="shared" si="120"/>
        <v/>
      </c>
      <c r="AD636" s="47" t="str">
        <f t="shared" si="124"/>
        <v/>
      </c>
      <c r="AE636" s="1"/>
      <c r="AF636" s="48" t="str">
        <f>IF(NOT(AND(LEFT(R636,1)="L",R636&lt;&gt;"LIGNE")),"",IFERROR(VLOOKUP(UPPER(TRIM(V636)),AP4:AS49,2,FALSE),""))</f>
        <v/>
      </c>
      <c r="AG636" s="49" t="str">
        <f>IF(NOT(AND(LEFT(R636,1)="L",R636&lt;&gt;"LIGNE")),"",IFERROR(VLOOKUP(UPPER(TRIM(V636)),AP4:AS49,3,FALSE),""))</f>
        <v/>
      </c>
      <c r="AH636" s="49" t="str">
        <f t="shared" si="121"/>
        <v/>
      </c>
      <c r="AI636" s="49" t="str">
        <f t="shared" si="125"/>
        <v/>
      </c>
      <c r="AJ636" s="49" t="str">
        <f t="shared" si="126"/>
        <v/>
      </c>
      <c r="AK636" s="40" t="str">
        <f>IF(R636="RECETTE","",IF(R636="PRINCIPAL AUTEUR",IF(OR(S636="",T636="",V636="",W636="",S636=0),"",IFERROR(IF(OR(VLOOKUP(UPPER(TRIM(SUBSTITUTE(T636,CHAR(160)," "))),AP4:AS49,2,FALSE)&lt;&gt;VLOOKUP(UPPER(TRIM(SUBSTITUTE(W636,CHAR(160)," "))),AP4:AS49,2,FALSE),AND(VLOOKUP(UPPER(TRIM(SUBSTITUTE(T636,CHAR(160)," "))),AP4:AS49,2,FALSE)="AUTRE",UPPER(TRIM(SUBSTITUTE(T636,CHAR(160)," ")))&lt;&gt;UPPER(TRIM(SUBSTITUTE(W636,CHAR(160)," "))))),"",(V636*VLOOKUP(UPPER(TRIM(SUBSTITUTE(W636,CHAR(160)," "))),AP4:AS49,3,FALSE))/(S636*VLOOKUP(UPPER(TRIM(SUBSTITUTE(T636,CHAR(160)," "))),AP4:AS49,3,FALSE))),"")),IFERROR(AK635,"")))</f>
        <v/>
      </c>
      <c r="AL636" s="40" t="str">
        <f t="shared" si="127"/>
        <v/>
      </c>
      <c r="AM636" s="50">
        <f t="shared" si="128"/>
        <v>0</v>
      </c>
      <c r="AN636" s="1"/>
      <c r="AO636" s="1"/>
      <c r="AP636" s="60" t="s">
        <v>62</v>
      </c>
      <c r="AQ636" s="1"/>
      <c r="AR636" s="1"/>
      <c r="AS636" s="1"/>
      <c r="BJ636" s="229">
        <v>1</v>
      </c>
    </row>
    <row r="637" spans="2:62" ht="20.100000000000001" customHeight="1" x14ac:dyDescent="0.25">
      <c r="B637" s="178">
        <f t="shared" si="129"/>
        <v>0</v>
      </c>
      <c r="C637" s="156"/>
      <c r="D637" s="157"/>
      <c r="E637" s="157"/>
      <c r="F637" s="157"/>
      <c r="G637" s="157"/>
      <c r="H637" s="157"/>
      <c r="I637" s="158"/>
      <c r="K637" s="255" t="str">
        <f t="shared" ref="K637:K661" si="130">IF(OR(S637&lt;&gt;"",T637&lt;&gt;"",U637&lt;&gt;"",V637&lt;&gt;""),"A","►")</f>
        <v>►</v>
      </c>
      <c r="L637" s="341"/>
      <c r="M637" s="341"/>
      <c r="N637" s="341"/>
      <c r="O637" s="341"/>
      <c r="P637" s="341"/>
      <c r="Q637" s="1"/>
      <c r="R637" s="1"/>
      <c r="S637" s="77"/>
      <c r="T637" s="77"/>
      <c r="U637" s="77"/>
      <c r="V637" s="77"/>
      <c r="W637" s="1"/>
      <c r="X637" s="46" t="str">
        <f t="shared" si="122"/>
        <v/>
      </c>
      <c r="Y637" s="46" t="str">
        <f>IF(NOT(AND(LEFT(R637,1)="L",R637&lt;&gt;"LIGNE")),"",IF(UPPER(TRIM(W637))="QS","Qt. suffisante",IF(AJ637="","",IF(AF637="MASSE",IF(AJ637&gt;=1,"Kg","g"),IF(AF637="VOLUME",IF(AJ637&gt;=1,"L","cl"),IFERROR(VLOOKUP(UPPER(TRIM(V637)),AP4:AS49,4,FALSE),V637))))))</f>
        <v/>
      </c>
      <c r="Z637" s="78" t="str">
        <f t="shared" si="123"/>
        <v/>
      </c>
      <c r="AA637" s="45" t="str">
        <f>IF(NOT(AND(LEFT(R637,1)="L",R637&lt;&gt;"LIGNE")),"",IF(UPPER(TRIM(W637))="QS","Qt. suffisante",IF(AI637="","",IF(AF637="MASSE",IF(AI637&gt;=1,"Kg","g"),IF(AF637="VOLUME",IF(AI637&gt;=1,"L","cl"),IFERROR(VLOOKUP(UPPER(TRIM(V637)),AP4:AS49,4,FALSE),V637))))))</f>
        <v/>
      </c>
      <c r="AB637" s="47" t="str">
        <f t="shared" ref="AB637:AB661" si="131">IF(R637="PRINCIPAL AUTEUR",IF(OR(S637="",T637="",V637="",W637=""),"À COMPLÉTER",IF(OR(AC637="",AD637=""),"UNITÉ ?",IF(OR(AC637&lt;&gt;AD637,AND(AC637="AUTRE",UPPER(TRIM(SUBSTITUTE(T637,CHAR(160)," ")))&lt;&gt;UPPER(TRIM(SUBSTITUTE(W637,CHAR(160)," "))))),"UNITÉS INCOMPATIBLES","OK"))),IF(NOT(AND(LEFT(R637,1)="L",R637&lt;&gt;"LIGNE")),"",IF(AND(W637&lt;&gt;"",UPPER(TRIM(W637))&lt;&gt;"F",UPPER(TRIM(W637))&lt;&gt;"QS"),"RÈGLE ?",IF(UPPER(TRIM(W637))="QS","OK",IF(NOT(ISNUMBER(U637)),"QUANTITÉ ?",IF(V637="","UNITÉ ?",IF(COUNTIF($AP$4:$AP$49,UPPER(TRIM(V637)))=0,"UNITÉ ?","OK")))))))</f>
        <v/>
      </c>
      <c r="AC637" s="47" t="str">
        <f t="shared" ref="AC637:AC661" si="132">IF(R637&lt;&gt;"PRINCIPAL AUTEUR","",IFERROR(VLOOKUP(UPPER(TRIM(SUBSTITUTE(T637,CHAR(160)," "))),$AP$4:$AS$49,2,FALSE),""))</f>
        <v/>
      </c>
      <c r="AD637" s="47" t="str">
        <f t="shared" si="124"/>
        <v/>
      </c>
      <c r="AE637" s="1"/>
      <c r="AF637" s="48" t="str">
        <f>IF(NOT(AND(LEFT(R637,1)="L",R637&lt;&gt;"LIGNE")),"",IFERROR(VLOOKUP(UPPER(TRIM(V637)),AP4:AS49,2,FALSE),""))</f>
        <v/>
      </c>
      <c r="AG637" s="49" t="str">
        <f>IF(NOT(AND(LEFT(R637,1)="L",R637&lt;&gt;"LIGNE")),"",IFERROR(VLOOKUP(UPPER(TRIM(V637)),AP4:AS49,3,FALSE),""))</f>
        <v/>
      </c>
      <c r="AH637" s="49" t="str">
        <f t="shared" ref="AH637:AH665" si="133">IF(NOT(AND(LEFT(R637,1)="L",R637&lt;&gt;"LIGNE")),"",IF(UPPER(TRIM(W637))="QS","",IF(OR(T637="",U637="",AG637=""),"",U637*AG637)))</f>
        <v/>
      </c>
      <c r="AI637" s="49" t="str">
        <f t="shared" si="125"/>
        <v/>
      </c>
      <c r="AJ637" s="49" t="str">
        <f t="shared" si="126"/>
        <v/>
      </c>
      <c r="AK637" s="40" t="str">
        <f>IF(R637="RECETTE","",IF(R637="PRINCIPAL AUTEUR",IF(OR(S637="",T637="",V637="",W637="",S637=0),"",IFERROR(IF(OR(VLOOKUP(UPPER(TRIM(SUBSTITUTE(T637,CHAR(160)," "))),AP4:AS49,2,FALSE)&lt;&gt;VLOOKUP(UPPER(TRIM(SUBSTITUTE(W637,CHAR(160)," "))),AP4:AS49,2,FALSE),AND(VLOOKUP(UPPER(TRIM(SUBSTITUTE(T637,CHAR(160)," "))),AP4:AS49,2,FALSE)="AUTRE",UPPER(TRIM(SUBSTITUTE(T637,CHAR(160)," ")))&lt;&gt;UPPER(TRIM(SUBSTITUTE(W637,CHAR(160)," "))))),"",(V637*VLOOKUP(UPPER(TRIM(SUBSTITUTE(W637,CHAR(160)," "))),AP4:AS49,3,FALSE))/(S637*VLOOKUP(UPPER(TRIM(SUBSTITUTE(T637,CHAR(160)," "))),AP4:AS49,3,FALSE))),"")),IFERROR(AK636,"")))</f>
        <v/>
      </c>
      <c r="AL637" s="40" t="str">
        <f t="shared" si="127"/>
        <v/>
      </c>
      <c r="AM637" s="50">
        <f t="shared" si="128"/>
        <v>0</v>
      </c>
      <c r="AN637" s="1"/>
      <c r="AO637" s="1"/>
      <c r="AP637" s="65" t="s">
        <v>445</v>
      </c>
      <c r="AQ637" s="1"/>
      <c r="AR637" s="1"/>
      <c r="AS637" s="1"/>
      <c r="BJ637" s="229">
        <v>1</v>
      </c>
    </row>
    <row r="638" spans="2:62" ht="20.100000000000001" customHeight="1" x14ac:dyDescent="0.25">
      <c r="B638" s="178">
        <f t="shared" si="129"/>
        <v>0</v>
      </c>
      <c r="C638" s="156"/>
      <c r="D638" s="157"/>
      <c r="E638" s="157"/>
      <c r="F638" s="157"/>
      <c r="G638" s="157"/>
      <c r="H638" s="157"/>
      <c r="I638" s="158"/>
      <c r="K638" s="255" t="str">
        <f t="shared" si="130"/>
        <v>►</v>
      </c>
      <c r="L638" s="341"/>
      <c r="M638" s="341"/>
      <c r="N638" s="341"/>
      <c r="O638" s="341"/>
      <c r="P638" s="341"/>
      <c r="Q638" s="1"/>
      <c r="R638" s="1"/>
      <c r="S638" s="77"/>
      <c r="T638" s="77"/>
      <c r="U638" s="77"/>
      <c r="V638" s="77"/>
      <c r="W638" s="1"/>
      <c r="X638" s="46" t="str">
        <f t="shared" si="122"/>
        <v/>
      </c>
      <c r="Y638" s="46" t="str">
        <f>IF(NOT(AND(LEFT(R638,1)="L",R638&lt;&gt;"LIGNE")),"",IF(UPPER(TRIM(W638))="QS","Qt. suffisante",IF(AJ638="","",IF(AF638="MASSE",IF(AJ638&gt;=1,"Kg","g"),IF(AF638="VOLUME",IF(AJ638&gt;=1,"L","cl"),IFERROR(VLOOKUP(UPPER(TRIM(V638)),AP4:AS49,4,FALSE),V638))))))</f>
        <v/>
      </c>
      <c r="Z638" s="78" t="str">
        <f t="shared" si="123"/>
        <v/>
      </c>
      <c r="AA638" s="45" t="str">
        <f>IF(NOT(AND(LEFT(R638,1)="L",R638&lt;&gt;"LIGNE")),"",IF(UPPER(TRIM(W638))="QS","Qt. suffisante",IF(AI638="","",IF(AF638="MASSE",IF(AI638&gt;=1,"Kg","g"),IF(AF638="VOLUME",IF(AI638&gt;=1,"L","cl"),IFERROR(VLOOKUP(UPPER(TRIM(V638)),AP4:AS49,4,FALSE),V638))))))</f>
        <v/>
      </c>
      <c r="AB638" s="47" t="str">
        <f t="shared" si="131"/>
        <v/>
      </c>
      <c r="AC638" s="47" t="str">
        <f t="shared" si="132"/>
        <v/>
      </c>
      <c r="AD638" s="47" t="str">
        <f t="shared" si="124"/>
        <v/>
      </c>
      <c r="AE638" s="1"/>
      <c r="AF638" s="48" t="str">
        <f>IF(NOT(AND(LEFT(R638,1)="L",R638&lt;&gt;"LIGNE")),"",IFERROR(VLOOKUP(UPPER(TRIM(V638)),AP4:AS49,2,FALSE),""))</f>
        <v/>
      </c>
      <c r="AG638" s="49" t="str">
        <f>IF(NOT(AND(LEFT(R638,1)="L",R638&lt;&gt;"LIGNE")),"",IFERROR(VLOOKUP(UPPER(TRIM(V638)),AP4:AS49,3,FALSE),""))</f>
        <v/>
      </c>
      <c r="AH638" s="49" t="str">
        <f t="shared" si="133"/>
        <v/>
      </c>
      <c r="AI638" s="49" t="str">
        <f t="shared" si="125"/>
        <v/>
      </c>
      <c r="AJ638" s="49" t="str">
        <f t="shared" si="126"/>
        <v/>
      </c>
      <c r="AK638" s="40" t="str">
        <f>IF(R638="RECETTE","",IF(R638="PRINCIPAL AUTEUR",IF(OR(S638="",T638="",V638="",W638="",S638=0),"",IFERROR(IF(OR(VLOOKUP(UPPER(TRIM(SUBSTITUTE(T638,CHAR(160)," "))),AP4:AS49,2,FALSE)&lt;&gt;VLOOKUP(UPPER(TRIM(SUBSTITUTE(W638,CHAR(160)," "))),AP4:AS49,2,FALSE),AND(VLOOKUP(UPPER(TRIM(SUBSTITUTE(T638,CHAR(160)," "))),AP4:AS49,2,FALSE)="AUTRE",UPPER(TRIM(SUBSTITUTE(T638,CHAR(160)," ")))&lt;&gt;UPPER(TRIM(SUBSTITUTE(W638,CHAR(160)," "))))),"",(V638*VLOOKUP(UPPER(TRIM(SUBSTITUTE(W638,CHAR(160)," "))),AP4:AS49,3,FALSE))/(S638*VLOOKUP(UPPER(TRIM(SUBSTITUTE(T638,CHAR(160)," "))),AP4:AS49,3,FALSE))),"")),IFERROR(AK637,"")))</f>
        <v/>
      </c>
      <c r="AL638" s="40" t="str">
        <f t="shared" si="127"/>
        <v/>
      </c>
      <c r="AM638" s="50">
        <f t="shared" si="128"/>
        <v>0</v>
      </c>
      <c r="AN638" s="1"/>
      <c r="AO638" s="1"/>
      <c r="AP638" s="65" t="s">
        <v>446</v>
      </c>
      <c r="AQ638" s="1"/>
      <c r="AR638" s="1"/>
      <c r="AS638" s="1"/>
      <c r="BJ638" s="229">
        <v>1</v>
      </c>
    </row>
    <row r="639" spans="2:62" ht="20.100000000000001" customHeight="1" x14ac:dyDescent="0.25">
      <c r="B639" s="178">
        <f t="shared" si="129"/>
        <v>0</v>
      </c>
      <c r="C639" s="156"/>
      <c r="D639" s="157"/>
      <c r="E639" s="157"/>
      <c r="F639" s="157"/>
      <c r="G639" s="157"/>
      <c r="H639" s="157"/>
      <c r="I639" s="158"/>
      <c r="K639" s="255" t="str">
        <f t="shared" si="130"/>
        <v>►</v>
      </c>
      <c r="L639" s="341"/>
      <c r="M639" s="341"/>
      <c r="N639" s="341"/>
      <c r="O639" s="341"/>
      <c r="P639" s="341"/>
      <c r="Q639" s="1"/>
      <c r="R639" s="1"/>
      <c r="S639" s="77"/>
      <c r="T639" s="77"/>
      <c r="U639" s="77"/>
      <c r="V639" s="77"/>
      <c r="W639" s="1"/>
      <c r="X639" s="46" t="str">
        <f t="shared" si="122"/>
        <v/>
      </c>
      <c r="Y639" s="46" t="str">
        <f>IF(NOT(AND(LEFT(R639,1)="L",R639&lt;&gt;"LIGNE")),"",IF(UPPER(TRIM(W639))="QS","Qt. suffisante",IF(AJ639="","",IF(AF639="MASSE",IF(AJ639&gt;=1,"Kg","g"),IF(AF639="VOLUME",IF(AJ639&gt;=1,"L","cl"),IFERROR(VLOOKUP(UPPER(TRIM(V639)),AP4:AS49,4,FALSE),V639))))))</f>
        <v/>
      </c>
      <c r="Z639" s="78" t="str">
        <f t="shared" si="123"/>
        <v/>
      </c>
      <c r="AA639" s="45" t="str">
        <f>IF(NOT(AND(LEFT(R639,1)="L",R639&lt;&gt;"LIGNE")),"",IF(UPPER(TRIM(W639))="QS","Qt. suffisante",IF(AI639="","",IF(AF639="MASSE",IF(AI639&gt;=1,"Kg","g"),IF(AF639="VOLUME",IF(AI639&gt;=1,"L","cl"),IFERROR(VLOOKUP(UPPER(TRIM(V639)),AP4:AS49,4,FALSE),V639))))))</f>
        <v/>
      </c>
      <c r="AB639" s="47" t="str">
        <f t="shared" si="131"/>
        <v/>
      </c>
      <c r="AC639" s="47" t="str">
        <f t="shared" si="132"/>
        <v/>
      </c>
      <c r="AD639" s="47" t="str">
        <f t="shared" si="124"/>
        <v/>
      </c>
      <c r="AE639" s="1"/>
      <c r="AF639" s="48" t="str">
        <f>IF(NOT(AND(LEFT(R639,1)="L",R639&lt;&gt;"LIGNE")),"",IFERROR(VLOOKUP(UPPER(TRIM(V639)),AP4:AS49,2,FALSE),""))</f>
        <v/>
      </c>
      <c r="AG639" s="49" t="str">
        <f>IF(NOT(AND(LEFT(R639,1)="L",R639&lt;&gt;"LIGNE")),"",IFERROR(VLOOKUP(UPPER(TRIM(V639)),AP4:AS49,3,FALSE),""))</f>
        <v/>
      </c>
      <c r="AH639" s="49" t="str">
        <f t="shared" si="133"/>
        <v/>
      </c>
      <c r="AI639" s="49" t="str">
        <f t="shared" si="125"/>
        <v/>
      </c>
      <c r="AJ639" s="49" t="str">
        <f t="shared" si="126"/>
        <v/>
      </c>
      <c r="AK639" s="40" t="str">
        <f>IF(R639="RECETTE","",IF(R639="PRINCIPAL AUTEUR",IF(OR(S639="",T639="",V639="",W639="",S639=0),"",IFERROR(IF(OR(VLOOKUP(UPPER(TRIM(SUBSTITUTE(T639,CHAR(160)," "))),AP4:AS49,2,FALSE)&lt;&gt;VLOOKUP(UPPER(TRIM(SUBSTITUTE(W639,CHAR(160)," "))),AP4:AS49,2,FALSE),AND(VLOOKUP(UPPER(TRIM(SUBSTITUTE(T639,CHAR(160)," "))),AP4:AS49,2,FALSE)="AUTRE",UPPER(TRIM(SUBSTITUTE(T639,CHAR(160)," ")))&lt;&gt;UPPER(TRIM(SUBSTITUTE(W639,CHAR(160)," "))))),"",(V639*VLOOKUP(UPPER(TRIM(SUBSTITUTE(W639,CHAR(160)," "))),AP4:AS49,3,FALSE))/(S639*VLOOKUP(UPPER(TRIM(SUBSTITUTE(T639,CHAR(160)," "))),AP4:AS49,3,FALSE))),"")),IFERROR(AK638,"")))</f>
        <v/>
      </c>
      <c r="AL639" s="40" t="str">
        <f t="shared" si="127"/>
        <v/>
      </c>
      <c r="AM639" s="50">
        <f t="shared" si="128"/>
        <v>0</v>
      </c>
      <c r="AN639" s="1"/>
      <c r="AO639" s="1"/>
      <c r="AP639" s="65" t="s">
        <v>447</v>
      </c>
      <c r="AQ639" s="1"/>
      <c r="AR639" s="1"/>
      <c r="AS639" s="1"/>
      <c r="BJ639" s="229">
        <v>1</v>
      </c>
    </row>
    <row r="640" spans="2:62" ht="20.100000000000001" customHeight="1" x14ac:dyDescent="0.25">
      <c r="B640" s="178">
        <f t="shared" si="129"/>
        <v>0</v>
      </c>
      <c r="C640" s="156"/>
      <c r="D640" s="157"/>
      <c r="E640" s="157"/>
      <c r="F640" s="157"/>
      <c r="G640" s="157"/>
      <c r="H640" s="157"/>
      <c r="I640" s="158"/>
      <c r="K640" s="255" t="str">
        <f t="shared" si="130"/>
        <v>►</v>
      </c>
      <c r="L640" s="341"/>
      <c r="M640" s="341"/>
      <c r="N640" s="341"/>
      <c r="O640" s="341"/>
      <c r="P640" s="341"/>
      <c r="Q640" s="1"/>
      <c r="R640" s="1"/>
      <c r="S640" s="77"/>
      <c r="T640" s="77"/>
      <c r="U640" s="77"/>
      <c r="V640" s="77"/>
      <c r="W640" s="1"/>
      <c r="X640" s="46" t="str">
        <f t="shared" si="122"/>
        <v/>
      </c>
      <c r="Y640" s="46" t="str">
        <f>IF(NOT(AND(LEFT(R640,1)="L",R640&lt;&gt;"LIGNE")),"",IF(UPPER(TRIM(W640))="QS","Qt. suffisante",IF(AJ640="","",IF(AF640="MASSE",IF(AJ640&gt;=1,"Kg","g"),IF(AF640="VOLUME",IF(AJ640&gt;=1,"L","cl"),IFERROR(VLOOKUP(UPPER(TRIM(V640)),AP4:AS49,4,FALSE),V640))))))</f>
        <v/>
      </c>
      <c r="Z640" s="78" t="str">
        <f t="shared" si="123"/>
        <v/>
      </c>
      <c r="AA640" s="45" t="str">
        <f>IF(NOT(AND(LEFT(R640,1)="L",R640&lt;&gt;"LIGNE")),"",IF(UPPER(TRIM(W640))="QS","Qt. suffisante",IF(AI640="","",IF(AF640="MASSE",IF(AI640&gt;=1,"Kg","g"),IF(AF640="VOLUME",IF(AI640&gt;=1,"L","cl"),IFERROR(VLOOKUP(UPPER(TRIM(V640)),AP4:AS49,4,FALSE),V640))))))</f>
        <v/>
      </c>
      <c r="AB640" s="47" t="str">
        <f t="shared" si="131"/>
        <v/>
      </c>
      <c r="AC640" s="47" t="str">
        <f t="shared" si="132"/>
        <v/>
      </c>
      <c r="AD640" s="47" t="str">
        <f t="shared" si="124"/>
        <v/>
      </c>
      <c r="AE640" s="1"/>
      <c r="AF640" s="48" t="str">
        <f>IF(NOT(AND(LEFT(R640,1)="L",R640&lt;&gt;"LIGNE")),"",IFERROR(VLOOKUP(UPPER(TRIM(V640)),AP4:AS49,2,FALSE),""))</f>
        <v/>
      </c>
      <c r="AG640" s="49" t="str">
        <f>IF(NOT(AND(LEFT(R640,1)="L",R640&lt;&gt;"LIGNE")),"",IFERROR(VLOOKUP(UPPER(TRIM(V640)),AP4:AS49,3,FALSE),""))</f>
        <v/>
      </c>
      <c r="AH640" s="49" t="str">
        <f t="shared" si="133"/>
        <v/>
      </c>
      <c r="AI640" s="49" t="str">
        <f t="shared" si="125"/>
        <v/>
      </c>
      <c r="AJ640" s="49" t="str">
        <f t="shared" si="126"/>
        <v/>
      </c>
      <c r="AK640" s="40" t="str">
        <f>IF(R640="RECETTE","",IF(R640="PRINCIPAL AUTEUR",IF(OR(S640="",T640="",V640="",W640="",S640=0),"",IFERROR(IF(OR(VLOOKUP(UPPER(TRIM(SUBSTITUTE(T640,CHAR(160)," "))),AP4:AS49,2,FALSE)&lt;&gt;VLOOKUP(UPPER(TRIM(SUBSTITUTE(W640,CHAR(160)," "))),AP4:AS49,2,FALSE),AND(VLOOKUP(UPPER(TRIM(SUBSTITUTE(T640,CHAR(160)," "))),AP4:AS49,2,FALSE)="AUTRE",UPPER(TRIM(SUBSTITUTE(T640,CHAR(160)," ")))&lt;&gt;UPPER(TRIM(SUBSTITUTE(W640,CHAR(160)," "))))),"",(V640*VLOOKUP(UPPER(TRIM(SUBSTITUTE(W640,CHAR(160)," "))),AP4:AS49,3,FALSE))/(S640*VLOOKUP(UPPER(TRIM(SUBSTITUTE(T640,CHAR(160)," "))),AP4:AS49,3,FALSE))),"")),IFERROR(AK639,"")))</f>
        <v/>
      </c>
      <c r="AL640" s="40" t="str">
        <f t="shared" si="127"/>
        <v/>
      </c>
      <c r="AM640" s="50">
        <f t="shared" si="128"/>
        <v>0</v>
      </c>
      <c r="AN640" s="1"/>
      <c r="AO640" s="1"/>
      <c r="AP640" s="65" t="s">
        <v>448</v>
      </c>
      <c r="AQ640" s="1"/>
      <c r="AR640" s="1"/>
      <c r="AS640" s="1"/>
      <c r="BJ640" s="229">
        <v>1</v>
      </c>
    </row>
    <row r="641" spans="2:62" ht="20.100000000000001" customHeight="1" x14ac:dyDescent="0.25">
      <c r="B641" s="178">
        <f t="shared" si="129"/>
        <v>0</v>
      </c>
      <c r="C641" s="156"/>
      <c r="D641" s="157"/>
      <c r="E641" s="157"/>
      <c r="F641" s="157"/>
      <c r="G641" s="157"/>
      <c r="H641" s="157"/>
      <c r="I641" s="158"/>
      <c r="K641" s="255" t="str">
        <f t="shared" si="130"/>
        <v>►</v>
      </c>
      <c r="L641" s="341"/>
      <c r="M641" s="341"/>
      <c r="N641" s="341"/>
      <c r="O641" s="341"/>
      <c r="P641" s="341"/>
      <c r="Q641" s="1"/>
      <c r="R641" s="1"/>
      <c r="S641" s="77"/>
      <c r="T641" s="77"/>
      <c r="U641" s="77"/>
      <c r="V641" s="77"/>
      <c r="W641" s="1"/>
      <c r="X641" s="46" t="str">
        <f t="shared" si="122"/>
        <v/>
      </c>
      <c r="Y641" s="46" t="str">
        <f>IF(NOT(AND(LEFT(R641,1)="L",R641&lt;&gt;"LIGNE")),"",IF(UPPER(TRIM(W641))="QS","Qt. suffisante",IF(AJ641="","",IF(AF641="MASSE",IF(AJ641&gt;=1,"Kg","g"),IF(AF641="VOLUME",IF(AJ641&gt;=1,"L","cl"),IFERROR(VLOOKUP(UPPER(TRIM(V641)),AP4:AS49,4,FALSE),V641))))))</f>
        <v/>
      </c>
      <c r="Z641" s="78" t="str">
        <f t="shared" si="123"/>
        <v/>
      </c>
      <c r="AA641" s="45" t="str">
        <f>IF(NOT(AND(LEFT(R641,1)="L",R641&lt;&gt;"LIGNE")),"",IF(UPPER(TRIM(W641))="QS","Qt. suffisante",IF(AI641="","",IF(AF641="MASSE",IF(AI641&gt;=1,"Kg","g"),IF(AF641="VOLUME",IF(AI641&gt;=1,"L","cl"),IFERROR(VLOOKUP(UPPER(TRIM(V641)),AP4:AS49,4,FALSE),V641))))))</f>
        <v/>
      </c>
      <c r="AB641" s="47" t="str">
        <f t="shared" si="131"/>
        <v/>
      </c>
      <c r="AC641" s="47" t="str">
        <f t="shared" si="132"/>
        <v/>
      </c>
      <c r="AD641" s="47" t="str">
        <f t="shared" si="124"/>
        <v/>
      </c>
      <c r="AE641" s="1"/>
      <c r="AF641" s="48" t="str">
        <f>IF(NOT(AND(LEFT(R641,1)="L",R641&lt;&gt;"LIGNE")),"",IFERROR(VLOOKUP(UPPER(TRIM(V641)),AP4:AS49,2,FALSE),""))</f>
        <v/>
      </c>
      <c r="AG641" s="49" t="str">
        <f>IF(NOT(AND(LEFT(R641,1)="L",R641&lt;&gt;"LIGNE")),"",IFERROR(VLOOKUP(UPPER(TRIM(V641)),AP4:AS49,3,FALSE),""))</f>
        <v/>
      </c>
      <c r="AH641" s="49" t="str">
        <f t="shared" si="133"/>
        <v/>
      </c>
      <c r="AI641" s="49" t="str">
        <f t="shared" si="125"/>
        <v/>
      </c>
      <c r="AJ641" s="49" t="str">
        <f t="shared" si="126"/>
        <v/>
      </c>
      <c r="AK641" s="40" t="str">
        <f>IF(R641="RECETTE","",IF(R641="PRINCIPAL AUTEUR",IF(OR(S641="",T641="",V641="",W641="",S641=0),"",IFERROR(IF(OR(VLOOKUP(UPPER(TRIM(SUBSTITUTE(T641,CHAR(160)," "))),AP4:AS49,2,FALSE)&lt;&gt;VLOOKUP(UPPER(TRIM(SUBSTITUTE(W641,CHAR(160)," "))),AP4:AS49,2,FALSE),AND(VLOOKUP(UPPER(TRIM(SUBSTITUTE(T641,CHAR(160)," "))),AP4:AS49,2,FALSE)="AUTRE",UPPER(TRIM(SUBSTITUTE(T641,CHAR(160)," ")))&lt;&gt;UPPER(TRIM(SUBSTITUTE(W641,CHAR(160)," "))))),"",(V641*VLOOKUP(UPPER(TRIM(SUBSTITUTE(W641,CHAR(160)," "))),AP4:AS49,3,FALSE))/(S641*VLOOKUP(UPPER(TRIM(SUBSTITUTE(T641,CHAR(160)," "))),AP4:AS49,3,FALSE))),"")),IFERROR(AK640,"")))</f>
        <v/>
      </c>
      <c r="AL641" s="40" t="str">
        <f t="shared" si="127"/>
        <v/>
      </c>
      <c r="AM641" s="50">
        <f t="shared" si="128"/>
        <v>0</v>
      </c>
      <c r="AN641" s="1"/>
      <c r="AO641" s="1"/>
      <c r="AP641" s="65" t="s">
        <v>449</v>
      </c>
      <c r="AQ641" s="1"/>
      <c r="AR641" s="1"/>
      <c r="AS641" s="1"/>
      <c r="BJ641" s="229">
        <v>1</v>
      </c>
    </row>
    <row r="642" spans="2:62" ht="20.100000000000001" customHeight="1" x14ac:dyDescent="0.25">
      <c r="B642" s="178">
        <f t="shared" si="129"/>
        <v>0</v>
      </c>
      <c r="C642" s="156"/>
      <c r="D642" s="157"/>
      <c r="E642" s="157"/>
      <c r="F642" s="157"/>
      <c r="G642" s="157"/>
      <c r="H642" s="157"/>
      <c r="I642" s="158"/>
      <c r="K642" s="255" t="str">
        <f t="shared" si="130"/>
        <v>►</v>
      </c>
      <c r="L642" s="341"/>
      <c r="M642" s="341"/>
      <c r="N642" s="341"/>
      <c r="O642" s="341"/>
      <c r="P642" s="341"/>
      <c r="Q642" s="1"/>
      <c r="R642" s="1"/>
      <c r="S642" s="77"/>
      <c r="T642" s="77"/>
      <c r="U642" s="77"/>
      <c r="V642" s="77"/>
      <c r="W642" s="1"/>
      <c r="X642" s="46" t="str">
        <f t="shared" si="122"/>
        <v/>
      </c>
      <c r="Y642" s="46" t="str">
        <f>IF(NOT(AND(LEFT(R642,1)="L",R642&lt;&gt;"LIGNE")),"",IF(UPPER(TRIM(W642))="QS","Qt. suffisante",IF(AJ642="","",IF(AF642="MASSE",IF(AJ642&gt;=1,"Kg","g"),IF(AF642="VOLUME",IF(AJ642&gt;=1,"L","cl"),IFERROR(VLOOKUP(UPPER(TRIM(V642)),AP4:AS49,4,FALSE),V642))))))</f>
        <v/>
      </c>
      <c r="Z642" s="78" t="str">
        <f t="shared" si="123"/>
        <v/>
      </c>
      <c r="AA642" s="45" t="str">
        <f>IF(NOT(AND(LEFT(R642,1)="L",R642&lt;&gt;"LIGNE")),"",IF(UPPER(TRIM(W642))="QS","Qt. suffisante",IF(AI642="","",IF(AF642="MASSE",IF(AI642&gt;=1,"Kg","g"),IF(AF642="VOLUME",IF(AI642&gt;=1,"L","cl"),IFERROR(VLOOKUP(UPPER(TRIM(V642)),AP4:AS49,4,FALSE),V642))))))</f>
        <v/>
      </c>
      <c r="AB642" s="47" t="str">
        <f t="shared" si="131"/>
        <v/>
      </c>
      <c r="AC642" s="47" t="str">
        <f t="shared" si="132"/>
        <v/>
      </c>
      <c r="AD642" s="47" t="str">
        <f t="shared" si="124"/>
        <v/>
      </c>
      <c r="AE642" s="1"/>
      <c r="AF642" s="48" t="str">
        <f>IF(NOT(AND(LEFT(R642,1)="L",R642&lt;&gt;"LIGNE")),"",IFERROR(VLOOKUP(UPPER(TRIM(V642)),AP4:AS49,2,FALSE),""))</f>
        <v/>
      </c>
      <c r="AG642" s="49" t="str">
        <f>IF(NOT(AND(LEFT(R642,1)="L",R642&lt;&gt;"LIGNE")),"",IFERROR(VLOOKUP(UPPER(TRIM(V642)),AP4:AS49,3,FALSE),""))</f>
        <v/>
      </c>
      <c r="AH642" s="49" t="str">
        <f t="shared" si="133"/>
        <v/>
      </c>
      <c r="AI642" s="49" t="str">
        <f t="shared" si="125"/>
        <v/>
      </c>
      <c r="AJ642" s="49" t="str">
        <f t="shared" si="126"/>
        <v/>
      </c>
      <c r="AK642" s="40" t="str">
        <f>IF(R642="RECETTE","",IF(R642="PRINCIPAL AUTEUR",IF(OR(S642="",T642="",V642="",W642="",S642=0),"",IFERROR(IF(OR(VLOOKUP(UPPER(TRIM(SUBSTITUTE(T642,CHAR(160)," "))),AP4:AS49,2,FALSE)&lt;&gt;VLOOKUP(UPPER(TRIM(SUBSTITUTE(W642,CHAR(160)," "))),AP4:AS49,2,FALSE),AND(VLOOKUP(UPPER(TRIM(SUBSTITUTE(T642,CHAR(160)," "))),AP4:AS49,2,FALSE)="AUTRE",UPPER(TRIM(SUBSTITUTE(T642,CHAR(160)," ")))&lt;&gt;UPPER(TRIM(SUBSTITUTE(W642,CHAR(160)," "))))),"",(V642*VLOOKUP(UPPER(TRIM(SUBSTITUTE(W642,CHAR(160)," "))),AP4:AS49,3,FALSE))/(S642*VLOOKUP(UPPER(TRIM(SUBSTITUTE(T642,CHAR(160)," "))),AP4:AS49,3,FALSE))),"")),IFERROR(AK641,"")))</f>
        <v/>
      </c>
      <c r="AL642" s="40" t="str">
        <f t="shared" si="127"/>
        <v/>
      </c>
      <c r="AM642" s="50">
        <f t="shared" si="128"/>
        <v>0</v>
      </c>
      <c r="AN642" s="1"/>
      <c r="AO642" s="1"/>
      <c r="AP642" s="65" t="s">
        <v>454</v>
      </c>
      <c r="AQ642" s="1"/>
      <c r="AR642" s="1"/>
      <c r="AS642" s="1"/>
      <c r="BJ642" s="229">
        <v>1</v>
      </c>
    </row>
    <row r="643" spans="2:62" ht="20.100000000000001" customHeight="1" x14ac:dyDescent="0.25">
      <c r="B643" s="178">
        <f t="shared" si="129"/>
        <v>0</v>
      </c>
      <c r="C643" s="156"/>
      <c r="D643" s="157"/>
      <c r="E643" s="157"/>
      <c r="F643" s="157"/>
      <c r="G643" s="157"/>
      <c r="H643" s="157"/>
      <c r="I643" s="158"/>
      <c r="K643" s="255" t="str">
        <f t="shared" si="130"/>
        <v>►</v>
      </c>
      <c r="L643" s="341"/>
      <c r="M643" s="341"/>
      <c r="N643" s="341"/>
      <c r="O643" s="341"/>
      <c r="P643" s="341"/>
      <c r="Q643" s="1"/>
      <c r="R643" s="1"/>
      <c r="S643" s="77"/>
      <c r="T643" s="77"/>
      <c r="U643" s="77"/>
      <c r="V643" s="77"/>
      <c r="W643" s="1"/>
      <c r="X643" s="46" t="str">
        <f t="shared" si="122"/>
        <v/>
      </c>
      <c r="Y643" s="46" t="str">
        <f>IF(NOT(AND(LEFT(R643,1)="L",R643&lt;&gt;"LIGNE")),"",IF(UPPER(TRIM(W643))="QS","Qt. suffisante",IF(AJ643="","",IF(AF643="MASSE",IF(AJ643&gt;=1,"Kg","g"),IF(AF643="VOLUME",IF(AJ643&gt;=1,"L","cl"),IFERROR(VLOOKUP(UPPER(TRIM(V643)),AP4:AS49,4,FALSE),V643))))))</f>
        <v/>
      </c>
      <c r="Z643" s="78" t="str">
        <f t="shared" si="123"/>
        <v/>
      </c>
      <c r="AA643" s="45" t="str">
        <f>IF(NOT(AND(LEFT(R643,1)="L",R643&lt;&gt;"LIGNE")),"",IF(UPPER(TRIM(W643))="QS","Qt. suffisante",IF(AI643="","",IF(AF643="MASSE",IF(AI643&gt;=1,"Kg","g"),IF(AF643="VOLUME",IF(AI643&gt;=1,"L","cl"),IFERROR(VLOOKUP(UPPER(TRIM(V643)),AP4:AS49,4,FALSE),V643))))))</f>
        <v/>
      </c>
      <c r="AB643" s="47" t="str">
        <f t="shared" si="131"/>
        <v/>
      </c>
      <c r="AC643" s="47" t="str">
        <f t="shared" si="132"/>
        <v/>
      </c>
      <c r="AD643" s="47" t="str">
        <f t="shared" si="124"/>
        <v/>
      </c>
      <c r="AE643" s="1"/>
      <c r="AF643" s="48" t="str">
        <f>IF(NOT(AND(LEFT(R643,1)="L",R643&lt;&gt;"LIGNE")),"",IFERROR(VLOOKUP(UPPER(TRIM(V643)),AP4:AS49,2,FALSE),""))</f>
        <v/>
      </c>
      <c r="AG643" s="49" t="str">
        <f>IF(NOT(AND(LEFT(R643,1)="L",R643&lt;&gt;"LIGNE")),"",IFERROR(VLOOKUP(UPPER(TRIM(V643)),AP4:AS49,3,FALSE),""))</f>
        <v/>
      </c>
      <c r="AH643" s="49" t="str">
        <f t="shared" si="133"/>
        <v/>
      </c>
      <c r="AI643" s="49" t="str">
        <f t="shared" si="125"/>
        <v/>
      </c>
      <c r="AJ643" s="49" t="str">
        <f t="shared" si="126"/>
        <v/>
      </c>
      <c r="AK643" s="40" t="str">
        <f>IF(R643="RECETTE","",IF(R643="PRINCIPAL AUTEUR",IF(OR(S643="",T643="",V643="",W643="",S643=0),"",IFERROR(IF(OR(VLOOKUP(UPPER(TRIM(SUBSTITUTE(T643,CHAR(160)," "))),AP4:AS49,2,FALSE)&lt;&gt;VLOOKUP(UPPER(TRIM(SUBSTITUTE(W643,CHAR(160)," "))),AP4:AS49,2,FALSE),AND(VLOOKUP(UPPER(TRIM(SUBSTITUTE(T643,CHAR(160)," "))),AP4:AS49,2,FALSE)="AUTRE",UPPER(TRIM(SUBSTITUTE(T643,CHAR(160)," ")))&lt;&gt;UPPER(TRIM(SUBSTITUTE(W643,CHAR(160)," "))))),"",(V643*VLOOKUP(UPPER(TRIM(SUBSTITUTE(W643,CHAR(160)," "))),AP4:AS49,3,FALSE))/(S643*VLOOKUP(UPPER(TRIM(SUBSTITUTE(T643,CHAR(160)," "))),AP4:AS49,3,FALSE))),"")),IFERROR(AK642,"")))</f>
        <v/>
      </c>
      <c r="AL643" s="40" t="str">
        <f t="shared" si="127"/>
        <v/>
      </c>
      <c r="AM643" s="50">
        <f t="shared" si="128"/>
        <v>0</v>
      </c>
      <c r="AN643" s="1"/>
      <c r="AO643" s="1"/>
      <c r="AP643" s="65" t="s">
        <v>455</v>
      </c>
      <c r="AQ643" s="1"/>
      <c r="AR643" s="1"/>
      <c r="AS643" s="1"/>
      <c r="BJ643" s="229">
        <v>1</v>
      </c>
    </row>
    <row r="644" spans="2:62" ht="20.100000000000001" customHeight="1" x14ac:dyDescent="0.25">
      <c r="B644" s="178">
        <f t="shared" si="129"/>
        <v>0</v>
      </c>
      <c r="C644" s="156"/>
      <c r="D644" s="157"/>
      <c r="E644" s="157"/>
      <c r="F644" s="157"/>
      <c r="G644" s="157"/>
      <c r="H644" s="157"/>
      <c r="I644" s="158"/>
      <c r="K644" s="255" t="str">
        <f t="shared" si="130"/>
        <v>►</v>
      </c>
      <c r="L644" s="341"/>
      <c r="M644" s="341"/>
      <c r="N644" s="341"/>
      <c r="O644" s="341"/>
      <c r="P644" s="341"/>
      <c r="Q644" s="1"/>
      <c r="R644" s="1"/>
      <c r="S644" s="77"/>
      <c r="T644" s="77"/>
      <c r="U644" s="77"/>
      <c r="V644" s="77"/>
      <c r="W644" s="1"/>
      <c r="X644" s="46" t="str">
        <f t="shared" si="122"/>
        <v/>
      </c>
      <c r="Y644" s="46" t="str">
        <f>IF(NOT(AND(LEFT(R644,1)="L",R644&lt;&gt;"LIGNE")),"",IF(UPPER(TRIM(W644))="QS","Qt. suffisante",IF(AJ644="","",IF(AF644="MASSE",IF(AJ644&gt;=1,"Kg","g"),IF(AF644="VOLUME",IF(AJ644&gt;=1,"L","cl"),IFERROR(VLOOKUP(UPPER(TRIM(V644)),AP4:AS49,4,FALSE),V644))))))</f>
        <v/>
      </c>
      <c r="Z644" s="78" t="str">
        <f t="shared" si="123"/>
        <v/>
      </c>
      <c r="AA644" s="45" t="str">
        <f>IF(NOT(AND(LEFT(R644,1)="L",R644&lt;&gt;"LIGNE")),"",IF(UPPER(TRIM(W644))="QS","Qt. suffisante",IF(AI644="","",IF(AF644="MASSE",IF(AI644&gt;=1,"Kg","g"),IF(AF644="VOLUME",IF(AI644&gt;=1,"L","cl"),IFERROR(VLOOKUP(UPPER(TRIM(V644)),AP4:AS49,4,FALSE),V644))))))</f>
        <v/>
      </c>
      <c r="AB644" s="47" t="str">
        <f t="shared" si="131"/>
        <v/>
      </c>
      <c r="AC644" s="47" t="str">
        <f t="shared" si="132"/>
        <v/>
      </c>
      <c r="AD644" s="47" t="str">
        <f t="shared" si="124"/>
        <v/>
      </c>
      <c r="AE644" s="1"/>
      <c r="AF644" s="48" t="str">
        <f>IF(NOT(AND(LEFT(R644,1)="L",R644&lt;&gt;"LIGNE")),"",IFERROR(VLOOKUP(UPPER(TRIM(V644)),AP4:AS49,2,FALSE),""))</f>
        <v/>
      </c>
      <c r="AG644" s="49" t="str">
        <f>IF(NOT(AND(LEFT(R644,1)="L",R644&lt;&gt;"LIGNE")),"",IFERROR(VLOOKUP(UPPER(TRIM(V644)),AP4:AS49,3,FALSE),""))</f>
        <v/>
      </c>
      <c r="AH644" s="49" t="str">
        <f t="shared" si="133"/>
        <v/>
      </c>
      <c r="AI644" s="49" t="str">
        <f t="shared" si="125"/>
        <v/>
      </c>
      <c r="AJ644" s="49" t="str">
        <f t="shared" si="126"/>
        <v/>
      </c>
      <c r="AK644" s="40" t="str">
        <f>IF(R644="RECETTE","",IF(R644="PRINCIPAL AUTEUR",IF(OR(S644="",T644="",V644="",W644="",S644=0),"",IFERROR(IF(OR(VLOOKUP(UPPER(TRIM(SUBSTITUTE(T644,CHAR(160)," "))),AP4:AS49,2,FALSE)&lt;&gt;VLOOKUP(UPPER(TRIM(SUBSTITUTE(W644,CHAR(160)," "))),AP4:AS49,2,FALSE),AND(VLOOKUP(UPPER(TRIM(SUBSTITUTE(T644,CHAR(160)," "))),AP4:AS49,2,FALSE)="AUTRE",UPPER(TRIM(SUBSTITUTE(T644,CHAR(160)," ")))&lt;&gt;UPPER(TRIM(SUBSTITUTE(W644,CHAR(160)," "))))),"",(V644*VLOOKUP(UPPER(TRIM(SUBSTITUTE(W644,CHAR(160)," "))),AP4:AS49,3,FALSE))/(S644*VLOOKUP(UPPER(TRIM(SUBSTITUTE(T644,CHAR(160)," "))),AP4:AS49,3,FALSE))),"")),IFERROR(AK643,"")))</f>
        <v/>
      </c>
      <c r="AL644" s="40" t="str">
        <f t="shared" si="127"/>
        <v/>
      </c>
      <c r="AM644" s="50">
        <f t="shared" si="128"/>
        <v>0</v>
      </c>
      <c r="AN644" s="1"/>
      <c r="AO644" s="1"/>
      <c r="AP644" s="65" t="s">
        <v>456</v>
      </c>
      <c r="AQ644" s="1"/>
      <c r="AR644" s="1"/>
      <c r="AS644" s="1"/>
      <c r="BJ644" s="229">
        <v>1</v>
      </c>
    </row>
    <row r="645" spans="2:62" ht="20.100000000000001" customHeight="1" x14ac:dyDescent="0.25">
      <c r="B645" s="178">
        <f t="shared" si="129"/>
        <v>0</v>
      </c>
      <c r="C645" s="156"/>
      <c r="D645" s="157"/>
      <c r="E645" s="157"/>
      <c r="F645" s="157"/>
      <c r="G645" s="157"/>
      <c r="H645" s="157"/>
      <c r="I645" s="158"/>
      <c r="K645" s="255" t="str">
        <f t="shared" si="130"/>
        <v>►</v>
      </c>
      <c r="L645" s="341"/>
      <c r="M645" s="341"/>
      <c r="N645" s="341"/>
      <c r="O645" s="341"/>
      <c r="P645" s="341"/>
      <c r="Q645" s="1"/>
      <c r="R645" s="1"/>
      <c r="S645" s="77"/>
      <c r="T645" s="77"/>
      <c r="U645" s="77"/>
      <c r="V645" s="77"/>
      <c r="W645" s="1"/>
      <c r="X645" s="46" t="str">
        <f t="shared" si="122"/>
        <v/>
      </c>
      <c r="Y645" s="46" t="str">
        <f>IF(NOT(AND(LEFT(R645,1)="L",R645&lt;&gt;"LIGNE")),"",IF(UPPER(TRIM(W645))="QS","Qt. suffisante",IF(AJ645="","",IF(AF645="MASSE",IF(AJ645&gt;=1,"Kg","g"),IF(AF645="VOLUME",IF(AJ645&gt;=1,"L","cl"),IFERROR(VLOOKUP(UPPER(TRIM(V645)),AP4:AS49,4,FALSE),V645))))))</f>
        <v/>
      </c>
      <c r="Z645" s="78" t="str">
        <f t="shared" si="123"/>
        <v/>
      </c>
      <c r="AA645" s="45" t="str">
        <f>IF(NOT(AND(LEFT(R645,1)="L",R645&lt;&gt;"LIGNE")),"",IF(UPPER(TRIM(W645))="QS","Qt. suffisante",IF(AI645="","",IF(AF645="MASSE",IF(AI645&gt;=1,"Kg","g"),IF(AF645="VOLUME",IF(AI645&gt;=1,"L","cl"),IFERROR(VLOOKUP(UPPER(TRIM(V645)),AP4:AS49,4,FALSE),V645))))))</f>
        <v/>
      </c>
      <c r="AB645" s="47" t="str">
        <f t="shared" si="131"/>
        <v/>
      </c>
      <c r="AC645" s="47" t="str">
        <f t="shared" si="132"/>
        <v/>
      </c>
      <c r="AD645" s="47" t="str">
        <f t="shared" si="124"/>
        <v/>
      </c>
      <c r="AE645" s="1"/>
      <c r="AF645" s="48" t="str">
        <f>IF(NOT(AND(LEFT(R645,1)="L",R645&lt;&gt;"LIGNE")),"",IFERROR(VLOOKUP(UPPER(TRIM(V645)),AP4:AS49,2,FALSE),""))</f>
        <v/>
      </c>
      <c r="AG645" s="49" t="str">
        <f>IF(NOT(AND(LEFT(R645,1)="L",R645&lt;&gt;"LIGNE")),"",IFERROR(VLOOKUP(UPPER(TRIM(V645)),AP4:AS49,3,FALSE),""))</f>
        <v/>
      </c>
      <c r="AH645" s="49" t="str">
        <f t="shared" si="133"/>
        <v/>
      </c>
      <c r="AI645" s="49" t="str">
        <f t="shared" si="125"/>
        <v/>
      </c>
      <c r="AJ645" s="49" t="str">
        <f t="shared" si="126"/>
        <v/>
      </c>
      <c r="AK645" s="40" t="str">
        <f>IF(R645="RECETTE","",IF(R645="PRINCIPAL AUTEUR",IF(OR(S645="",T645="",V645="",W645="",S645=0),"",IFERROR(IF(OR(VLOOKUP(UPPER(TRIM(SUBSTITUTE(T645,CHAR(160)," "))),AP4:AS49,2,FALSE)&lt;&gt;VLOOKUP(UPPER(TRIM(SUBSTITUTE(W645,CHAR(160)," "))),AP4:AS49,2,FALSE),AND(VLOOKUP(UPPER(TRIM(SUBSTITUTE(T645,CHAR(160)," "))),AP4:AS49,2,FALSE)="AUTRE",UPPER(TRIM(SUBSTITUTE(T645,CHAR(160)," ")))&lt;&gt;UPPER(TRIM(SUBSTITUTE(W645,CHAR(160)," "))))),"",(V645*VLOOKUP(UPPER(TRIM(SUBSTITUTE(W645,CHAR(160)," "))),AP4:AS49,3,FALSE))/(S645*VLOOKUP(UPPER(TRIM(SUBSTITUTE(T645,CHAR(160)," "))),AP4:AS49,3,FALSE))),"")),IFERROR(AK644,"")))</f>
        <v/>
      </c>
      <c r="AL645" s="40" t="str">
        <f t="shared" si="127"/>
        <v/>
      </c>
      <c r="AM645" s="50">
        <f t="shared" si="128"/>
        <v>0</v>
      </c>
      <c r="AN645" s="1"/>
      <c r="AO645" s="1"/>
      <c r="AP645" s="65" t="s">
        <v>457</v>
      </c>
      <c r="AQ645" s="1"/>
      <c r="AR645" s="1"/>
      <c r="AS645" s="1"/>
      <c r="BJ645" s="229">
        <v>1</v>
      </c>
    </row>
    <row r="646" spans="2:62" ht="20.100000000000001" customHeight="1" x14ac:dyDescent="0.25">
      <c r="B646" s="178">
        <f t="shared" si="129"/>
        <v>0</v>
      </c>
      <c r="C646" s="156"/>
      <c r="D646" s="157"/>
      <c r="E646" s="157"/>
      <c r="F646" s="157"/>
      <c r="G646" s="157"/>
      <c r="H646" s="157"/>
      <c r="I646" s="158"/>
      <c r="K646" s="255" t="str">
        <f t="shared" si="130"/>
        <v>►</v>
      </c>
      <c r="L646" s="341"/>
      <c r="M646" s="341"/>
      <c r="N646" s="341"/>
      <c r="O646" s="341"/>
      <c r="P646" s="341"/>
      <c r="Q646" s="1"/>
      <c r="R646" s="1"/>
      <c r="S646" s="77"/>
      <c r="T646" s="77"/>
      <c r="U646" s="77"/>
      <c r="V646" s="77"/>
      <c r="W646" s="1"/>
      <c r="X646" s="46" t="str">
        <f t="shared" si="122"/>
        <v/>
      </c>
      <c r="Y646" s="46" t="str">
        <f>IF(NOT(AND(LEFT(R646,1)="L",R646&lt;&gt;"LIGNE")),"",IF(UPPER(TRIM(W646))="QS","Qt. suffisante",IF(AJ646="","",IF(AF646="MASSE",IF(AJ646&gt;=1,"Kg","g"),IF(AF646="VOLUME",IF(AJ646&gt;=1,"L","cl"),IFERROR(VLOOKUP(UPPER(TRIM(V646)),AP4:AS49,4,FALSE),V646))))))</f>
        <v/>
      </c>
      <c r="Z646" s="78" t="str">
        <f t="shared" si="123"/>
        <v/>
      </c>
      <c r="AA646" s="45" t="str">
        <f>IF(NOT(AND(LEFT(R646,1)="L",R646&lt;&gt;"LIGNE")),"",IF(UPPER(TRIM(W646))="QS","Qt. suffisante",IF(AI646="","",IF(AF646="MASSE",IF(AI646&gt;=1,"Kg","g"),IF(AF646="VOLUME",IF(AI646&gt;=1,"L","cl"),IFERROR(VLOOKUP(UPPER(TRIM(V646)),AP4:AS49,4,FALSE),V646))))))</f>
        <v/>
      </c>
      <c r="AB646" s="47" t="str">
        <f t="shared" si="131"/>
        <v/>
      </c>
      <c r="AC646" s="47" t="str">
        <f t="shared" si="132"/>
        <v/>
      </c>
      <c r="AD646" s="47" t="str">
        <f t="shared" si="124"/>
        <v/>
      </c>
      <c r="AE646" s="1"/>
      <c r="AF646" s="48" t="str">
        <f>IF(NOT(AND(LEFT(R646,1)="L",R646&lt;&gt;"LIGNE")),"",IFERROR(VLOOKUP(UPPER(TRIM(V646)),AP4:AS49,2,FALSE),""))</f>
        <v/>
      </c>
      <c r="AG646" s="49" t="str">
        <f>IF(NOT(AND(LEFT(R646,1)="L",R646&lt;&gt;"LIGNE")),"",IFERROR(VLOOKUP(UPPER(TRIM(V646)),AP4:AS49,3,FALSE),""))</f>
        <v/>
      </c>
      <c r="AH646" s="49" t="str">
        <f t="shared" si="133"/>
        <v/>
      </c>
      <c r="AI646" s="49" t="str">
        <f t="shared" si="125"/>
        <v/>
      </c>
      <c r="AJ646" s="49" t="str">
        <f t="shared" si="126"/>
        <v/>
      </c>
      <c r="AK646" s="40" t="str">
        <f>IF(R646="RECETTE","",IF(R646="PRINCIPAL AUTEUR",IF(OR(S646="",T646="",V646="",W646="",S646=0),"",IFERROR(IF(OR(VLOOKUP(UPPER(TRIM(SUBSTITUTE(T646,CHAR(160)," "))),AP4:AS49,2,FALSE)&lt;&gt;VLOOKUP(UPPER(TRIM(SUBSTITUTE(W646,CHAR(160)," "))),AP4:AS49,2,FALSE),AND(VLOOKUP(UPPER(TRIM(SUBSTITUTE(T646,CHAR(160)," "))),AP4:AS49,2,FALSE)="AUTRE",UPPER(TRIM(SUBSTITUTE(T646,CHAR(160)," ")))&lt;&gt;UPPER(TRIM(SUBSTITUTE(W646,CHAR(160)," "))))),"",(V646*VLOOKUP(UPPER(TRIM(SUBSTITUTE(W646,CHAR(160)," "))),AP4:AS49,3,FALSE))/(S646*VLOOKUP(UPPER(TRIM(SUBSTITUTE(T646,CHAR(160)," "))),AP4:AS49,3,FALSE))),"")),IFERROR(AK645,"")))</f>
        <v/>
      </c>
      <c r="AL646" s="40" t="str">
        <f t="shared" si="127"/>
        <v/>
      </c>
      <c r="AM646" s="50">
        <f t="shared" si="128"/>
        <v>0</v>
      </c>
      <c r="AN646" s="1"/>
      <c r="AO646" s="1"/>
      <c r="AP646" s="65" t="s">
        <v>450</v>
      </c>
      <c r="AQ646" s="1"/>
      <c r="AR646" s="1"/>
      <c r="AS646" s="1"/>
      <c r="BJ646" s="229">
        <v>1</v>
      </c>
    </row>
    <row r="647" spans="2:62" ht="20.100000000000001" customHeight="1" x14ac:dyDescent="0.25">
      <c r="B647" s="178">
        <f t="shared" si="129"/>
        <v>0</v>
      </c>
      <c r="C647" s="156"/>
      <c r="D647" s="157"/>
      <c r="E647" s="157"/>
      <c r="F647" s="157"/>
      <c r="G647" s="157"/>
      <c r="H647" s="157"/>
      <c r="I647" s="158"/>
      <c r="K647" s="255" t="str">
        <f t="shared" si="130"/>
        <v>►</v>
      </c>
      <c r="L647" s="341"/>
      <c r="M647" s="341"/>
      <c r="N647" s="341"/>
      <c r="O647" s="341"/>
      <c r="P647" s="341"/>
      <c r="Q647" s="1"/>
      <c r="R647" s="1"/>
      <c r="S647" s="77"/>
      <c r="T647" s="77"/>
      <c r="U647" s="77"/>
      <c r="V647" s="77"/>
      <c r="W647" s="1"/>
      <c r="X647" s="46" t="str">
        <f t="shared" si="122"/>
        <v/>
      </c>
      <c r="Y647" s="46" t="str">
        <f>IF(NOT(AND(LEFT(R647,1)="L",R647&lt;&gt;"LIGNE")),"",IF(UPPER(TRIM(W647))="QS","Qt. suffisante",IF(AJ647="","",IF(AF647="MASSE",IF(AJ647&gt;=1,"Kg","g"),IF(AF647="VOLUME",IF(AJ647&gt;=1,"L","cl"),IFERROR(VLOOKUP(UPPER(TRIM(V647)),AP4:AS49,4,FALSE),V647))))))</f>
        <v/>
      </c>
      <c r="Z647" s="78" t="str">
        <f t="shared" si="123"/>
        <v/>
      </c>
      <c r="AA647" s="45" t="str">
        <f>IF(NOT(AND(LEFT(R647,1)="L",R647&lt;&gt;"LIGNE")),"",IF(UPPER(TRIM(W647))="QS","Qt. suffisante",IF(AI647="","",IF(AF647="MASSE",IF(AI647&gt;=1,"Kg","g"),IF(AF647="VOLUME",IF(AI647&gt;=1,"L","cl"),IFERROR(VLOOKUP(UPPER(TRIM(V647)),AP4:AS49,4,FALSE),V647))))))</f>
        <v/>
      </c>
      <c r="AB647" s="47" t="str">
        <f t="shared" si="131"/>
        <v/>
      </c>
      <c r="AC647" s="47" t="str">
        <f t="shared" si="132"/>
        <v/>
      </c>
      <c r="AD647" s="47" t="str">
        <f t="shared" si="124"/>
        <v/>
      </c>
      <c r="AE647" s="1"/>
      <c r="AF647" s="48" t="str">
        <f>IF(NOT(AND(LEFT(R647,1)="L",R647&lt;&gt;"LIGNE")),"",IFERROR(VLOOKUP(UPPER(TRIM(V647)),AP4:AS49,2,FALSE),""))</f>
        <v/>
      </c>
      <c r="AG647" s="49" t="str">
        <f>IF(NOT(AND(LEFT(R647,1)="L",R647&lt;&gt;"LIGNE")),"",IFERROR(VLOOKUP(UPPER(TRIM(V647)),AP4:AS49,3,FALSE),""))</f>
        <v/>
      </c>
      <c r="AH647" s="49" t="str">
        <f t="shared" si="133"/>
        <v/>
      </c>
      <c r="AI647" s="49" t="str">
        <f t="shared" si="125"/>
        <v/>
      </c>
      <c r="AJ647" s="49" t="str">
        <f t="shared" si="126"/>
        <v/>
      </c>
      <c r="AK647" s="40" t="str">
        <f>IF(R647="RECETTE","",IF(R647="PRINCIPAL AUTEUR",IF(OR(S647="",T647="",V647="",W647="",S647=0),"",IFERROR(IF(OR(VLOOKUP(UPPER(TRIM(SUBSTITUTE(T647,CHAR(160)," "))),AP4:AS49,2,FALSE)&lt;&gt;VLOOKUP(UPPER(TRIM(SUBSTITUTE(W647,CHAR(160)," "))),AP4:AS49,2,FALSE),AND(VLOOKUP(UPPER(TRIM(SUBSTITUTE(T647,CHAR(160)," "))),AP4:AS49,2,FALSE)="AUTRE",UPPER(TRIM(SUBSTITUTE(T647,CHAR(160)," ")))&lt;&gt;UPPER(TRIM(SUBSTITUTE(W647,CHAR(160)," "))))),"",(V647*VLOOKUP(UPPER(TRIM(SUBSTITUTE(W647,CHAR(160)," "))),AP4:AS49,3,FALSE))/(S647*VLOOKUP(UPPER(TRIM(SUBSTITUTE(T647,CHAR(160)," "))),AP4:AS49,3,FALSE))),"")),IFERROR(AK646,"")))</f>
        <v/>
      </c>
      <c r="AL647" s="40" t="str">
        <f t="shared" si="127"/>
        <v/>
      </c>
      <c r="AM647" s="50">
        <f t="shared" si="128"/>
        <v>0</v>
      </c>
      <c r="AN647" s="1"/>
      <c r="AO647" s="1"/>
      <c r="AP647" s="65" t="s">
        <v>451</v>
      </c>
      <c r="AQ647" s="1"/>
      <c r="AR647" s="1"/>
      <c r="AS647" s="1"/>
      <c r="BJ647" s="229">
        <v>1</v>
      </c>
    </row>
    <row r="648" spans="2:62" ht="20.100000000000001" customHeight="1" x14ac:dyDescent="0.25">
      <c r="B648" s="178">
        <f t="shared" si="129"/>
        <v>0</v>
      </c>
      <c r="C648" s="156"/>
      <c r="D648" s="157"/>
      <c r="E648" s="157"/>
      <c r="F648" s="157"/>
      <c r="G648" s="157"/>
      <c r="H648" s="157"/>
      <c r="I648" s="158"/>
      <c r="K648" s="255" t="str">
        <f t="shared" si="130"/>
        <v>►</v>
      </c>
      <c r="L648" s="341"/>
      <c r="M648" s="341"/>
      <c r="N648" s="341"/>
      <c r="O648" s="341"/>
      <c r="P648" s="341"/>
      <c r="Q648" s="1"/>
      <c r="R648" s="1"/>
      <c r="S648" s="77"/>
      <c r="T648" s="77"/>
      <c r="U648" s="77"/>
      <c r="V648" s="77"/>
      <c r="W648" s="1"/>
      <c r="X648" s="46" t="str">
        <f t="shared" ref="X648:X665" si="134">IF(NOT(AND(LEFT(R648,1)="L",R648&lt;&gt;"LIGNE")),"",IF(UPPER(TRIM(W648))="QS","",IF(AJ648="","",IF(AF648="MASSE",IF(AJ648&gt;=1,ROUND(AJ648,2),ROUND(AJ648*1000,0)),IF(AF648="VOLUME",IF(AJ648&gt;=1,ROUND(AJ648,2),ROUND(AJ648*100,0)),ROUND(AJ648,0))))))</f>
        <v/>
      </c>
      <c r="Y648" s="46" t="str">
        <f>IF(NOT(AND(LEFT(R648,1)="L",R648&lt;&gt;"LIGNE")),"",IF(UPPER(TRIM(W648))="QS","Qt. suffisante",IF(AJ648="","",IF(AF648="MASSE",IF(AJ648&gt;=1,"Kg","g"),IF(AF648="VOLUME",IF(AJ648&gt;=1,"L","cl"),IFERROR(VLOOKUP(UPPER(TRIM(V648)),AP4:AS49,4,FALSE),V648))))))</f>
        <v/>
      </c>
      <c r="Z648" s="78" t="str">
        <f t="shared" ref="Z648:Z661" si="135">IF(NOT(AND(LEFT(R648,1)="L",R648&lt;&gt;"LIGNE")),"",IF(UPPER(TRIM(W648))="QS","",IF(AI648="","",IF(AF648="MASSE",IF(AI648&gt;=1,ROUND(AI648,2),ROUND(AI648*1000,0)),IF(AF648="VOLUME",IF(AI648&gt;=1,ROUND(AI648,2),ROUND(AI648*100,0)),ROUND(AI648,0))))))</f>
        <v/>
      </c>
      <c r="AA648" s="45" t="str">
        <f>IF(NOT(AND(LEFT(R648,1)="L",R648&lt;&gt;"LIGNE")),"",IF(UPPER(TRIM(W648))="QS","Qt. suffisante",IF(AI648="","",IF(AF648="MASSE",IF(AI648&gt;=1,"Kg","g"),IF(AF648="VOLUME",IF(AI648&gt;=1,"L","cl"),IFERROR(VLOOKUP(UPPER(TRIM(V648)),AP4:AS49,4,FALSE),V648))))))</f>
        <v/>
      </c>
      <c r="AB648" s="47" t="str">
        <f t="shared" si="131"/>
        <v/>
      </c>
      <c r="AC648" s="47" t="str">
        <f t="shared" si="132"/>
        <v/>
      </c>
      <c r="AD648" s="47" t="str">
        <f t="shared" ref="AD648:AD661" si="136">IF(R648&lt;&gt;"PRINCIPAL AUTEUR","",IFERROR(VLOOKUP(UPPER(TRIM(SUBSTITUTE(W648,CHAR(160)," "))),$AP$4:$AS$49,2,FALSE),""))</f>
        <v/>
      </c>
      <c r="AE648" s="1"/>
      <c r="AF648" s="48" t="str">
        <f>IF(NOT(AND(LEFT(R648,1)="L",R648&lt;&gt;"LIGNE")),"",IFERROR(VLOOKUP(UPPER(TRIM(V648)),AP4:AS49,2,FALSE),""))</f>
        <v/>
      </c>
      <c r="AG648" s="49" t="str">
        <f>IF(NOT(AND(LEFT(R648,1)="L",R648&lt;&gt;"LIGNE")),"",IFERROR(VLOOKUP(UPPER(TRIM(V648)),AP4:AS49,3,FALSE),""))</f>
        <v/>
      </c>
      <c r="AH648" s="49" t="str">
        <f t="shared" si="133"/>
        <v/>
      </c>
      <c r="AI648" s="49" t="str">
        <f t="shared" ref="AI648:AI661" si="137">IF(NOT(AND(LEFT(R648,1)="L",R648&lt;&gt;"LIGNE")),"",IF(UPPER(TRIM(W648))="QS","",IF(AH648="","",IF(UPPER(TRIM(W648))="F",AH648,IF(AK648="","",AH648*AK648)))))</f>
        <v/>
      </c>
      <c r="AJ648" s="49" t="str">
        <f t="shared" ref="AJ648:AJ661" si="138">IF(NOT(AND(LEFT(R648,1)="L",R648&lt;&gt;"LIGNE")),"",IF(UPPER(TRIM(W648))="QS","",IF(AH648="","",IF(UPPER(TRIM(W648))="F",AH648,IF(AL648="","",AH648*AL648)))))</f>
        <v/>
      </c>
      <c r="AK648" s="40" t="str">
        <f>IF(R648="RECETTE","",IF(R648="PRINCIPAL AUTEUR",IF(OR(S648="",T648="",V648="",W648="",S648=0),"",IFERROR(IF(OR(VLOOKUP(UPPER(TRIM(SUBSTITUTE(T648,CHAR(160)," "))),AP4:AS49,2,FALSE)&lt;&gt;VLOOKUP(UPPER(TRIM(SUBSTITUTE(W648,CHAR(160)," "))),AP4:AS49,2,FALSE),AND(VLOOKUP(UPPER(TRIM(SUBSTITUTE(T648,CHAR(160)," "))),AP4:AS49,2,FALSE)="AUTRE",UPPER(TRIM(SUBSTITUTE(T648,CHAR(160)," ")))&lt;&gt;UPPER(TRIM(SUBSTITUTE(W648,CHAR(160)," "))))),"",(V648*VLOOKUP(UPPER(TRIM(SUBSTITUTE(W648,CHAR(160)," "))),AP4:AS49,3,FALSE))/(S648*VLOOKUP(UPPER(TRIM(SUBSTITUTE(T648,CHAR(160)," "))),AP4:AS49,3,FALSE))),"")),IFERROR(AK647,"")))</f>
        <v/>
      </c>
      <c r="AL648" s="40" t="str">
        <f t="shared" ref="AL648:AL661" si="139">IF(R648="RECETTE","",IF(R648="COUVERTS",IF(OR(INDEX(T:T,ROW())="",INDEX(V:V,ROW())="",INDEX(T:T,ROW())=0),"",IFERROR(INDEX(V:V,ROW())/INDEX(T:T,ROW()),"")),AL647))</f>
        <v/>
      </c>
      <c r="AM648" s="50">
        <f t="shared" ref="AM648:AM661" si="140">IF(R648="RECETTE",S648,AM647)</f>
        <v>0</v>
      </c>
      <c r="AN648" s="1"/>
      <c r="AO648" s="1"/>
      <c r="AP648" s="65" t="s">
        <v>452</v>
      </c>
      <c r="AQ648" s="1"/>
      <c r="AR648" s="1"/>
      <c r="AS648" s="1"/>
      <c r="BJ648" s="229">
        <v>1</v>
      </c>
    </row>
    <row r="649" spans="2:62" ht="20.100000000000001" customHeight="1" x14ac:dyDescent="0.25">
      <c r="B649" s="178">
        <f t="shared" si="129"/>
        <v>0</v>
      </c>
      <c r="C649" s="156"/>
      <c r="D649" s="157"/>
      <c r="E649" s="157"/>
      <c r="F649" s="157"/>
      <c r="G649" s="157"/>
      <c r="H649" s="157"/>
      <c r="I649" s="158"/>
      <c r="K649" s="255" t="str">
        <f t="shared" si="130"/>
        <v>►</v>
      </c>
      <c r="L649" s="341"/>
      <c r="M649" s="341"/>
      <c r="N649" s="341"/>
      <c r="O649" s="341"/>
      <c r="P649" s="341"/>
      <c r="Q649" s="1"/>
      <c r="R649" s="1"/>
      <c r="S649" s="77"/>
      <c r="T649" s="77"/>
      <c r="U649" s="77"/>
      <c r="V649" s="77"/>
      <c r="W649" s="1"/>
      <c r="X649" s="46" t="str">
        <f t="shared" si="134"/>
        <v/>
      </c>
      <c r="Y649" s="46" t="str">
        <f>IF(NOT(AND(LEFT(R649,1)="L",R649&lt;&gt;"LIGNE")),"",IF(UPPER(TRIM(W649))="QS","Qt. suffisante",IF(AJ649="","",IF(AF649="MASSE",IF(AJ649&gt;=1,"Kg","g"),IF(AF649="VOLUME",IF(AJ649&gt;=1,"L","cl"),IFERROR(VLOOKUP(UPPER(TRIM(V649)),AP4:AS49,4,FALSE),V649))))))</f>
        <v/>
      </c>
      <c r="Z649" s="78" t="str">
        <f t="shared" si="135"/>
        <v/>
      </c>
      <c r="AA649" s="45" t="str">
        <f>IF(NOT(AND(LEFT(R649,1)="L",R649&lt;&gt;"LIGNE")),"",IF(UPPER(TRIM(W649))="QS","Qt. suffisante",IF(AI649="","",IF(AF649="MASSE",IF(AI649&gt;=1,"Kg","g"),IF(AF649="VOLUME",IF(AI649&gt;=1,"L","cl"),IFERROR(VLOOKUP(UPPER(TRIM(V649)),AP4:AS49,4,FALSE),V649))))))</f>
        <v/>
      </c>
      <c r="AB649" s="47" t="str">
        <f t="shared" si="131"/>
        <v/>
      </c>
      <c r="AC649" s="47" t="str">
        <f t="shared" si="132"/>
        <v/>
      </c>
      <c r="AD649" s="47" t="str">
        <f t="shared" si="136"/>
        <v/>
      </c>
      <c r="AE649" s="1"/>
      <c r="AF649" s="48" t="str">
        <f>IF(NOT(AND(LEFT(R649,1)="L",R649&lt;&gt;"LIGNE")),"",IFERROR(VLOOKUP(UPPER(TRIM(V649)),AP4:AS49,2,FALSE),""))</f>
        <v/>
      </c>
      <c r="AG649" s="49" t="str">
        <f>IF(NOT(AND(LEFT(R649,1)="L",R649&lt;&gt;"LIGNE")),"",IFERROR(VLOOKUP(UPPER(TRIM(V649)),AP4:AS49,3,FALSE),""))</f>
        <v/>
      </c>
      <c r="AH649" s="49" t="str">
        <f t="shared" si="133"/>
        <v/>
      </c>
      <c r="AI649" s="49" t="str">
        <f t="shared" si="137"/>
        <v/>
      </c>
      <c r="AJ649" s="49" t="str">
        <f t="shared" si="138"/>
        <v/>
      </c>
      <c r="AK649" s="40" t="str">
        <f>IF(R649="RECETTE","",IF(R649="PRINCIPAL AUTEUR",IF(OR(S649="",T649="",V649="",W649="",S649=0),"",IFERROR(IF(OR(VLOOKUP(UPPER(TRIM(SUBSTITUTE(T649,CHAR(160)," "))),AP4:AS49,2,FALSE)&lt;&gt;VLOOKUP(UPPER(TRIM(SUBSTITUTE(W649,CHAR(160)," "))),AP4:AS49,2,FALSE),AND(VLOOKUP(UPPER(TRIM(SUBSTITUTE(T649,CHAR(160)," "))),AP4:AS49,2,FALSE)="AUTRE",UPPER(TRIM(SUBSTITUTE(T649,CHAR(160)," ")))&lt;&gt;UPPER(TRIM(SUBSTITUTE(W649,CHAR(160)," "))))),"",(V649*VLOOKUP(UPPER(TRIM(SUBSTITUTE(W649,CHAR(160)," "))),AP4:AS49,3,FALSE))/(S649*VLOOKUP(UPPER(TRIM(SUBSTITUTE(T649,CHAR(160)," "))),AP4:AS49,3,FALSE))),"")),IFERROR(AK648,"")))</f>
        <v/>
      </c>
      <c r="AL649" s="40" t="str">
        <f t="shared" si="139"/>
        <v/>
      </c>
      <c r="AM649" s="50">
        <f t="shared" si="140"/>
        <v>0</v>
      </c>
      <c r="AN649" s="1"/>
      <c r="AO649" s="1"/>
      <c r="AP649" s="65" t="s">
        <v>453</v>
      </c>
      <c r="AQ649" s="1"/>
      <c r="AR649" s="1"/>
      <c r="AS649" s="1"/>
      <c r="BJ649" s="229">
        <v>1</v>
      </c>
    </row>
    <row r="650" spans="2:62" ht="20.100000000000001" customHeight="1" x14ac:dyDescent="0.25">
      <c r="B650" s="178">
        <f t="shared" si="129"/>
        <v>0</v>
      </c>
      <c r="C650" s="156"/>
      <c r="D650" s="157"/>
      <c r="E650" s="157"/>
      <c r="F650" s="157"/>
      <c r="G650" s="157"/>
      <c r="H650" s="157"/>
      <c r="I650" s="158"/>
      <c r="K650" s="255" t="str">
        <f t="shared" si="130"/>
        <v>►</v>
      </c>
      <c r="L650" s="341"/>
      <c r="M650" s="341"/>
      <c r="N650" s="341"/>
      <c r="O650" s="341"/>
      <c r="P650" s="341"/>
      <c r="Q650" s="1"/>
      <c r="R650" s="1"/>
      <c r="S650" s="77"/>
      <c r="T650" s="77"/>
      <c r="U650" s="77"/>
      <c r="V650" s="77"/>
      <c r="W650" s="1"/>
      <c r="X650" s="46" t="str">
        <f t="shared" si="134"/>
        <v/>
      </c>
      <c r="Y650" s="46" t="str">
        <f>IF(NOT(AND(LEFT(R650,1)="L",R650&lt;&gt;"LIGNE")),"",IF(UPPER(TRIM(W650))="QS","Qt. suffisante",IF(AJ650="","",IF(AF650="MASSE",IF(AJ650&gt;=1,"Kg","g"),IF(AF650="VOLUME",IF(AJ650&gt;=1,"L","cl"),IFERROR(VLOOKUP(UPPER(TRIM(V650)),AP4:AS49,4,FALSE),V650))))))</f>
        <v/>
      </c>
      <c r="Z650" s="78" t="str">
        <f t="shared" si="135"/>
        <v/>
      </c>
      <c r="AA650" s="45" t="str">
        <f>IF(NOT(AND(LEFT(R650,1)="L",R650&lt;&gt;"LIGNE")),"",IF(UPPER(TRIM(W650))="QS","Qt. suffisante",IF(AI650="","",IF(AF650="MASSE",IF(AI650&gt;=1,"Kg","g"),IF(AF650="VOLUME",IF(AI650&gt;=1,"L","cl"),IFERROR(VLOOKUP(UPPER(TRIM(V650)),AP4:AS49,4,FALSE),V650))))))</f>
        <v/>
      </c>
      <c r="AB650" s="47" t="str">
        <f t="shared" si="131"/>
        <v/>
      </c>
      <c r="AC650" s="47" t="str">
        <f t="shared" si="132"/>
        <v/>
      </c>
      <c r="AD650" s="47" t="str">
        <f t="shared" si="136"/>
        <v/>
      </c>
      <c r="AE650" s="1"/>
      <c r="AF650" s="48" t="str">
        <f>IF(NOT(AND(LEFT(R650,1)="L",R650&lt;&gt;"LIGNE")),"",IFERROR(VLOOKUP(UPPER(TRIM(V650)),AP4:AS49,2,FALSE),""))</f>
        <v/>
      </c>
      <c r="AG650" s="49" t="str">
        <f>IF(NOT(AND(LEFT(R650,1)="L",R650&lt;&gt;"LIGNE")),"",IFERROR(VLOOKUP(UPPER(TRIM(V650)),AP4:AS49,3,FALSE),""))</f>
        <v/>
      </c>
      <c r="AH650" s="49" t="str">
        <f t="shared" si="133"/>
        <v/>
      </c>
      <c r="AI650" s="49" t="str">
        <f t="shared" si="137"/>
        <v/>
      </c>
      <c r="AJ650" s="49" t="str">
        <f t="shared" si="138"/>
        <v/>
      </c>
      <c r="AK650" s="40" t="str">
        <f>IF(R650="RECETTE","",IF(R650="PRINCIPAL AUTEUR",IF(OR(S650="",T650="",V650="",W650="",S650=0),"",IFERROR(IF(OR(VLOOKUP(UPPER(TRIM(SUBSTITUTE(T650,CHAR(160)," "))),AP4:AS49,2,FALSE)&lt;&gt;VLOOKUP(UPPER(TRIM(SUBSTITUTE(W650,CHAR(160)," "))),AP4:AS49,2,FALSE),AND(VLOOKUP(UPPER(TRIM(SUBSTITUTE(T650,CHAR(160)," "))),AP4:AS49,2,FALSE)="AUTRE",UPPER(TRIM(SUBSTITUTE(T650,CHAR(160)," ")))&lt;&gt;UPPER(TRIM(SUBSTITUTE(W650,CHAR(160)," "))))),"",(V650*VLOOKUP(UPPER(TRIM(SUBSTITUTE(W650,CHAR(160)," "))),AP4:AS49,3,FALSE))/(S650*VLOOKUP(UPPER(TRIM(SUBSTITUTE(T650,CHAR(160)," "))),AP4:AS49,3,FALSE))),"")),IFERROR(AK649,"")))</f>
        <v/>
      </c>
      <c r="AL650" s="40" t="str">
        <f t="shared" si="139"/>
        <v/>
      </c>
      <c r="AM650" s="50">
        <f t="shared" si="140"/>
        <v>0</v>
      </c>
      <c r="AN650" s="1"/>
      <c r="AO650" s="1"/>
      <c r="AP650" s="65" t="s">
        <v>458</v>
      </c>
      <c r="AQ650" s="1"/>
      <c r="AR650" s="1"/>
      <c r="AS650" s="1"/>
      <c r="BJ650" s="229">
        <v>1</v>
      </c>
    </row>
    <row r="651" spans="2:62" ht="20.100000000000001" customHeight="1" x14ac:dyDescent="0.25">
      <c r="B651" s="178">
        <f t="shared" si="129"/>
        <v>0</v>
      </c>
      <c r="C651" s="156"/>
      <c r="D651" s="157"/>
      <c r="E651" s="157"/>
      <c r="F651" s="157"/>
      <c r="G651" s="157"/>
      <c r="H651" s="157"/>
      <c r="I651" s="158"/>
      <c r="K651" s="255" t="str">
        <f t="shared" si="130"/>
        <v>►</v>
      </c>
      <c r="L651" s="341"/>
      <c r="M651" s="341"/>
      <c r="N651" s="341"/>
      <c r="O651" s="341"/>
      <c r="P651" s="341"/>
      <c r="Q651" s="1"/>
      <c r="R651" s="1"/>
      <c r="S651" s="77"/>
      <c r="T651" s="77"/>
      <c r="U651" s="77"/>
      <c r="V651" s="77"/>
      <c r="W651" s="1"/>
      <c r="X651" s="46" t="str">
        <f t="shared" si="134"/>
        <v/>
      </c>
      <c r="Y651" s="46" t="str">
        <f>IF(NOT(AND(LEFT(R651,1)="L",R651&lt;&gt;"LIGNE")),"",IF(UPPER(TRIM(W651))="QS","Qt. suffisante",IF(AJ651="","",IF(AF651="MASSE",IF(AJ651&gt;=1,"Kg","g"),IF(AF651="VOLUME",IF(AJ651&gt;=1,"L","cl"),IFERROR(VLOOKUP(UPPER(TRIM(V651)),AP4:AS49,4,FALSE),V651))))))</f>
        <v/>
      </c>
      <c r="Z651" s="78" t="str">
        <f t="shared" si="135"/>
        <v/>
      </c>
      <c r="AA651" s="45" t="str">
        <f>IF(NOT(AND(LEFT(R651,1)="L",R651&lt;&gt;"LIGNE")),"",IF(UPPER(TRIM(W651))="QS","Qt. suffisante",IF(AI651="","",IF(AF651="MASSE",IF(AI651&gt;=1,"Kg","g"),IF(AF651="VOLUME",IF(AI651&gt;=1,"L","cl"),IFERROR(VLOOKUP(UPPER(TRIM(V651)),AP4:AS49,4,FALSE),V651))))))</f>
        <v/>
      </c>
      <c r="AB651" s="47" t="str">
        <f t="shared" si="131"/>
        <v/>
      </c>
      <c r="AC651" s="47" t="str">
        <f t="shared" si="132"/>
        <v/>
      </c>
      <c r="AD651" s="47" t="str">
        <f t="shared" si="136"/>
        <v/>
      </c>
      <c r="AE651" s="1"/>
      <c r="AF651" s="48" t="str">
        <f>IF(NOT(AND(LEFT(R651,1)="L",R651&lt;&gt;"LIGNE")),"",IFERROR(VLOOKUP(UPPER(TRIM(V651)),AP4:AS49,2,FALSE),""))</f>
        <v/>
      </c>
      <c r="AG651" s="49" t="str">
        <f>IF(NOT(AND(LEFT(R651,1)="L",R651&lt;&gt;"LIGNE")),"",IFERROR(VLOOKUP(UPPER(TRIM(V651)),AP4:AS49,3,FALSE),""))</f>
        <v/>
      </c>
      <c r="AH651" s="49" t="str">
        <f t="shared" si="133"/>
        <v/>
      </c>
      <c r="AI651" s="49" t="str">
        <f t="shared" si="137"/>
        <v/>
      </c>
      <c r="AJ651" s="49" t="str">
        <f t="shared" si="138"/>
        <v/>
      </c>
      <c r="AK651" s="40" t="str">
        <f>IF(R651="RECETTE","",IF(R651="PRINCIPAL AUTEUR",IF(OR(S651="",T651="",V651="",W651="",S651=0),"",IFERROR(IF(OR(VLOOKUP(UPPER(TRIM(SUBSTITUTE(T651,CHAR(160)," "))),AP4:AS49,2,FALSE)&lt;&gt;VLOOKUP(UPPER(TRIM(SUBSTITUTE(W651,CHAR(160)," "))),AP4:AS49,2,FALSE),AND(VLOOKUP(UPPER(TRIM(SUBSTITUTE(T651,CHAR(160)," "))),AP4:AS49,2,FALSE)="AUTRE",UPPER(TRIM(SUBSTITUTE(T651,CHAR(160)," ")))&lt;&gt;UPPER(TRIM(SUBSTITUTE(W651,CHAR(160)," "))))),"",(V651*VLOOKUP(UPPER(TRIM(SUBSTITUTE(W651,CHAR(160)," "))),AP4:AS49,3,FALSE))/(S651*VLOOKUP(UPPER(TRIM(SUBSTITUTE(T651,CHAR(160)," "))),AP4:AS49,3,FALSE))),"")),IFERROR(AK650,"")))</f>
        <v/>
      </c>
      <c r="AL651" s="40" t="str">
        <f t="shared" si="139"/>
        <v/>
      </c>
      <c r="AM651" s="50">
        <f t="shared" si="140"/>
        <v>0</v>
      </c>
      <c r="AN651" s="1"/>
      <c r="AO651" s="1"/>
      <c r="AP651" s="65" t="s">
        <v>459</v>
      </c>
      <c r="AQ651" s="1"/>
      <c r="AR651" s="1"/>
      <c r="AS651" s="1"/>
      <c r="BJ651" s="229">
        <v>1</v>
      </c>
    </row>
    <row r="652" spans="2:62" ht="20.100000000000001" customHeight="1" x14ac:dyDescent="0.25">
      <c r="B652" s="178">
        <f t="shared" si="129"/>
        <v>0</v>
      </c>
      <c r="C652" s="156"/>
      <c r="D652" s="157"/>
      <c r="E652" s="157"/>
      <c r="F652" s="157"/>
      <c r="G652" s="157"/>
      <c r="H652" s="157"/>
      <c r="I652" s="158"/>
      <c r="K652" s="255" t="str">
        <f t="shared" si="130"/>
        <v>►</v>
      </c>
      <c r="L652" s="341"/>
      <c r="M652" s="341"/>
      <c r="N652" s="341"/>
      <c r="O652" s="341"/>
      <c r="P652" s="341"/>
      <c r="Q652" s="1"/>
      <c r="R652" s="1"/>
      <c r="S652" s="77"/>
      <c r="T652" s="77"/>
      <c r="U652" s="77"/>
      <c r="V652" s="77"/>
      <c r="W652" s="1"/>
      <c r="X652" s="46" t="str">
        <f t="shared" si="134"/>
        <v/>
      </c>
      <c r="Y652" s="46" t="str">
        <f>IF(NOT(AND(LEFT(R652,1)="L",R652&lt;&gt;"LIGNE")),"",IF(UPPER(TRIM(W652))="QS","Qt. suffisante",IF(AJ652="","",IF(AF652="MASSE",IF(AJ652&gt;=1,"Kg","g"),IF(AF652="VOLUME",IF(AJ652&gt;=1,"L","cl"),IFERROR(VLOOKUP(UPPER(TRIM(V652)),AP4:AS49,4,FALSE),V652))))))</f>
        <v/>
      </c>
      <c r="Z652" s="78" t="str">
        <f t="shared" si="135"/>
        <v/>
      </c>
      <c r="AA652" s="45" t="str">
        <f>IF(NOT(AND(LEFT(R652,1)="L",R652&lt;&gt;"LIGNE")),"",IF(UPPER(TRIM(W652))="QS","Qt. suffisante",IF(AI652="","",IF(AF652="MASSE",IF(AI652&gt;=1,"Kg","g"),IF(AF652="VOLUME",IF(AI652&gt;=1,"L","cl"),IFERROR(VLOOKUP(UPPER(TRIM(V652)),AP4:AS49,4,FALSE),V652))))))</f>
        <v/>
      </c>
      <c r="AB652" s="47" t="str">
        <f t="shared" si="131"/>
        <v/>
      </c>
      <c r="AC652" s="47" t="str">
        <f t="shared" si="132"/>
        <v/>
      </c>
      <c r="AD652" s="47" t="str">
        <f t="shared" si="136"/>
        <v/>
      </c>
      <c r="AE652" s="1"/>
      <c r="AF652" s="48" t="str">
        <f>IF(NOT(AND(LEFT(R652,1)="L",R652&lt;&gt;"LIGNE")),"",IFERROR(VLOOKUP(UPPER(TRIM(V652)),AP4:AS49,2,FALSE),""))</f>
        <v/>
      </c>
      <c r="AG652" s="49" t="str">
        <f>IF(NOT(AND(LEFT(R652,1)="L",R652&lt;&gt;"LIGNE")),"",IFERROR(VLOOKUP(UPPER(TRIM(V652)),AP4:AS49,3,FALSE),""))</f>
        <v/>
      </c>
      <c r="AH652" s="49" t="str">
        <f t="shared" si="133"/>
        <v/>
      </c>
      <c r="AI652" s="49" t="str">
        <f t="shared" si="137"/>
        <v/>
      </c>
      <c r="AJ652" s="49" t="str">
        <f t="shared" si="138"/>
        <v/>
      </c>
      <c r="AK652" s="40" t="str">
        <f>IF(R652="RECETTE","",IF(R652="PRINCIPAL AUTEUR",IF(OR(S652="",T652="",V652="",W652="",S652=0),"",IFERROR(IF(OR(VLOOKUP(UPPER(TRIM(SUBSTITUTE(T652,CHAR(160)," "))),AP4:AS49,2,FALSE)&lt;&gt;VLOOKUP(UPPER(TRIM(SUBSTITUTE(W652,CHAR(160)," "))),AP4:AS49,2,FALSE),AND(VLOOKUP(UPPER(TRIM(SUBSTITUTE(T652,CHAR(160)," "))),AP4:AS49,2,FALSE)="AUTRE",UPPER(TRIM(SUBSTITUTE(T652,CHAR(160)," ")))&lt;&gt;UPPER(TRIM(SUBSTITUTE(W652,CHAR(160)," "))))),"",(V652*VLOOKUP(UPPER(TRIM(SUBSTITUTE(W652,CHAR(160)," "))),AP4:AS49,3,FALSE))/(S652*VLOOKUP(UPPER(TRIM(SUBSTITUTE(T652,CHAR(160)," "))),AP4:AS49,3,FALSE))),"")),IFERROR(AK651,"")))</f>
        <v/>
      </c>
      <c r="AL652" s="40" t="str">
        <f t="shared" si="139"/>
        <v/>
      </c>
      <c r="AM652" s="50">
        <f t="shared" si="140"/>
        <v>0</v>
      </c>
      <c r="AN652" s="1"/>
      <c r="AO652" s="1"/>
      <c r="AP652" s="65" t="s">
        <v>460</v>
      </c>
      <c r="AQ652" s="1"/>
      <c r="AR652" s="1"/>
      <c r="AS652" s="1"/>
      <c r="BJ652" s="229">
        <v>1</v>
      </c>
    </row>
    <row r="653" spans="2:62" ht="20.100000000000001" customHeight="1" x14ac:dyDescent="0.25">
      <c r="B653" s="178">
        <f t="shared" si="129"/>
        <v>0</v>
      </c>
      <c r="C653" s="156"/>
      <c r="D653" s="157"/>
      <c r="E653" s="157"/>
      <c r="F653" s="157"/>
      <c r="G653" s="157"/>
      <c r="H653" s="157"/>
      <c r="I653" s="158"/>
      <c r="K653" s="255" t="str">
        <f t="shared" si="130"/>
        <v>►</v>
      </c>
      <c r="L653" s="341"/>
      <c r="M653" s="341"/>
      <c r="N653" s="341"/>
      <c r="O653" s="341"/>
      <c r="P653" s="341"/>
      <c r="Q653" s="1"/>
      <c r="R653" s="1"/>
      <c r="S653" s="77"/>
      <c r="T653" s="77"/>
      <c r="U653" s="77"/>
      <c r="V653" s="77"/>
      <c r="W653" s="1"/>
      <c r="X653" s="46" t="str">
        <f t="shared" si="134"/>
        <v/>
      </c>
      <c r="Y653" s="46" t="str">
        <f>IF(NOT(AND(LEFT(R653,1)="L",R653&lt;&gt;"LIGNE")),"",IF(UPPER(TRIM(W653))="QS","Qt. suffisante",IF(AJ653="","",IF(AF653="MASSE",IF(AJ653&gt;=1,"Kg","g"),IF(AF653="VOLUME",IF(AJ653&gt;=1,"L","cl"),IFERROR(VLOOKUP(UPPER(TRIM(V653)),AP4:AS49,4,FALSE),V653))))))</f>
        <v/>
      </c>
      <c r="Z653" s="78" t="str">
        <f t="shared" si="135"/>
        <v/>
      </c>
      <c r="AA653" s="45" t="str">
        <f>IF(NOT(AND(LEFT(R653,1)="L",R653&lt;&gt;"LIGNE")),"",IF(UPPER(TRIM(W653))="QS","Qt. suffisante",IF(AI653="","",IF(AF653="MASSE",IF(AI653&gt;=1,"Kg","g"),IF(AF653="VOLUME",IF(AI653&gt;=1,"L","cl"),IFERROR(VLOOKUP(UPPER(TRIM(V653)),AP4:AS49,4,FALSE),V653))))))</f>
        <v/>
      </c>
      <c r="AB653" s="47" t="str">
        <f t="shared" si="131"/>
        <v/>
      </c>
      <c r="AC653" s="47" t="str">
        <f t="shared" si="132"/>
        <v/>
      </c>
      <c r="AD653" s="47" t="str">
        <f t="shared" si="136"/>
        <v/>
      </c>
      <c r="AE653" s="1"/>
      <c r="AF653" s="48" t="str">
        <f>IF(NOT(AND(LEFT(R653,1)="L",R653&lt;&gt;"LIGNE")),"",IFERROR(VLOOKUP(UPPER(TRIM(V653)),AP4:AS49,2,FALSE),""))</f>
        <v/>
      </c>
      <c r="AG653" s="49" t="str">
        <f>IF(NOT(AND(LEFT(R653,1)="L",R653&lt;&gt;"LIGNE")),"",IFERROR(VLOOKUP(UPPER(TRIM(V653)),AP4:AS49,3,FALSE),""))</f>
        <v/>
      </c>
      <c r="AH653" s="49" t="str">
        <f t="shared" si="133"/>
        <v/>
      </c>
      <c r="AI653" s="49" t="str">
        <f t="shared" si="137"/>
        <v/>
      </c>
      <c r="AJ653" s="49" t="str">
        <f t="shared" si="138"/>
        <v/>
      </c>
      <c r="AK653" s="40" t="str">
        <f>IF(R653="RECETTE","",IF(R653="PRINCIPAL AUTEUR",IF(OR(S653="",T653="",V653="",W653="",S653=0),"",IFERROR(IF(OR(VLOOKUP(UPPER(TRIM(SUBSTITUTE(T653,CHAR(160)," "))),AP4:AS49,2,FALSE)&lt;&gt;VLOOKUP(UPPER(TRIM(SUBSTITUTE(W653,CHAR(160)," "))),AP4:AS49,2,FALSE),AND(VLOOKUP(UPPER(TRIM(SUBSTITUTE(T653,CHAR(160)," "))),AP4:AS49,2,FALSE)="AUTRE",UPPER(TRIM(SUBSTITUTE(T653,CHAR(160)," ")))&lt;&gt;UPPER(TRIM(SUBSTITUTE(W653,CHAR(160)," "))))),"",(V653*VLOOKUP(UPPER(TRIM(SUBSTITUTE(W653,CHAR(160)," "))),AP4:AS49,3,FALSE))/(S653*VLOOKUP(UPPER(TRIM(SUBSTITUTE(T653,CHAR(160)," "))),AP4:AS49,3,FALSE))),"")),IFERROR(AK652,"")))</f>
        <v/>
      </c>
      <c r="AL653" s="40" t="str">
        <f t="shared" si="139"/>
        <v/>
      </c>
      <c r="AM653" s="50">
        <f t="shared" si="140"/>
        <v>0</v>
      </c>
      <c r="AN653" s="1"/>
      <c r="AO653" s="1"/>
      <c r="AP653" s="65" t="s">
        <v>461</v>
      </c>
      <c r="AQ653" s="1"/>
      <c r="AR653" s="1"/>
      <c r="AS653" s="1"/>
      <c r="BJ653" s="229">
        <v>1</v>
      </c>
    </row>
    <row r="654" spans="2:62" ht="20.100000000000001" customHeight="1" x14ac:dyDescent="0.25">
      <c r="B654" s="178">
        <f t="shared" si="129"/>
        <v>0</v>
      </c>
      <c r="C654" s="156"/>
      <c r="D654" s="157"/>
      <c r="E654" s="157"/>
      <c r="F654" s="157"/>
      <c r="G654" s="157"/>
      <c r="H654" s="157"/>
      <c r="I654" s="158"/>
      <c r="K654" s="255" t="str">
        <f t="shared" si="130"/>
        <v>►</v>
      </c>
      <c r="L654" s="341"/>
      <c r="M654" s="341"/>
      <c r="N654" s="341"/>
      <c r="O654" s="341"/>
      <c r="P654" s="341"/>
      <c r="Q654" s="1"/>
      <c r="R654" s="1"/>
      <c r="S654" s="77"/>
      <c r="T654" s="77"/>
      <c r="U654" s="77"/>
      <c r="V654" s="77"/>
      <c r="W654" s="1"/>
      <c r="X654" s="46" t="str">
        <f t="shared" si="134"/>
        <v/>
      </c>
      <c r="Y654" s="46" t="str">
        <f>IF(NOT(AND(LEFT(R654,1)="L",R654&lt;&gt;"LIGNE")),"",IF(UPPER(TRIM(W654))="QS","Qt. suffisante",IF(AJ654="","",IF(AF654="MASSE",IF(AJ654&gt;=1,"Kg","g"),IF(AF654="VOLUME",IF(AJ654&gt;=1,"L","cl"),IFERROR(VLOOKUP(UPPER(TRIM(V654)),AP4:AS49,4,FALSE),V654))))))</f>
        <v/>
      </c>
      <c r="Z654" s="78" t="str">
        <f t="shared" si="135"/>
        <v/>
      </c>
      <c r="AA654" s="45" t="str">
        <f>IF(NOT(AND(LEFT(R654,1)="L",R654&lt;&gt;"LIGNE")),"",IF(UPPER(TRIM(W654))="QS","Qt. suffisante",IF(AI654="","",IF(AF654="MASSE",IF(AI654&gt;=1,"Kg","g"),IF(AF654="VOLUME",IF(AI654&gt;=1,"L","cl"),IFERROR(VLOOKUP(UPPER(TRIM(V654)),AP4:AS49,4,FALSE),V654))))))</f>
        <v/>
      </c>
      <c r="AB654" s="47" t="str">
        <f t="shared" si="131"/>
        <v/>
      </c>
      <c r="AC654" s="47" t="str">
        <f t="shared" si="132"/>
        <v/>
      </c>
      <c r="AD654" s="47" t="str">
        <f t="shared" si="136"/>
        <v/>
      </c>
      <c r="AE654" s="1"/>
      <c r="AF654" s="48" t="str">
        <f>IF(NOT(AND(LEFT(R654,1)="L",R654&lt;&gt;"LIGNE")),"",IFERROR(VLOOKUP(UPPER(TRIM(V654)),AP4:AS49,2,FALSE),""))</f>
        <v/>
      </c>
      <c r="AG654" s="49" t="str">
        <f>IF(NOT(AND(LEFT(R654,1)="L",R654&lt;&gt;"LIGNE")),"",IFERROR(VLOOKUP(UPPER(TRIM(V654)),AP4:AS49,3,FALSE),""))</f>
        <v/>
      </c>
      <c r="AH654" s="49" t="str">
        <f t="shared" si="133"/>
        <v/>
      </c>
      <c r="AI654" s="49" t="str">
        <f t="shared" si="137"/>
        <v/>
      </c>
      <c r="AJ654" s="49" t="str">
        <f t="shared" si="138"/>
        <v/>
      </c>
      <c r="AK654" s="40" t="str">
        <f>IF(R654="RECETTE","",IF(R654="PRINCIPAL AUTEUR",IF(OR(S654="",T654="",V654="",W654="",S654=0),"",IFERROR(IF(OR(VLOOKUP(UPPER(TRIM(SUBSTITUTE(T654,CHAR(160)," "))),AP4:AS49,2,FALSE)&lt;&gt;VLOOKUP(UPPER(TRIM(SUBSTITUTE(W654,CHAR(160)," "))),AP4:AS49,2,FALSE),AND(VLOOKUP(UPPER(TRIM(SUBSTITUTE(T654,CHAR(160)," "))),AP4:AS49,2,FALSE)="AUTRE",UPPER(TRIM(SUBSTITUTE(T654,CHAR(160)," ")))&lt;&gt;UPPER(TRIM(SUBSTITUTE(W654,CHAR(160)," "))))),"",(V654*VLOOKUP(UPPER(TRIM(SUBSTITUTE(W654,CHAR(160)," "))),AP4:AS49,3,FALSE))/(S654*VLOOKUP(UPPER(TRIM(SUBSTITUTE(T654,CHAR(160)," "))),AP4:AS49,3,FALSE))),"")),IFERROR(AK653,"")))</f>
        <v/>
      </c>
      <c r="AL654" s="40" t="str">
        <f t="shared" si="139"/>
        <v/>
      </c>
      <c r="AM654" s="50">
        <f t="shared" si="140"/>
        <v>0</v>
      </c>
      <c r="AN654" s="1"/>
      <c r="AO654" s="1"/>
      <c r="AP654" s="65" t="s">
        <v>462</v>
      </c>
      <c r="AQ654" s="1"/>
      <c r="AR654" s="1"/>
      <c r="AS654" s="1"/>
      <c r="BJ654" s="229">
        <v>1</v>
      </c>
    </row>
    <row r="655" spans="2:62" ht="20.100000000000001" customHeight="1" x14ac:dyDescent="0.25">
      <c r="B655" s="178">
        <f t="shared" si="129"/>
        <v>0</v>
      </c>
      <c r="C655" s="156"/>
      <c r="D655" s="157"/>
      <c r="E655" s="157"/>
      <c r="F655" s="157"/>
      <c r="G655" s="157"/>
      <c r="H655" s="157"/>
      <c r="I655" s="158"/>
      <c r="K655" s="255" t="str">
        <f t="shared" si="130"/>
        <v>►</v>
      </c>
      <c r="L655" s="341"/>
      <c r="M655" s="341"/>
      <c r="N655" s="341"/>
      <c r="O655" s="341"/>
      <c r="P655" s="341"/>
      <c r="Q655" s="1"/>
      <c r="R655" s="1"/>
      <c r="S655" s="77"/>
      <c r="T655" s="77"/>
      <c r="U655" s="77"/>
      <c r="V655" s="77"/>
      <c r="W655" s="1"/>
      <c r="X655" s="46" t="str">
        <f t="shared" si="134"/>
        <v/>
      </c>
      <c r="Y655" s="46" t="str">
        <f>IF(NOT(AND(LEFT(R655,1)="L",R655&lt;&gt;"LIGNE")),"",IF(UPPER(TRIM(W655))="QS","Qt. suffisante",IF(AJ655="","",IF(AF655="MASSE",IF(AJ655&gt;=1,"Kg","g"),IF(AF655="VOLUME",IF(AJ655&gt;=1,"L","cl"),IFERROR(VLOOKUP(UPPER(TRIM(V655)),AP4:AS49,4,FALSE),V655))))))</f>
        <v/>
      </c>
      <c r="Z655" s="78" t="str">
        <f t="shared" si="135"/>
        <v/>
      </c>
      <c r="AA655" s="45" t="str">
        <f>IF(NOT(AND(LEFT(R655,1)="L",R655&lt;&gt;"LIGNE")),"",IF(UPPER(TRIM(W655))="QS","Qt. suffisante",IF(AI655="","",IF(AF655="MASSE",IF(AI655&gt;=1,"Kg","g"),IF(AF655="VOLUME",IF(AI655&gt;=1,"L","cl"),IFERROR(VLOOKUP(UPPER(TRIM(V655)),AP4:AS49,4,FALSE),V655))))))</f>
        <v/>
      </c>
      <c r="AB655" s="47" t="str">
        <f t="shared" si="131"/>
        <v/>
      </c>
      <c r="AC655" s="47" t="str">
        <f t="shared" si="132"/>
        <v/>
      </c>
      <c r="AD655" s="47" t="str">
        <f t="shared" si="136"/>
        <v/>
      </c>
      <c r="AE655" s="1"/>
      <c r="AF655" s="48" t="str">
        <f>IF(NOT(AND(LEFT(R655,1)="L",R655&lt;&gt;"LIGNE")),"",IFERROR(VLOOKUP(UPPER(TRIM(V655)),AP4:AS49,2,FALSE),""))</f>
        <v/>
      </c>
      <c r="AG655" s="49" t="str">
        <f>IF(NOT(AND(LEFT(R655,1)="L",R655&lt;&gt;"LIGNE")),"",IFERROR(VLOOKUP(UPPER(TRIM(V655)),AP4:AS49,3,FALSE),""))</f>
        <v/>
      </c>
      <c r="AH655" s="49" t="str">
        <f t="shared" si="133"/>
        <v/>
      </c>
      <c r="AI655" s="49" t="str">
        <f t="shared" si="137"/>
        <v/>
      </c>
      <c r="AJ655" s="49" t="str">
        <f t="shared" si="138"/>
        <v/>
      </c>
      <c r="AK655" s="40" t="str">
        <f>IF(R655="RECETTE","",IF(R655="PRINCIPAL AUTEUR",IF(OR(S655="",T655="",V655="",W655="",S655=0),"",IFERROR(IF(OR(VLOOKUP(UPPER(TRIM(SUBSTITUTE(T655,CHAR(160)," "))),AP4:AS49,2,FALSE)&lt;&gt;VLOOKUP(UPPER(TRIM(SUBSTITUTE(W655,CHAR(160)," "))),AP4:AS49,2,FALSE),AND(VLOOKUP(UPPER(TRIM(SUBSTITUTE(T655,CHAR(160)," "))),AP4:AS49,2,FALSE)="AUTRE",UPPER(TRIM(SUBSTITUTE(T655,CHAR(160)," ")))&lt;&gt;UPPER(TRIM(SUBSTITUTE(W655,CHAR(160)," "))))),"",(V655*VLOOKUP(UPPER(TRIM(SUBSTITUTE(W655,CHAR(160)," "))),AP4:AS49,3,FALSE))/(S655*VLOOKUP(UPPER(TRIM(SUBSTITUTE(T655,CHAR(160)," "))),AP4:AS49,3,FALSE))),"")),IFERROR(AK654,"")))</f>
        <v/>
      </c>
      <c r="AL655" s="40" t="str">
        <f t="shared" si="139"/>
        <v/>
      </c>
      <c r="AM655" s="50">
        <f t="shared" si="140"/>
        <v>0</v>
      </c>
      <c r="AN655" s="1"/>
      <c r="AO655" s="1"/>
      <c r="AP655" s="66" t="s">
        <v>463</v>
      </c>
      <c r="AQ655" s="1"/>
      <c r="AR655" s="1"/>
      <c r="AS655" s="1"/>
      <c r="BJ655" s="229">
        <v>1</v>
      </c>
    </row>
    <row r="656" spans="2:62" ht="20.100000000000001" customHeight="1" x14ac:dyDescent="0.25">
      <c r="B656" s="178">
        <f t="shared" si="129"/>
        <v>0</v>
      </c>
      <c r="C656" s="156"/>
      <c r="D656" s="157"/>
      <c r="E656" s="157"/>
      <c r="F656" s="157"/>
      <c r="G656" s="157"/>
      <c r="H656" s="157"/>
      <c r="I656" s="158"/>
      <c r="K656" s="255" t="str">
        <f t="shared" si="130"/>
        <v>►</v>
      </c>
      <c r="L656" s="341"/>
      <c r="M656" s="341"/>
      <c r="N656" s="341"/>
      <c r="O656" s="341"/>
      <c r="P656" s="341"/>
      <c r="Q656" s="1"/>
      <c r="R656" s="1"/>
      <c r="S656" s="77"/>
      <c r="T656" s="77"/>
      <c r="U656" s="77"/>
      <c r="V656" s="77"/>
      <c r="W656" s="1"/>
      <c r="X656" s="46" t="str">
        <f t="shared" si="134"/>
        <v/>
      </c>
      <c r="Y656" s="46" t="str">
        <f>IF(NOT(AND(LEFT(R656,1)="L",R656&lt;&gt;"LIGNE")),"",IF(UPPER(TRIM(W656))="QS","Qt. suffisante",IF(AJ656="","",IF(AF656="MASSE",IF(AJ656&gt;=1,"Kg","g"),IF(AF656="VOLUME",IF(AJ656&gt;=1,"L","cl"),IFERROR(VLOOKUP(UPPER(TRIM(V656)),AP4:AS49,4,FALSE),V656))))))</f>
        <v/>
      </c>
      <c r="Z656" s="78" t="str">
        <f t="shared" si="135"/>
        <v/>
      </c>
      <c r="AA656" s="45" t="str">
        <f>IF(NOT(AND(LEFT(R656,1)="L",R656&lt;&gt;"LIGNE")),"",IF(UPPER(TRIM(W656))="QS","Qt. suffisante",IF(AI656="","",IF(AF656="MASSE",IF(AI656&gt;=1,"Kg","g"),IF(AF656="VOLUME",IF(AI656&gt;=1,"L","cl"),IFERROR(VLOOKUP(UPPER(TRIM(V656)),AP4:AS49,4,FALSE),V656))))))</f>
        <v/>
      </c>
      <c r="AB656" s="47" t="str">
        <f t="shared" si="131"/>
        <v/>
      </c>
      <c r="AC656" s="47" t="str">
        <f t="shared" si="132"/>
        <v/>
      </c>
      <c r="AD656" s="47" t="str">
        <f t="shared" si="136"/>
        <v/>
      </c>
      <c r="AE656" s="1"/>
      <c r="AF656" s="48" t="str">
        <f>IF(NOT(AND(LEFT(R656,1)="L",R656&lt;&gt;"LIGNE")),"",IFERROR(VLOOKUP(UPPER(TRIM(V656)),AP4:AS49,2,FALSE),""))</f>
        <v/>
      </c>
      <c r="AG656" s="49" t="str">
        <f>IF(NOT(AND(LEFT(R656,1)="L",R656&lt;&gt;"LIGNE")),"",IFERROR(VLOOKUP(UPPER(TRIM(V656)),AP4:AS49,3,FALSE),""))</f>
        <v/>
      </c>
      <c r="AH656" s="49" t="str">
        <f t="shared" si="133"/>
        <v/>
      </c>
      <c r="AI656" s="49" t="str">
        <f t="shared" si="137"/>
        <v/>
      </c>
      <c r="AJ656" s="49" t="str">
        <f t="shared" si="138"/>
        <v/>
      </c>
      <c r="AK656" s="40" t="str">
        <f>IF(R656="RECETTE","",IF(R656="PRINCIPAL AUTEUR",IF(OR(S656="",T656="",V656="",W656="",S656=0),"",IFERROR(IF(OR(VLOOKUP(UPPER(TRIM(SUBSTITUTE(T656,CHAR(160)," "))),AP4:AS49,2,FALSE)&lt;&gt;VLOOKUP(UPPER(TRIM(SUBSTITUTE(W656,CHAR(160)," "))),AP4:AS49,2,FALSE),AND(VLOOKUP(UPPER(TRIM(SUBSTITUTE(T656,CHAR(160)," "))),AP4:AS49,2,FALSE)="AUTRE",UPPER(TRIM(SUBSTITUTE(T656,CHAR(160)," ")))&lt;&gt;UPPER(TRIM(SUBSTITUTE(W656,CHAR(160)," "))))),"",(V656*VLOOKUP(UPPER(TRIM(SUBSTITUTE(W656,CHAR(160)," "))),AP4:AS49,3,FALSE))/(S656*VLOOKUP(UPPER(TRIM(SUBSTITUTE(T656,CHAR(160)," "))),AP4:AS49,3,FALSE))),"")),IFERROR(AK655,"")))</f>
        <v/>
      </c>
      <c r="AL656" s="40" t="str">
        <f t="shared" si="139"/>
        <v/>
      </c>
      <c r="AM656" s="50">
        <f t="shared" si="140"/>
        <v>0</v>
      </c>
      <c r="AN656" s="1"/>
      <c r="AO656" s="1"/>
      <c r="AP656" s="66" t="s">
        <v>464</v>
      </c>
      <c r="AQ656" s="1"/>
      <c r="AR656" s="1"/>
      <c r="AS656" s="1"/>
      <c r="BJ656" s="229">
        <v>1</v>
      </c>
    </row>
    <row r="657" spans="1:62" ht="20.100000000000001" customHeight="1" x14ac:dyDescent="0.25">
      <c r="B657" s="178">
        <f t="shared" si="129"/>
        <v>0</v>
      </c>
      <c r="C657" s="156"/>
      <c r="D657" s="157"/>
      <c r="E657" s="157"/>
      <c r="F657" s="157"/>
      <c r="G657" s="157"/>
      <c r="H657" s="157"/>
      <c r="I657" s="158"/>
      <c r="K657" s="255" t="str">
        <f t="shared" si="130"/>
        <v>►</v>
      </c>
      <c r="L657" s="341"/>
      <c r="M657" s="341"/>
      <c r="N657" s="341"/>
      <c r="O657" s="341"/>
      <c r="P657" s="341"/>
      <c r="Q657" s="1"/>
      <c r="R657" s="1"/>
      <c r="S657" s="77"/>
      <c r="T657" s="77"/>
      <c r="U657" s="77"/>
      <c r="V657" s="77"/>
      <c r="W657" s="1"/>
      <c r="X657" s="46" t="str">
        <f t="shared" si="134"/>
        <v/>
      </c>
      <c r="Y657" s="46" t="str">
        <f>IF(NOT(AND(LEFT(R657,1)="L",R657&lt;&gt;"LIGNE")),"",IF(UPPER(TRIM(W657))="QS","Qt. suffisante",IF(AJ657="","",IF(AF657="MASSE",IF(AJ657&gt;=1,"Kg","g"),IF(AF657="VOLUME",IF(AJ657&gt;=1,"L","cl"),IFERROR(VLOOKUP(UPPER(TRIM(V657)),AP4:AS49,4,FALSE),V657))))))</f>
        <v/>
      </c>
      <c r="Z657" s="78" t="str">
        <f t="shared" si="135"/>
        <v/>
      </c>
      <c r="AA657" s="45" t="str">
        <f>IF(NOT(AND(LEFT(R657,1)="L",R657&lt;&gt;"LIGNE")),"",IF(UPPER(TRIM(W657))="QS","Qt. suffisante",IF(AI657="","",IF(AF657="MASSE",IF(AI657&gt;=1,"Kg","g"),IF(AF657="VOLUME",IF(AI657&gt;=1,"L","cl"),IFERROR(VLOOKUP(UPPER(TRIM(V657)),AP4:AS49,4,FALSE),V657))))))</f>
        <v/>
      </c>
      <c r="AB657" s="47" t="str">
        <f t="shared" si="131"/>
        <v/>
      </c>
      <c r="AC657" s="47" t="str">
        <f t="shared" si="132"/>
        <v/>
      </c>
      <c r="AD657" s="47" t="str">
        <f t="shared" si="136"/>
        <v/>
      </c>
      <c r="AE657" s="1"/>
      <c r="AF657" s="48" t="str">
        <f>IF(NOT(AND(LEFT(R657,1)="L",R657&lt;&gt;"LIGNE")),"",IFERROR(VLOOKUP(UPPER(TRIM(V657)),AP4:AS49,2,FALSE),""))</f>
        <v/>
      </c>
      <c r="AG657" s="49" t="str">
        <f>IF(NOT(AND(LEFT(R657,1)="L",R657&lt;&gt;"LIGNE")),"",IFERROR(VLOOKUP(UPPER(TRIM(V657)),AP4:AS49,3,FALSE),""))</f>
        <v/>
      </c>
      <c r="AH657" s="49" t="str">
        <f t="shared" si="133"/>
        <v/>
      </c>
      <c r="AI657" s="49" t="str">
        <f t="shared" si="137"/>
        <v/>
      </c>
      <c r="AJ657" s="49" t="str">
        <f t="shared" si="138"/>
        <v/>
      </c>
      <c r="AK657" s="40" t="str">
        <f>IF(R657="RECETTE","",IF(R657="PRINCIPAL AUTEUR",IF(OR(S657="",T657="",V657="",W657="",S657=0),"",IFERROR(IF(OR(VLOOKUP(UPPER(TRIM(SUBSTITUTE(T657,CHAR(160)," "))),AP4:AS49,2,FALSE)&lt;&gt;VLOOKUP(UPPER(TRIM(SUBSTITUTE(W657,CHAR(160)," "))),AP4:AS49,2,FALSE),AND(VLOOKUP(UPPER(TRIM(SUBSTITUTE(T657,CHAR(160)," "))),AP4:AS49,2,FALSE)="AUTRE",UPPER(TRIM(SUBSTITUTE(T657,CHAR(160)," ")))&lt;&gt;UPPER(TRIM(SUBSTITUTE(W657,CHAR(160)," "))))),"",(V657*VLOOKUP(UPPER(TRIM(SUBSTITUTE(W657,CHAR(160)," "))),AP4:AS49,3,FALSE))/(S657*VLOOKUP(UPPER(TRIM(SUBSTITUTE(T657,CHAR(160)," "))),AP4:AS49,3,FALSE))),"")),IFERROR(AK656,"")))</f>
        <v/>
      </c>
      <c r="AL657" s="40" t="str">
        <f t="shared" si="139"/>
        <v/>
      </c>
      <c r="AM657" s="50">
        <f t="shared" si="140"/>
        <v>0</v>
      </c>
      <c r="AN657" s="1"/>
      <c r="AO657" s="1"/>
      <c r="AP657" s="66" t="s">
        <v>465</v>
      </c>
      <c r="AQ657" s="1"/>
      <c r="AR657" s="1"/>
      <c r="AS657" s="1"/>
      <c r="BJ657" s="229">
        <v>1</v>
      </c>
    </row>
    <row r="658" spans="1:62" ht="20.100000000000001" customHeight="1" x14ac:dyDescent="0.25">
      <c r="B658" s="178">
        <f t="shared" si="129"/>
        <v>0</v>
      </c>
      <c r="C658" s="156"/>
      <c r="D658" s="157"/>
      <c r="E658" s="157"/>
      <c r="F658" s="157"/>
      <c r="G658" s="157"/>
      <c r="H658" s="157"/>
      <c r="I658" s="158"/>
      <c r="K658" s="255" t="str">
        <f t="shared" si="130"/>
        <v>►</v>
      </c>
      <c r="L658" s="341"/>
      <c r="M658" s="341"/>
      <c r="N658" s="341"/>
      <c r="O658" s="341"/>
      <c r="P658" s="341"/>
      <c r="Q658" s="1"/>
      <c r="R658" s="1"/>
      <c r="S658" s="77"/>
      <c r="T658" s="77"/>
      <c r="U658" s="77"/>
      <c r="V658" s="77"/>
      <c r="W658" s="1"/>
      <c r="X658" s="46" t="str">
        <f t="shared" si="134"/>
        <v/>
      </c>
      <c r="Y658" s="46" t="str">
        <f>IF(NOT(AND(LEFT(R658,1)="L",R658&lt;&gt;"LIGNE")),"",IF(UPPER(TRIM(W658))="QS","Qt. suffisante",IF(AJ658="","",IF(AF658="MASSE",IF(AJ658&gt;=1,"Kg","g"),IF(AF658="VOLUME",IF(AJ658&gt;=1,"L","cl"),IFERROR(VLOOKUP(UPPER(TRIM(V658)),AP4:AS49,4,FALSE),V658))))))</f>
        <v/>
      </c>
      <c r="Z658" s="78" t="str">
        <f t="shared" si="135"/>
        <v/>
      </c>
      <c r="AA658" s="45" t="str">
        <f>IF(NOT(AND(LEFT(R658,1)="L",R658&lt;&gt;"LIGNE")),"",IF(UPPER(TRIM(W658))="QS","Qt. suffisante",IF(AI658="","",IF(AF658="MASSE",IF(AI658&gt;=1,"Kg","g"),IF(AF658="VOLUME",IF(AI658&gt;=1,"L","cl"),IFERROR(VLOOKUP(UPPER(TRIM(V658)),AP4:AS49,4,FALSE),V658))))))</f>
        <v/>
      </c>
      <c r="AB658" s="47" t="str">
        <f t="shared" si="131"/>
        <v/>
      </c>
      <c r="AC658" s="47" t="str">
        <f t="shared" si="132"/>
        <v/>
      </c>
      <c r="AD658" s="47" t="str">
        <f t="shared" si="136"/>
        <v/>
      </c>
      <c r="AE658" s="1"/>
      <c r="AF658" s="48" t="str">
        <f>IF(NOT(AND(LEFT(R658,1)="L",R658&lt;&gt;"LIGNE")),"",IFERROR(VLOOKUP(UPPER(TRIM(V658)),AP4:AS49,2,FALSE),""))</f>
        <v/>
      </c>
      <c r="AG658" s="49" t="str">
        <f>IF(NOT(AND(LEFT(R658,1)="L",R658&lt;&gt;"LIGNE")),"",IFERROR(VLOOKUP(UPPER(TRIM(V658)),AP4:AS49,3,FALSE),""))</f>
        <v/>
      </c>
      <c r="AH658" s="49" t="str">
        <f t="shared" si="133"/>
        <v/>
      </c>
      <c r="AI658" s="49" t="str">
        <f t="shared" si="137"/>
        <v/>
      </c>
      <c r="AJ658" s="49" t="str">
        <f t="shared" si="138"/>
        <v/>
      </c>
      <c r="AK658" s="40" t="str">
        <f>IF(R658="RECETTE","",IF(R658="PRINCIPAL AUTEUR",IF(OR(S658="",T658="",V658="",W658="",S658=0),"",IFERROR(IF(OR(VLOOKUP(UPPER(TRIM(SUBSTITUTE(T658,CHAR(160)," "))),AP4:AS49,2,FALSE)&lt;&gt;VLOOKUP(UPPER(TRIM(SUBSTITUTE(W658,CHAR(160)," "))),AP4:AS49,2,FALSE),AND(VLOOKUP(UPPER(TRIM(SUBSTITUTE(T658,CHAR(160)," "))),AP4:AS49,2,FALSE)="AUTRE",UPPER(TRIM(SUBSTITUTE(T658,CHAR(160)," ")))&lt;&gt;UPPER(TRIM(SUBSTITUTE(W658,CHAR(160)," "))))),"",(V658*VLOOKUP(UPPER(TRIM(SUBSTITUTE(W658,CHAR(160)," "))),AP4:AS49,3,FALSE))/(S658*VLOOKUP(UPPER(TRIM(SUBSTITUTE(T658,CHAR(160)," "))),AP4:AS49,3,FALSE))),"")),IFERROR(AK657,"")))</f>
        <v/>
      </c>
      <c r="AL658" s="40" t="str">
        <f t="shared" si="139"/>
        <v/>
      </c>
      <c r="AM658" s="50">
        <f t="shared" si="140"/>
        <v>0</v>
      </c>
      <c r="AN658" s="1"/>
      <c r="AO658" s="1"/>
      <c r="AP658" s="66" t="s">
        <v>466</v>
      </c>
      <c r="AQ658" s="1"/>
      <c r="AR658" s="1"/>
      <c r="AS658" s="1"/>
      <c r="BJ658" s="229">
        <v>1</v>
      </c>
    </row>
    <row r="659" spans="1:62" ht="20.100000000000001" customHeight="1" x14ac:dyDescent="0.25">
      <c r="B659" s="178">
        <f t="shared" si="129"/>
        <v>0</v>
      </c>
      <c r="C659" s="156"/>
      <c r="D659" s="157"/>
      <c r="E659" s="157"/>
      <c r="F659" s="157"/>
      <c r="G659" s="157"/>
      <c r="H659" s="157"/>
      <c r="I659" s="158"/>
      <c r="K659" s="255" t="str">
        <f t="shared" si="130"/>
        <v>►</v>
      </c>
      <c r="L659" s="341"/>
      <c r="M659" s="341"/>
      <c r="N659" s="341"/>
      <c r="O659" s="341"/>
      <c r="P659" s="341"/>
      <c r="Q659" s="1"/>
      <c r="R659" s="1"/>
      <c r="S659" s="77"/>
      <c r="T659" s="77"/>
      <c r="U659" s="77"/>
      <c r="V659" s="77"/>
      <c r="W659" s="1"/>
      <c r="X659" s="46" t="str">
        <f t="shared" si="134"/>
        <v/>
      </c>
      <c r="Y659" s="46" t="str">
        <f>IF(NOT(AND(LEFT(R659,1)="L",R659&lt;&gt;"LIGNE")),"",IF(UPPER(TRIM(W659))="QS","Qt. suffisante",IF(AJ659="","",IF(AF659="MASSE",IF(AJ659&gt;=1,"Kg","g"),IF(AF659="VOLUME",IF(AJ659&gt;=1,"L","cl"),IFERROR(VLOOKUP(UPPER(TRIM(V659)),AP4:AS49,4,FALSE),V659))))))</f>
        <v/>
      </c>
      <c r="Z659" s="78" t="str">
        <f t="shared" si="135"/>
        <v/>
      </c>
      <c r="AA659" s="45" t="str">
        <f>IF(NOT(AND(LEFT(R659,1)="L",R659&lt;&gt;"LIGNE")),"",IF(UPPER(TRIM(W659))="QS","Qt. suffisante",IF(AI659="","",IF(AF659="MASSE",IF(AI659&gt;=1,"Kg","g"),IF(AF659="VOLUME",IF(AI659&gt;=1,"L","cl"),IFERROR(VLOOKUP(UPPER(TRIM(V659)),AP4:AS49,4,FALSE),V659))))))</f>
        <v/>
      </c>
      <c r="AB659" s="47" t="str">
        <f t="shared" si="131"/>
        <v/>
      </c>
      <c r="AC659" s="47" t="str">
        <f t="shared" si="132"/>
        <v/>
      </c>
      <c r="AD659" s="47" t="str">
        <f t="shared" si="136"/>
        <v/>
      </c>
      <c r="AE659" s="1"/>
      <c r="AF659" s="48" t="str">
        <f>IF(NOT(AND(LEFT(R659,1)="L",R659&lt;&gt;"LIGNE")),"",IFERROR(VLOOKUP(UPPER(TRIM(V659)),AP4:AS49,2,FALSE),""))</f>
        <v/>
      </c>
      <c r="AG659" s="49" t="str">
        <f>IF(NOT(AND(LEFT(R659,1)="L",R659&lt;&gt;"LIGNE")),"",IFERROR(VLOOKUP(UPPER(TRIM(V659)),AP4:AS49,3,FALSE),""))</f>
        <v/>
      </c>
      <c r="AH659" s="49" t="str">
        <f t="shared" si="133"/>
        <v/>
      </c>
      <c r="AI659" s="49" t="str">
        <f t="shared" si="137"/>
        <v/>
      </c>
      <c r="AJ659" s="49" t="str">
        <f t="shared" si="138"/>
        <v/>
      </c>
      <c r="AK659" s="40" t="str">
        <f>IF(R659="RECETTE","",IF(R659="PRINCIPAL AUTEUR",IF(OR(S659="",T659="",V659="",W659="",S659=0),"",IFERROR(IF(OR(VLOOKUP(UPPER(TRIM(SUBSTITUTE(T659,CHAR(160)," "))),AP4:AS49,2,FALSE)&lt;&gt;VLOOKUP(UPPER(TRIM(SUBSTITUTE(W659,CHAR(160)," "))),AP4:AS49,2,FALSE),AND(VLOOKUP(UPPER(TRIM(SUBSTITUTE(T659,CHAR(160)," "))),AP4:AS49,2,FALSE)="AUTRE",UPPER(TRIM(SUBSTITUTE(T659,CHAR(160)," ")))&lt;&gt;UPPER(TRIM(SUBSTITUTE(W659,CHAR(160)," "))))),"",(V659*VLOOKUP(UPPER(TRIM(SUBSTITUTE(W659,CHAR(160)," "))),AP4:AS49,3,FALSE))/(S659*VLOOKUP(UPPER(TRIM(SUBSTITUTE(T659,CHAR(160)," "))),AP4:AS49,3,FALSE))),"")),IFERROR(AK658,"")))</f>
        <v/>
      </c>
      <c r="AL659" s="40" t="str">
        <f t="shared" si="139"/>
        <v/>
      </c>
      <c r="AM659" s="50">
        <f t="shared" si="140"/>
        <v>0</v>
      </c>
      <c r="AN659" s="1"/>
      <c r="AO659" s="1"/>
      <c r="AP659" s="66" t="s">
        <v>467</v>
      </c>
      <c r="AQ659" s="1"/>
      <c r="AR659" s="1"/>
      <c r="AS659" s="1"/>
      <c r="BJ659" s="229">
        <v>1</v>
      </c>
    </row>
    <row r="660" spans="1:62" ht="20.100000000000001" customHeight="1" x14ac:dyDescent="0.25">
      <c r="B660" s="178">
        <f t="shared" si="129"/>
        <v>0</v>
      </c>
      <c r="C660" s="156"/>
      <c r="D660" s="157"/>
      <c r="E660" s="157"/>
      <c r="F660" s="157"/>
      <c r="G660" s="157"/>
      <c r="H660" s="157"/>
      <c r="I660" s="158"/>
      <c r="K660" s="255" t="str">
        <f t="shared" si="130"/>
        <v>►</v>
      </c>
      <c r="L660" s="341"/>
      <c r="M660" s="341"/>
      <c r="N660" s="341"/>
      <c r="O660" s="341"/>
      <c r="P660" s="341"/>
      <c r="Q660" s="1"/>
      <c r="R660" s="1"/>
      <c r="S660" s="77"/>
      <c r="T660" s="77"/>
      <c r="U660" s="77"/>
      <c r="V660" s="77"/>
      <c r="W660" s="1"/>
      <c r="X660" s="46" t="str">
        <f t="shared" si="134"/>
        <v/>
      </c>
      <c r="Y660" s="46" t="str">
        <f>IF(NOT(AND(LEFT(R660,1)="L",R660&lt;&gt;"LIGNE")),"",IF(UPPER(TRIM(W660))="QS","Qt. suffisante",IF(AJ660="","",IF(AF660="MASSE",IF(AJ660&gt;=1,"Kg","g"),IF(AF660="VOLUME",IF(AJ660&gt;=1,"L","cl"),IFERROR(VLOOKUP(UPPER(TRIM(V660)),AP4:AS49,4,FALSE),V660))))))</f>
        <v/>
      </c>
      <c r="Z660" s="78" t="str">
        <f t="shared" si="135"/>
        <v/>
      </c>
      <c r="AA660" s="45" t="str">
        <f>IF(NOT(AND(LEFT(R660,1)="L",R660&lt;&gt;"LIGNE")),"",IF(UPPER(TRIM(W660))="QS","Qt. suffisante",IF(AI660="","",IF(AF660="MASSE",IF(AI660&gt;=1,"Kg","g"),IF(AF660="VOLUME",IF(AI660&gt;=1,"L","cl"),IFERROR(VLOOKUP(UPPER(TRIM(V660)),AP4:AS49,4,FALSE),V660))))))</f>
        <v/>
      </c>
      <c r="AB660" s="47" t="str">
        <f t="shared" si="131"/>
        <v/>
      </c>
      <c r="AC660" s="47" t="str">
        <f t="shared" si="132"/>
        <v/>
      </c>
      <c r="AD660" s="47" t="str">
        <f t="shared" si="136"/>
        <v/>
      </c>
      <c r="AE660" s="1"/>
      <c r="AF660" s="48" t="str">
        <f>IF(NOT(AND(LEFT(R660,1)="L",R660&lt;&gt;"LIGNE")),"",IFERROR(VLOOKUP(UPPER(TRIM(V660)),AP4:AS49,2,FALSE),""))</f>
        <v/>
      </c>
      <c r="AG660" s="49" t="str">
        <f>IF(NOT(AND(LEFT(R660,1)="L",R660&lt;&gt;"LIGNE")),"",IFERROR(VLOOKUP(UPPER(TRIM(V660)),AP4:AS49,3,FALSE),""))</f>
        <v/>
      </c>
      <c r="AH660" s="49" t="str">
        <f t="shared" si="133"/>
        <v/>
      </c>
      <c r="AI660" s="49" t="str">
        <f t="shared" si="137"/>
        <v/>
      </c>
      <c r="AJ660" s="49" t="str">
        <f t="shared" si="138"/>
        <v/>
      </c>
      <c r="AK660" s="40" t="str">
        <f>IF(R660="RECETTE","",IF(R660="PRINCIPAL AUTEUR",IF(OR(S660="",T660="",V660="",W660="",S660=0),"",IFERROR(IF(OR(VLOOKUP(UPPER(TRIM(SUBSTITUTE(T660,CHAR(160)," "))),AP4:AS49,2,FALSE)&lt;&gt;VLOOKUP(UPPER(TRIM(SUBSTITUTE(W660,CHAR(160)," "))),AP4:AS49,2,FALSE),AND(VLOOKUP(UPPER(TRIM(SUBSTITUTE(T660,CHAR(160)," "))),AP4:AS49,2,FALSE)="AUTRE",UPPER(TRIM(SUBSTITUTE(T660,CHAR(160)," ")))&lt;&gt;UPPER(TRIM(SUBSTITUTE(W660,CHAR(160)," "))))),"",(V660*VLOOKUP(UPPER(TRIM(SUBSTITUTE(W660,CHAR(160)," "))),AP4:AS49,3,FALSE))/(S660*VLOOKUP(UPPER(TRIM(SUBSTITUTE(T660,CHAR(160)," "))),AP4:AS49,3,FALSE))),"")),IFERROR(AK659,"")))</f>
        <v/>
      </c>
      <c r="AL660" s="40" t="str">
        <f t="shared" si="139"/>
        <v/>
      </c>
      <c r="AM660" s="50">
        <f t="shared" si="140"/>
        <v>0</v>
      </c>
      <c r="AN660" s="1"/>
      <c r="AO660" s="1"/>
      <c r="AP660" s="66" t="s">
        <v>468</v>
      </c>
      <c r="AQ660" s="1"/>
      <c r="AR660" s="1"/>
      <c r="AS660" s="1"/>
      <c r="BJ660" s="229">
        <v>1</v>
      </c>
    </row>
    <row r="661" spans="1:62" ht="20.100000000000001" customHeight="1" x14ac:dyDescent="0.25">
      <c r="B661" s="178">
        <f t="shared" si="129"/>
        <v>0</v>
      </c>
      <c r="C661" s="156"/>
      <c r="D661" s="157"/>
      <c r="E661" s="157"/>
      <c r="F661" s="157"/>
      <c r="G661" s="157"/>
      <c r="H661" s="157"/>
      <c r="I661" s="158"/>
      <c r="K661" s="255" t="str">
        <f t="shared" si="130"/>
        <v>►</v>
      </c>
      <c r="L661" s="341"/>
      <c r="M661" s="341"/>
      <c r="N661" s="341"/>
      <c r="O661" s="341"/>
      <c r="P661" s="341"/>
      <c r="Q661" s="1"/>
      <c r="R661" s="1"/>
      <c r="S661" s="77"/>
      <c r="T661" s="77"/>
      <c r="U661" s="77"/>
      <c r="V661" s="77"/>
      <c r="W661" s="1"/>
      <c r="X661" s="84" t="str">
        <f t="shared" si="134"/>
        <v/>
      </c>
      <c r="Y661" s="84" t="str">
        <f>IF(NOT(AND(LEFT(R661,1)="L",R661&lt;&gt;"LIGNE")),"",IF(UPPER(TRIM(W661))="QS","Qt. suffisante",IF(AJ661="","",IF(AF661="MASSE",IF(AJ661&gt;=1,"Kg","g"),IF(AF661="VOLUME",IF(AJ661&gt;=1,"L","cl"),IFERROR(VLOOKUP(UPPER(TRIM(V661)),AP4:AS49,4,FALSE),V661))))))</f>
        <v/>
      </c>
      <c r="Z661" s="82" t="str">
        <f t="shared" si="135"/>
        <v/>
      </c>
      <c r="AA661" s="83" t="str">
        <f>IF(NOT(AND(LEFT(R661,1)="L",R661&lt;&gt;"LIGNE")),"",IF(UPPER(TRIM(W661))="QS","Qt. suffisante",IF(AI661="","",IF(AF661="MASSE",IF(AI661&gt;=1,"Kg","g"),IF(AF661="VOLUME",IF(AI661&gt;=1,"L","cl"),IFERROR(VLOOKUP(UPPER(TRIM(V661)),AP4:AS49,4,FALSE),V661))))))</f>
        <v/>
      </c>
      <c r="AB661" s="85" t="str">
        <f t="shared" si="131"/>
        <v/>
      </c>
      <c r="AC661" s="85" t="str">
        <f t="shared" si="132"/>
        <v/>
      </c>
      <c r="AD661" s="85" t="str">
        <f t="shared" si="136"/>
        <v/>
      </c>
      <c r="AE661" s="86"/>
      <c r="AF661" s="87" t="str">
        <f>IF(NOT(AND(LEFT(R661,1)="L",R661&lt;&gt;"LIGNE")),"",IFERROR(VLOOKUP(UPPER(TRIM(V661)),AP4:AS49,2,FALSE),""))</f>
        <v/>
      </c>
      <c r="AG661" s="88" t="str">
        <f>IF(NOT(AND(LEFT(R661,1)="L",R661&lt;&gt;"LIGNE")),"",IFERROR(VLOOKUP(UPPER(TRIM(V661)),AP4:AS49,3,FALSE),""))</f>
        <v/>
      </c>
      <c r="AH661" s="88" t="str">
        <f t="shared" si="133"/>
        <v/>
      </c>
      <c r="AI661" s="88" t="str">
        <f t="shared" si="137"/>
        <v/>
      </c>
      <c r="AJ661" s="88" t="str">
        <f t="shared" si="138"/>
        <v/>
      </c>
      <c r="AK661" s="89" t="str">
        <f>IF(R661="RECETTE","",IF(R661="PRINCIPAL AUTEUR",IF(OR(S661="",T661="",V661="",W661="",S661=0),"",IFERROR(IF(OR(VLOOKUP(UPPER(TRIM(SUBSTITUTE(T661,CHAR(160)," "))),AP4:AS49,2,FALSE)&lt;&gt;VLOOKUP(UPPER(TRIM(SUBSTITUTE(W661,CHAR(160)," "))),AP4:AS49,2,FALSE),AND(VLOOKUP(UPPER(TRIM(SUBSTITUTE(T661,CHAR(160)," "))),AP4:AS49,2,FALSE)="AUTRE",UPPER(TRIM(SUBSTITUTE(T661,CHAR(160)," ")))&lt;&gt;UPPER(TRIM(SUBSTITUTE(W661,CHAR(160)," "))))),"",(V661*VLOOKUP(UPPER(TRIM(SUBSTITUTE(W661,CHAR(160)," "))),AP4:AS49,3,FALSE))/(S661*VLOOKUP(UPPER(TRIM(SUBSTITUTE(T661,CHAR(160)," "))),AP4:AS49,3,FALSE))),"")),IFERROR(AK660,"")))</f>
        <v/>
      </c>
      <c r="AL661" s="89" t="str">
        <f t="shared" si="139"/>
        <v/>
      </c>
      <c r="AM661" s="90">
        <f t="shared" si="140"/>
        <v>0</v>
      </c>
      <c r="AN661" s="1"/>
      <c r="AO661" s="1"/>
      <c r="AP661" s="1"/>
      <c r="AQ661" s="1"/>
      <c r="AR661" s="1"/>
      <c r="AS661" s="1"/>
      <c r="BJ661" s="229">
        <v>1</v>
      </c>
    </row>
    <row r="662" spans="1:62" ht="15.75" thickBot="1" x14ac:dyDescent="0.3">
      <c r="B662" s="160">
        <v>9</v>
      </c>
      <c r="C662" s="160">
        <v>12</v>
      </c>
      <c r="D662" s="160">
        <v>12</v>
      </c>
      <c r="E662" s="160">
        <v>3</v>
      </c>
      <c r="F662" s="160">
        <v>9</v>
      </c>
      <c r="G662" s="160">
        <v>12</v>
      </c>
      <c r="H662" s="160">
        <v>13</v>
      </c>
      <c r="I662" s="160">
        <v>40</v>
      </c>
      <c r="K662" s="426">
        <v>10</v>
      </c>
      <c r="L662" s="426">
        <v>11</v>
      </c>
      <c r="M662" s="426">
        <v>11</v>
      </c>
      <c r="N662" s="426">
        <v>11</v>
      </c>
      <c r="O662" s="426">
        <v>11</v>
      </c>
      <c r="P662" s="426">
        <v>11</v>
      </c>
      <c r="X662" s="128" t="str">
        <f t="shared" si="134"/>
        <v/>
      </c>
      <c r="AH662" s="128" t="str">
        <f t="shared" si="133"/>
        <v/>
      </c>
      <c r="BJ662" s="229">
        <v>1</v>
      </c>
    </row>
    <row r="663" spans="1:62" ht="15.75" thickBot="1" x14ac:dyDescent="0.3">
      <c r="B663" s="130">
        <f t="shared" ref="B663:I663" ca="1" si="141">INDEX(CELL("largeur",B663),1,1)</f>
        <v>9</v>
      </c>
      <c r="C663" s="130">
        <f t="shared" ca="1" si="141"/>
        <v>12</v>
      </c>
      <c r="D663" s="130">
        <f t="shared" ca="1" si="141"/>
        <v>12</v>
      </c>
      <c r="E663" s="130">
        <f t="shared" ca="1" si="141"/>
        <v>3</v>
      </c>
      <c r="F663" s="130">
        <f t="shared" ca="1" si="141"/>
        <v>9</v>
      </c>
      <c r="G663" s="130">
        <f t="shared" ca="1" si="141"/>
        <v>12</v>
      </c>
      <c r="H663" s="130">
        <f t="shared" ca="1" si="141"/>
        <v>13</v>
      </c>
      <c r="I663" s="130">
        <f t="shared" ca="1" si="141"/>
        <v>40</v>
      </c>
      <c r="K663" s="230">
        <f t="shared" ref="K663:P663" ca="1" si="142">INDEX(CELL("largeur",K663),1,1)</f>
        <v>5</v>
      </c>
      <c r="L663" s="230">
        <f t="shared" ca="1" si="142"/>
        <v>11</v>
      </c>
      <c r="M663" s="230">
        <f t="shared" ca="1" si="142"/>
        <v>11</v>
      </c>
      <c r="N663" s="230">
        <f t="shared" ca="1" si="142"/>
        <v>11</v>
      </c>
      <c r="O663" s="230">
        <f t="shared" ca="1" si="142"/>
        <v>11</v>
      </c>
      <c r="P663" s="230">
        <f t="shared" ca="1" si="142"/>
        <v>11</v>
      </c>
      <c r="X663" s="128" t="str">
        <f t="shared" si="134"/>
        <v/>
      </c>
      <c r="AH663" s="128" t="str">
        <f t="shared" si="133"/>
        <v/>
      </c>
      <c r="BJ663" s="229">
        <v>1</v>
      </c>
    </row>
    <row r="664" spans="1:62" x14ac:dyDescent="0.25">
      <c r="X664" s="128" t="str">
        <f t="shared" si="134"/>
        <v/>
      </c>
      <c r="AH664" s="128" t="str">
        <f t="shared" si="133"/>
        <v/>
      </c>
      <c r="BJ664" s="229">
        <v>1</v>
      </c>
    </row>
    <row r="665" spans="1:62" x14ac:dyDescent="0.25">
      <c r="X665" s="128" t="str">
        <f t="shared" si="134"/>
        <v/>
      </c>
      <c r="AH665" s="128" t="str">
        <f t="shared" si="133"/>
        <v/>
      </c>
      <c r="BJ665" s="427" t="s">
        <v>437</v>
      </c>
    </row>
    <row r="666" spans="1:62" x14ac:dyDescent="0.25">
      <c r="A666" s="229">
        <v>1</v>
      </c>
      <c r="B666" s="229">
        <v>1</v>
      </c>
      <c r="C666" s="229">
        <v>1</v>
      </c>
      <c r="D666" s="229">
        <v>1</v>
      </c>
      <c r="E666" s="229">
        <v>1</v>
      </c>
      <c r="F666" s="229">
        <v>1</v>
      </c>
      <c r="G666" s="229">
        <v>1</v>
      </c>
      <c r="H666" s="229">
        <v>1</v>
      </c>
      <c r="I666" s="229">
        <v>1</v>
      </c>
      <c r="J666" s="229">
        <v>1</v>
      </c>
      <c r="K666" s="229">
        <v>1</v>
      </c>
      <c r="L666" s="229">
        <v>1</v>
      </c>
      <c r="M666" s="229">
        <v>1</v>
      </c>
      <c r="N666" s="229">
        <v>1</v>
      </c>
      <c r="O666" s="229">
        <v>1</v>
      </c>
      <c r="P666" s="229">
        <v>1</v>
      </c>
      <c r="Q666" s="229">
        <v>1</v>
      </c>
      <c r="R666" s="229">
        <v>1</v>
      </c>
      <c r="S666" s="229">
        <v>1</v>
      </c>
      <c r="T666" s="229">
        <v>1</v>
      </c>
      <c r="U666" s="229">
        <v>1</v>
      </c>
      <c r="V666" s="229">
        <v>1</v>
      </c>
      <c r="W666" s="229">
        <v>1</v>
      </c>
      <c r="X666" s="229">
        <v>1</v>
      </c>
      <c r="Y666" s="229">
        <v>1</v>
      </c>
      <c r="Z666" s="229">
        <v>1</v>
      </c>
      <c r="AA666" s="229">
        <v>1</v>
      </c>
      <c r="AB666" s="229">
        <v>1</v>
      </c>
      <c r="AC666" s="229">
        <v>1</v>
      </c>
      <c r="AD666" s="229">
        <v>1</v>
      </c>
      <c r="AE666" s="229">
        <v>1</v>
      </c>
      <c r="AF666" s="229">
        <v>1</v>
      </c>
      <c r="AG666" s="229">
        <v>1</v>
      </c>
      <c r="AH666" s="229">
        <v>1</v>
      </c>
      <c r="AI666" s="229">
        <v>1</v>
      </c>
      <c r="AJ666" s="229">
        <v>1</v>
      </c>
      <c r="AK666" s="229">
        <v>1</v>
      </c>
      <c r="AL666" s="229">
        <v>1</v>
      </c>
      <c r="AM666" s="229">
        <v>1</v>
      </c>
      <c r="AN666" s="229">
        <v>1</v>
      </c>
      <c r="AO666" s="229">
        <v>1</v>
      </c>
      <c r="AP666" s="229">
        <v>1</v>
      </c>
      <c r="AQ666" s="229">
        <v>1</v>
      </c>
      <c r="AR666" s="229">
        <v>1</v>
      </c>
      <c r="AS666" s="229">
        <v>1</v>
      </c>
      <c r="AT666" s="229">
        <v>1</v>
      </c>
      <c r="AU666" s="229">
        <v>1</v>
      </c>
      <c r="AV666" s="229">
        <v>1</v>
      </c>
      <c r="AW666" s="229">
        <v>1</v>
      </c>
      <c r="AX666" s="229">
        <v>1</v>
      </c>
      <c r="AY666" s="229">
        <v>1</v>
      </c>
      <c r="AZ666" s="229">
        <v>1</v>
      </c>
      <c r="BA666" s="229">
        <v>1</v>
      </c>
      <c r="BB666" s="229">
        <v>1</v>
      </c>
      <c r="BC666" s="229">
        <v>1</v>
      </c>
      <c r="BD666" s="229">
        <v>1</v>
      </c>
      <c r="BE666" s="229">
        <v>1</v>
      </c>
      <c r="BF666" s="229">
        <v>1</v>
      </c>
      <c r="BG666" s="229">
        <v>1</v>
      </c>
      <c r="BH666" s="229">
        <v>1</v>
      </c>
      <c r="BI666" s="229">
        <v>1</v>
      </c>
      <c r="BJ666" s="127" t="str">
        <f>ADDRESS(ROW(),COLUMN(),4)</f>
        <v>BJ666</v>
      </c>
    </row>
  </sheetData>
  <mergeCells count="29">
    <mergeCell ref="B6:I7"/>
    <mergeCell ref="AB7:AD7"/>
    <mergeCell ref="BC20:BH21"/>
    <mergeCell ref="R2:R3"/>
    <mergeCell ref="S2:U3"/>
    <mergeCell ref="V4:W4"/>
    <mergeCell ref="BB5:BH7"/>
    <mergeCell ref="B8:I8"/>
    <mergeCell ref="L8:P9"/>
    <mergeCell ref="C9:I9"/>
    <mergeCell ref="BC17:BH18"/>
    <mergeCell ref="B37:B38"/>
    <mergeCell ref="BB25:BH25"/>
    <mergeCell ref="BB26:BB27"/>
    <mergeCell ref="BC26:BH27"/>
    <mergeCell ref="C28:F28"/>
    <mergeCell ref="BB28:BB29"/>
    <mergeCell ref="BC28:BH29"/>
    <mergeCell ref="BB98:BH98"/>
    <mergeCell ref="BB32:BH32"/>
    <mergeCell ref="L33:P34"/>
    <mergeCell ref="BB34:BH35"/>
    <mergeCell ref="BB36:BH36"/>
    <mergeCell ref="AR60:AT60"/>
    <mergeCell ref="BB61:BH61"/>
    <mergeCell ref="BB62:BC63"/>
    <mergeCell ref="BB74:BH75"/>
    <mergeCell ref="BB99:BH99"/>
    <mergeCell ref="BB119:BH120"/>
  </mergeCells>
  <conditionalFormatting sqref="AB8:AB661">
    <cfRule type="expression" dxfId="2" priority="1">
      <formula>AND(AB8&lt;&gt;"",AB8&lt;&gt;"OK")</formula>
    </cfRule>
  </conditionalFormatting>
  <hyperlinks>
    <hyperlink ref="AR57" r:id="rId1" xr:uid="{220D2123-E4EB-4DF7-AE6C-09A359D14C08}"/>
    <hyperlink ref="BC110" r:id="rId2" xr:uid="{82CFDD60-EAA0-4250-87F1-1EAE56910975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5FE05-2A02-4E01-82A0-A8BDD6DFE4DB}">
  <dimension ref="A1:BJ666"/>
  <sheetViews>
    <sheetView topLeftCell="A5" workbookViewId="0">
      <selection activeCell="G21" sqref="G21"/>
    </sheetView>
  </sheetViews>
  <sheetFormatPr baseColWidth="10" defaultColWidth="10.28515625" defaultRowHeight="15" x14ac:dyDescent="0.25"/>
  <cols>
    <col min="1" max="1" width="6.85546875" style="129" customWidth="1"/>
    <col min="2" max="2" width="9.7109375" style="128" customWidth="1"/>
    <col min="3" max="4" width="12.7109375" style="129" customWidth="1"/>
    <col min="5" max="5" width="4" style="129" customWidth="1"/>
    <col min="6" max="6" width="9.7109375" style="129" customWidth="1"/>
    <col min="7" max="7" width="13" style="129" customWidth="1"/>
    <col min="8" max="8" width="13.5703125" style="129" customWidth="1"/>
    <col min="9" max="9" width="40.7109375" style="129" customWidth="1"/>
    <col min="10" max="10" width="3.140625" style="129" customWidth="1"/>
    <col min="11" max="11" width="5.7109375" style="236" customWidth="1"/>
    <col min="12" max="16" width="11.7109375" style="236" customWidth="1"/>
    <col min="17" max="17" width="2.85546875" style="10" customWidth="1"/>
    <col min="18" max="18" width="22.85546875" style="10" customWidth="1"/>
    <col min="19" max="19" width="32" style="10" customWidth="1"/>
    <col min="20" max="20" width="43.42578125" style="10" customWidth="1"/>
    <col min="21" max="21" width="26.85546875" style="10" customWidth="1"/>
    <col min="22" max="22" width="20.5703125" style="10" customWidth="1"/>
    <col min="23" max="23" width="18.28515625" style="10" customWidth="1"/>
    <col min="24" max="24" width="14.85546875" style="10" customWidth="1"/>
    <col min="25" max="25" width="13.7109375" style="10" customWidth="1"/>
    <col min="26" max="26" width="14.85546875" style="10" customWidth="1"/>
    <col min="27" max="27" width="13.7109375" style="10" customWidth="1"/>
    <col min="28" max="28" width="26.28515625" style="10" customWidth="1"/>
    <col min="29" max="31" width="9.7109375" style="10" customWidth="1"/>
    <col min="32" max="33" width="13.7109375" style="10" customWidth="1"/>
    <col min="34" max="36" width="14.85546875" style="10" customWidth="1"/>
    <col min="37" max="38" width="12.5703125" style="10" customWidth="1"/>
    <col min="39" max="39" width="27.42578125" style="10" customWidth="1"/>
    <col min="40" max="40" width="3.42578125" style="10" customWidth="1"/>
    <col min="41" max="41" width="10.28515625" style="10" customWidth="1"/>
    <col min="42" max="42" width="22.85546875" style="10" customWidth="1"/>
    <col min="43" max="44" width="16" style="10" customWidth="1"/>
    <col min="45" max="45" width="20.5703125" style="10" customWidth="1"/>
    <col min="46" max="46" width="22.5703125" style="10" customWidth="1"/>
    <col min="47" max="52" width="12.7109375" style="10" customWidth="1"/>
    <col min="53" max="53" width="10.28515625" style="10"/>
    <col min="54" max="54" width="19.7109375" style="236" customWidth="1"/>
    <col min="55" max="55" width="18.7109375" style="236" customWidth="1"/>
    <col min="56" max="56" width="10.7109375" style="236" customWidth="1"/>
    <col min="57" max="57" width="16.7109375" style="236" customWidth="1"/>
    <col min="58" max="58" width="17" style="236" customWidth="1"/>
    <col min="59" max="59" width="11.7109375" style="236" customWidth="1"/>
    <col min="60" max="60" width="41" style="236" customWidth="1"/>
    <col min="61" max="61" width="10.28515625" style="10"/>
    <col min="62" max="62" width="10.28515625" style="236"/>
    <col min="63" max="16384" width="10.28515625" style="10"/>
  </cols>
  <sheetData>
    <row r="1" spans="1:62" ht="16.5" thickTop="1" thickBot="1" x14ac:dyDescent="0.3">
      <c r="A1" s="127" t="s">
        <v>237</v>
      </c>
      <c r="B1" s="5" t="str">
        <f t="shared" ref="B1:P1" si="0">SUBSTITUTE(ADDRESS(1,COLUMN(),4),"1","")</f>
        <v>B</v>
      </c>
      <c r="C1" s="5" t="str">
        <f t="shared" si="0"/>
        <v>C</v>
      </c>
      <c r="D1" s="5" t="str">
        <f t="shared" si="0"/>
        <v>D</v>
      </c>
      <c r="E1" s="5" t="str">
        <f t="shared" si="0"/>
        <v>E</v>
      </c>
      <c r="F1" s="5" t="str">
        <f t="shared" si="0"/>
        <v>F</v>
      </c>
      <c r="G1" s="5" t="str">
        <f t="shared" si="0"/>
        <v>G</v>
      </c>
      <c r="H1" s="5" t="str">
        <f t="shared" si="0"/>
        <v>H</v>
      </c>
      <c r="I1" s="5" t="str">
        <f t="shared" si="0"/>
        <v>I</v>
      </c>
      <c r="J1" s="5" t="str">
        <f t="shared" si="0"/>
        <v>J</v>
      </c>
      <c r="K1" s="228" t="str">
        <f t="shared" si="0"/>
        <v>K</v>
      </c>
      <c r="L1" s="228" t="str">
        <f t="shared" si="0"/>
        <v>L</v>
      </c>
      <c r="M1" s="228" t="str">
        <f t="shared" si="0"/>
        <v>M</v>
      </c>
      <c r="N1" s="228" t="str">
        <f t="shared" si="0"/>
        <v>N</v>
      </c>
      <c r="O1" s="228" t="str">
        <f t="shared" si="0"/>
        <v>O</v>
      </c>
      <c r="P1" s="228" t="str">
        <f t="shared" si="0"/>
        <v>P</v>
      </c>
      <c r="AT1" s="27"/>
      <c r="AU1" s="27"/>
      <c r="AV1" s="27"/>
      <c r="AW1" s="27"/>
      <c r="AX1" s="27"/>
      <c r="AY1" s="27"/>
      <c r="AZ1" s="27"/>
      <c r="BA1" s="27"/>
      <c r="BB1" s="228" t="str">
        <f t="shared" ref="BB1:BH1" si="1">SUBSTITUTE(ADDRESS(1,COLUMN(),4),"1","")</f>
        <v>BB</v>
      </c>
      <c r="BC1" s="228" t="str">
        <f t="shared" si="1"/>
        <v>BC</v>
      </c>
      <c r="BD1" s="228" t="str">
        <f t="shared" si="1"/>
        <v>BD</v>
      </c>
      <c r="BE1" s="228" t="str">
        <f t="shared" si="1"/>
        <v>BE</v>
      </c>
      <c r="BF1" s="228" t="str">
        <f t="shared" si="1"/>
        <v>BF</v>
      </c>
      <c r="BG1" s="228" t="str">
        <f t="shared" si="1"/>
        <v>BG</v>
      </c>
      <c r="BH1" s="228" t="str">
        <f t="shared" si="1"/>
        <v>BH</v>
      </c>
      <c r="BJ1" s="229">
        <v>1</v>
      </c>
    </row>
    <row r="2" spans="1:62" ht="22.5" customHeight="1" thickTop="1" x14ac:dyDescent="0.25">
      <c r="B2" s="230">
        <f t="shared" ref="B2:P2" ca="1" si="2">INDEX(CELL("largeur",B2),1,1)</f>
        <v>9</v>
      </c>
      <c r="C2" s="230">
        <f t="shared" ca="1" si="2"/>
        <v>12</v>
      </c>
      <c r="D2" s="230">
        <f t="shared" ca="1" si="2"/>
        <v>12</v>
      </c>
      <c r="E2" s="230">
        <f t="shared" ca="1" si="2"/>
        <v>3</v>
      </c>
      <c r="F2" s="230">
        <f t="shared" ca="1" si="2"/>
        <v>9</v>
      </c>
      <c r="G2" s="230">
        <f t="shared" ca="1" si="2"/>
        <v>12</v>
      </c>
      <c r="H2" s="230">
        <f t="shared" ca="1" si="2"/>
        <v>13</v>
      </c>
      <c r="I2" s="230">
        <f t="shared" ca="1" si="2"/>
        <v>40</v>
      </c>
      <c r="J2" s="230">
        <f t="shared" ca="1" si="2"/>
        <v>2</v>
      </c>
      <c r="K2" s="230">
        <f t="shared" ca="1" si="2"/>
        <v>5</v>
      </c>
      <c r="L2" s="230">
        <f t="shared" ca="1" si="2"/>
        <v>11</v>
      </c>
      <c r="M2" s="230">
        <f t="shared" ca="1" si="2"/>
        <v>11</v>
      </c>
      <c r="N2" s="230">
        <f t="shared" ca="1" si="2"/>
        <v>11</v>
      </c>
      <c r="O2" s="230">
        <f t="shared" ca="1" si="2"/>
        <v>11</v>
      </c>
      <c r="P2" s="230">
        <f t="shared" ca="1" si="2"/>
        <v>11</v>
      </c>
      <c r="Q2" s="1"/>
      <c r="R2" s="474" t="s">
        <v>535</v>
      </c>
      <c r="S2" s="497" t="s">
        <v>271</v>
      </c>
      <c r="T2" s="497"/>
      <c r="U2" s="497"/>
      <c r="V2" s="177"/>
      <c r="W2" s="177"/>
      <c r="X2" s="5" t="str">
        <f t="shared" ref="X2:AM2" si="3">SUBSTITUTE(ADDRESS(1,COLUMN(),4),"1","")</f>
        <v>X</v>
      </c>
      <c r="Y2" s="5" t="str">
        <f t="shared" si="3"/>
        <v>Y</v>
      </c>
      <c r="Z2" s="5" t="str">
        <f t="shared" si="3"/>
        <v>Z</v>
      </c>
      <c r="AA2" s="5" t="str">
        <f t="shared" si="3"/>
        <v>AA</v>
      </c>
      <c r="AB2" s="5" t="str">
        <f t="shared" si="3"/>
        <v>AB</v>
      </c>
      <c r="AC2" s="5" t="str">
        <f t="shared" si="3"/>
        <v>AC</v>
      </c>
      <c r="AD2" s="5" t="str">
        <f t="shared" si="3"/>
        <v>AD</v>
      </c>
      <c r="AE2" s="5" t="str">
        <f t="shared" si="3"/>
        <v>AE</v>
      </c>
      <c r="AF2" s="5" t="str">
        <f t="shared" si="3"/>
        <v>AF</v>
      </c>
      <c r="AG2" s="5" t="str">
        <f t="shared" si="3"/>
        <v>AG</v>
      </c>
      <c r="AH2" s="5" t="str">
        <f t="shared" si="3"/>
        <v>AH</v>
      </c>
      <c r="AI2" s="5" t="str">
        <f t="shared" si="3"/>
        <v>AI</v>
      </c>
      <c r="AJ2" s="5" t="str">
        <f t="shared" si="3"/>
        <v>AJ</v>
      </c>
      <c r="AK2" s="5" t="str">
        <f t="shared" si="3"/>
        <v>AK</v>
      </c>
      <c r="AL2" s="5" t="str">
        <f t="shared" si="3"/>
        <v>AL</v>
      </c>
      <c r="AM2" s="5" t="str">
        <f t="shared" si="3"/>
        <v>AM</v>
      </c>
      <c r="AN2" s="6" t="s">
        <v>1</v>
      </c>
      <c r="AO2" s="6" t="str">
        <f ca="1">IF(COUNTIF(X3:AM3,"&lt;0.5")=0,"Aucune colonne masquée ",COUNTIF(X3:AM3,"&lt;0.5")&amp;" "&amp;IF(COUNTIF(X3:AM3,"&lt;0.5")&gt;1,"colonnes masquées","colonne masquée")&amp;" "&amp;TRIM(IF(X3&lt;0.5,X2&amp;" ","")&amp;IF(Y3&lt;0.5,Y2&amp;" ","")&amp;IF(Z3&lt;0.5,Z2&amp;" ","")&amp;IF(AA3&lt;0.5,AA2&amp;" ","")&amp;IF(AB3&lt;0.5,AB2&amp;" ","")&amp;IF(AC3&lt;0.5,AC2&amp;" ","")&amp;IF(AD3&lt;0.5,AD2&amp;" ","")&amp;IF(AE3&lt;0.5,AE2&amp;" ","")&amp;IF(AF3&lt;0.5,AF2&amp;" ","")&amp;IF(AG3&lt;0.5,AG2&amp;" ","")&amp;IF(AH3&lt;0.5,AH2&amp;" ","")&amp;IF(AI3&lt;0.5,AI2&amp;" ","")&amp;IF(AJ3&lt;0.5,AJ2&amp;" ","")&amp;IF(AK3&lt;0.5,AK2&amp;" ","")&amp;IF(AL3&lt;0.5,AL2&amp;" ","")&amp;IF(AM3&lt;0.5,AM2&amp;" ","")))&amp;" "</f>
        <v xml:space="preserve">Aucune colonne masquée  </v>
      </c>
      <c r="AP2" s="6"/>
      <c r="AQ2" s="7"/>
      <c r="AR2" s="8" t="s">
        <v>2</v>
      </c>
      <c r="AS2" s="9"/>
      <c r="AT2" s="27"/>
      <c r="AU2" s="27"/>
      <c r="AV2" s="27"/>
      <c r="AW2" s="27"/>
      <c r="AX2" s="27"/>
      <c r="AY2" s="27"/>
      <c r="AZ2" s="27"/>
      <c r="BA2" s="27"/>
      <c r="BB2" s="230">
        <f t="shared" ref="BB2:BH2" ca="1" si="4">INDEX(CELL("largeur",BB2),1,1)</f>
        <v>19</v>
      </c>
      <c r="BC2" s="230">
        <f t="shared" ca="1" si="4"/>
        <v>18</v>
      </c>
      <c r="BD2" s="230">
        <f t="shared" ca="1" si="4"/>
        <v>10</v>
      </c>
      <c r="BE2" s="230">
        <f t="shared" ca="1" si="4"/>
        <v>16</v>
      </c>
      <c r="BF2" s="230">
        <f t="shared" ca="1" si="4"/>
        <v>16</v>
      </c>
      <c r="BG2" s="230">
        <f t="shared" ca="1" si="4"/>
        <v>11</v>
      </c>
      <c r="BH2" s="230">
        <f t="shared" ca="1" si="4"/>
        <v>40</v>
      </c>
      <c r="BJ2" s="229">
        <v>1</v>
      </c>
    </row>
    <row r="3" spans="1:62" ht="27" thickBot="1" x14ac:dyDescent="0.3">
      <c r="A3" s="232" t="s">
        <v>237</v>
      </c>
      <c r="B3" s="233"/>
      <c r="C3" s="233"/>
      <c r="D3" s="233"/>
      <c r="E3" s="233"/>
      <c r="F3" s="233"/>
      <c r="G3" s="233"/>
      <c r="H3" s="233"/>
      <c r="I3" s="233"/>
      <c r="J3" s="131"/>
      <c r="K3" s="179"/>
      <c r="L3" s="179"/>
      <c r="M3" s="179"/>
      <c r="N3" s="234"/>
      <c r="O3" s="234"/>
      <c r="P3" s="234"/>
      <c r="Q3" s="1"/>
      <c r="R3" s="474"/>
      <c r="S3" s="497"/>
      <c r="T3" s="497"/>
      <c r="U3" s="497"/>
      <c r="V3" s="169" t="s">
        <v>34</v>
      </c>
      <c r="W3" s="170" t="str">
        <f>IF(S2="","",UPPER(LEFT(TRIM(SUBSTITUTE(S2,CHAR(160),"")),1)))</f>
        <v>M</v>
      </c>
      <c r="X3" s="230">
        <f t="shared" ref="X3:AM3" ca="1" si="5">INDEX(CELL("largeur",X3),1,1)</f>
        <v>14</v>
      </c>
      <c r="Y3" s="230">
        <f t="shared" ca="1" si="5"/>
        <v>13</v>
      </c>
      <c r="Z3" s="230">
        <f t="shared" ca="1" si="5"/>
        <v>14</v>
      </c>
      <c r="AA3" s="230">
        <f t="shared" ca="1" si="5"/>
        <v>13</v>
      </c>
      <c r="AB3" s="230">
        <f t="shared" ca="1" si="5"/>
        <v>26</v>
      </c>
      <c r="AC3" s="230">
        <f t="shared" ca="1" si="5"/>
        <v>9</v>
      </c>
      <c r="AD3" s="230">
        <f t="shared" ca="1" si="5"/>
        <v>9</v>
      </c>
      <c r="AE3" s="230">
        <f t="shared" ca="1" si="5"/>
        <v>9</v>
      </c>
      <c r="AF3" s="230">
        <f t="shared" ca="1" si="5"/>
        <v>13</v>
      </c>
      <c r="AG3" s="230">
        <f t="shared" ca="1" si="5"/>
        <v>13</v>
      </c>
      <c r="AH3" s="230">
        <f t="shared" ca="1" si="5"/>
        <v>14</v>
      </c>
      <c r="AI3" s="230">
        <f t="shared" ca="1" si="5"/>
        <v>14</v>
      </c>
      <c r="AJ3" s="230">
        <f t="shared" ca="1" si="5"/>
        <v>14</v>
      </c>
      <c r="AK3" s="230">
        <f t="shared" ca="1" si="5"/>
        <v>12</v>
      </c>
      <c r="AL3" s="230">
        <f t="shared" ca="1" si="5"/>
        <v>12</v>
      </c>
      <c r="AM3" s="230">
        <f t="shared" ca="1" si="5"/>
        <v>27</v>
      </c>
      <c r="AN3" s="1"/>
      <c r="AO3" s="1"/>
      <c r="AP3" s="13" t="s">
        <v>3</v>
      </c>
      <c r="AQ3" s="13" t="s">
        <v>4</v>
      </c>
      <c r="AR3" s="13" t="s">
        <v>5</v>
      </c>
      <c r="AS3" s="13" t="s">
        <v>6</v>
      </c>
      <c r="AT3" s="27"/>
      <c r="AU3" s="27"/>
      <c r="AV3" s="27"/>
      <c r="AW3" s="27"/>
      <c r="AX3" s="27"/>
      <c r="AY3" s="27"/>
      <c r="AZ3" s="27"/>
      <c r="BA3" s="27"/>
      <c r="BE3" s="237" t="s">
        <v>275</v>
      </c>
      <c r="BF3" s="238" t="str">
        <f>$BJ$666</f>
        <v>BJ666</v>
      </c>
      <c r="BH3" s="123" t="str">
        <f ca="1">"Page "&amp;_xlfn.SHEET()&amp;" sur "&amp;_xlfn.SHEETS()</f>
        <v>Page 3 sur 6</v>
      </c>
      <c r="BJ3" s="229">
        <v>1</v>
      </c>
    </row>
    <row r="4" spans="1:62" ht="23.25" customHeight="1" thickBot="1" x14ac:dyDescent="0.3">
      <c r="A4" s="232" t="s">
        <v>237</v>
      </c>
      <c r="B4" s="227" t="s">
        <v>596</v>
      </c>
      <c r="C4" s="233"/>
      <c r="D4" s="233"/>
      <c r="E4" s="233"/>
      <c r="F4" s="233"/>
      <c r="G4" s="233"/>
      <c r="H4" s="233"/>
      <c r="I4" s="233"/>
      <c r="J4" s="179"/>
      <c r="K4" s="179"/>
      <c r="L4" s="179"/>
      <c r="M4" s="179"/>
      <c r="N4" s="234"/>
      <c r="O4" s="234"/>
      <c r="P4" s="234"/>
      <c r="Q4" s="1"/>
      <c r="R4" s="239" t="s">
        <v>536</v>
      </c>
      <c r="S4" s="176" t="s">
        <v>273</v>
      </c>
      <c r="T4" s="176"/>
      <c r="U4" s="176"/>
      <c r="V4" s="498" t="s">
        <v>280</v>
      </c>
      <c r="W4" s="499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4"/>
      <c r="AL4" s="14"/>
      <c r="AM4" s="12"/>
      <c r="AN4" s="1"/>
      <c r="AO4" s="1"/>
      <c r="AP4" s="15" t="s">
        <v>323</v>
      </c>
      <c r="AQ4" s="16" t="s">
        <v>9</v>
      </c>
      <c r="AR4" s="17">
        <v>1</v>
      </c>
      <c r="AS4" s="16" t="s">
        <v>10</v>
      </c>
      <c r="AT4" s="27"/>
      <c r="AU4" s="241" t="s">
        <v>568</v>
      </c>
      <c r="AV4" s="27"/>
      <c r="AW4" s="27"/>
      <c r="AX4" s="27"/>
      <c r="AY4" s="27"/>
      <c r="AZ4" s="27"/>
      <c r="BA4" s="27"/>
      <c r="BJ4" s="229">
        <v>1</v>
      </c>
    </row>
    <row r="5" spans="1:62" ht="24" customHeight="1" thickBot="1" x14ac:dyDescent="0.3">
      <c r="A5" s="232" t="s">
        <v>237</v>
      </c>
      <c r="B5" s="242"/>
      <c r="C5" s="242"/>
      <c r="D5" s="242"/>
      <c r="E5" s="242"/>
      <c r="F5" s="242"/>
      <c r="G5" s="242"/>
      <c r="H5" s="242"/>
      <c r="I5" s="242"/>
      <c r="J5" s="131" t="s">
        <v>237</v>
      </c>
      <c r="K5" s="179"/>
      <c r="L5" s="179"/>
      <c r="M5" s="179"/>
      <c r="N5" s="234"/>
      <c r="O5" s="234"/>
      <c r="P5" s="234"/>
      <c r="Q5" s="1"/>
      <c r="R5" s="243" t="s">
        <v>401</v>
      </c>
      <c r="S5" s="244" t="str">
        <f ca="1">IFERROR(CELL("filename"),"")</f>
        <v>D:\Données\1.UPRT\0-UPRT.fait\1-UPRT.FR-SITE-WEB\ff-fiches-fabrications\ff.fiches.fabrication.2026\ffr-restaurant-2026\[02-14-fiche-cadre.xlsx]POSTITS.Modèles</v>
      </c>
      <c r="T5" s="245"/>
      <c r="U5" s="245"/>
      <c r="V5" s="245"/>
      <c r="W5" s="246"/>
      <c r="X5" s="18"/>
      <c r="Y5" s="18"/>
      <c r="Z5" s="18" t="s">
        <v>12</v>
      </c>
      <c r="AA5" s="18"/>
      <c r="AB5" s="18"/>
      <c r="AC5" s="18"/>
      <c r="AD5" s="18"/>
      <c r="AE5" s="1"/>
      <c r="AF5" s="20" t="s">
        <v>13</v>
      </c>
      <c r="AG5" s="18" t="s">
        <v>14</v>
      </c>
      <c r="AH5" s="18"/>
      <c r="AI5" s="18"/>
      <c r="AJ5" s="18"/>
      <c r="AK5" s="18"/>
      <c r="AL5" s="18"/>
      <c r="AM5" s="20" t="s">
        <v>13</v>
      </c>
      <c r="AN5" s="1"/>
      <c r="AO5" s="1"/>
      <c r="AP5" s="21" t="s">
        <v>272</v>
      </c>
      <c r="AQ5" s="16" t="s">
        <v>9</v>
      </c>
      <c r="AR5" s="17">
        <v>1E-3</v>
      </c>
      <c r="AS5" s="16" t="s">
        <v>10</v>
      </c>
      <c r="AT5" s="27"/>
      <c r="AU5" s="247" t="s">
        <v>478</v>
      </c>
      <c r="AV5" s="247"/>
      <c r="AW5" s="247"/>
      <c r="AX5" s="247"/>
      <c r="AY5" s="247"/>
      <c r="AZ5" s="247"/>
      <c r="BA5" s="27"/>
      <c r="BB5" s="476" t="s">
        <v>278</v>
      </c>
      <c r="BC5" s="477"/>
      <c r="BD5" s="477"/>
      <c r="BE5" s="477"/>
      <c r="BF5" s="477"/>
      <c r="BG5" s="477"/>
      <c r="BH5" s="478"/>
      <c r="BJ5" s="229">
        <v>1</v>
      </c>
    </row>
    <row r="6" spans="1:62" ht="15.75" customHeight="1" x14ac:dyDescent="0.25">
      <c r="A6" s="232" t="s">
        <v>237</v>
      </c>
      <c r="B6" s="485" t="s">
        <v>238</v>
      </c>
      <c r="C6" s="486"/>
      <c r="D6" s="486"/>
      <c r="E6" s="486"/>
      <c r="F6" s="486"/>
      <c r="G6" s="486"/>
      <c r="H6" s="486"/>
      <c r="I6" s="487"/>
      <c r="J6" s="131" t="s">
        <v>237</v>
      </c>
      <c r="K6" s="248"/>
      <c r="L6" s="249"/>
      <c r="M6" s="249"/>
      <c r="N6" s="250"/>
      <c r="O6" s="250"/>
      <c r="P6" s="250"/>
      <c r="Q6" s="1"/>
      <c r="R6" s="22" t="s">
        <v>481</v>
      </c>
      <c r="S6" s="22"/>
      <c r="T6" s="22"/>
      <c r="U6" s="22"/>
      <c r="V6" s="22"/>
      <c r="W6" s="22"/>
      <c r="X6" s="23" t="s">
        <v>585</v>
      </c>
      <c r="Y6" s="23"/>
      <c r="Z6" s="23" t="s">
        <v>586</v>
      </c>
      <c r="AA6" s="23"/>
      <c r="AB6" s="23" t="s">
        <v>17</v>
      </c>
      <c r="AC6" s="23"/>
      <c r="AD6" s="23"/>
      <c r="AE6" s="1"/>
      <c r="AF6" s="23"/>
      <c r="AG6" s="23"/>
      <c r="AH6" s="23"/>
      <c r="AI6" s="23"/>
      <c r="AJ6" s="23"/>
      <c r="AK6" s="24" t="s">
        <v>18</v>
      </c>
      <c r="AL6" s="25" t="s">
        <v>19</v>
      </c>
      <c r="AM6" s="23"/>
      <c r="AN6" s="1"/>
      <c r="AO6" s="1"/>
      <c r="AP6" s="26" t="s">
        <v>469</v>
      </c>
      <c r="AQ6" s="16" t="s">
        <v>9</v>
      </c>
      <c r="AR6" s="17">
        <v>0.25</v>
      </c>
      <c r="AS6" s="16" t="s">
        <v>10</v>
      </c>
      <c r="AT6" s="27"/>
      <c r="AU6" s="247" t="s">
        <v>479</v>
      </c>
      <c r="AV6" s="247"/>
      <c r="AW6" s="247"/>
      <c r="AX6" s="247"/>
      <c r="AY6" s="247"/>
      <c r="AZ6" s="247"/>
      <c r="BA6" s="27"/>
      <c r="BB6" s="479"/>
      <c r="BC6" s="480"/>
      <c r="BD6" s="480"/>
      <c r="BE6" s="480"/>
      <c r="BF6" s="480"/>
      <c r="BG6" s="480"/>
      <c r="BH6" s="481"/>
      <c r="BJ6" s="229">
        <v>1</v>
      </c>
    </row>
    <row r="7" spans="1:62" ht="16.5" customHeight="1" thickBot="1" x14ac:dyDescent="0.3">
      <c r="A7" s="232" t="s">
        <v>237</v>
      </c>
      <c r="B7" s="488"/>
      <c r="C7" s="489"/>
      <c r="D7" s="489"/>
      <c r="E7" s="489"/>
      <c r="F7" s="489"/>
      <c r="G7" s="489"/>
      <c r="H7" s="489"/>
      <c r="I7" s="490"/>
      <c r="J7" s="131" t="s">
        <v>237</v>
      </c>
      <c r="K7" s="251" t="s">
        <v>239</v>
      </c>
      <c r="L7" s="252" t="s">
        <v>277</v>
      </c>
      <c r="M7" s="252"/>
      <c r="N7" s="252" t="str">
        <f>ROWS(K8:K661)-SUBTOTAL(103,K8:K661)&amp;" "&amp;"Lignes masquées"</f>
        <v>0 Lignes masquées</v>
      </c>
      <c r="O7" s="253"/>
      <c r="P7" s="253"/>
      <c r="Q7" s="1"/>
      <c r="R7" s="1" t="s">
        <v>20</v>
      </c>
      <c r="S7" s="28"/>
      <c r="T7" s="29"/>
      <c r="U7" s="1"/>
      <c r="V7" s="29"/>
      <c r="W7" s="1"/>
      <c r="X7" s="135" t="s">
        <v>21</v>
      </c>
      <c r="Y7" s="135" t="s">
        <v>22</v>
      </c>
      <c r="Z7" s="134" t="s">
        <v>529</v>
      </c>
      <c r="AA7" s="134" t="s">
        <v>23</v>
      </c>
      <c r="AB7" s="491" t="s">
        <v>24</v>
      </c>
      <c r="AC7" s="491"/>
      <c r="AD7" s="491"/>
      <c r="AE7" s="1"/>
      <c r="AF7" s="30" t="s">
        <v>4</v>
      </c>
      <c r="AG7" s="30" t="s">
        <v>25</v>
      </c>
      <c r="AH7" s="30" t="s">
        <v>26</v>
      </c>
      <c r="AI7" s="30" t="s">
        <v>27</v>
      </c>
      <c r="AJ7" s="30" t="s">
        <v>28</v>
      </c>
      <c r="AK7" s="30" t="s">
        <v>29</v>
      </c>
      <c r="AL7" s="30" t="s">
        <v>30</v>
      </c>
      <c r="AM7" s="30" t="s">
        <v>31</v>
      </c>
      <c r="AN7" s="1"/>
      <c r="AO7" s="1"/>
      <c r="AP7" s="26" t="s">
        <v>470</v>
      </c>
      <c r="AQ7" s="16" t="s">
        <v>9</v>
      </c>
      <c r="AR7" s="17">
        <v>0.33333333300000001</v>
      </c>
      <c r="AS7" s="16" t="s">
        <v>10</v>
      </c>
      <c r="AT7" s="27"/>
      <c r="AU7" s="254" t="s">
        <v>313</v>
      </c>
      <c r="AV7" s="254"/>
      <c r="AW7" s="254"/>
      <c r="AX7" s="254"/>
      <c r="AY7" s="254"/>
      <c r="AZ7" s="254"/>
      <c r="BA7" s="27"/>
      <c r="BB7" s="482"/>
      <c r="BC7" s="483"/>
      <c r="BD7" s="483"/>
      <c r="BE7" s="483"/>
      <c r="BF7" s="483"/>
      <c r="BG7" s="483"/>
      <c r="BH7" s="484"/>
      <c r="BJ7" s="229">
        <v>1</v>
      </c>
    </row>
    <row r="8" spans="1:62" ht="23.25" x14ac:dyDescent="0.25">
      <c r="A8" s="232" t="s">
        <v>237</v>
      </c>
      <c r="B8" s="468" t="s">
        <v>240</v>
      </c>
      <c r="C8" s="469"/>
      <c r="D8" s="469"/>
      <c r="E8" s="469"/>
      <c r="F8" s="469"/>
      <c r="G8" s="469"/>
      <c r="H8" s="469"/>
      <c r="I8" s="470"/>
      <c r="J8" s="131" t="s">
        <v>237</v>
      </c>
      <c r="K8" s="255" t="str">
        <f t="shared" ref="K8:K71" si="6">IF(OR(S8&lt;&gt;"",T8&lt;&gt;"",U8&lt;&gt;"",V8&lt;&gt;""),"A","►")</f>
        <v>A</v>
      </c>
      <c r="L8" s="471" t="s">
        <v>281</v>
      </c>
      <c r="M8" s="471"/>
      <c r="N8" s="471"/>
      <c r="O8" s="471"/>
      <c r="P8" s="471"/>
      <c r="Q8" s="1"/>
      <c r="R8" s="31" t="s">
        <v>31</v>
      </c>
      <c r="S8" s="32" t="s">
        <v>261</v>
      </c>
      <c r="T8" s="32"/>
      <c r="U8" s="498" t="s">
        <v>280</v>
      </c>
      <c r="V8" s="499"/>
      <c r="W8" s="126" t="str">
        <f>IF(S8="","",UPPER(LEFT(TRIM(SUBSTITUTE(S8,CHAR(160),"")),1)))</f>
        <v>C</v>
      </c>
      <c r="X8" s="35" t="str">
        <f t="shared" ref="X8:X71" si="7">IF(NOT(AND(LEFT(R8,1)="L",R8&lt;&gt;"LIGNE")),"",IF(UPPER(TRIM(W8))="QS","",IF(AJ8="","",IF(AF8="MASSE",IF(AJ8&gt;=1,ROUND(AJ8,2),ROUND(AJ8*1000,0)),IF(AF8="VOLUME",IF(AJ8&gt;=1,ROUND(AJ8,2),ROUND(AJ8*100,0)),ROUND(AJ8,0))))))</f>
        <v/>
      </c>
      <c r="Y8" s="35" t="str">
        <f>IF(NOT(AND(LEFT(R8,1)="L",R8&lt;&gt;"LIGNE")),"",IF(UPPER(TRIM(W8))="QS","Qt. suffisante",IF(AJ8="","",IF(AF8="MASSE",IF(AJ8&gt;=1,"Kg","g"),IF(AF8="VOLUME",IF(AJ8&gt;=1,"L","cl"),IFERROR(VLOOKUP(UPPER(TRIM(V8)),AP4:AS49,4,FALSE),V8))))))</f>
        <v/>
      </c>
      <c r="Z8" s="34" t="str">
        <f t="shared" ref="Z8:Z71" si="8">IF(NOT(AND(LEFT(R8,1)="L",R8&lt;&gt;"LIGNE")),"",IF(UPPER(TRIM(W8))="QS","",IF(AI8="","",IF(AF8="MASSE",IF(AI8&gt;=1,ROUND(AI8,2),ROUND(AI8*1000,0)),IF(AF8="VOLUME",IF(AI8&gt;=1,ROUND(AI8,2),ROUND(AI8*100,0)),ROUND(AI8,0))))))</f>
        <v/>
      </c>
      <c r="AA8" s="34" t="str">
        <f>IF(NOT(AND(LEFT(R8,1)="L",R8&lt;&gt;"LIGNE")),"",IF(UPPER(TRIM(W8))="QS","Qt. suffisante",IF(AI8="","",IF(AF8="MASSE",IF(AI8&gt;=1,"Kg","g"),IF(AF8="VOLUME",IF(AI8&gt;=1,"L","cl"),IFERROR(VLOOKUP(UPPER(TRIM(V8)),AP4:AS49,4,FALSE),V8))))))</f>
        <v/>
      </c>
      <c r="AB8" s="36" t="str">
        <f t="shared" ref="AB8:AB71" si="9">IF(R8="PRINCIPAL AUTEUR",IF(OR(S8="",T8="",V8="",W8=""),"À COMPLÉTER",IF(OR(AC8="",AD8=""),"UNITÉ ?",IF(OR(AC8&lt;&gt;AD8,AND(AC8="AUTRE",UPPER(TRIM(SUBSTITUTE(T8,CHAR(160)," ")))&lt;&gt;UPPER(TRIM(SUBSTITUTE(W8,CHAR(160)," "))))),"UNITÉS INCOMPATIBLES","OK"))),IF(NOT(AND(LEFT(R8,1)="L",R8&lt;&gt;"LIGNE")),"",IF(AND(W8&lt;&gt;"",UPPER(TRIM(W8))&lt;&gt;"F",UPPER(TRIM(W8))&lt;&gt;"QS"),"RÈGLE ?",IF(UPPER(TRIM(W8))="QS","OK",IF(NOT(ISNUMBER(U8)),"QUANTITÉ ?",IF(V8="","UNITÉ ?",IF(COUNTIF($AP$4:$AP$49,UPPER(TRIM(V8)))=0,"UNITÉ ?","OK")))))))</f>
        <v/>
      </c>
      <c r="AC8" s="36" t="str">
        <f t="shared" ref="AC8:AC71" si="10">IF(R8&lt;&gt;"PRINCIPAL AUTEUR","",IFERROR(VLOOKUP(UPPER(TRIM(SUBSTITUTE(T8,CHAR(160)," "))),$AP$4:$AS$49,2,FALSE),""))</f>
        <v/>
      </c>
      <c r="AD8" s="36" t="str">
        <f t="shared" ref="AD8:AD71" si="11">IF(R8&lt;&gt;"PRINCIPAL AUTEUR","",IFERROR(VLOOKUP(UPPER(TRIM(SUBSTITUTE(W8,CHAR(160)," "))),$AP$4:$AS$49,2,FALSE),""))</f>
        <v/>
      </c>
      <c r="AE8" s="19"/>
      <c r="AF8" s="37" t="str">
        <f>IF(NOT(AND(LEFT(R8,1)="L",R8&lt;&gt;"LIGNE")),"",IFERROR(VLOOKUP(UPPER(TRIM(V8)),AP4:AS49,2,FALSE),""))</f>
        <v/>
      </c>
      <c r="AG8" s="38" t="str">
        <f>IF(NOT(AND(LEFT(R8,1)="L",R8&lt;&gt;"LIGNE")),"",IFERROR(VLOOKUP(UPPER(TRIM(V8)),AP4:AS49,3,FALSE),""))</f>
        <v/>
      </c>
      <c r="AH8" s="38" t="str">
        <f t="shared" ref="AH8:AH71" si="12">IF(NOT(AND(LEFT(R8,1)="L",R8&lt;&gt;"LIGNE")),"",IF(UPPER(TRIM(W8))="QS","",IF(OR(T8="",U8="",AG8=""),"",U8*AG8)))</f>
        <v/>
      </c>
      <c r="AI8" s="38" t="str">
        <f t="shared" ref="AI8:AI71" si="13">IF(NOT(AND(LEFT(R8,1)="L",R8&lt;&gt;"LIGNE")),"",IF(UPPER(TRIM(W8))="QS","",IF(AH8="","",IF(UPPER(TRIM(W8))="F",AH8,IF(AK8="","",AH8*AK8)))))</f>
        <v/>
      </c>
      <c r="AJ8" s="38" t="str">
        <f t="shared" ref="AJ8:AJ71" si="14">IF(NOT(AND(LEFT(R8,1)="L",R8&lt;&gt;"LIGNE")),"",IF(UPPER(TRIM(W8))="QS","",IF(AH8="","",IF(UPPER(TRIM(W8))="F",AH8,IF(AL8="","",AH8*AL8)))))</f>
        <v/>
      </c>
      <c r="AK8" s="39" t="str">
        <f>IF(R8="RECETTE","",IF(R8="PRINCIPAL AUTEUR",IF(OR(S8="",T8="",V8="",W8="",S8=0),"",IFERROR(IF(OR(VLOOKUP(UPPER(TRIM(SUBSTITUTE(T8,CHAR(160)," "))),AP4:AS49,2,FALSE)&lt;&gt;VLOOKUP(UPPER(TRIM(SUBSTITUTE(W8,CHAR(160)," "))),AP4:AS49,2,FALSE),AND(VLOOKUP(UPPER(TRIM(SUBSTITUTE(T8,CHAR(160)," "))),AP4:AS49,2,FALSE)="AUTRE",UPPER(TRIM(SUBSTITUTE(T8,CHAR(160)," ")))&lt;&gt;UPPER(TRIM(SUBSTITUTE(W8,CHAR(160)," "))))),"",(V8*VLOOKUP(UPPER(TRIM(SUBSTITUTE(W8,CHAR(160)," "))),AP4:AS49,3,FALSE))/(S8*VLOOKUP(UPPER(TRIM(SUBSTITUTE(T8,CHAR(160)," "))),AP4:AS49,3,FALSE))),"")),IFERROR(AK7,"")))</f>
        <v/>
      </c>
      <c r="AL8" s="40" t="str">
        <f t="shared" ref="AL8:AL71" si="15">IF(R8="RECETTE","",IF(R8="COUVERTS",IF(OR(INDEX(T:T,ROW())="",INDEX(V:V,ROW())="",INDEX(T:T,ROW())=0),"",IFERROR(INDEX(V:V,ROW())/INDEX(T:T,ROW()),"")),AL7))</f>
        <v/>
      </c>
      <c r="AM8" s="41" t="str">
        <f t="shared" ref="AM8:AM71" si="16">IF(R8="RECETTE",S8,AM7)</f>
        <v>CHIBOUST PAMPLEMOUSSE</v>
      </c>
      <c r="AN8" s="1"/>
      <c r="AO8" s="1"/>
      <c r="AP8" s="26" t="s">
        <v>471</v>
      </c>
      <c r="AQ8" s="16" t="s">
        <v>9</v>
      </c>
      <c r="AR8" s="17">
        <v>0.5</v>
      </c>
      <c r="AS8" s="16" t="s">
        <v>10</v>
      </c>
      <c r="AT8" s="27"/>
      <c r="AU8" s="254" t="s">
        <v>315</v>
      </c>
      <c r="AV8" s="254"/>
      <c r="AW8" s="254"/>
      <c r="AX8" s="254"/>
      <c r="AY8" s="254"/>
      <c r="AZ8" s="254"/>
      <c r="BA8" s="27"/>
      <c r="BB8" s="256" t="s">
        <v>284</v>
      </c>
      <c r="BC8" s="257"/>
      <c r="BD8" s="257"/>
      <c r="BE8" s="257"/>
      <c r="BF8" s="257"/>
      <c r="BG8" s="257"/>
      <c r="BH8" s="258"/>
      <c r="BJ8" s="229">
        <v>1</v>
      </c>
    </row>
    <row r="9" spans="1:62" ht="20.100000000000001" customHeight="1" x14ac:dyDescent="0.25">
      <c r="A9" s="232" t="s">
        <v>237</v>
      </c>
      <c r="B9" s="136"/>
      <c r="C9" s="472" t="s">
        <v>241</v>
      </c>
      <c r="D9" s="472"/>
      <c r="E9" s="472"/>
      <c r="F9" s="472"/>
      <c r="G9" s="472"/>
      <c r="H9" s="472"/>
      <c r="I9" s="473"/>
      <c r="J9" s="131" t="s">
        <v>237</v>
      </c>
      <c r="K9" s="255" t="str">
        <f t="shared" si="6"/>
        <v>A</v>
      </c>
      <c r="L9" s="471"/>
      <c r="M9" s="471"/>
      <c r="N9" s="471"/>
      <c r="O9" s="471"/>
      <c r="P9" s="471"/>
      <c r="Q9" s="1"/>
      <c r="R9" s="42" t="s">
        <v>35</v>
      </c>
      <c r="S9" s="99" t="s">
        <v>512</v>
      </c>
      <c r="T9" s="43">
        <v>18</v>
      </c>
      <c r="U9" s="101" t="s">
        <v>513</v>
      </c>
      <c r="V9" s="137">
        <v>25</v>
      </c>
      <c r="W9" s="44" t="s">
        <v>274</v>
      </c>
      <c r="X9" s="46" t="str">
        <f t="shared" si="7"/>
        <v/>
      </c>
      <c r="Y9" s="46" t="str">
        <f>IF(NOT(AND(LEFT(R9,1)="L",R9&lt;&gt;"LIGNE")),"",IF(UPPER(TRIM(W9))="QS","Qt. suffisante",IF(AJ9="","",IF(AF9="MASSE",IF(AJ9&gt;=1,"Kg","g"),IF(AF9="VOLUME",IF(AJ9&gt;=1,"L","cl"),IFERROR(VLOOKUP(UPPER(TRIM(V9)),AP4:AS49,4,FALSE),V9))))))</f>
        <v/>
      </c>
      <c r="Z9" s="45" t="str">
        <f t="shared" si="8"/>
        <v/>
      </c>
      <c r="AA9" s="45" t="str">
        <f>IF(NOT(AND(LEFT(R9,1)="L",R9&lt;&gt;"LIGNE")),"",IF(UPPER(TRIM(W9))="QS","Qt. suffisante",IF(AI9="","",IF(AF9="MASSE",IF(AI9&gt;=1,"Kg","g"),IF(AF9="VOLUME",IF(AI9&gt;=1,"L","cl"),IFERROR(VLOOKUP(UPPER(TRIM(V9)),AP4:AS49,4,FALSE),V9))))))</f>
        <v/>
      </c>
      <c r="AB9" s="47" t="str">
        <f t="shared" si="9"/>
        <v/>
      </c>
      <c r="AC9" s="47" t="str">
        <f t="shared" si="10"/>
        <v/>
      </c>
      <c r="AD9" s="47" t="str">
        <f t="shared" si="11"/>
        <v/>
      </c>
      <c r="AE9" s="1"/>
      <c r="AF9" s="48" t="str">
        <f>IF(NOT(AND(LEFT(R9,1)="L",R9&lt;&gt;"LIGNE")),"",IFERROR(VLOOKUP(UPPER(TRIM(V9)),AP4:AS49,2,FALSE),""))</f>
        <v/>
      </c>
      <c r="AG9" s="49" t="str">
        <f>IF(NOT(AND(LEFT(R9,1)="L",R9&lt;&gt;"LIGNE")),"",IFERROR(VLOOKUP(UPPER(TRIM(V9)),AP4:AS49,3,FALSE),""))</f>
        <v/>
      </c>
      <c r="AH9" s="49" t="str">
        <f t="shared" si="12"/>
        <v/>
      </c>
      <c r="AI9" s="49" t="str">
        <f t="shared" si="13"/>
        <v/>
      </c>
      <c r="AJ9" s="49" t="str">
        <f t="shared" si="14"/>
        <v/>
      </c>
      <c r="AK9" s="40" t="str">
        <f>IF(R9="RECETTE","",IF(R9="PRINCIPAL AUTEUR",IF(OR(S9="",T9="",V9="",W9="",S9=0),"",IFERROR(IF(OR(VLOOKUP(UPPER(TRIM(SUBSTITUTE(T9,CHAR(160)," "))),AP4:AS49,2,FALSE)&lt;&gt;VLOOKUP(UPPER(TRIM(SUBSTITUTE(W9,CHAR(160)," "))),AP4:AS49,2,FALSE),AND(VLOOKUP(UPPER(TRIM(SUBSTITUTE(T9,CHAR(160)," "))),AP4:AS49,2,FALSE)="AUTRE",UPPER(TRIM(SUBSTITUTE(T9,CHAR(160)," ")))&lt;&gt;UPPER(TRIM(SUBSTITUTE(W9,CHAR(160)," "))))),"",(V9*VLOOKUP(UPPER(TRIM(SUBSTITUTE(W9,CHAR(160)," "))),AP4:AS49,3,FALSE))/(S9*VLOOKUP(UPPER(TRIM(SUBSTITUTE(T9,CHAR(160)," "))),AP4:AS49,3,FALSE))),"")),IFERROR(AK8,"")))</f>
        <v/>
      </c>
      <c r="AL9" s="40">
        <f t="shared" si="15"/>
        <v>1.3888888888888888</v>
      </c>
      <c r="AM9" s="50" t="str">
        <f t="shared" si="16"/>
        <v>CHIBOUST PAMPLEMOUSSE</v>
      </c>
      <c r="AN9" s="1"/>
      <c r="AO9" s="1"/>
      <c r="AP9" s="51" t="s">
        <v>0</v>
      </c>
      <c r="AQ9" s="16" t="s">
        <v>36</v>
      </c>
      <c r="AR9" s="17">
        <v>1</v>
      </c>
      <c r="AS9" s="16" t="s">
        <v>0</v>
      </c>
      <c r="AT9" s="27"/>
      <c r="AU9" s="261" t="s">
        <v>317</v>
      </c>
      <c r="AV9" s="261"/>
      <c r="AW9" s="261"/>
      <c r="AX9" s="261"/>
      <c r="AY9" s="261"/>
      <c r="AZ9" s="261"/>
      <c r="BA9" s="27"/>
      <c r="BB9" s="262"/>
      <c r="BC9" s="263"/>
      <c r="BD9" s="257"/>
      <c r="BE9" s="257"/>
      <c r="BF9" s="257"/>
      <c r="BG9" s="257"/>
      <c r="BH9" s="258"/>
      <c r="BJ9" s="229">
        <v>1</v>
      </c>
    </row>
    <row r="10" spans="1:62" ht="20.100000000000001" customHeight="1" x14ac:dyDescent="0.25">
      <c r="A10" s="232" t="s">
        <v>237</v>
      </c>
      <c r="B10" s="223"/>
      <c r="C10" s="179"/>
      <c r="D10" s="179"/>
      <c r="E10" s="179"/>
      <c r="F10" s="179"/>
      <c r="G10" s="179"/>
      <c r="H10" s="179"/>
      <c r="I10" s="180"/>
      <c r="J10" s="131" t="s">
        <v>237</v>
      </c>
      <c r="K10" s="255" t="str">
        <f t="shared" si="6"/>
        <v>A</v>
      </c>
      <c r="L10" s="264" t="s">
        <v>283</v>
      </c>
      <c r="M10" s="264"/>
      <c r="N10" s="265"/>
      <c r="O10" s="266"/>
      <c r="P10" s="266"/>
      <c r="Q10" s="1"/>
      <c r="R10" s="42" t="s">
        <v>37</v>
      </c>
      <c r="S10" s="52">
        <f>U13</f>
        <v>150</v>
      </c>
      <c r="T10" s="53" t="str">
        <f>V13</f>
        <v>g</v>
      </c>
      <c r="U10" s="106" t="s">
        <v>515</v>
      </c>
      <c r="V10" s="54">
        <v>1</v>
      </c>
      <c r="W10" s="15" t="s">
        <v>323</v>
      </c>
      <c r="X10" s="46" t="str">
        <f t="shared" si="7"/>
        <v/>
      </c>
      <c r="Y10" s="46" t="str">
        <f>IF(NOT(AND(LEFT(R10,1)="L",R10&lt;&gt;"LIGNE")),"",IF(UPPER(TRIM(W10))="QS","Qt. suffisante",IF(AJ10="","",IF(AF10="MASSE",IF(AJ10&gt;=1,"Kg","g"),IF(AF10="VOLUME",IF(AJ10&gt;=1,"L","cl"),IFERROR(VLOOKUP(UPPER(TRIM(V10)),AP4:AS49,4,FALSE),V10))))))</f>
        <v/>
      </c>
      <c r="Z10" s="45" t="str">
        <f t="shared" si="8"/>
        <v/>
      </c>
      <c r="AA10" s="45" t="str">
        <f>IF(NOT(AND(LEFT(R10,1)="L",R10&lt;&gt;"LIGNE")),"",IF(UPPER(TRIM(W10))="QS","Qt. suffisante",IF(AI10="","",IF(AF10="MASSE",IF(AI10&gt;=1,"Kg","g"),IF(AF10="VOLUME",IF(AI10&gt;=1,"L","cl"),IFERROR(VLOOKUP(UPPER(TRIM(V10)),AP4:AS49,4,FALSE),V10))))))</f>
        <v/>
      </c>
      <c r="AB10" s="47" t="str">
        <f t="shared" si="9"/>
        <v>OK</v>
      </c>
      <c r="AC10" s="47" t="str">
        <f t="shared" si="10"/>
        <v>MASSE</v>
      </c>
      <c r="AD10" s="47" t="str">
        <f t="shared" si="11"/>
        <v>MASSE</v>
      </c>
      <c r="AE10" s="1"/>
      <c r="AF10" s="48" t="str">
        <f>IF(NOT(AND(LEFT(R10,1)="L",R10&lt;&gt;"LIGNE")),"",IFERROR(VLOOKUP(UPPER(TRIM(V10)),AP4:AS49,2,FALSE),""))</f>
        <v/>
      </c>
      <c r="AG10" s="49" t="str">
        <f>IF(NOT(AND(LEFT(R10,1)="L",R10&lt;&gt;"LIGNE")),"",IFERROR(VLOOKUP(UPPER(TRIM(V10)),AP4:AS49,3,FALSE),""))</f>
        <v/>
      </c>
      <c r="AH10" s="49" t="str">
        <f t="shared" si="12"/>
        <v/>
      </c>
      <c r="AI10" s="49" t="str">
        <f t="shared" si="13"/>
        <v/>
      </c>
      <c r="AJ10" s="49" t="str">
        <f t="shared" si="14"/>
        <v/>
      </c>
      <c r="AK10" s="40">
        <f>IF(R10="RECETTE","",IF(R10="PRINCIPAL AUTEUR",IF(OR(S10="",T10="",V10="",W10="",S10=0),"",IFERROR(IF(OR(VLOOKUP(UPPER(TRIM(SUBSTITUTE(T10,CHAR(160)," "))),AP4:AS49,2,FALSE)&lt;&gt;VLOOKUP(UPPER(TRIM(SUBSTITUTE(W10,CHAR(160)," "))),AP4:AS49,2,FALSE),AND(VLOOKUP(UPPER(TRIM(SUBSTITUTE(T10,CHAR(160)," "))),AP4:AS49,2,FALSE)="AUTRE",UPPER(TRIM(SUBSTITUTE(T10,CHAR(160)," ")))&lt;&gt;UPPER(TRIM(SUBSTITUTE(W10,CHAR(160)," "))))),"",(V10*VLOOKUP(UPPER(TRIM(SUBSTITUTE(W10,CHAR(160)," "))),AP4:AS49,3,FALSE))/(S10*VLOOKUP(UPPER(TRIM(SUBSTITUTE(T10,CHAR(160)," "))),AP4:AS49,3,FALSE))),"")),IFERROR(AK9,"")))</f>
        <v>6.666666666666667</v>
      </c>
      <c r="AL10" s="40">
        <f t="shared" si="15"/>
        <v>1.3888888888888888</v>
      </c>
      <c r="AM10" s="50" t="str">
        <f t="shared" si="16"/>
        <v>CHIBOUST PAMPLEMOUSSE</v>
      </c>
      <c r="AN10" s="1"/>
      <c r="AO10" s="1"/>
      <c r="AP10" s="55" t="s">
        <v>314</v>
      </c>
      <c r="AQ10" s="16" t="s">
        <v>36</v>
      </c>
      <c r="AR10" s="17">
        <v>0.1</v>
      </c>
      <c r="AS10" s="16" t="s">
        <v>0</v>
      </c>
      <c r="AT10" s="27"/>
      <c r="AU10" s="261" t="s">
        <v>320</v>
      </c>
      <c r="AV10" s="261"/>
      <c r="AW10" s="261"/>
      <c r="AX10" s="261"/>
      <c r="AY10" s="261"/>
      <c r="AZ10" s="261"/>
      <c r="BA10" s="27"/>
      <c r="BB10" s="262"/>
      <c r="BC10" s="267" t="s">
        <v>286</v>
      </c>
      <c r="BD10" s="257"/>
      <c r="BE10" s="257"/>
      <c r="BF10" s="257"/>
      <c r="BG10" s="257"/>
      <c r="BH10" s="258"/>
      <c r="BJ10" s="229">
        <v>1</v>
      </c>
    </row>
    <row r="11" spans="1:62" ht="20.100000000000001" customHeight="1" x14ac:dyDescent="0.25">
      <c r="A11" s="232" t="s">
        <v>237</v>
      </c>
      <c r="B11" s="500"/>
      <c r="C11" s="501"/>
      <c r="D11" s="501"/>
      <c r="E11" s="501"/>
      <c r="F11" s="501"/>
      <c r="G11" s="501"/>
      <c r="H11" s="501"/>
      <c r="I11" s="502"/>
      <c r="J11" s="131" t="s">
        <v>237</v>
      </c>
      <c r="K11" s="255" t="str">
        <f t="shared" si="6"/>
        <v>A</v>
      </c>
      <c r="L11" s="264" t="s">
        <v>285</v>
      </c>
      <c r="M11" s="265"/>
      <c r="N11" s="265"/>
      <c r="O11" s="266"/>
      <c r="P11" s="266"/>
      <c r="Q11" s="1"/>
      <c r="R11" s="222"/>
      <c r="S11" s="224" t="s">
        <v>587</v>
      </c>
      <c r="T11" s="218" t="str">
        <f>IF(AND(COUNTIF(T13:T32,"*~**")=0,COUNTIF(T13:T32,"*~?*")=0),"",IF(COUNTIF(T13:T32,"*~**")&gt;0,COUNTIF(T13:T32,"*~**")&amp;" allergène"&amp;IF(COUNTIF(T13:T32,"*~**")&gt;1,"s","")&amp;" repéré"&amp;IF(COUNTIF(T13:T32,"*~**")&gt;1,"s","")&amp;" par *","")&amp;IF(AND(COUNTIF(T13:T32,"*~**")&gt;0,COUNTIF(T13:T32,"*~?*")&gt;0)," | ","")&amp;IF(COUNTIF(T13:T32,"*~?*")&gt;0,COUNTIF(T13:T32,"*~?*")&amp;" produit"&amp;IF(COUNTIF(T13:T32,"*~?*")&gt;1,"s","")&amp;" à vérifier par ?",""))</f>
        <v>3 allergènes repérés par *</v>
      </c>
      <c r="U11" s="225"/>
      <c r="V11" s="226"/>
      <c r="W11" s="217"/>
      <c r="X11" s="46" t="str">
        <f t="shared" si="7"/>
        <v/>
      </c>
      <c r="Y11" s="46" t="str">
        <f>IF(NOT(AND(LEFT(R11,1)="L",R11&lt;&gt;"LIGNE")),"",IF(UPPER(TRIM(W11))="QS","Qt. suffisante",IF(AJ11="","",IF(AF11="MASSE",IF(AJ11&gt;=1,"Kg","g"),IF(AF11="VOLUME",IF(AJ11&gt;=1,"L","cl"),IFERROR(VLOOKUP(UPPER(TRIM(V11)),AP4:AS49,4,FALSE),V11))))))</f>
        <v/>
      </c>
      <c r="Z11" s="45" t="str">
        <f t="shared" si="8"/>
        <v/>
      </c>
      <c r="AA11" s="45" t="str">
        <f>IF(NOT(AND(LEFT(R11,1)="L",R11&lt;&gt;"LIGNE")),"",IF(UPPER(TRIM(W11))="QS","Qt. suffisante",IF(AI11="","",IF(AF11="MASSE",IF(AI11&gt;=1,"Kg","g"),IF(AF11="VOLUME",IF(AI11&gt;=1,"L","cl"),IFERROR(VLOOKUP(UPPER(TRIM(V11)),AP4:AS49,4,FALSE),V11))))))</f>
        <v/>
      </c>
      <c r="AB11" s="47" t="str">
        <f t="shared" si="9"/>
        <v/>
      </c>
      <c r="AC11" s="47" t="str">
        <f t="shared" si="10"/>
        <v/>
      </c>
      <c r="AD11" s="47" t="str">
        <f t="shared" si="11"/>
        <v/>
      </c>
      <c r="AE11" s="1"/>
      <c r="AF11" s="48" t="str">
        <f>IF(NOT(AND(LEFT(R11,1)="L",R11&lt;&gt;"LIGNE")),"",IFERROR(VLOOKUP(UPPER(TRIM(V11)),AP4:AS49,2,FALSE),""))</f>
        <v/>
      </c>
      <c r="AG11" s="49" t="str">
        <f>IF(NOT(AND(LEFT(R11,1)="L",R11&lt;&gt;"LIGNE")),"",IFERROR(VLOOKUP(UPPER(TRIM(V11)),AP4:AS49,3,FALSE),""))</f>
        <v/>
      </c>
      <c r="AH11" s="49" t="str">
        <f t="shared" si="12"/>
        <v/>
      </c>
      <c r="AI11" s="49" t="str">
        <f t="shared" si="13"/>
        <v/>
      </c>
      <c r="AJ11" s="49" t="str">
        <f t="shared" si="14"/>
        <v/>
      </c>
      <c r="AK11" s="40">
        <f>IF(R11="RECETTE","",IF(R11="PRINCIPAL AUTEUR",IF(OR(S11="",T11="",V11="",W11="",S11=0),"",IFERROR(IF(OR(VLOOKUP(UPPER(TRIM(SUBSTITUTE(T11,CHAR(160)," "))),AP4:AS49,2,FALSE)&lt;&gt;VLOOKUP(UPPER(TRIM(SUBSTITUTE(W11,CHAR(160)," "))),AP4:AS49,2,FALSE),AND(VLOOKUP(UPPER(TRIM(SUBSTITUTE(T11,CHAR(160)," "))),AP4:AS49,2,FALSE)="AUTRE",UPPER(TRIM(SUBSTITUTE(T11,CHAR(160)," ")))&lt;&gt;UPPER(TRIM(SUBSTITUTE(W11,CHAR(160)," "))))),"",(V11*VLOOKUP(UPPER(TRIM(SUBSTITUTE(W11,CHAR(160)," "))),AP4:AS49,3,FALSE))/(S11*VLOOKUP(UPPER(TRIM(SUBSTITUTE(T11,CHAR(160)," "))),AP4:AS49,3,FALSE))),"")),IFERROR(AK10,"")))</f>
        <v>6.666666666666667</v>
      </c>
      <c r="AL11" s="40">
        <f t="shared" si="15"/>
        <v>1.3888888888888888</v>
      </c>
      <c r="AM11" s="50" t="str">
        <f t="shared" si="16"/>
        <v>CHIBOUST PAMPLEMOUSSE</v>
      </c>
      <c r="AN11" s="1"/>
      <c r="AO11" s="1"/>
      <c r="AP11" s="55" t="s">
        <v>312</v>
      </c>
      <c r="AQ11" s="16" t="s">
        <v>36</v>
      </c>
      <c r="AR11" s="17">
        <v>0.01</v>
      </c>
      <c r="AS11" s="16" t="s">
        <v>0</v>
      </c>
      <c r="AT11" s="27"/>
      <c r="AU11" s="268" t="s">
        <v>475</v>
      </c>
      <c r="AV11" s="268"/>
      <c r="AW11" s="268"/>
      <c r="AX11" s="268"/>
      <c r="AY11" s="268"/>
      <c r="AZ11" s="268"/>
      <c r="BA11" s="27"/>
      <c r="BB11" s="262"/>
      <c r="BC11" s="269" t="s">
        <v>289</v>
      </c>
      <c r="BD11" s="257"/>
      <c r="BE11" s="257"/>
      <c r="BF11" s="257"/>
      <c r="BG11" s="257"/>
      <c r="BH11" s="258"/>
      <c r="BJ11" s="229">
        <v>1</v>
      </c>
    </row>
    <row r="12" spans="1:62" ht="20.100000000000001" customHeight="1" x14ac:dyDescent="0.25">
      <c r="A12" s="232" t="s">
        <v>237</v>
      </c>
      <c r="B12" s="500" t="s">
        <v>708</v>
      </c>
      <c r="C12" s="501"/>
      <c r="D12" s="501"/>
      <c r="E12" s="501"/>
      <c r="F12" s="501"/>
      <c r="G12" s="501"/>
      <c r="H12" s="501"/>
      <c r="I12" s="502"/>
      <c r="J12" s="131" t="s">
        <v>237</v>
      </c>
      <c r="K12" s="255" t="str">
        <f t="shared" si="6"/>
        <v>A</v>
      </c>
      <c r="L12" s="270"/>
      <c r="M12" s="265"/>
      <c r="N12" s="265"/>
      <c r="O12" s="266"/>
      <c r="P12" s="266"/>
      <c r="Q12" s="1"/>
      <c r="R12" s="220" t="s">
        <v>38</v>
      </c>
      <c r="S12" s="191" t="s">
        <v>39</v>
      </c>
      <c r="T12" s="191" t="s">
        <v>525</v>
      </c>
      <c r="U12" s="191" t="s">
        <v>40</v>
      </c>
      <c r="V12" s="191" t="s">
        <v>41</v>
      </c>
      <c r="W12" s="221" t="s">
        <v>42</v>
      </c>
      <c r="X12" s="46" t="str">
        <f t="shared" si="7"/>
        <v/>
      </c>
      <c r="Y12" s="46" t="str">
        <f>IF(NOT(AND(LEFT(R12,1)="L",R12&lt;&gt;"LIGNE")),"",IF(UPPER(TRIM(W12))="QS","Qt. suffisante",IF(AJ12="","",IF(AF12="MASSE",IF(AJ12&gt;=1,"Kg","g"),IF(AF12="VOLUME",IF(AJ12&gt;=1,"L","cl"),IFERROR(VLOOKUP(UPPER(TRIM(V12)),AP4:AS49,4,FALSE),V12))))))</f>
        <v/>
      </c>
      <c r="Z12" s="45" t="str">
        <f t="shared" si="8"/>
        <v/>
      </c>
      <c r="AA12" s="45" t="str">
        <f>IF(NOT(AND(LEFT(R12,1)="L",R12&lt;&gt;"LIGNE")),"",IF(UPPER(TRIM(W12))="QS","Qt. suffisante",IF(AI12="","",IF(AF12="MASSE",IF(AI12&gt;=1,"Kg","g"),IF(AF12="VOLUME",IF(AI12&gt;=1,"L","cl"),IFERROR(VLOOKUP(UPPER(TRIM(V12)),AP4:AS49,4,FALSE),V12))))))</f>
        <v/>
      </c>
      <c r="AB12" s="47" t="str">
        <f t="shared" si="9"/>
        <v/>
      </c>
      <c r="AC12" s="47" t="str">
        <f t="shared" si="10"/>
        <v/>
      </c>
      <c r="AD12" s="47" t="str">
        <f t="shared" si="11"/>
        <v/>
      </c>
      <c r="AE12" s="1"/>
      <c r="AF12" s="48" t="str">
        <f>IF(NOT(AND(LEFT(R12,1)="L",R12&lt;&gt;"LIGNE")),"",IFERROR(VLOOKUP(UPPER(TRIM(V12)),AP4:AS49,2,FALSE),""))</f>
        <v/>
      </c>
      <c r="AG12" s="49" t="str">
        <f>IF(NOT(AND(LEFT(R12,1)="L",R12&lt;&gt;"LIGNE")),"",IFERROR(VLOOKUP(UPPER(TRIM(V12)),AP4:AS49,3,FALSE),""))</f>
        <v/>
      </c>
      <c r="AH12" s="49" t="str">
        <f t="shared" si="12"/>
        <v/>
      </c>
      <c r="AI12" s="49" t="str">
        <f t="shared" si="13"/>
        <v/>
      </c>
      <c r="AJ12" s="49" t="str">
        <f t="shared" si="14"/>
        <v/>
      </c>
      <c r="AK12" s="40">
        <f>IF(R12="RECETTE","",IF(R12="PRINCIPAL AUTEUR",IF(OR(S12="",T12="",V12="",W12="",S12=0),"",IFERROR(IF(OR(VLOOKUP(UPPER(TRIM(SUBSTITUTE(T12,CHAR(160)," "))),AP4:AS49,2,FALSE)&lt;&gt;VLOOKUP(UPPER(TRIM(SUBSTITUTE(W12,CHAR(160)," "))),AP4:AS49,2,FALSE),AND(VLOOKUP(UPPER(TRIM(SUBSTITUTE(T12,CHAR(160)," "))),AP4:AS49,2,FALSE)="AUTRE",UPPER(TRIM(SUBSTITUTE(T12,CHAR(160)," ")))&lt;&gt;UPPER(TRIM(SUBSTITUTE(W12,CHAR(160)," "))))),"",(V12*VLOOKUP(UPPER(TRIM(SUBSTITUTE(W12,CHAR(160)," "))),AP4:AS49,3,FALSE))/(S12*VLOOKUP(UPPER(TRIM(SUBSTITUTE(T12,CHAR(160)," "))),AP4:AS49,3,FALSE))),"")),IFERROR(AK11,"")))</f>
        <v>6.666666666666667</v>
      </c>
      <c r="AL12" s="40">
        <f t="shared" si="15"/>
        <v>1.3888888888888888</v>
      </c>
      <c r="AM12" s="50" t="str">
        <f t="shared" si="16"/>
        <v>CHIBOUST PAMPLEMOUSSE</v>
      </c>
      <c r="AN12" s="1"/>
      <c r="AO12" s="1"/>
      <c r="AP12" s="55" t="s">
        <v>311</v>
      </c>
      <c r="AQ12" s="16" t="s">
        <v>36</v>
      </c>
      <c r="AR12" s="17">
        <v>1E-3</v>
      </c>
      <c r="AS12" s="16" t="s">
        <v>0</v>
      </c>
      <c r="AT12" s="27"/>
      <c r="AU12" s="261" t="s">
        <v>569</v>
      </c>
      <c r="AV12" s="261"/>
      <c r="AW12" s="261"/>
      <c r="AX12" s="261"/>
      <c r="AY12" s="261"/>
      <c r="AZ12" s="261"/>
      <c r="BA12" s="27"/>
      <c r="BB12" s="262"/>
      <c r="BC12" s="269" t="s">
        <v>292</v>
      </c>
      <c r="BD12" s="257"/>
      <c r="BE12" s="257"/>
      <c r="BF12" s="257"/>
      <c r="BG12" s="257"/>
      <c r="BH12" s="258"/>
      <c r="BJ12" s="229">
        <v>1</v>
      </c>
    </row>
    <row r="13" spans="1:62" ht="20.100000000000001" customHeight="1" x14ac:dyDescent="0.25">
      <c r="A13" s="232" t="s">
        <v>237</v>
      </c>
      <c r="B13" s="500" t="s">
        <v>709</v>
      </c>
      <c r="C13" s="501"/>
      <c r="D13" s="501"/>
      <c r="E13" s="501"/>
      <c r="F13" s="501"/>
      <c r="G13" s="501"/>
      <c r="H13" s="501"/>
      <c r="I13" s="502"/>
      <c r="J13" s="131" t="s">
        <v>237</v>
      </c>
      <c r="K13" s="255" t="str">
        <f t="shared" si="6"/>
        <v>A</v>
      </c>
      <c r="L13" s="271" t="s">
        <v>288</v>
      </c>
      <c r="M13" s="265"/>
      <c r="N13" s="265"/>
      <c r="O13" s="266"/>
      <c r="P13" s="266"/>
      <c r="Q13" s="1"/>
      <c r="R13" s="186" t="s">
        <v>43</v>
      </c>
      <c r="S13" s="168" t="s">
        <v>524</v>
      </c>
      <c r="T13" s="58" t="s">
        <v>254</v>
      </c>
      <c r="U13" s="59">
        <v>150</v>
      </c>
      <c r="V13" s="21" t="s">
        <v>272</v>
      </c>
      <c r="W13" s="60"/>
      <c r="X13" s="46">
        <f t="shared" si="7"/>
        <v>208</v>
      </c>
      <c r="Y13" s="46" t="str">
        <f>IF(NOT(AND(LEFT(R13,1)="L",R13&lt;&gt;"LIGNE")),"",IF(UPPER(TRIM(W13))="QS","Qt. suffisante",IF(AJ13="","",IF(AF13="MASSE",IF(AJ13&gt;=1,"Kg","g"),IF(AF13="VOLUME",IF(AJ13&gt;=1,"L","cl"),IFERROR(VLOOKUP(UPPER(TRIM(V13)),AP4:AS49,4,FALSE),V13))))))</f>
        <v>g</v>
      </c>
      <c r="Z13" s="45">
        <f t="shared" si="8"/>
        <v>1</v>
      </c>
      <c r="AA13" s="45" t="str">
        <f>IF(NOT(AND(LEFT(R13,1)="L",R13&lt;&gt;"LIGNE")),"",IF(UPPER(TRIM(W13))="QS","Qt. suffisante",IF(AI13="","",IF(AF13="MASSE",IF(AI13&gt;=1,"Kg","g"),IF(AF13="VOLUME",IF(AI13&gt;=1,"L","cl"),IFERROR(VLOOKUP(UPPER(TRIM(V13)),AP4:AS49,4,FALSE),V13))))))</f>
        <v>Kg</v>
      </c>
      <c r="AB13" s="47" t="str">
        <f t="shared" si="9"/>
        <v>OK</v>
      </c>
      <c r="AC13" s="47" t="str">
        <f t="shared" si="10"/>
        <v/>
      </c>
      <c r="AD13" s="47" t="str">
        <f t="shared" si="11"/>
        <v/>
      </c>
      <c r="AE13" s="1"/>
      <c r="AF13" s="48" t="str">
        <f>IF(NOT(AND(LEFT(R13,1)="L",R13&lt;&gt;"LIGNE")),"",IFERROR(VLOOKUP(UPPER(TRIM(V13)),AP4:AS49,2,FALSE),""))</f>
        <v>MASSE</v>
      </c>
      <c r="AG13" s="49">
        <f>IF(NOT(AND(LEFT(R13,1)="L",R13&lt;&gt;"LIGNE")),"",IFERROR(VLOOKUP(UPPER(TRIM(V13)),AP4:AS49,3,FALSE),""))</f>
        <v>1E-3</v>
      </c>
      <c r="AH13" s="49">
        <f t="shared" si="12"/>
        <v>0.15</v>
      </c>
      <c r="AI13" s="49">
        <f t="shared" si="13"/>
        <v>1</v>
      </c>
      <c r="AJ13" s="49">
        <f t="shared" si="14"/>
        <v>0.20833333333333331</v>
      </c>
      <c r="AK13" s="40">
        <f>IF(R13="RECETTE","",IF(R13="PRINCIPAL AUTEUR",IF(OR(S13="",T13="",V13="",W13="",S13=0),"",IFERROR(IF(OR(VLOOKUP(UPPER(TRIM(SUBSTITUTE(T13,CHAR(160)," "))),AP4:AS49,2,FALSE)&lt;&gt;VLOOKUP(UPPER(TRIM(SUBSTITUTE(W13,CHAR(160)," "))),AP4:AS49,2,FALSE),AND(VLOOKUP(UPPER(TRIM(SUBSTITUTE(T13,CHAR(160)," "))),AP4:AS49,2,FALSE)="AUTRE",UPPER(TRIM(SUBSTITUTE(T13,CHAR(160)," ")))&lt;&gt;UPPER(TRIM(SUBSTITUTE(W13,CHAR(160)," "))))),"",(V13*VLOOKUP(UPPER(TRIM(SUBSTITUTE(W13,CHAR(160)," "))),AP4:AS49,3,FALSE))/(S13*VLOOKUP(UPPER(TRIM(SUBSTITUTE(T13,CHAR(160)," "))),AP4:AS49,3,FALSE))),"")),IFERROR(AK12,"")))</f>
        <v>6.666666666666667</v>
      </c>
      <c r="AL13" s="40">
        <f t="shared" si="15"/>
        <v>1.3888888888888888</v>
      </c>
      <c r="AM13" s="50" t="str">
        <f t="shared" si="16"/>
        <v>CHIBOUST PAMPLEMOUSSE</v>
      </c>
      <c r="AN13" s="1"/>
      <c r="AO13" s="1"/>
      <c r="AP13" s="64" t="s">
        <v>318</v>
      </c>
      <c r="AQ13" s="16" t="s">
        <v>36</v>
      </c>
      <c r="AR13" s="17">
        <v>0.5</v>
      </c>
      <c r="AS13" s="16" t="s">
        <v>0</v>
      </c>
      <c r="AT13" s="27"/>
      <c r="AU13" s="261" t="s">
        <v>477</v>
      </c>
      <c r="AV13" s="261"/>
      <c r="AW13" s="261"/>
      <c r="AX13" s="261"/>
      <c r="AY13" s="261"/>
      <c r="AZ13" s="261"/>
      <c r="BA13" s="27"/>
      <c r="BB13" s="262"/>
      <c r="BC13" s="269" t="s">
        <v>295</v>
      </c>
      <c r="BD13" s="257"/>
      <c r="BE13" s="257"/>
      <c r="BF13" s="257"/>
      <c r="BG13" s="257"/>
      <c r="BH13" s="258"/>
      <c r="BJ13" s="229">
        <v>1</v>
      </c>
    </row>
    <row r="14" spans="1:62" ht="20.100000000000001" customHeight="1" x14ac:dyDescent="0.25">
      <c r="A14" s="232" t="s">
        <v>237</v>
      </c>
      <c r="B14" s="500" t="s">
        <v>710</v>
      </c>
      <c r="C14" s="501"/>
      <c r="D14" s="501"/>
      <c r="E14" s="501"/>
      <c r="F14" s="501"/>
      <c r="G14" s="501"/>
      <c r="H14" s="501"/>
      <c r="I14" s="502"/>
      <c r="J14" s="131" t="s">
        <v>237</v>
      </c>
      <c r="K14" s="255" t="str">
        <f t="shared" si="6"/>
        <v>A</v>
      </c>
      <c r="L14" s="272"/>
      <c r="M14" s="265"/>
      <c r="N14" s="265"/>
      <c r="O14" s="266"/>
      <c r="P14" s="266"/>
      <c r="Q14" s="1"/>
      <c r="R14" s="186" t="str">
        <f>IF(ISBLANK(V14),"","L"&amp;TEXT(--RIGHT(LOOKUP(2,1/(R13:R13&lt;&gt;""),R13:R13),3)+1,"000"))</f>
        <v>L002</v>
      </c>
      <c r="S14" s="61"/>
      <c r="T14" s="62" t="s">
        <v>255</v>
      </c>
      <c r="U14" s="63">
        <v>8</v>
      </c>
      <c r="V14" s="21" t="s">
        <v>272</v>
      </c>
      <c r="W14" s="60"/>
      <c r="X14" s="46">
        <f t="shared" si="7"/>
        <v>11</v>
      </c>
      <c r="Y14" s="46" t="str">
        <f>IF(NOT(AND(LEFT(R14,1)="L",R14&lt;&gt;"LIGNE")),"",IF(UPPER(TRIM(W14))="QS","Qt. suffisante",IF(AJ14="","",IF(AF14="MASSE",IF(AJ14&gt;=1,"Kg","g"),IF(AF14="VOLUME",IF(AJ14&gt;=1,"L","cl"),IFERROR(VLOOKUP(UPPER(TRIM(V14)),AP4:AS49,4,FALSE),V14))))))</f>
        <v>g</v>
      </c>
      <c r="Z14" s="45">
        <f t="shared" si="8"/>
        <v>53</v>
      </c>
      <c r="AA14" s="45" t="str">
        <f>IF(NOT(AND(LEFT(R14,1)="L",R14&lt;&gt;"LIGNE")),"",IF(UPPER(TRIM(W14))="QS","Qt. suffisante",IF(AI14="","",IF(AF14="MASSE",IF(AI14&gt;=1,"Kg","g"),IF(AF14="VOLUME",IF(AI14&gt;=1,"L","cl"),IFERROR(VLOOKUP(UPPER(TRIM(V14)),AP4:AS49,4,FALSE),V14))))))</f>
        <v>g</v>
      </c>
      <c r="AB14" s="47" t="str">
        <f t="shared" si="9"/>
        <v>OK</v>
      </c>
      <c r="AC14" s="47" t="str">
        <f t="shared" si="10"/>
        <v/>
      </c>
      <c r="AD14" s="47" t="str">
        <f t="shared" si="11"/>
        <v/>
      </c>
      <c r="AE14" s="1"/>
      <c r="AF14" s="48" t="str">
        <f>IF(NOT(AND(LEFT(R14,1)="L",R14&lt;&gt;"LIGNE")),"",IFERROR(VLOOKUP(UPPER(TRIM(V14)),AP4:AS49,2,FALSE),""))</f>
        <v>MASSE</v>
      </c>
      <c r="AG14" s="49">
        <f>IF(NOT(AND(LEFT(R14,1)="L",R14&lt;&gt;"LIGNE")),"",IFERROR(VLOOKUP(UPPER(TRIM(V14)),AP4:AS49,3,FALSE),""))</f>
        <v>1E-3</v>
      </c>
      <c r="AH14" s="49">
        <f t="shared" si="12"/>
        <v>8.0000000000000002E-3</v>
      </c>
      <c r="AI14" s="49">
        <f t="shared" si="13"/>
        <v>5.3333333333333337E-2</v>
      </c>
      <c r="AJ14" s="49">
        <f t="shared" si="14"/>
        <v>1.1111111111111112E-2</v>
      </c>
      <c r="AK14" s="40">
        <f>IF(R14="RECETTE","",IF(R14="PRINCIPAL AUTEUR",IF(OR(S14="",T14="",V14="",W14="",S14=0),"",IFERROR(IF(OR(VLOOKUP(UPPER(TRIM(SUBSTITUTE(T14,CHAR(160)," "))),AP4:AS49,2,FALSE)&lt;&gt;VLOOKUP(UPPER(TRIM(SUBSTITUTE(W14,CHAR(160)," "))),AP4:AS49,2,FALSE),AND(VLOOKUP(UPPER(TRIM(SUBSTITUTE(T14,CHAR(160)," "))),AP4:AS49,2,FALSE)="AUTRE",UPPER(TRIM(SUBSTITUTE(T14,CHAR(160)," ")))&lt;&gt;UPPER(TRIM(SUBSTITUTE(W14,CHAR(160)," "))))),"",(V14*VLOOKUP(UPPER(TRIM(SUBSTITUTE(W14,CHAR(160)," "))),AP4:AS49,3,FALSE))/(S14*VLOOKUP(UPPER(TRIM(SUBSTITUTE(T14,CHAR(160)," "))),AP4:AS49,3,FALSE))),"")),IFERROR(AK13,"")))</f>
        <v>6.666666666666667</v>
      </c>
      <c r="AL14" s="40">
        <f t="shared" si="15"/>
        <v>1.3888888888888888</v>
      </c>
      <c r="AM14" s="50" t="str">
        <f t="shared" si="16"/>
        <v>CHIBOUST PAMPLEMOUSSE</v>
      </c>
      <c r="AN14" s="1"/>
      <c r="AO14" s="1"/>
      <c r="AP14" s="64" t="s">
        <v>316</v>
      </c>
      <c r="AQ14" s="16" t="s">
        <v>36</v>
      </c>
      <c r="AR14" s="17">
        <v>0.25</v>
      </c>
      <c r="AS14" s="16" t="s">
        <v>0</v>
      </c>
      <c r="AT14" s="27"/>
      <c r="AU14" s="273" t="s">
        <v>480</v>
      </c>
      <c r="AV14" s="273"/>
      <c r="AW14" s="273"/>
      <c r="AX14" s="273"/>
      <c r="AY14" s="273"/>
      <c r="AZ14" s="273"/>
      <c r="BA14" s="27"/>
      <c r="BB14" s="262"/>
      <c r="BC14" s="269" t="s">
        <v>298</v>
      </c>
      <c r="BD14" s="257"/>
      <c r="BE14" s="257"/>
      <c r="BF14" s="257"/>
      <c r="BG14" s="257"/>
      <c r="BH14" s="258"/>
      <c r="BJ14" s="229">
        <v>1</v>
      </c>
    </row>
    <row r="15" spans="1:62" ht="20.100000000000001" customHeight="1" x14ac:dyDescent="0.25">
      <c r="A15" s="232" t="s">
        <v>237</v>
      </c>
      <c r="B15" s="500" t="s">
        <v>714</v>
      </c>
      <c r="C15" s="501"/>
      <c r="D15" s="501"/>
      <c r="E15" s="501"/>
      <c r="F15" s="501"/>
      <c r="G15" s="501"/>
      <c r="H15" s="501"/>
      <c r="I15" s="502"/>
      <c r="J15" s="131" t="s">
        <v>237</v>
      </c>
      <c r="K15" s="255" t="str">
        <f t="shared" si="6"/>
        <v>A</v>
      </c>
      <c r="L15" s="271" t="s">
        <v>294</v>
      </c>
      <c r="M15" s="265"/>
      <c r="N15" s="265"/>
      <c r="O15" s="266"/>
      <c r="P15" s="266"/>
      <c r="Q15" s="1"/>
      <c r="R15" s="186" t="str">
        <f>IF(ISBLANK(V15),"","L"&amp;TEXT(--RIGHT(LOOKUP(2,1/(R13:R14&lt;&gt;""),R13:R14),3)+1,"000"))</f>
        <v>L003</v>
      </c>
      <c r="S15" s="61"/>
      <c r="T15" s="62" t="s">
        <v>256</v>
      </c>
      <c r="U15" s="63">
        <v>105</v>
      </c>
      <c r="V15" s="21" t="s">
        <v>272</v>
      </c>
      <c r="W15" s="60"/>
      <c r="X15" s="46">
        <f t="shared" si="7"/>
        <v>146</v>
      </c>
      <c r="Y15" s="46" t="str">
        <f>IF(NOT(AND(LEFT(R15,1)="L",R15&lt;&gt;"LIGNE")),"",IF(UPPER(TRIM(W15))="QS","Qt. suffisante",IF(AJ15="","",IF(AF15="MASSE",IF(AJ15&gt;=1,"Kg","g"),IF(AF15="VOLUME",IF(AJ15&gt;=1,"L","cl"),IFERROR(VLOOKUP(UPPER(TRIM(V15)),AP4:AS49,4,FALSE),V15))))))</f>
        <v>g</v>
      </c>
      <c r="Z15" s="45">
        <f t="shared" si="8"/>
        <v>700</v>
      </c>
      <c r="AA15" s="45" t="str">
        <f>IF(NOT(AND(LEFT(R15,1)="L",R15&lt;&gt;"LIGNE")),"",IF(UPPER(TRIM(W15))="QS","Qt. suffisante",IF(AI15="","",IF(AF15="MASSE",IF(AI15&gt;=1,"Kg","g"),IF(AF15="VOLUME",IF(AI15&gt;=1,"L","cl"),IFERROR(VLOOKUP(UPPER(TRIM(V15)),AP4:AS49,4,FALSE),V15))))))</f>
        <v>g</v>
      </c>
      <c r="AB15" s="47" t="str">
        <f t="shared" si="9"/>
        <v>OK</v>
      </c>
      <c r="AC15" s="47" t="str">
        <f t="shared" si="10"/>
        <v/>
      </c>
      <c r="AD15" s="47" t="str">
        <f t="shared" si="11"/>
        <v/>
      </c>
      <c r="AE15" s="1"/>
      <c r="AF15" s="48" t="str">
        <f>IF(NOT(AND(LEFT(R15,1)="L",R15&lt;&gt;"LIGNE")),"",IFERROR(VLOOKUP(UPPER(TRIM(V15)),AP4:AS49,2,FALSE),""))</f>
        <v>MASSE</v>
      </c>
      <c r="AG15" s="49">
        <f>IF(NOT(AND(LEFT(R15,1)="L",R15&lt;&gt;"LIGNE")),"",IFERROR(VLOOKUP(UPPER(TRIM(V15)),AP4:AS49,3,FALSE),""))</f>
        <v>1E-3</v>
      </c>
      <c r="AH15" s="49">
        <f t="shared" si="12"/>
        <v>0.105</v>
      </c>
      <c r="AI15" s="49">
        <f t="shared" si="13"/>
        <v>0.7</v>
      </c>
      <c r="AJ15" s="49">
        <f t="shared" si="14"/>
        <v>0.14583333333333331</v>
      </c>
      <c r="AK15" s="40">
        <f>IF(R15="RECETTE","",IF(R15="PRINCIPAL AUTEUR",IF(OR(S15="",T15="",V15="",W15="",S15=0),"",IFERROR(IF(OR(VLOOKUP(UPPER(TRIM(SUBSTITUTE(T15,CHAR(160)," "))),AP4:AS49,2,FALSE)&lt;&gt;VLOOKUP(UPPER(TRIM(SUBSTITUTE(W15,CHAR(160)," "))),AP4:AS49,2,FALSE),AND(VLOOKUP(UPPER(TRIM(SUBSTITUTE(T15,CHAR(160)," "))),AP4:AS49,2,FALSE)="AUTRE",UPPER(TRIM(SUBSTITUTE(T15,CHAR(160)," ")))&lt;&gt;UPPER(TRIM(SUBSTITUTE(W15,CHAR(160)," "))))),"",(V15*VLOOKUP(UPPER(TRIM(SUBSTITUTE(W15,CHAR(160)," "))),AP4:AS49,3,FALSE))/(S15*VLOOKUP(UPPER(TRIM(SUBSTITUTE(T15,CHAR(160)," "))),AP4:AS49,3,FALSE))),"")),IFERROR(AK14,"")))</f>
        <v>6.666666666666667</v>
      </c>
      <c r="AL15" s="40">
        <f t="shared" si="15"/>
        <v>1.3888888888888888</v>
      </c>
      <c r="AM15" s="50" t="str">
        <f t="shared" si="16"/>
        <v>CHIBOUST PAMPLEMOUSSE</v>
      </c>
      <c r="AN15" s="1"/>
      <c r="AO15" s="1"/>
      <c r="AP15" s="64" t="s">
        <v>368</v>
      </c>
      <c r="AQ15" s="16" t="s">
        <v>36</v>
      </c>
      <c r="AR15" s="17">
        <v>0.33333333300000001</v>
      </c>
      <c r="AS15" s="16" t="s">
        <v>0</v>
      </c>
      <c r="AT15" s="27"/>
      <c r="AU15" s="241"/>
      <c r="AV15" s="241"/>
      <c r="AW15" s="241"/>
      <c r="AX15" s="241"/>
      <c r="AY15" s="241"/>
      <c r="AZ15" s="241"/>
      <c r="BA15" s="27"/>
      <c r="BB15" s="274" t="s">
        <v>20</v>
      </c>
      <c r="BC15" s="263"/>
      <c r="BD15" s="257"/>
      <c r="BE15" s="257"/>
      <c r="BF15" s="257"/>
      <c r="BG15" s="257"/>
      <c r="BH15" s="258"/>
      <c r="BJ15" s="229">
        <v>1</v>
      </c>
    </row>
    <row r="16" spans="1:62" ht="20.100000000000001" customHeight="1" x14ac:dyDescent="0.25">
      <c r="A16" s="232" t="s">
        <v>237</v>
      </c>
      <c r="B16" s="500" t="s">
        <v>715</v>
      </c>
      <c r="C16" s="501"/>
      <c r="D16" s="501"/>
      <c r="E16" s="501"/>
      <c r="F16" s="501"/>
      <c r="G16" s="501"/>
      <c r="H16" s="501"/>
      <c r="I16" s="502"/>
      <c r="J16" s="131" t="s">
        <v>237</v>
      </c>
      <c r="K16" s="255" t="str">
        <f t="shared" si="6"/>
        <v>A</v>
      </c>
      <c r="L16" s="272"/>
      <c r="M16" s="272"/>
      <c r="N16" s="265"/>
      <c r="O16" s="266"/>
      <c r="P16" s="266"/>
      <c r="Q16" s="1"/>
      <c r="R16" s="186" t="str">
        <f>IF(ISBLANK(V16),"","L"&amp;TEXT(--RIGHT(LOOKUP(2,1/(R13:R15&lt;&gt;""),R13:R15),3)+1,"000"))</f>
        <v>L004</v>
      </c>
      <c r="S16" s="61"/>
      <c r="T16" s="62" t="s">
        <v>257</v>
      </c>
      <c r="U16" s="63">
        <v>35</v>
      </c>
      <c r="V16" s="21" t="s">
        <v>272</v>
      </c>
      <c r="W16" s="60"/>
      <c r="X16" s="46">
        <f t="shared" si="7"/>
        <v>49</v>
      </c>
      <c r="Y16" s="46" t="str">
        <f>IF(NOT(AND(LEFT(R16,1)="L",R16&lt;&gt;"LIGNE")),"",IF(UPPER(TRIM(W16))="QS","Qt. suffisante",IF(AJ16="","",IF(AF16="MASSE",IF(AJ16&gt;=1,"Kg","g"),IF(AF16="VOLUME",IF(AJ16&gt;=1,"L","cl"),IFERROR(VLOOKUP(UPPER(TRIM(V16)),AP4:AS49,4,FALSE),V16))))))</f>
        <v>g</v>
      </c>
      <c r="Z16" s="45">
        <f t="shared" si="8"/>
        <v>233</v>
      </c>
      <c r="AA16" s="45" t="str">
        <f>IF(NOT(AND(LEFT(R16,1)="L",R16&lt;&gt;"LIGNE")),"",IF(UPPER(TRIM(W16))="QS","Qt. suffisante",IF(AI16="","",IF(AF16="MASSE",IF(AI16&gt;=1,"Kg","g"),IF(AF16="VOLUME",IF(AI16&gt;=1,"L","cl"),IFERROR(VLOOKUP(UPPER(TRIM(V16)),AP4:AS49,4,FALSE),V16))))))</f>
        <v>g</v>
      </c>
      <c r="AB16" s="47" t="str">
        <f t="shared" si="9"/>
        <v>OK</v>
      </c>
      <c r="AC16" s="47" t="str">
        <f t="shared" si="10"/>
        <v/>
      </c>
      <c r="AD16" s="47" t="str">
        <f t="shared" si="11"/>
        <v/>
      </c>
      <c r="AE16" s="1"/>
      <c r="AF16" s="48" t="str">
        <f>IF(NOT(AND(LEFT(R16,1)="L",R16&lt;&gt;"LIGNE")),"",IFERROR(VLOOKUP(UPPER(TRIM(V16)),AP4:AS49,2,FALSE),""))</f>
        <v>MASSE</v>
      </c>
      <c r="AG16" s="49">
        <f>IF(NOT(AND(LEFT(R16,1)="L",R16&lt;&gt;"LIGNE")),"",IFERROR(VLOOKUP(UPPER(TRIM(V16)),AP4:AS49,3,FALSE),""))</f>
        <v>1E-3</v>
      </c>
      <c r="AH16" s="49">
        <f t="shared" si="12"/>
        <v>3.5000000000000003E-2</v>
      </c>
      <c r="AI16" s="49">
        <f t="shared" si="13"/>
        <v>0.23333333333333336</v>
      </c>
      <c r="AJ16" s="49">
        <f t="shared" si="14"/>
        <v>4.8611111111111112E-2</v>
      </c>
      <c r="AK16" s="40">
        <f>IF(R16="RECETTE","",IF(R16="PRINCIPAL AUTEUR",IF(OR(S16="",T16="",V16="",W16="",S16=0),"",IFERROR(IF(OR(VLOOKUP(UPPER(TRIM(SUBSTITUTE(T16,CHAR(160)," "))),AP4:AS49,2,FALSE)&lt;&gt;VLOOKUP(UPPER(TRIM(SUBSTITUTE(W16,CHAR(160)," "))),AP4:AS49,2,FALSE),AND(VLOOKUP(UPPER(TRIM(SUBSTITUTE(T16,CHAR(160)," "))),AP4:AS49,2,FALSE)="AUTRE",UPPER(TRIM(SUBSTITUTE(T16,CHAR(160)," ")))&lt;&gt;UPPER(TRIM(SUBSTITUTE(W16,CHAR(160)," "))))),"",(V16*VLOOKUP(UPPER(TRIM(SUBSTITUTE(W16,CHAR(160)," "))),AP4:AS49,3,FALSE))/(S16*VLOOKUP(UPPER(TRIM(SUBSTITUTE(T16,CHAR(160)," "))),AP4:AS49,3,FALSE))),"")),IFERROR(AK15,"")))</f>
        <v>6.666666666666667</v>
      </c>
      <c r="AL16" s="40">
        <f t="shared" si="15"/>
        <v>1.3888888888888888</v>
      </c>
      <c r="AM16" s="50" t="str">
        <f t="shared" si="16"/>
        <v>CHIBOUST PAMPLEMOUSSE</v>
      </c>
      <c r="AN16" s="1"/>
      <c r="AO16" s="1"/>
      <c r="AP16" s="64" t="s">
        <v>49</v>
      </c>
      <c r="AQ16" s="16" t="s">
        <v>36</v>
      </c>
      <c r="AR16" s="17">
        <v>0.66666666699999999</v>
      </c>
      <c r="AS16" s="16" t="s">
        <v>0</v>
      </c>
      <c r="AT16" s="27"/>
      <c r="AU16" s="241" t="s">
        <v>573</v>
      </c>
      <c r="AV16" s="241"/>
      <c r="AW16" s="241"/>
      <c r="AX16" s="241"/>
      <c r="AY16" s="241"/>
      <c r="AZ16" s="241"/>
      <c r="BA16" s="27"/>
      <c r="BB16" s="274"/>
      <c r="BC16" s="263"/>
      <c r="BD16" s="257"/>
      <c r="BE16" s="257"/>
      <c r="BF16" s="257"/>
      <c r="BG16" s="257"/>
      <c r="BH16" s="258"/>
      <c r="BJ16" s="229">
        <v>1</v>
      </c>
    </row>
    <row r="17" spans="1:62" ht="20.100000000000001" customHeight="1" x14ac:dyDescent="0.25">
      <c r="A17" s="232" t="s">
        <v>237</v>
      </c>
      <c r="B17" s="500"/>
      <c r="C17" s="501"/>
      <c r="D17" s="501"/>
      <c r="E17" s="501"/>
      <c r="F17" s="501"/>
      <c r="G17" s="501"/>
      <c r="H17" s="501"/>
      <c r="I17" s="502"/>
      <c r="J17" s="131" t="s">
        <v>237</v>
      </c>
      <c r="K17" s="255" t="str">
        <f t="shared" si="6"/>
        <v>A</v>
      </c>
      <c r="L17" s="271" t="s">
        <v>301</v>
      </c>
      <c r="M17" s="265"/>
      <c r="N17" s="265"/>
      <c r="O17" s="266"/>
      <c r="P17" s="266"/>
      <c r="Q17" s="1"/>
      <c r="R17" s="186" t="str">
        <f>IF(ISBLANK(V17),"","L"&amp;TEXT(--RIGHT(LOOKUP(2,1/(R13:R16&lt;&gt;""),R13:R16),3)+1,"000"))</f>
        <v>L005</v>
      </c>
      <c r="S17" s="61"/>
      <c r="T17" s="62" t="s">
        <v>258</v>
      </c>
      <c r="U17" s="63">
        <v>15</v>
      </c>
      <c r="V17" s="21" t="s">
        <v>272</v>
      </c>
      <c r="W17" s="60"/>
      <c r="X17" s="46">
        <f t="shared" si="7"/>
        <v>21</v>
      </c>
      <c r="Y17" s="46" t="str">
        <f>IF(NOT(AND(LEFT(R17,1)="L",R17&lt;&gt;"LIGNE")),"",IF(UPPER(TRIM(W17))="QS","Qt. suffisante",IF(AJ17="","",IF(AF17="MASSE",IF(AJ17&gt;=1,"Kg","g"),IF(AF17="VOLUME",IF(AJ17&gt;=1,"L","cl"),IFERROR(VLOOKUP(UPPER(TRIM(V17)),AP4:AS49,4,FALSE),V17))))))</f>
        <v>g</v>
      </c>
      <c r="Z17" s="45">
        <f t="shared" si="8"/>
        <v>100</v>
      </c>
      <c r="AA17" s="45" t="str">
        <f>IF(NOT(AND(LEFT(R17,1)="L",R17&lt;&gt;"LIGNE")),"",IF(UPPER(TRIM(W17))="QS","Qt. suffisante",IF(AI17="","",IF(AF17="MASSE",IF(AI17&gt;=1,"Kg","g"),IF(AF17="VOLUME",IF(AI17&gt;=1,"L","cl"),IFERROR(VLOOKUP(UPPER(TRIM(V17)),AP4:AS49,4,FALSE),V17))))))</f>
        <v>g</v>
      </c>
      <c r="AB17" s="47" t="str">
        <f t="shared" si="9"/>
        <v>OK</v>
      </c>
      <c r="AC17" s="47" t="str">
        <f t="shared" si="10"/>
        <v/>
      </c>
      <c r="AD17" s="47" t="str">
        <f t="shared" si="11"/>
        <v/>
      </c>
      <c r="AE17" s="1"/>
      <c r="AF17" s="48" t="str">
        <f>IF(NOT(AND(LEFT(R17,1)="L",R17&lt;&gt;"LIGNE")),"",IFERROR(VLOOKUP(UPPER(TRIM(V17)),AP4:AS49,2,FALSE),""))</f>
        <v>MASSE</v>
      </c>
      <c r="AG17" s="49">
        <f>IF(NOT(AND(LEFT(R17,1)="L",R17&lt;&gt;"LIGNE")),"",IFERROR(VLOOKUP(UPPER(TRIM(V17)),AP4:AS49,3,FALSE),""))</f>
        <v>1E-3</v>
      </c>
      <c r="AH17" s="49">
        <f t="shared" si="12"/>
        <v>1.4999999999999999E-2</v>
      </c>
      <c r="AI17" s="49">
        <f t="shared" si="13"/>
        <v>0.1</v>
      </c>
      <c r="AJ17" s="49">
        <f t="shared" si="14"/>
        <v>2.0833333333333332E-2</v>
      </c>
      <c r="AK17" s="40">
        <f>IF(R17="RECETTE","",IF(R17="PRINCIPAL AUTEUR",IF(OR(S17="",T17="",V17="",W17="",S17=0),"",IFERROR(IF(OR(VLOOKUP(UPPER(TRIM(SUBSTITUTE(T17,CHAR(160)," "))),AP4:AS49,2,FALSE)&lt;&gt;VLOOKUP(UPPER(TRIM(SUBSTITUTE(W17,CHAR(160)," "))),AP4:AS49,2,FALSE),AND(VLOOKUP(UPPER(TRIM(SUBSTITUTE(T17,CHAR(160)," "))),AP4:AS49,2,FALSE)="AUTRE",UPPER(TRIM(SUBSTITUTE(T17,CHAR(160)," ")))&lt;&gt;UPPER(TRIM(SUBSTITUTE(W17,CHAR(160)," "))))),"",(V17*VLOOKUP(UPPER(TRIM(SUBSTITUTE(W17,CHAR(160)," "))),AP4:AS49,3,FALSE))/(S17*VLOOKUP(UPPER(TRIM(SUBSTITUTE(T17,CHAR(160)," "))),AP4:AS49,3,FALSE))),"")),IFERROR(AK16,"")))</f>
        <v>6.666666666666667</v>
      </c>
      <c r="AL17" s="40">
        <f t="shared" si="15"/>
        <v>1.3888888888888888</v>
      </c>
      <c r="AM17" s="50" t="str">
        <f t="shared" si="16"/>
        <v>CHIBOUST PAMPLEMOUSSE</v>
      </c>
      <c r="AN17" s="1"/>
      <c r="AO17" s="1"/>
      <c r="AP17" s="64" t="s">
        <v>439</v>
      </c>
      <c r="AQ17" s="16" t="s">
        <v>36</v>
      </c>
      <c r="AR17" s="17">
        <v>0.2</v>
      </c>
      <c r="AS17" s="16" t="s">
        <v>0</v>
      </c>
      <c r="AT17" s="27"/>
      <c r="AU17" s="132" t="s">
        <v>572</v>
      </c>
      <c r="AV17" s="132"/>
      <c r="AW17" s="132"/>
      <c r="AX17" s="132"/>
      <c r="AY17" s="132"/>
      <c r="AZ17" s="132"/>
      <c r="BA17" s="27"/>
      <c r="BB17" s="275" t="s">
        <v>483</v>
      </c>
      <c r="BC17" s="464" t="s">
        <v>484</v>
      </c>
      <c r="BD17" s="464"/>
      <c r="BE17" s="464"/>
      <c r="BF17" s="464"/>
      <c r="BG17" s="464"/>
      <c r="BH17" s="465"/>
      <c r="BJ17" s="229">
        <v>1</v>
      </c>
    </row>
    <row r="18" spans="1:62" ht="20.100000000000001" customHeight="1" x14ac:dyDescent="0.25">
      <c r="A18" s="232" t="s">
        <v>237</v>
      </c>
      <c r="B18" s="500"/>
      <c r="C18" s="501"/>
      <c r="D18" s="501"/>
      <c r="E18" s="501"/>
      <c r="F18" s="501"/>
      <c r="G18" s="501"/>
      <c r="H18" s="501"/>
      <c r="I18" s="502"/>
      <c r="J18" s="131" t="s">
        <v>237</v>
      </c>
      <c r="K18" s="255" t="str">
        <f t="shared" si="6"/>
        <v>A</v>
      </c>
      <c r="L18" s="278"/>
      <c r="M18" s="278"/>
      <c r="N18" s="278"/>
      <c r="O18" s="278"/>
      <c r="P18" s="278"/>
      <c r="Q18" s="1"/>
      <c r="R18" s="186" t="str">
        <f>IF(ISBLANK(V18),"","L"&amp;TEXT(--RIGHT(LOOKUP(2,1/(R13:R17&lt;&gt;""),R13:R17),3)+1,"000"))</f>
        <v>L006</v>
      </c>
      <c r="S18" s="61"/>
      <c r="T18" s="62" t="s">
        <v>259</v>
      </c>
      <c r="U18" s="63">
        <v>8</v>
      </c>
      <c r="V18" s="21" t="s">
        <v>272</v>
      </c>
      <c r="W18" s="60"/>
      <c r="X18" s="46">
        <f t="shared" si="7"/>
        <v>11</v>
      </c>
      <c r="Y18" s="46" t="str">
        <f>IF(NOT(AND(LEFT(R18,1)="L",R18&lt;&gt;"LIGNE")),"",IF(UPPER(TRIM(W18))="QS","Qt. suffisante",IF(AJ18="","",IF(AF18="MASSE",IF(AJ18&gt;=1,"Kg","g"),IF(AF18="VOLUME",IF(AJ18&gt;=1,"L","cl"),IFERROR(VLOOKUP(UPPER(TRIM(V18)),AP4:AS49,4,FALSE),V18))))))</f>
        <v>g</v>
      </c>
      <c r="Z18" s="45">
        <f t="shared" si="8"/>
        <v>53</v>
      </c>
      <c r="AA18" s="45" t="str">
        <f>IF(NOT(AND(LEFT(R18,1)="L",R18&lt;&gt;"LIGNE")),"",IF(UPPER(TRIM(W18))="QS","Qt. suffisante",IF(AI18="","",IF(AF18="MASSE",IF(AI18&gt;=1,"Kg","g"),IF(AF18="VOLUME",IF(AI18&gt;=1,"L","cl"),IFERROR(VLOOKUP(UPPER(TRIM(V18)),AP4:AS49,4,FALSE),V18))))))</f>
        <v>g</v>
      </c>
      <c r="AB18" s="47" t="str">
        <f t="shared" si="9"/>
        <v>OK</v>
      </c>
      <c r="AC18" s="47" t="str">
        <f t="shared" si="10"/>
        <v/>
      </c>
      <c r="AD18" s="47" t="str">
        <f t="shared" si="11"/>
        <v/>
      </c>
      <c r="AE18" s="1"/>
      <c r="AF18" s="48" t="str">
        <f>IF(NOT(AND(LEFT(R18,1)="L",R18&lt;&gt;"LIGNE")),"",IFERROR(VLOOKUP(UPPER(TRIM(V18)),AP4:AS49,2,FALSE),""))</f>
        <v>MASSE</v>
      </c>
      <c r="AG18" s="49">
        <f>IF(NOT(AND(LEFT(R18,1)="L",R18&lt;&gt;"LIGNE")),"",IFERROR(VLOOKUP(UPPER(TRIM(V18)),AP4:AS49,3,FALSE),""))</f>
        <v>1E-3</v>
      </c>
      <c r="AH18" s="49">
        <f t="shared" si="12"/>
        <v>8.0000000000000002E-3</v>
      </c>
      <c r="AI18" s="49">
        <f t="shared" si="13"/>
        <v>5.3333333333333337E-2</v>
      </c>
      <c r="AJ18" s="49">
        <f t="shared" si="14"/>
        <v>1.1111111111111112E-2</v>
      </c>
      <c r="AK18" s="40">
        <f>IF(R18="RECETTE","",IF(R18="PRINCIPAL AUTEUR",IF(OR(S18="",T18="",V18="",W18="",S18=0),"",IFERROR(IF(OR(VLOOKUP(UPPER(TRIM(SUBSTITUTE(T18,CHAR(160)," "))),AP4:AS49,2,FALSE)&lt;&gt;VLOOKUP(UPPER(TRIM(SUBSTITUTE(W18,CHAR(160)," "))),AP4:AS49,2,FALSE),AND(VLOOKUP(UPPER(TRIM(SUBSTITUTE(T18,CHAR(160)," "))),AP4:AS49,2,FALSE)="AUTRE",UPPER(TRIM(SUBSTITUTE(T18,CHAR(160)," ")))&lt;&gt;UPPER(TRIM(SUBSTITUTE(W18,CHAR(160)," "))))),"",(V18*VLOOKUP(UPPER(TRIM(SUBSTITUTE(W18,CHAR(160)," "))),AP4:AS49,3,FALSE))/(S18*VLOOKUP(UPPER(TRIM(SUBSTITUTE(T18,CHAR(160)," "))),AP4:AS49,3,FALSE))),"")),IFERROR(AK17,"")))</f>
        <v>6.666666666666667</v>
      </c>
      <c r="AL18" s="40">
        <f t="shared" si="15"/>
        <v>1.3888888888888888</v>
      </c>
      <c r="AM18" s="50" t="str">
        <f t="shared" si="16"/>
        <v>CHIBOUST PAMPLEMOUSSE</v>
      </c>
      <c r="AN18" s="1"/>
      <c r="AO18" s="1"/>
      <c r="AP18" s="64" t="s">
        <v>52</v>
      </c>
      <c r="AQ18" s="16" t="s">
        <v>36</v>
      </c>
      <c r="AR18" s="17">
        <v>0.125</v>
      </c>
      <c r="AS18" s="16" t="s">
        <v>0</v>
      </c>
      <c r="AU18" s="133" t="s">
        <v>540</v>
      </c>
      <c r="AV18" s="133"/>
      <c r="AW18" s="133"/>
      <c r="AX18" s="133"/>
      <c r="AY18" s="133"/>
      <c r="AZ18" s="133"/>
      <c r="BB18" s="275"/>
      <c r="BC18" s="464"/>
      <c r="BD18" s="464"/>
      <c r="BE18" s="464"/>
      <c r="BF18" s="464"/>
      <c r="BG18" s="464"/>
      <c r="BH18" s="465"/>
      <c r="BJ18" s="229">
        <v>1</v>
      </c>
    </row>
    <row r="19" spans="1:62" ht="20.100000000000001" customHeight="1" x14ac:dyDescent="0.25">
      <c r="A19" s="232" t="s">
        <v>237</v>
      </c>
      <c r="B19" s="500"/>
      <c r="C19" s="501"/>
      <c r="D19" s="501"/>
      <c r="E19" s="501"/>
      <c r="F19" s="501"/>
      <c r="G19" s="501"/>
      <c r="H19" s="501"/>
      <c r="I19" s="502"/>
      <c r="J19" s="131" t="s">
        <v>237</v>
      </c>
      <c r="K19" s="255" t="str">
        <f t="shared" si="6"/>
        <v>A</v>
      </c>
      <c r="L19" s="279" t="s">
        <v>304</v>
      </c>
      <c r="M19" s="272"/>
      <c r="N19" s="272"/>
      <c r="O19" s="272"/>
      <c r="P19" s="272"/>
      <c r="Q19" s="1"/>
      <c r="R19" s="186" t="str">
        <f>IF(ISBLANK(V19),"","L"&amp;TEXT(--RIGHT(LOOKUP(2,1/(R13:R18&lt;&gt;""),R13:R18),3)+1,"000"))</f>
        <v>L007</v>
      </c>
      <c r="S19" s="61"/>
      <c r="T19" s="62" t="s">
        <v>260</v>
      </c>
      <c r="U19" s="63">
        <v>160</v>
      </c>
      <c r="V19" s="21" t="s">
        <v>272</v>
      </c>
      <c r="W19" s="60"/>
      <c r="X19" s="46">
        <f t="shared" si="7"/>
        <v>222</v>
      </c>
      <c r="Y19" s="46" t="str">
        <f>IF(NOT(AND(LEFT(R19,1)="L",R19&lt;&gt;"LIGNE")),"",IF(UPPER(TRIM(W19))="QS","Qt. suffisante",IF(AJ19="","",IF(AF19="MASSE",IF(AJ19&gt;=1,"Kg","g"),IF(AF19="VOLUME",IF(AJ19&gt;=1,"L","cl"),IFERROR(VLOOKUP(UPPER(TRIM(V19)),AP4:AS49,4,FALSE),V19))))))</f>
        <v>g</v>
      </c>
      <c r="Z19" s="45">
        <f t="shared" si="8"/>
        <v>1.07</v>
      </c>
      <c r="AA19" s="45" t="str">
        <f>IF(NOT(AND(LEFT(R19,1)="L",R19&lt;&gt;"LIGNE")),"",IF(UPPER(TRIM(W19))="QS","Qt. suffisante",IF(AI19="","",IF(AF19="MASSE",IF(AI19&gt;=1,"Kg","g"),IF(AF19="VOLUME",IF(AI19&gt;=1,"L","cl"),IFERROR(VLOOKUP(UPPER(TRIM(V19)),AP4:AS49,4,FALSE),V19))))))</f>
        <v>Kg</v>
      </c>
      <c r="AB19" s="47" t="str">
        <f t="shared" si="9"/>
        <v>OK</v>
      </c>
      <c r="AC19" s="47" t="str">
        <f t="shared" si="10"/>
        <v/>
      </c>
      <c r="AD19" s="47" t="str">
        <f t="shared" si="11"/>
        <v/>
      </c>
      <c r="AE19" s="1"/>
      <c r="AF19" s="48" t="str">
        <f>IF(NOT(AND(LEFT(R19,1)="L",R19&lt;&gt;"LIGNE")),"",IFERROR(VLOOKUP(UPPER(TRIM(V19)),AP4:AS49,2,FALSE),""))</f>
        <v>MASSE</v>
      </c>
      <c r="AG19" s="49">
        <f>IF(NOT(AND(LEFT(R19,1)="L",R19&lt;&gt;"LIGNE")),"",IFERROR(VLOOKUP(UPPER(TRIM(V19)),AP4:AS49,3,FALSE),""))</f>
        <v>1E-3</v>
      </c>
      <c r="AH19" s="49">
        <f t="shared" si="12"/>
        <v>0.16</v>
      </c>
      <c r="AI19" s="49">
        <f t="shared" si="13"/>
        <v>1.0666666666666667</v>
      </c>
      <c r="AJ19" s="49">
        <f t="shared" si="14"/>
        <v>0.22222222222222221</v>
      </c>
      <c r="AK19" s="40">
        <f>IF(R19="RECETTE","",IF(R19="PRINCIPAL AUTEUR",IF(OR(S19="",T19="",V19="",W19="",S19=0),"",IFERROR(IF(OR(VLOOKUP(UPPER(TRIM(SUBSTITUTE(T19,CHAR(160)," "))),AP4:AS49,2,FALSE)&lt;&gt;VLOOKUP(UPPER(TRIM(SUBSTITUTE(W19,CHAR(160)," "))),AP4:AS49,2,FALSE),AND(VLOOKUP(UPPER(TRIM(SUBSTITUTE(T19,CHAR(160)," "))),AP4:AS49,2,FALSE)="AUTRE",UPPER(TRIM(SUBSTITUTE(T19,CHAR(160)," ")))&lt;&gt;UPPER(TRIM(SUBSTITUTE(W19,CHAR(160)," "))))),"",(V19*VLOOKUP(UPPER(TRIM(SUBSTITUTE(W19,CHAR(160)," "))),AP4:AS49,3,FALSE))/(S19*VLOOKUP(UPPER(TRIM(SUBSTITUTE(T19,CHAR(160)," "))),AP4:AS49,3,FALSE))),"")),IFERROR(AK18,"")))</f>
        <v>6.666666666666667</v>
      </c>
      <c r="AL19" s="40">
        <f t="shared" si="15"/>
        <v>1.3888888888888888</v>
      </c>
      <c r="AM19" s="50" t="str">
        <f t="shared" si="16"/>
        <v>CHIBOUST PAMPLEMOUSSE</v>
      </c>
      <c r="AN19" s="1"/>
      <c r="AO19" s="1"/>
      <c r="AP19" s="64" t="s">
        <v>440</v>
      </c>
      <c r="AQ19" s="16" t="s">
        <v>36</v>
      </c>
      <c r="AR19" s="17">
        <v>0.125</v>
      </c>
      <c r="AS19" s="16" t="s">
        <v>0</v>
      </c>
      <c r="AU19" s="133" t="s">
        <v>541</v>
      </c>
      <c r="AV19" s="133"/>
      <c r="AW19" s="133"/>
      <c r="AX19" s="133"/>
      <c r="AY19" s="133"/>
      <c r="AZ19" s="133"/>
      <c r="BB19" s="275"/>
      <c r="BC19" s="263"/>
      <c r="BD19" s="257"/>
      <c r="BE19" s="257"/>
      <c r="BF19" s="257"/>
      <c r="BG19" s="257"/>
      <c r="BH19" s="258"/>
      <c r="BJ19" s="229">
        <v>1</v>
      </c>
    </row>
    <row r="20" spans="1:62" ht="20.100000000000001" customHeight="1" x14ac:dyDescent="0.25">
      <c r="A20" s="232" t="s">
        <v>237</v>
      </c>
      <c r="B20" s="500"/>
      <c r="C20" s="501"/>
      <c r="D20" s="501"/>
      <c r="E20" s="501"/>
      <c r="F20" s="501"/>
      <c r="G20" s="501"/>
      <c r="H20" s="501"/>
      <c r="I20" s="502"/>
      <c r="J20" s="131" t="s">
        <v>237</v>
      </c>
      <c r="K20" s="255" t="str">
        <f t="shared" si="6"/>
        <v>A</v>
      </c>
      <c r="L20" s="279"/>
      <c r="M20" s="265"/>
      <c r="N20" s="272"/>
      <c r="O20" s="272"/>
      <c r="P20" s="272"/>
      <c r="Q20" s="1"/>
      <c r="R20" s="186" t="str">
        <f>IF(ISBLANK(V20),"","L"&amp;TEXT(--RIGHT(LOOKUP(2,1/(R13:R19&lt;&gt;""),R13:R19),3)+1,"000"))</f>
        <v>L008</v>
      </c>
      <c r="S20" s="61"/>
      <c r="T20" s="62" t="s">
        <v>257</v>
      </c>
      <c r="U20" s="63">
        <v>95</v>
      </c>
      <c r="V20" s="21" t="s">
        <v>272</v>
      </c>
      <c r="W20" s="60"/>
      <c r="X20" s="46">
        <f t="shared" si="7"/>
        <v>132</v>
      </c>
      <c r="Y20" s="46" t="str">
        <f>IF(NOT(AND(LEFT(R20,1)="L",R20&lt;&gt;"LIGNE")),"",IF(UPPER(TRIM(W20))="QS","Qt. suffisante",IF(AJ20="","",IF(AF20="MASSE",IF(AJ20&gt;=1,"Kg","g"),IF(AF20="VOLUME",IF(AJ20&gt;=1,"L","cl"),IFERROR(VLOOKUP(UPPER(TRIM(V20)),AP4:AS49,4,FALSE),V20))))))</f>
        <v>g</v>
      </c>
      <c r="Z20" s="45">
        <f t="shared" si="8"/>
        <v>633</v>
      </c>
      <c r="AA20" s="45" t="str">
        <f>IF(NOT(AND(LEFT(R20,1)="L",R20&lt;&gt;"LIGNE")),"",IF(UPPER(TRIM(W20))="QS","Qt. suffisante",IF(AI20="","",IF(AF20="MASSE",IF(AI20&gt;=1,"Kg","g"),IF(AF20="VOLUME",IF(AI20&gt;=1,"L","cl"),IFERROR(VLOOKUP(UPPER(TRIM(V20)),AP4:AS49,4,FALSE),V20))))))</f>
        <v>g</v>
      </c>
      <c r="AB20" s="47" t="str">
        <f t="shared" si="9"/>
        <v>OK</v>
      </c>
      <c r="AC20" s="47" t="str">
        <f t="shared" si="10"/>
        <v/>
      </c>
      <c r="AD20" s="47" t="str">
        <f t="shared" si="11"/>
        <v/>
      </c>
      <c r="AE20" s="1"/>
      <c r="AF20" s="48" t="str">
        <f>IF(NOT(AND(LEFT(R20,1)="L",R20&lt;&gt;"LIGNE")),"",IFERROR(VLOOKUP(UPPER(TRIM(V20)),AP4:AS49,2,FALSE),""))</f>
        <v>MASSE</v>
      </c>
      <c r="AG20" s="49">
        <f>IF(NOT(AND(LEFT(R20,1)="L",R20&lt;&gt;"LIGNE")),"",IFERROR(VLOOKUP(UPPER(TRIM(V20)),AP4:AS49,3,FALSE),""))</f>
        <v>1E-3</v>
      </c>
      <c r="AH20" s="49">
        <f t="shared" si="12"/>
        <v>9.5000000000000001E-2</v>
      </c>
      <c r="AI20" s="49">
        <f t="shared" si="13"/>
        <v>0.63333333333333341</v>
      </c>
      <c r="AJ20" s="49">
        <f t="shared" si="14"/>
        <v>0.13194444444444445</v>
      </c>
      <c r="AK20" s="40">
        <f>IF(R20="RECETTE","",IF(R20="PRINCIPAL AUTEUR",IF(OR(S20="",T20="",V20="",W20="",S20=0),"",IFERROR(IF(OR(VLOOKUP(UPPER(TRIM(SUBSTITUTE(T20,CHAR(160)," "))),AP4:AS49,2,FALSE)&lt;&gt;VLOOKUP(UPPER(TRIM(SUBSTITUTE(W20,CHAR(160)," "))),AP4:AS49,2,FALSE),AND(VLOOKUP(UPPER(TRIM(SUBSTITUTE(T20,CHAR(160)," "))),AP4:AS49,2,FALSE)="AUTRE",UPPER(TRIM(SUBSTITUTE(T20,CHAR(160)," ")))&lt;&gt;UPPER(TRIM(SUBSTITUTE(W20,CHAR(160)," "))))),"",(V20*VLOOKUP(UPPER(TRIM(SUBSTITUTE(W20,CHAR(160)," "))),AP4:AS49,3,FALSE))/(S20*VLOOKUP(UPPER(TRIM(SUBSTITUTE(T20,CHAR(160)," "))),AP4:AS49,3,FALSE))),"")),IFERROR(AK19,"")))</f>
        <v>6.666666666666667</v>
      </c>
      <c r="AL20" s="40">
        <f t="shared" si="15"/>
        <v>1.3888888888888888</v>
      </c>
      <c r="AM20" s="50" t="str">
        <f t="shared" si="16"/>
        <v>CHIBOUST PAMPLEMOUSSE</v>
      </c>
      <c r="AN20" s="1"/>
      <c r="AO20" s="1"/>
      <c r="AP20" s="64" t="s">
        <v>441</v>
      </c>
      <c r="AQ20" s="16" t="s">
        <v>36</v>
      </c>
      <c r="AR20" s="17">
        <v>5.0000000000000001E-3</v>
      </c>
      <c r="AS20" s="16" t="s">
        <v>0</v>
      </c>
      <c r="AU20" s="133" t="s">
        <v>542</v>
      </c>
      <c r="AV20" s="133"/>
      <c r="AW20" s="133"/>
      <c r="AX20" s="133"/>
      <c r="AY20" s="133"/>
      <c r="AZ20" s="133"/>
      <c r="BB20" s="275" t="s">
        <v>485</v>
      </c>
      <c r="BC20" s="464" t="s">
        <v>486</v>
      </c>
      <c r="BD20" s="464"/>
      <c r="BE20" s="464"/>
      <c r="BF20" s="464"/>
      <c r="BG20" s="464"/>
      <c r="BH20" s="465"/>
      <c r="BJ20" s="229">
        <v>1</v>
      </c>
    </row>
    <row r="21" spans="1:62" ht="20.100000000000001" customHeight="1" x14ac:dyDescent="0.25">
      <c r="A21" s="232" t="s">
        <v>237</v>
      </c>
      <c r="B21" s="500"/>
      <c r="C21" s="501"/>
      <c r="D21" s="501"/>
      <c r="E21" s="501"/>
      <c r="F21" s="501"/>
      <c r="G21" s="501"/>
      <c r="H21" s="501"/>
      <c r="I21" s="502"/>
      <c r="J21" s="131" t="s">
        <v>237</v>
      </c>
      <c r="K21" s="255" t="str">
        <f t="shared" si="6"/>
        <v>►</v>
      </c>
      <c r="L21" s="279" t="s">
        <v>306</v>
      </c>
      <c r="M21" s="272"/>
      <c r="N21" s="272"/>
      <c r="O21" s="272"/>
      <c r="P21" s="272"/>
      <c r="Q21" s="1"/>
      <c r="R21" s="186" t="str">
        <f>IF(ISBLANK(V21),"","L"&amp;TEXT(--RIGHT(LOOKUP(2,1/(R13:R20&lt;&gt;""),R13:R20),3)+1,"000"))</f>
        <v/>
      </c>
      <c r="S21" s="61"/>
      <c r="T21" s="62"/>
      <c r="U21" s="63"/>
      <c r="V21" s="77"/>
      <c r="W21" s="60"/>
      <c r="X21" s="46" t="str">
        <f t="shared" si="7"/>
        <v/>
      </c>
      <c r="Y21" s="46" t="str">
        <f>IF(NOT(AND(LEFT(R21,1)="L",R21&lt;&gt;"LIGNE")),"",IF(UPPER(TRIM(W21))="QS","Qt. suffisante",IF(AJ21="","",IF(AF21="MASSE",IF(AJ21&gt;=1,"Kg","g"),IF(AF21="VOLUME",IF(AJ21&gt;=1,"L","cl"),IFERROR(VLOOKUP(UPPER(TRIM(V21)),AP4:AS49,4,FALSE),V21))))))</f>
        <v/>
      </c>
      <c r="Z21" s="45" t="str">
        <f t="shared" si="8"/>
        <v/>
      </c>
      <c r="AA21" s="45" t="str">
        <f>IF(NOT(AND(LEFT(R21,1)="L",R21&lt;&gt;"LIGNE")),"",IF(UPPER(TRIM(W21))="QS","Qt. suffisante",IF(AI21="","",IF(AF21="MASSE",IF(AI21&gt;=1,"Kg","g"),IF(AF21="VOLUME",IF(AI21&gt;=1,"L","cl"),IFERROR(VLOOKUP(UPPER(TRIM(V21)),AP4:AS49,4,FALSE),V21))))))</f>
        <v/>
      </c>
      <c r="AB21" s="47" t="str">
        <f t="shared" si="9"/>
        <v/>
      </c>
      <c r="AC21" s="47" t="str">
        <f t="shared" si="10"/>
        <v/>
      </c>
      <c r="AD21" s="47" t="str">
        <f t="shared" si="11"/>
        <v/>
      </c>
      <c r="AE21" s="1"/>
      <c r="AF21" s="48" t="str">
        <f>IF(NOT(AND(LEFT(R21,1)="L",R21&lt;&gt;"LIGNE")),"",IFERROR(VLOOKUP(UPPER(TRIM(V21)),AP4:AS49,2,FALSE),""))</f>
        <v/>
      </c>
      <c r="AG21" s="49" t="str">
        <f>IF(NOT(AND(LEFT(R21,1)="L",R21&lt;&gt;"LIGNE")),"",IFERROR(VLOOKUP(UPPER(TRIM(V21)),AP4:AS49,3,FALSE),""))</f>
        <v/>
      </c>
      <c r="AH21" s="49" t="str">
        <f t="shared" si="12"/>
        <v/>
      </c>
      <c r="AI21" s="49" t="str">
        <f t="shared" si="13"/>
        <v/>
      </c>
      <c r="AJ21" s="49" t="str">
        <f t="shared" si="14"/>
        <v/>
      </c>
      <c r="AK21" s="40">
        <f>IF(R21="RECETTE","",IF(R21="PRINCIPAL AUTEUR",IF(OR(S21="",T21="",V21="",W21="",S21=0),"",IFERROR(IF(OR(VLOOKUP(UPPER(TRIM(SUBSTITUTE(T21,CHAR(160)," "))),AP4:AS49,2,FALSE)&lt;&gt;VLOOKUP(UPPER(TRIM(SUBSTITUTE(W21,CHAR(160)," "))),AP4:AS49,2,FALSE),AND(VLOOKUP(UPPER(TRIM(SUBSTITUTE(T21,CHAR(160)," "))),AP4:AS49,2,FALSE)="AUTRE",UPPER(TRIM(SUBSTITUTE(T21,CHAR(160)," ")))&lt;&gt;UPPER(TRIM(SUBSTITUTE(W21,CHAR(160)," "))))),"",(V21*VLOOKUP(UPPER(TRIM(SUBSTITUTE(W21,CHAR(160)," "))),AP4:AS49,3,FALSE))/(S21*VLOOKUP(UPPER(TRIM(SUBSTITUTE(T21,CHAR(160)," "))),AP4:AS49,3,FALSE))),"")),IFERROR(AK20,"")))</f>
        <v>6.666666666666667</v>
      </c>
      <c r="AL21" s="40">
        <f t="shared" si="15"/>
        <v>1.3888888888888888</v>
      </c>
      <c r="AM21" s="50" t="str">
        <f t="shared" si="16"/>
        <v>CHIBOUST PAMPLEMOUSSE</v>
      </c>
      <c r="AN21" s="1"/>
      <c r="AO21" s="1"/>
      <c r="AP21" s="64" t="s">
        <v>442</v>
      </c>
      <c r="AQ21" s="16" t="s">
        <v>36</v>
      </c>
      <c r="AR21" s="17">
        <v>5.0000000000000001E-3</v>
      </c>
      <c r="AS21" s="16" t="s">
        <v>0</v>
      </c>
      <c r="AU21" s="133" t="s">
        <v>543</v>
      </c>
      <c r="AV21" s="133"/>
      <c r="AW21" s="133"/>
      <c r="AX21" s="133"/>
      <c r="AY21" s="133"/>
      <c r="AZ21" s="133"/>
      <c r="BB21" s="262"/>
      <c r="BC21" s="464"/>
      <c r="BD21" s="464"/>
      <c r="BE21" s="464"/>
      <c r="BF21" s="464"/>
      <c r="BG21" s="464"/>
      <c r="BH21" s="465"/>
      <c r="BJ21" s="229">
        <v>1</v>
      </c>
    </row>
    <row r="22" spans="1:62" ht="20.100000000000001" customHeight="1" x14ac:dyDescent="0.25">
      <c r="A22" s="232" t="s">
        <v>237</v>
      </c>
      <c r="B22" s="500"/>
      <c r="C22" s="501"/>
      <c r="D22" s="501"/>
      <c r="E22" s="501"/>
      <c r="F22" s="501"/>
      <c r="G22" s="501"/>
      <c r="H22" s="501"/>
      <c r="I22" s="502"/>
      <c r="J22" s="131" t="s">
        <v>237</v>
      </c>
      <c r="K22" s="255" t="str">
        <f t="shared" si="6"/>
        <v>A</v>
      </c>
      <c r="L22" s="279"/>
      <c r="M22" s="265"/>
      <c r="N22" s="265"/>
      <c r="O22" s="266"/>
      <c r="P22" s="266"/>
      <c r="Q22" s="1"/>
      <c r="R22" s="186" t="str">
        <f>IF(ISBLANK(V22),"","L"&amp;TEXT(--RIGHT(LOOKUP(2,1/(R13:R21&lt;&gt;""),R13:R21),3)+1,"000"))</f>
        <v/>
      </c>
      <c r="S22" s="139" t="s">
        <v>472</v>
      </c>
      <c r="T22" s="139"/>
      <c r="U22" s="63"/>
      <c r="V22" s="77"/>
      <c r="W22" s="60"/>
      <c r="X22" s="46" t="str">
        <f t="shared" si="7"/>
        <v/>
      </c>
      <c r="Y22" s="46" t="str">
        <f>IF(NOT(AND(LEFT(R22,1)="L",R22&lt;&gt;"LIGNE")),"",IF(UPPER(TRIM(W22))="QS","Qt. suffisante",IF(AJ22="","",IF(AF22="MASSE",IF(AJ22&gt;=1,"Kg","g"),IF(AF22="VOLUME",IF(AJ22&gt;=1,"L","cl"),IFERROR(VLOOKUP(UPPER(TRIM(V22)),AP4:AS49,4,FALSE),V22))))))</f>
        <v/>
      </c>
      <c r="Z22" s="45" t="str">
        <f t="shared" si="8"/>
        <v/>
      </c>
      <c r="AA22" s="45" t="str">
        <f>IF(NOT(AND(LEFT(R22,1)="L",R22&lt;&gt;"LIGNE")),"",IF(UPPER(TRIM(W22))="QS","Qt. suffisante",IF(AI22="","",IF(AF22="MASSE",IF(AI22&gt;=1,"Kg","g"),IF(AF22="VOLUME",IF(AI22&gt;=1,"L","cl"),IFERROR(VLOOKUP(UPPER(TRIM(V22)),AP4:AS49,4,FALSE),V22))))))</f>
        <v/>
      </c>
      <c r="AB22" s="47" t="str">
        <f t="shared" si="9"/>
        <v/>
      </c>
      <c r="AC22" s="47" t="str">
        <f t="shared" si="10"/>
        <v/>
      </c>
      <c r="AD22" s="47" t="str">
        <f t="shared" si="11"/>
        <v/>
      </c>
      <c r="AE22" s="1"/>
      <c r="AF22" s="48" t="str">
        <f>IF(NOT(AND(LEFT(R22,1)="L",R22&lt;&gt;"LIGNE")),"",IFERROR(VLOOKUP(UPPER(TRIM(V22)),AP4:AS49,2,FALSE),""))</f>
        <v/>
      </c>
      <c r="AG22" s="49" t="str">
        <f>IF(NOT(AND(LEFT(R22,1)="L",R22&lt;&gt;"LIGNE")),"",IFERROR(VLOOKUP(UPPER(TRIM(V22)),AP4:AS49,3,FALSE),""))</f>
        <v/>
      </c>
      <c r="AH22" s="49" t="str">
        <f t="shared" si="12"/>
        <v/>
      </c>
      <c r="AI22" s="49" t="str">
        <f t="shared" si="13"/>
        <v/>
      </c>
      <c r="AJ22" s="49" t="str">
        <f t="shared" si="14"/>
        <v/>
      </c>
      <c r="AK22" s="40">
        <f>IF(R22="RECETTE","",IF(R22="PRINCIPAL AUTEUR",IF(OR(S22="",T22="",V22="",W22="",S22=0),"",IFERROR(IF(OR(VLOOKUP(UPPER(TRIM(SUBSTITUTE(T22,CHAR(160)," "))),AP4:AS49,2,FALSE)&lt;&gt;VLOOKUP(UPPER(TRIM(SUBSTITUTE(W22,CHAR(160)," "))),AP4:AS49,2,FALSE),AND(VLOOKUP(UPPER(TRIM(SUBSTITUTE(T22,CHAR(160)," "))),AP4:AS49,2,FALSE)="AUTRE",UPPER(TRIM(SUBSTITUTE(T22,CHAR(160)," ")))&lt;&gt;UPPER(TRIM(SUBSTITUTE(W22,CHAR(160)," "))))),"",(V22*VLOOKUP(UPPER(TRIM(SUBSTITUTE(W22,CHAR(160)," "))),AP4:AS49,3,FALSE))/(S22*VLOOKUP(UPPER(TRIM(SUBSTITUTE(T22,CHAR(160)," "))),AP4:AS49,3,FALSE))),"")),IFERROR(AK21,"")))</f>
        <v>6.666666666666667</v>
      </c>
      <c r="AL22" s="40">
        <f t="shared" si="15"/>
        <v>1.3888888888888888</v>
      </c>
      <c r="AM22" s="50" t="str">
        <f t="shared" si="16"/>
        <v>CHIBOUST PAMPLEMOUSSE</v>
      </c>
      <c r="AN22" s="1"/>
      <c r="AO22" s="1"/>
      <c r="AP22" s="64" t="s">
        <v>443</v>
      </c>
      <c r="AQ22" s="16" t="s">
        <v>36</v>
      </c>
      <c r="AR22" s="17">
        <v>1.4999999999999999E-2</v>
      </c>
      <c r="AS22" s="16" t="s">
        <v>0</v>
      </c>
      <c r="AU22" s="133" t="s">
        <v>545</v>
      </c>
      <c r="AV22" s="133"/>
      <c r="AW22" s="133"/>
      <c r="AX22" s="133"/>
      <c r="AY22" s="133"/>
      <c r="AZ22" s="133"/>
      <c r="BB22" s="262"/>
      <c r="BC22" s="276"/>
      <c r="BD22" s="276"/>
      <c r="BE22" s="276"/>
      <c r="BF22" s="276"/>
      <c r="BG22" s="276"/>
      <c r="BH22" s="277"/>
      <c r="BJ22" s="229">
        <v>1</v>
      </c>
    </row>
    <row r="23" spans="1:62" ht="20.100000000000001" customHeight="1" x14ac:dyDescent="0.25">
      <c r="A23" s="232" t="s">
        <v>237</v>
      </c>
      <c r="B23" s="500"/>
      <c r="C23" s="501"/>
      <c r="D23" s="501"/>
      <c r="E23" s="501"/>
      <c r="F23" s="501"/>
      <c r="G23" s="501"/>
      <c r="H23" s="501"/>
      <c r="I23" s="502"/>
      <c r="J23" s="131" t="s">
        <v>237</v>
      </c>
      <c r="K23" s="255" t="str">
        <f t="shared" si="6"/>
        <v>A</v>
      </c>
      <c r="L23" s="279" t="s">
        <v>310</v>
      </c>
      <c r="M23" s="265"/>
      <c r="N23" s="265"/>
      <c r="O23" s="266"/>
      <c r="P23" s="266"/>
      <c r="Q23" s="1"/>
      <c r="R23" s="186" t="str">
        <f>IF(ISBLANK(V23),"","L"&amp;TEXT(--RIGHT(LOOKUP(2,1/(R13:R22&lt;&gt;""),R13:R22),3)+1,"000"))</f>
        <v/>
      </c>
      <c r="S23" s="117" t="s">
        <v>262</v>
      </c>
      <c r="T23" s="62"/>
      <c r="U23" s="63"/>
      <c r="V23" s="77"/>
      <c r="W23" s="60"/>
      <c r="X23" s="46" t="str">
        <f t="shared" si="7"/>
        <v/>
      </c>
      <c r="Y23" s="46" t="str">
        <f>IF(NOT(AND(LEFT(R23,1)="L",R23&lt;&gt;"LIGNE")),"",IF(UPPER(TRIM(W23))="QS","Qt. suffisante",IF(AJ23="","",IF(AF23="MASSE",IF(AJ23&gt;=1,"Kg","g"),IF(AF23="VOLUME",IF(AJ23&gt;=1,"L","cl"),IFERROR(VLOOKUP(UPPER(TRIM(V23)),AP4:AS49,4,FALSE),V23))))))</f>
        <v/>
      </c>
      <c r="Z23" s="45" t="str">
        <f t="shared" si="8"/>
        <v/>
      </c>
      <c r="AA23" s="45" t="str">
        <f>IF(NOT(AND(LEFT(R23,1)="L",R23&lt;&gt;"LIGNE")),"",IF(UPPER(TRIM(W23))="QS","Qt. suffisante",IF(AI23="","",IF(AF23="MASSE",IF(AI23&gt;=1,"Kg","g"),IF(AF23="VOLUME",IF(AI23&gt;=1,"L","cl"),IFERROR(VLOOKUP(UPPER(TRIM(V23)),AP4:AS49,4,FALSE),V23))))))</f>
        <v/>
      </c>
      <c r="AB23" s="47" t="str">
        <f t="shared" si="9"/>
        <v/>
      </c>
      <c r="AC23" s="47" t="str">
        <f t="shared" si="10"/>
        <v/>
      </c>
      <c r="AD23" s="47" t="str">
        <f t="shared" si="11"/>
        <v/>
      </c>
      <c r="AE23" s="1"/>
      <c r="AF23" s="48" t="str">
        <f>IF(NOT(AND(LEFT(R23,1)="L",R23&lt;&gt;"LIGNE")),"",IFERROR(VLOOKUP(UPPER(TRIM(V23)),AP4:AS49,2,FALSE),""))</f>
        <v/>
      </c>
      <c r="AG23" s="49" t="str">
        <f>IF(NOT(AND(LEFT(R23,1)="L",R23&lt;&gt;"LIGNE")),"",IFERROR(VLOOKUP(UPPER(TRIM(V23)),AP4:AS49,3,FALSE),""))</f>
        <v/>
      </c>
      <c r="AH23" s="49" t="str">
        <f t="shared" si="12"/>
        <v/>
      </c>
      <c r="AI23" s="49" t="str">
        <f t="shared" si="13"/>
        <v/>
      </c>
      <c r="AJ23" s="49" t="str">
        <f t="shared" si="14"/>
        <v/>
      </c>
      <c r="AK23" s="40">
        <f>IF(R23="RECETTE","",IF(R23="PRINCIPAL AUTEUR",IF(OR(S23="",T23="",V23="",W23="",S23=0),"",IFERROR(IF(OR(VLOOKUP(UPPER(TRIM(SUBSTITUTE(T23,CHAR(160)," "))),AP4:AS49,2,FALSE)&lt;&gt;VLOOKUP(UPPER(TRIM(SUBSTITUTE(W23,CHAR(160)," "))),AP4:AS49,2,FALSE),AND(VLOOKUP(UPPER(TRIM(SUBSTITUTE(T23,CHAR(160)," "))),AP4:AS49,2,FALSE)="AUTRE",UPPER(TRIM(SUBSTITUTE(T23,CHAR(160)," ")))&lt;&gt;UPPER(TRIM(SUBSTITUTE(W23,CHAR(160)," "))))),"",(V23*VLOOKUP(UPPER(TRIM(SUBSTITUTE(W23,CHAR(160)," "))),AP4:AS49,3,FALSE))/(S23*VLOOKUP(UPPER(TRIM(SUBSTITUTE(T23,CHAR(160)," "))),AP4:AS49,3,FALSE))),"")),IFERROR(AK22,"")))</f>
        <v>6.666666666666667</v>
      </c>
      <c r="AL23" s="40">
        <f t="shared" si="15"/>
        <v>1.3888888888888888</v>
      </c>
      <c r="AM23" s="50" t="str">
        <f t="shared" si="16"/>
        <v>CHIBOUST PAMPLEMOUSSE</v>
      </c>
      <c r="AN23" s="1"/>
      <c r="AO23" s="1"/>
      <c r="AP23" s="64" t="s">
        <v>367</v>
      </c>
      <c r="AQ23" s="16" t="s">
        <v>36</v>
      </c>
      <c r="AR23" s="17">
        <v>0.1</v>
      </c>
      <c r="AS23" s="16" t="s">
        <v>0</v>
      </c>
      <c r="AU23" s="133" t="s">
        <v>564</v>
      </c>
      <c r="AV23" s="133"/>
      <c r="AW23" s="133"/>
      <c r="AX23" s="133"/>
      <c r="AY23" s="133"/>
      <c r="AZ23" s="133"/>
      <c r="BB23" s="280" t="s">
        <v>473</v>
      </c>
      <c r="BC23" s="272"/>
      <c r="BD23" s="272"/>
      <c r="BE23" s="272"/>
      <c r="BF23" s="272"/>
      <c r="BG23" s="272"/>
      <c r="BH23" s="281"/>
      <c r="BJ23" s="229">
        <v>1</v>
      </c>
    </row>
    <row r="24" spans="1:62" ht="20.100000000000001" customHeight="1" x14ac:dyDescent="0.25">
      <c r="A24" s="232" t="s">
        <v>237</v>
      </c>
      <c r="B24" s="500"/>
      <c r="C24" s="501"/>
      <c r="D24" s="501"/>
      <c r="E24" s="501"/>
      <c r="F24" s="501"/>
      <c r="G24" s="501"/>
      <c r="H24" s="501"/>
      <c r="I24" s="502"/>
      <c r="J24" s="131" t="s">
        <v>237</v>
      </c>
      <c r="K24" s="255" t="str">
        <f t="shared" si="6"/>
        <v>A</v>
      </c>
      <c r="L24" s="270"/>
      <c r="M24" s="265"/>
      <c r="N24" s="265"/>
      <c r="O24" s="266"/>
      <c r="P24" s="266"/>
      <c r="Q24" s="1"/>
      <c r="R24" s="186" t="str">
        <f>IF(ISBLANK(V24),"","L"&amp;TEXT(--RIGHT(LOOKUP(2,1/(R13:R23&lt;&gt;""),R13:R23),3)+1,"000"))</f>
        <v/>
      </c>
      <c r="S24" s="117" t="s">
        <v>263</v>
      </c>
      <c r="T24" s="62"/>
      <c r="U24" s="63"/>
      <c r="V24" s="77"/>
      <c r="W24" s="60"/>
      <c r="X24" s="46" t="str">
        <f t="shared" si="7"/>
        <v/>
      </c>
      <c r="Y24" s="46" t="str">
        <f>IF(NOT(AND(LEFT(R24,1)="L",R24&lt;&gt;"LIGNE")),"",IF(UPPER(TRIM(W24))="QS","Qt. suffisante",IF(AJ24="","",IF(AF24="MASSE",IF(AJ24&gt;=1,"Kg","g"),IF(AF24="VOLUME",IF(AJ24&gt;=1,"L","cl"),IFERROR(VLOOKUP(UPPER(TRIM(V24)),AP4:AS49,4,FALSE),V24))))))</f>
        <v/>
      </c>
      <c r="Z24" s="45" t="str">
        <f t="shared" si="8"/>
        <v/>
      </c>
      <c r="AA24" s="45" t="str">
        <f>IF(NOT(AND(LEFT(R24,1)="L",R24&lt;&gt;"LIGNE")),"",IF(UPPER(TRIM(W24))="QS","Qt. suffisante",IF(AI24="","",IF(AF24="MASSE",IF(AI24&gt;=1,"Kg","g"),IF(AF24="VOLUME",IF(AI24&gt;=1,"L","cl"),IFERROR(VLOOKUP(UPPER(TRIM(V24)),AP4:AS49,4,FALSE),V24))))))</f>
        <v/>
      </c>
      <c r="AB24" s="47" t="str">
        <f t="shared" si="9"/>
        <v/>
      </c>
      <c r="AC24" s="47" t="str">
        <f t="shared" si="10"/>
        <v/>
      </c>
      <c r="AD24" s="47" t="str">
        <f t="shared" si="11"/>
        <v/>
      </c>
      <c r="AE24" s="1"/>
      <c r="AF24" s="48" t="str">
        <f>IF(NOT(AND(LEFT(R24,1)="L",R24&lt;&gt;"LIGNE")),"",IFERROR(VLOOKUP(UPPER(TRIM(V24)),AP4:AS49,2,FALSE),""))</f>
        <v/>
      </c>
      <c r="AG24" s="49" t="str">
        <f>IF(NOT(AND(LEFT(R24,1)="L",R24&lt;&gt;"LIGNE")),"",IFERROR(VLOOKUP(UPPER(TRIM(V24)),AP4:AS49,3,FALSE),""))</f>
        <v/>
      </c>
      <c r="AH24" s="49" t="str">
        <f t="shared" si="12"/>
        <v/>
      </c>
      <c r="AI24" s="49" t="str">
        <f t="shared" si="13"/>
        <v/>
      </c>
      <c r="AJ24" s="49" t="str">
        <f t="shared" si="14"/>
        <v/>
      </c>
      <c r="AK24" s="40">
        <f>IF(R24="RECETTE","",IF(R24="PRINCIPAL AUTEUR",IF(OR(S24="",T24="",V24="",W24="",S24=0),"",IFERROR(IF(OR(VLOOKUP(UPPER(TRIM(SUBSTITUTE(T24,CHAR(160)," "))),AP4:AS49,2,FALSE)&lt;&gt;VLOOKUP(UPPER(TRIM(SUBSTITUTE(W24,CHAR(160)," "))),AP4:AS49,2,FALSE),AND(VLOOKUP(UPPER(TRIM(SUBSTITUTE(T24,CHAR(160)," "))),AP4:AS49,2,FALSE)="AUTRE",UPPER(TRIM(SUBSTITUTE(T24,CHAR(160)," ")))&lt;&gt;UPPER(TRIM(SUBSTITUTE(W24,CHAR(160)," "))))),"",(V24*VLOOKUP(UPPER(TRIM(SUBSTITUTE(W24,CHAR(160)," "))),AP4:AS49,3,FALSE))/(S24*VLOOKUP(UPPER(TRIM(SUBSTITUTE(T24,CHAR(160)," "))),AP4:AS49,3,FALSE))),"")),IFERROR(AK23,"")))</f>
        <v>6.666666666666667</v>
      </c>
      <c r="AL24" s="40">
        <f t="shared" si="15"/>
        <v>1.3888888888888888</v>
      </c>
      <c r="AM24" s="50" t="str">
        <f t="shared" si="16"/>
        <v>CHIBOUST PAMPLEMOUSSE</v>
      </c>
      <c r="AN24" s="1"/>
      <c r="AO24" s="1"/>
      <c r="AP24" s="65" t="s">
        <v>444</v>
      </c>
      <c r="AQ24" s="16" t="s">
        <v>59</v>
      </c>
      <c r="AR24" s="17">
        <v>1</v>
      </c>
      <c r="AS24" s="16" t="s">
        <v>60</v>
      </c>
      <c r="AU24" s="133" t="s">
        <v>563</v>
      </c>
      <c r="AV24" s="133"/>
      <c r="AW24" s="133"/>
      <c r="AX24" s="133"/>
      <c r="AY24" s="133"/>
      <c r="AZ24" s="133"/>
      <c r="BB24" s="262"/>
      <c r="BC24" s="263"/>
      <c r="BD24" s="257"/>
      <c r="BE24" s="257"/>
      <c r="BF24" s="257"/>
      <c r="BG24" s="257"/>
      <c r="BH24" s="258"/>
      <c r="BJ24" s="229">
        <v>1</v>
      </c>
    </row>
    <row r="25" spans="1:62" ht="20.100000000000001" customHeight="1" x14ac:dyDescent="0.25">
      <c r="A25" s="232" t="s">
        <v>237</v>
      </c>
      <c r="B25" s="138"/>
      <c r="C25" s="282" t="s">
        <v>242</v>
      </c>
      <c r="D25" s="283" t="s">
        <v>243</v>
      </c>
      <c r="E25" s="179"/>
      <c r="F25" s="179"/>
      <c r="G25" s="179"/>
      <c r="H25" s="179"/>
      <c r="I25" s="180"/>
      <c r="J25" s="131" t="s">
        <v>237</v>
      </c>
      <c r="K25" s="255" t="str">
        <f t="shared" si="6"/>
        <v>A</v>
      </c>
      <c r="L25" s="272"/>
      <c r="M25" s="272"/>
      <c r="N25" s="272"/>
      <c r="O25" s="272"/>
      <c r="P25" s="272"/>
      <c r="Q25" s="1"/>
      <c r="R25" s="186" t="str">
        <f>IF(ISBLANK(V25),"","L"&amp;TEXT(--RIGHT(LOOKUP(2,1/(R13:R24&lt;&gt;""),R13:R24),3)+1,"000"))</f>
        <v/>
      </c>
      <c r="S25" s="117" t="s">
        <v>264</v>
      </c>
      <c r="T25" s="62"/>
      <c r="U25" s="63"/>
      <c r="V25" s="77"/>
      <c r="W25" s="60"/>
      <c r="X25" s="46" t="str">
        <f t="shared" si="7"/>
        <v/>
      </c>
      <c r="Y25" s="46" t="str">
        <f>IF(NOT(AND(LEFT(R25,1)="L",R25&lt;&gt;"LIGNE")),"",IF(UPPER(TRIM(W25))="QS","Qt. suffisante",IF(AJ25="","",IF(AF25="MASSE",IF(AJ25&gt;=1,"Kg","g"),IF(AF25="VOLUME",IF(AJ25&gt;=1,"L","cl"),IFERROR(VLOOKUP(UPPER(TRIM(V25)),AP4:AS49,4,FALSE),V25))))))</f>
        <v/>
      </c>
      <c r="Z25" s="45" t="str">
        <f t="shared" si="8"/>
        <v/>
      </c>
      <c r="AA25" s="45" t="str">
        <f>IF(NOT(AND(LEFT(R25,1)="L",R25&lt;&gt;"LIGNE")),"",IF(UPPER(TRIM(W25))="QS","Qt. suffisante",IF(AI25="","",IF(AF25="MASSE",IF(AI25&gt;=1,"Kg","g"),IF(AF25="VOLUME",IF(AI25&gt;=1,"L","cl"),IFERROR(VLOOKUP(UPPER(TRIM(V25)),AP4:AS49,4,FALSE),V25))))))</f>
        <v/>
      </c>
      <c r="AB25" s="47" t="str">
        <f t="shared" si="9"/>
        <v/>
      </c>
      <c r="AC25" s="47" t="str">
        <f t="shared" si="10"/>
        <v/>
      </c>
      <c r="AD25" s="47" t="str">
        <f t="shared" si="11"/>
        <v/>
      </c>
      <c r="AE25" s="1"/>
      <c r="AF25" s="48" t="str">
        <f>IF(NOT(AND(LEFT(R25,1)="L",R25&lt;&gt;"LIGNE")),"",IFERROR(VLOOKUP(UPPER(TRIM(V25)),AP4:AS49,2,FALSE),""))</f>
        <v/>
      </c>
      <c r="AG25" s="49" t="str">
        <f>IF(NOT(AND(LEFT(R25,1)="L",R25&lt;&gt;"LIGNE")),"",IFERROR(VLOOKUP(UPPER(TRIM(V25)),AP4:AS49,3,FALSE),""))</f>
        <v/>
      </c>
      <c r="AH25" s="49" t="str">
        <f t="shared" si="12"/>
        <v/>
      </c>
      <c r="AI25" s="49" t="str">
        <f t="shared" si="13"/>
        <v/>
      </c>
      <c r="AJ25" s="49" t="str">
        <f t="shared" si="14"/>
        <v/>
      </c>
      <c r="AK25" s="40">
        <f>IF(R25="RECETTE","",IF(R25="PRINCIPAL AUTEUR",IF(OR(S25="",T25="",V25="",W25="",S25=0),"",IFERROR(IF(OR(VLOOKUP(UPPER(TRIM(SUBSTITUTE(T25,CHAR(160)," "))),AP4:AS49,2,FALSE)&lt;&gt;VLOOKUP(UPPER(TRIM(SUBSTITUTE(W25,CHAR(160)," "))),AP4:AS49,2,FALSE),AND(VLOOKUP(UPPER(TRIM(SUBSTITUTE(T25,CHAR(160)," "))),AP4:AS49,2,FALSE)="AUTRE",UPPER(TRIM(SUBSTITUTE(T25,CHAR(160)," ")))&lt;&gt;UPPER(TRIM(SUBSTITUTE(W25,CHAR(160)," "))))),"",(V25*VLOOKUP(UPPER(TRIM(SUBSTITUTE(W25,CHAR(160)," "))),AP4:AS49,3,FALSE))/(S25*VLOOKUP(UPPER(TRIM(SUBSTITUTE(T25,CHAR(160)," "))),AP4:AS49,3,FALSE))),"")),IFERROR(AK24,"")))</f>
        <v>6.666666666666667</v>
      </c>
      <c r="AL25" s="40">
        <f t="shared" si="15"/>
        <v>1.3888888888888888</v>
      </c>
      <c r="AM25" s="50" t="str">
        <f t="shared" si="16"/>
        <v>CHIBOUST PAMPLEMOUSSE</v>
      </c>
      <c r="AN25" s="1"/>
      <c r="AO25" s="1"/>
      <c r="AP25" s="60" t="s">
        <v>62</v>
      </c>
      <c r="AQ25" s="16" t="s">
        <v>59</v>
      </c>
      <c r="AR25" s="17">
        <v>1</v>
      </c>
      <c r="AS25" s="16" t="s">
        <v>60</v>
      </c>
      <c r="AU25" s="284" t="s">
        <v>510</v>
      </c>
      <c r="AV25" s="284"/>
      <c r="AW25" s="284"/>
      <c r="AX25" s="284"/>
      <c r="AY25" s="284"/>
      <c r="AZ25" s="284"/>
      <c r="BB25" s="460" t="s">
        <v>489</v>
      </c>
      <c r="BC25" s="461"/>
      <c r="BD25" s="461"/>
      <c r="BE25" s="461"/>
      <c r="BF25" s="461"/>
      <c r="BG25" s="461"/>
      <c r="BH25" s="462"/>
      <c r="BJ25" s="229">
        <v>1</v>
      </c>
    </row>
    <row r="26" spans="1:62" ht="20.100000000000001" customHeight="1" x14ac:dyDescent="0.25">
      <c r="A26" s="232" t="s">
        <v>237</v>
      </c>
      <c r="B26" s="138"/>
      <c r="C26" s="282"/>
      <c r="D26" s="283" t="s">
        <v>244</v>
      </c>
      <c r="E26" s="179"/>
      <c r="F26" s="179"/>
      <c r="G26" s="179"/>
      <c r="H26" s="179"/>
      <c r="I26" s="180"/>
      <c r="J26" s="131" t="s">
        <v>237</v>
      </c>
      <c r="K26" s="255" t="str">
        <f t="shared" si="6"/>
        <v>A</v>
      </c>
      <c r="L26" s="272"/>
      <c r="M26" s="272"/>
      <c r="N26" s="272"/>
      <c r="O26" s="272"/>
      <c r="P26" s="272"/>
      <c r="Q26" s="1"/>
      <c r="R26" s="186" t="str">
        <f>IF(ISBLANK(V26),"","L"&amp;TEXT(--RIGHT(LOOKUP(2,1/(R13:R25&lt;&gt;""),R13:R25),3)+1,"000"))</f>
        <v/>
      </c>
      <c r="S26" s="117" t="s">
        <v>265</v>
      </c>
      <c r="T26" s="62"/>
      <c r="U26" s="63"/>
      <c r="V26" s="77"/>
      <c r="W26" s="60"/>
      <c r="X26" s="46" t="str">
        <f t="shared" si="7"/>
        <v/>
      </c>
      <c r="Y26" s="46" t="str">
        <f>IF(NOT(AND(LEFT(R26,1)="L",R26&lt;&gt;"LIGNE")),"",IF(UPPER(TRIM(W26))="QS","Qt. suffisante",IF(AJ26="","",IF(AF26="MASSE",IF(AJ26&gt;=1,"Kg","g"),IF(AF26="VOLUME",IF(AJ26&gt;=1,"L","cl"),IFERROR(VLOOKUP(UPPER(TRIM(V26)),AP4:AS49,4,FALSE),V26))))))</f>
        <v/>
      </c>
      <c r="Z26" s="45" t="str">
        <f t="shared" si="8"/>
        <v/>
      </c>
      <c r="AA26" s="45" t="str">
        <f>IF(NOT(AND(LEFT(R26,1)="L",R26&lt;&gt;"LIGNE")),"",IF(UPPER(TRIM(W26))="QS","Qt. suffisante",IF(AI26="","",IF(AF26="MASSE",IF(AI26&gt;=1,"Kg","g"),IF(AF26="VOLUME",IF(AI26&gt;=1,"L","cl"),IFERROR(VLOOKUP(UPPER(TRIM(V26)),AP4:AS49,4,FALSE),V26))))))</f>
        <v/>
      </c>
      <c r="AB26" s="47" t="str">
        <f t="shared" si="9"/>
        <v/>
      </c>
      <c r="AC26" s="47" t="str">
        <f t="shared" si="10"/>
        <v/>
      </c>
      <c r="AD26" s="47" t="str">
        <f t="shared" si="11"/>
        <v/>
      </c>
      <c r="AE26" s="1"/>
      <c r="AF26" s="48" t="str">
        <f>IF(NOT(AND(LEFT(R26,1)="L",R26&lt;&gt;"LIGNE")),"",IFERROR(VLOOKUP(UPPER(TRIM(V26)),AP4:AS49,2,FALSE),""))</f>
        <v/>
      </c>
      <c r="AG26" s="49" t="str">
        <f>IF(NOT(AND(LEFT(R26,1)="L",R26&lt;&gt;"LIGNE")),"",IFERROR(VLOOKUP(UPPER(TRIM(V26)),AP4:AS49,3,FALSE),""))</f>
        <v/>
      </c>
      <c r="AH26" s="49" t="str">
        <f t="shared" si="12"/>
        <v/>
      </c>
      <c r="AI26" s="49" t="str">
        <f t="shared" si="13"/>
        <v/>
      </c>
      <c r="AJ26" s="49" t="str">
        <f t="shared" si="14"/>
        <v/>
      </c>
      <c r="AK26" s="40">
        <f>IF(R26="RECETTE","",IF(R26="PRINCIPAL AUTEUR",IF(OR(S26="",T26="",V26="",W26="",S26=0),"",IFERROR(IF(OR(VLOOKUP(UPPER(TRIM(SUBSTITUTE(T26,CHAR(160)," "))),AP4:AS49,2,FALSE)&lt;&gt;VLOOKUP(UPPER(TRIM(SUBSTITUTE(W26,CHAR(160)," "))),AP4:AS49,2,FALSE),AND(VLOOKUP(UPPER(TRIM(SUBSTITUTE(T26,CHAR(160)," "))),AP4:AS49,2,FALSE)="AUTRE",UPPER(TRIM(SUBSTITUTE(T26,CHAR(160)," ")))&lt;&gt;UPPER(TRIM(SUBSTITUTE(W26,CHAR(160)," "))))),"",(V26*VLOOKUP(UPPER(TRIM(SUBSTITUTE(W26,CHAR(160)," "))),AP4:AS49,3,FALSE))/(S26*VLOOKUP(UPPER(TRIM(SUBSTITUTE(T26,CHAR(160)," "))),AP4:AS49,3,FALSE))),"")),IFERROR(AK25,"")))</f>
        <v>6.666666666666667</v>
      </c>
      <c r="AL26" s="40">
        <f t="shared" si="15"/>
        <v>1.3888888888888888</v>
      </c>
      <c r="AM26" s="50" t="str">
        <f t="shared" si="16"/>
        <v>CHIBOUST PAMPLEMOUSSE</v>
      </c>
      <c r="AN26" s="1"/>
      <c r="AO26" s="1"/>
      <c r="AP26" s="65" t="s">
        <v>445</v>
      </c>
      <c r="AQ26" s="16" t="s">
        <v>59</v>
      </c>
      <c r="AR26" s="17">
        <v>1</v>
      </c>
      <c r="AS26" s="16" t="s">
        <v>65</v>
      </c>
      <c r="AU26" s="284" t="s">
        <v>509</v>
      </c>
      <c r="AV26" s="284"/>
      <c r="AW26" s="284"/>
      <c r="AX26" s="284"/>
      <c r="AY26" s="284"/>
      <c r="AZ26" s="284"/>
      <c r="BB26" s="463" t="s">
        <v>487</v>
      </c>
      <c r="BC26" s="464" t="s">
        <v>537</v>
      </c>
      <c r="BD26" s="464"/>
      <c r="BE26" s="464"/>
      <c r="BF26" s="464"/>
      <c r="BG26" s="464"/>
      <c r="BH26" s="465"/>
      <c r="BJ26" s="229">
        <v>1</v>
      </c>
    </row>
    <row r="27" spans="1:62" ht="20.100000000000001" customHeight="1" x14ac:dyDescent="0.25">
      <c r="A27" s="232" t="s">
        <v>237</v>
      </c>
      <c r="B27" s="138"/>
      <c r="C27" s="179"/>
      <c r="D27" s="179"/>
      <c r="E27" s="179"/>
      <c r="F27" s="179"/>
      <c r="G27" s="179"/>
      <c r="H27" s="179"/>
      <c r="I27" s="180"/>
      <c r="J27" s="131" t="s">
        <v>237</v>
      </c>
      <c r="K27" s="255" t="str">
        <f t="shared" si="6"/>
        <v>A</v>
      </c>
      <c r="L27" s="272"/>
      <c r="M27" s="272"/>
      <c r="N27" s="272"/>
      <c r="O27" s="272"/>
      <c r="P27" s="272"/>
      <c r="Q27" s="1"/>
      <c r="R27" s="186" t="str">
        <f>IF(ISBLANK(V27),"","L"&amp;TEXT(--RIGHT(LOOKUP(2,1/(R13:R26&lt;&gt;""),R13:R26),3)+1,"000"))</f>
        <v/>
      </c>
      <c r="S27" s="117" t="s">
        <v>266</v>
      </c>
      <c r="T27" s="62"/>
      <c r="U27" s="63"/>
      <c r="V27" s="77"/>
      <c r="W27" s="60"/>
      <c r="X27" s="46" t="str">
        <f t="shared" si="7"/>
        <v/>
      </c>
      <c r="Y27" s="46" t="str">
        <f>IF(NOT(AND(LEFT(R27,1)="L",R27&lt;&gt;"LIGNE")),"",IF(UPPER(TRIM(W27))="QS","Qt. suffisante",IF(AJ27="","",IF(AF27="MASSE",IF(AJ27&gt;=1,"Kg","g"),IF(AF27="VOLUME",IF(AJ27&gt;=1,"L","cl"),IFERROR(VLOOKUP(UPPER(TRIM(V27)),AP4:AS49,4,FALSE),V27))))))</f>
        <v/>
      </c>
      <c r="Z27" s="45" t="str">
        <f t="shared" si="8"/>
        <v/>
      </c>
      <c r="AA27" s="45" t="str">
        <f>IF(NOT(AND(LEFT(R27,1)="L",R27&lt;&gt;"LIGNE")),"",IF(UPPER(TRIM(W27))="QS","Qt. suffisante",IF(AI27="","",IF(AF27="MASSE",IF(AI27&gt;=1,"Kg","g"),IF(AF27="VOLUME",IF(AI27&gt;=1,"L","cl"),IFERROR(VLOOKUP(UPPER(TRIM(V27)),AP4:AS49,4,FALSE),V27))))))</f>
        <v/>
      </c>
      <c r="AB27" s="47" t="str">
        <f t="shared" si="9"/>
        <v/>
      </c>
      <c r="AC27" s="47" t="str">
        <f t="shared" si="10"/>
        <v/>
      </c>
      <c r="AD27" s="47" t="str">
        <f t="shared" si="11"/>
        <v/>
      </c>
      <c r="AE27" s="1"/>
      <c r="AF27" s="48" t="str">
        <f>IF(NOT(AND(LEFT(R27,1)="L",R27&lt;&gt;"LIGNE")),"",IFERROR(VLOOKUP(UPPER(TRIM(V27)),AP4:AS49,2,FALSE),""))</f>
        <v/>
      </c>
      <c r="AG27" s="49" t="str">
        <f>IF(NOT(AND(LEFT(R27,1)="L",R27&lt;&gt;"LIGNE")),"",IFERROR(VLOOKUP(UPPER(TRIM(V27)),AP4:AS49,3,FALSE),""))</f>
        <v/>
      </c>
      <c r="AH27" s="49" t="str">
        <f t="shared" si="12"/>
        <v/>
      </c>
      <c r="AI27" s="49" t="str">
        <f t="shared" si="13"/>
        <v/>
      </c>
      <c r="AJ27" s="49" t="str">
        <f t="shared" si="14"/>
        <v/>
      </c>
      <c r="AK27" s="40">
        <f>IF(R27="RECETTE","",IF(R27="PRINCIPAL AUTEUR",IF(OR(S27="",T27="",V27="",W27="",S27=0),"",IFERROR(IF(OR(VLOOKUP(UPPER(TRIM(SUBSTITUTE(T27,CHAR(160)," "))),AP4:AS49,2,FALSE)&lt;&gt;VLOOKUP(UPPER(TRIM(SUBSTITUTE(W27,CHAR(160)," "))),AP4:AS49,2,FALSE),AND(VLOOKUP(UPPER(TRIM(SUBSTITUTE(T27,CHAR(160)," "))),AP4:AS49,2,FALSE)="AUTRE",UPPER(TRIM(SUBSTITUTE(T27,CHAR(160)," ")))&lt;&gt;UPPER(TRIM(SUBSTITUTE(W27,CHAR(160)," "))))),"",(V27*VLOOKUP(UPPER(TRIM(SUBSTITUTE(W27,CHAR(160)," "))),AP4:AS49,3,FALSE))/(S27*VLOOKUP(UPPER(TRIM(SUBSTITUTE(T27,CHAR(160)," "))),AP4:AS49,3,FALSE))),"")),IFERROR(AK26,"")))</f>
        <v>6.666666666666667</v>
      </c>
      <c r="AL27" s="40">
        <f t="shared" si="15"/>
        <v>1.3888888888888888</v>
      </c>
      <c r="AM27" s="50" t="str">
        <f t="shared" si="16"/>
        <v>CHIBOUST PAMPLEMOUSSE</v>
      </c>
      <c r="AN27" s="1"/>
      <c r="AO27" s="1"/>
      <c r="AP27" s="65" t="s">
        <v>446</v>
      </c>
      <c r="AQ27" s="16" t="s">
        <v>59</v>
      </c>
      <c r="AR27" s="17">
        <v>1</v>
      </c>
      <c r="AS27" s="16" t="s">
        <v>68</v>
      </c>
      <c r="AU27" s="285" t="s">
        <v>512</v>
      </c>
      <c r="AV27" s="285"/>
      <c r="AW27" s="285"/>
      <c r="AX27" s="285"/>
      <c r="AY27" s="285"/>
      <c r="AZ27" s="285"/>
      <c r="BB27" s="463"/>
      <c r="BC27" s="464"/>
      <c r="BD27" s="464"/>
      <c r="BE27" s="464"/>
      <c r="BF27" s="464"/>
      <c r="BG27" s="464"/>
      <c r="BH27" s="465"/>
      <c r="BJ27" s="229">
        <v>1</v>
      </c>
    </row>
    <row r="28" spans="1:62" ht="20.100000000000001" customHeight="1" x14ac:dyDescent="0.25">
      <c r="A28" s="232" t="s">
        <v>237</v>
      </c>
      <c r="B28" s="138"/>
      <c r="C28" s="466" t="s">
        <v>530</v>
      </c>
      <c r="D28" s="466"/>
      <c r="E28" s="466"/>
      <c r="F28" s="466"/>
      <c r="G28" s="181"/>
      <c r="H28" s="181"/>
      <c r="I28" s="182"/>
      <c r="J28" s="131" t="s">
        <v>237</v>
      </c>
      <c r="K28" s="255" t="str">
        <f t="shared" si="6"/>
        <v>►</v>
      </c>
      <c r="L28" s="272"/>
      <c r="M28" s="272"/>
      <c r="N28" s="272"/>
      <c r="O28" s="272"/>
      <c r="P28" s="272"/>
      <c r="Q28" s="1"/>
      <c r="R28" s="186" t="str">
        <f>IF(ISBLANK(V28),"","L"&amp;TEXT(--RIGHT(LOOKUP(2,1/(R13:R27&lt;&gt;""),R13:R27),3)+1,"000"))</f>
        <v/>
      </c>
      <c r="S28" s="61"/>
      <c r="T28" s="62"/>
      <c r="U28" s="63"/>
      <c r="V28" s="77"/>
      <c r="W28" s="60"/>
      <c r="X28" s="46" t="str">
        <f t="shared" si="7"/>
        <v/>
      </c>
      <c r="Y28" s="46" t="str">
        <f>IF(NOT(AND(LEFT(R28,1)="L",R28&lt;&gt;"LIGNE")),"",IF(UPPER(TRIM(W28))="QS","Qt. suffisante",IF(AJ28="","",IF(AF28="MASSE",IF(AJ28&gt;=1,"Kg","g"),IF(AF28="VOLUME",IF(AJ28&gt;=1,"L","cl"),IFERROR(VLOOKUP(UPPER(TRIM(V28)),AP4:AS49,4,FALSE),V28))))))</f>
        <v/>
      </c>
      <c r="Z28" s="45" t="str">
        <f t="shared" si="8"/>
        <v/>
      </c>
      <c r="AA28" s="45" t="str">
        <f>IF(NOT(AND(LEFT(R28,1)="L",R28&lt;&gt;"LIGNE")),"",IF(UPPER(TRIM(W28))="QS","Qt. suffisante",IF(AI28="","",IF(AF28="MASSE",IF(AI28&gt;=1,"Kg","g"),IF(AF28="VOLUME",IF(AI28&gt;=1,"L","cl"),IFERROR(VLOOKUP(UPPER(TRIM(V28)),AP4:AS49,4,FALSE),V28))))))</f>
        <v/>
      </c>
      <c r="AB28" s="47" t="str">
        <f t="shared" si="9"/>
        <v/>
      </c>
      <c r="AC28" s="47" t="str">
        <f t="shared" si="10"/>
        <v/>
      </c>
      <c r="AD28" s="47" t="str">
        <f t="shared" si="11"/>
        <v/>
      </c>
      <c r="AE28" s="1"/>
      <c r="AF28" s="48" t="str">
        <f>IF(NOT(AND(LEFT(R28,1)="L",R28&lt;&gt;"LIGNE")),"",IFERROR(VLOOKUP(UPPER(TRIM(V28)),AP4:AS49,2,FALSE),""))</f>
        <v/>
      </c>
      <c r="AG28" s="49" t="str">
        <f>IF(NOT(AND(LEFT(R28,1)="L",R28&lt;&gt;"LIGNE")),"",IFERROR(VLOOKUP(UPPER(TRIM(V28)),AP4:AS49,3,FALSE),""))</f>
        <v/>
      </c>
      <c r="AH28" s="49" t="str">
        <f t="shared" si="12"/>
        <v/>
      </c>
      <c r="AI28" s="49" t="str">
        <f t="shared" si="13"/>
        <v/>
      </c>
      <c r="AJ28" s="49" t="str">
        <f t="shared" si="14"/>
        <v/>
      </c>
      <c r="AK28" s="40">
        <f>IF(R28="RECETTE","",IF(R28="PRINCIPAL AUTEUR",IF(OR(S28="",T28="",V28="",W28="",S28=0),"",IFERROR(IF(OR(VLOOKUP(UPPER(TRIM(SUBSTITUTE(T28,CHAR(160)," "))),AP4:AS49,2,FALSE)&lt;&gt;VLOOKUP(UPPER(TRIM(SUBSTITUTE(W28,CHAR(160)," "))),AP4:AS49,2,FALSE),AND(VLOOKUP(UPPER(TRIM(SUBSTITUTE(T28,CHAR(160)," "))),AP4:AS49,2,FALSE)="AUTRE",UPPER(TRIM(SUBSTITUTE(T28,CHAR(160)," ")))&lt;&gt;UPPER(TRIM(SUBSTITUTE(W28,CHAR(160)," "))))),"",(V28*VLOOKUP(UPPER(TRIM(SUBSTITUTE(W28,CHAR(160)," "))),AP4:AS49,3,FALSE))/(S28*VLOOKUP(UPPER(TRIM(SUBSTITUTE(T28,CHAR(160)," "))),AP4:AS49,3,FALSE))),"")),IFERROR(AK27,"")))</f>
        <v>6.666666666666667</v>
      </c>
      <c r="AL28" s="40">
        <f t="shared" si="15"/>
        <v>1.3888888888888888</v>
      </c>
      <c r="AM28" s="50" t="str">
        <f t="shared" si="16"/>
        <v>CHIBOUST PAMPLEMOUSSE</v>
      </c>
      <c r="AN28" s="1"/>
      <c r="AO28" s="1"/>
      <c r="AP28" s="65" t="s">
        <v>447</v>
      </c>
      <c r="AQ28" s="16" t="s">
        <v>59</v>
      </c>
      <c r="AR28" s="17">
        <v>1</v>
      </c>
      <c r="AS28" s="16" t="s">
        <v>69</v>
      </c>
      <c r="AU28" s="286" t="s">
        <v>513</v>
      </c>
      <c r="AV28" s="286"/>
      <c r="AW28" s="286"/>
      <c r="AX28" s="286"/>
      <c r="AY28" s="286"/>
      <c r="AZ28" s="286"/>
      <c r="BB28" s="467" t="s">
        <v>488</v>
      </c>
      <c r="BC28" s="464" t="s">
        <v>538</v>
      </c>
      <c r="BD28" s="464"/>
      <c r="BE28" s="464"/>
      <c r="BF28" s="464"/>
      <c r="BG28" s="464"/>
      <c r="BH28" s="465"/>
      <c r="BJ28" s="229">
        <v>1</v>
      </c>
    </row>
    <row r="29" spans="1:62" ht="20.100000000000001" customHeight="1" x14ac:dyDescent="0.25">
      <c r="A29" s="232" t="s">
        <v>237</v>
      </c>
      <c r="B29" s="138"/>
      <c r="C29" s="287" t="s">
        <v>245</v>
      </c>
      <c r="D29" s="288"/>
      <c r="E29" s="131"/>
      <c r="F29" s="131"/>
      <c r="G29" s="131"/>
      <c r="H29" s="131"/>
      <c r="I29" s="183"/>
      <c r="J29" s="131" t="s">
        <v>237</v>
      </c>
      <c r="K29" s="255" t="str">
        <f t="shared" si="6"/>
        <v>A</v>
      </c>
      <c r="L29" s="272"/>
      <c r="M29" s="272"/>
      <c r="N29" s="272"/>
      <c r="O29" s="272"/>
      <c r="P29" s="272"/>
      <c r="Q29" s="1"/>
      <c r="R29" s="186" t="str">
        <f>IF(ISBLANK(V29),"","L"&amp;TEXT(--RIGHT(LOOKUP(2,1/(R13:R28&lt;&gt;""),R13:R28),3)+1,"000"))</f>
        <v/>
      </c>
      <c r="S29" s="167" t="s">
        <v>570</v>
      </c>
      <c r="T29" s="62" t="s">
        <v>271</v>
      </c>
      <c r="U29" s="63"/>
      <c r="V29" s="77"/>
      <c r="W29" s="60"/>
      <c r="X29" s="46" t="str">
        <f t="shared" si="7"/>
        <v/>
      </c>
      <c r="Y29" s="46" t="str">
        <f>IF(NOT(AND(LEFT(R29,1)="L",R29&lt;&gt;"LIGNE")),"",IF(UPPER(TRIM(W29))="QS","Qt. suffisante",IF(AJ29="","",IF(AF29="MASSE",IF(AJ29&gt;=1,"Kg","g"),IF(AF29="VOLUME",IF(AJ29&gt;=1,"L","cl"),IFERROR(VLOOKUP(UPPER(TRIM(V29)),AP4:AS49,4,FALSE),V29))))))</f>
        <v/>
      </c>
      <c r="Z29" s="45" t="str">
        <f t="shared" si="8"/>
        <v/>
      </c>
      <c r="AA29" s="45" t="str">
        <f>IF(NOT(AND(LEFT(R29,1)="L",R29&lt;&gt;"LIGNE")),"",IF(UPPER(TRIM(W29))="QS","Qt. suffisante",IF(AI29="","",IF(AF29="MASSE",IF(AI29&gt;=1,"Kg","g"),IF(AF29="VOLUME",IF(AI29&gt;=1,"L","cl"),IFERROR(VLOOKUP(UPPER(TRIM(V29)),AP4:AS49,4,FALSE),V29))))))</f>
        <v/>
      </c>
      <c r="AB29" s="47" t="str">
        <f t="shared" si="9"/>
        <v/>
      </c>
      <c r="AC29" s="47" t="str">
        <f t="shared" si="10"/>
        <v/>
      </c>
      <c r="AD29" s="47" t="str">
        <f t="shared" si="11"/>
        <v/>
      </c>
      <c r="AE29" s="1"/>
      <c r="AF29" s="48" t="str">
        <f>IF(NOT(AND(LEFT(R29,1)="L",R29&lt;&gt;"LIGNE")),"",IFERROR(VLOOKUP(UPPER(TRIM(V29)),AP4:AS49,2,FALSE),""))</f>
        <v/>
      </c>
      <c r="AG29" s="49" t="str">
        <f>IF(NOT(AND(LEFT(R29,1)="L",R29&lt;&gt;"LIGNE")),"",IFERROR(VLOOKUP(UPPER(TRIM(V29)),AP4:AS49,3,FALSE),""))</f>
        <v/>
      </c>
      <c r="AH29" s="49" t="str">
        <f t="shared" si="12"/>
        <v/>
      </c>
      <c r="AI29" s="49" t="str">
        <f t="shared" si="13"/>
        <v/>
      </c>
      <c r="AJ29" s="49" t="str">
        <f t="shared" si="14"/>
        <v/>
      </c>
      <c r="AK29" s="40">
        <f>IF(R29="RECETTE","",IF(R29="PRINCIPAL AUTEUR",IF(OR(S29="",T29="",V29="",W29="",S29=0),"",IFERROR(IF(OR(VLOOKUP(UPPER(TRIM(SUBSTITUTE(T29,CHAR(160)," "))),AP4:AS49,2,FALSE)&lt;&gt;VLOOKUP(UPPER(TRIM(SUBSTITUTE(W29,CHAR(160)," "))),AP4:AS49,2,FALSE),AND(VLOOKUP(UPPER(TRIM(SUBSTITUTE(T29,CHAR(160)," "))),AP4:AS49,2,FALSE)="AUTRE",UPPER(TRIM(SUBSTITUTE(T29,CHAR(160)," ")))&lt;&gt;UPPER(TRIM(SUBSTITUTE(W29,CHAR(160)," "))))),"",(V29*VLOOKUP(UPPER(TRIM(SUBSTITUTE(W29,CHAR(160)," "))),AP4:AS49,3,FALSE))/(S29*VLOOKUP(UPPER(TRIM(SUBSTITUTE(T29,CHAR(160)," "))),AP4:AS49,3,FALSE))),"")),IFERROR(AK28,"")))</f>
        <v>6.666666666666667</v>
      </c>
      <c r="AL29" s="40">
        <f t="shared" si="15"/>
        <v>1.3888888888888888</v>
      </c>
      <c r="AM29" s="50" t="str">
        <f t="shared" si="16"/>
        <v>CHIBOUST PAMPLEMOUSSE</v>
      </c>
      <c r="AN29" s="1"/>
      <c r="AO29" s="1"/>
      <c r="AP29" s="65" t="s">
        <v>448</v>
      </c>
      <c r="AQ29" s="16" t="s">
        <v>59</v>
      </c>
      <c r="AR29" s="17">
        <v>1</v>
      </c>
      <c r="AS29" s="16" t="s">
        <v>70</v>
      </c>
      <c r="AU29" s="289" t="s">
        <v>517</v>
      </c>
      <c r="AV29" s="289"/>
      <c r="AW29" s="289"/>
      <c r="AX29" s="289"/>
      <c r="AY29" s="289"/>
      <c r="AZ29" s="289"/>
      <c r="BB29" s="467"/>
      <c r="BC29" s="464"/>
      <c r="BD29" s="464"/>
      <c r="BE29" s="464"/>
      <c r="BF29" s="464"/>
      <c r="BG29" s="464"/>
      <c r="BH29" s="465"/>
      <c r="BJ29" s="229">
        <v>1</v>
      </c>
    </row>
    <row r="30" spans="1:62" ht="20.100000000000001" customHeight="1" x14ac:dyDescent="0.25">
      <c r="A30" s="232" t="s">
        <v>237</v>
      </c>
      <c r="B30" s="138"/>
      <c r="C30" s="287" t="s">
        <v>246</v>
      </c>
      <c r="D30" s="288"/>
      <c r="E30" s="131"/>
      <c r="F30" s="131"/>
      <c r="G30" s="131"/>
      <c r="H30" s="131"/>
      <c r="I30" s="183"/>
      <c r="J30" s="131" t="s">
        <v>237</v>
      </c>
      <c r="K30" s="255" t="str">
        <f t="shared" si="6"/>
        <v>►</v>
      </c>
      <c r="L30" s="279"/>
      <c r="M30" s="265"/>
      <c r="N30" s="265"/>
      <c r="O30" s="266"/>
      <c r="P30" s="266"/>
      <c r="Q30" s="1"/>
      <c r="R30" s="186" t="str">
        <f>IF(ISBLANK(V30),"","L"&amp;TEXT(--RIGHT(LOOKUP(2,1/(R13:R29&lt;&gt;""),R13:R29),3)+1,"000"))</f>
        <v/>
      </c>
      <c r="S30" s="61"/>
      <c r="T30" s="62"/>
      <c r="U30" s="63"/>
      <c r="V30" s="77"/>
      <c r="W30" s="60"/>
      <c r="X30" s="46" t="str">
        <f t="shared" si="7"/>
        <v/>
      </c>
      <c r="Y30" s="46" t="str">
        <f>IF(NOT(AND(LEFT(R30,1)="L",R30&lt;&gt;"LIGNE")),"",IF(UPPER(TRIM(W30))="QS","Qt. suffisante",IF(AJ30="","",IF(AF30="MASSE",IF(AJ30&gt;=1,"Kg","g"),IF(AF30="VOLUME",IF(AJ30&gt;=1,"L","cl"),IFERROR(VLOOKUP(UPPER(TRIM(V30)),AP4:AS49,4,FALSE),V30))))))</f>
        <v/>
      </c>
      <c r="Z30" s="45" t="str">
        <f t="shared" si="8"/>
        <v/>
      </c>
      <c r="AA30" s="45" t="str">
        <f>IF(NOT(AND(LEFT(R30,1)="L",R30&lt;&gt;"LIGNE")),"",IF(UPPER(TRIM(W30))="QS","Qt. suffisante",IF(AI30="","",IF(AF30="MASSE",IF(AI30&gt;=1,"Kg","g"),IF(AF30="VOLUME",IF(AI30&gt;=1,"L","cl"),IFERROR(VLOOKUP(UPPER(TRIM(V30)),AP4:AS49,4,FALSE),V30))))))</f>
        <v/>
      </c>
      <c r="AB30" s="47" t="str">
        <f t="shared" si="9"/>
        <v/>
      </c>
      <c r="AC30" s="47" t="str">
        <f t="shared" si="10"/>
        <v/>
      </c>
      <c r="AD30" s="47" t="str">
        <f t="shared" si="11"/>
        <v/>
      </c>
      <c r="AE30" s="1"/>
      <c r="AF30" s="48" t="str">
        <f>IF(NOT(AND(LEFT(R30,1)="L",R30&lt;&gt;"LIGNE")),"",IFERROR(VLOOKUP(UPPER(TRIM(V30)),AP4:AS49,2,FALSE),""))</f>
        <v/>
      </c>
      <c r="AG30" s="49" t="str">
        <f>IF(NOT(AND(LEFT(R30,1)="L",R30&lt;&gt;"LIGNE")),"",IFERROR(VLOOKUP(UPPER(TRIM(V30)),AP4:AS49,3,FALSE),""))</f>
        <v/>
      </c>
      <c r="AH30" s="49" t="str">
        <f t="shared" si="12"/>
        <v/>
      </c>
      <c r="AI30" s="49" t="str">
        <f t="shared" si="13"/>
        <v/>
      </c>
      <c r="AJ30" s="49" t="str">
        <f t="shared" si="14"/>
        <v/>
      </c>
      <c r="AK30" s="40">
        <f>IF(R30="RECETTE","",IF(R30="PRINCIPAL AUTEUR",IF(OR(S30="",T30="",V30="",W30="",S30=0),"",IFERROR(IF(OR(VLOOKUP(UPPER(TRIM(SUBSTITUTE(T30,CHAR(160)," "))),AP4:AS49,2,FALSE)&lt;&gt;VLOOKUP(UPPER(TRIM(SUBSTITUTE(W30,CHAR(160)," "))),AP4:AS49,2,FALSE),AND(VLOOKUP(UPPER(TRIM(SUBSTITUTE(T30,CHAR(160)," "))),AP4:AS49,2,FALSE)="AUTRE",UPPER(TRIM(SUBSTITUTE(T30,CHAR(160)," ")))&lt;&gt;UPPER(TRIM(SUBSTITUTE(W30,CHAR(160)," "))))),"",(V30*VLOOKUP(UPPER(TRIM(SUBSTITUTE(W30,CHAR(160)," "))),AP4:AS49,3,FALSE))/(S30*VLOOKUP(UPPER(TRIM(SUBSTITUTE(T30,CHAR(160)," "))),AP4:AS49,3,FALSE))),"")),IFERROR(AK29,"")))</f>
        <v>6.666666666666667</v>
      </c>
      <c r="AL30" s="40">
        <f t="shared" si="15"/>
        <v>1.3888888888888888</v>
      </c>
      <c r="AM30" s="50" t="str">
        <f t="shared" si="16"/>
        <v>CHIBOUST PAMPLEMOUSSE</v>
      </c>
      <c r="AN30" s="1"/>
      <c r="AO30" s="1"/>
      <c r="AP30" s="65" t="s">
        <v>449</v>
      </c>
      <c r="AQ30" s="16" t="s">
        <v>59</v>
      </c>
      <c r="AR30" s="17">
        <v>1</v>
      </c>
      <c r="AS30" s="16" t="s">
        <v>71</v>
      </c>
      <c r="AU30" s="290" t="s">
        <v>514</v>
      </c>
      <c r="AV30" s="290"/>
      <c r="AW30" s="290"/>
      <c r="AX30" s="290"/>
      <c r="AY30" s="290"/>
      <c r="AZ30" s="290"/>
      <c r="BB30" s="291"/>
      <c r="BC30" s="276"/>
      <c r="BD30" s="276"/>
      <c r="BE30" s="276"/>
      <c r="BF30" s="276"/>
      <c r="BG30" s="276"/>
      <c r="BH30" s="277"/>
      <c r="BJ30" s="229">
        <v>1</v>
      </c>
    </row>
    <row r="31" spans="1:62" ht="20.100000000000001" customHeight="1" x14ac:dyDescent="0.25">
      <c r="A31" s="232" t="s">
        <v>237</v>
      </c>
      <c r="B31" s="138"/>
      <c r="C31" s="287" t="s">
        <v>247</v>
      </c>
      <c r="D31" s="288"/>
      <c r="E31" s="131"/>
      <c r="F31" s="131"/>
      <c r="G31" s="131"/>
      <c r="H31" s="131"/>
      <c r="I31" s="183"/>
      <c r="J31" s="131" t="s">
        <v>237</v>
      </c>
      <c r="K31" s="255" t="str">
        <f t="shared" si="6"/>
        <v>A</v>
      </c>
      <c r="L31" s="279" t="s">
        <v>322</v>
      </c>
      <c r="M31" s="265"/>
      <c r="N31" s="265"/>
      <c r="O31" s="266"/>
      <c r="P31" s="266"/>
      <c r="Q31" s="1"/>
      <c r="R31" s="186" t="str">
        <f>IF(ISBLANK(V31),"","L"&amp;TEXT(--RIGHT(LOOKUP(2,1/(R13:R30&lt;&gt;""),R13:R30),3)+1,"000"))</f>
        <v/>
      </c>
      <c r="S31" s="117" t="s">
        <v>395</v>
      </c>
      <c r="T31" s="62"/>
      <c r="U31" s="63"/>
      <c r="V31" s="77"/>
      <c r="W31" s="76"/>
      <c r="X31" s="46" t="str">
        <f t="shared" si="7"/>
        <v/>
      </c>
      <c r="Y31" s="46" t="str">
        <f>IF(NOT(AND(LEFT(R31,1)="L",R31&lt;&gt;"LIGNE")),"",IF(UPPER(TRIM(W31))="QS","Qt. suffisante",IF(AJ31="","",IF(AF31="MASSE",IF(AJ31&gt;=1,"Kg","g"),IF(AF31="VOLUME",IF(AJ31&gt;=1,"L","cl"),IFERROR(VLOOKUP(UPPER(TRIM(V31)),AP4:AS49,4,FALSE),V31))))))</f>
        <v/>
      </c>
      <c r="Z31" s="45" t="str">
        <f t="shared" si="8"/>
        <v/>
      </c>
      <c r="AA31" s="45" t="str">
        <f>IF(NOT(AND(LEFT(R31,1)="L",R31&lt;&gt;"LIGNE")),"",IF(UPPER(TRIM(W31))="QS","Qt. suffisante",IF(AI31="","",IF(AF31="MASSE",IF(AI31&gt;=1,"Kg","g"),IF(AF31="VOLUME",IF(AI31&gt;=1,"L","cl"),IFERROR(VLOOKUP(UPPER(TRIM(V31)),AP4:AS49,4,FALSE),V31))))))</f>
        <v/>
      </c>
      <c r="AB31" s="47" t="str">
        <f t="shared" si="9"/>
        <v/>
      </c>
      <c r="AC31" s="47" t="str">
        <f t="shared" si="10"/>
        <v/>
      </c>
      <c r="AD31" s="47" t="str">
        <f t="shared" si="11"/>
        <v/>
      </c>
      <c r="AE31" s="1"/>
      <c r="AF31" s="48" t="str">
        <f>IF(NOT(AND(LEFT(R31,1)="L",R31&lt;&gt;"LIGNE")),"",IFERROR(VLOOKUP(UPPER(TRIM(V31)),AP4:AS49,2,FALSE),""))</f>
        <v/>
      </c>
      <c r="AG31" s="49" t="str">
        <f>IF(NOT(AND(LEFT(R31,1)="L",R31&lt;&gt;"LIGNE")),"",IFERROR(VLOOKUP(UPPER(TRIM(V31)),AP4:AS49,3,FALSE),""))</f>
        <v/>
      </c>
      <c r="AH31" s="49" t="str">
        <f t="shared" si="12"/>
        <v/>
      </c>
      <c r="AI31" s="49" t="str">
        <f t="shared" si="13"/>
        <v/>
      </c>
      <c r="AJ31" s="49" t="str">
        <f t="shared" si="14"/>
        <v/>
      </c>
      <c r="AK31" s="40">
        <f>IF(R31="RECETTE","",IF(R31="PRINCIPAL AUTEUR",IF(OR(S31="",T31="",V31="",W31="",S31=0),"",IFERROR(IF(OR(VLOOKUP(UPPER(TRIM(SUBSTITUTE(T31,CHAR(160)," "))),AP4:AS49,2,FALSE)&lt;&gt;VLOOKUP(UPPER(TRIM(SUBSTITUTE(W31,CHAR(160)," "))),AP4:AS49,2,FALSE),AND(VLOOKUP(UPPER(TRIM(SUBSTITUTE(T31,CHAR(160)," "))),AP4:AS49,2,FALSE)="AUTRE",UPPER(TRIM(SUBSTITUTE(T31,CHAR(160)," ")))&lt;&gt;UPPER(TRIM(SUBSTITUTE(W31,CHAR(160)," "))))),"",(V31*VLOOKUP(UPPER(TRIM(SUBSTITUTE(W31,CHAR(160)," "))),AP4:AS49,3,FALSE))/(S31*VLOOKUP(UPPER(TRIM(SUBSTITUTE(T31,CHAR(160)," "))),AP4:AS49,3,FALSE))),"")),IFERROR(AK30,"")))</f>
        <v>6.666666666666667</v>
      </c>
      <c r="AL31" s="40">
        <f t="shared" si="15"/>
        <v>1.3888888888888888</v>
      </c>
      <c r="AM31" s="50" t="str">
        <f t="shared" si="16"/>
        <v>CHIBOUST PAMPLEMOUSSE</v>
      </c>
      <c r="AN31" s="1"/>
      <c r="AO31" s="1"/>
      <c r="AP31" s="65" t="s">
        <v>454</v>
      </c>
      <c r="AQ31" s="16" t="s">
        <v>59</v>
      </c>
      <c r="AR31" s="17">
        <v>1</v>
      </c>
      <c r="AS31" s="16" t="s">
        <v>73</v>
      </c>
      <c r="AU31" s="292" t="s">
        <v>515</v>
      </c>
      <c r="AV31" s="292"/>
      <c r="AW31" s="292"/>
      <c r="AX31" s="292"/>
      <c r="AY31" s="292"/>
      <c r="AZ31" s="292"/>
      <c r="BB31" s="293" t="s">
        <v>528</v>
      </c>
      <c r="BC31" s="263" t="s">
        <v>539</v>
      </c>
      <c r="BD31" s="257"/>
      <c r="BE31" s="257"/>
      <c r="BF31" s="257"/>
      <c r="BG31" s="257"/>
      <c r="BH31" s="258"/>
      <c r="BJ31" s="229">
        <v>1</v>
      </c>
    </row>
    <row r="32" spans="1:62" ht="20.100000000000001" customHeight="1" thickBot="1" x14ac:dyDescent="0.3">
      <c r="A32" s="232" t="s">
        <v>237</v>
      </c>
      <c r="B32" s="138"/>
      <c r="C32" s="287" t="s">
        <v>248</v>
      </c>
      <c r="D32" s="288"/>
      <c r="E32" s="131"/>
      <c r="F32" s="131"/>
      <c r="G32" s="131"/>
      <c r="H32" s="131"/>
      <c r="I32" s="183"/>
      <c r="J32" s="131" t="s">
        <v>237</v>
      </c>
      <c r="K32" s="255" t="str">
        <f t="shared" si="6"/>
        <v>A</v>
      </c>
      <c r="L32" s="279" t="s">
        <v>325</v>
      </c>
      <c r="M32" s="265"/>
      <c r="N32" s="265"/>
      <c r="O32" s="266"/>
      <c r="P32" s="266"/>
      <c r="Q32" s="1"/>
      <c r="R32" s="70" t="s">
        <v>571</v>
      </c>
      <c r="S32" s="71" t="s">
        <v>273</v>
      </c>
      <c r="T32" s="72"/>
      <c r="U32" s="72"/>
      <c r="V32" s="72"/>
      <c r="W32" s="73" t="s">
        <v>64</v>
      </c>
      <c r="X32" s="46" t="str">
        <f t="shared" si="7"/>
        <v/>
      </c>
      <c r="Y32" s="46" t="str">
        <f>IF(NOT(AND(LEFT(R32,1)="L",R32&lt;&gt;"LIGNE")),"",IF(UPPER(TRIM(W32))="QS","Qt. suffisante",IF(AJ32="","",IF(AF32="MASSE",IF(AJ32&gt;=1,"Kg","g"),IF(AF32="VOLUME",IF(AJ32&gt;=1,"L","cl"),IFERROR(VLOOKUP(UPPER(TRIM(V32)),AP4:AS49,4,FALSE),V32))))))</f>
        <v/>
      </c>
      <c r="Z32" s="45" t="str">
        <f t="shared" si="8"/>
        <v/>
      </c>
      <c r="AA32" s="45" t="str">
        <f>IF(NOT(AND(LEFT(R32,1)="L",R32&lt;&gt;"LIGNE")),"",IF(UPPER(TRIM(W32))="QS","Qt. suffisante",IF(AI32="","",IF(AF32="MASSE",IF(AI32&gt;=1,"Kg","g"),IF(AF32="VOLUME",IF(AI32&gt;=1,"L","cl"),IFERROR(VLOOKUP(UPPER(TRIM(V32)),AP4:AS49,4,FALSE),V32))))))</f>
        <v/>
      </c>
      <c r="AB32" s="47" t="str">
        <f t="shared" si="9"/>
        <v/>
      </c>
      <c r="AC32" s="47" t="str">
        <f t="shared" si="10"/>
        <v/>
      </c>
      <c r="AD32" s="47" t="str">
        <f t="shared" si="11"/>
        <v/>
      </c>
      <c r="AE32" s="1"/>
      <c r="AF32" s="48" t="str">
        <f>IF(NOT(AND(LEFT(R32,1)="L",R32&lt;&gt;"LIGNE")),"",IFERROR(VLOOKUP(UPPER(TRIM(V32)),AP4:AS49,2,FALSE),""))</f>
        <v/>
      </c>
      <c r="AG32" s="49" t="str">
        <f>IF(NOT(AND(LEFT(R32,1)="L",R32&lt;&gt;"LIGNE")),"",IFERROR(VLOOKUP(UPPER(TRIM(V32)),AP4:AS49,3,FALSE),""))</f>
        <v/>
      </c>
      <c r="AH32" s="49" t="str">
        <f t="shared" si="12"/>
        <v/>
      </c>
      <c r="AI32" s="49" t="str">
        <f t="shared" si="13"/>
        <v/>
      </c>
      <c r="AJ32" s="49" t="str">
        <f t="shared" si="14"/>
        <v/>
      </c>
      <c r="AK32" s="40">
        <f>IF(R32="RECETTE","",IF(R32="PRINCIPAL AUTEUR",IF(OR(S32="",T32="",V32="",W32="",S32=0),"",IFERROR(IF(OR(VLOOKUP(UPPER(TRIM(SUBSTITUTE(T32,CHAR(160)," "))),AP4:AS49,2,FALSE)&lt;&gt;VLOOKUP(UPPER(TRIM(SUBSTITUTE(W32,CHAR(160)," "))),AP4:AS49,2,FALSE),AND(VLOOKUP(UPPER(TRIM(SUBSTITUTE(T32,CHAR(160)," "))),AP4:AS49,2,FALSE)="AUTRE",UPPER(TRIM(SUBSTITUTE(T32,CHAR(160)," ")))&lt;&gt;UPPER(TRIM(SUBSTITUTE(W32,CHAR(160)," "))))),"",(V32*VLOOKUP(UPPER(TRIM(SUBSTITUTE(W32,CHAR(160)," "))),AP4:AS49,3,FALSE))/(S32*VLOOKUP(UPPER(TRIM(SUBSTITUTE(T32,CHAR(160)," "))),AP4:AS49,3,FALSE))),"")),IFERROR(AK31,"")))</f>
        <v>6.666666666666667</v>
      </c>
      <c r="AL32" s="40">
        <f t="shared" si="15"/>
        <v>1.3888888888888888</v>
      </c>
      <c r="AM32" s="50" t="str">
        <f t="shared" si="16"/>
        <v>CHIBOUST PAMPLEMOUSSE</v>
      </c>
      <c r="AN32" s="1"/>
      <c r="AO32" s="1"/>
      <c r="AP32" s="65" t="s">
        <v>455</v>
      </c>
      <c r="AQ32" s="16" t="s">
        <v>59</v>
      </c>
      <c r="AR32" s="17">
        <v>1</v>
      </c>
      <c r="AS32" s="16" t="s">
        <v>75</v>
      </c>
      <c r="AU32" s="294" t="s">
        <v>516</v>
      </c>
      <c r="AV32" s="294"/>
      <c r="AW32" s="294"/>
      <c r="AX32" s="294"/>
      <c r="AY32" s="294"/>
      <c r="AZ32" s="294"/>
      <c r="BB32" s="445" t="s">
        <v>474</v>
      </c>
      <c r="BC32" s="446"/>
      <c r="BD32" s="446"/>
      <c r="BE32" s="446"/>
      <c r="BF32" s="446"/>
      <c r="BG32" s="446"/>
      <c r="BH32" s="447"/>
      <c r="BJ32" s="229">
        <v>1</v>
      </c>
    </row>
    <row r="33" spans="1:62" ht="20.100000000000001" customHeight="1" thickBot="1" x14ac:dyDescent="0.3">
      <c r="A33" s="232" t="s">
        <v>237</v>
      </c>
      <c r="B33" s="138"/>
      <c r="C33" s="287" t="s">
        <v>249</v>
      </c>
      <c r="D33" s="288"/>
      <c r="E33" s="131"/>
      <c r="F33" s="131"/>
      <c r="G33" s="131"/>
      <c r="H33" s="131"/>
      <c r="I33" s="183"/>
      <c r="J33" s="131" t="s">
        <v>237</v>
      </c>
      <c r="K33" s="255" t="str">
        <f t="shared" si="6"/>
        <v>►</v>
      </c>
      <c r="L33" s="448" t="str">
        <f>N7</f>
        <v>0 Lignes masquées</v>
      </c>
      <c r="M33" s="448"/>
      <c r="N33" s="448"/>
      <c r="O33" s="448"/>
      <c r="P33" s="448"/>
      <c r="Q33" s="1"/>
      <c r="R33" s="151"/>
      <c r="S33" s="152"/>
      <c r="T33" s="153"/>
      <c r="U33" s="154"/>
      <c r="V33" s="155"/>
      <c r="W33" s="151"/>
      <c r="X33" s="46" t="str">
        <f t="shared" si="7"/>
        <v/>
      </c>
      <c r="Y33" s="46" t="str">
        <f>IF(NOT(AND(LEFT(R33,1)="L",R33&lt;&gt;"LIGNE")),"",IF(UPPER(TRIM(W33))="QS","Qt. suffisante",IF(AJ33="","",IF(AF33="MASSE",IF(AJ33&gt;=1,"Kg","g"),IF(AF33="VOLUME",IF(AJ33&gt;=1,"L","cl"),IFERROR(VLOOKUP(UPPER(TRIM(V33)),AP4:AS49,4,FALSE),V33))))))</f>
        <v/>
      </c>
      <c r="Z33" s="45" t="str">
        <f t="shared" si="8"/>
        <v/>
      </c>
      <c r="AA33" s="45" t="str">
        <f>IF(NOT(AND(LEFT(R33,1)="L",R33&lt;&gt;"LIGNE")),"",IF(UPPER(TRIM(W33))="QS","Qt. suffisante",IF(AI33="","",IF(AF33="MASSE",IF(AI33&gt;=1,"Kg","g"),IF(AF33="VOLUME",IF(AI33&gt;=1,"L","cl"),IFERROR(VLOOKUP(UPPER(TRIM(V33)),AP4:AS49,4,FALSE),V33))))))</f>
        <v/>
      </c>
      <c r="AB33" s="47" t="str">
        <f t="shared" si="9"/>
        <v/>
      </c>
      <c r="AC33" s="47" t="str">
        <f t="shared" si="10"/>
        <v/>
      </c>
      <c r="AD33" s="47" t="str">
        <f t="shared" si="11"/>
        <v/>
      </c>
      <c r="AE33" s="1"/>
      <c r="AF33" s="48" t="str">
        <f>IF(NOT(AND(LEFT(R33,1)="L",R33&lt;&gt;"LIGNE")),"",IFERROR(VLOOKUP(UPPER(TRIM(V33)),AP4:AS49,2,FALSE),""))</f>
        <v/>
      </c>
      <c r="AG33" s="49" t="str">
        <f>IF(NOT(AND(LEFT(R33,1)="L",R33&lt;&gt;"LIGNE")),"",IFERROR(VLOOKUP(UPPER(TRIM(V33)),AP4:AS49,3,FALSE),""))</f>
        <v/>
      </c>
      <c r="AH33" s="49" t="str">
        <f t="shared" si="12"/>
        <v/>
      </c>
      <c r="AI33" s="49" t="str">
        <f t="shared" si="13"/>
        <v/>
      </c>
      <c r="AJ33" s="49" t="str">
        <f t="shared" si="14"/>
        <v/>
      </c>
      <c r="AK33" s="40">
        <f>IF(R33="RECETTE","",IF(R33="PRINCIPAL AUTEUR",IF(OR(S33="",T33="",V33="",W33="",S33=0),"",IFERROR(IF(OR(VLOOKUP(UPPER(TRIM(SUBSTITUTE(T33,CHAR(160)," "))),AP4:AS49,2,FALSE)&lt;&gt;VLOOKUP(UPPER(TRIM(SUBSTITUTE(W33,CHAR(160)," "))),AP4:AS49,2,FALSE),AND(VLOOKUP(UPPER(TRIM(SUBSTITUTE(T33,CHAR(160)," "))),AP4:AS49,2,FALSE)="AUTRE",UPPER(TRIM(SUBSTITUTE(T33,CHAR(160)," ")))&lt;&gt;UPPER(TRIM(SUBSTITUTE(W33,CHAR(160)," "))))),"",(V33*VLOOKUP(UPPER(TRIM(SUBSTITUTE(W33,CHAR(160)," "))),AP4:AS49,3,FALSE))/(S33*VLOOKUP(UPPER(TRIM(SUBSTITUTE(T33,CHAR(160)," "))),AP4:AS49,3,FALSE))),"")),IFERROR(AK32,"")))</f>
        <v>6.666666666666667</v>
      </c>
      <c r="AL33" s="40">
        <f t="shared" si="15"/>
        <v>1.3888888888888888</v>
      </c>
      <c r="AM33" s="50" t="str">
        <f t="shared" si="16"/>
        <v>CHIBOUST PAMPLEMOUSSE</v>
      </c>
      <c r="AN33" s="1"/>
      <c r="AO33" s="1"/>
      <c r="AP33" s="65" t="s">
        <v>456</v>
      </c>
      <c r="AQ33" s="16" t="s">
        <v>59</v>
      </c>
      <c r="AR33" s="17">
        <v>1</v>
      </c>
      <c r="AS33" s="16" t="s">
        <v>77</v>
      </c>
      <c r="AU33" s="295" t="s">
        <v>524</v>
      </c>
      <c r="AV33" s="295"/>
      <c r="AW33" s="295"/>
      <c r="AX33" s="295"/>
      <c r="AY33" s="295"/>
      <c r="AZ33" s="295"/>
      <c r="BB33" s="296" t="s">
        <v>307</v>
      </c>
      <c r="BC33" s="297"/>
      <c r="BD33" s="298"/>
      <c r="BE33" s="298"/>
      <c r="BF33" s="298"/>
      <c r="BG33" s="298"/>
      <c r="BH33" s="299"/>
      <c r="BJ33" s="229">
        <v>1</v>
      </c>
    </row>
    <row r="34" spans="1:62" ht="20.100000000000001" customHeight="1" x14ac:dyDescent="0.25">
      <c r="A34" s="232" t="s">
        <v>237</v>
      </c>
      <c r="B34" s="140"/>
      <c r="C34" s="179"/>
      <c r="D34" s="179"/>
      <c r="E34" s="179"/>
      <c r="F34" s="179"/>
      <c r="G34" s="179"/>
      <c r="H34" s="179"/>
      <c r="I34" s="180"/>
      <c r="J34" s="131" t="s">
        <v>237</v>
      </c>
      <c r="K34" s="255" t="str">
        <f t="shared" si="6"/>
        <v>A</v>
      </c>
      <c r="L34" s="448"/>
      <c r="M34" s="448"/>
      <c r="N34" s="448"/>
      <c r="O34" s="448"/>
      <c r="P34" s="448"/>
      <c r="Q34" s="1"/>
      <c r="R34" s="31" t="s">
        <v>31</v>
      </c>
      <c r="S34" s="32" t="s">
        <v>406</v>
      </c>
      <c r="T34" s="32"/>
      <c r="U34" s="498" t="s">
        <v>280</v>
      </c>
      <c r="V34" s="499"/>
      <c r="W34" s="126" t="str">
        <f>IF(S34="","",UPPER(LEFT(TRIM(SUBSTITUTE(S34,CHAR(160),"")),1)))</f>
        <v>F</v>
      </c>
      <c r="X34" s="46" t="str">
        <f t="shared" si="7"/>
        <v/>
      </c>
      <c r="Y34" s="46" t="str">
        <f>IF(NOT(AND(LEFT(R34,1)="L",R34&lt;&gt;"LIGNE")),"",IF(UPPER(TRIM(W34))="QS","Qt. suffisante",IF(AJ34="","",IF(AF34="MASSE",IF(AJ34&gt;=1,"Kg","g"),IF(AF34="VOLUME",IF(AJ34&gt;=1,"L","cl"),IFERROR(VLOOKUP(UPPER(TRIM(V34)),AP4:AS49,4,FALSE),V34))))))</f>
        <v/>
      </c>
      <c r="Z34" s="45" t="str">
        <f t="shared" si="8"/>
        <v/>
      </c>
      <c r="AA34" s="45" t="str">
        <f>IF(NOT(AND(LEFT(R34,1)="L",R34&lt;&gt;"LIGNE")),"",IF(UPPER(TRIM(W34))="QS","Qt. suffisante",IF(AI34="","",IF(AF34="MASSE",IF(AI34&gt;=1,"Kg","g"),IF(AF34="VOLUME",IF(AI34&gt;=1,"L","cl"),IFERROR(VLOOKUP(UPPER(TRIM(V34)),AP4:AS49,4,FALSE),V34))))))</f>
        <v/>
      </c>
      <c r="AB34" s="47" t="str">
        <f t="shared" si="9"/>
        <v/>
      </c>
      <c r="AC34" s="47" t="str">
        <f t="shared" si="10"/>
        <v/>
      </c>
      <c r="AD34" s="47" t="str">
        <f t="shared" si="11"/>
        <v/>
      </c>
      <c r="AE34" s="1"/>
      <c r="AF34" s="48" t="str">
        <f>IF(NOT(AND(LEFT(R34,1)="L",R34&lt;&gt;"LIGNE")),"",IFERROR(VLOOKUP(UPPER(TRIM(V34)),AP4:AS49,2,FALSE),""))</f>
        <v/>
      </c>
      <c r="AG34" s="49" t="str">
        <f>IF(NOT(AND(LEFT(R34,1)="L",R34&lt;&gt;"LIGNE")),"",IFERROR(VLOOKUP(UPPER(TRIM(V34)),AP4:AS49,3,FALSE),""))</f>
        <v/>
      </c>
      <c r="AH34" s="49" t="str">
        <f t="shared" si="12"/>
        <v/>
      </c>
      <c r="AI34" s="49" t="str">
        <f t="shared" si="13"/>
        <v/>
      </c>
      <c r="AJ34" s="49" t="str">
        <f t="shared" si="14"/>
        <v/>
      </c>
      <c r="AK34" s="40" t="str">
        <f>IF(R34="RECETTE","",IF(R34="PRINCIPAL AUTEUR",IF(OR(S34="",T34="",V34="",W34="",S34=0),"",IFERROR(IF(OR(VLOOKUP(UPPER(TRIM(SUBSTITUTE(T34,CHAR(160)," "))),AP4:AS49,2,FALSE)&lt;&gt;VLOOKUP(UPPER(TRIM(SUBSTITUTE(W34,CHAR(160)," "))),AP4:AS49,2,FALSE),AND(VLOOKUP(UPPER(TRIM(SUBSTITUTE(T34,CHAR(160)," "))),AP4:AS49,2,FALSE)="AUTRE",UPPER(TRIM(SUBSTITUTE(T34,CHAR(160)," ")))&lt;&gt;UPPER(TRIM(SUBSTITUTE(W34,CHAR(160)," "))))),"",(V34*VLOOKUP(UPPER(TRIM(SUBSTITUTE(W34,CHAR(160)," "))),AP4:AS49,3,FALSE))/(S34*VLOOKUP(UPPER(TRIM(SUBSTITUTE(T34,CHAR(160)," "))),AP4:AS49,3,FALSE))),"")),IFERROR(AK33,"")))</f>
        <v/>
      </c>
      <c r="AL34" s="40" t="str">
        <f t="shared" si="15"/>
        <v/>
      </c>
      <c r="AM34" s="50" t="str">
        <f t="shared" si="16"/>
        <v>FEUILLES DE MERINGUE</v>
      </c>
      <c r="AN34" s="1"/>
      <c r="AO34" s="1"/>
      <c r="AP34" s="65" t="s">
        <v>457</v>
      </c>
      <c r="AQ34" s="16" t="s">
        <v>59</v>
      </c>
      <c r="AR34" s="17">
        <v>1</v>
      </c>
      <c r="AS34" s="16" t="s">
        <v>79</v>
      </c>
      <c r="AU34" s="216" t="s">
        <v>570</v>
      </c>
      <c r="AV34" s="295"/>
      <c r="AW34" s="295"/>
      <c r="AX34" s="295"/>
      <c r="AY34" s="295"/>
      <c r="AZ34" s="295"/>
      <c r="BB34" s="449" t="s">
        <v>478</v>
      </c>
      <c r="BC34" s="450"/>
      <c r="BD34" s="450"/>
      <c r="BE34" s="450"/>
      <c r="BF34" s="450"/>
      <c r="BG34" s="450"/>
      <c r="BH34" s="451"/>
      <c r="BJ34" s="229">
        <v>1</v>
      </c>
    </row>
    <row r="35" spans="1:62" ht="20.100000000000001" customHeight="1" thickBot="1" x14ac:dyDescent="0.3">
      <c r="A35" s="232" t="s">
        <v>237</v>
      </c>
      <c r="B35" s="141">
        <f t="shared" ref="B35:I35" ca="1" si="17">INDEX(CELL("largeur",B35),1,1)</f>
        <v>9</v>
      </c>
      <c r="C35" s="130">
        <f t="shared" ca="1" si="17"/>
        <v>12</v>
      </c>
      <c r="D35" s="130">
        <f t="shared" ca="1" si="17"/>
        <v>12</v>
      </c>
      <c r="E35" s="130">
        <f t="shared" ca="1" si="17"/>
        <v>3</v>
      </c>
      <c r="F35" s="130">
        <f t="shared" ca="1" si="17"/>
        <v>9</v>
      </c>
      <c r="G35" s="130">
        <f t="shared" ca="1" si="17"/>
        <v>12</v>
      </c>
      <c r="H35" s="130">
        <f t="shared" ca="1" si="17"/>
        <v>13</v>
      </c>
      <c r="I35" s="184">
        <f t="shared" ca="1" si="17"/>
        <v>40</v>
      </c>
      <c r="J35" s="131" t="s">
        <v>237</v>
      </c>
      <c r="K35" s="255" t="str">
        <f t="shared" si="6"/>
        <v>A</v>
      </c>
      <c r="L35" s="270" t="s">
        <v>330</v>
      </c>
      <c r="M35" s="265"/>
      <c r="N35" s="265"/>
      <c r="O35" s="266"/>
      <c r="P35" s="266"/>
      <c r="Q35" s="1"/>
      <c r="R35" s="42" t="s">
        <v>35</v>
      </c>
      <c r="S35" s="99" t="s">
        <v>512</v>
      </c>
      <c r="T35" s="43">
        <v>18</v>
      </c>
      <c r="U35" s="101" t="s">
        <v>513</v>
      </c>
      <c r="V35" s="137">
        <v>24</v>
      </c>
      <c r="W35" s="159" t="s">
        <v>274</v>
      </c>
      <c r="X35" s="46" t="str">
        <f t="shared" si="7"/>
        <v/>
      </c>
      <c r="Y35" s="46" t="str">
        <f>IF(NOT(AND(LEFT(R35,1)="L",R35&lt;&gt;"LIGNE")),"",IF(UPPER(TRIM(W35))="QS","Qt. suffisante",IF(AJ35="","",IF(AF35="MASSE",IF(AJ35&gt;=1,"Kg","g"),IF(AF35="VOLUME",IF(AJ35&gt;=1,"L","cl"),IFERROR(VLOOKUP(UPPER(TRIM(V35)),AP4:AS49,4,FALSE),V35))))))</f>
        <v/>
      </c>
      <c r="Z35" s="45" t="str">
        <f t="shared" si="8"/>
        <v/>
      </c>
      <c r="AA35" s="45" t="str">
        <f>IF(NOT(AND(LEFT(R35,1)="L",R35&lt;&gt;"LIGNE")),"",IF(UPPER(TRIM(W35))="QS","Qt. suffisante",IF(AI35="","",IF(AF35="MASSE",IF(AI35&gt;=1,"Kg","g"),IF(AF35="VOLUME",IF(AI35&gt;=1,"L","cl"),IFERROR(VLOOKUP(UPPER(TRIM(V35)),AP4:AS49,4,FALSE),V35))))))</f>
        <v/>
      </c>
      <c r="AB35" s="47" t="str">
        <f t="shared" si="9"/>
        <v/>
      </c>
      <c r="AC35" s="47" t="str">
        <f t="shared" si="10"/>
        <v/>
      </c>
      <c r="AD35" s="47" t="str">
        <f t="shared" si="11"/>
        <v/>
      </c>
      <c r="AE35" s="1"/>
      <c r="AF35" s="48" t="str">
        <f>IF(NOT(AND(LEFT(R35,1)="L",R35&lt;&gt;"LIGNE")),"",IFERROR(VLOOKUP(UPPER(TRIM(V35)),AP4:AS49,2,FALSE),""))</f>
        <v/>
      </c>
      <c r="AG35" s="49" t="str">
        <f>IF(NOT(AND(LEFT(R35,1)="L",R35&lt;&gt;"LIGNE")),"",IFERROR(VLOOKUP(UPPER(TRIM(V35)),AP4:AS49,3,FALSE),""))</f>
        <v/>
      </c>
      <c r="AH35" s="49" t="str">
        <f t="shared" si="12"/>
        <v/>
      </c>
      <c r="AI35" s="49" t="str">
        <f t="shared" si="13"/>
        <v/>
      </c>
      <c r="AJ35" s="49" t="str">
        <f t="shared" si="14"/>
        <v/>
      </c>
      <c r="AK35" s="40" t="str">
        <f>IF(R35="RECETTE","",IF(R35="PRINCIPAL AUTEUR",IF(OR(S35="",T35="",V35="",W35="",S35=0),"",IFERROR(IF(OR(VLOOKUP(UPPER(TRIM(SUBSTITUTE(T35,CHAR(160)," "))),AP4:AS49,2,FALSE)&lt;&gt;VLOOKUP(UPPER(TRIM(SUBSTITUTE(W35,CHAR(160)," "))),AP4:AS49,2,FALSE),AND(VLOOKUP(UPPER(TRIM(SUBSTITUTE(T35,CHAR(160)," "))),AP4:AS49,2,FALSE)="AUTRE",UPPER(TRIM(SUBSTITUTE(T35,CHAR(160)," ")))&lt;&gt;UPPER(TRIM(SUBSTITUTE(W35,CHAR(160)," "))))),"",(V35*VLOOKUP(UPPER(TRIM(SUBSTITUTE(W35,CHAR(160)," "))),AP4:AS49,3,FALSE))/(S35*VLOOKUP(UPPER(TRIM(SUBSTITUTE(T35,CHAR(160)," "))),AP4:AS49,3,FALSE))),"")),IFERROR(AK34,"")))</f>
        <v/>
      </c>
      <c r="AL35" s="40">
        <f t="shared" si="15"/>
        <v>1.3333333333333333</v>
      </c>
      <c r="AM35" s="50" t="str">
        <f t="shared" si="16"/>
        <v>FEUILLES DE MERINGUE</v>
      </c>
      <c r="AN35" s="1"/>
      <c r="AO35" s="1"/>
      <c r="AP35" s="65" t="s">
        <v>450</v>
      </c>
      <c r="AQ35" s="16" t="s">
        <v>59</v>
      </c>
      <c r="AR35" s="17">
        <v>1</v>
      </c>
      <c r="AS35" s="16" t="s">
        <v>81</v>
      </c>
      <c r="AU35" s="70" t="s">
        <v>571</v>
      </c>
      <c r="AV35" s="300" t="s">
        <v>63</v>
      </c>
      <c r="AW35" s="300"/>
      <c r="AX35" s="300"/>
      <c r="AY35" s="300"/>
      <c r="AZ35" s="300"/>
      <c r="BB35" s="452"/>
      <c r="BC35" s="453"/>
      <c r="BD35" s="453"/>
      <c r="BE35" s="453"/>
      <c r="BF35" s="453"/>
      <c r="BG35" s="453"/>
      <c r="BH35" s="454"/>
      <c r="BJ35" s="229">
        <v>1</v>
      </c>
    </row>
    <row r="36" spans="1:62" ht="20.100000000000001" customHeight="1" x14ac:dyDescent="0.25">
      <c r="A36" s="232" t="s">
        <v>237</v>
      </c>
      <c r="B36" s="142"/>
      <c r="C36" s="143"/>
      <c r="D36" s="143"/>
      <c r="E36" s="143"/>
      <c r="F36" s="143"/>
      <c r="G36" s="143"/>
      <c r="H36" s="143"/>
      <c r="I36" s="143"/>
      <c r="J36" s="131" t="s">
        <v>237</v>
      </c>
      <c r="K36" s="255" t="str">
        <f t="shared" si="6"/>
        <v>A</v>
      </c>
      <c r="L36" s="301" t="s">
        <v>332</v>
      </c>
      <c r="M36" s="265"/>
      <c r="N36" s="265"/>
      <c r="O36" s="266"/>
      <c r="P36" s="266"/>
      <c r="Q36" s="1"/>
      <c r="R36" s="42" t="s">
        <v>37</v>
      </c>
      <c r="S36" s="52">
        <f>U39</f>
        <v>100</v>
      </c>
      <c r="T36" s="53" t="str">
        <f>V39</f>
        <v>g</v>
      </c>
      <c r="U36" s="106" t="s">
        <v>515</v>
      </c>
      <c r="V36" s="54">
        <v>250</v>
      </c>
      <c r="W36" s="21" t="s">
        <v>272</v>
      </c>
      <c r="X36" s="46" t="str">
        <f t="shared" si="7"/>
        <v/>
      </c>
      <c r="Y36" s="46" t="str">
        <f>IF(NOT(AND(LEFT(R36,1)="L",R36&lt;&gt;"LIGNE")),"",IF(UPPER(TRIM(W36))="QS","Qt. suffisante",IF(AJ36="","",IF(AF36="MASSE",IF(AJ36&gt;=1,"Kg","g"),IF(AF36="VOLUME",IF(AJ36&gt;=1,"L","cl"),IFERROR(VLOOKUP(UPPER(TRIM(V36)),AP4:AS49,4,FALSE),V36))))))</f>
        <v/>
      </c>
      <c r="Z36" s="45" t="str">
        <f t="shared" si="8"/>
        <v/>
      </c>
      <c r="AA36" s="45" t="str">
        <f>IF(NOT(AND(LEFT(R36,1)="L",R36&lt;&gt;"LIGNE")),"",IF(UPPER(TRIM(W36))="QS","Qt. suffisante",IF(AI36="","",IF(AF36="MASSE",IF(AI36&gt;=1,"Kg","g"),IF(AF36="VOLUME",IF(AI36&gt;=1,"L","cl"),IFERROR(VLOOKUP(UPPER(TRIM(V36)),AP4:AS49,4,FALSE),V36))))))</f>
        <v/>
      </c>
      <c r="AB36" s="47" t="str">
        <f t="shared" si="9"/>
        <v>OK</v>
      </c>
      <c r="AC36" s="47" t="str">
        <f t="shared" si="10"/>
        <v>MASSE</v>
      </c>
      <c r="AD36" s="47" t="str">
        <f t="shared" si="11"/>
        <v>MASSE</v>
      </c>
      <c r="AE36" s="1"/>
      <c r="AF36" s="48" t="str">
        <f>IF(NOT(AND(LEFT(R36,1)="L",R36&lt;&gt;"LIGNE")),"",IFERROR(VLOOKUP(UPPER(TRIM(V36)),AP4:AS49,2,FALSE),""))</f>
        <v/>
      </c>
      <c r="AG36" s="49" t="str">
        <f>IF(NOT(AND(LEFT(R36,1)="L",R36&lt;&gt;"LIGNE")),"",IFERROR(VLOOKUP(UPPER(TRIM(V36)),AP4:AS49,3,FALSE),""))</f>
        <v/>
      </c>
      <c r="AH36" s="49" t="str">
        <f t="shared" si="12"/>
        <v/>
      </c>
      <c r="AI36" s="49" t="str">
        <f t="shared" si="13"/>
        <v/>
      </c>
      <c r="AJ36" s="49" t="str">
        <f t="shared" si="14"/>
        <v/>
      </c>
      <c r="AK36" s="40">
        <f>IF(R36="RECETTE","",IF(R36="PRINCIPAL AUTEUR",IF(OR(S36="",T36="",V36="",W36="",S36=0),"",IFERROR(IF(OR(VLOOKUP(UPPER(TRIM(SUBSTITUTE(T36,CHAR(160)," "))),AP4:AS49,2,FALSE)&lt;&gt;VLOOKUP(UPPER(TRIM(SUBSTITUTE(W36,CHAR(160)," "))),AP4:AS49,2,FALSE),AND(VLOOKUP(UPPER(TRIM(SUBSTITUTE(T36,CHAR(160)," "))),AP4:AS49,2,FALSE)="AUTRE",UPPER(TRIM(SUBSTITUTE(T36,CHAR(160)," ")))&lt;&gt;UPPER(TRIM(SUBSTITUTE(W36,CHAR(160)," "))))),"",(V36*VLOOKUP(UPPER(TRIM(SUBSTITUTE(W36,CHAR(160)," "))),AP4:AS49,3,FALSE))/(S36*VLOOKUP(UPPER(TRIM(SUBSTITUTE(T36,CHAR(160)," "))),AP4:AS49,3,FALSE))),"")),IFERROR(AK35,"")))</f>
        <v>2.5</v>
      </c>
      <c r="AL36" s="40">
        <f t="shared" si="15"/>
        <v>1.3333333333333333</v>
      </c>
      <c r="AM36" s="50" t="str">
        <f t="shared" si="16"/>
        <v>FEUILLES DE MERINGUE</v>
      </c>
      <c r="AN36" s="1"/>
      <c r="AO36" s="1"/>
      <c r="AP36" s="65" t="s">
        <v>451</v>
      </c>
      <c r="AQ36" s="16" t="s">
        <v>59</v>
      </c>
      <c r="AR36" s="17">
        <v>1</v>
      </c>
      <c r="AS36" s="16" t="s">
        <v>83</v>
      </c>
      <c r="BB36" s="455" t="s">
        <v>479</v>
      </c>
      <c r="BC36" s="456"/>
      <c r="BD36" s="456"/>
      <c r="BE36" s="456"/>
      <c r="BF36" s="456"/>
      <c r="BG36" s="456"/>
      <c r="BH36" s="457"/>
      <c r="BJ36" s="229">
        <v>1</v>
      </c>
    </row>
    <row r="37" spans="1:62" ht="20.100000000000001" customHeight="1" x14ac:dyDescent="0.25">
      <c r="A37" s="232" t="s">
        <v>237</v>
      </c>
      <c r="B37" s="458" t="s">
        <v>250</v>
      </c>
      <c r="C37" s="144" t="s">
        <v>251</v>
      </c>
      <c r="D37" s="145"/>
      <c r="E37" s="146"/>
      <c r="F37" s="146"/>
      <c r="G37" s="146"/>
      <c r="H37" s="146"/>
      <c r="I37" s="147"/>
      <c r="J37" s="131" t="s">
        <v>237</v>
      </c>
      <c r="K37" s="255" t="str">
        <f t="shared" si="6"/>
        <v>A</v>
      </c>
      <c r="L37" s="279"/>
      <c r="M37" s="265"/>
      <c r="N37" s="265"/>
      <c r="O37" s="266"/>
      <c r="P37" s="266"/>
      <c r="Q37" s="1"/>
      <c r="R37" s="222"/>
      <c r="S37" s="224" t="s">
        <v>588</v>
      </c>
      <c r="T37" s="218" t="str">
        <f>IF(AND(COUNTIF(T39:T56,"*~**")=0,COUNTIF(T39:T56,"*~?*")=0),"",IF(COUNTIF(T39:T56,"*~**")&gt;0,COUNTIF(T39:T56,"*~**")&amp;" allergène"&amp;IF(COUNTIF(T39:T56,"*~**")&gt;1,"s","")&amp;" repéré"&amp;IF(COUNTIF(T39:T56,"*~**")&gt;1,"s","")&amp;" par *","")&amp;IF(AND(COUNTIF(T39:T56,"*~**")&gt;0,COUNTIF(T39:T56,"*~?*")&gt;0)," | ","")&amp;IF(COUNTIF(T39:T56,"*~?*")&gt;0,COUNTIF(T39:T56,"*~?*")&amp;" produit"&amp;IF(COUNTIF(T39:T56,"*~?*")&gt;1,"s","")&amp;" à vérifier par ?",""))</f>
        <v>1 allergène repéré par *</v>
      </c>
      <c r="U37" s="225"/>
      <c r="V37" s="226"/>
      <c r="W37" s="217"/>
      <c r="X37" s="46" t="str">
        <f t="shared" si="7"/>
        <v/>
      </c>
      <c r="Y37" s="46" t="str">
        <f>IF(NOT(AND(LEFT(R37,1)="L",R37&lt;&gt;"LIGNE")),"",IF(UPPER(TRIM(W37))="QS","Qt. suffisante",IF(AJ37="","",IF(AF37="MASSE",IF(AJ37&gt;=1,"Kg","g"),IF(AF37="VOLUME",IF(AJ37&gt;=1,"L","cl"),IFERROR(VLOOKUP(UPPER(TRIM(V37)),AP4:AS49,4,FALSE),V37))))))</f>
        <v/>
      </c>
      <c r="Z37" s="45" t="str">
        <f t="shared" si="8"/>
        <v/>
      </c>
      <c r="AA37" s="45" t="str">
        <f>IF(NOT(AND(LEFT(R37,1)="L",R37&lt;&gt;"LIGNE")),"",IF(UPPER(TRIM(W37))="QS","Qt. suffisante",IF(AI37="","",IF(AF37="MASSE",IF(AI37&gt;=1,"Kg","g"),IF(AF37="VOLUME",IF(AI37&gt;=1,"L","cl"),IFERROR(VLOOKUP(UPPER(TRIM(V37)),AP4:AS49,4,FALSE),V37))))))</f>
        <v/>
      </c>
      <c r="AB37" s="47" t="str">
        <f t="shared" si="9"/>
        <v/>
      </c>
      <c r="AC37" s="47" t="str">
        <f t="shared" si="10"/>
        <v/>
      </c>
      <c r="AD37" s="47" t="str">
        <f t="shared" si="11"/>
        <v/>
      </c>
      <c r="AE37" s="1"/>
      <c r="AF37" s="48" t="str">
        <f>IF(NOT(AND(LEFT(R37,1)="L",R37&lt;&gt;"LIGNE")),"",IFERROR(VLOOKUP(UPPER(TRIM(V37)),AP4:AS49,2,FALSE),""))</f>
        <v/>
      </c>
      <c r="AG37" s="49" t="str">
        <f>IF(NOT(AND(LEFT(R37,1)="L",R37&lt;&gt;"LIGNE")),"",IFERROR(VLOOKUP(UPPER(TRIM(V37)),AP4:AS49,3,FALSE),""))</f>
        <v/>
      </c>
      <c r="AH37" s="49" t="str">
        <f t="shared" si="12"/>
        <v/>
      </c>
      <c r="AI37" s="49" t="str">
        <f t="shared" si="13"/>
        <v/>
      </c>
      <c r="AJ37" s="49" t="str">
        <f t="shared" si="14"/>
        <v/>
      </c>
      <c r="AK37" s="40">
        <f>IF(R37="RECETTE","",IF(R37="PRINCIPAL AUTEUR",IF(OR(S37="",T37="",V37="",W37="",S37=0),"",IFERROR(IF(OR(VLOOKUP(UPPER(TRIM(SUBSTITUTE(T37,CHAR(160)," "))),AP4:AS49,2,FALSE)&lt;&gt;VLOOKUP(UPPER(TRIM(SUBSTITUTE(W37,CHAR(160)," "))),AP4:AS49,2,FALSE),AND(VLOOKUP(UPPER(TRIM(SUBSTITUTE(T37,CHAR(160)," "))),AP4:AS49,2,FALSE)="AUTRE",UPPER(TRIM(SUBSTITUTE(T37,CHAR(160)," ")))&lt;&gt;UPPER(TRIM(SUBSTITUTE(W37,CHAR(160)," "))))),"",(V37*VLOOKUP(UPPER(TRIM(SUBSTITUTE(W37,CHAR(160)," "))),AP4:AS49,3,FALSE))/(S37*VLOOKUP(UPPER(TRIM(SUBSTITUTE(T37,CHAR(160)," "))),AP4:AS49,3,FALSE))),"")),IFERROR(AK36,"")))</f>
        <v>2.5</v>
      </c>
      <c r="AL37" s="40">
        <f t="shared" si="15"/>
        <v>1.3333333333333333</v>
      </c>
      <c r="AM37" s="50" t="str">
        <f t="shared" si="16"/>
        <v>FEUILLES DE MERINGUE</v>
      </c>
      <c r="AN37" s="1"/>
      <c r="AO37" s="1"/>
      <c r="AP37" s="65" t="s">
        <v>452</v>
      </c>
      <c r="AQ37" s="16" t="s">
        <v>59</v>
      </c>
      <c r="AR37" s="17">
        <v>1</v>
      </c>
      <c r="AS37" s="16" t="s">
        <v>85</v>
      </c>
      <c r="BB37" s="302" t="s">
        <v>313</v>
      </c>
      <c r="BC37" s="303"/>
      <c r="BD37" s="303"/>
      <c r="BE37" s="303"/>
      <c r="BF37" s="303"/>
      <c r="BG37" s="303"/>
      <c r="BH37" s="304"/>
      <c r="BJ37" s="229">
        <v>1</v>
      </c>
    </row>
    <row r="38" spans="1:62" ht="20.100000000000001" customHeight="1" x14ac:dyDescent="0.35">
      <c r="A38" s="232" t="s">
        <v>237</v>
      </c>
      <c r="B38" s="459"/>
      <c r="C38" s="148" t="s">
        <v>252</v>
      </c>
      <c r="D38" s="149"/>
      <c r="E38" s="149"/>
      <c r="F38" s="149"/>
      <c r="G38" s="149"/>
      <c r="H38" s="149"/>
      <c r="I38" s="150"/>
      <c r="J38" s="131" t="s">
        <v>237</v>
      </c>
      <c r="K38" s="255" t="str">
        <f t="shared" si="6"/>
        <v>A</v>
      </c>
      <c r="L38" s="279"/>
      <c r="M38" s="265"/>
      <c r="N38" s="265"/>
      <c r="O38" s="266"/>
      <c r="P38" s="266"/>
      <c r="Q38" s="1"/>
      <c r="R38" s="185" t="s">
        <v>38</v>
      </c>
      <c r="S38" s="56" t="s">
        <v>39</v>
      </c>
      <c r="T38" s="191" t="s">
        <v>525</v>
      </c>
      <c r="U38" s="56" t="s">
        <v>40</v>
      </c>
      <c r="V38" s="56" t="s">
        <v>41</v>
      </c>
      <c r="W38" s="57" t="s">
        <v>42</v>
      </c>
      <c r="X38" s="46" t="str">
        <f t="shared" si="7"/>
        <v/>
      </c>
      <c r="Y38" s="46" t="str">
        <f>IF(NOT(AND(LEFT(R38,1)="L",R38&lt;&gt;"LIGNE")),"",IF(UPPER(TRIM(W38))="QS","Qt. suffisante",IF(AJ38="","",IF(AF38="MASSE",IF(AJ38&gt;=1,"Kg","g"),IF(AF38="VOLUME",IF(AJ38&gt;=1,"L","cl"),IFERROR(VLOOKUP(UPPER(TRIM(V38)),AP4:AS49,4,FALSE),V38))))))</f>
        <v/>
      </c>
      <c r="Z38" s="45" t="str">
        <f t="shared" si="8"/>
        <v/>
      </c>
      <c r="AA38" s="45" t="str">
        <f>IF(NOT(AND(LEFT(R38,1)="L",R38&lt;&gt;"LIGNE")),"",IF(UPPER(TRIM(W38))="QS","Qt. suffisante",IF(AI38="","",IF(AF38="MASSE",IF(AI38&gt;=1,"Kg","g"),IF(AF38="VOLUME",IF(AI38&gt;=1,"L","cl"),IFERROR(VLOOKUP(UPPER(TRIM(V38)),AP4:AS49,4,FALSE),V38))))))</f>
        <v/>
      </c>
      <c r="AB38" s="47" t="str">
        <f t="shared" si="9"/>
        <v/>
      </c>
      <c r="AC38" s="47" t="str">
        <f t="shared" si="10"/>
        <v/>
      </c>
      <c r="AD38" s="47" t="str">
        <f t="shared" si="11"/>
        <v/>
      </c>
      <c r="AE38" s="1"/>
      <c r="AF38" s="48" t="str">
        <f>IF(NOT(AND(LEFT(R38,1)="L",R38&lt;&gt;"LIGNE")),"",IFERROR(VLOOKUP(UPPER(TRIM(V38)),AP4:AS49,2,FALSE),""))</f>
        <v/>
      </c>
      <c r="AG38" s="49" t="str">
        <f>IF(NOT(AND(LEFT(R38,1)="L",R38&lt;&gt;"LIGNE")),"",IFERROR(VLOOKUP(UPPER(TRIM(V38)),AP4:AS49,3,FALSE),""))</f>
        <v/>
      </c>
      <c r="AH38" s="49" t="str">
        <f t="shared" si="12"/>
        <v/>
      </c>
      <c r="AI38" s="49" t="str">
        <f t="shared" si="13"/>
        <v/>
      </c>
      <c r="AJ38" s="49" t="str">
        <f t="shared" si="14"/>
        <v/>
      </c>
      <c r="AK38" s="40">
        <f>IF(R38="RECETTE","",IF(R38="PRINCIPAL AUTEUR",IF(OR(S38="",T38="",V38="",W38="",S38=0),"",IFERROR(IF(OR(VLOOKUP(UPPER(TRIM(SUBSTITUTE(T38,CHAR(160)," "))),AP4:AS49,2,FALSE)&lt;&gt;VLOOKUP(UPPER(TRIM(SUBSTITUTE(W38,CHAR(160)," "))),AP4:AS49,2,FALSE),AND(VLOOKUP(UPPER(TRIM(SUBSTITUTE(T38,CHAR(160)," "))),AP4:AS49,2,FALSE)="AUTRE",UPPER(TRIM(SUBSTITUTE(T38,CHAR(160)," ")))&lt;&gt;UPPER(TRIM(SUBSTITUTE(W38,CHAR(160)," "))))),"",(V38*VLOOKUP(UPPER(TRIM(SUBSTITUTE(W38,CHAR(160)," "))),AP4:AS49,3,FALSE))/(S38*VLOOKUP(UPPER(TRIM(SUBSTITUTE(T38,CHAR(160)," "))),AP4:AS49,3,FALSE))),"")),IFERROR(AK37,"")))</f>
        <v>2.5</v>
      </c>
      <c r="AL38" s="40">
        <f t="shared" si="15"/>
        <v>1.3333333333333333</v>
      </c>
      <c r="AM38" s="50" t="str">
        <f t="shared" si="16"/>
        <v>FEUILLES DE MERINGUE</v>
      </c>
      <c r="AN38" s="1"/>
      <c r="AO38" s="1"/>
      <c r="AP38" s="65" t="s">
        <v>453</v>
      </c>
      <c r="AQ38" s="16" t="s">
        <v>59</v>
      </c>
      <c r="AR38" s="17">
        <v>1</v>
      </c>
      <c r="AS38" s="16" t="s">
        <v>87</v>
      </c>
      <c r="BB38" s="305" t="s">
        <v>315</v>
      </c>
      <c r="BC38" s="306"/>
      <c r="BD38" s="306"/>
      <c r="BE38" s="306"/>
      <c r="BF38" s="306"/>
      <c r="BG38" s="306"/>
      <c r="BH38" s="307"/>
      <c r="BJ38" s="229">
        <v>1</v>
      </c>
    </row>
    <row r="39" spans="1:62" ht="20.100000000000001" customHeight="1" x14ac:dyDescent="0.25">
      <c r="A39" s="232" t="s">
        <v>237</v>
      </c>
      <c r="B39" s="178">
        <f t="shared" ref="B39:B102" si="18">LEN(C39)+LEN(D39)+LEN(E39)+LEN(F39)+LEN(G39)+LEN(H39)+LEN(I39)</f>
        <v>0</v>
      </c>
      <c r="C39" s="156"/>
      <c r="D39" s="157"/>
      <c r="E39" s="157"/>
      <c r="F39" s="157"/>
      <c r="G39" s="157"/>
      <c r="H39" s="157"/>
      <c r="I39" s="158"/>
      <c r="J39" s="131" t="s">
        <v>237</v>
      </c>
      <c r="K39" s="255" t="str">
        <f t="shared" si="6"/>
        <v>A</v>
      </c>
      <c r="L39" s="308"/>
      <c r="M39" s="265"/>
      <c r="N39" s="265"/>
      <c r="O39" s="266"/>
      <c r="P39" s="266"/>
      <c r="Q39" s="1"/>
      <c r="R39" s="186" t="s">
        <v>43</v>
      </c>
      <c r="S39" s="168" t="s">
        <v>524</v>
      </c>
      <c r="T39" s="58" t="s">
        <v>260</v>
      </c>
      <c r="U39" s="59">
        <v>100</v>
      </c>
      <c r="V39" s="21" t="s">
        <v>272</v>
      </c>
      <c r="W39" s="60"/>
      <c r="X39" s="46">
        <f t="shared" si="7"/>
        <v>133</v>
      </c>
      <c r="Y39" s="46" t="str">
        <f>IF(NOT(AND(LEFT(R39,1)="L",R39&lt;&gt;"LIGNE")),"",IF(UPPER(TRIM(W39))="QS","Qt. suffisante",IF(AJ39="","",IF(AF39="MASSE",IF(AJ39&gt;=1,"Kg","g"),IF(AF39="VOLUME",IF(AJ39&gt;=1,"L","cl"),IFERROR(VLOOKUP(UPPER(TRIM(V39)),AP4:AS49,4,FALSE),V39))))))</f>
        <v>g</v>
      </c>
      <c r="Z39" s="45">
        <f t="shared" si="8"/>
        <v>250</v>
      </c>
      <c r="AA39" s="45" t="str">
        <f>IF(NOT(AND(LEFT(R39,1)="L",R39&lt;&gt;"LIGNE")),"",IF(UPPER(TRIM(W39))="QS","Qt. suffisante",IF(AI39="","",IF(AF39="MASSE",IF(AI39&gt;=1,"Kg","g"),IF(AF39="VOLUME",IF(AI39&gt;=1,"L","cl"),IFERROR(VLOOKUP(UPPER(TRIM(V39)),AP4:AS49,4,FALSE),V39))))))</f>
        <v>g</v>
      </c>
      <c r="AB39" s="47" t="str">
        <f t="shared" si="9"/>
        <v>OK</v>
      </c>
      <c r="AC39" s="47" t="str">
        <f t="shared" si="10"/>
        <v/>
      </c>
      <c r="AD39" s="47" t="str">
        <f t="shared" si="11"/>
        <v/>
      </c>
      <c r="AE39" s="1"/>
      <c r="AF39" s="48" t="str">
        <f>IF(NOT(AND(LEFT(R39,1)="L",R39&lt;&gt;"LIGNE")),"",IFERROR(VLOOKUP(UPPER(TRIM(V39)),AP4:AS49,2,FALSE),""))</f>
        <v>MASSE</v>
      </c>
      <c r="AG39" s="49">
        <f>IF(NOT(AND(LEFT(R39,1)="L",R39&lt;&gt;"LIGNE")),"",IFERROR(VLOOKUP(UPPER(TRIM(V39)),AP4:AS49,3,FALSE),""))</f>
        <v>1E-3</v>
      </c>
      <c r="AH39" s="49">
        <f t="shared" si="12"/>
        <v>0.1</v>
      </c>
      <c r="AI39" s="49">
        <f t="shared" si="13"/>
        <v>0.25</v>
      </c>
      <c r="AJ39" s="49">
        <f t="shared" si="14"/>
        <v>0.13333333333333333</v>
      </c>
      <c r="AK39" s="40">
        <f>IF(R39="RECETTE","",IF(R39="PRINCIPAL AUTEUR",IF(OR(S39="",T39="",V39="",W39="",S39=0),"",IFERROR(IF(OR(VLOOKUP(UPPER(TRIM(SUBSTITUTE(T39,CHAR(160)," "))),AP4:AS49,2,FALSE)&lt;&gt;VLOOKUP(UPPER(TRIM(SUBSTITUTE(W39,CHAR(160)," "))),AP4:AS49,2,FALSE),AND(VLOOKUP(UPPER(TRIM(SUBSTITUTE(T39,CHAR(160)," "))),AP4:AS49,2,FALSE)="AUTRE",UPPER(TRIM(SUBSTITUTE(T39,CHAR(160)," ")))&lt;&gt;UPPER(TRIM(SUBSTITUTE(W39,CHAR(160)," "))))),"",(V39*VLOOKUP(UPPER(TRIM(SUBSTITUTE(W39,CHAR(160)," "))),AP4:AS49,3,FALSE))/(S39*VLOOKUP(UPPER(TRIM(SUBSTITUTE(T39,CHAR(160)," "))),AP4:AS49,3,FALSE))),"")),IFERROR(AK38,"")))</f>
        <v>2.5</v>
      </c>
      <c r="AL39" s="40">
        <f t="shared" si="15"/>
        <v>1.3333333333333333</v>
      </c>
      <c r="AM39" s="50" t="str">
        <f t="shared" si="16"/>
        <v>FEUILLES DE MERINGUE</v>
      </c>
      <c r="AN39" s="1"/>
      <c r="AO39" s="1"/>
      <c r="AP39" s="65" t="s">
        <v>458</v>
      </c>
      <c r="AQ39" s="16" t="s">
        <v>59</v>
      </c>
      <c r="AR39" s="17">
        <v>1</v>
      </c>
      <c r="AS39" s="16" t="s">
        <v>89</v>
      </c>
      <c r="BB39" s="309"/>
      <c r="BC39" s="272"/>
      <c r="BD39" s="272"/>
      <c r="BE39" s="272"/>
      <c r="BF39" s="272"/>
      <c r="BG39" s="272"/>
      <c r="BH39" s="281"/>
      <c r="BJ39" s="229">
        <v>1</v>
      </c>
    </row>
    <row r="40" spans="1:62" ht="20.100000000000001" customHeight="1" x14ac:dyDescent="0.35">
      <c r="A40" s="232" t="s">
        <v>237</v>
      </c>
      <c r="B40" s="178">
        <f t="shared" si="18"/>
        <v>0</v>
      </c>
      <c r="C40" s="156"/>
      <c r="D40" s="157"/>
      <c r="E40" s="157"/>
      <c r="F40" s="157"/>
      <c r="G40" s="157"/>
      <c r="H40" s="157"/>
      <c r="I40" s="158"/>
      <c r="J40" s="131" t="s">
        <v>237</v>
      </c>
      <c r="K40" s="255" t="str">
        <f t="shared" si="6"/>
        <v>A</v>
      </c>
      <c r="L40" s="308"/>
      <c r="M40" s="265"/>
      <c r="N40" s="265"/>
      <c r="O40" s="266"/>
      <c r="P40" s="266"/>
      <c r="Q40" s="1"/>
      <c r="R40" s="186" t="str">
        <f>IF(ISBLANK(V40),"","L"&amp;TEXT(--RIGHT(LOOKUP(2,1/(R39:R39&lt;&gt;""),R39:R39),3)+1,"000"))</f>
        <v>L002</v>
      </c>
      <c r="S40" s="61"/>
      <c r="T40" s="62" t="s">
        <v>416</v>
      </c>
      <c r="U40" s="63">
        <v>100</v>
      </c>
      <c r="V40" s="21" t="s">
        <v>272</v>
      </c>
      <c r="W40" s="60"/>
      <c r="X40" s="46">
        <f t="shared" si="7"/>
        <v>133</v>
      </c>
      <c r="Y40" s="46" t="str">
        <f>IF(NOT(AND(LEFT(R40,1)="L",R40&lt;&gt;"LIGNE")),"",IF(UPPER(TRIM(W40))="QS","Qt. suffisante",IF(AJ40="","",IF(AF40="MASSE",IF(AJ40&gt;=1,"Kg","g"),IF(AF40="VOLUME",IF(AJ40&gt;=1,"L","cl"),IFERROR(VLOOKUP(UPPER(TRIM(V40)),AP4:AS49,4,FALSE),V40))))))</f>
        <v>g</v>
      </c>
      <c r="Z40" s="45">
        <f t="shared" si="8"/>
        <v>250</v>
      </c>
      <c r="AA40" s="45" t="str">
        <f>IF(NOT(AND(LEFT(R40,1)="L",R40&lt;&gt;"LIGNE")),"",IF(UPPER(TRIM(W40))="QS","Qt. suffisante",IF(AI40="","",IF(AF40="MASSE",IF(AI40&gt;=1,"Kg","g"),IF(AF40="VOLUME",IF(AI40&gt;=1,"L","cl"),IFERROR(VLOOKUP(UPPER(TRIM(V40)),AP4:AS49,4,FALSE),V40))))))</f>
        <v>g</v>
      </c>
      <c r="AB40" s="47" t="str">
        <f t="shared" si="9"/>
        <v>OK</v>
      </c>
      <c r="AC40" s="47" t="str">
        <f t="shared" si="10"/>
        <v/>
      </c>
      <c r="AD40" s="47" t="str">
        <f t="shared" si="11"/>
        <v/>
      </c>
      <c r="AE40" s="1"/>
      <c r="AF40" s="48" t="str">
        <f>IF(NOT(AND(LEFT(R40,1)="L",R40&lt;&gt;"LIGNE")),"",IFERROR(VLOOKUP(UPPER(TRIM(V40)),AP4:AS49,2,FALSE),""))</f>
        <v>MASSE</v>
      </c>
      <c r="AG40" s="49">
        <f>IF(NOT(AND(LEFT(R40,1)="L",R40&lt;&gt;"LIGNE")),"",IFERROR(VLOOKUP(UPPER(TRIM(V40)),AP4:AS49,3,FALSE),""))</f>
        <v>1E-3</v>
      </c>
      <c r="AH40" s="49">
        <f t="shared" si="12"/>
        <v>0.1</v>
      </c>
      <c r="AI40" s="49">
        <f t="shared" si="13"/>
        <v>0.25</v>
      </c>
      <c r="AJ40" s="49">
        <f t="shared" si="14"/>
        <v>0.13333333333333333</v>
      </c>
      <c r="AK40" s="40">
        <f>IF(R40="RECETTE","",IF(R40="PRINCIPAL AUTEUR",IF(OR(S40="",T40="",V40="",W40="",S40=0),"",IFERROR(IF(OR(VLOOKUP(UPPER(TRIM(SUBSTITUTE(T40,CHAR(160)," "))),AP4:AS49,2,FALSE)&lt;&gt;VLOOKUP(UPPER(TRIM(SUBSTITUTE(W40,CHAR(160)," "))),AP4:AS49,2,FALSE),AND(VLOOKUP(UPPER(TRIM(SUBSTITUTE(T40,CHAR(160)," "))),AP4:AS49,2,FALSE)="AUTRE",UPPER(TRIM(SUBSTITUTE(T40,CHAR(160)," ")))&lt;&gt;UPPER(TRIM(SUBSTITUTE(W40,CHAR(160)," "))))),"",(V40*VLOOKUP(UPPER(TRIM(SUBSTITUTE(W40,CHAR(160)," "))),AP4:AS49,3,FALSE))/(S40*VLOOKUP(UPPER(TRIM(SUBSTITUTE(T40,CHAR(160)," "))),AP4:AS49,3,FALSE))),"")),IFERROR(AK39,"")))</f>
        <v>2.5</v>
      </c>
      <c r="AL40" s="40">
        <f t="shared" si="15"/>
        <v>1.3333333333333333</v>
      </c>
      <c r="AM40" s="50" t="str">
        <f t="shared" si="16"/>
        <v>FEUILLES DE MERINGUE</v>
      </c>
      <c r="AN40" s="1"/>
      <c r="AO40" s="1"/>
      <c r="AP40" s="65" t="s">
        <v>459</v>
      </c>
      <c r="AQ40" s="16" t="s">
        <v>59</v>
      </c>
      <c r="AR40" s="17">
        <v>1</v>
      </c>
      <c r="AS40" s="16" t="s">
        <v>91</v>
      </c>
      <c r="BB40" s="309" t="s">
        <v>317</v>
      </c>
      <c r="BC40" s="310"/>
      <c r="BD40" s="310"/>
      <c r="BE40" s="310"/>
      <c r="BF40" s="310"/>
      <c r="BG40" s="310"/>
      <c r="BH40" s="311"/>
      <c r="BJ40" s="229">
        <v>1</v>
      </c>
    </row>
    <row r="41" spans="1:62" ht="20.100000000000001" customHeight="1" x14ac:dyDescent="0.35">
      <c r="A41" s="232" t="s">
        <v>237</v>
      </c>
      <c r="B41" s="178">
        <f t="shared" si="18"/>
        <v>0</v>
      </c>
      <c r="C41" s="156"/>
      <c r="D41" s="157"/>
      <c r="E41" s="157"/>
      <c r="F41" s="157"/>
      <c r="G41" s="157"/>
      <c r="H41" s="157"/>
      <c r="I41" s="158"/>
      <c r="J41" s="131" t="s">
        <v>237</v>
      </c>
      <c r="K41" s="255" t="str">
        <f t="shared" si="6"/>
        <v>A</v>
      </c>
      <c r="L41" s="308"/>
      <c r="M41" s="265"/>
      <c r="N41" s="265"/>
      <c r="O41" s="266"/>
      <c r="P41" s="266"/>
      <c r="Q41" s="1"/>
      <c r="R41" s="186" t="str">
        <f>IF(ISBLANK(V41),"","L"&amp;TEXT(--RIGHT(LOOKUP(2,1/(R39:R40&lt;&gt;""),R39:R40),3)+1,"000"))</f>
        <v>L003</v>
      </c>
      <c r="S41" s="61"/>
      <c r="T41" s="62" t="s">
        <v>417</v>
      </c>
      <c r="U41" s="63">
        <v>100</v>
      </c>
      <c r="V41" s="21" t="s">
        <v>272</v>
      </c>
      <c r="W41" s="60"/>
      <c r="X41" s="46">
        <f t="shared" si="7"/>
        <v>133</v>
      </c>
      <c r="Y41" s="46" t="str">
        <f>IF(NOT(AND(LEFT(R41,1)="L",R41&lt;&gt;"LIGNE")),"",IF(UPPER(TRIM(W41))="QS","Qt. suffisante",IF(AJ41="","",IF(AF41="MASSE",IF(AJ41&gt;=1,"Kg","g"),IF(AF41="VOLUME",IF(AJ41&gt;=1,"L","cl"),IFERROR(VLOOKUP(UPPER(TRIM(V41)),AP4:AS49,4,FALSE),V41))))))</f>
        <v>g</v>
      </c>
      <c r="Z41" s="45">
        <f t="shared" si="8"/>
        <v>250</v>
      </c>
      <c r="AA41" s="45" t="str">
        <f>IF(NOT(AND(LEFT(R41,1)="L",R41&lt;&gt;"LIGNE")),"",IF(UPPER(TRIM(W41))="QS","Qt. suffisante",IF(AI41="","",IF(AF41="MASSE",IF(AI41&gt;=1,"Kg","g"),IF(AF41="VOLUME",IF(AI41&gt;=1,"L","cl"),IFERROR(VLOOKUP(UPPER(TRIM(V41)),AP4:AS49,4,FALSE),V41))))))</f>
        <v>g</v>
      </c>
      <c r="AB41" s="47" t="str">
        <f t="shared" si="9"/>
        <v>OK</v>
      </c>
      <c r="AC41" s="47" t="str">
        <f t="shared" si="10"/>
        <v/>
      </c>
      <c r="AD41" s="47" t="str">
        <f t="shared" si="11"/>
        <v/>
      </c>
      <c r="AE41" s="1"/>
      <c r="AF41" s="48" t="str">
        <f>IF(NOT(AND(LEFT(R41,1)="L",R41&lt;&gt;"LIGNE")),"",IFERROR(VLOOKUP(UPPER(TRIM(V41)),AP4:AS49,2,FALSE),""))</f>
        <v>MASSE</v>
      </c>
      <c r="AG41" s="49">
        <f>IF(NOT(AND(LEFT(R41,1)="L",R41&lt;&gt;"LIGNE")),"",IFERROR(VLOOKUP(UPPER(TRIM(V41)),AP4:AS49,3,FALSE),""))</f>
        <v>1E-3</v>
      </c>
      <c r="AH41" s="49">
        <f t="shared" si="12"/>
        <v>0.1</v>
      </c>
      <c r="AI41" s="49">
        <f t="shared" si="13"/>
        <v>0.25</v>
      </c>
      <c r="AJ41" s="49">
        <f t="shared" si="14"/>
        <v>0.13333333333333333</v>
      </c>
      <c r="AK41" s="40">
        <f>IF(R41="RECETTE","",IF(R41="PRINCIPAL AUTEUR",IF(OR(S41="",T41="",V41="",W41="",S41=0),"",IFERROR(IF(OR(VLOOKUP(UPPER(TRIM(SUBSTITUTE(T41,CHAR(160)," "))),AP4:AS49,2,FALSE)&lt;&gt;VLOOKUP(UPPER(TRIM(SUBSTITUTE(W41,CHAR(160)," "))),AP4:AS49,2,FALSE),AND(VLOOKUP(UPPER(TRIM(SUBSTITUTE(T41,CHAR(160)," "))),AP4:AS49,2,FALSE)="AUTRE",UPPER(TRIM(SUBSTITUTE(T41,CHAR(160)," ")))&lt;&gt;UPPER(TRIM(SUBSTITUTE(W41,CHAR(160)," "))))),"",(V41*VLOOKUP(UPPER(TRIM(SUBSTITUTE(W41,CHAR(160)," "))),AP4:AS49,3,FALSE))/(S41*VLOOKUP(UPPER(TRIM(SUBSTITUTE(T41,CHAR(160)," "))),AP4:AS49,3,FALSE))),"")),IFERROR(AK40,"")))</f>
        <v>2.5</v>
      </c>
      <c r="AL41" s="40">
        <f t="shared" si="15"/>
        <v>1.3333333333333333</v>
      </c>
      <c r="AM41" s="50" t="str">
        <f t="shared" si="16"/>
        <v>FEUILLES DE MERINGUE</v>
      </c>
      <c r="AN41" s="1"/>
      <c r="AO41" s="1"/>
      <c r="AP41" s="65" t="s">
        <v>460</v>
      </c>
      <c r="AQ41" s="16" t="s">
        <v>59</v>
      </c>
      <c r="AR41" s="17">
        <v>1</v>
      </c>
      <c r="AS41" s="16" t="s">
        <v>93</v>
      </c>
      <c r="BB41" s="309"/>
      <c r="BC41" s="310"/>
      <c r="BD41" s="310"/>
      <c r="BE41" s="310"/>
      <c r="BF41" s="310"/>
      <c r="BG41" s="310"/>
      <c r="BH41" s="311"/>
      <c r="BJ41" s="229">
        <v>1</v>
      </c>
    </row>
    <row r="42" spans="1:62" ht="20.100000000000001" customHeight="1" x14ac:dyDescent="0.35">
      <c r="A42" s="232" t="s">
        <v>237</v>
      </c>
      <c r="B42" s="178">
        <f t="shared" si="18"/>
        <v>0</v>
      </c>
      <c r="C42" s="156"/>
      <c r="D42" s="157"/>
      <c r="E42" s="157"/>
      <c r="F42" s="157"/>
      <c r="G42" s="157"/>
      <c r="H42" s="157"/>
      <c r="I42" s="158"/>
      <c r="J42" s="131" t="s">
        <v>237</v>
      </c>
      <c r="K42" s="255" t="str">
        <f t="shared" si="6"/>
        <v>A</v>
      </c>
      <c r="L42" s="308"/>
      <c r="M42" s="265"/>
      <c r="N42" s="265"/>
      <c r="O42" s="266"/>
      <c r="P42" s="266"/>
      <c r="Q42" s="1"/>
      <c r="R42" s="186" t="str">
        <f>IF(ISBLANK(V42),"","L"&amp;TEXT(--RIGHT(LOOKUP(2,1/(R39:R41&lt;&gt;""),R39:R41),3)+1,"000"))</f>
        <v>L004</v>
      </c>
      <c r="S42" s="61"/>
      <c r="T42" s="62" t="s">
        <v>418</v>
      </c>
      <c r="U42" s="63">
        <v>30</v>
      </c>
      <c r="V42" s="21" t="s">
        <v>272</v>
      </c>
      <c r="W42" s="60"/>
      <c r="X42" s="46">
        <f t="shared" si="7"/>
        <v>40</v>
      </c>
      <c r="Y42" s="46" t="str">
        <f>IF(NOT(AND(LEFT(R42,1)="L",R42&lt;&gt;"LIGNE")),"",IF(UPPER(TRIM(W42))="QS","Qt. suffisante",IF(AJ42="","",IF(AF42="MASSE",IF(AJ42&gt;=1,"Kg","g"),IF(AF42="VOLUME",IF(AJ42&gt;=1,"L","cl"),IFERROR(VLOOKUP(UPPER(TRIM(V42)),AP4:AS49,4,FALSE),V42))))))</f>
        <v>g</v>
      </c>
      <c r="Z42" s="45">
        <f t="shared" si="8"/>
        <v>75</v>
      </c>
      <c r="AA42" s="45" t="str">
        <f>IF(NOT(AND(LEFT(R42,1)="L",R42&lt;&gt;"LIGNE")),"",IF(UPPER(TRIM(W42))="QS","Qt. suffisante",IF(AI42="","",IF(AF42="MASSE",IF(AI42&gt;=1,"Kg","g"),IF(AF42="VOLUME",IF(AI42&gt;=1,"L","cl"),IFERROR(VLOOKUP(UPPER(TRIM(V42)),AP4:AS49,4,FALSE),V42))))))</f>
        <v>g</v>
      </c>
      <c r="AB42" s="47" t="str">
        <f t="shared" si="9"/>
        <v>OK</v>
      </c>
      <c r="AC42" s="47" t="str">
        <f t="shared" si="10"/>
        <v/>
      </c>
      <c r="AD42" s="47" t="str">
        <f t="shared" si="11"/>
        <v/>
      </c>
      <c r="AE42" s="1"/>
      <c r="AF42" s="48" t="str">
        <f>IF(NOT(AND(LEFT(R42,1)="L",R42&lt;&gt;"LIGNE")),"",IFERROR(VLOOKUP(UPPER(TRIM(V42)),AP4:AS49,2,FALSE),""))</f>
        <v>MASSE</v>
      </c>
      <c r="AG42" s="49">
        <f>IF(NOT(AND(LEFT(R42,1)="L",R42&lt;&gt;"LIGNE")),"",IFERROR(VLOOKUP(UPPER(TRIM(V42)),AP4:AS49,3,FALSE),""))</f>
        <v>1E-3</v>
      </c>
      <c r="AH42" s="49">
        <f t="shared" si="12"/>
        <v>0.03</v>
      </c>
      <c r="AI42" s="49">
        <f t="shared" si="13"/>
        <v>7.4999999999999997E-2</v>
      </c>
      <c r="AJ42" s="49">
        <f t="shared" si="14"/>
        <v>3.9999999999999994E-2</v>
      </c>
      <c r="AK42" s="40">
        <f>IF(R42="RECETTE","",IF(R42="PRINCIPAL AUTEUR",IF(OR(S42="",T42="",V42="",W42="",S42=0),"",IFERROR(IF(OR(VLOOKUP(UPPER(TRIM(SUBSTITUTE(T42,CHAR(160)," "))),AP4:AS49,2,FALSE)&lt;&gt;VLOOKUP(UPPER(TRIM(SUBSTITUTE(W42,CHAR(160)," "))),AP4:AS49,2,FALSE),AND(VLOOKUP(UPPER(TRIM(SUBSTITUTE(T42,CHAR(160)," "))),AP4:AS49,2,FALSE)="AUTRE",UPPER(TRIM(SUBSTITUTE(T42,CHAR(160)," ")))&lt;&gt;UPPER(TRIM(SUBSTITUTE(W42,CHAR(160)," "))))),"",(V42*VLOOKUP(UPPER(TRIM(SUBSTITUTE(W42,CHAR(160)," "))),AP4:AS49,3,FALSE))/(S42*VLOOKUP(UPPER(TRIM(SUBSTITUTE(T42,CHAR(160)," "))),AP4:AS49,3,FALSE))),"")),IFERROR(AK41,"")))</f>
        <v>2.5</v>
      </c>
      <c r="AL42" s="40">
        <f t="shared" si="15"/>
        <v>1.3333333333333333</v>
      </c>
      <c r="AM42" s="50" t="str">
        <f t="shared" si="16"/>
        <v>FEUILLES DE MERINGUE</v>
      </c>
      <c r="AN42" s="1"/>
      <c r="AO42" s="1"/>
      <c r="AP42" s="65" t="s">
        <v>461</v>
      </c>
      <c r="AQ42" s="16" t="s">
        <v>59</v>
      </c>
      <c r="AR42" s="17">
        <v>1</v>
      </c>
      <c r="AS42" s="16" t="s">
        <v>95</v>
      </c>
      <c r="BB42" s="312" t="s">
        <v>320</v>
      </c>
      <c r="BC42" s="313"/>
      <c r="BD42" s="310"/>
      <c r="BE42" s="310"/>
      <c r="BF42" s="310"/>
      <c r="BG42" s="310"/>
      <c r="BH42" s="311"/>
      <c r="BJ42" s="229">
        <v>1</v>
      </c>
    </row>
    <row r="43" spans="1:62" ht="20.100000000000001" customHeight="1" x14ac:dyDescent="0.35">
      <c r="A43" s="232" t="s">
        <v>237</v>
      </c>
      <c r="B43" s="178">
        <f t="shared" si="18"/>
        <v>0</v>
      </c>
      <c r="C43" s="156"/>
      <c r="D43" s="157"/>
      <c r="E43" s="157"/>
      <c r="F43" s="157"/>
      <c r="G43" s="157"/>
      <c r="H43" s="157"/>
      <c r="I43" s="158"/>
      <c r="J43" s="131" t="s">
        <v>237</v>
      </c>
      <c r="K43" s="255" t="str">
        <f t="shared" si="6"/>
        <v>A</v>
      </c>
      <c r="L43" s="279" t="s">
        <v>340</v>
      </c>
      <c r="M43" s="265"/>
      <c r="N43" s="265"/>
      <c r="O43" s="265"/>
      <c r="P43" s="266"/>
      <c r="Q43" s="1"/>
      <c r="R43" s="186" t="str">
        <f>IF(ISBLANK(V43),"","L"&amp;TEXT(--RIGHT(LOOKUP(2,1/(R39:R42&lt;&gt;""),R39:R42),3)+1,"000"))</f>
        <v/>
      </c>
      <c r="S43" s="61"/>
      <c r="T43" s="62" t="s">
        <v>419</v>
      </c>
      <c r="U43" s="63"/>
      <c r="V43" s="77"/>
      <c r="W43" s="60"/>
      <c r="X43" s="46" t="str">
        <f t="shared" si="7"/>
        <v/>
      </c>
      <c r="Y43" s="46" t="str">
        <f>IF(NOT(AND(LEFT(R43,1)="L",R43&lt;&gt;"LIGNE")),"",IF(UPPER(TRIM(W43))="QS","Qt. suffisante",IF(AJ43="","",IF(AF43="MASSE",IF(AJ43&gt;=1,"Kg","g"),IF(AF43="VOLUME",IF(AJ43&gt;=1,"L","cl"),IFERROR(VLOOKUP(UPPER(TRIM(V43)),AP4:AS49,4,FALSE),V43))))))</f>
        <v/>
      </c>
      <c r="Z43" s="45" t="str">
        <f t="shared" si="8"/>
        <v/>
      </c>
      <c r="AA43" s="45" t="str">
        <f>IF(NOT(AND(LEFT(R43,1)="L",R43&lt;&gt;"LIGNE")),"",IF(UPPER(TRIM(W43))="QS","Qt. suffisante",IF(AI43="","",IF(AF43="MASSE",IF(AI43&gt;=1,"Kg","g"),IF(AF43="VOLUME",IF(AI43&gt;=1,"L","cl"),IFERROR(VLOOKUP(UPPER(TRIM(V43)),AP4:AS49,4,FALSE),V43))))))</f>
        <v/>
      </c>
      <c r="AB43" s="47" t="str">
        <f t="shared" si="9"/>
        <v/>
      </c>
      <c r="AC43" s="47" t="str">
        <f t="shared" si="10"/>
        <v/>
      </c>
      <c r="AD43" s="47" t="str">
        <f t="shared" si="11"/>
        <v/>
      </c>
      <c r="AE43" s="1"/>
      <c r="AF43" s="48" t="str">
        <f>IF(NOT(AND(LEFT(R43,1)="L",R43&lt;&gt;"LIGNE")),"",IFERROR(VLOOKUP(UPPER(TRIM(V43)),AP4:AS49,2,FALSE),""))</f>
        <v/>
      </c>
      <c r="AG43" s="49" t="str">
        <f>IF(NOT(AND(LEFT(R43,1)="L",R43&lt;&gt;"LIGNE")),"",IFERROR(VLOOKUP(UPPER(TRIM(V43)),AP4:AS49,3,FALSE),""))</f>
        <v/>
      </c>
      <c r="AH43" s="49" t="str">
        <f t="shared" si="12"/>
        <v/>
      </c>
      <c r="AI43" s="49" t="str">
        <f t="shared" si="13"/>
        <v/>
      </c>
      <c r="AJ43" s="49" t="str">
        <f t="shared" si="14"/>
        <v/>
      </c>
      <c r="AK43" s="40">
        <f>IF(R43="RECETTE","",IF(R43="PRINCIPAL AUTEUR",IF(OR(S43="",T43="",V43="",W43="",S43=0),"",IFERROR(IF(OR(VLOOKUP(UPPER(TRIM(SUBSTITUTE(T43,CHAR(160)," "))),AP4:AS49,2,FALSE)&lt;&gt;VLOOKUP(UPPER(TRIM(SUBSTITUTE(W43,CHAR(160)," "))),AP4:AS49,2,FALSE),AND(VLOOKUP(UPPER(TRIM(SUBSTITUTE(T43,CHAR(160)," "))),AP4:AS49,2,FALSE)="AUTRE",UPPER(TRIM(SUBSTITUTE(T43,CHAR(160)," ")))&lt;&gt;UPPER(TRIM(SUBSTITUTE(W43,CHAR(160)," "))))),"",(V43*VLOOKUP(UPPER(TRIM(SUBSTITUTE(W43,CHAR(160)," "))),AP4:AS49,3,FALSE))/(S43*VLOOKUP(UPPER(TRIM(SUBSTITUTE(T43,CHAR(160)," "))),AP4:AS49,3,FALSE))),"")),IFERROR(AK42,"")))</f>
        <v>2.5</v>
      </c>
      <c r="AL43" s="40">
        <f t="shared" si="15"/>
        <v>1.3333333333333333</v>
      </c>
      <c r="AM43" s="50" t="str">
        <f t="shared" si="16"/>
        <v>FEUILLES DE MERINGUE</v>
      </c>
      <c r="AN43" s="1"/>
      <c r="AO43" s="1"/>
      <c r="AP43" s="65" t="s">
        <v>462</v>
      </c>
      <c r="AQ43" s="16" t="s">
        <v>59</v>
      </c>
      <c r="AR43" s="17">
        <v>1</v>
      </c>
      <c r="AS43" s="16" t="s">
        <v>97</v>
      </c>
      <c r="BB43" s="312"/>
      <c r="BC43" s="313"/>
      <c r="BD43" s="310"/>
      <c r="BE43" s="310"/>
      <c r="BF43" s="310"/>
      <c r="BG43" s="310"/>
      <c r="BH43" s="311"/>
      <c r="BJ43" s="229">
        <v>1</v>
      </c>
    </row>
    <row r="44" spans="1:62" ht="20.100000000000001" customHeight="1" x14ac:dyDescent="0.35">
      <c r="A44" s="232" t="s">
        <v>237</v>
      </c>
      <c r="B44" s="178">
        <f t="shared" si="18"/>
        <v>0</v>
      </c>
      <c r="C44" s="156"/>
      <c r="D44" s="157"/>
      <c r="E44" s="157"/>
      <c r="F44" s="157"/>
      <c r="G44" s="157"/>
      <c r="H44" s="157"/>
      <c r="I44" s="158"/>
      <c r="J44" s="131" t="s">
        <v>237</v>
      </c>
      <c r="K44" s="255" t="str">
        <f t="shared" si="6"/>
        <v>►</v>
      </c>
      <c r="L44" s="272"/>
      <c r="M44" s="265"/>
      <c r="N44" s="265"/>
      <c r="O44" s="265"/>
      <c r="P44" s="266"/>
      <c r="Q44" s="1"/>
      <c r="R44" s="186" t="str">
        <f>IF(ISBLANK(V44),"","L"&amp;TEXT(--RIGHT(LOOKUP(2,1/(R39:R43&lt;&gt;""),R39:R43),3)+1,"000"))</f>
        <v/>
      </c>
      <c r="S44" s="61"/>
      <c r="T44" s="62"/>
      <c r="U44" s="63"/>
      <c r="V44" s="77"/>
      <c r="W44" s="60"/>
      <c r="X44" s="46" t="str">
        <f t="shared" si="7"/>
        <v/>
      </c>
      <c r="Y44" s="46" t="str">
        <f>IF(NOT(AND(LEFT(R44,1)="L",R44&lt;&gt;"LIGNE")),"",IF(UPPER(TRIM(W44))="QS","Qt. suffisante",IF(AJ44="","",IF(AF44="MASSE",IF(AJ44&gt;=1,"Kg","g"),IF(AF44="VOLUME",IF(AJ44&gt;=1,"L","cl"),IFERROR(VLOOKUP(UPPER(TRIM(V44)),AP4:AS49,4,FALSE),V44))))))</f>
        <v/>
      </c>
      <c r="Z44" s="45" t="str">
        <f t="shared" si="8"/>
        <v/>
      </c>
      <c r="AA44" s="45" t="str">
        <f>IF(NOT(AND(LEFT(R44,1)="L",R44&lt;&gt;"LIGNE")),"",IF(UPPER(TRIM(W44))="QS","Qt. suffisante",IF(AI44="","",IF(AF44="MASSE",IF(AI44&gt;=1,"Kg","g"),IF(AF44="VOLUME",IF(AI44&gt;=1,"L","cl"),IFERROR(VLOOKUP(UPPER(TRIM(V44)),AP4:AS49,4,FALSE),V44))))))</f>
        <v/>
      </c>
      <c r="AB44" s="47" t="str">
        <f t="shared" si="9"/>
        <v/>
      </c>
      <c r="AC44" s="47" t="str">
        <f t="shared" si="10"/>
        <v/>
      </c>
      <c r="AD44" s="47" t="str">
        <f t="shared" si="11"/>
        <v/>
      </c>
      <c r="AE44" s="1"/>
      <c r="AF44" s="48" t="str">
        <f>IF(NOT(AND(LEFT(R44,1)="L",R44&lt;&gt;"LIGNE")),"",IFERROR(VLOOKUP(UPPER(TRIM(V44)),AP4:AS49,2,FALSE),""))</f>
        <v/>
      </c>
      <c r="AG44" s="49" t="str">
        <f>IF(NOT(AND(LEFT(R44,1)="L",R44&lt;&gt;"LIGNE")),"",IFERROR(VLOOKUP(UPPER(TRIM(V44)),AP4:AS49,3,FALSE),""))</f>
        <v/>
      </c>
      <c r="AH44" s="49" t="str">
        <f t="shared" si="12"/>
        <v/>
      </c>
      <c r="AI44" s="49" t="str">
        <f t="shared" si="13"/>
        <v/>
      </c>
      <c r="AJ44" s="49" t="str">
        <f t="shared" si="14"/>
        <v/>
      </c>
      <c r="AK44" s="40">
        <f>IF(R44="RECETTE","",IF(R44="PRINCIPAL AUTEUR",IF(OR(S44="",T44="",V44="",W44="",S44=0),"",IFERROR(IF(OR(VLOOKUP(UPPER(TRIM(SUBSTITUTE(T44,CHAR(160)," "))),AP4:AS49,2,FALSE)&lt;&gt;VLOOKUP(UPPER(TRIM(SUBSTITUTE(W44,CHAR(160)," "))),AP4:AS49,2,FALSE),AND(VLOOKUP(UPPER(TRIM(SUBSTITUTE(T44,CHAR(160)," "))),AP4:AS49,2,FALSE)="AUTRE",UPPER(TRIM(SUBSTITUTE(T44,CHAR(160)," ")))&lt;&gt;UPPER(TRIM(SUBSTITUTE(W44,CHAR(160)," "))))),"",(V44*VLOOKUP(UPPER(TRIM(SUBSTITUTE(W44,CHAR(160)," "))),AP4:AS49,3,FALSE))/(S44*VLOOKUP(UPPER(TRIM(SUBSTITUTE(T44,CHAR(160)," "))),AP4:AS49,3,FALSE))),"")),IFERROR(AK43,"")))</f>
        <v>2.5</v>
      </c>
      <c r="AL44" s="40">
        <f t="shared" si="15"/>
        <v>1.3333333333333333</v>
      </c>
      <c r="AM44" s="50" t="str">
        <f t="shared" si="16"/>
        <v>FEUILLES DE MERINGUE</v>
      </c>
      <c r="AN44" s="1"/>
      <c r="AO44" s="1"/>
      <c r="AP44" s="66" t="s">
        <v>463</v>
      </c>
      <c r="AQ44" s="16" t="s">
        <v>59</v>
      </c>
      <c r="AR44" s="17">
        <v>1</v>
      </c>
      <c r="AS44" s="16" t="s">
        <v>99</v>
      </c>
      <c r="BB44" s="314" t="s">
        <v>475</v>
      </c>
      <c r="BC44" s="313"/>
      <c r="BD44" s="310"/>
      <c r="BE44" s="310"/>
      <c r="BF44" s="310"/>
      <c r="BG44" s="310"/>
      <c r="BH44" s="311"/>
      <c r="BJ44" s="229">
        <v>1</v>
      </c>
    </row>
    <row r="45" spans="1:62" ht="20.100000000000001" customHeight="1" x14ac:dyDescent="0.35">
      <c r="A45" s="232" t="s">
        <v>237</v>
      </c>
      <c r="B45" s="178">
        <f t="shared" si="18"/>
        <v>34</v>
      </c>
      <c r="C45" s="156"/>
      <c r="D45" s="157" t="s">
        <v>253</v>
      </c>
      <c r="E45" s="157"/>
      <c r="F45" s="157"/>
      <c r="G45" s="157"/>
      <c r="H45" s="157"/>
      <c r="I45" s="158"/>
      <c r="J45" s="131" t="s">
        <v>237</v>
      </c>
      <c r="K45" s="255" t="str">
        <f t="shared" si="6"/>
        <v>A</v>
      </c>
      <c r="L45" s="279" t="s">
        <v>343</v>
      </c>
      <c r="M45" s="265"/>
      <c r="N45" s="265"/>
      <c r="O45" s="265"/>
      <c r="P45" s="266"/>
      <c r="Q45" s="1"/>
      <c r="R45" s="186" t="str">
        <f>IF(ISBLANK(V45),"","L"&amp;TEXT(--RIGHT(LOOKUP(2,1/(R39:R44&lt;&gt;""),R39:R44),3)+1,"000"))</f>
        <v/>
      </c>
      <c r="S45" s="139" t="s">
        <v>472</v>
      </c>
      <c r="T45" s="189"/>
      <c r="U45" s="63"/>
      <c r="V45" s="77"/>
      <c r="W45" s="60"/>
      <c r="X45" s="46" t="str">
        <f t="shared" si="7"/>
        <v/>
      </c>
      <c r="Y45" s="46" t="str">
        <f>IF(NOT(AND(LEFT(R45,1)="L",R45&lt;&gt;"LIGNE")),"",IF(UPPER(TRIM(W45))="QS","Qt. suffisante",IF(AJ45="","",IF(AF45="MASSE",IF(AJ45&gt;=1,"Kg","g"),IF(AF45="VOLUME",IF(AJ45&gt;=1,"L","cl"),IFERROR(VLOOKUP(UPPER(TRIM(V45)),AP4:AS49,4,FALSE),V45))))))</f>
        <v/>
      </c>
      <c r="Z45" s="45" t="str">
        <f t="shared" si="8"/>
        <v/>
      </c>
      <c r="AA45" s="45" t="str">
        <f>IF(NOT(AND(LEFT(R45,1)="L",R45&lt;&gt;"LIGNE")),"",IF(UPPER(TRIM(W45))="QS","Qt. suffisante",IF(AI45="","",IF(AF45="MASSE",IF(AI45&gt;=1,"Kg","g"),IF(AF45="VOLUME",IF(AI45&gt;=1,"L","cl"),IFERROR(VLOOKUP(UPPER(TRIM(V45)),AP4:AS49,4,FALSE),V45))))))</f>
        <v/>
      </c>
      <c r="AB45" s="47" t="str">
        <f t="shared" si="9"/>
        <v/>
      </c>
      <c r="AC45" s="47" t="str">
        <f t="shared" si="10"/>
        <v/>
      </c>
      <c r="AD45" s="47" t="str">
        <f t="shared" si="11"/>
        <v/>
      </c>
      <c r="AE45" s="1"/>
      <c r="AF45" s="48" t="str">
        <f>IF(NOT(AND(LEFT(R45,1)="L",R45&lt;&gt;"LIGNE")),"",IFERROR(VLOOKUP(UPPER(TRIM(V45)),AP4:AS49,2,FALSE),""))</f>
        <v/>
      </c>
      <c r="AG45" s="49" t="str">
        <f>IF(NOT(AND(LEFT(R45,1)="L",R45&lt;&gt;"LIGNE")),"",IFERROR(VLOOKUP(UPPER(TRIM(V45)),AP4:AS49,3,FALSE),""))</f>
        <v/>
      </c>
      <c r="AH45" s="49" t="str">
        <f t="shared" si="12"/>
        <v/>
      </c>
      <c r="AI45" s="49" t="str">
        <f t="shared" si="13"/>
        <v/>
      </c>
      <c r="AJ45" s="49" t="str">
        <f t="shared" si="14"/>
        <v/>
      </c>
      <c r="AK45" s="40">
        <f>IF(R45="RECETTE","",IF(R45="PRINCIPAL AUTEUR",IF(OR(S45="",T45="",V45="",W45="",S45=0),"",IFERROR(IF(OR(VLOOKUP(UPPER(TRIM(SUBSTITUTE(T45,CHAR(160)," "))),AP4:AS49,2,FALSE)&lt;&gt;VLOOKUP(UPPER(TRIM(SUBSTITUTE(W45,CHAR(160)," "))),AP4:AS49,2,FALSE),AND(VLOOKUP(UPPER(TRIM(SUBSTITUTE(T45,CHAR(160)," "))),AP4:AS49,2,FALSE)="AUTRE",UPPER(TRIM(SUBSTITUTE(T45,CHAR(160)," ")))&lt;&gt;UPPER(TRIM(SUBSTITUTE(W45,CHAR(160)," "))))),"",(V45*VLOOKUP(UPPER(TRIM(SUBSTITUTE(W45,CHAR(160)," "))),AP4:AS49,3,FALSE))/(S45*VLOOKUP(UPPER(TRIM(SUBSTITUTE(T45,CHAR(160)," "))),AP4:AS49,3,FALSE))),"")),IFERROR(AK44,"")))</f>
        <v>2.5</v>
      </c>
      <c r="AL45" s="40">
        <f t="shared" si="15"/>
        <v>1.3333333333333333</v>
      </c>
      <c r="AM45" s="50" t="str">
        <f t="shared" si="16"/>
        <v>FEUILLES DE MERINGUE</v>
      </c>
      <c r="AN45" s="1"/>
      <c r="AO45" s="1"/>
      <c r="AP45" s="66" t="s">
        <v>464</v>
      </c>
      <c r="AQ45" s="16" t="s">
        <v>59</v>
      </c>
      <c r="AR45" s="17">
        <v>1</v>
      </c>
      <c r="AS45" s="16" t="s">
        <v>101</v>
      </c>
      <c r="BB45" s="315" t="s">
        <v>476</v>
      </c>
      <c r="BC45" s="313"/>
      <c r="BD45" s="310"/>
      <c r="BE45" s="310"/>
      <c r="BF45" s="310"/>
      <c r="BG45" s="310"/>
      <c r="BH45" s="311"/>
      <c r="BJ45" s="229">
        <v>1</v>
      </c>
    </row>
    <row r="46" spans="1:62" ht="20.100000000000001" customHeight="1" x14ac:dyDescent="0.35">
      <c r="A46" s="232" t="s">
        <v>237</v>
      </c>
      <c r="B46" s="178">
        <f t="shared" si="18"/>
        <v>0</v>
      </c>
      <c r="C46" s="156"/>
      <c r="D46" s="157"/>
      <c r="E46" s="157"/>
      <c r="F46" s="157"/>
      <c r="G46" s="157"/>
      <c r="H46" s="157"/>
      <c r="I46" s="158"/>
      <c r="J46" s="131" t="s">
        <v>237</v>
      </c>
      <c r="K46" s="255" t="str">
        <f t="shared" si="6"/>
        <v>A</v>
      </c>
      <c r="L46" s="272"/>
      <c r="M46" s="265"/>
      <c r="N46" s="265"/>
      <c r="O46" s="265"/>
      <c r="P46" s="266"/>
      <c r="Q46" s="1"/>
      <c r="R46" s="186" t="str">
        <f>IF(ISBLANK(V46),"","L"&amp;TEXT(--RIGHT(LOOKUP(2,1/(R39:R45&lt;&gt;""),R39:R45),3)+1,"000"))</f>
        <v/>
      </c>
      <c r="S46" s="117" t="s">
        <v>420</v>
      </c>
      <c r="T46" s="62"/>
      <c r="U46" s="63"/>
      <c r="V46" s="77"/>
      <c r="W46" s="60"/>
      <c r="X46" s="46" t="str">
        <f t="shared" si="7"/>
        <v/>
      </c>
      <c r="Y46" s="46" t="str">
        <f>IF(NOT(AND(LEFT(R46,1)="L",R46&lt;&gt;"LIGNE")),"",IF(UPPER(TRIM(W46))="QS","Qt. suffisante",IF(AJ46="","",IF(AF46="MASSE",IF(AJ46&gt;=1,"Kg","g"),IF(AF46="VOLUME",IF(AJ46&gt;=1,"L","cl"),IFERROR(VLOOKUP(UPPER(TRIM(V46)),AP4:AS49,4,FALSE),V46))))))</f>
        <v/>
      </c>
      <c r="Z46" s="45" t="str">
        <f t="shared" si="8"/>
        <v/>
      </c>
      <c r="AA46" s="45" t="str">
        <f>IF(NOT(AND(LEFT(R46,1)="L",R46&lt;&gt;"LIGNE")),"",IF(UPPER(TRIM(W46))="QS","Qt. suffisante",IF(AI46="","",IF(AF46="MASSE",IF(AI46&gt;=1,"Kg","g"),IF(AF46="VOLUME",IF(AI46&gt;=1,"L","cl"),IFERROR(VLOOKUP(UPPER(TRIM(V46)),AP4:AS49,4,FALSE),V46))))))</f>
        <v/>
      </c>
      <c r="AB46" s="47" t="str">
        <f t="shared" si="9"/>
        <v/>
      </c>
      <c r="AC46" s="47" t="str">
        <f t="shared" si="10"/>
        <v/>
      </c>
      <c r="AD46" s="47" t="str">
        <f t="shared" si="11"/>
        <v/>
      </c>
      <c r="AE46" s="1"/>
      <c r="AF46" s="48" t="str">
        <f>IF(NOT(AND(LEFT(R46,1)="L",R46&lt;&gt;"LIGNE")),"",IFERROR(VLOOKUP(UPPER(TRIM(V46)),AP4:AS49,2,FALSE),""))</f>
        <v/>
      </c>
      <c r="AG46" s="49" t="str">
        <f>IF(NOT(AND(LEFT(R46,1)="L",R46&lt;&gt;"LIGNE")),"",IFERROR(VLOOKUP(UPPER(TRIM(V46)),AP4:AS49,3,FALSE),""))</f>
        <v/>
      </c>
      <c r="AH46" s="49" t="str">
        <f t="shared" si="12"/>
        <v/>
      </c>
      <c r="AI46" s="49" t="str">
        <f t="shared" si="13"/>
        <v/>
      </c>
      <c r="AJ46" s="49" t="str">
        <f t="shared" si="14"/>
        <v/>
      </c>
      <c r="AK46" s="40">
        <f>IF(R46="RECETTE","",IF(R46="PRINCIPAL AUTEUR",IF(OR(S46="",T46="",V46="",W46="",S46=0),"",IFERROR(IF(OR(VLOOKUP(UPPER(TRIM(SUBSTITUTE(T46,CHAR(160)," "))),AP4:AS49,2,FALSE)&lt;&gt;VLOOKUP(UPPER(TRIM(SUBSTITUTE(W46,CHAR(160)," "))),AP4:AS49,2,FALSE),AND(VLOOKUP(UPPER(TRIM(SUBSTITUTE(T46,CHAR(160)," "))),AP4:AS49,2,FALSE)="AUTRE",UPPER(TRIM(SUBSTITUTE(T46,CHAR(160)," ")))&lt;&gt;UPPER(TRIM(SUBSTITUTE(W46,CHAR(160)," "))))),"",(V46*VLOOKUP(UPPER(TRIM(SUBSTITUTE(W46,CHAR(160)," "))),AP4:AS49,3,FALSE))/(S46*VLOOKUP(UPPER(TRIM(SUBSTITUTE(T46,CHAR(160)," "))),AP4:AS49,3,FALSE))),"")),IFERROR(AK45,"")))</f>
        <v>2.5</v>
      </c>
      <c r="AL46" s="40">
        <f t="shared" si="15"/>
        <v>1.3333333333333333</v>
      </c>
      <c r="AM46" s="50" t="str">
        <f t="shared" si="16"/>
        <v>FEUILLES DE MERINGUE</v>
      </c>
      <c r="AN46" s="1"/>
      <c r="AO46" s="1"/>
      <c r="AP46" s="66" t="s">
        <v>465</v>
      </c>
      <c r="AQ46" s="16" t="s">
        <v>59</v>
      </c>
      <c r="AR46" s="17">
        <v>1</v>
      </c>
      <c r="AS46" s="16" t="s">
        <v>102</v>
      </c>
      <c r="BB46" s="314"/>
      <c r="BC46" s="313"/>
      <c r="BD46" s="310"/>
      <c r="BE46" s="310"/>
      <c r="BF46" s="310"/>
      <c r="BG46" s="310"/>
      <c r="BH46" s="311"/>
      <c r="BJ46" s="229">
        <v>1</v>
      </c>
    </row>
    <row r="47" spans="1:62" ht="20.100000000000001" customHeight="1" x14ac:dyDescent="0.35">
      <c r="A47" s="232" t="s">
        <v>237</v>
      </c>
      <c r="B47" s="178">
        <f t="shared" si="18"/>
        <v>0</v>
      </c>
      <c r="C47" s="156"/>
      <c r="D47" s="157"/>
      <c r="E47" s="157"/>
      <c r="F47" s="157"/>
      <c r="G47" s="157"/>
      <c r="H47" s="157"/>
      <c r="I47" s="158"/>
      <c r="J47" s="131" t="s">
        <v>237</v>
      </c>
      <c r="K47" s="255" t="str">
        <f t="shared" si="6"/>
        <v>A</v>
      </c>
      <c r="L47" s="279" t="s">
        <v>345</v>
      </c>
      <c r="M47" s="265"/>
      <c r="N47" s="265"/>
      <c r="O47" s="265"/>
      <c r="P47" s="266"/>
      <c r="Q47" s="1"/>
      <c r="R47" s="186" t="str">
        <f>IF(ISBLANK(V47),"","L"&amp;TEXT(--RIGHT(LOOKUP(2,1/(R39:R46&lt;&gt;""),R39:R46),3)+1,"000"))</f>
        <v/>
      </c>
      <c r="S47" s="117" t="s">
        <v>421</v>
      </c>
      <c r="T47" s="62"/>
      <c r="U47" s="63"/>
      <c r="V47" s="77"/>
      <c r="W47" s="60"/>
      <c r="X47" s="46" t="str">
        <f t="shared" si="7"/>
        <v/>
      </c>
      <c r="Y47" s="46" t="str">
        <f>IF(NOT(AND(LEFT(R47,1)="L",R47&lt;&gt;"LIGNE")),"",IF(UPPER(TRIM(W47))="QS","Qt. suffisante",IF(AJ47="","",IF(AF47="MASSE",IF(AJ47&gt;=1,"Kg","g"),IF(AF47="VOLUME",IF(AJ47&gt;=1,"L","cl"),IFERROR(VLOOKUP(UPPER(TRIM(V47)),AP4:AS49,4,FALSE),V47))))))</f>
        <v/>
      </c>
      <c r="Z47" s="45" t="str">
        <f t="shared" si="8"/>
        <v/>
      </c>
      <c r="AA47" s="45" t="str">
        <f>IF(NOT(AND(LEFT(R47,1)="L",R47&lt;&gt;"LIGNE")),"",IF(UPPER(TRIM(W47))="QS","Qt. suffisante",IF(AI47="","",IF(AF47="MASSE",IF(AI47&gt;=1,"Kg","g"),IF(AF47="VOLUME",IF(AI47&gt;=1,"L","cl"),IFERROR(VLOOKUP(UPPER(TRIM(V47)),AP4:AS49,4,FALSE),V47))))))</f>
        <v/>
      </c>
      <c r="AB47" s="47" t="str">
        <f t="shared" si="9"/>
        <v/>
      </c>
      <c r="AC47" s="47" t="str">
        <f t="shared" si="10"/>
        <v/>
      </c>
      <c r="AD47" s="47" t="str">
        <f t="shared" si="11"/>
        <v/>
      </c>
      <c r="AE47" s="1"/>
      <c r="AF47" s="48" t="str">
        <f>IF(NOT(AND(LEFT(R47,1)="L",R47&lt;&gt;"LIGNE")),"",IFERROR(VLOOKUP(UPPER(TRIM(V47)),AP4:AS49,2,FALSE),""))</f>
        <v/>
      </c>
      <c r="AG47" s="49" t="str">
        <f>IF(NOT(AND(LEFT(R47,1)="L",R47&lt;&gt;"LIGNE")),"",IFERROR(VLOOKUP(UPPER(TRIM(V47)),AP4:AS49,3,FALSE),""))</f>
        <v/>
      </c>
      <c r="AH47" s="49" t="str">
        <f t="shared" si="12"/>
        <v/>
      </c>
      <c r="AI47" s="49" t="str">
        <f t="shared" si="13"/>
        <v/>
      </c>
      <c r="AJ47" s="49" t="str">
        <f t="shared" si="14"/>
        <v/>
      </c>
      <c r="AK47" s="40">
        <f>IF(R47="RECETTE","",IF(R47="PRINCIPAL AUTEUR",IF(OR(S47="",T47="",V47="",W47="",S47=0),"",IFERROR(IF(OR(VLOOKUP(UPPER(TRIM(SUBSTITUTE(T47,CHAR(160)," "))),AP4:AS49,2,FALSE)&lt;&gt;VLOOKUP(UPPER(TRIM(SUBSTITUTE(W47,CHAR(160)," "))),AP4:AS49,2,FALSE),AND(VLOOKUP(UPPER(TRIM(SUBSTITUTE(T47,CHAR(160)," "))),AP4:AS49,2,FALSE)="AUTRE",UPPER(TRIM(SUBSTITUTE(T47,CHAR(160)," ")))&lt;&gt;UPPER(TRIM(SUBSTITUTE(W47,CHAR(160)," "))))),"",(V47*VLOOKUP(UPPER(TRIM(SUBSTITUTE(W47,CHAR(160)," "))),AP4:AS49,3,FALSE))/(S47*VLOOKUP(UPPER(TRIM(SUBSTITUTE(T47,CHAR(160)," "))),AP4:AS49,3,FALSE))),"")),IFERROR(AK46,"")))</f>
        <v>2.5</v>
      </c>
      <c r="AL47" s="40">
        <f t="shared" si="15"/>
        <v>1.3333333333333333</v>
      </c>
      <c r="AM47" s="50" t="str">
        <f t="shared" si="16"/>
        <v>FEUILLES DE MERINGUE</v>
      </c>
      <c r="AN47" s="1"/>
      <c r="AO47" s="1"/>
      <c r="AP47" s="66" t="s">
        <v>466</v>
      </c>
      <c r="AQ47" s="16" t="s">
        <v>59</v>
      </c>
      <c r="AR47" s="17">
        <v>1</v>
      </c>
      <c r="AS47" s="16" t="s">
        <v>104</v>
      </c>
      <c r="BB47" s="312" t="s">
        <v>477</v>
      </c>
      <c r="BC47" s="313"/>
      <c r="BD47" s="310"/>
      <c r="BE47" s="310"/>
      <c r="BF47" s="310"/>
      <c r="BG47" s="310"/>
      <c r="BH47" s="311"/>
      <c r="BJ47" s="229">
        <v>1</v>
      </c>
    </row>
    <row r="48" spans="1:62" ht="20.100000000000001" customHeight="1" x14ac:dyDescent="0.35">
      <c r="A48" s="232" t="s">
        <v>237</v>
      </c>
      <c r="B48" s="178">
        <f t="shared" si="18"/>
        <v>0</v>
      </c>
      <c r="C48" s="156"/>
      <c r="D48" s="157"/>
      <c r="E48" s="157"/>
      <c r="F48" s="157"/>
      <c r="G48" s="157"/>
      <c r="H48" s="157"/>
      <c r="I48" s="158"/>
      <c r="J48" s="131" t="s">
        <v>237</v>
      </c>
      <c r="K48" s="255" t="str">
        <f t="shared" si="6"/>
        <v>A</v>
      </c>
      <c r="L48" s="316"/>
      <c r="M48" s="265"/>
      <c r="N48" s="265"/>
      <c r="O48" s="266"/>
      <c r="P48" s="266"/>
      <c r="Q48" s="1"/>
      <c r="R48" s="186" t="str">
        <f>IF(ISBLANK(V48),"","L"&amp;TEXT(--RIGHT(LOOKUP(2,1/(R39:R47&lt;&gt;""),R39:R47),3)+1,"000"))</f>
        <v/>
      </c>
      <c r="S48" s="117" t="s">
        <v>422</v>
      </c>
      <c r="T48" s="62"/>
      <c r="U48" s="63"/>
      <c r="V48" s="77"/>
      <c r="W48" s="60"/>
      <c r="X48" s="46" t="str">
        <f t="shared" si="7"/>
        <v/>
      </c>
      <c r="Y48" s="46" t="str">
        <f>IF(NOT(AND(LEFT(R48,1)="L",R48&lt;&gt;"LIGNE")),"",IF(UPPER(TRIM(W48))="QS","Qt. suffisante",IF(AJ48="","",IF(AF48="MASSE",IF(AJ48&gt;=1,"Kg","g"),IF(AF48="VOLUME",IF(AJ48&gt;=1,"L","cl"),IFERROR(VLOOKUP(UPPER(TRIM(V48)),AP4:AS49,4,FALSE),V48))))))</f>
        <v/>
      </c>
      <c r="Z48" s="45" t="str">
        <f t="shared" si="8"/>
        <v/>
      </c>
      <c r="AA48" s="45" t="str">
        <f>IF(NOT(AND(LEFT(R48,1)="L",R48&lt;&gt;"LIGNE")),"",IF(UPPER(TRIM(W48))="QS","Qt. suffisante",IF(AI48="","",IF(AF48="MASSE",IF(AI48&gt;=1,"Kg","g"),IF(AF48="VOLUME",IF(AI48&gt;=1,"L","cl"),IFERROR(VLOOKUP(UPPER(TRIM(V48)),AP4:AS49,4,FALSE),V48))))))</f>
        <v/>
      </c>
      <c r="AB48" s="47" t="str">
        <f t="shared" si="9"/>
        <v/>
      </c>
      <c r="AC48" s="47" t="str">
        <f t="shared" si="10"/>
        <v/>
      </c>
      <c r="AD48" s="47" t="str">
        <f t="shared" si="11"/>
        <v/>
      </c>
      <c r="AE48" s="1"/>
      <c r="AF48" s="48" t="str">
        <f>IF(NOT(AND(LEFT(R48,1)="L",R48&lt;&gt;"LIGNE")),"",IFERROR(VLOOKUP(UPPER(TRIM(V48)),AP4:AS49,2,FALSE),""))</f>
        <v/>
      </c>
      <c r="AG48" s="49" t="str">
        <f>IF(NOT(AND(LEFT(R48,1)="L",R48&lt;&gt;"LIGNE")),"",IFERROR(VLOOKUP(UPPER(TRIM(V48)),AP4:AS49,3,FALSE),""))</f>
        <v/>
      </c>
      <c r="AH48" s="49" t="str">
        <f t="shared" si="12"/>
        <v/>
      </c>
      <c r="AI48" s="49" t="str">
        <f t="shared" si="13"/>
        <v/>
      </c>
      <c r="AJ48" s="49" t="str">
        <f t="shared" si="14"/>
        <v/>
      </c>
      <c r="AK48" s="40">
        <f>IF(R48="RECETTE","",IF(R48="PRINCIPAL AUTEUR",IF(OR(S48="",T48="",V48="",W48="",S48=0),"",IFERROR(IF(OR(VLOOKUP(UPPER(TRIM(SUBSTITUTE(T48,CHAR(160)," "))),AP4:AS49,2,FALSE)&lt;&gt;VLOOKUP(UPPER(TRIM(SUBSTITUTE(W48,CHAR(160)," "))),AP4:AS49,2,FALSE),AND(VLOOKUP(UPPER(TRIM(SUBSTITUTE(T48,CHAR(160)," "))),AP4:AS49,2,FALSE)="AUTRE",UPPER(TRIM(SUBSTITUTE(T48,CHAR(160)," ")))&lt;&gt;UPPER(TRIM(SUBSTITUTE(W48,CHAR(160)," "))))),"",(V48*VLOOKUP(UPPER(TRIM(SUBSTITUTE(W48,CHAR(160)," "))),AP4:AS49,3,FALSE))/(S48*VLOOKUP(UPPER(TRIM(SUBSTITUTE(T48,CHAR(160)," "))),AP4:AS49,3,FALSE))),"")),IFERROR(AK47,"")))</f>
        <v>2.5</v>
      </c>
      <c r="AL48" s="40">
        <f t="shared" si="15"/>
        <v>1.3333333333333333</v>
      </c>
      <c r="AM48" s="50" t="str">
        <f t="shared" si="16"/>
        <v>FEUILLES DE MERINGUE</v>
      </c>
      <c r="AN48" s="1"/>
      <c r="AO48" s="1"/>
      <c r="AP48" s="66" t="s">
        <v>467</v>
      </c>
      <c r="AQ48" s="16" t="s">
        <v>59</v>
      </c>
      <c r="AR48" s="17">
        <v>1</v>
      </c>
      <c r="AS48" s="16" t="s">
        <v>106</v>
      </c>
      <c r="BB48" s="312"/>
      <c r="BC48" s="313"/>
      <c r="BD48" s="310"/>
      <c r="BE48" s="310"/>
      <c r="BF48" s="310"/>
      <c r="BG48" s="310"/>
      <c r="BH48" s="311"/>
      <c r="BJ48" s="229">
        <v>1</v>
      </c>
    </row>
    <row r="49" spans="1:62" ht="20.100000000000001" customHeight="1" x14ac:dyDescent="0.35">
      <c r="A49" s="232" t="s">
        <v>237</v>
      </c>
      <c r="B49" s="178">
        <f t="shared" si="18"/>
        <v>0</v>
      </c>
      <c r="C49" s="156"/>
      <c r="D49" s="157"/>
      <c r="E49" s="157"/>
      <c r="F49" s="157"/>
      <c r="G49" s="157"/>
      <c r="H49" s="157"/>
      <c r="I49" s="158"/>
      <c r="J49" s="131" t="s">
        <v>237</v>
      </c>
      <c r="K49" s="255" t="str">
        <f t="shared" si="6"/>
        <v>A</v>
      </c>
      <c r="L49" s="316"/>
      <c r="M49" s="265"/>
      <c r="N49" s="265"/>
      <c r="O49" s="266"/>
      <c r="P49" s="266"/>
      <c r="Q49" s="1"/>
      <c r="R49" s="186" t="str">
        <f>IF(ISBLANK(V49),"","L"&amp;TEXT(--RIGHT(LOOKUP(2,1/(R39:R48&lt;&gt;""),R39:R48),3)+1,"000"))</f>
        <v/>
      </c>
      <c r="S49" s="117" t="s">
        <v>423</v>
      </c>
      <c r="T49" s="62"/>
      <c r="U49" s="63"/>
      <c r="V49" s="77"/>
      <c r="W49" s="60"/>
      <c r="X49" s="46" t="str">
        <f t="shared" si="7"/>
        <v/>
      </c>
      <c r="Y49" s="46" t="str">
        <f>IF(NOT(AND(LEFT(R49,1)="L",R49&lt;&gt;"LIGNE")),"",IF(UPPER(TRIM(W49))="QS","Qt. suffisante",IF(AJ49="","",IF(AF49="MASSE",IF(AJ49&gt;=1,"Kg","g"),IF(AF49="VOLUME",IF(AJ49&gt;=1,"L","cl"),IFERROR(VLOOKUP(UPPER(TRIM(V49)),AP4:AS49,4,FALSE),V49))))))</f>
        <v/>
      </c>
      <c r="Z49" s="45" t="str">
        <f t="shared" si="8"/>
        <v/>
      </c>
      <c r="AA49" s="45" t="str">
        <f>IF(NOT(AND(LEFT(R49,1)="L",R49&lt;&gt;"LIGNE")),"",IF(UPPER(TRIM(W49))="QS","Qt. suffisante",IF(AI49="","",IF(AF49="MASSE",IF(AI49&gt;=1,"Kg","g"),IF(AF49="VOLUME",IF(AI49&gt;=1,"L","cl"),IFERROR(VLOOKUP(UPPER(TRIM(V49)),AP4:AS49,4,FALSE),V49))))))</f>
        <v/>
      </c>
      <c r="AB49" s="47" t="str">
        <f t="shared" si="9"/>
        <v/>
      </c>
      <c r="AC49" s="47" t="str">
        <f t="shared" si="10"/>
        <v/>
      </c>
      <c r="AD49" s="47" t="str">
        <f t="shared" si="11"/>
        <v/>
      </c>
      <c r="AE49" s="1"/>
      <c r="AF49" s="48" t="str">
        <f>IF(NOT(AND(LEFT(R49,1)="L",R49&lt;&gt;"LIGNE")),"",IFERROR(VLOOKUP(UPPER(TRIM(V49)),AP4:AS49,2,FALSE),""))</f>
        <v/>
      </c>
      <c r="AG49" s="49" t="str">
        <f>IF(NOT(AND(LEFT(R49,1)="L",R49&lt;&gt;"LIGNE")),"",IFERROR(VLOOKUP(UPPER(TRIM(V49)),AP4:AS49,3,FALSE),""))</f>
        <v/>
      </c>
      <c r="AH49" s="49" t="str">
        <f t="shared" si="12"/>
        <v/>
      </c>
      <c r="AI49" s="49" t="str">
        <f t="shared" si="13"/>
        <v/>
      </c>
      <c r="AJ49" s="49" t="str">
        <f t="shared" si="14"/>
        <v/>
      </c>
      <c r="AK49" s="40">
        <f>IF(R49="RECETTE","",IF(R49="PRINCIPAL AUTEUR",IF(OR(S49="",T49="",V49="",W49="",S49=0),"",IFERROR(IF(OR(VLOOKUP(UPPER(TRIM(SUBSTITUTE(T49,CHAR(160)," "))),AP4:AS49,2,FALSE)&lt;&gt;VLOOKUP(UPPER(TRIM(SUBSTITUTE(W49,CHAR(160)," "))),AP4:AS49,2,FALSE),AND(VLOOKUP(UPPER(TRIM(SUBSTITUTE(T49,CHAR(160)," "))),AP4:AS49,2,FALSE)="AUTRE",UPPER(TRIM(SUBSTITUTE(T49,CHAR(160)," ")))&lt;&gt;UPPER(TRIM(SUBSTITUTE(W49,CHAR(160)," "))))),"",(V49*VLOOKUP(UPPER(TRIM(SUBSTITUTE(W49,CHAR(160)," "))),AP4:AS49,3,FALSE))/(S49*VLOOKUP(UPPER(TRIM(SUBSTITUTE(T49,CHAR(160)," "))),AP4:AS49,3,FALSE))),"")),IFERROR(AK48,"")))</f>
        <v>2.5</v>
      </c>
      <c r="AL49" s="40">
        <f t="shared" si="15"/>
        <v>1.3333333333333333</v>
      </c>
      <c r="AM49" s="50" t="str">
        <f t="shared" si="16"/>
        <v>FEUILLES DE MERINGUE</v>
      </c>
      <c r="AN49" s="1"/>
      <c r="AO49" s="1"/>
      <c r="AP49" s="66" t="s">
        <v>468</v>
      </c>
      <c r="AQ49" s="16" t="s">
        <v>59</v>
      </c>
      <c r="AR49" s="17">
        <v>1</v>
      </c>
      <c r="AS49" s="16" t="s">
        <v>108</v>
      </c>
      <c r="BB49" s="317" t="s">
        <v>480</v>
      </c>
      <c r="BC49" s="318"/>
      <c r="BD49" s="319"/>
      <c r="BE49" s="319"/>
      <c r="BF49" s="319"/>
      <c r="BG49" s="319"/>
      <c r="BH49" s="311"/>
      <c r="BJ49" s="229">
        <v>1</v>
      </c>
    </row>
    <row r="50" spans="1:62" ht="20.100000000000001" customHeight="1" x14ac:dyDescent="0.35">
      <c r="A50" s="232" t="s">
        <v>237</v>
      </c>
      <c r="B50" s="178">
        <f t="shared" si="18"/>
        <v>0</v>
      </c>
      <c r="C50" s="156"/>
      <c r="D50" s="157"/>
      <c r="E50" s="157"/>
      <c r="F50" s="157"/>
      <c r="G50" s="157"/>
      <c r="H50" s="157"/>
      <c r="I50" s="158"/>
      <c r="J50" s="131" t="s">
        <v>237</v>
      </c>
      <c r="K50" s="255" t="str">
        <f t="shared" si="6"/>
        <v>►</v>
      </c>
      <c r="L50" s="316"/>
      <c r="M50" s="265"/>
      <c r="N50" s="265"/>
      <c r="O50" s="266"/>
      <c r="P50" s="266"/>
      <c r="Q50" s="1"/>
      <c r="R50" s="186" t="str">
        <f>IF(ISBLANK(V50),"","L"&amp;TEXT(--RIGHT(LOOKUP(2,1/(R39:R49&lt;&gt;""),R39:R49),3)+1,"000"))</f>
        <v/>
      </c>
      <c r="S50" s="117"/>
      <c r="T50" s="62"/>
      <c r="U50" s="63"/>
      <c r="V50" s="77"/>
      <c r="W50" s="60"/>
      <c r="X50" s="46" t="str">
        <f t="shared" si="7"/>
        <v/>
      </c>
      <c r="Y50" s="46" t="str">
        <f>IF(NOT(AND(LEFT(R50,1)="L",R50&lt;&gt;"LIGNE")),"",IF(UPPER(TRIM(W50))="QS","Qt. suffisante",IF(AJ50="","",IF(AF50="MASSE",IF(AJ50&gt;=1,"Kg","g"),IF(AF50="VOLUME",IF(AJ50&gt;=1,"L","cl"),IFERROR(VLOOKUP(UPPER(TRIM(V50)),AP4:AS49,4,FALSE),V50))))))</f>
        <v/>
      </c>
      <c r="Z50" s="45" t="str">
        <f t="shared" si="8"/>
        <v/>
      </c>
      <c r="AA50" s="45" t="str">
        <f>IF(NOT(AND(LEFT(R50,1)="L",R50&lt;&gt;"LIGNE")),"",IF(UPPER(TRIM(W50))="QS","Qt. suffisante",IF(AI50="","",IF(AF50="MASSE",IF(AI50&gt;=1,"Kg","g"),IF(AF50="VOLUME",IF(AI50&gt;=1,"L","cl"),IFERROR(VLOOKUP(UPPER(TRIM(V50)),AP4:AS49,4,FALSE),V50))))))</f>
        <v/>
      </c>
      <c r="AB50" s="47" t="str">
        <f t="shared" si="9"/>
        <v/>
      </c>
      <c r="AC50" s="47" t="str">
        <f t="shared" si="10"/>
        <v/>
      </c>
      <c r="AD50" s="47" t="str">
        <f t="shared" si="11"/>
        <v/>
      </c>
      <c r="AE50" s="1"/>
      <c r="AF50" s="48" t="str">
        <f>IF(NOT(AND(LEFT(R50,1)="L",R50&lt;&gt;"LIGNE")),"",IFERROR(VLOOKUP(UPPER(TRIM(V50)),AP4:AS49,2,FALSE),""))</f>
        <v/>
      </c>
      <c r="AG50" s="49" t="str">
        <f>IF(NOT(AND(LEFT(R50,1)="L",R50&lt;&gt;"LIGNE")),"",IFERROR(VLOOKUP(UPPER(TRIM(V50)),AP4:AS49,3,FALSE),""))</f>
        <v/>
      </c>
      <c r="AH50" s="49" t="str">
        <f t="shared" si="12"/>
        <v/>
      </c>
      <c r="AI50" s="49" t="str">
        <f t="shared" si="13"/>
        <v/>
      </c>
      <c r="AJ50" s="49" t="str">
        <f t="shared" si="14"/>
        <v/>
      </c>
      <c r="AK50" s="40">
        <f>IF(R50="RECETTE","",IF(R50="PRINCIPAL AUTEUR",IF(OR(S50="",T50="",V50="",W50="",S50=0),"",IFERROR(IF(OR(VLOOKUP(UPPER(TRIM(SUBSTITUTE(T50,CHAR(160)," "))),AP4:AS49,2,FALSE)&lt;&gt;VLOOKUP(UPPER(TRIM(SUBSTITUTE(W50,CHAR(160)," "))),AP4:AS49,2,FALSE),AND(VLOOKUP(UPPER(TRIM(SUBSTITUTE(T50,CHAR(160)," "))),AP4:AS49,2,FALSE)="AUTRE",UPPER(TRIM(SUBSTITUTE(T50,CHAR(160)," ")))&lt;&gt;UPPER(TRIM(SUBSTITUTE(W50,CHAR(160)," "))))),"",(V50*VLOOKUP(UPPER(TRIM(SUBSTITUTE(W50,CHAR(160)," "))),AP4:AS49,3,FALSE))/(S50*VLOOKUP(UPPER(TRIM(SUBSTITUTE(T50,CHAR(160)," "))),AP4:AS49,3,FALSE))),"")),IFERROR(AK49,"")))</f>
        <v>2.5</v>
      </c>
      <c r="AL50" s="40">
        <f t="shared" si="15"/>
        <v>1.3333333333333333</v>
      </c>
      <c r="AM50" s="50" t="str">
        <f t="shared" si="16"/>
        <v>FEUILLES DE MERINGUE</v>
      </c>
      <c r="AN50" s="1"/>
      <c r="AO50" s="1"/>
      <c r="AP50" s="75" t="s">
        <v>110</v>
      </c>
      <c r="AQ50" s="1"/>
      <c r="AR50" s="1"/>
      <c r="AS50" s="1"/>
      <c r="BB50" s="312"/>
      <c r="BC50" s="320"/>
      <c r="BD50" s="310"/>
      <c r="BE50" s="310"/>
      <c r="BF50" s="310"/>
      <c r="BG50" s="310"/>
      <c r="BH50" s="311"/>
      <c r="BJ50" s="229">
        <v>1</v>
      </c>
    </row>
    <row r="51" spans="1:62" ht="20.100000000000001" customHeight="1" x14ac:dyDescent="0.35">
      <c r="A51" s="232" t="s">
        <v>237</v>
      </c>
      <c r="B51" s="178">
        <f t="shared" si="18"/>
        <v>0</v>
      </c>
      <c r="C51" s="156"/>
      <c r="D51" s="157"/>
      <c r="E51" s="157"/>
      <c r="F51" s="157"/>
      <c r="G51" s="157"/>
      <c r="H51" s="157"/>
      <c r="I51" s="158"/>
      <c r="J51" s="131" t="s">
        <v>237</v>
      </c>
      <c r="K51" s="255" t="str">
        <f t="shared" si="6"/>
        <v>A</v>
      </c>
      <c r="L51" s="316"/>
      <c r="M51" s="265"/>
      <c r="N51" s="265"/>
      <c r="O51" s="266"/>
      <c r="P51" s="266"/>
      <c r="Q51" s="1"/>
      <c r="R51" s="186" t="str">
        <f>IF(ISBLANK(V51),"","L"&amp;TEXT(--RIGHT(LOOKUP(2,1/(R39:R50&lt;&gt;""),R39:R50),3)+1,"000"))</f>
        <v/>
      </c>
      <c r="S51" s="117" t="s">
        <v>424</v>
      </c>
      <c r="T51" s="62"/>
      <c r="U51" s="63"/>
      <c r="V51" s="77"/>
      <c r="W51" s="60"/>
      <c r="X51" s="46" t="str">
        <f t="shared" si="7"/>
        <v/>
      </c>
      <c r="Y51" s="46" t="str">
        <f>IF(NOT(AND(LEFT(R51,1)="L",R51&lt;&gt;"LIGNE")),"",IF(UPPER(TRIM(W51))="QS","Qt. suffisante",IF(AJ51="","",IF(AF51="MASSE",IF(AJ51&gt;=1,"Kg","g"),IF(AF51="VOLUME",IF(AJ51&gt;=1,"L","cl"),IFERROR(VLOOKUP(UPPER(TRIM(V51)),AP4:AS49,4,FALSE),V51))))))</f>
        <v/>
      </c>
      <c r="Z51" s="45" t="str">
        <f t="shared" si="8"/>
        <v/>
      </c>
      <c r="AA51" s="45" t="str">
        <f>IF(NOT(AND(LEFT(R51,1)="L",R51&lt;&gt;"LIGNE")),"",IF(UPPER(TRIM(W51))="QS","Qt. suffisante",IF(AI51="","",IF(AF51="MASSE",IF(AI51&gt;=1,"Kg","g"),IF(AF51="VOLUME",IF(AI51&gt;=1,"L","cl"),IFERROR(VLOOKUP(UPPER(TRIM(V51)),AP4:AS49,4,FALSE),V51))))))</f>
        <v/>
      </c>
      <c r="AB51" s="47" t="str">
        <f t="shared" si="9"/>
        <v/>
      </c>
      <c r="AC51" s="47" t="str">
        <f t="shared" si="10"/>
        <v/>
      </c>
      <c r="AD51" s="47" t="str">
        <f t="shared" si="11"/>
        <v/>
      </c>
      <c r="AE51" s="1"/>
      <c r="AF51" s="48" t="str">
        <f>IF(NOT(AND(LEFT(R51,1)="L",R51&lt;&gt;"LIGNE")),"",IFERROR(VLOOKUP(UPPER(TRIM(V51)),AP4:AS49,2,FALSE),""))</f>
        <v/>
      </c>
      <c r="AG51" s="49" t="str">
        <f>IF(NOT(AND(LEFT(R51,1)="L",R51&lt;&gt;"LIGNE")),"",IFERROR(VLOOKUP(UPPER(TRIM(V51)),AP4:AS49,3,FALSE),""))</f>
        <v/>
      </c>
      <c r="AH51" s="49" t="str">
        <f t="shared" si="12"/>
        <v/>
      </c>
      <c r="AI51" s="49" t="str">
        <f t="shared" si="13"/>
        <v/>
      </c>
      <c r="AJ51" s="49" t="str">
        <f t="shared" si="14"/>
        <v/>
      </c>
      <c r="AK51" s="40">
        <f>IF(R51="RECETTE","",IF(R51="PRINCIPAL AUTEUR",IF(OR(S51="",T51="",V51="",W51="",S51=0),"",IFERROR(IF(OR(VLOOKUP(UPPER(TRIM(SUBSTITUTE(T51,CHAR(160)," "))),AP4:AS49,2,FALSE)&lt;&gt;VLOOKUP(UPPER(TRIM(SUBSTITUTE(W51,CHAR(160)," "))),AP4:AS49,2,FALSE),AND(VLOOKUP(UPPER(TRIM(SUBSTITUTE(T51,CHAR(160)," "))),AP4:AS49,2,FALSE)="AUTRE",UPPER(TRIM(SUBSTITUTE(T51,CHAR(160)," ")))&lt;&gt;UPPER(TRIM(SUBSTITUTE(W51,CHAR(160)," "))))),"",(V51*VLOOKUP(UPPER(TRIM(SUBSTITUTE(W51,CHAR(160)," "))),AP4:AS49,3,FALSE))/(S51*VLOOKUP(UPPER(TRIM(SUBSTITUTE(T51,CHAR(160)," "))),AP4:AS49,3,FALSE))),"")),IFERROR(AK50,"")))</f>
        <v>2.5</v>
      </c>
      <c r="AL51" s="40">
        <f t="shared" si="15"/>
        <v>1.3333333333333333</v>
      </c>
      <c r="AM51" s="50" t="str">
        <f t="shared" si="16"/>
        <v>FEUILLES DE MERINGUE</v>
      </c>
      <c r="AN51" s="1"/>
      <c r="AO51" s="1"/>
      <c r="AP51" s="15" t="s">
        <v>323</v>
      </c>
      <c r="AQ51" s="1"/>
      <c r="AS51" s="1"/>
      <c r="BB51" s="187" t="s">
        <v>490</v>
      </c>
      <c r="BC51" s="199" t="s">
        <v>435</v>
      </c>
      <c r="BD51" s="310"/>
      <c r="BE51" s="310"/>
      <c r="BF51" s="310"/>
      <c r="BG51" s="310"/>
      <c r="BH51" s="311"/>
      <c r="BJ51" s="229">
        <v>1</v>
      </c>
    </row>
    <row r="52" spans="1:62" ht="20.100000000000001" customHeight="1" x14ac:dyDescent="0.35">
      <c r="A52" s="232" t="s">
        <v>237</v>
      </c>
      <c r="B52" s="178">
        <f t="shared" si="18"/>
        <v>0</v>
      </c>
      <c r="C52" s="156"/>
      <c r="D52" s="157"/>
      <c r="E52" s="157"/>
      <c r="F52" s="157"/>
      <c r="G52" s="157"/>
      <c r="H52" s="157"/>
      <c r="I52" s="158"/>
      <c r="J52" s="131" t="s">
        <v>237</v>
      </c>
      <c r="K52" s="255" t="str">
        <f t="shared" si="6"/>
        <v>►</v>
      </c>
      <c r="L52" s="316"/>
      <c r="M52" s="265"/>
      <c r="N52" s="265"/>
      <c r="O52" s="266"/>
      <c r="P52" s="266"/>
      <c r="Q52" s="1"/>
      <c r="R52" s="186" t="str">
        <f>IF(ISBLANK(V52),"","L"&amp;TEXT(--RIGHT(LOOKUP(2,1/(R39:R51&lt;&gt;""),R39:R51),3)+1,"000"))</f>
        <v/>
      </c>
      <c r="S52" s="67"/>
      <c r="T52" s="62"/>
      <c r="U52" s="63"/>
      <c r="V52" s="77"/>
      <c r="W52" s="60"/>
      <c r="X52" s="46" t="str">
        <f t="shared" si="7"/>
        <v/>
      </c>
      <c r="Y52" s="46" t="str">
        <f>IF(NOT(AND(LEFT(R52,1)="L",R52&lt;&gt;"LIGNE")),"",IF(UPPER(TRIM(W52))="QS","Qt. suffisante",IF(AJ52="","",IF(AF52="MASSE",IF(AJ52&gt;=1,"Kg","g"),IF(AF52="VOLUME",IF(AJ52&gt;=1,"L","cl"),IFERROR(VLOOKUP(UPPER(TRIM(V52)),AP4:AS49,4,FALSE),V52))))))</f>
        <v/>
      </c>
      <c r="Z52" s="45" t="str">
        <f t="shared" si="8"/>
        <v/>
      </c>
      <c r="AA52" s="45" t="str">
        <f>IF(NOT(AND(LEFT(R52,1)="L",R52&lt;&gt;"LIGNE")),"",IF(UPPER(TRIM(W52))="QS","Qt. suffisante",IF(AI52="","",IF(AF52="MASSE",IF(AI52&gt;=1,"Kg","g"),IF(AF52="VOLUME",IF(AI52&gt;=1,"L","cl"),IFERROR(VLOOKUP(UPPER(TRIM(V52)),AP4:AS49,4,FALSE),V52))))))</f>
        <v/>
      </c>
      <c r="AB52" s="47" t="str">
        <f t="shared" si="9"/>
        <v/>
      </c>
      <c r="AC52" s="47" t="str">
        <f t="shared" si="10"/>
        <v/>
      </c>
      <c r="AD52" s="47" t="str">
        <f t="shared" si="11"/>
        <v/>
      </c>
      <c r="AE52" s="1"/>
      <c r="AF52" s="48" t="str">
        <f>IF(NOT(AND(LEFT(R52,1)="L",R52&lt;&gt;"LIGNE")),"",IFERROR(VLOOKUP(UPPER(TRIM(V52)),AP4:AS49,2,FALSE),""))</f>
        <v/>
      </c>
      <c r="AG52" s="49" t="str">
        <f>IF(NOT(AND(LEFT(R52,1)="L",R52&lt;&gt;"LIGNE")),"",IFERROR(VLOOKUP(UPPER(TRIM(V52)),AP4:AS49,3,FALSE),""))</f>
        <v/>
      </c>
      <c r="AH52" s="49" t="str">
        <f t="shared" si="12"/>
        <v/>
      </c>
      <c r="AI52" s="49" t="str">
        <f t="shared" si="13"/>
        <v/>
      </c>
      <c r="AJ52" s="49" t="str">
        <f t="shared" si="14"/>
        <v/>
      </c>
      <c r="AK52" s="40">
        <f>IF(R52="RECETTE","",IF(R52="PRINCIPAL AUTEUR",IF(OR(S52="",T52="",V52="",W52="",S52=0),"",IFERROR(IF(OR(VLOOKUP(UPPER(TRIM(SUBSTITUTE(T52,CHAR(160)," "))),AP4:AS49,2,FALSE)&lt;&gt;VLOOKUP(UPPER(TRIM(SUBSTITUTE(W52,CHAR(160)," "))),AP4:AS49,2,FALSE),AND(VLOOKUP(UPPER(TRIM(SUBSTITUTE(T52,CHAR(160)," "))),AP4:AS49,2,FALSE)="AUTRE",UPPER(TRIM(SUBSTITUTE(T52,CHAR(160)," ")))&lt;&gt;UPPER(TRIM(SUBSTITUTE(W52,CHAR(160)," "))))),"",(V52*VLOOKUP(UPPER(TRIM(SUBSTITUTE(W52,CHAR(160)," "))),AP4:AS49,3,FALSE))/(S52*VLOOKUP(UPPER(TRIM(SUBSTITUTE(T52,CHAR(160)," "))),AP4:AS49,3,FALSE))),"")),IFERROR(AK51,"")))</f>
        <v>2.5</v>
      </c>
      <c r="AL52" s="40">
        <f t="shared" si="15"/>
        <v>1.3333333333333333</v>
      </c>
      <c r="AM52" s="50" t="str">
        <f t="shared" si="16"/>
        <v>FEUILLES DE MERINGUE</v>
      </c>
      <c r="AN52" s="1"/>
      <c r="AO52" s="1"/>
      <c r="AP52" s="21" t="s">
        <v>272</v>
      </c>
      <c r="AQ52" s="1"/>
      <c r="AS52" s="1"/>
      <c r="BB52" s="321" t="s">
        <v>491</v>
      </c>
      <c r="BC52" s="322" t="s">
        <v>492</v>
      </c>
      <c r="BD52" s="310"/>
      <c r="BE52" s="310"/>
      <c r="BF52" s="310"/>
      <c r="BG52" s="310"/>
      <c r="BH52" s="311"/>
      <c r="BJ52" s="229">
        <v>1</v>
      </c>
    </row>
    <row r="53" spans="1:62" ht="20.100000000000001" customHeight="1" x14ac:dyDescent="0.35">
      <c r="A53" s="232" t="s">
        <v>237</v>
      </c>
      <c r="B53" s="178">
        <f t="shared" si="18"/>
        <v>0</v>
      </c>
      <c r="C53" s="156"/>
      <c r="D53" s="157"/>
      <c r="E53" s="157"/>
      <c r="F53" s="157"/>
      <c r="G53" s="157"/>
      <c r="H53" s="157"/>
      <c r="I53" s="158"/>
      <c r="J53" s="131" t="s">
        <v>237</v>
      </c>
      <c r="K53" s="255" t="str">
        <f t="shared" si="6"/>
        <v>►</v>
      </c>
      <c r="L53" s="316"/>
      <c r="M53" s="265"/>
      <c r="N53" s="265"/>
      <c r="O53" s="266"/>
      <c r="P53" s="266"/>
      <c r="Q53" s="1"/>
      <c r="R53" s="186" t="str">
        <f>IF(ISBLANK(V53),"","L"&amp;TEXT(--RIGHT(LOOKUP(2,1/(R39:R52&lt;&gt;""),R39:R52),3)+1,"000"))</f>
        <v/>
      </c>
      <c r="S53" s="61"/>
      <c r="T53" s="62"/>
      <c r="U53" s="63"/>
      <c r="V53" s="77"/>
      <c r="W53" s="60"/>
      <c r="X53" s="46" t="str">
        <f t="shared" si="7"/>
        <v/>
      </c>
      <c r="Y53" s="46" t="str">
        <f>IF(NOT(AND(LEFT(R53,1)="L",R53&lt;&gt;"LIGNE")),"",IF(UPPER(TRIM(W53))="QS","Qt. suffisante",IF(AJ53="","",IF(AF53="MASSE",IF(AJ53&gt;=1,"Kg","g"),IF(AF53="VOLUME",IF(AJ53&gt;=1,"L","cl"),IFERROR(VLOOKUP(UPPER(TRIM(V53)),AP4:AS49,4,FALSE),V53))))))</f>
        <v/>
      </c>
      <c r="Z53" s="45" t="str">
        <f t="shared" si="8"/>
        <v/>
      </c>
      <c r="AA53" s="45" t="str">
        <f>IF(NOT(AND(LEFT(R53,1)="L",R53&lt;&gt;"LIGNE")),"",IF(UPPER(TRIM(W53))="QS","Qt. suffisante",IF(AI53="","",IF(AF53="MASSE",IF(AI53&gt;=1,"Kg","g"),IF(AF53="VOLUME",IF(AI53&gt;=1,"L","cl"),IFERROR(VLOOKUP(UPPER(TRIM(V53)),AP4:AS49,4,FALSE),V53))))))</f>
        <v/>
      </c>
      <c r="AB53" s="47" t="str">
        <f t="shared" si="9"/>
        <v/>
      </c>
      <c r="AC53" s="47" t="str">
        <f t="shared" si="10"/>
        <v/>
      </c>
      <c r="AD53" s="47" t="str">
        <f t="shared" si="11"/>
        <v/>
      </c>
      <c r="AE53" s="1"/>
      <c r="AF53" s="48" t="str">
        <f>IF(NOT(AND(LEFT(R53,1)="L",R53&lt;&gt;"LIGNE")),"",IFERROR(VLOOKUP(UPPER(TRIM(V53)),AP4:AS49,2,FALSE),""))</f>
        <v/>
      </c>
      <c r="AG53" s="49" t="str">
        <f>IF(NOT(AND(LEFT(R53,1)="L",R53&lt;&gt;"LIGNE")),"",IFERROR(VLOOKUP(UPPER(TRIM(V53)),AP4:AS49,3,FALSE),""))</f>
        <v/>
      </c>
      <c r="AH53" s="49" t="str">
        <f t="shared" si="12"/>
        <v/>
      </c>
      <c r="AI53" s="49" t="str">
        <f t="shared" si="13"/>
        <v/>
      </c>
      <c r="AJ53" s="49" t="str">
        <f t="shared" si="14"/>
        <v/>
      </c>
      <c r="AK53" s="40">
        <f>IF(R53="RECETTE","",IF(R53="PRINCIPAL AUTEUR",IF(OR(S53="",T53="",V53="",W53="",S53=0),"",IFERROR(IF(OR(VLOOKUP(UPPER(TRIM(SUBSTITUTE(T53,CHAR(160)," "))),AP4:AS49,2,FALSE)&lt;&gt;VLOOKUP(UPPER(TRIM(SUBSTITUTE(W53,CHAR(160)," "))),AP4:AS49,2,FALSE),AND(VLOOKUP(UPPER(TRIM(SUBSTITUTE(T53,CHAR(160)," "))),AP4:AS49,2,FALSE)="AUTRE",UPPER(TRIM(SUBSTITUTE(T53,CHAR(160)," ")))&lt;&gt;UPPER(TRIM(SUBSTITUTE(W53,CHAR(160)," "))))),"",(V53*VLOOKUP(UPPER(TRIM(SUBSTITUTE(W53,CHAR(160)," "))),AP4:AS49,3,FALSE))/(S53*VLOOKUP(UPPER(TRIM(SUBSTITUTE(T53,CHAR(160)," "))),AP4:AS49,3,FALSE))),"")),IFERROR(AK52,"")))</f>
        <v>2.5</v>
      </c>
      <c r="AL53" s="40">
        <f t="shared" si="15"/>
        <v>1.3333333333333333</v>
      </c>
      <c r="AM53" s="50" t="str">
        <f t="shared" si="16"/>
        <v>FEUILLES DE MERINGUE</v>
      </c>
      <c r="AN53" s="1"/>
      <c r="AO53" s="1"/>
      <c r="AP53" s="26" t="s">
        <v>469</v>
      </c>
      <c r="AQ53" s="1"/>
      <c r="AS53" s="1"/>
      <c r="BB53" s="321" t="s">
        <v>493</v>
      </c>
      <c r="BC53" s="322" t="s">
        <v>494</v>
      </c>
      <c r="BD53" s="310"/>
      <c r="BE53" s="310"/>
      <c r="BF53" s="310"/>
      <c r="BG53" s="310"/>
      <c r="BH53" s="311"/>
      <c r="BJ53" s="229">
        <v>1</v>
      </c>
    </row>
    <row r="54" spans="1:62" ht="20.100000000000001" customHeight="1" x14ac:dyDescent="0.35">
      <c r="A54" s="232" t="s">
        <v>237</v>
      </c>
      <c r="B54" s="178">
        <f t="shared" si="18"/>
        <v>0</v>
      </c>
      <c r="C54" s="156"/>
      <c r="D54" s="157"/>
      <c r="E54" s="157"/>
      <c r="F54" s="157"/>
      <c r="G54" s="157"/>
      <c r="H54" s="157"/>
      <c r="I54" s="158"/>
      <c r="J54" s="131" t="s">
        <v>237</v>
      </c>
      <c r="K54" s="255" t="str">
        <f t="shared" si="6"/>
        <v>A</v>
      </c>
      <c r="L54" s="316"/>
      <c r="M54" s="265"/>
      <c r="N54" s="265"/>
      <c r="O54" s="266"/>
      <c r="P54" s="266"/>
      <c r="Q54" s="1"/>
      <c r="R54" s="186" t="str">
        <f>IF(ISBLANK(V54),"","L"&amp;TEXT(--RIGHT(LOOKUP(2,1/(R39:R53&lt;&gt;""),R39:R53),3)+1,"000"))</f>
        <v/>
      </c>
      <c r="S54" s="167" t="s">
        <v>570</v>
      </c>
      <c r="T54" s="62" t="s">
        <v>271</v>
      </c>
      <c r="U54" s="63"/>
      <c r="V54" s="77"/>
      <c r="W54" s="60"/>
      <c r="X54" s="46" t="str">
        <f t="shared" si="7"/>
        <v/>
      </c>
      <c r="Y54" s="46" t="str">
        <f>IF(NOT(AND(LEFT(R54,1)="L",R54&lt;&gt;"LIGNE")),"",IF(UPPER(TRIM(W54))="QS","Qt. suffisante",IF(AJ54="","",IF(AF54="MASSE",IF(AJ54&gt;=1,"Kg","g"),IF(AF54="VOLUME",IF(AJ54&gt;=1,"L","cl"),IFERROR(VLOOKUP(UPPER(TRIM(V54)),AP4:AS49,4,FALSE),V54))))))</f>
        <v/>
      </c>
      <c r="Z54" s="45" t="str">
        <f t="shared" si="8"/>
        <v/>
      </c>
      <c r="AA54" s="45" t="str">
        <f>IF(NOT(AND(LEFT(R54,1)="L",R54&lt;&gt;"LIGNE")),"",IF(UPPER(TRIM(W54))="QS","Qt. suffisante",IF(AI54="","",IF(AF54="MASSE",IF(AI54&gt;=1,"Kg","g"),IF(AF54="VOLUME",IF(AI54&gt;=1,"L","cl"),IFERROR(VLOOKUP(UPPER(TRIM(V54)),AP4:AS49,4,FALSE),V54))))))</f>
        <v/>
      </c>
      <c r="AB54" s="47" t="str">
        <f t="shared" si="9"/>
        <v/>
      </c>
      <c r="AC54" s="47" t="str">
        <f t="shared" si="10"/>
        <v/>
      </c>
      <c r="AD54" s="47" t="str">
        <f t="shared" si="11"/>
        <v/>
      </c>
      <c r="AE54" s="1"/>
      <c r="AF54" s="48" t="str">
        <f>IF(NOT(AND(LEFT(R54,1)="L",R54&lt;&gt;"LIGNE")),"",IFERROR(VLOOKUP(UPPER(TRIM(V54)),AP4:AS49,2,FALSE),""))</f>
        <v/>
      </c>
      <c r="AG54" s="49" t="str">
        <f>IF(NOT(AND(LEFT(R54,1)="L",R54&lt;&gt;"LIGNE")),"",IFERROR(VLOOKUP(UPPER(TRIM(V54)),AP4:AS49,3,FALSE),""))</f>
        <v/>
      </c>
      <c r="AH54" s="49" t="str">
        <f t="shared" si="12"/>
        <v/>
      </c>
      <c r="AI54" s="49" t="str">
        <f t="shared" si="13"/>
        <v/>
      </c>
      <c r="AJ54" s="49" t="str">
        <f t="shared" si="14"/>
        <v/>
      </c>
      <c r="AK54" s="40">
        <f>IF(R54="RECETTE","",IF(R54="PRINCIPAL AUTEUR",IF(OR(S54="",T54="",V54="",W54="",S54=0),"",IFERROR(IF(OR(VLOOKUP(UPPER(TRIM(SUBSTITUTE(T54,CHAR(160)," "))),AP4:AS49,2,FALSE)&lt;&gt;VLOOKUP(UPPER(TRIM(SUBSTITUTE(W54,CHAR(160)," "))),AP4:AS49,2,FALSE),AND(VLOOKUP(UPPER(TRIM(SUBSTITUTE(T54,CHAR(160)," "))),AP4:AS49,2,FALSE)="AUTRE",UPPER(TRIM(SUBSTITUTE(T54,CHAR(160)," ")))&lt;&gt;UPPER(TRIM(SUBSTITUTE(W54,CHAR(160)," "))))),"",(V54*VLOOKUP(UPPER(TRIM(SUBSTITUTE(W54,CHAR(160)," "))),AP4:AS49,3,FALSE))/(S54*VLOOKUP(UPPER(TRIM(SUBSTITUTE(T54,CHAR(160)," "))),AP4:AS49,3,FALSE))),"")),IFERROR(AK53,"")))</f>
        <v>2.5</v>
      </c>
      <c r="AL54" s="40">
        <f t="shared" si="15"/>
        <v>1.3333333333333333</v>
      </c>
      <c r="AM54" s="50" t="str">
        <f t="shared" si="16"/>
        <v>FEUILLES DE MERINGUE</v>
      </c>
      <c r="AN54" s="1"/>
      <c r="AO54" s="1"/>
      <c r="AP54" s="26" t="s">
        <v>470</v>
      </c>
      <c r="AQ54" s="1"/>
      <c r="AS54" s="1"/>
      <c r="BB54" s="321" t="s">
        <v>495</v>
      </c>
      <c r="BC54" s="322" t="s">
        <v>496</v>
      </c>
      <c r="BD54" s="310"/>
      <c r="BE54" s="310"/>
      <c r="BF54" s="310"/>
      <c r="BG54" s="310"/>
      <c r="BH54" s="311"/>
      <c r="BJ54" s="229">
        <v>1</v>
      </c>
    </row>
    <row r="55" spans="1:62" ht="20.100000000000001" customHeight="1" x14ac:dyDescent="0.35">
      <c r="A55" s="232" t="s">
        <v>237</v>
      </c>
      <c r="B55" s="178">
        <f t="shared" si="18"/>
        <v>0</v>
      </c>
      <c r="C55" s="156"/>
      <c r="D55" s="157"/>
      <c r="E55" s="157"/>
      <c r="F55" s="157"/>
      <c r="G55" s="157"/>
      <c r="H55" s="157"/>
      <c r="I55" s="158"/>
      <c r="J55" s="131" t="s">
        <v>237</v>
      </c>
      <c r="K55" s="255" t="str">
        <f t="shared" si="6"/>
        <v>A</v>
      </c>
      <c r="L55" s="279"/>
      <c r="M55" s="265"/>
      <c r="N55" s="265"/>
      <c r="O55" s="266"/>
      <c r="P55" s="266"/>
      <c r="Q55" s="1"/>
      <c r="R55" s="186" t="str">
        <f>IF(ISBLANK(V55),"","L"&amp;TEXT(--RIGHT(LOOKUP(2,1/(R39:R54&lt;&gt;""),R39:R54),3)+1,"000"))</f>
        <v/>
      </c>
      <c r="S55" s="117" t="s">
        <v>395</v>
      </c>
      <c r="T55" s="62"/>
      <c r="U55" s="63"/>
      <c r="V55" s="77"/>
      <c r="W55" s="76"/>
      <c r="X55" s="46" t="str">
        <f t="shared" si="7"/>
        <v/>
      </c>
      <c r="Y55" s="46" t="str">
        <f>IF(NOT(AND(LEFT(R55,1)="L",R55&lt;&gt;"LIGNE")),"",IF(UPPER(TRIM(W55))="QS","Qt. suffisante",IF(AJ55="","",IF(AF55="MASSE",IF(AJ55&gt;=1,"Kg","g"),IF(AF55="VOLUME",IF(AJ55&gt;=1,"L","cl"),IFERROR(VLOOKUP(UPPER(TRIM(V55)),AP4:AS49,4,FALSE),V55))))))</f>
        <v/>
      </c>
      <c r="Z55" s="45" t="str">
        <f t="shared" si="8"/>
        <v/>
      </c>
      <c r="AA55" s="45" t="str">
        <f>IF(NOT(AND(LEFT(R55,1)="L",R55&lt;&gt;"LIGNE")),"",IF(UPPER(TRIM(W55))="QS","Qt. suffisante",IF(AI55="","",IF(AF55="MASSE",IF(AI55&gt;=1,"Kg","g"),IF(AF55="VOLUME",IF(AI55&gt;=1,"L","cl"),IFERROR(VLOOKUP(UPPER(TRIM(V55)),AP4:AS49,4,FALSE),V55))))))</f>
        <v/>
      </c>
      <c r="AB55" s="47" t="str">
        <f t="shared" si="9"/>
        <v/>
      </c>
      <c r="AC55" s="47" t="str">
        <f t="shared" si="10"/>
        <v/>
      </c>
      <c r="AD55" s="47" t="str">
        <f t="shared" si="11"/>
        <v/>
      </c>
      <c r="AE55" s="1"/>
      <c r="AF55" s="48" t="str">
        <f>IF(NOT(AND(LEFT(R55,1)="L",R55&lt;&gt;"LIGNE")),"",IFERROR(VLOOKUP(UPPER(TRIM(V55)),AP4:AS49,2,FALSE),""))</f>
        <v/>
      </c>
      <c r="AG55" s="49" t="str">
        <f>IF(NOT(AND(LEFT(R55,1)="L",R55&lt;&gt;"LIGNE")),"",IFERROR(VLOOKUP(UPPER(TRIM(V55)),AP4:AS49,3,FALSE),""))</f>
        <v/>
      </c>
      <c r="AH55" s="49" t="str">
        <f t="shared" si="12"/>
        <v/>
      </c>
      <c r="AI55" s="49" t="str">
        <f t="shared" si="13"/>
        <v/>
      </c>
      <c r="AJ55" s="49" t="str">
        <f t="shared" si="14"/>
        <v/>
      </c>
      <c r="AK55" s="40">
        <f>IF(R55="RECETTE","",IF(R55="PRINCIPAL AUTEUR",IF(OR(S55="",T55="",V55="",W55="",S55=0),"",IFERROR(IF(OR(VLOOKUP(UPPER(TRIM(SUBSTITUTE(T55,CHAR(160)," "))),AP4:AS49,2,FALSE)&lt;&gt;VLOOKUP(UPPER(TRIM(SUBSTITUTE(W55,CHAR(160)," "))),AP4:AS49,2,FALSE),AND(VLOOKUP(UPPER(TRIM(SUBSTITUTE(T55,CHAR(160)," "))),AP4:AS49,2,FALSE)="AUTRE",UPPER(TRIM(SUBSTITUTE(T55,CHAR(160)," ")))&lt;&gt;UPPER(TRIM(SUBSTITUTE(W55,CHAR(160)," "))))),"",(V55*VLOOKUP(UPPER(TRIM(SUBSTITUTE(W55,CHAR(160)," "))),AP4:AS49,3,FALSE))/(S55*VLOOKUP(UPPER(TRIM(SUBSTITUTE(T55,CHAR(160)," "))),AP4:AS49,3,FALSE))),"")),IFERROR(AK54,"")))</f>
        <v>2.5</v>
      </c>
      <c r="AL55" s="40">
        <f t="shared" si="15"/>
        <v>1.3333333333333333</v>
      </c>
      <c r="AM55" s="50" t="str">
        <f t="shared" si="16"/>
        <v>FEUILLES DE MERINGUE</v>
      </c>
      <c r="AN55" s="1"/>
      <c r="AO55" s="1"/>
      <c r="AP55" s="26" t="s">
        <v>471</v>
      </c>
      <c r="AQ55" s="1"/>
      <c r="AR55" s="1"/>
      <c r="AS55" s="1"/>
      <c r="BB55" s="321" t="s">
        <v>497</v>
      </c>
      <c r="BC55" s="322" t="s">
        <v>498</v>
      </c>
      <c r="BD55" s="310"/>
      <c r="BE55" s="310"/>
      <c r="BF55" s="310"/>
      <c r="BG55" s="310"/>
      <c r="BH55" s="311"/>
      <c r="BJ55" s="229">
        <v>1</v>
      </c>
    </row>
    <row r="56" spans="1:62" ht="20.100000000000001" customHeight="1" thickBot="1" x14ac:dyDescent="0.4">
      <c r="A56" s="232" t="s">
        <v>237</v>
      </c>
      <c r="B56" s="178">
        <f t="shared" si="18"/>
        <v>0</v>
      </c>
      <c r="C56" s="156"/>
      <c r="D56" s="157"/>
      <c r="E56" s="157"/>
      <c r="F56" s="157"/>
      <c r="G56" s="157"/>
      <c r="H56" s="157"/>
      <c r="I56" s="158"/>
      <c r="J56" s="131" t="s">
        <v>237</v>
      </c>
      <c r="K56" s="255" t="str">
        <f t="shared" si="6"/>
        <v>A</v>
      </c>
      <c r="L56" s="279"/>
      <c r="M56" s="265"/>
      <c r="N56" s="265"/>
      <c r="O56" s="266"/>
      <c r="P56" s="266"/>
      <c r="Q56" s="1"/>
      <c r="R56" s="70" t="s">
        <v>571</v>
      </c>
      <c r="S56" s="71" t="s">
        <v>273</v>
      </c>
      <c r="T56" s="72"/>
      <c r="U56" s="72"/>
      <c r="V56" s="72"/>
      <c r="W56" s="73" t="s">
        <v>64</v>
      </c>
      <c r="X56" s="46" t="str">
        <f t="shared" si="7"/>
        <v/>
      </c>
      <c r="Y56" s="46" t="str">
        <f>IF(NOT(AND(LEFT(R56,1)="L",R56&lt;&gt;"LIGNE")),"",IF(UPPER(TRIM(W56))="QS","Qt. suffisante",IF(AJ56="","",IF(AF56="MASSE",IF(AJ56&gt;=1,"Kg","g"),IF(AF56="VOLUME",IF(AJ56&gt;=1,"L","cl"),IFERROR(VLOOKUP(UPPER(TRIM(V56)),AP4:AS49,4,FALSE),V56))))))</f>
        <v/>
      </c>
      <c r="Z56" s="45" t="str">
        <f t="shared" si="8"/>
        <v/>
      </c>
      <c r="AA56" s="45" t="str">
        <f>IF(NOT(AND(LEFT(R56,1)="L",R56&lt;&gt;"LIGNE")),"",IF(UPPER(TRIM(W56))="QS","Qt. suffisante",IF(AI56="","",IF(AF56="MASSE",IF(AI56&gt;=1,"Kg","g"),IF(AF56="VOLUME",IF(AI56&gt;=1,"L","cl"),IFERROR(VLOOKUP(UPPER(TRIM(V56)),AP4:AS49,4,FALSE),V56))))))</f>
        <v/>
      </c>
      <c r="AB56" s="47" t="str">
        <f t="shared" si="9"/>
        <v/>
      </c>
      <c r="AC56" s="47" t="str">
        <f t="shared" si="10"/>
        <v/>
      </c>
      <c r="AD56" s="47" t="str">
        <f t="shared" si="11"/>
        <v/>
      </c>
      <c r="AE56" s="1"/>
      <c r="AF56" s="48" t="str">
        <f>IF(NOT(AND(LEFT(R56,1)="L",R56&lt;&gt;"LIGNE")),"",IFERROR(VLOOKUP(UPPER(TRIM(V56)),AP4:AS49,2,FALSE),""))</f>
        <v/>
      </c>
      <c r="AG56" s="49" t="str">
        <f>IF(NOT(AND(LEFT(R56,1)="L",R56&lt;&gt;"LIGNE")),"",IFERROR(VLOOKUP(UPPER(TRIM(V56)),AP4:AS49,3,FALSE),""))</f>
        <v/>
      </c>
      <c r="AH56" s="49" t="str">
        <f t="shared" si="12"/>
        <v/>
      </c>
      <c r="AI56" s="49" t="str">
        <f t="shared" si="13"/>
        <v/>
      </c>
      <c r="AJ56" s="49" t="str">
        <f t="shared" si="14"/>
        <v/>
      </c>
      <c r="AK56" s="40">
        <f>IF(R56="RECETTE","",IF(R56="PRINCIPAL AUTEUR",IF(OR(S56="",T56="",V56="",W56="",S56=0),"",IFERROR(IF(OR(VLOOKUP(UPPER(TRIM(SUBSTITUTE(T56,CHAR(160)," "))),AP4:AS49,2,FALSE)&lt;&gt;VLOOKUP(UPPER(TRIM(SUBSTITUTE(W56,CHAR(160)," "))),AP4:AS49,2,FALSE),AND(VLOOKUP(UPPER(TRIM(SUBSTITUTE(T56,CHAR(160)," "))),AP4:AS49,2,FALSE)="AUTRE",UPPER(TRIM(SUBSTITUTE(T56,CHAR(160)," ")))&lt;&gt;UPPER(TRIM(SUBSTITUTE(W56,CHAR(160)," "))))),"",(V56*VLOOKUP(UPPER(TRIM(SUBSTITUTE(W56,CHAR(160)," "))),AP4:AS49,3,FALSE))/(S56*VLOOKUP(UPPER(TRIM(SUBSTITUTE(T56,CHAR(160)," "))),AP4:AS49,3,FALSE))),"")),IFERROR(AK55,"")))</f>
        <v>2.5</v>
      </c>
      <c r="AL56" s="40">
        <f t="shared" si="15"/>
        <v>1.3333333333333333</v>
      </c>
      <c r="AM56" s="50" t="str">
        <f t="shared" si="16"/>
        <v>FEUILLES DE MERINGUE</v>
      </c>
      <c r="AN56" s="1"/>
      <c r="AO56" s="1"/>
      <c r="AP56" s="51" t="s">
        <v>0</v>
      </c>
      <c r="AQ56" s="1"/>
      <c r="AR56" s="323" t="s">
        <v>279</v>
      </c>
      <c r="AS56" s="234"/>
      <c r="AT56" s="234"/>
      <c r="BB56" s="321" t="s">
        <v>499</v>
      </c>
      <c r="BC56" s="322" t="s">
        <v>500</v>
      </c>
      <c r="BD56" s="310"/>
      <c r="BE56" s="310"/>
      <c r="BF56" s="310"/>
      <c r="BG56" s="310"/>
      <c r="BH56" s="311"/>
      <c r="BJ56" s="229">
        <v>1</v>
      </c>
    </row>
    <row r="57" spans="1:62" ht="20.100000000000001" customHeight="1" thickBot="1" x14ac:dyDescent="0.4">
      <c r="A57" s="232" t="s">
        <v>237</v>
      </c>
      <c r="B57" s="178">
        <f t="shared" si="18"/>
        <v>0</v>
      </c>
      <c r="C57" s="156"/>
      <c r="D57" s="157"/>
      <c r="E57" s="157"/>
      <c r="F57" s="157"/>
      <c r="G57" s="157"/>
      <c r="H57" s="157"/>
      <c r="I57" s="158"/>
      <c r="J57" s="131" t="s">
        <v>237</v>
      </c>
      <c r="K57" s="255" t="str">
        <f t="shared" si="6"/>
        <v>►</v>
      </c>
      <c r="L57" s="324" t="s">
        <v>356</v>
      </c>
      <c r="M57" s="265"/>
      <c r="N57" s="272"/>
      <c r="O57" s="272"/>
      <c r="P57" s="272"/>
      <c r="Q57" s="1"/>
      <c r="R57" s="151"/>
      <c r="S57" s="152"/>
      <c r="T57" s="153"/>
      <c r="U57" s="154"/>
      <c r="V57" s="155"/>
      <c r="W57" s="151"/>
      <c r="X57" s="46" t="str">
        <f t="shared" si="7"/>
        <v/>
      </c>
      <c r="Y57" s="46" t="str">
        <f>IF(NOT(AND(LEFT(R57,1)="L",R57&lt;&gt;"LIGNE")),"",IF(UPPER(TRIM(W57))="QS","Qt. suffisante",IF(AJ57="","",IF(AF57="MASSE",IF(AJ57&gt;=1,"Kg","g"),IF(AF57="VOLUME",IF(AJ57&gt;=1,"L","cl"),IFERROR(VLOOKUP(UPPER(TRIM(V57)),AP4:AS49,4,FALSE),V57))))))</f>
        <v/>
      </c>
      <c r="Z57" s="45" t="str">
        <f t="shared" si="8"/>
        <v/>
      </c>
      <c r="AA57" s="45" t="str">
        <f>IF(NOT(AND(LEFT(R57,1)="L",R57&lt;&gt;"LIGNE")),"",IF(UPPER(TRIM(W57))="QS","Qt. suffisante",IF(AI57="","",IF(AF57="MASSE",IF(AI57&gt;=1,"Kg","g"),IF(AF57="VOLUME",IF(AI57&gt;=1,"L","cl"),IFERROR(VLOOKUP(UPPER(TRIM(V57)),AP4:AS49,4,FALSE),V57))))))</f>
        <v/>
      </c>
      <c r="AB57" s="47" t="str">
        <f t="shared" si="9"/>
        <v/>
      </c>
      <c r="AC57" s="47" t="str">
        <f t="shared" si="10"/>
        <v/>
      </c>
      <c r="AD57" s="47" t="str">
        <f t="shared" si="11"/>
        <v/>
      </c>
      <c r="AE57" s="1"/>
      <c r="AF57" s="48" t="str">
        <f>IF(NOT(AND(LEFT(R57,1)="L",R57&lt;&gt;"LIGNE")),"",IFERROR(VLOOKUP(UPPER(TRIM(V57)),AP4:AS49,2,FALSE),""))</f>
        <v/>
      </c>
      <c r="AG57" s="49" t="str">
        <f>IF(NOT(AND(LEFT(R57,1)="L",R57&lt;&gt;"LIGNE")),"",IFERROR(VLOOKUP(UPPER(TRIM(V57)),AP4:AS49,3,FALSE),""))</f>
        <v/>
      </c>
      <c r="AH57" s="49" t="str">
        <f t="shared" si="12"/>
        <v/>
      </c>
      <c r="AI57" s="49" t="str">
        <f t="shared" si="13"/>
        <v/>
      </c>
      <c r="AJ57" s="49" t="str">
        <f t="shared" si="14"/>
        <v/>
      </c>
      <c r="AK57" s="40">
        <f>IF(R57="RECETTE","",IF(R57="PRINCIPAL AUTEUR",IF(OR(S57="",T57="",V57="",W57="",S57=0),"",IFERROR(IF(OR(VLOOKUP(UPPER(TRIM(SUBSTITUTE(T57,CHAR(160)," "))),AP4:AS49,2,FALSE)&lt;&gt;VLOOKUP(UPPER(TRIM(SUBSTITUTE(W57,CHAR(160)," "))),AP4:AS49,2,FALSE),AND(VLOOKUP(UPPER(TRIM(SUBSTITUTE(T57,CHAR(160)," "))),AP4:AS49,2,FALSE)="AUTRE",UPPER(TRIM(SUBSTITUTE(T57,CHAR(160)," ")))&lt;&gt;UPPER(TRIM(SUBSTITUTE(W57,CHAR(160)," "))))),"",(V57*VLOOKUP(UPPER(TRIM(SUBSTITUTE(W57,CHAR(160)," "))),AP4:AS49,3,FALSE))/(S57*VLOOKUP(UPPER(TRIM(SUBSTITUTE(T57,CHAR(160)," "))),AP4:AS49,3,FALSE))),"")),IFERROR(AK56,"")))</f>
        <v>2.5</v>
      </c>
      <c r="AL57" s="40">
        <f t="shared" si="15"/>
        <v>1.3333333333333333</v>
      </c>
      <c r="AM57" s="50" t="str">
        <f t="shared" si="16"/>
        <v>FEUILLES DE MERINGUE</v>
      </c>
      <c r="AN57" s="1"/>
      <c r="AO57" s="1"/>
      <c r="AP57" s="55" t="s">
        <v>314</v>
      </c>
      <c r="AQ57" s="1"/>
      <c r="AR57" s="325" t="s">
        <v>282</v>
      </c>
      <c r="AS57" s="234"/>
      <c r="AT57" s="234"/>
      <c r="BB57" s="321" t="s">
        <v>501</v>
      </c>
      <c r="BC57" s="322" t="s">
        <v>544</v>
      </c>
      <c r="BD57" s="310"/>
      <c r="BE57" s="310"/>
      <c r="BF57" s="310"/>
      <c r="BG57" s="310"/>
      <c r="BH57" s="311"/>
      <c r="BJ57" s="229">
        <v>1</v>
      </c>
    </row>
    <row r="58" spans="1:62" ht="20.100000000000001" customHeight="1" x14ac:dyDescent="0.35">
      <c r="A58" s="232" t="s">
        <v>237</v>
      </c>
      <c r="B58" s="178">
        <f t="shared" si="18"/>
        <v>0</v>
      </c>
      <c r="C58" s="156"/>
      <c r="D58" s="157"/>
      <c r="E58" s="157"/>
      <c r="F58" s="157"/>
      <c r="G58" s="157"/>
      <c r="H58" s="157"/>
      <c r="I58" s="158"/>
      <c r="J58" s="131" t="s">
        <v>237</v>
      </c>
      <c r="K58" s="255" t="str">
        <f t="shared" si="6"/>
        <v>A</v>
      </c>
      <c r="L58" s="324"/>
      <c r="M58" s="265"/>
      <c r="N58" s="272"/>
      <c r="O58" s="272"/>
      <c r="P58" s="272"/>
      <c r="Q58" s="1"/>
      <c r="R58" s="31" t="s">
        <v>31</v>
      </c>
      <c r="S58" s="32" t="s">
        <v>425</v>
      </c>
      <c r="T58" s="32"/>
      <c r="U58" s="498" t="s">
        <v>280</v>
      </c>
      <c r="V58" s="499"/>
      <c r="W58" s="126" t="str">
        <f>IF(S58="","",UPPER(LEFT(TRIM(SUBSTITUTE(S58,CHAR(160),"")),1)))</f>
        <v>C</v>
      </c>
      <c r="X58" s="46" t="str">
        <f t="shared" si="7"/>
        <v/>
      </c>
      <c r="Y58" s="46" t="str">
        <f>IF(NOT(AND(LEFT(R58,1)="L",R58&lt;&gt;"LIGNE")),"",IF(UPPER(TRIM(W58))="QS","Qt. suffisante",IF(AJ58="","",IF(AF58="MASSE",IF(AJ58&gt;=1,"Kg","g"),IF(AF58="VOLUME",IF(AJ58&gt;=1,"L","cl"),IFERROR(VLOOKUP(UPPER(TRIM(V58)),AP4:AS49,4,FALSE),V58))))))</f>
        <v/>
      </c>
      <c r="Z58" s="45" t="str">
        <f t="shared" si="8"/>
        <v/>
      </c>
      <c r="AA58" s="45" t="str">
        <f>IF(NOT(AND(LEFT(R58,1)="L",R58&lt;&gt;"LIGNE")),"",IF(UPPER(TRIM(W58))="QS","Qt. suffisante",IF(AI58="","",IF(AF58="MASSE",IF(AI58&gt;=1,"Kg","g"),IF(AF58="VOLUME",IF(AI58&gt;=1,"L","cl"),IFERROR(VLOOKUP(UPPER(TRIM(V58)),AP4:AS49,4,FALSE),V58))))))</f>
        <v/>
      </c>
      <c r="AB58" s="47" t="str">
        <f t="shared" si="9"/>
        <v/>
      </c>
      <c r="AC58" s="47" t="str">
        <f t="shared" si="10"/>
        <v/>
      </c>
      <c r="AD58" s="47" t="str">
        <f t="shared" si="11"/>
        <v/>
      </c>
      <c r="AE58" s="1"/>
      <c r="AF58" s="48" t="str">
        <f>IF(NOT(AND(LEFT(R58,1)="L",R58&lt;&gt;"LIGNE")),"",IFERROR(VLOOKUP(UPPER(TRIM(V58)),AP4:AS49,2,FALSE),""))</f>
        <v/>
      </c>
      <c r="AG58" s="49" t="str">
        <f>IF(NOT(AND(LEFT(R58,1)="L",R58&lt;&gt;"LIGNE")),"",IFERROR(VLOOKUP(UPPER(TRIM(V58)),AP4:AS49,3,FALSE),""))</f>
        <v/>
      </c>
      <c r="AH58" s="49" t="str">
        <f t="shared" si="12"/>
        <v/>
      </c>
      <c r="AI58" s="49" t="str">
        <f t="shared" si="13"/>
        <v/>
      </c>
      <c r="AJ58" s="49" t="str">
        <f t="shared" si="14"/>
        <v/>
      </c>
      <c r="AK58" s="40" t="str">
        <f>IF(R58="RECETTE","",IF(R58="PRINCIPAL AUTEUR",IF(OR(S58="",T58="",V58="",W58="",S58=0),"",IFERROR(IF(OR(VLOOKUP(UPPER(TRIM(SUBSTITUTE(T58,CHAR(160)," "))),AP4:AS49,2,FALSE)&lt;&gt;VLOOKUP(UPPER(TRIM(SUBSTITUTE(W58,CHAR(160)," "))),AP4:AS49,2,FALSE),AND(VLOOKUP(UPPER(TRIM(SUBSTITUTE(T58,CHAR(160)," "))),AP4:AS49,2,FALSE)="AUTRE",UPPER(TRIM(SUBSTITUTE(T58,CHAR(160)," ")))&lt;&gt;UPPER(TRIM(SUBSTITUTE(W58,CHAR(160)," "))))),"",(V58*VLOOKUP(UPPER(TRIM(SUBSTITUTE(W58,CHAR(160)," "))),AP4:AS49,3,FALSE))/(S58*VLOOKUP(UPPER(TRIM(SUBSTITUTE(T58,CHAR(160)," "))),AP4:AS49,3,FALSE))),"")),IFERROR(AK57,"")))</f>
        <v/>
      </c>
      <c r="AL58" s="40" t="str">
        <f t="shared" si="15"/>
        <v/>
      </c>
      <c r="AM58" s="50" t="str">
        <f t="shared" si="16"/>
        <v>COULIS DE MANGUE</v>
      </c>
      <c r="AN58" s="1"/>
      <c r="AO58" s="1"/>
      <c r="AP58" s="55" t="s">
        <v>312</v>
      </c>
      <c r="AQ58" s="1"/>
      <c r="AR58" s="326"/>
      <c r="AS58" s="234"/>
      <c r="AT58" s="234"/>
      <c r="BB58" s="321" t="s">
        <v>502</v>
      </c>
      <c r="BC58" s="322" t="s">
        <v>503</v>
      </c>
      <c r="BD58" s="310"/>
      <c r="BE58" s="310"/>
      <c r="BF58" s="310"/>
      <c r="BG58" s="310"/>
      <c r="BH58" s="311"/>
      <c r="BJ58" s="229">
        <v>1</v>
      </c>
    </row>
    <row r="59" spans="1:62" ht="20.100000000000001" customHeight="1" thickBot="1" x14ac:dyDescent="0.4">
      <c r="A59" s="232" t="s">
        <v>237</v>
      </c>
      <c r="B59" s="178">
        <f t="shared" si="18"/>
        <v>0</v>
      </c>
      <c r="C59" s="156"/>
      <c r="D59" s="157"/>
      <c r="E59" s="157"/>
      <c r="F59" s="157"/>
      <c r="G59" s="157"/>
      <c r="H59" s="157"/>
      <c r="I59" s="158"/>
      <c r="J59" s="131" t="s">
        <v>237</v>
      </c>
      <c r="K59" s="255" t="str">
        <f t="shared" si="6"/>
        <v>A</v>
      </c>
      <c r="L59" s="327" t="s">
        <v>359</v>
      </c>
      <c r="M59" s="272"/>
      <c r="N59" s="272"/>
      <c r="O59" s="272"/>
      <c r="P59" s="272"/>
      <c r="Q59" s="1"/>
      <c r="R59" s="42" t="s">
        <v>35</v>
      </c>
      <c r="S59" s="99" t="s">
        <v>512</v>
      </c>
      <c r="T59" s="43">
        <v>18</v>
      </c>
      <c r="U59" s="101" t="s">
        <v>513</v>
      </c>
      <c r="V59" s="137">
        <v>11</v>
      </c>
      <c r="W59" s="159" t="s">
        <v>274</v>
      </c>
      <c r="X59" s="46" t="str">
        <f t="shared" si="7"/>
        <v/>
      </c>
      <c r="Y59" s="46" t="str">
        <f>IF(NOT(AND(LEFT(R59,1)="L",R59&lt;&gt;"LIGNE")),"",IF(UPPER(TRIM(W59))="QS","Qt. suffisante",IF(AJ59="","",IF(AF59="MASSE",IF(AJ59&gt;=1,"Kg","g"),IF(AF59="VOLUME",IF(AJ59&gt;=1,"L","cl"),IFERROR(VLOOKUP(UPPER(TRIM(V59)),AP4:AS49,4,FALSE),V59))))))</f>
        <v/>
      </c>
      <c r="Z59" s="45" t="str">
        <f t="shared" si="8"/>
        <v/>
      </c>
      <c r="AA59" s="45" t="str">
        <f>IF(NOT(AND(LEFT(R59,1)="L",R59&lt;&gt;"LIGNE")),"",IF(UPPER(TRIM(W59))="QS","Qt. suffisante",IF(AI59="","",IF(AF59="MASSE",IF(AI59&gt;=1,"Kg","g"),IF(AF59="VOLUME",IF(AI59&gt;=1,"L","cl"),IFERROR(VLOOKUP(UPPER(TRIM(V59)),AP4:AS49,4,FALSE),V59))))))</f>
        <v/>
      </c>
      <c r="AB59" s="47" t="str">
        <f t="shared" si="9"/>
        <v/>
      </c>
      <c r="AC59" s="47" t="str">
        <f t="shared" si="10"/>
        <v/>
      </c>
      <c r="AD59" s="47" t="str">
        <f t="shared" si="11"/>
        <v/>
      </c>
      <c r="AE59" s="1"/>
      <c r="AF59" s="48" t="str">
        <f>IF(NOT(AND(LEFT(R59,1)="L",R59&lt;&gt;"LIGNE")),"",IFERROR(VLOOKUP(UPPER(TRIM(V59)),AP4:AS49,2,FALSE),""))</f>
        <v/>
      </c>
      <c r="AG59" s="49" t="str">
        <f>IF(NOT(AND(LEFT(R59,1)="L",R59&lt;&gt;"LIGNE")),"",IFERROR(VLOOKUP(UPPER(TRIM(V59)),AP4:AS49,3,FALSE),""))</f>
        <v/>
      </c>
      <c r="AH59" s="49" t="str">
        <f t="shared" si="12"/>
        <v/>
      </c>
      <c r="AI59" s="49" t="str">
        <f t="shared" si="13"/>
        <v/>
      </c>
      <c r="AJ59" s="49" t="str">
        <f t="shared" si="14"/>
        <v/>
      </c>
      <c r="AK59" s="40" t="str">
        <f>IF(R59="RECETTE","",IF(R59="PRINCIPAL AUTEUR",IF(OR(S59="",T59="",V59="",W59="",S59=0),"",IFERROR(IF(OR(VLOOKUP(UPPER(TRIM(SUBSTITUTE(T59,CHAR(160)," "))),AP4:AS49,2,FALSE)&lt;&gt;VLOOKUP(UPPER(TRIM(SUBSTITUTE(W59,CHAR(160)," "))),AP4:AS49,2,FALSE),AND(VLOOKUP(UPPER(TRIM(SUBSTITUTE(T59,CHAR(160)," "))),AP4:AS49,2,FALSE)="AUTRE",UPPER(TRIM(SUBSTITUTE(T59,CHAR(160)," ")))&lt;&gt;UPPER(TRIM(SUBSTITUTE(W59,CHAR(160)," "))))),"",(V59*VLOOKUP(UPPER(TRIM(SUBSTITUTE(W59,CHAR(160)," "))),AP4:AS49,3,FALSE))/(S59*VLOOKUP(UPPER(TRIM(SUBSTITUTE(T59,CHAR(160)," "))),AP4:AS49,3,FALSE))),"")),IFERROR(AK58,"")))</f>
        <v/>
      </c>
      <c r="AL59" s="40">
        <f t="shared" si="15"/>
        <v>0.61111111111111116</v>
      </c>
      <c r="AM59" s="50" t="str">
        <f t="shared" si="16"/>
        <v>COULIS DE MANGUE</v>
      </c>
      <c r="AN59" s="1"/>
      <c r="AO59" s="1"/>
      <c r="AP59" s="55" t="s">
        <v>311</v>
      </c>
      <c r="AQ59" s="1"/>
      <c r="AR59" s="234"/>
      <c r="AS59" s="234"/>
      <c r="AT59" s="234"/>
      <c r="BB59" s="321" t="s">
        <v>504</v>
      </c>
      <c r="BC59" s="322" t="s">
        <v>505</v>
      </c>
      <c r="BD59" s="310"/>
      <c r="BE59" s="310"/>
      <c r="BF59" s="310"/>
      <c r="BG59" s="310"/>
      <c r="BH59" s="311"/>
      <c r="BJ59" s="229">
        <v>1</v>
      </c>
    </row>
    <row r="60" spans="1:62" ht="20.100000000000001" customHeight="1" thickBot="1" x14ac:dyDescent="0.4">
      <c r="A60" s="232" t="s">
        <v>237</v>
      </c>
      <c r="B60" s="178">
        <f t="shared" si="18"/>
        <v>0</v>
      </c>
      <c r="C60" s="156"/>
      <c r="D60" s="157"/>
      <c r="E60" s="157"/>
      <c r="F60" s="157"/>
      <c r="G60" s="157"/>
      <c r="H60" s="157"/>
      <c r="I60" s="158"/>
      <c r="J60" s="131" t="s">
        <v>237</v>
      </c>
      <c r="K60" s="255" t="str">
        <f t="shared" si="6"/>
        <v>A</v>
      </c>
      <c r="L60" s="328">
        <v>1</v>
      </c>
      <c r="M60" s="272"/>
      <c r="N60" s="272"/>
      <c r="O60" s="272"/>
      <c r="P60" s="272"/>
      <c r="Q60" s="1"/>
      <c r="R60" s="42" t="s">
        <v>37</v>
      </c>
      <c r="S60" s="52">
        <f>U63</f>
        <v>250</v>
      </c>
      <c r="T60" s="53" t="str">
        <f>V63</f>
        <v>g</v>
      </c>
      <c r="U60" s="106" t="s">
        <v>515</v>
      </c>
      <c r="V60" s="54">
        <v>300</v>
      </c>
      <c r="W60" s="21" t="s">
        <v>272</v>
      </c>
      <c r="X60" s="46" t="str">
        <f t="shared" si="7"/>
        <v/>
      </c>
      <c r="Y60" s="46" t="str">
        <f>IF(NOT(AND(LEFT(R60,1)="L",R60&lt;&gt;"LIGNE")),"",IF(UPPER(TRIM(W60))="QS","Qt. suffisante",IF(AJ60="","",IF(AF60="MASSE",IF(AJ60&gt;=1,"Kg","g"),IF(AF60="VOLUME",IF(AJ60&gt;=1,"L","cl"),IFERROR(VLOOKUP(UPPER(TRIM(V60)),AP4:AS49,4,FALSE),V60))))))</f>
        <v/>
      </c>
      <c r="Z60" s="45" t="str">
        <f t="shared" si="8"/>
        <v/>
      </c>
      <c r="AA60" s="45" t="str">
        <f>IF(NOT(AND(LEFT(R60,1)="L",R60&lt;&gt;"LIGNE")),"",IF(UPPER(TRIM(W60))="QS","Qt. suffisante",IF(AI60="","",IF(AF60="MASSE",IF(AI60&gt;=1,"Kg","g"),IF(AF60="VOLUME",IF(AI60&gt;=1,"L","cl"),IFERROR(VLOOKUP(UPPER(TRIM(V60)),AP4:AS49,4,FALSE),V60))))))</f>
        <v/>
      </c>
      <c r="AB60" s="47" t="str">
        <f t="shared" si="9"/>
        <v>OK</v>
      </c>
      <c r="AC60" s="47" t="str">
        <f t="shared" si="10"/>
        <v>MASSE</v>
      </c>
      <c r="AD60" s="47" t="str">
        <f t="shared" si="11"/>
        <v>MASSE</v>
      </c>
      <c r="AE60" s="1"/>
      <c r="AF60" s="48" t="str">
        <f>IF(NOT(AND(LEFT(R60,1)="L",R60&lt;&gt;"LIGNE")),"",IFERROR(VLOOKUP(UPPER(TRIM(V60)),AP4:AS49,2,FALSE),""))</f>
        <v/>
      </c>
      <c r="AG60" s="49" t="str">
        <f>IF(NOT(AND(LEFT(R60,1)="L",R60&lt;&gt;"LIGNE")),"",IFERROR(VLOOKUP(UPPER(TRIM(V60)),AP4:AS49,3,FALSE),""))</f>
        <v/>
      </c>
      <c r="AH60" s="49" t="str">
        <f t="shared" si="12"/>
        <v/>
      </c>
      <c r="AI60" s="49" t="str">
        <f t="shared" si="13"/>
        <v/>
      </c>
      <c r="AJ60" s="49" t="str">
        <f t="shared" si="14"/>
        <v/>
      </c>
      <c r="AK60" s="40">
        <f>IF(R60="RECETTE","",IF(R60="PRINCIPAL AUTEUR",IF(OR(S60="",T60="",V60="",W60="",S60=0),"",IFERROR(IF(OR(VLOOKUP(UPPER(TRIM(SUBSTITUTE(T60,CHAR(160)," "))),AP4:AS49,2,FALSE)&lt;&gt;VLOOKUP(UPPER(TRIM(SUBSTITUTE(W60,CHAR(160)," "))),AP4:AS49,2,FALSE),AND(VLOOKUP(UPPER(TRIM(SUBSTITUTE(T60,CHAR(160)," "))),AP4:AS49,2,FALSE)="AUTRE",UPPER(TRIM(SUBSTITUTE(T60,CHAR(160)," ")))&lt;&gt;UPPER(TRIM(SUBSTITUTE(W60,CHAR(160)," "))))),"",(V60*VLOOKUP(UPPER(TRIM(SUBSTITUTE(W60,CHAR(160)," "))),AP4:AS49,3,FALSE))/(S60*VLOOKUP(UPPER(TRIM(SUBSTITUTE(T60,CHAR(160)," "))),AP4:AS49,3,FALSE))),"")),IFERROR(AK59,"")))</f>
        <v>1.2</v>
      </c>
      <c r="AL60" s="40">
        <f t="shared" si="15"/>
        <v>0.61111111111111116</v>
      </c>
      <c r="AM60" s="50" t="str">
        <f t="shared" si="16"/>
        <v>COULIS DE MANGUE</v>
      </c>
      <c r="AN60" s="1"/>
      <c r="AO60" s="1"/>
      <c r="AP60" s="64" t="s">
        <v>318</v>
      </c>
      <c r="AQ60" s="1"/>
      <c r="AR60" s="437" t="s">
        <v>574</v>
      </c>
      <c r="AS60" s="438"/>
      <c r="AT60" s="439"/>
      <c r="BB60" s="312"/>
      <c r="BC60" s="320"/>
      <c r="BD60" s="310"/>
      <c r="BE60" s="310"/>
      <c r="BF60" s="310"/>
      <c r="BG60" s="310"/>
      <c r="BH60" s="311"/>
      <c r="BJ60" s="229">
        <v>1</v>
      </c>
    </row>
    <row r="61" spans="1:62" ht="20.100000000000001" customHeight="1" x14ac:dyDescent="0.25">
      <c r="A61" s="232" t="s">
        <v>237</v>
      </c>
      <c r="B61" s="178">
        <f t="shared" si="18"/>
        <v>0</v>
      </c>
      <c r="C61" s="156"/>
      <c r="D61" s="157"/>
      <c r="E61" s="157"/>
      <c r="F61" s="157"/>
      <c r="G61" s="157"/>
      <c r="H61" s="157"/>
      <c r="I61" s="158"/>
      <c r="J61" s="131" t="s">
        <v>237</v>
      </c>
      <c r="K61" s="255" t="str">
        <f t="shared" si="6"/>
        <v>A</v>
      </c>
      <c r="L61" s="324" t="s">
        <v>362</v>
      </c>
      <c r="M61" s="272"/>
      <c r="N61" s="272"/>
      <c r="O61" s="272"/>
      <c r="P61" s="272"/>
      <c r="Q61" s="1"/>
      <c r="R61" s="222"/>
      <c r="S61" s="224" t="s">
        <v>577</v>
      </c>
      <c r="T61" s="218" t="str">
        <f>IF(AND(COUNTIF(T63:T74,"*~**")=0,COUNTIF(T63:T74,"*~?*")=0),"",IF(COUNTIF(T63:T74,"*~**")&gt;0,COUNTIF(T63:T74,"*~**")&amp;" allergène"&amp;IF(COUNTIF(T63:T74,"*~**")&gt;1,"s","")&amp;" repéré"&amp;IF(COUNTIF(T63:T74,"*~**")&gt;1,"s","")&amp;" par *","")&amp;IF(AND(COUNTIF(T63:T74,"*~**")&gt;0,COUNTIF(T63:T74,"*~?*")&gt;0)," | ","")&amp;IF(COUNTIF(T63:T74,"*~?*")&gt;0,COUNTIF(T63:T74,"*~?*")&amp;" produit"&amp;IF(COUNTIF(T63:T74,"*~?*")&gt;1,"s","")&amp;" à vérifier par ?",""))</f>
        <v/>
      </c>
      <c r="U61" s="225"/>
      <c r="V61" s="226"/>
      <c r="W61" s="217"/>
      <c r="X61" s="46" t="str">
        <f t="shared" si="7"/>
        <v/>
      </c>
      <c r="Y61" s="46" t="str">
        <f>IF(NOT(AND(LEFT(R61,1)="L",R61&lt;&gt;"LIGNE")),"",IF(UPPER(TRIM(W61))="QS","Qt. suffisante",IF(AJ61="","",IF(AF61="MASSE",IF(AJ61&gt;=1,"Kg","g"),IF(AF61="VOLUME",IF(AJ61&gt;=1,"L","cl"),IFERROR(VLOOKUP(UPPER(TRIM(V61)),AP4:AS49,4,FALSE),V61))))))</f>
        <v/>
      </c>
      <c r="Z61" s="45" t="str">
        <f t="shared" si="8"/>
        <v/>
      </c>
      <c r="AA61" s="45" t="str">
        <f>IF(NOT(AND(LEFT(R61,1)="L",R61&lt;&gt;"LIGNE")),"",IF(UPPER(TRIM(W61))="QS","Qt. suffisante",IF(AI61="","",IF(AF61="MASSE",IF(AI61&gt;=1,"Kg","g"),IF(AF61="VOLUME",IF(AI61&gt;=1,"L","cl"),IFERROR(VLOOKUP(UPPER(TRIM(V61)),AP4:AS49,4,FALSE),V61))))))</f>
        <v/>
      </c>
      <c r="AB61" s="47" t="str">
        <f t="shared" si="9"/>
        <v/>
      </c>
      <c r="AC61" s="47" t="str">
        <f t="shared" si="10"/>
        <v/>
      </c>
      <c r="AD61" s="47" t="str">
        <f t="shared" si="11"/>
        <v/>
      </c>
      <c r="AE61" s="1"/>
      <c r="AF61" s="48" t="str">
        <f>IF(NOT(AND(LEFT(R61,1)="L",R61&lt;&gt;"LIGNE")),"",IFERROR(VLOOKUP(UPPER(TRIM(V61)),AP4:AS49,2,FALSE),""))</f>
        <v/>
      </c>
      <c r="AG61" s="49" t="str">
        <f>IF(NOT(AND(LEFT(R61,1)="L",R61&lt;&gt;"LIGNE")),"",IFERROR(VLOOKUP(UPPER(TRIM(V61)),AP4:AS49,3,FALSE),""))</f>
        <v/>
      </c>
      <c r="AH61" s="49" t="str">
        <f t="shared" si="12"/>
        <v/>
      </c>
      <c r="AI61" s="49" t="str">
        <f t="shared" si="13"/>
        <v/>
      </c>
      <c r="AJ61" s="49" t="str">
        <f t="shared" si="14"/>
        <v/>
      </c>
      <c r="AK61" s="40">
        <f>IF(R61="RECETTE","",IF(R61="PRINCIPAL AUTEUR",IF(OR(S61="",T61="",V61="",W61="",S61=0),"",IFERROR(IF(OR(VLOOKUP(UPPER(TRIM(SUBSTITUTE(T61,CHAR(160)," "))),AP4:AS49,2,FALSE)&lt;&gt;VLOOKUP(UPPER(TRIM(SUBSTITUTE(W61,CHAR(160)," "))),AP4:AS49,2,FALSE),AND(VLOOKUP(UPPER(TRIM(SUBSTITUTE(T61,CHAR(160)," "))),AP4:AS49,2,FALSE)="AUTRE",UPPER(TRIM(SUBSTITUTE(T61,CHAR(160)," ")))&lt;&gt;UPPER(TRIM(SUBSTITUTE(W61,CHAR(160)," "))))),"",(V61*VLOOKUP(UPPER(TRIM(SUBSTITUTE(W61,CHAR(160)," "))),AP4:AS49,3,FALSE))/(S61*VLOOKUP(UPPER(TRIM(SUBSTITUTE(T61,CHAR(160)," "))),AP4:AS49,3,FALSE))),"")),IFERROR(AK60,"")))</f>
        <v>1.2</v>
      </c>
      <c r="AL61" s="40">
        <f t="shared" si="15"/>
        <v>0.61111111111111116</v>
      </c>
      <c r="AM61" s="50" t="str">
        <f t="shared" si="16"/>
        <v>COULIS DE MANGUE</v>
      </c>
      <c r="AN61" s="1"/>
      <c r="AO61" s="1"/>
      <c r="AP61" s="64" t="s">
        <v>316</v>
      </c>
      <c r="AQ61" s="1"/>
      <c r="AR61" s="326" t="s">
        <v>287</v>
      </c>
      <c r="AS61" s="236"/>
      <c r="AT61" s="236"/>
      <c r="AV61" s="27"/>
      <c r="AW61" s="27"/>
      <c r="BB61" s="440" t="s">
        <v>506</v>
      </c>
      <c r="BC61" s="441"/>
      <c r="BD61" s="441"/>
      <c r="BE61" s="441"/>
      <c r="BF61" s="441"/>
      <c r="BG61" s="441"/>
      <c r="BH61" s="442"/>
      <c r="BJ61" s="229">
        <v>1</v>
      </c>
    </row>
    <row r="62" spans="1:62" ht="20.100000000000001" customHeight="1" x14ac:dyDescent="0.35">
      <c r="A62" s="232" t="s">
        <v>237</v>
      </c>
      <c r="B62" s="178">
        <f t="shared" si="18"/>
        <v>0</v>
      </c>
      <c r="C62" s="156"/>
      <c r="D62" s="157"/>
      <c r="E62" s="157"/>
      <c r="F62" s="157"/>
      <c r="G62" s="157"/>
      <c r="H62" s="157"/>
      <c r="I62" s="158"/>
      <c r="J62" s="131" t="s">
        <v>237</v>
      </c>
      <c r="K62" s="255" t="str">
        <f t="shared" si="6"/>
        <v>A</v>
      </c>
      <c r="L62" s="329" t="s">
        <v>364</v>
      </c>
      <c r="M62" s="272"/>
      <c r="N62" s="272"/>
      <c r="O62" s="272"/>
      <c r="P62" s="272"/>
      <c r="Q62" s="1"/>
      <c r="R62" s="185" t="s">
        <v>38</v>
      </c>
      <c r="S62" s="56" t="s">
        <v>39</v>
      </c>
      <c r="T62" s="191" t="s">
        <v>525</v>
      </c>
      <c r="U62" s="56" t="s">
        <v>40</v>
      </c>
      <c r="V62" s="56" t="s">
        <v>41</v>
      </c>
      <c r="W62" s="57" t="s">
        <v>42</v>
      </c>
      <c r="X62" s="46" t="str">
        <f t="shared" si="7"/>
        <v/>
      </c>
      <c r="Y62" s="46" t="str">
        <f>IF(NOT(AND(LEFT(R62,1)="L",R62&lt;&gt;"LIGNE")),"",IF(UPPER(TRIM(W62))="QS","Qt. suffisante",IF(AJ62="","",IF(AF62="MASSE",IF(AJ62&gt;=1,"Kg","g"),IF(AF62="VOLUME",IF(AJ62&gt;=1,"L","cl"),IFERROR(VLOOKUP(UPPER(TRIM(V62)),AP4:AS49,4,FALSE),V62))))))</f>
        <v/>
      </c>
      <c r="Z62" s="45" t="str">
        <f t="shared" si="8"/>
        <v/>
      </c>
      <c r="AA62" s="45" t="str">
        <f>IF(NOT(AND(LEFT(R62,1)="L",R62&lt;&gt;"LIGNE")),"",IF(UPPER(TRIM(W62))="QS","Qt. suffisante",IF(AI62="","",IF(AF62="MASSE",IF(AI62&gt;=1,"Kg","g"),IF(AF62="VOLUME",IF(AI62&gt;=1,"L","cl"),IFERROR(VLOOKUP(UPPER(TRIM(V62)),AP4:AS49,4,FALSE),V62))))))</f>
        <v/>
      </c>
      <c r="AB62" s="47" t="str">
        <f t="shared" si="9"/>
        <v/>
      </c>
      <c r="AC62" s="47" t="str">
        <f t="shared" si="10"/>
        <v/>
      </c>
      <c r="AD62" s="47" t="str">
        <f t="shared" si="11"/>
        <v/>
      </c>
      <c r="AE62" s="1"/>
      <c r="AF62" s="48" t="str">
        <f>IF(NOT(AND(LEFT(R62,1)="L",R62&lt;&gt;"LIGNE")),"",IFERROR(VLOOKUP(UPPER(TRIM(V62)),AP4:AS49,2,FALSE),""))</f>
        <v/>
      </c>
      <c r="AG62" s="49" t="str">
        <f>IF(NOT(AND(LEFT(R62,1)="L",R62&lt;&gt;"LIGNE")),"",IFERROR(VLOOKUP(UPPER(TRIM(V62)),AP4:AS49,3,FALSE),""))</f>
        <v/>
      </c>
      <c r="AH62" s="49" t="str">
        <f t="shared" si="12"/>
        <v/>
      </c>
      <c r="AI62" s="49" t="str">
        <f t="shared" si="13"/>
        <v/>
      </c>
      <c r="AJ62" s="49" t="str">
        <f t="shared" si="14"/>
        <v/>
      </c>
      <c r="AK62" s="40">
        <f>IF(R62="RECETTE","",IF(R62="PRINCIPAL AUTEUR",IF(OR(S62="",T62="",V62="",W62="",S62=0),"",IFERROR(IF(OR(VLOOKUP(UPPER(TRIM(SUBSTITUTE(T62,CHAR(160)," "))),AP4:AS49,2,FALSE)&lt;&gt;VLOOKUP(UPPER(TRIM(SUBSTITUTE(W62,CHAR(160)," "))),AP4:AS49,2,FALSE),AND(VLOOKUP(UPPER(TRIM(SUBSTITUTE(T62,CHAR(160)," "))),AP4:AS49,2,FALSE)="AUTRE",UPPER(TRIM(SUBSTITUTE(T62,CHAR(160)," ")))&lt;&gt;UPPER(TRIM(SUBSTITUTE(W62,CHAR(160)," "))))),"",(V62*VLOOKUP(UPPER(TRIM(SUBSTITUTE(W62,CHAR(160)," "))),AP4:AS49,3,FALSE))/(S62*VLOOKUP(UPPER(TRIM(SUBSTITUTE(T62,CHAR(160)," "))),AP4:AS49,3,FALSE))),"")),IFERROR(AK61,"")))</f>
        <v>1.2</v>
      </c>
      <c r="AL62" s="40">
        <f t="shared" si="15"/>
        <v>0.61111111111111116</v>
      </c>
      <c r="AM62" s="50" t="str">
        <f t="shared" si="16"/>
        <v>COULIS DE MANGUE</v>
      </c>
      <c r="AN62" s="1"/>
      <c r="AO62" s="1"/>
      <c r="AP62" s="64" t="s">
        <v>368</v>
      </c>
      <c r="AQ62" s="1"/>
      <c r="AR62" s="330" t="s">
        <v>290</v>
      </c>
      <c r="AS62" s="236"/>
      <c r="AT62" s="331" t="s">
        <v>291</v>
      </c>
      <c r="AV62" s="27"/>
      <c r="AW62" s="27"/>
      <c r="BB62" s="443" t="s">
        <v>507</v>
      </c>
      <c r="BC62" s="444"/>
      <c r="BD62" s="310"/>
      <c r="BE62" s="310"/>
      <c r="BF62" s="310"/>
      <c r="BG62" s="310"/>
      <c r="BH62" s="311"/>
      <c r="BJ62" s="229">
        <v>1</v>
      </c>
    </row>
    <row r="63" spans="1:62" ht="20.100000000000001" customHeight="1" thickBot="1" x14ac:dyDescent="0.4">
      <c r="A63" s="232" t="s">
        <v>237</v>
      </c>
      <c r="B63" s="178">
        <f t="shared" si="18"/>
        <v>0</v>
      </c>
      <c r="C63" s="156"/>
      <c r="D63" s="157"/>
      <c r="E63" s="157"/>
      <c r="F63" s="157"/>
      <c r="G63" s="157"/>
      <c r="H63" s="157"/>
      <c r="I63" s="158"/>
      <c r="J63" s="131" t="s">
        <v>237</v>
      </c>
      <c r="K63" s="255" t="str">
        <f t="shared" si="6"/>
        <v>A</v>
      </c>
      <c r="L63" s="328">
        <v>1</v>
      </c>
      <c r="M63" s="272"/>
      <c r="N63" s="272"/>
      <c r="O63" s="272"/>
      <c r="P63" s="272"/>
      <c r="Q63" s="1"/>
      <c r="R63" s="186" t="s">
        <v>43</v>
      </c>
      <c r="S63" s="168" t="s">
        <v>524</v>
      </c>
      <c r="T63" s="58" t="s">
        <v>426</v>
      </c>
      <c r="U63" s="59">
        <v>250</v>
      </c>
      <c r="V63" s="21" t="s">
        <v>272</v>
      </c>
      <c r="W63" s="60"/>
      <c r="X63" s="46">
        <f t="shared" si="7"/>
        <v>153</v>
      </c>
      <c r="Y63" s="46" t="str">
        <f>IF(NOT(AND(LEFT(R63,1)="L",R63&lt;&gt;"LIGNE")),"",IF(UPPER(TRIM(W63))="QS","Qt. suffisante",IF(AJ63="","",IF(AF63="MASSE",IF(AJ63&gt;=1,"Kg","g"),IF(AF63="VOLUME",IF(AJ63&gt;=1,"L","cl"),IFERROR(VLOOKUP(UPPER(TRIM(V63)),AP4:AS49,4,FALSE),V63))))))</f>
        <v>g</v>
      </c>
      <c r="Z63" s="45">
        <f t="shared" si="8"/>
        <v>300</v>
      </c>
      <c r="AA63" s="45" t="str">
        <f>IF(NOT(AND(LEFT(R63,1)="L",R63&lt;&gt;"LIGNE")),"",IF(UPPER(TRIM(W63))="QS","Qt. suffisante",IF(AI63="","",IF(AF63="MASSE",IF(AI63&gt;=1,"Kg","g"),IF(AF63="VOLUME",IF(AI63&gt;=1,"L","cl"),IFERROR(VLOOKUP(UPPER(TRIM(V63)),AP4:AS49,4,FALSE),V63))))))</f>
        <v>g</v>
      </c>
      <c r="AB63" s="47" t="str">
        <f t="shared" si="9"/>
        <v>OK</v>
      </c>
      <c r="AC63" s="47" t="str">
        <f t="shared" si="10"/>
        <v/>
      </c>
      <c r="AD63" s="47" t="str">
        <f t="shared" si="11"/>
        <v/>
      </c>
      <c r="AE63" s="1"/>
      <c r="AF63" s="48" t="str">
        <f>IF(NOT(AND(LEFT(R63,1)="L",R63&lt;&gt;"LIGNE")),"",IFERROR(VLOOKUP(UPPER(TRIM(V63)),AP4:AS49,2,FALSE),""))</f>
        <v>MASSE</v>
      </c>
      <c r="AG63" s="49">
        <f>IF(NOT(AND(LEFT(R63,1)="L",R63&lt;&gt;"LIGNE")),"",IFERROR(VLOOKUP(UPPER(TRIM(V63)),AP4:AS49,3,FALSE),""))</f>
        <v>1E-3</v>
      </c>
      <c r="AH63" s="49">
        <f t="shared" si="12"/>
        <v>0.25</v>
      </c>
      <c r="AI63" s="49">
        <f t="shared" si="13"/>
        <v>0.3</v>
      </c>
      <c r="AJ63" s="49">
        <f t="shared" si="14"/>
        <v>0.15277777777777779</v>
      </c>
      <c r="AK63" s="40">
        <f>IF(R63="RECETTE","",IF(R63="PRINCIPAL AUTEUR",IF(OR(S63="",T63="",V63="",W63="",S63=0),"",IFERROR(IF(OR(VLOOKUP(UPPER(TRIM(SUBSTITUTE(T63,CHAR(160)," "))),AP4:AS49,2,FALSE)&lt;&gt;VLOOKUP(UPPER(TRIM(SUBSTITUTE(W63,CHAR(160)," "))),AP4:AS49,2,FALSE),AND(VLOOKUP(UPPER(TRIM(SUBSTITUTE(T63,CHAR(160)," "))),AP4:AS49,2,FALSE)="AUTRE",UPPER(TRIM(SUBSTITUTE(T63,CHAR(160)," ")))&lt;&gt;UPPER(TRIM(SUBSTITUTE(W63,CHAR(160)," "))))),"",(V63*VLOOKUP(UPPER(TRIM(SUBSTITUTE(W63,CHAR(160)," "))),AP4:AS49,3,FALSE))/(S63*VLOOKUP(UPPER(TRIM(SUBSTITUTE(T63,CHAR(160)," "))),AP4:AS49,3,FALSE))),"")),IFERROR(AK62,"")))</f>
        <v>1.2</v>
      </c>
      <c r="AL63" s="40">
        <f t="shared" si="15"/>
        <v>0.61111111111111116</v>
      </c>
      <c r="AM63" s="50" t="str">
        <f t="shared" si="16"/>
        <v>COULIS DE MANGUE</v>
      </c>
      <c r="AN63" s="1"/>
      <c r="AO63" s="1"/>
      <c r="AP63" s="64" t="s">
        <v>49</v>
      </c>
      <c r="AQ63" s="1"/>
      <c r="AR63" s="332" t="str">
        <f>SUBSTITUTE(ADDRESS(1,COLUMN(),4),"1","")</f>
        <v>AR</v>
      </c>
      <c r="AS63" s="333">
        <v>0</v>
      </c>
      <c r="AT63" s="331" t="s">
        <v>293</v>
      </c>
      <c r="AV63" s="27"/>
      <c r="AW63" s="27"/>
      <c r="BB63" s="443"/>
      <c r="BC63" s="444"/>
      <c r="BD63" s="334" t="s">
        <v>510</v>
      </c>
      <c r="BE63" s="310"/>
      <c r="BF63" s="335" t="s">
        <v>509</v>
      </c>
      <c r="BG63" s="334" t="s">
        <v>511</v>
      </c>
      <c r="BH63" s="311"/>
      <c r="BJ63" s="229">
        <v>1</v>
      </c>
    </row>
    <row r="64" spans="1:62" ht="20.100000000000001" customHeight="1" x14ac:dyDescent="0.35">
      <c r="A64" s="232" t="s">
        <v>237</v>
      </c>
      <c r="B64" s="178">
        <f t="shared" si="18"/>
        <v>0</v>
      </c>
      <c r="C64" s="156"/>
      <c r="D64" s="157"/>
      <c r="E64" s="157"/>
      <c r="F64" s="157"/>
      <c r="G64" s="157"/>
      <c r="H64" s="157"/>
      <c r="I64" s="158"/>
      <c r="J64" s="131"/>
      <c r="K64" s="255" t="str">
        <f t="shared" si="6"/>
        <v>A</v>
      </c>
      <c r="L64" s="324" t="s">
        <v>369</v>
      </c>
      <c r="M64" s="272"/>
      <c r="N64" s="272"/>
      <c r="O64" s="272"/>
      <c r="P64" s="272"/>
      <c r="Q64" s="1"/>
      <c r="R64" s="186" t="str">
        <f>IF(ISBLANK(V64),"","L"&amp;TEXT(--RIGHT(LOOKUP(2,1/(R63:R63&lt;&gt;""),R63:R63),3)+1,"000"))</f>
        <v>L002</v>
      </c>
      <c r="S64" s="61"/>
      <c r="T64" s="62" t="s">
        <v>427</v>
      </c>
      <c r="U64" s="63">
        <v>55</v>
      </c>
      <c r="V64" s="21" t="s">
        <v>272</v>
      </c>
      <c r="W64" s="60"/>
      <c r="X64" s="46">
        <f t="shared" si="7"/>
        <v>34</v>
      </c>
      <c r="Y64" s="46" t="str">
        <f>IF(NOT(AND(LEFT(R64,1)="L",R64&lt;&gt;"LIGNE")),"",IF(UPPER(TRIM(W64))="QS","Qt. suffisante",IF(AJ64="","",IF(AF64="MASSE",IF(AJ64&gt;=1,"Kg","g"),IF(AF64="VOLUME",IF(AJ64&gt;=1,"L","cl"),IFERROR(VLOOKUP(UPPER(TRIM(V64)),AP4:AS49,4,FALSE),V64))))))</f>
        <v>g</v>
      </c>
      <c r="Z64" s="45">
        <f t="shared" si="8"/>
        <v>66</v>
      </c>
      <c r="AA64" s="45" t="str">
        <f>IF(NOT(AND(LEFT(R64,1)="L",R64&lt;&gt;"LIGNE")),"",IF(UPPER(TRIM(W64))="QS","Qt. suffisante",IF(AI64="","",IF(AF64="MASSE",IF(AI64&gt;=1,"Kg","g"),IF(AF64="VOLUME",IF(AI64&gt;=1,"L","cl"),IFERROR(VLOOKUP(UPPER(TRIM(V64)),AP4:AS49,4,FALSE),V64))))))</f>
        <v>g</v>
      </c>
      <c r="AB64" s="47" t="str">
        <f t="shared" si="9"/>
        <v>OK</v>
      </c>
      <c r="AC64" s="47" t="str">
        <f t="shared" si="10"/>
        <v/>
      </c>
      <c r="AD64" s="47" t="str">
        <f t="shared" si="11"/>
        <v/>
      </c>
      <c r="AE64" s="1"/>
      <c r="AF64" s="48" t="str">
        <f>IF(NOT(AND(LEFT(R64,1)="L",R64&lt;&gt;"LIGNE")),"",IFERROR(VLOOKUP(UPPER(TRIM(V64)),AP4:AS49,2,FALSE),""))</f>
        <v>MASSE</v>
      </c>
      <c r="AG64" s="49">
        <f>IF(NOT(AND(LEFT(R64,1)="L",R64&lt;&gt;"LIGNE")),"",IFERROR(VLOOKUP(UPPER(TRIM(V64)),AP4:AS49,3,FALSE),""))</f>
        <v>1E-3</v>
      </c>
      <c r="AH64" s="49">
        <f t="shared" si="12"/>
        <v>5.5E-2</v>
      </c>
      <c r="AI64" s="49">
        <f t="shared" si="13"/>
        <v>6.6000000000000003E-2</v>
      </c>
      <c r="AJ64" s="49">
        <f t="shared" si="14"/>
        <v>3.3611111111111112E-2</v>
      </c>
      <c r="AK64" s="40">
        <f>IF(R64="RECETTE","",IF(R64="PRINCIPAL AUTEUR",IF(OR(S64="",T64="",V64="",W64="",S64=0),"",IFERROR(IF(OR(VLOOKUP(UPPER(TRIM(SUBSTITUTE(T64,CHAR(160)," "))),AP4:AS49,2,FALSE)&lt;&gt;VLOOKUP(UPPER(TRIM(SUBSTITUTE(W64,CHAR(160)," "))),AP4:AS49,2,FALSE),AND(VLOOKUP(UPPER(TRIM(SUBSTITUTE(T64,CHAR(160)," "))),AP4:AS49,2,FALSE)="AUTRE",UPPER(TRIM(SUBSTITUTE(T64,CHAR(160)," ")))&lt;&gt;UPPER(TRIM(SUBSTITUTE(W64,CHAR(160)," "))))),"",(V64*VLOOKUP(UPPER(TRIM(SUBSTITUTE(W64,CHAR(160)," "))),AP4:AS49,3,FALSE))/(S64*VLOOKUP(UPPER(TRIM(SUBSTITUTE(T64,CHAR(160)," "))),AP4:AS49,3,FALSE))),"")),IFERROR(AK63,"")))</f>
        <v>1.2</v>
      </c>
      <c r="AL64" s="40">
        <f t="shared" si="15"/>
        <v>0.61111111111111116</v>
      </c>
      <c r="AM64" s="50" t="str">
        <f t="shared" si="16"/>
        <v>COULIS DE MANGUE</v>
      </c>
      <c r="AN64" s="1"/>
      <c r="AO64" s="1"/>
      <c r="AP64" s="64" t="s">
        <v>439</v>
      </c>
      <c r="AQ64" s="1"/>
      <c r="AR64" s="336" t="s">
        <v>296</v>
      </c>
      <c r="AS64" s="333">
        <v>0</v>
      </c>
      <c r="AT64" s="337" t="s">
        <v>297</v>
      </c>
      <c r="BB64" s="312"/>
      <c r="BC64" s="338" t="s">
        <v>31</v>
      </c>
      <c r="BD64" s="32" t="s">
        <v>406</v>
      </c>
      <c r="BE64" s="339"/>
      <c r="BF64" s="161" t="s">
        <v>280</v>
      </c>
      <c r="BG64" s="126" t="str">
        <f>IF(BD64="","",UPPER(LEFT(TRIM(SUBSTITUTE(BD64,CHAR(160),"")),1)))</f>
        <v>F</v>
      </c>
      <c r="BH64" s="311"/>
      <c r="BJ64" s="229">
        <v>1</v>
      </c>
    </row>
    <row r="65" spans="1:62" ht="20.100000000000001" customHeight="1" x14ac:dyDescent="0.35">
      <c r="A65" s="232" t="s">
        <v>237</v>
      </c>
      <c r="B65" s="178">
        <f t="shared" si="18"/>
        <v>0</v>
      </c>
      <c r="C65" s="156"/>
      <c r="D65" s="157"/>
      <c r="E65" s="157"/>
      <c r="F65" s="157"/>
      <c r="G65" s="157"/>
      <c r="H65" s="157"/>
      <c r="I65" s="158"/>
      <c r="J65" s="131"/>
      <c r="K65" s="255" t="str">
        <f t="shared" si="6"/>
        <v>A</v>
      </c>
      <c r="L65" s="329" t="s">
        <v>531</v>
      </c>
      <c r="M65" s="272"/>
      <c r="N65" s="272"/>
      <c r="O65" s="272"/>
      <c r="P65" s="272"/>
      <c r="Q65" s="1"/>
      <c r="R65" s="186" t="str">
        <f>IF(ISBLANK(V65),"","L"&amp;TEXT(--RIGHT(LOOKUP(2,1/(R63:R64&lt;&gt;""),R63:R64),3)+1,"000"))</f>
        <v>L003</v>
      </c>
      <c r="S65" s="61"/>
      <c r="T65" s="62" t="s">
        <v>428</v>
      </c>
      <c r="U65" s="63">
        <v>10</v>
      </c>
      <c r="V65" s="21" t="s">
        <v>272</v>
      </c>
      <c r="W65" s="60"/>
      <c r="X65" s="46">
        <f t="shared" si="7"/>
        <v>6</v>
      </c>
      <c r="Y65" s="46" t="str">
        <f>IF(NOT(AND(LEFT(R65,1)="L",R65&lt;&gt;"LIGNE")),"",IF(UPPER(TRIM(W65))="QS","Qt. suffisante",IF(AJ65="","",IF(AF65="MASSE",IF(AJ65&gt;=1,"Kg","g"),IF(AF65="VOLUME",IF(AJ65&gt;=1,"L","cl"),IFERROR(VLOOKUP(UPPER(TRIM(V65)),AP4:AS49,4,FALSE),V65))))))</f>
        <v>g</v>
      </c>
      <c r="Z65" s="45">
        <f t="shared" si="8"/>
        <v>12</v>
      </c>
      <c r="AA65" s="45" t="str">
        <f>IF(NOT(AND(LEFT(R65,1)="L",R65&lt;&gt;"LIGNE")),"",IF(UPPER(TRIM(W65))="QS","Qt. suffisante",IF(AI65="","",IF(AF65="MASSE",IF(AI65&gt;=1,"Kg","g"),IF(AF65="VOLUME",IF(AI65&gt;=1,"L","cl"),IFERROR(VLOOKUP(UPPER(TRIM(V65)),AP4:AS49,4,FALSE),V65))))))</f>
        <v>g</v>
      </c>
      <c r="AB65" s="47" t="str">
        <f t="shared" si="9"/>
        <v>OK</v>
      </c>
      <c r="AC65" s="47" t="str">
        <f t="shared" si="10"/>
        <v/>
      </c>
      <c r="AD65" s="47" t="str">
        <f t="shared" si="11"/>
        <v/>
      </c>
      <c r="AE65" s="1"/>
      <c r="AF65" s="48" t="str">
        <f>IF(NOT(AND(LEFT(R65,1)="L",R65&lt;&gt;"LIGNE")),"",IFERROR(VLOOKUP(UPPER(TRIM(V65)),AP4:AS49,2,FALSE),""))</f>
        <v>MASSE</v>
      </c>
      <c r="AG65" s="49">
        <f>IF(NOT(AND(LEFT(R65,1)="L",R65&lt;&gt;"LIGNE")),"",IFERROR(VLOOKUP(UPPER(TRIM(V65)),AP4:AS49,3,FALSE),""))</f>
        <v>1E-3</v>
      </c>
      <c r="AH65" s="49">
        <f t="shared" si="12"/>
        <v>0.01</v>
      </c>
      <c r="AI65" s="49">
        <f t="shared" si="13"/>
        <v>1.2E-2</v>
      </c>
      <c r="AJ65" s="49">
        <f t="shared" si="14"/>
        <v>6.1111111111111114E-3</v>
      </c>
      <c r="AK65" s="40">
        <f>IF(R65="RECETTE","",IF(R65="PRINCIPAL AUTEUR",IF(OR(S65="",T65="",V65="",W65="",S65=0),"",IFERROR(IF(OR(VLOOKUP(UPPER(TRIM(SUBSTITUTE(T65,CHAR(160)," "))),AP4:AS49,2,FALSE)&lt;&gt;VLOOKUP(UPPER(TRIM(SUBSTITUTE(W65,CHAR(160)," "))),AP4:AS49,2,FALSE),AND(VLOOKUP(UPPER(TRIM(SUBSTITUTE(T65,CHAR(160)," "))),AP4:AS49,2,FALSE)="AUTRE",UPPER(TRIM(SUBSTITUTE(T65,CHAR(160)," ")))&lt;&gt;UPPER(TRIM(SUBSTITUTE(W65,CHAR(160)," "))))),"",(V65*VLOOKUP(UPPER(TRIM(SUBSTITUTE(W65,CHAR(160)," "))),AP4:AS49,3,FALSE))/(S65*VLOOKUP(UPPER(TRIM(SUBSTITUTE(T65,CHAR(160)," "))),AP4:AS49,3,FALSE))),"")),IFERROR(AK64,"")))</f>
        <v>1.2</v>
      </c>
      <c r="AL65" s="40">
        <f t="shared" si="15"/>
        <v>0.61111111111111116</v>
      </c>
      <c r="AM65" s="50" t="str">
        <f t="shared" si="16"/>
        <v>COULIS DE MANGUE</v>
      </c>
      <c r="AN65" s="1"/>
      <c r="AO65" s="1"/>
      <c r="AP65" s="64" t="s">
        <v>52</v>
      </c>
      <c r="AQ65" s="1"/>
      <c r="AR65" s="336" t="s">
        <v>299</v>
      </c>
      <c r="AS65" s="333">
        <v>0</v>
      </c>
      <c r="AT65" s="337" t="s">
        <v>300</v>
      </c>
      <c r="BB65" s="312"/>
      <c r="BC65" s="340" t="s">
        <v>35</v>
      </c>
      <c r="BD65" s="310"/>
      <c r="BE65" s="310"/>
      <c r="BF65" s="310"/>
      <c r="BG65" s="310"/>
      <c r="BH65" s="311"/>
      <c r="BJ65" s="229">
        <v>1</v>
      </c>
    </row>
    <row r="66" spans="1:62" ht="20.100000000000001" customHeight="1" x14ac:dyDescent="0.35">
      <c r="A66" s="232" t="s">
        <v>237</v>
      </c>
      <c r="B66" s="178">
        <f t="shared" si="18"/>
        <v>0</v>
      </c>
      <c r="C66" s="156"/>
      <c r="D66" s="157"/>
      <c r="E66" s="157"/>
      <c r="F66" s="157"/>
      <c r="G66" s="157"/>
      <c r="H66" s="157"/>
      <c r="I66" s="158"/>
      <c r="J66" s="131" t="s">
        <v>237</v>
      </c>
      <c r="K66" s="255" t="str">
        <f t="shared" si="6"/>
        <v>►</v>
      </c>
      <c r="L66" s="272"/>
      <c r="M66" s="272"/>
      <c r="N66" s="272"/>
      <c r="O66" s="272"/>
      <c r="P66" s="272"/>
      <c r="Q66" s="1"/>
      <c r="R66" s="186" t="str">
        <f>IF(ISBLANK(V66),"","L"&amp;TEXT(--RIGHT(LOOKUP(2,1/(R63:R65&lt;&gt;""),R63:R65),3)+1,"000"))</f>
        <v/>
      </c>
      <c r="S66" s="61"/>
      <c r="T66" s="62"/>
      <c r="U66" s="63"/>
      <c r="V66" s="77"/>
      <c r="W66" s="60"/>
      <c r="X66" s="46" t="str">
        <f t="shared" si="7"/>
        <v/>
      </c>
      <c r="Y66" s="46" t="str">
        <f>IF(NOT(AND(LEFT(R66,1)="L",R66&lt;&gt;"LIGNE")),"",IF(UPPER(TRIM(W66))="QS","Qt. suffisante",IF(AJ66="","",IF(AF66="MASSE",IF(AJ66&gt;=1,"Kg","g"),IF(AF66="VOLUME",IF(AJ66&gt;=1,"L","cl"),IFERROR(VLOOKUP(UPPER(TRIM(V66)),AP4:AS49,4,FALSE),V66))))))</f>
        <v/>
      </c>
      <c r="Z66" s="45" t="str">
        <f t="shared" si="8"/>
        <v/>
      </c>
      <c r="AA66" s="45" t="str">
        <f>IF(NOT(AND(LEFT(R66,1)="L",R66&lt;&gt;"LIGNE")),"",IF(UPPER(TRIM(W66))="QS","Qt. suffisante",IF(AI66="","",IF(AF66="MASSE",IF(AI66&gt;=1,"Kg","g"),IF(AF66="VOLUME",IF(AI66&gt;=1,"L","cl"),IFERROR(VLOOKUP(UPPER(TRIM(V66)),AP4:AS49,4,FALSE),V66))))))</f>
        <v/>
      </c>
      <c r="AB66" s="47" t="str">
        <f t="shared" si="9"/>
        <v/>
      </c>
      <c r="AC66" s="47" t="str">
        <f t="shared" si="10"/>
        <v/>
      </c>
      <c r="AD66" s="47" t="str">
        <f t="shared" si="11"/>
        <v/>
      </c>
      <c r="AE66" s="1"/>
      <c r="AF66" s="48" t="str">
        <f>IF(NOT(AND(LEFT(R66,1)="L",R66&lt;&gt;"LIGNE")),"",IFERROR(VLOOKUP(UPPER(TRIM(V66)),AP4:AS49,2,FALSE),""))</f>
        <v/>
      </c>
      <c r="AG66" s="49" t="str">
        <f>IF(NOT(AND(LEFT(R66,1)="L",R66&lt;&gt;"LIGNE")),"",IFERROR(VLOOKUP(UPPER(TRIM(V66)),AP4:AS49,3,FALSE),""))</f>
        <v/>
      </c>
      <c r="AH66" s="49" t="str">
        <f t="shared" si="12"/>
        <v/>
      </c>
      <c r="AI66" s="49" t="str">
        <f t="shared" si="13"/>
        <v/>
      </c>
      <c r="AJ66" s="49" t="str">
        <f t="shared" si="14"/>
        <v/>
      </c>
      <c r="AK66" s="40">
        <f>IF(R66="RECETTE","",IF(R66="PRINCIPAL AUTEUR",IF(OR(S66="",T66="",V66="",W66="",S66=0),"",IFERROR(IF(OR(VLOOKUP(UPPER(TRIM(SUBSTITUTE(T66,CHAR(160)," "))),AP4:AS49,2,FALSE)&lt;&gt;VLOOKUP(UPPER(TRIM(SUBSTITUTE(W66,CHAR(160)," "))),AP4:AS49,2,FALSE),AND(VLOOKUP(UPPER(TRIM(SUBSTITUTE(T66,CHAR(160)," "))),AP4:AS49,2,FALSE)="AUTRE",UPPER(TRIM(SUBSTITUTE(T66,CHAR(160)," ")))&lt;&gt;UPPER(TRIM(SUBSTITUTE(W66,CHAR(160)," "))))),"",(V66*VLOOKUP(UPPER(TRIM(SUBSTITUTE(W66,CHAR(160)," "))),AP4:AS49,3,FALSE))/(S66*VLOOKUP(UPPER(TRIM(SUBSTITUTE(T66,CHAR(160)," "))),AP4:AS49,3,FALSE))),"")),IFERROR(AK65,"")))</f>
        <v>1.2</v>
      </c>
      <c r="AL66" s="40">
        <f t="shared" si="15"/>
        <v>0.61111111111111116</v>
      </c>
      <c r="AM66" s="50" t="str">
        <f t="shared" si="16"/>
        <v>COULIS DE MANGUE</v>
      </c>
      <c r="AN66" s="1"/>
      <c r="AO66" s="1"/>
      <c r="AP66" s="64" t="s">
        <v>440</v>
      </c>
      <c r="AQ66" s="1"/>
      <c r="AR66" s="336" t="s">
        <v>302</v>
      </c>
      <c r="AS66" s="333">
        <v>0</v>
      </c>
      <c r="AT66" s="337" t="s">
        <v>303</v>
      </c>
      <c r="BB66" s="312"/>
      <c r="BC66" s="340" t="s">
        <v>37</v>
      </c>
      <c r="BD66" s="310"/>
      <c r="BE66" s="310"/>
      <c r="BF66" s="310"/>
      <c r="BG66" s="310"/>
      <c r="BH66" s="311"/>
      <c r="BJ66" s="229">
        <v>1</v>
      </c>
    </row>
    <row r="67" spans="1:62" ht="20.100000000000001" customHeight="1" x14ac:dyDescent="0.35">
      <c r="A67" s="232" t="s">
        <v>237</v>
      </c>
      <c r="B67" s="178">
        <f t="shared" si="18"/>
        <v>0</v>
      </c>
      <c r="C67" s="156"/>
      <c r="D67" s="157"/>
      <c r="E67" s="157"/>
      <c r="F67" s="157"/>
      <c r="G67" s="157"/>
      <c r="H67" s="157"/>
      <c r="I67" s="158"/>
      <c r="J67" s="131" t="s">
        <v>237</v>
      </c>
      <c r="K67" s="255" t="str">
        <f t="shared" si="6"/>
        <v>A</v>
      </c>
      <c r="L67" s="341"/>
      <c r="M67" s="341"/>
      <c r="N67" s="341"/>
      <c r="O67" s="341"/>
      <c r="P67" s="341"/>
      <c r="Q67" s="1"/>
      <c r="R67" s="186" t="str">
        <f>IF(ISBLANK(V67),"","L"&amp;TEXT(--RIGHT(LOOKUP(2,1/(R63:R66&lt;&gt;""),R63:R66),3)+1,"000"))</f>
        <v/>
      </c>
      <c r="S67" s="139" t="s">
        <v>472</v>
      </c>
      <c r="T67" s="139"/>
      <c r="U67" s="63"/>
      <c r="V67" s="77"/>
      <c r="W67" s="60"/>
      <c r="X67" s="46" t="str">
        <f t="shared" si="7"/>
        <v/>
      </c>
      <c r="Y67" s="46" t="str">
        <f>IF(NOT(AND(LEFT(R67,1)="L",R67&lt;&gt;"LIGNE")),"",IF(UPPER(TRIM(W67))="QS","Qt. suffisante",IF(AJ67="","",IF(AF67="MASSE",IF(AJ67&gt;=1,"Kg","g"),IF(AF67="VOLUME",IF(AJ67&gt;=1,"L","cl"),IFERROR(VLOOKUP(UPPER(TRIM(V67)),AP4:AS49,4,FALSE),V67))))))</f>
        <v/>
      </c>
      <c r="Z67" s="45" t="str">
        <f t="shared" si="8"/>
        <v/>
      </c>
      <c r="AA67" s="45" t="str">
        <f>IF(NOT(AND(LEFT(R67,1)="L",R67&lt;&gt;"LIGNE")),"",IF(UPPER(TRIM(W67))="QS","Qt. suffisante",IF(AI67="","",IF(AF67="MASSE",IF(AI67&gt;=1,"Kg","g"),IF(AF67="VOLUME",IF(AI67&gt;=1,"L","cl"),IFERROR(VLOOKUP(UPPER(TRIM(V67)),AP4:AS49,4,FALSE),V67))))))</f>
        <v/>
      </c>
      <c r="AB67" s="47" t="str">
        <f t="shared" si="9"/>
        <v/>
      </c>
      <c r="AC67" s="47" t="str">
        <f t="shared" si="10"/>
        <v/>
      </c>
      <c r="AD67" s="47" t="str">
        <f t="shared" si="11"/>
        <v/>
      </c>
      <c r="AE67" s="1"/>
      <c r="AF67" s="48" t="str">
        <f>IF(NOT(AND(LEFT(R67,1)="L",R67&lt;&gt;"LIGNE")),"",IFERROR(VLOOKUP(UPPER(TRIM(V67)),AP4:AS49,2,FALSE),""))</f>
        <v/>
      </c>
      <c r="AG67" s="49" t="str">
        <f>IF(NOT(AND(LEFT(R67,1)="L",R67&lt;&gt;"LIGNE")),"",IFERROR(VLOOKUP(UPPER(TRIM(V67)),AP4:AS49,3,FALSE),""))</f>
        <v/>
      </c>
      <c r="AH67" s="49" t="str">
        <f t="shared" si="12"/>
        <v/>
      </c>
      <c r="AI67" s="49" t="str">
        <f t="shared" si="13"/>
        <v/>
      </c>
      <c r="AJ67" s="49" t="str">
        <f t="shared" si="14"/>
        <v/>
      </c>
      <c r="AK67" s="40">
        <f>IF(R67="RECETTE","",IF(R67="PRINCIPAL AUTEUR",IF(OR(S67="",T67="",V67="",W67="",S67=0),"",IFERROR(IF(OR(VLOOKUP(UPPER(TRIM(SUBSTITUTE(T67,CHAR(160)," "))),AP4:AS49,2,FALSE)&lt;&gt;VLOOKUP(UPPER(TRIM(SUBSTITUTE(W67,CHAR(160)," "))),AP4:AS49,2,FALSE),AND(VLOOKUP(UPPER(TRIM(SUBSTITUTE(T67,CHAR(160)," "))),AP4:AS49,2,FALSE)="AUTRE",UPPER(TRIM(SUBSTITUTE(T67,CHAR(160)," ")))&lt;&gt;UPPER(TRIM(SUBSTITUTE(W67,CHAR(160)," "))))),"",(V67*VLOOKUP(UPPER(TRIM(SUBSTITUTE(W67,CHAR(160)," "))),AP4:AS49,3,FALSE))/(S67*VLOOKUP(UPPER(TRIM(SUBSTITUTE(T67,CHAR(160)," "))),AP4:AS49,3,FALSE))),"")),IFERROR(AK66,"")))</f>
        <v>1.2</v>
      </c>
      <c r="AL67" s="40">
        <f t="shared" si="15"/>
        <v>0.61111111111111116</v>
      </c>
      <c r="AM67" s="50" t="str">
        <f t="shared" si="16"/>
        <v>COULIS DE MANGUE</v>
      </c>
      <c r="AN67" s="1"/>
      <c r="AO67" s="1"/>
      <c r="AP67" s="64" t="s">
        <v>441</v>
      </c>
      <c r="AQ67" s="1"/>
      <c r="AR67" s="342" t="s">
        <v>272</v>
      </c>
      <c r="AS67" s="343">
        <f t="shared" ref="AS67:AS130" si="19">AT67 / 1000</f>
        <v>1E-3</v>
      </c>
      <c r="AT67" s="344">
        <v>1</v>
      </c>
      <c r="BB67" s="312"/>
      <c r="BC67" s="345" t="s">
        <v>508</v>
      </c>
      <c r="BD67" s="310"/>
      <c r="BE67" s="310"/>
      <c r="BF67" s="310"/>
      <c r="BG67" s="310"/>
      <c r="BH67" s="311"/>
      <c r="BJ67" s="229">
        <v>1</v>
      </c>
    </row>
    <row r="68" spans="1:62" ht="20.100000000000001" customHeight="1" x14ac:dyDescent="0.35">
      <c r="A68" s="232" t="s">
        <v>237</v>
      </c>
      <c r="B68" s="178">
        <f t="shared" si="18"/>
        <v>0</v>
      </c>
      <c r="C68" s="156"/>
      <c r="D68" s="157"/>
      <c r="E68" s="157"/>
      <c r="F68" s="157"/>
      <c r="G68" s="157"/>
      <c r="H68" s="157"/>
      <c r="I68" s="158"/>
      <c r="J68" s="131" t="s">
        <v>237</v>
      </c>
      <c r="K68" s="255" t="str">
        <f t="shared" si="6"/>
        <v>►</v>
      </c>
      <c r="L68" s="341"/>
      <c r="M68" s="341"/>
      <c r="N68" s="341"/>
      <c r="O68" s="341"/>
      <c r="P68" s="341"/>
      <c r="Q68" s="1"/>
      <c r="R68" s="186" t="str">
        <f>IF(ISBLANK(V68),"","L"&amp;TEXT(--RIGHT(LOOKUP(2,1/(R63:R67&lt;&gt;""),R63:R67),3)+1,"000"))</f>
        <v/>
      </c>
      <c r="S68" s="61"/>
      <c r="T68" s="62"/>
      <c r="U68" s="63"/>
      <c r="V68" s="77"/>
      <c r="W68" s="60"/>
      <c r="X68" s="46" t="str">
        <f t="shared" si="7"/>
        <v/>
      </c>
      <c r="Y68" s="46" t="str">
        <f>IF(NOT(AND(LEFT(R68,1)="L",R68&lt;&gt;"LIGNE")),"",IF(UPPER(TRIM(W68))="QS","Qt. suffisante",IF(AJ68="","",IF(AF68="MASSE",IF(AJ68&gt;=1,"Kg","g"),IF(AF68="VOLUME",IF(AJ68&gt;=1,"L","cl"),IFERROR(VLOOKUP(UPPER(TRIM(V68)),AP4:AS49,4,FALSE),V68))))))</f>
        <v/>
      </c>
      <c r="Z68" s="45" t="str">
        <f t="shared" si="8"/>
        <v/>
      </c>
      <c r="AA68" s="45" t="str">
        <f>IF(NOT(AND(LEFT(R68,1)="L",R68&lt;&gt;"LIGNE")),"",IF(UPPER(TRIM(W68))="QS","Qt. suffisante",IF(AI68="","",IF(AF68="MASSE",IF(AI68&gt;=1,"Kg","g"),IF(AF68="VOLUME",IF(AI68&gt;=1,"L","cl"),IFERROR(VLOOKUP(UPPER(TRIM(V68)),AP4:AS49,4,FALSE),V68))))))</f>
        <v/>
      </c>
      <c r="AB68" s="47" t="str">
        <f t="shared" si="9"/>
        <v/>
      </c>
      <c r="AC68" s="47" t="str">
        <f t="shared" si="10"/>
        <v/>
      </c>
      <c r="AD68" s="47" t="str">
        <f t="shared" si="11"/>
        <v/>
      </c>
      <c r="AE68" s="1"/>
      <c r="AF68" s="48" t="str">
        <f>IF(NOT(AND(LEFT(R68,1)="L",R68&lt;&gt;"LIGNE")),"",IFERROR(VLOOKUP(UPPER(TRIM(V68)),AP4:AS49,2,FALSE),""))</f>
        <v/>
      </c>
      <c r="AG68" s="49" t="str">
        <f>IF(NOT(AND(LEFT(R68,1)="L",R68&lt;&gt;"LIGNE")),"",IFERROR(VLOOKUP(UPPER(TRIM(V68)),AP4:AS49,3,FALSE),""))</f>
        <v/>
      </c>
      <c r="AH68" s="49" t="str">
        <f t="shared" si="12"/>
        <v/>
      </c>
      <c r="AI68" s="49" t="str">
        <f t="shared" si="13"/>
        <v/>
      </c>
      <c r="AJ68" s="49" t="str">
        <f t="shared" si="14"/>
        <v/>
      </c>
      <c r="AK68" s="40">
        <f>IF(R68="RECETTE","",IF(R68="PRINCIPAL AUTEUR",IF(OR(S68="",T68="",V68="",W68="",S68=0),"",IFERROR(IF(OR(VLOOKUP(UPPER(TRIM(SUBSTITUTE(T68,CHAR(160)," "))),AP4:AS49,2,FALSE)&lt;&gt;VLOOKUP(UPPER(TRIM(SUBSTITUTE(W68,CHAR(160)," "))),AP4:AS49,2,FALSE),AND(VLOOKUP(UPPER(TRIM(SUBSTITUTE(T68,CHAR(160)," "))),AP4:AS49,2,FALSE)="AUTRE",UPPER(TRIM(SUBSTITUTE(T68,CHAR(160)," ")))&lt;&gt;UPPER(TRIM(SUBSTITUTE(W68,CHAR(160)," "))))),"",(V68*VLOOKUP(UPPER(TRIM(SUBSTITUTE(W68,CHAR(160)," "))),AP4:AS49,3,FALSE))/(S68*VLOOKUP(UPPER(TRIM(SUBSTITUTE(T68,CHAR(160)," "))),AP4:AS49,3,FALSE))),"")),IFERROR(AK67,"")))</f>
        <v>1.2</v>
      </c>
      <c r="AL68" s="40">
        <f t="shared" si="15"/>
        <v>0.61111111111111116</v>
      </c>
      <c r="AM68" s="50" t="str">
        <f t="shared" si="16"/>
        <v>COULIS DE MANGUE</v>
      </c>
      <c r="AN68" s="1"/>
      <c r="AO68" s="1"/>
      <c r="AP68" s="64" t="s">
        <v>442</v>
      </c>
      <c r="AQ68" s="1"/>
      <c r="AR68" s="346" t="s">
        <v>10</v>
      </c>
      <c r="AS68" s="343">
        <f t="shared" si="19"/>
        <v>1</v>
      </c>
      <c r="AT68" s="344">
        <v>1000</v>
      </c>
      <c r="BB68" s="312"/>
      <c r="BC68" s="345"/>
      <c r="BD68" s="310"/>
      <c r="BE68" s="310"/>
      <c r="BF68" s="310"/>
      <c r="BG68" s="310"/>
      <c r="BH68" s="347" t="s">
        <v>517</v>
      </c>
      <c r="BJ68" s="229">
        <v>1</v>
      </c>
    </row>
    <row r="69" spans="1:62" ht="20.100000000000001" customHeight="1" x14ac:dyDescent="0.35">
      <c r="A69" s="232" t="s">
        <v>237</v>
      </c>
      <c r="B69" s="178">
        <f t="shared" si="18"/>
        <v>0</v>
      </c>
      <c r="C69" s="156"/>
      <c r="D69" s="157"/>
      <c r="E69" s="157"/>
      <c r="F69" s="157"/>
      <c r="G69" s="157"/>
      <c r="H69" s="157"/>
      <c r="I69" s="158"/>
      <c r="J69" s="131"/>
      <c r="K69" s="255" t="str">
        <f t="shared" si="6"/>
        <v>►</v>
      </c>
      <c r="L69" s="341"/>
      <c r="M69" s="341"/>
      <c r="N69" s="341"/>
      <c r="O69" s="341"/>
      <c r="P69" s="341"/>
      <c r="Q69" s="1"/>
      <c r="R69" s="186" t="str">
        <f>IF(ISBLANK(V69),"","L"&amp;TEXT(--RIGHT(LOOKUP(2,1/(R63:R68&lt;&gt;""),R63:R68),3)+1,"000"))</f>
        <v/>
      </c>
      <c r="S69" s="61"/>
      <c r="T69" s="62"/>
      <c r="U69" s="63"/>
      <c r="V69" s="77"/>
      <c r="W69" s="60"/>
      <c r="X69" s="46" t="str">
        <f t="shared" si="7"/>
        <v/>
      </c>
      <c r="Y69" s="46" t="str">
        <f>IF(NOT(AND(LEFT(R69,1)="L",R69&lt;&gt;"LIGNE")),"",IF(UPPER(TRIM(W69))="QS","Qt. suffisante",IF(AJ69="","",IF(AF69="MASSE",IF(AJ69&gt;=1,"Kg","g"),IF(AF69="VOLUME",IF(AJ69&gt;=1,"L","cl"),IFERROR(VLOOKUP(UPPER(TRIM(V69)),AP4:AS49,4,FALSE),V69))))))</f>
        <v/>
      </c>
      <c r="Z69" s="45" t="str">
        <f t="shared" si="8"/>
        <v/>
      </c>
      <c r="AA69" s="45" t="str">
        <f>IF(NOT(AND(LEFT(R69,1)="L",R69&lt;&gt;"LIGNE")),"",IF(UPPER(TRIM(W69))="QS","Qt. suffisante",IF(AI69="","",IF(AF69="MASSE",IF(AI69&gt;=1,"Kg","g"),IF(AF69="VOLUME",IF(AI69&gt;=1,"L","cl"),IFERROR(VLOOKUP(UPPER(TRIM(V69)),AP4:AS49,4,FALSE),V69))))))</f>
        <v/>
      </c>
      <c r="AB69" s="47" t="str">
        <f t="shared" si="9"/>
        <v/>
      </c>
      <c r="AC69" s="47" t="str">
        <f t="shared" si="10"/>
        <v/>
      </c>
      <c r="AD69" s="47" t="str">
        <f t="shared" si="11"/>
        <v/>
      </c>
      <c r="AE69" s="1"/>
      <c r="AF69" s="48" t="str">
        <f>IF(NOT(AND(LEFT(R69,1)="L",R69&lt;&gt;"LIGNE")),"",IFERROR(VLOOKUP(UPPER(TRIM(V69)),AP4:AS49,2,FALSE),""))</f>
        <v/>
      </c>
      <c r="AG69" s="49" t="str">
        <f>IF(NOT(AND(LEFT(R69,1)="L",R69&lt;&gt;"LIGNE")),"",IFERROR(VLOOKUP(UPPER(TRIM(V69)),AP4:AS49,3,FALSE),""))</f>
        <v/>
      </c>
      <c r="AH69" s="49" t="str">
        <f t="shared" si="12"/>
        <v/>
      </c>
      <c r="AI69" s="49" t="str">
        <f t="shared" si="13"/>
        <v/>
      </c>
      <c r="AJ69" s="49" t="str">
        <f t="shared" si="14"/>
        <v/>
      </c>
      <c r="AK69" s="40">
        <f>IF(R69="RECETTE","",IF(R69="PRINCIPAL AUTEUR",IF(OR(S69="",T69="",V69="",W69="",S69=0),"",IFERROR(IF(OR(VLOOKUP(UPPER(TRIM(SUBSTITUTE(T69,CHAR(160)," "))),AP4:AS49,2,FALSE)&lt;&gt;VLOOKUP(UPPER(TRIM(SUBSTITUTE(W69,CHAR(160)," "))),AP4:AS49,2,FALSE),AND(VLOOKUP(UPPER(TRIM(SUBSTITUTE(T69,CHAR(160)," "))),AP4:AS49,2,FALSE)="AUTRE",UPPER(TRIM(SUBSTITUTE(T69,CHAR(160)," ")))&lt;&gt;UPPER(TRIM(SUBSTITUTE(W69,CHAR(160)," "))))),"",(V69*VLOOKUP(UPPER(TRIM(SUBSTITUTE(W69,CHAR(160)," "))),AP4:AS49,3,FALSE))/(S69*VLOOKUP(UPPER(TRIM(SUBSTITUTE(T69,CHAR(160)," "))),AP4:AS49,3,FALSE))),"")),IFERROR(AK68,"")))</f>
        <v>1.2</v>
      </c>
      <c r="AL69" s="40">
        <f t="shared" si="15"/>
        <v>0.61111111111111116</v>
      </c>
      <c r="AM69" s="50" t="str">
        <f t="shared" si="16"/>
        <v>COULIS DE MANGUE</v>
      </c>
      <c r="AN69" s="1"/>
      <c r="AO69" s="1"/>
      <c r="AP69" s="64" t="s">
        <v>443</v>
      </c>
      <c r="AQ69" s="1"/>
      <c r="AR69" s="348" t="s">
        <v>305</v>
      </c>
      <c r="AS69" s="343">
        <f t="shared" si="19"/>
        <v>0.25</v>
      </c>
      <c r="AT69" s="344">
        <v>250</v>
      </c>
      <c r="BB69" s="312"/>
      <c r="BC69" s="259" t="s">
        <v>512</v>
      </c>
      <c r="BD69" s="43">
        <v>18</v>
      </c>
      <c r="BE69" s="310"/>
      <c r="BF69" s="260" t="s">
        <v>513</v>
      </c>
      <c r="BG69" s="137">
        <v>36</v>
      </c>
      <c r="BH69" s="349" t="s">
        <v>274</v>
      </c>
      <c r="BJ69" s="229">
        <v>1</v>
      </c>
    </row>
    <row r="70" spans="1:62" ht="20.100000000000001" customHeight="1" x14ac:dyDescent="0.35">
      <c r="A70" s="232" t="s">
        <v>237</v>
      </c>
      <c r="B70" s="178">
        <f t="shared" si="18"/>
        <v>0</v>
      </c>
      <c r="C70" s="156"/>
      <c r="D70" s="157"/>
      <c r="E70" s="157"/>
      <c r="F70" s="157"/>
      <c r="G70" s="157"/>
      <c r="H70" s="157"/>
      <c r="I70" s="158"/>
      <c r="J70" s="131"/>
      <c r="K70" s="255" t="str">
        <f t="shared" si="6"/>
        <v>►</v>
      </c>
      <c r="L70" s="341"/>
      <c r="M70" s="341"/>
      <c r="N70" s="341"/>
      <c r="O70" s="341"/>
      <c r="P70" s="341"/>
      <c r="Q70" s="1"/>
      <c r="R70" s="186" t="str">
        <f>IF(ISBLANK(V70),"","L"&amp;TEXT(--RIGHT(LOOKUP(2,1/(R63:R69&lt;&gt;""),R63:R69),3)+1,"000"))</f>
        <v/>
      </c>
      <c r="S70" s="61"/>
      <c r="T70" s="62"/>
      <c r="U70" s="63"/>
      <c r="V70" s="77"/>
      <c r="W70" s="60"/>
      <c r="X70" s="46" t="str">
        <f t="shared" si="7"/>
        <v/>
      </c>
      <c r="Y70" s="46" t="str">
        <f>IF(NOT(AND(LEFT(R70,1)="L",R70&lt;&gt;"LIGNE")),"",IF(UPPER(TRIM(W70))="QS","Qt. suffisante",IF(AJ70="","",IF(AF70="MASSE",IF(AJ70&gt;=1,"Kg","g"),IF(AF70="VOLUME",IF(AJ70&gt;=1,"L","cl"),IFERROR(VLOOKUP(UPPER(TRIM(V70)),AP4:AS49,4,FALSE),V70))))))</f>
        <v/>
      </c>
      <c r="Z70" s="45" t="str">
        <f t="shared" si="8"/>
        <v/>
      </c>
      <c r="AA70" s="45" t="str">
        <f>IF(NOT(AND(LEFT(R70,1)="L",R70&lt;&gt;"LIGNE")),"",IF(UPPER(TRIM(W70))="QS","Qt. suffisante",IF(AI70="","",IF(AF70="MASSE",IF(AI70&gt;=1,"Kg","g"),IF(AF70="VOLUME",IF(AI70&gt;=1,"L","cl"),IFERROR(VLOOKUP(UPPER(TRIM(V70)),AP4:AS49,4,FALSE),V70))))))</f>
        <v/>
      </c>
      <c r="AB70" s="47" t="str">
        <f t="shared" si="9"/>
        <v/>
      </c>
      <c r="AC70" s="47" t="str">
        <f t="shared" si="10"/>
        <v/>
      </c>
      <c r="AD70" s="47" t="str">
        <f t="shared" si="11"/>
        <v/>
      </c>
      <c r="AE70" s="1"/>
      <c r="AF70" s="48" t="str">
        <f>IF(NOT(AND(LEFT(R70,1)="L",R70&lt;&gt;"LIGNE")),"",IFERROR(VLOOKUP(UPPER(TRIM(V70)),AP4:AS49,2,FALSE),""))</f>
        <v/>
      </c>
      <c r="AG70" s="49" t="str">
        <f>IF(NOT(AND(LEFT(R70,1)="L",R70&lt;&gt;"LIGNE")),"",IFERROR(VLOOKUP(UPPER(TRIM(V70)),AP4:AS49,3,FALSE),""))</f>
        <v/>
      </c>
      <c r="AH70" s="49" t="str">
        <f t="shared" si="12"/>
        <v/>
      </c>
      <c r="AI70" s="49" t="str">
        <f t="shared" si="13"/>
        <v/>
      </c>
      <c r="AJ70" s="49" t="str">
        <f t="shared" si="14"/>
        <v/>
      </c>
      <c r="AK70" s="40">
        <f>IF(R70="RECETTE","",IF(R70="PRINCIPAL AUTEUR",IF(OR(S70="",T70="",V70="",W70="",S70=0),"",IFERROR(IF(OR(VLOOKUP(UPPER(TRIM(SUBSTITUTE(T70,CHAR(160)," "))),AP4:AS49,2,FALSE)&lt;&gt;VLOOKUP(UPPER(TRIM(SUBSTITUTE(W70,CHAR(160)," "))),AP4:AS49,2,FALSE),AND(VLOOKUP(UPPER(TRIM(SUBSTITUTE(T70,CHAR(160)," "))),AP4:AS49,2,FALSE)="AUTRE",UPPER(TRIM(SUBSTITUTE(T70,CHAR(160)," ")))&lt;&gt;UPPER(TRIM(SUBSTITUTE(W70,CHAR(160)," "))))),"",(V70*VLOOKUP(UPPER(TRIM(SUBSTITUTE(W70,CHAR(160)," "))),AP4:AS49,3,FALSE))/(S70*VLOOKUP(UPPER(TRIM(SUBSTITUTE(T70,CHAR(160)," "))),AP4:AS49,3,FALSE))),"")),IFERROR(AK69,"")))</f>
        <v>1.2</v>
      </c>
      <c r="AL70" s="40">
        <f t="shared" si="15"/>
        <v>0.61111111111111116</v>
      </c>
      <c r="AM70" s="50" t="str">
        <f t="shared" si="16"/>
        <v>COULIS DE MANGUE</v>
      </c>
      <c r="AN70" s="1"/>
      <c r="AO70" s="1"/>
      <c r="AP70" s="64" t="s">
        <v>367</v>
      </c>
      <c r="AQ70" s="1"/>
      <c r="AR70" s="348" t="s">
        <v>308</v>
      </c>
      <c r="AS70" s="343">
        <f t="shared" si="19"/>
        <v>0.5</v>
      </c>
      <c r="AT70" s="344">
        <v>500</v>
      </c>
      <c r="BB70" s="350"/>
      <c r="BC70" s="351">
        <v>150</v>
      </c>
      <c r="BD70" s="352" t="s">
        <v>272</v>
      </c>
      <c r="BE70" s="310"/>
      <c r="BF70" s="353" t="s">
        <v>515</v>
      </c>
      <c r="BG70" s="354">
        <v>250</v>
      </c>
      <c r="BH70" s="355" t="s">
        <v>15</v>
      </c>
      <c r="BJ70" s="229">
        <v>1</v>
      </c>
    </row>
    <row r="71" spans="1:62" ht="20.100000000000001" customHeight="1" x14ac:dyDescent="0.35">
      <c r="A71" s="232" t="s">
        <v>237</v>
      </c>
      <c r="B71" s="178">
        <f t="shared" si="18"/>
        <v>0</v>
      </c>
      <c r="C71" s="156"/>
      <c r="D71" s="157"/>
      <c r="E71" s="157"/>
      <c r="F71" s="157"/>
      <c r="G71" s="157"/>
      <c r="H71" s="157"/>
      <c r="I71" s="158"/>
      <c r="J71" s="131"/>
      <c r="K71" s="255" t="str">
        <f t="shared" si="6"/>
        <v>►</v>
      </c>
      <c r="L71" s="341"/>
      <c r="M71" s="341"/>
      <c r="N71" s="341"/>
      <c r="O71" s="341"/>
      <c r="P71" s="341"/>
      <c r="Q71" s="1"/>
      <c r="R71" s="186" t="str">
        <f>IF(ISBLANK(V71),"","L"&amp;TEXT(--RIGHT(LOOKUP(2,1/(R63:R70&lt;&gt;""),R63:R70),3)+1,"000"))</f>
        <v/>
      </c>
      <c r="S71" s="61"/>
      <c r="T71" s="62"/>
      <c r="U71" s="63"/>
      <c r="V71" s="77"/>
      <c r="W71" s="60"/>
      <c r="X71" s="46" t="str">
        <f t="shared" si="7"/>
        <v/>
      </c>
      <c r="Y71" s="46" t="str">
        <f>IF(NOT(AND(LEFT(R71,1)="L",R71&lt;&gt;"LIGNE")),"",IF(UPPER(TRIM(W71))="QS","Qt. suffisante",IF(AJ71="","",IF(AF71="MASSE",IF(AJ71&gt;=1,"Kg","g"),IF(AF71="VOLUME",IF(AJ71&gt;=1,"L","cl"),IFERROR(VLOOKUP(UPPER(TRIM(V71)),AP4:AS49,4,FALSE),V71))))))</f>
        <v/>
      </c>
      <c r="Z71" s="45" t="str">
        <f t="shared" si="8"/>
        <v/>
      </c>
      <c r="AA71" s="45" t="str">
        <f>IF(NOT(AND(LEFT(R71,1)="L",R71&lt;&gt;"LIGNE")),"",IF(UPPER(TRIM(W71))="QS","Qt. suffisante",IF(AI71="","",IF(AF71="MASSE",IF(AI71&gt;=1,"Kg","g"),IF(AF71="VOLUME",IF(AI71&gt;=1,"L","cl"),IFERROR(VLOOKUP(UPPER(TRIM(V71)),AP4:AS49,4,FALSE),V71))))))</f>
        <v/>
      </c>
      <c r="AB71" s="47" t="str">
        <f t="shared" si="9"/>
        <v/>
      </c>
      <c r="AC71" s="47" t="str">
        <f t="shared" si="10"/>
        <v/>
      </c>
      <c r="AD71" s="47" t="str">
        <f t="shared" si="11"/>
        <v/>
      </c>
      <c r="AE71" s="1"/>
      <c r="AF71" s="48" t="str">
        <f>IF(NOT(AND(LEFT(R71,1)="L",R71&lt;&gt;"LIGNE")),"",IFERROR(VLOOKUP(UPPER(TRIM(V71)),AP4:AS49,2,FALSE),""))</f>
        <v/>
      </c>
      <c r="AG71" s="49" t="str">
        <f>IF(NOT(AND(LEFT(R71,1)="L",R71&lt;&gt;"LIGNE")),"",IFERROR(VLOOKUP(UPPER(TRIM(V71)),AP4:AS49,3,FALSE),""))</f>
        <v/>
      </c>
      <c r="AH71" s="49" t="str">
        <f t="shared" si="12"/>
        <v/>
      </c>
      <c r="AI71" s="49" t="str">
        <f t="shared" si="13"/>
        <v/>
      </c>
      <c r="AJ71" s="49" t="str">
        <f t="shared" si="14"/>
        <v/>
      </c>
      <c r="AK71" s="40">
        <f>IF(R71="RECETTE","",IF(R71="PRINCIPAL AUTEUR",IF(OR(S71="",T71="",V71="",W71="",S71=0),"",IFERROR(IF(OR(VLOOKUP(UPPER(TRIM(SUBSTITUTE(T71,CHAR(160)," "))),AP4:AS49,2,FALSE)&lt;&gt;VLOOKUP(UPPER(TRIM(SUBSTITUTE(W71,CHAR(160)," "))),AP4:AS49,2,FALSE),AND(VLOOKUP(UPPER(TRIM(SUBSTITUTE(T71,CHAR(160)," "))),AP4:AS49,2,FALSE)="AUTRE",UPPER(TRIM(SUBSTITUTE(T71,CHAR(160)," ")))&lt;&gt;UPPER(TRIM(SUBSTITUTE(W71,CHAR(160)," "))))),"",(V71*VLOOKUP(UPPER(TRIM(SUBSTITUTE(W71,CHAR(160)," "))),AP4:AS49,3,FALSE))/(S71*VLOOKUP(UPPER(TRIM(SUBSTITUTE(T71,CHAR(160)," "))),AP4:AS49,3,FALSE))),"")),IFERROR(AK70,"")))</f>
        <v>1.2</v>
      </c>
      <c r="AL71" s="40">
        <f t="shared" si="15"/>
        <v>0.61111111111111116</v>
      </c>
      <c r="AM71" s="50" t="str">
        <f t="shared" si="16"/>
        <v>COULIS DE MANGUE</v>
      </c>
      <c r="AN71" s="1"/>
      <c r="AO71" s="1"/>
      <c r="AP71" s="65" t="s">
        <v>444</v>
      </c>
      <c r="AQ71" s="1"/>
      <c r="AR71" s="348" t="s">
        <v>309</v>
      </c>
      <c r="AS71" s="343">
        <f t="shared" si="19"/>
        <v>0.33332999999999996</v>
      </c>
      <c r="AT71" s="344">
        <v>333.33</v>
      </c>
      <c r="BB71" s="312"/>
      <c r="BC71" s="345" t="s">
        <v>514</v>
      </c>
      <c r="BD71" s="310"/>
      <c r="BE71" s="310"/>
      <c r="BF71" s="310"/>
      <c r="BG71" s="310"/>
      <c r="BH71" s="356" t="s">
        <v>516</v>
      </c>
      <c r="BJ71" s="229">
        <v>1</v>
      </c>
    </row>
    <row r="72" spans="1:62" ht="20.100000000000001" customHeight="1" x14ac:dyDescent="0.35">
      <c r="A72" s="232" t="s">
        <v>237</v>
      </c>
      <c r="B72" s="178">
        <f t="shared" si="18"/>
        <v>0</v>
      </c>
      <c r="C72" s="156"/>
      <c r="D72" s="157"/>
      <c r="E72" s="157"/>
      <c r="F72" s="157"/>
      <c r="G72" s="157"/>
      <c r="H72" s="157"/>
      <c r="I72" s="158"/>
      <c r="J72" s="131"/>
      <c r="K72" s="255" t="str">
        <f t="shared" ref="K72:K123" si="20">IF(OR(S72&lt;&gt;"",T72&lt;&gt;"",U72&lt;&gt;"",V72&lt;&gt;""),"A","►")</f>
        <v>A</v>
      </c>
      <c r="L72" s="341"/>
      <c r="M72" s="341"/>
      <c r="N72" s="341"/>
      <c r="O72" s="341"/>
      <c r="P72" s="341"/>
      <c r="Q72" s="1"/>
      <c r="R72" s="186" t="str">
        <f>IF(ISBLANK(V72),"","L"&amp;TEXT(--RIGHT(LOOKUP(2,1/(R63:R71&lt;&gt;""),R63:R71),3)+1,"000"))</f>
        <v/>
      </c>
      <c r="S72" s="167" t="s">
        <v>570</v>
      </c>
      <c r="T72" s="62" t="s">
        <v>271</v>
      </c>
      <c r="U72" s="63"/>
      <c r="V72" s="77"/>
      <c r="W72" s="60"/>
      <c r="X72" s="46" t="str">
        <f t="shared" ref="X72:X135" si="21">IF(NOT(AND(LEFT(R72,1)="L",R72&lt;&gt;"LIGNE")),"",IF(UPPER(TRIM(W72))="QS","",IF(AJ72="","",IF(AF72="MASSE",IF(AJ72&gt;=1,ROUND(AJ72,2),ROUND(AJ72*1000,0)),IF(AF72="VOLUME",IF(AJ72&gt;=1,ROUND(AJ72,2),ROUND(AJ72*100,0)),ROUND(AJ72,0))))))</f>
        <v/>
      </c>
      <c r="Y72" s="46" t="str">
        <f>IF(NOT(AND(LEFT(R72,1)="L",R72&lt;&gt;"LIGNE")),"",IF(UPPER(TRIM(W72))="QS","Qt. suffisante",IF(AJ72="","",IF(AF72="MASSE",IF(AJ72&gt;=1,"Kg","g"),IF(AF72="VOLUME",IF(AJ72&gt;=1,"L","cl"),IFERROR(VLOOKUP(UPPER(TRIM(V72)),AP4:AS49,4,FALSE),V72))))))</f>
        <v/>
      </c>
      <c r="Z72" s="45" t="str">
        <f t="shared" ref="Z72:Z135" si="22">IF(NOT(AND(LEFT(R72,1)="L",R72&lt;&gt;"LIGNE")),"",IF(UPPER(TRIM(W72))="QS","",IF(AI72="","",IF(AF72="MASSE",IF(AI72&gt;=1,ROUND(AI72,2),ROUND(AI72*1000,0)),IF(AF72="VOLUME",IF(AI72&gt;=1,ROUND(AI72,2),ROUND(AI72*100,0)),ROUND(AI72,0))))))</f>
        <v/>
      </c>
      <c r="AA72" s="45" t="str">
        <f>IF(NOT(AND(LEFT(R72,1)="L",R72&lt;&gt;"LIGNE")),"",IF(UPPER(TRIM(W72))="QS","Qt. suffisante",IF(AI72="","",IF(AF72="MASSE",IF(AI72&gt;=1,"Kg","g"),IF(AF72="VOLUME",IF(AI72&gt;=1,"L","cl"),IFERROR(VLOOKUP(UPPER(TRIM(V72)),AP4:AS49,4,FALSE),V72))))))</f>
        <v/>
      </c>
      <c r="AB72" s="47" t="str">
        <f t="shared" ref="AB72:AB123" si="23">IF(R72="PRINCIPAL AUTEUR",IF(OR(S72="",T72="",V72="",W72=""),"À COMPLÉTER",IF(OR(AC72="",AD72=""),"UNITÉ ?",IF(OR(AC72&lt;&gt;AD72,AND(AC72="AUTRE",UPPER(TRIM(SUBSTITUTE(T72,CHAR(160)," ")))&lt;&gt;UPPER(TRIM(SUBSTITUTE(W72,CHAR(160)," "))))),"UNITÉS INCOMPATIBLES","OK"))),IF(NOT(AND(LEFT(R72,1)="L",R72&lt;&gt;"LIGNE")),"",IF(AND(W72&lt;&gt;"",UPPER(TRIM(W72))&lt;&gt;"F",UPPER(TRIM(W72))&lt;&gt;"QS"),"RÈGLE ?",IF(UPPER(TRIM(W72))="QS","OK",IF(NOT(ISNUMBER(U72)),"QUANTITÉ ?",IF(V72="","UNITÉ ?",IF(COUNTIF($AP$4:$AP$49,UPPER(TRIM(V72)))=0,"UNITÉ ?","OK")))))))</f>
        <v/>
      </c>
      <c r="AC72" s="47" t="str">
        <f t="shared" ref="AC72:AC123" si="24">IF(R72&lt;&gt;"PRINCIPAL AUTEUR","",IFERROR(VLOOKUP(UPPER(TRIM(SUBSTITUTE(T72,CHAR(160)," "))),$AP$4:$AS$49,2,FALSE),""))</f>
        <v/>
      </c>
      <c r="AD72" s="47" t="str">
        <f t="shared" ref="AD72:AD135" si="25">IF(R72&lt;&gt;"PRINCIPAL AUTEUR","",IFERROR(VLOOKUP(UPPER(TRIM(SUBSTITUTE(W72,CHAR(160)," "))),$AP$4:$AS$49,2,FALSE),""))</f>
        <v/>
      </c>
      <c r="AE72" s="1"/>
      <c r="AF72" s="48" t="str">
        <f>IF(NOT(AND(LEFT(R72,1)="L",R72&lt;&gt;"LIGNE")),"",IFERROR(VLOOKUP(UPPER(TRIM(V72)),AP4:AS49,2,FALSE),""))</f>
        <v/>
      </c>
      <c r="AG72" s="49" t="str">
        <f>IF(NOT(AND(LEFT(R72,1)="L",R72&lt;&gt;"LIGNE")),"",IFERROR(VLOOKUP(UPPER(TRIM(V72)),AP4:AS49,3,FALSE),""))</f>
        <v/>
      </c>
      <c r="AH72" s="49" t="str">
        <f t="shared" ref="AH72:AH123" si="26">IF(NOT(AND(LEFT(R72,1)="L",R72&lt;&gt;"LIGNE")),"",IF(UPPER(TRIM(W72))="QS","",IF(OR(T72="",U72="",AG72=""),"",U72*AG72)))</f>
        <v/>
      </c>
      <c r="AI72" s="49" t="str">
        <f t="shared" ref="AI72:AI135" si="27">IF(NOT(AND(LEFT(R72,1)="L",R72&lt;&gt;"LIGNE")),"",IF(UPPER(TRIM(W72))="QS","",IF(AH72="","",IF(UPPER(TRIM(W72))="F",AH72,IF(AK72="","",AH72*AK72)))))</f>
        <v/>
      </c>
      <c r="AJ72" s="49" t="str">
        <f t="shared" ref="AJ72:AJ135" si="28">IF(NOT(AND(LEFT(R72,1)="L",R72&lt;&gt;"LIGNE")),"",IF(UPPER(TRIM(W72))="QS","",IF(AH72="","",IF(UPPER(TRIM(W72))="F",AH72,IF(AL72="","",AH72*AL72)))))</f>
        <v/>
      </c>
      <c r="AK72" s="40">
        <f>IF(R72="RECETTE","",IF(R72="PRINCIPAL AUTEUR",IF(OR(S72="",T72="",V72="",W72="",S72=0),"",IFERROR(IF(OR(VLOOKUP(UPPER(TRIM(SUBSTITUTE(T72,CHAR(160)," "))),AP4:AS49,2,FALSE)&lt;&gt;VLOOKUP(UPPER(TRIM(SUBSTITUTE(W72,CHAR(160)," "))),AP4:AS49,2,FALSE),AND(VLOOKUP(UPPER(TRIM(SUBSTITUTE(T72,CHAR(160)," "))),AP4:AS49,2,FALSE)="AUTRE",UPPER(TRIM(SUBSTITUTE(T72,CHAR(160)," ")))&lt;&gt;UPPER(TRIM(SUBSTITUTE(W72,CHAR(160)," "))))),"",(V72*VLOOKUP(UPPER(TRIM(SUBSTITUTE(W72,CHAR(160)," "))),AP4:AS49,3,FALSE))/(S72*VLOOKUP(UPPER(TRIM(SUBSTITUTE(T72,CHAR(160)," "))),AP4:AS49,3,FALSE))),"")),IFERROR(AK71,"")))</f>
        <v>1.2</v>
      </c>
      <c r="AL72" s="40">
        <f t="shared" ref="AL72:AL135" si="29">IF(R72="RECETTE","",IF(R72="COUVERTS",IF(OR(INDEX(T:T,ROW())="",INDEX(V:V,ROW())="",INDEX(T:T,ROW())=0),"",IFERROR(INDEX(V:V,ROW())/INDEX(T:T,ROW()),"")),AL71))</f>
        <v>0.61111111111111116</v>
      </c>
      <c r="AM72" s="50" t="str">
        <f t="shared" ref="AM72:AM135" si="30">IF(R72="RECETTE",S72,AM71)</f>
        <v>COULIS DE MANGUE</v>
      </c>
      <c r="AN72" s="1"/>
      <c r="AO72" s="1"/>
      <c r="AP72" s="60" t="s">
        <v>62</v>
      </c>
      <c r="AQ72" s="1"/>
      <c r="AR72" s="357" t="s">
        <v>311</v>
      </c>
      <c r="AS72" s="358">
        <f t="shared" si="19"/>
        <v>1E-3</v>
      </c>
      <c r="AT72" s="359">
        <v>1</v>
      </c>
      <c r="BB72" s="312"/>
      <c r="BC72" s="320"/>
      <c r="BD72" s="310"/>
      <c r="BE72" s="310"/>
      <c r="BF72" s="310"/>
      <c r="BG72" s="310"/>
      <c r="BH72" s="311"/>
      <c r="BJ72" s="229">
        <v>1</v>
      </c>
    </row>
    <row r="73" spans="1:62" ht="20.100000000000001" customHeight="1" x14ac:dyDescent="0.35">
      <c r="A73" s="232" t="s">
        <v>237</v>
      </c>
      <c r="B73" s="178">
        <f t="shared" si="18"/>
        <v>0</v>
      </c>
      <c r="C73" s="156"/>
      <c r="D73" s="157"/>
      <c r="E73" s="157"/>
      <c r="F73" s="157"/>
      <c r="G73" s="157"/>
      <c r="H73" s="157"/>
      <c r="I73" s="158"/>
      <c r="J73" s="131"/>
      <c r="K73" s="255" t="str">
        <f t="shared" si="20"/>
        <v>A</v>
      </c>
      <c r="L73" s="341"/>
      <c r="M73" s="341"/>
      <c r="N73" s="341"/>
      <c r="O73" s="341"/>
      <c r="P73" s="341"/>
      <c r="Q73" s="1"/>
      <c r="R73" s="186" t="str">
        <f>IF(ISBLANK(V73),"","L"&amp;TEXT(--RIGHT(LOOKUP(2,1/(R63:R72&lt;&gt;""),R63:R72),3)+1,"000"))</f>
        <v/>
      </c>
      <c r="S73" s="117" t="s">
        <v>395</v>
      </c>
      <c r="T73" s="62"/>
      <c r="U73" s="63"/>
      <c r="V73" s="77"/>
      <c r="W73" s="76"/>
      <c r="X73" s="46" t="str">
        <f t="shared" si="21"/>
        <v/>
      </c>
      <c r="Y73" s="46" t="str">
        <f>IF(NOT(AND(LEFT(R73,1)="L",R73&lt;&gt;"LIGNE")),"",IF(UPPER(TRIM(W73))="QS","Qt. suffisante",IF(AJ73="","",IF(AF73="MASSE",IF(AJ73&gt;=1,"Kg","g"),IF(AF73="VOLUME",IF(AJ73&gt;=1,"L","cl"),IFERROR(VLOOKUP(UPPER(TRIM(V73)),AP4:AS49,4,FALSE),V73))))))</f>
        <v/>
      </c>
      <c r="Z73" s="45" t="str">
        <f t="shared" si="22"/>
        <v/>
      </c>
      <c r="AA73" s="45" t="str">
        <f>IF(NOT(AND(LEFT(R73,1)="L",R73&lt;&gt;"LIGNE")),"",IF(UPPER(TRIM(W73))="QS","Qt. suffisante",IF(AI73="","",IF(AF73="MASSE",IF(AI73&gt;=1,"Kg","g"),IF(AF73="VOLUME",IF(AI73&gt;=1,"L","cl"),IFERROR(VLOOKUP(UPPER(TRIM(V73)),AP4:AS49,4,FALSE),V73))))))</f>
        <v/>
      </c>
      <c r="AB73" s="47" t="str">
        <f t="shared" si="23"/>
        <v/>
      </c>
      <c r="AC73" s="47" t="str">
        <f t="shared" si="24"/>
        <v/>
      </c>
      <c r="AD73" s="47" t="str">
        <f t="shared" si="25"/>
        <v/>
      </c>
      <c r="AE73" s="1"/>
      <c r="AF73" s="48" t="str">
        <f>IF(NOT(AND(LEFT(R73,1)="L",R73&lt;&gt;"LIGNE")),"",IFERROR(VLOOKUP(UPPER(TRIM(V73)),AP4:AS49,2,FALSE),""))</f>
        <v/>
      </c>
      <c r="AG73" s="49" t="str">
        <f>IF(NOT(AND(LEFT(R73,1)="L",R73&lt;&gt;"LIGNE")),"",IFERROR(VLOOKUP(UPPER(TRIM(V73)),AP4:AS49,3,FALSE),""))</f>
        <v/>
      </c>
      <c r="AH73" s="49" t="str">
        <f t="shared" si="26"/>
        <v/>
      </c>
      <c r="AI73" s="49" t="str">
        <f t="shared" si="27"/>
        <v/>
      </c>
      <c r="AJ73" s="49" t="str">
        <f t="shared" si="28"/>
        <v/>
      </c>
      <c r="AK73" s="40">
        <f>IF(R73="RECETTE","",IF(R73="PRINCIPAL AUTEUR",IF(OR(S73="",T73="",V73="",W73="",S73=0),"",IFERROR(IF(OR(VLOOKUP(UPPER(TRIM(SUBSTITUTE(T73,CHAR(160)," "))),AP4:AS49,2,FALSE)&lt;&gt;VLOOKUP(UPPER(TRIM(SUBSTITUTE(W73,CHAR(160)," "))),AP4:AS49,2,FALSE),AND(VLOOKUP(UPPER(TRIM(SUBSTITUTE(T73,CHAR(160)," "))),AP4:AS49,2,FALSE)="AUTRE",UPPER(TRIM(SUBSTITUTE(T73,CHAR(160)," ")))&lt;&gt;UPPER(TRIM(SUBSTITUTE(W73,CHAR(160)," "))))),"",(V73*VLOOKUP(UPPER(TRIM(SUBSTITUTE(W73,CHAR(160)," "))),AP4:AS49,3,FALSE))/(S73*VLOOKUP(UPPER(TRIM(SUBSTITUTE(T73,CHAR(160)," "))),AP4:AS49,3,FALSE))),"")),IFERROR(AK72,"")))</f>
        <v>1.2</v>
      </c>
      <c r="AL73" s="40">
        <f t="shared" si="29"/>
        <v>0.61111111111111116</v>
      </c>
      <c r="AM73" s="50" t="str">
        <f t="shared" si="30"/>
        <v>COULIS DE MANGUE</v>
      </c>
      <c r="AN73" s="1"/>
      <c r="AO73" s="1"/>
      <c r="AP73" s="65" t="s">
        <v>445</v>
      </c>
      <c r="AQ73" s="1"/>
      <c r="AR73" s="357" t="s">
        <v>312</v>
      </c>
      <c r="AS73" s="358">
        <f t="shared" si="19"/>
        <v>0.01</v>
      </c>
      <c r="AT73" s="359">
        <v>10</v>
      </c>
      <c r="BB73" s="312"/>
      <c r="BC73" s="360"/>
      <c r="BD73" s="310"/>
      <c r="BE73" s="200" t="s">
        <v>523</v>
      </c>
      <c r="BF73" s="200"/>
      <c r="BG73" s="200"/>
      <c r="BH73" s="311"/>
      <c r="BJ73" s="229">
        <v>1</v>
      </c>
    </row>
    <row r="74" spans="1:62" ht="20.100000000000001" customHeight="1" thickBot="1" x14ac:dyDescent="0.3">
      <c r="A74" s="232" t="s">
        <v>237</v>
      </c>
      <c r="B74" s="178">
        <f t="shared" si="18"/>
        <v>0</v>
      </c>
      <c r="C74" s="156"/>
      <c r="D74" s="157"/>
      <c r="E74" s="157"/>
      <c r="F74" s="157"/>
      <c r="G74" s="157"/>
      <c r="H74" s="157"/>
      <c r="I74" s="158"/>
      <c r="J74" s="131"/>
      <c r="K74" s="255" t="str">
        <f t="shared" si="20"/>
        <v>A</v>
      </c>
      <c r="L74" s="341"/>
      <c r="M74" s="341"/>
      <c r="N74" s="341"/>
      <c r="O74" s="341"/>
      <c r="P74" s="341"/>
      <c r="Q74" s="1"/>
      <c r="R74" s="70" t="s">
        <v>571</v>
      </c>
      <c r="S74" s="71" t="s">
        <v>273</v>
      </c>
      <c r="T74" s="72"/>
      <c r="U74" s="72"/>
      <c r="V74" s="72"/>
      <c r="W74" s="73" t="s">
        <v>64</v>
      </c>
      <c r="X74" s="46" t="str">
        <f t="shared" si="21"/>
        <v/>
      </c>
      <c r="Y74" s="46" t="str">
        <f>IF(NOT(AND(LEFT(R74,1)="L",R74&lt;&gt;"LIGNE")),"",IF(UPPER(TRIM(W74))="QS","Qt. suffisante",IF(AJ74="","",IF(AF74="MASSE",IF(AJ74&gt;=1,"Kg","g"),IF(AF74="VOLUME",IF(AJ74&gt;=1,"L","cl"),IFERROR(VLOOKUP(UPPER(TRIM(V74)),AP4:AS49,4,FALSE),V74))))))</f>
        <v/>
      </c>
      <c r="Z74" s="45" t="str">
        <f t="shared" si="22"/>
        <v/>
      </c>
      <c r="AA74" s="45" t="str">
        <f>IF(NOT(AND(LEFT(R74,1)="L",R74&lt;&gt;"LIGNE")),"",IF(UPPER(TRIM(W74))="QS","Qt. suffisante",IF(AI74="","",IF(AF74="MASSE",IF(AI74&gt;=1,"Kg","g"),IF(AF74="VOLUME",IF(AI74&gt;=1,"L","cl"),IFERROR(VLOOKUP(UPPER(TRIM(V74)),AP4:AS49,4,FALSE),V74))))))</f>
        <v/>
      </c>
      <c r="AB74" s="47" t="str">
        <f t="shared" si="23"/>
        <v/>
      </c>
      <c r="AC74" s="47" t="str">
        <f t="shared" si="24"/>
        <v/>
      </c>
      <c r="AD74" s="47" t="str">
        <f t="shared" si="25"/>
        <v/>
      </c>
      <c r="AE74" s="1"/>
      <c r="AF74" s="48" t="str">
        <f>IF(NOT(AND(LEFT(R74,1)="L",R74&lt;&gt;"LIGNE")),"",IFERROR(VLOOKUP(UPPER(TRIM(V74)),AP4:AS49,2,FALSE),""))</f>
        <v/>
      </c>
      <c r="AG74" s="49" t="str">
        <f>IF(NOT(AND(LEFT(R74,1)="L",R74&lt;&gt;"LIGNE")),"",IFERROR(VLOOKUP(UPPER(TRIM(V74)),AP4:AS49,3,FALSE),""))</f>
        <v/>
      </c>
      <c r="AH74" s="49" t="str">
        <f t="shared" si="26"/>
        <v/>
      </c>
      <c r="AI74" s="49" t="str">
        <f t="shared" si="27"/>
        <v/>
      </c>
      <c r="AJ74" s="49" t="str">
        <f t="shared" si="28"/>
        <v/>
      </c>
      <c r="AK74" s="40">
        <f>IF(R74="RECETTE","",IF(R74="PRINCIPAL AUTEUR",IF(OR(S74="",T74="",V74="",W74="",S74=0),"",IFERROR(IF(OR(VLOOKUP(UPPER(TRIM(SUBSTITUTE(T74,CHAR(160)," "))),AP4:AS49,2,FALSE)&lt;&gt;VLOOKUP(UPPER(TRIM(SUBSTITUTE(W74,CHAR(160)," "))),AP4:AS49,2,FALSE),AND(VLOOKUP(UPPER(TRIM(SUBSTITUTE(T74,CHAR(160)," "))),AP4:AS49,2,FALSE)="AUTRE",UPPER(TRIM(SUBSTITUTE(T74,CHAR(160)," ")))&lt;&gt;UPPER(TRIM(SUBSTITUTE(W74,CHAR(160)," "))))),"",(V74*VLOOKUP(UPPER(TRIM(SUBSTITUTE(W74,CHAR(160)," "))),AP4:AS49,3,FALSE))/(S74*VLOOKUP(UPPER(TRIM(SUBSTITUTE(T74,CHAR(160)," "))),AP4:AS49,3,FALSE))),"")),IFERROR(AK73,"")))</f>
        <v>1.2</v>
      </c>
      <c r="AL74" s="40">
        <f t="shared" si="29"/>
        <v>0.61111111111111116</v>
      </c>
      <c r="AM74" s="50" t="str">
        <f t="shared" si="30"/>
        <v>COULIS DE MANGUE</v>
      </c>
      <c r="AN74" s="1"/>
      <c r="AO74" s="1"/>
      <c r="AP74" s="65" t="s">
        <v>446</v>
      </c>
      <c r="AQ74" s="1"/>
      <c r="AR74" s="357" t="s">
        <v>314</v>
      </c>
      <c r="AS74" s="358">
        <f t="shared" si="19"/>
        <v>0.1</v>
      </c>
      <c r="AT74" s="359">
        <v>100</v>
      </c>
      <c r="BB74" s="503" t="s">
        <v>522</v>
      </c>
      <c r="BC74" s="504"/>
      <c r="BD74" s="504"/>
      <c r="BE74" s="504"/>
      <c r="BF74" s="504"/>
      <c r="BG74" s="504"/>
      <c r="BH74" s="505"/>
      <c r="BJ74" s="229">
        <v>1</v>
      </c>
    </row>
    <row r="75" spans="1:62" ht="20.100000000000001" customHeight="1" thickBot="1" x14ac:dyDescent="0.3">
      <c r="A75" s="232" t="s">
        <v>237</v>
      </c>
      <c r="B75" s="178">
        <f t="shared" si="18"/>
        <v>0</v>
      </c>
      <c r="C75" s="156"/>
      <c r="D75" s="157"/>
      <c r="E75" s="157"/>
      <c r="F75" s="157"/>
      <c r="G75" s="157"/>
      <c r="H75" s="157"/>
      <c r="I75" s="158"/>
      <c r="J75" s="131"/>
      <c r="K75" s="255" t="str">
        <f t="shared" si="20"/>
        <v>►</v>
      </c>
      <c r="L75" s="341"/>
      <c r="M75" s="341"/>
      <c r="N75" s="341"/>
      <c r="O75" s="341"/>
      <c r="P75" s="341"/>
      <c r="Q75" s="1"/>
      <c r="R75" s="151"/>
      <c r="S75" s="152"/>
      <c r="T75" s="153"/>
      <c r="U75" s="154"/>
      <c r="V75" s="155"/>
      <c r="W75" s="151"/>
      <c r="X75" s="46" t="str">
        <f t="shared" si="21"/>
        <v/>
      </c>
      <c r="Y75" s="46" t="str">
        <f>IF(NOT(AND(LEFT(R75,1)="L",R75&lt;&gt;"LIGNE")),"",IF(UPPER(TRIM(W75))="QS","Qt. suffisante",IF(AJ75="","",IF(AF75="MASSE",IF(AJ75&gt;=1,"Kg","g"),IF(AF75="VOLUME",IF(AJ75&gt;=1,"L","cl"),IFERROR(VLOOKUP(UPPER(TRIM(V75)),AP4:AS49,4,FALSE),V75))))))</f>
        <v/>
      </c>
      <c r="Z75" s="45" t="str">
        <f t="shared" si="22"/>
        <v/>
      </c>
      <c r="AA75" s="45" t="str">
        <f>IF(NOT(AND(LEFT(R75,1)="L",R75&lt;&gt;"LIGNE")),"",IF(UPPER(TRIM(W75))="QS","Qt. suffisante",IF(AI75="","",IF(AF75="MASSE",IF(AI75&gt;=1,"Kg","g"),IF(AF75="VOLUME",IF(AI75&gt;=1,"L","cl"),IFERROR(VLOOKUP(UPPER(TRIM(V75)),AP4:AS49,4,FALSE),V75))))))</f>
        <v/>
      </c>
      <c r="AB75" s="47" t="str">
        <f t="shared" si="23"/>
        <v/>
      </c>
      <c r="AC75" s="47" t="str">
        <f t="shared" si="24"/>
        <v/>
      </c>
      <c r="AD75" s="47" t="str">
        <f t="shared" si="25"/>
        <v/>
      </c>
      <c r="AE75" s="1"/>
      <c r="AF75" s="48" t="str">
        <f>IF(NOT(AND(LEFT(R75,1)="L",R75&lt;&gt;"LIGNE")),"",IFERROR(VLOOKUP(UPPER(TRIM(V75)),AP4:AS49,2,FALSE),""))</f>
        <v/>
      </c>
      <c r="AG75" s="49" t="str">
        <f>IF(NOT(AND(LEFT(R75,1)="L",R75&lt;&gt;"LIGNE")),"",IFERROR(VLOOKUP(UPPER(TRIM(V75)),AP4:AS49,3,FALSE),""))</f>
        <v/>
      </c>
      <c r="AH75" s="49" t="str">
        <f t="shared" si="26"/>
        <v/>
      </c>
      <c r="AI75" s="49" t="str">
        <f t="shared" si="27"/>
        <v/>
      </c>
      <c r="AJ75" s="49" t="str">
        <f t="shared" si="28"/>
        <v/>
      </c>
      <c r="AK75" s="40">
        <f>IF(R75="RECETTE","",IF(R75="PRINCIPAL AUTEUR",IF(OR(S75="",T75="",V75="",W75="",S75=0),"",IFERROR(IF(OR(VLOOKUP(UPPER(TRIM(SUBSTITUTE(T75,CHAR(160)," "))),AP4:AS49,2,FALSE)&lt;&gt;VLOOKUP(UPPER(TRIM(SUBSTITUTE(W75,CHAR(160)," "))),AP4:AS49,2,FALSE),AND(VLOOKUP(UPPER(TRIM(SUBSTITUTE(T75,CHAR(160)," "))),AP4:AS49,2,FALSE)="AUTRE",UPPER(TRIM(SUBSTITUTE(T75,CHAR(160)," ")))&lt;&gt;UPPER(TRIM(SUBSTITUTE(W75,CHAR(160)," "))))),"",(V75*VLOOKUP(UPPER(TRIM(SUBSTITUTE(W75,CHAR(160)," "))),AP4:AS49,3,FALSE))/(S75*VLOOKUP(UPPER(TRIM(SUBSTITUTE(T75,CHAR(160)," "))),AP4:AS49,3,FALSE))),"")),IFERROR(AK74,"")))</f>
        <v>1.2</v>
      </c>
      <c r="AL75" s="40">
        <f t="shared" si="29"/>
        <v>0.61111111111111116</v>
      </c>
      <c r="AM75" s="50" t="str">
        <f t="shared" si="30"/>
        <v>COULIS DE MANGUE</v>
      </c>
      <c r="AN75" s="1"/>
      <c r="AO75" s="1"/>
      <c r="AP75" s="65" t="s">
        <v>447</v>
      </c>
      <c r="AQ75" s="1"/>
      <c r="AR75" s="357" t="s">
        <v>0</v>
      </c>
      <c r="AS75" s="358">
        <f t="shared" si="19"/>
        <v>1</v>
      </c>
      <c r="AT75" s="359">
        <v>1000</v>
      </c>
      <c r="BB75" s="503"/>
      <c r="BC75" s="504"/>
      <c r="BD75" s="504"/>
      <c r="BE75" s="504"/>
      <c r="BF75" s="504"/>
      <c r="BG75" s="504"/>
      <c r="BH75" s="505"/>
      <c r="BJ75" s="229">
        <v>1</v>
      </c>
    </row>
    <row r="76" spans="1:62" ht="20.100000000000001" customHeight="1" x14ac:dyDescent="0.35">
      <c r="A76" s="232" t="s">
        <v>237</v>
      </c>
      <c r="B76" s="178">
        <f t="shared" si="18"/>
        <v>0</v>
      </c>
      <c r="C76" s="156"/>
      <c r="D76" s="157"/>
      <c r="E76" s="157"/>
      <c r="F76" s="157"/>
      <c r="G76" s="157"/>
      <c r="H76" s="157"/>
      <c r="I76" s="158"/>
      <c r="J76" s="131"/>
      <c r="K76" s="255" t="str">
        <f t="shared" si="20"/>
        <v>A</v>
      </c>
      <c r="L76" s="341"/>
      <c r="M76" s="341"/>
      <c r="N76" s="341"/>
      <c r="O76" s="341"/>
      <c r="P76" s="341"/>
      <c r="Q76" s="1"/>
      <c r="R76" s="31" t="s">
        <v>31</v>
      </c>
      <c r="S76" s="32" t="s">
        <v>429</v>
      </c>
      <c r="T76" s="32"/>
      <c r="U76" s="498" t="s">
        <v>280</v>
      </c>
      <c r="V76" s="499"/>
      <c r="W76" s="126" t="str">
        <f>IF(S76="","",UPPER(LEFT(TRIM(SUBSTITUTE(S76,CHAR(160),"")),1)))</f>
        <v>J</v>
      </c>
      <c r="X76" s="46" t="str">
        <f t="shared" si="21"/>
        <v/>
      </c>
      <c r="Y76" s="46" t="str">
        <f>IF(NOT(AND(LEFT(R76,1)="L",R76&lt;&gt;"LIGNE")),"",IF(UPPER(TRIM(W76))="QS","Qt. suffisante",IF(AJ76="","",IF(AF76="MASSE",IF(AJ76&gt;=1,"Kg","g"),IF(AF76="VOLUME",IF(AJ76&gt;=1,"L","cl"),IFERROR(VLOOKUP(UPPER(TRIM(V76)),AP4:AS49,4,FALSE),V76))))))</f>
        <v/>
      </c>
      <c r="Z76" s="45" t="str">
        <f t="shared" si="22"/>
        <v/>
      </c>
      <c r="AA76" s="45" t="str">
        <f>IF(NOT(AND(LEFT(R76,1)="L",R76&lt;&gt;"LIGNE")),"",IF(UPPER(TRIM(W76))="QS","Qt. suffisante",IF(AI76="","",IF(AF76="MASSE",IF(AI76&gt;=1,"Kg","g"),IF(AF76="VOLUME",IF(AI76&gt;=1,"L","cl"),IFERROR(VLOOKUP(UPPER(TRIM(V76)),AP4:AS49,4,FALSE),V76))))))</f>
        <v/>
      </c>
      <c r="AB76" s="47" t="str">
        <f t="shared" si="23"/>
        <v/>
      </c>
      <c r="AC76" s="47" t="str">
        <f t="shared" si="24"/>
        <v/>
      </c>
      <c r="AD76" s="47" t="str">
        <f t="shared" si="25"/>
        <v/>
      </c>
      <c r="AE76" s="1"/>
      <c r="AF76" s="48" t="str">
        <f>IF(NOT(AND(LEFT(R76,1)="L",R76&lt;&gt;"LIGNE")),"",IFERROR(VLOOKUP(UPPER(TRIM(V76)),AP4:AS49,2,FALSE),""))</f>
        <v/>
      </c>
      <c r="AG76" s="49" t="str">
        <f>IF(NOT(AND(LEFT(R76,1)="L",R76&lt;&gt;"LIGNE")),"",IFERROR(VLOOKUP(UPPER(TRIM(V76)),AP4:AS49,3,FALSE),""))</f>
        <v/>
      </c>
      <c r="AH76" s="49" t="str">
        <f t="shared" si="26"/>
        <v/>
      </c>
      <c r="AI76" s="49" t="str">
        <f t="shared" si="27"/>
        <v/>
      </c>
      <c r="AJ76" s="49" t="str">
        <f t="shared" si="28"/>
        <v/>
      </c>
      <c r="AK76" s="40" t="str">
        <f>IF(R76="RECETTE","",IF(R76="PRINCIPAL AUTEUR",IF(OR(S76="",T76="",V76="",W76="",S76=0),"",IFERROR(IF(OR(VLOOKUP(UPPER(TRIM(SUBSTITUTE(T76,CHAR(160)," "))),AP4:AS49,2,FALSE)&lt;&gt;VLOOKUP(UPPER(TRIM(SUBSTITUTE(W76,CHAR(160)," "))),AP4:AS49,2,FALSE),AND(VLOOKUP(UPPER(TRIM(SUBSTITUTE(T76,CHAR(160)," "))),AP4:AS49,2,FALSE)="AUTRE",UPPER(TRIM(SUBSTITUTE(T76,CHAR(160)," ")))&lt;&gt;UPPER(TRIM(SUBSTITUTE(W76,CHAR(160)," "))))),"",(V76*VLOOKUP(UPPER(TRIM(SUBSTITUTE(W76,CHAR(160)," "))),AP4:AS49,3,FALSE))/(S76*VLOOKUP(UPPER(TRIM(SUBSTITUTE(T76,CHAR(160)," "))),AP4:AS49,3,FALSE))),"")),IFERROR(AK75,"")))</f>
        <v/>
      </c>
      <c r="AL76" s="40" t="str">
        <f t="shared" si="29"/>
        <v/>
      </c>
      <c r="AM76" s="50" t="str">
        <f t="shared" si="30"/>
        <v>JUS DE FRAISES DES BOIS</v>
      </c>
      <c r="AN76" s="1"/>
      <c r="AO76" s="1"/>
      <c r="AP76" s="65" t="s">
        <v>448</v>
      </c>
      <c r="AQ76" s="1"/>
      <c r="AR76" s="361" t="s">
        <v>316</v>
      </c>
      <c r="AS76" s="358">
        <f t="shared" si="19"/>
        <v>0.25</v>
      </c>
      <c r="AT76" s="359">
        <v>250</v>
      </c>
      <c r="BB76" s="312"/>
      <c r="BC76" s="360"/>
      <c r="BD76" s="310"/>
      <c r="BE76" s="310"/>
      <c r="BF76" s="310"/>
      <c r="BG76" s="310"/>
      <c r="BH76" s="311"/>
      <c r="BJ76" s="229">
        <v>1</v>
      </c>
    </row>
    <row r="77" spans="1:62" ht="20.100000000000001" customHeight="1" x14ac:dyDescent="0.35">
      <c r="A77" s="232" t="s">
        <v>237</v>
      </c>
      <c r="B77" s="178">
        <f t="shared" si="18"/>
        <v>0</v>
      </c>
      <c r="C77" s="156"/>
      <c r="D77" s="157"/>
      <c r="E77" s="157"/>
      <c r="F77" s="157"/>
      <c r="G77" s="157"/>
      <c r="H77" s="157"/>
      <c r="I77" s="158"/>
      <c r="J77" s="131"/>
      <c r="K77" s="255" t="str">
        <f t="shared" si="20"/>
        <v>A</v>
      </c>
      <c r="L77" s="341"/>
      <c r="M77" s="341"/>
      <c r="N77" s="341"/>
      <c r="O77" s="341"/>
      <c r="P77" s="341"/>
      <c r="Q77" s="1"/>
      <c r="R77" s="42" t="s">
        <v>35</v>
      </c>
      <c r="S77" s="99" t="s">
        <v>512</v>
      </c>
      <c r="T77" s="43">
        <v>18</v>
      </c>
      <c r="U77" s="101" t="s">
        <v>513</v>
      </c>
      <c r="V77" s="137">
        <v>36</v>
      </c>
      <c r="W77" s="159" t="s">
        <v>274</v>
      </c>
      <c r="X77" s="46" t="str">
        <f t="shared" si="21"/>
        <v/>
      </c>
      <c r="Y77" s="46" t="str">
        <f>IF(NOT(AND(LEFT(R77,1)="L",R77&lt;&gt;"LIGNE")),"",IF(UPPER(TRIM(W77))="QS","Qt. suffisante",IF(AJ77="","",IF(AF77="MASSE",IF(AJ77&gt;=1,"Kg","g"),IF(AF77="VOLUME",IF(AJ77&gt;=1,"L","cl"),IFERROR(VLOOKUP(UPPER(TRIM(V77)),AP4:AS49,4,FALSE),V77))))))</f>
        <v/>
      </c>
      <c r="Z77" s="45" t="str">
        <f t="shared" si="22"/>
        <v/>
      </c>
      <c r="AA77" s="45" t="str">
        <f>IF(NOT(AND(LEFT(R77,1)="L",R77&lt;&gt;"LIGNE")),"",IF(UPPER(TRIM(W77))="QS","Qt. suffisante",IF(AI77="","",IF(AF77="MASSE",IF(AI77&gt;=1,"Kg","g"),IF(AF77="VOLUME",IF(AI77&gt;=1,"L","cl"),IFERROR(VLOOKUP(UPPER(TRIM(V77)),AP4:AS49,4,FALSE),V77))))))</f>
        <v/>
      </c>
      <c r="AB77" s="47" t="str">
        <f t="shared" si="23"/>
        <v/>
      </c>
      <c r="AC77" s="47" t="str">
        <f t="shared" si="24"/>
        <v/>
      </c>
      <c r="AD77" s="47" t="str">
        <f t="shared" si="25"/>
        <v/>
      </c>
      <c r="AE77" s="1"/>
      <c r="AF77" s="48" t="str">
        <f>IF(NOT(AND(LEFT(R77,1)="L",R77&lt;&gt;"LIGNE")),"",IFERROR(VLOOKUP(UPPER(TRIM(V77)),AP4:AS49,2,FALSE),""))</f>
        <v/>
      </c>
      <c r="AG77" s="49" t="str">
        <f>IF(NOT(AND(LEFT(R77,1)="L",R77&lt;&gt;"LIGNE")),"",IFERROR(VLOOKUP(UPPER(TRIM(V77)),AP4:AS49,3,FALSE),""))</f>
        <v/>
      </c>
      <c r="AH77" s="49" t="str">
        <f t="shared" si="26"/>
        <v/>
      </c>
      <c r="AI77" s="49" t="str">
        <f t="shared" si="27"/>
        <v/>
      </c>
      <c r="AJ77" s="49" t="str">
        <f t="shared" si="28"/>
        <v/>
      </c>
      <c r="AK77" s="40" t="str">
        <f>IF(R77="RECETTE","",IF(R77="PRINCIPAL AUTEUR",IF(OR(S77="",T77="",V77="",W77="",S77=0),"",IFERROR(IF(OR(VLOOKUP(UPPER(TRIM(SUBSTITUTE(T77,CHAR(160)," "))),AP4:AS49,2,FALSE)&lt;&gt;VLOOKUP(UPPER(TRIM(SUBSTITUTE(W77,CHAR(160)," "))),AP4:AS49,2,FALSE),AND(VLOOKUP(UPPER(TRIM(SUBSTITUTE(T77,CHAR(160)," "))),AP4:AS49,2,FALSE)="AUTRE",UPPER(TRIM(SUBSTITUTE(T77,CHAR(160)," ")))&lt;&gt;UPPER(TRIM(SUBSTITUTE(W77,CHAR(160)," "))))),"",(V77*VLOOKUP(UPPER(TRIM(SUBSTITUTE(W77,CHAR(160)," "))),AP4:AS49,3,FALSE))/(S77*VLOOKUP(UPPER(TRIM(SUBSTITUTE(T77,CHAR(160)," "))),AP4:AS49,3,FALSE))),"")),IFERROR(AK76,"")))</f>
        <v/>
      </c>
      <c r="AL77" s="40">
        <f t="shared" si="29"/>
        <v>2</v>
      </c>
      <c r="AM77" s="50" t="str">
        <f t="shared" si="30"/>
        <v>JUS DE FRAISES DES BOIS</v>
      </c>
      <c r="AN77" s="1"/>
      <c r="AO77" s="1"/>
      <c r="AP77" s="65" t="s">
        <v>449</v>
      </c>
      <c r="AQ77" s="1"/>
      <c r="AR77" s="361" t="s">
        <v>318</v>
      </c>
      <c r="AS77" s="358">
        <f t="shared" si="19"/>
        <v>0.5</v>
      </c>
      <c r="AT77" s="359">
        <v>500</v>
      </c>
      <c r="BB77" s="362"/>
      <c r="BC77" s="360"/>
      <c r="BD77" s="310"/>
      <c r="BE77" s="310"/>
      <c r="BF77" s="363" t="s">
        <v>525</v>
      </c>
      <c r="BG77" s="310"/>
      <c r="BH77" s="311"/>
      <c r="BJ77" s="229">
        <v>1</v>
      </c>
    </row>
    <row r="78" spans="1:62" ht="20.100000000000001" customHeight="1" x14ac:dyDescent="0.35">
      <c r="A78" s="232" t="s">
        <v>237</v>
      </c>
      <c r="B78" s="178">
        <f t="shared" si="18"/>
        <v>0</v>
      </c>
      <c r="C78" s="156"/>
      <c r="D78" s="157"/>
      <c r="E78" s="157"/>
      <c r="F78" s="157"/>
      <c r="G78" s="157"/>
      <c r="H78" s="157"/>
      <c r="I78" s="158"/>
      <c r="J78" s="131"/>
      <c r="K78" s="255" t="str">
        <f t="shared" si="20"/>
        <v>A</v>
      </c>
      <c r="L78" s="341"/>
      <c r="M78" s="341"/>
      <c r="N78" s="341"/>
      <c r="O78" s="341"/>
      <c r="P78" s="341"/>
      <c r="Q78" s="1"/>
      <c r="R78" s="42" t="s">
        <v>37</v>
      </c>
      <c r="S78" s="52">
        <f>U81</f>
        <v>250</v>
      </c>
      <c r="T78" s="53" t="str">
        <f>V81</f>
        <v>g</v>
      </c>
      <c r="U78" s="106" t="s">
        <v>515</v>
      </c>
      <c r="V78" s="54">
        <v>750</v>
      </c>
      <c r="W78" s="21" t="s">
        <v>272</v>
      </c>
      <c r="X78" s="46" t="str">
        <f t="shared" si="21"/>
        <v/>
      </c>
      <c r="Y78" s="46" t="str">
        <f>IF(NOT(AND(LEFT(R78,1)="L",R78&lt;&gt;"LIGNE")),"",IF(UPPER(TRIM(W78))="QS","Qt. suffisante",IF(AJ78="","",IF(AF78="MASSE",IF(AJ78&gt;=1,"Kg","g"),IF(AF78="VOLUME",IF(AJ78&gt;=1,"L","cl"),IFERROR(VLOOKUP(UPPER(TRIM(V78)),AP4:AS49,4,FALSE),V78))))))</f>
        <v/>
      </c>
      <c r="Z78" s="45" t="str">
        <f t="shared" si="22"/>
        <v/>
      </c>
      <c r="AA78" s="45" t="str">
        <f>IF(NOT(AND(LEFT(R78,1)="L",R78&lt;&gt;"LIGNE")),"",IF(UPPER(TRIM(W78))="QS","Qt. suffisante",IF(AI78="","",IF(AF78="MASSE",IF(AI78&gt;=1,"Kg","g"),IF(AF78="VOLUME",IF(AI78&gt;=1,"L","cl"),IFERROR(VLOOKUP(UPPER(TRIM(V78)),AP4:AS49,4,FALSE),V78))))))</f>
        <v/>
      </c>
      <c r="AB78" s="47" t="str">
        <f t="shared" si="23"/>
        <v>OK</v>
      </c>
      <c r="AC78" s="47" t="str">
        <f t="shared" si="24"/>
        <v>MASSE</v>
      </c>
      <c r="AD78" s="47" t="str">
        <f t="shared" si="25"/>
        <v>MASSE</v>
      </c>
      <c r="AE78" s="1"/>
      <c r="AF78" s="48" t="str">
        <f>IF(NOT(AND(LEFT(R78,1)="L",R78&lt;&gt;"LIGNE")),"",IFERROR(VLOOKUP(UPPER(TRIM(V78)),AP4:AS49,2,FALSE),""))</f>
        <v/>
      </c>
      <c r="AG78" s="49" t="str">
        <f>IF(NOT(AND(LEFT(R78,1)="L",R78&lt;&gt;"LIGNE")),"",IFERROR(VLOOKUP(UPPER(TRIM(V78)),AP4:AS49,3,FALSE),""))</f>
        <v/>
      </c>
      <c r="AH78" s="49" t="str">
        <f t="shared" si="26"/>
        <v/>
      </c>
      <c r="AI78" s="49" t="str">
        <f t="shared" si="27"/>
        <v/>
      </c>
      <c r="AJ78" s="49" t="str">
        <f t="shared" si="28"/>
        <v/>
      </c>
      <c r="AK78" s="40">
        <f>IF(R78="RECETTE","",IF(R78="PRINCIPAL AUTEUR",IF(OR(S78="",T78="",V78="",W78="",S78=0),"",IFERROR(IF(OR(VLOOKUP(UPPER(TRIM(SUBSTITUTE(T78,CHAR(160)," "))),AP4:AS49,2,FALSE)&lt;&gt;VLOOKUP(UPPER(TRIM(SUBSTITUTE(W78,CHAR(160)," "))),AP4:AS49,2,FALSE),AND(VLOOKUP(UPPER(TRIM(SUBSTITUTE(T78,CHAR(160)," "))),AP4:AS49,2,FALSE)="AUTRE",UPPER(TRIM(SUBSTITUTE(T78,CHAR(160)," ")))&lt;&gt;UPPER(TRIM(SUBSTITUTE(W78,CHAR(160)," "))))),"",(V78*VLOOKUP(UPPER(TRIM(SUBSTITUTE(W78,CHAR(160)," "))),AP4:AS49,3,FALSE))/(S78*VLOOKUP(UPPER(TRIM(SUBSTITUTE(T78,CHAR(160)," "))),AP4:AS49,3,FALSE))),"")),IFERROR(AK77,"")))</f>
        <v>3</v>
      </c>
      <c r="AL78" s="40">
        <f t="shared" si="29"/>
        <v>2</v>
      </c>
      <c r="AM78" s="50" t="str">
        <f t="shared" si="30"/>
        <v>JUS DE FRAISES DES BOIS</v>
      </c>
      <c r="AN78" s="1"/>
      <c r="AO78" s="1"/>
      <c r="AP78" s="65" t="s">
        <v>454</v>
      </c>
      <c r="AQ78" s="1"/>
      <c r="AR78" s="364" t="s">
        <v>319</v>
      </c>
      <c r="AS78" s="358">
        <f t="shared" si="19"/>
        <v>0.1</v>
      </c>
      <c r="AT78" s="359">
        <v>100</v>
      </c>
      <c r="BB78" s="312"/>
      <c r="BC78" s="360"/>
      <c r="BD78" s="310"/>
      <c r="BE78" s="365"/>
      <c r="BF78" s="366" t="s">
        <v>186</v>
      </c>
      <c r="BG78" s="191" t="s">
        <v>40</v>
      </c>
      <c r="BH78" s="194" t="s">
        <v>41</v>
      </c>
      <c r="BJ78" s="229">
        <v>1</v>
      </c>
    </row>
    <row r="79" spans="1:62" ht="20.100000000000001" customHeight="1" x14ac:dyDescent="0.25">
      <c r="A79" s="232" t="s">
        <v>237</v>
      </c>
      <c r="B79" s="178">
        <f t="shared" si="18"/>
        <v>0</v>
      </c>
      <c r="C79" s="156"/>
      <c r="D79" s="157"/>
      <c r="E79" s="157"/>
      <c r="F79" s="157"/>
      <c r="G79" s="157"/>
      <c r="H79" s="157"/>
      <c r="I79" s="158"/>
      <c r="J79" s="131"/>
      <c r="K79" s="255" t="str">
        <f t="shared" si="20"/>
        <v>A</v>
      </c>
      <c r="L79" s="341"/>
      <c r="M79" s="341"/>
      <c r="N79" s="341"/>
      <c r="O79" s="341"/>
      <c r="P79" s="341"/>
      <c r="Q79" s="1"/>
      <c r="R79" s="222"/>
      <c r="S79" s="224" t="s">
        <v>589</v>
      </c>
      <c r="T79" s="218" t="str">
        <f>IF(AND(COUNTIF(T81:T96,"*~**")=0,COUNTIF(T81:T96,"*~?*")=0),"",IF(COUNTIF(T81:T96,"*~**")&gt;0,COUNTIF(T81:T96,"*~**")&amp;" allergène"&amp;IF(COUNTIF(T81:T96,"*~**")&gt;1,"s","")&amp;" repéré"&amp;IF(COUNTIF(T81:T96,"*~**")&gt;1,"s","")&amp;" par *","")&amp;IF(AND(COUNTIF(T81:T96,"*~**")&gt;0,COUNTIF(T81:T96,"*~?*")&gt;0)," | ","")&amp;IF(COUNTIF(T81:T96,"*~?*")&gt;0,COUNTIF(T81:T96,"*~?*")&amp;" produit"&amp;IF(COUNTIF(T81:T96,"*~?*")&gt;1,"s","")&amp;" à vérifier par ?",""))</f>
        <v/>
      </c>
      <c r="U79" s="225"/>
      <c r="V79" s="226"/>
      <c r="W79" s="217"/>
      <c r="X79" s="46" t="str">
        <f t="shared" si="21"/>
        <v/>
      </c>
      <c r="Y79" s="46" t="str">
        <f>IF(NOT(AND(LEFT(R79,1)="L",R79&lt;&gt;"LIGNE")),"",IF(UPPER(TRIM(W79))="QS","Qt. suffisante",IF(AJ79="","",IF(AF79="MASSE",IF(AJ79&gt;=1,"Kg","g"),IF(AF79="VOLUME",IF(AJ79&gt;=1,"L","cl"),IFERROR(VLOOKUP(UPPER(TRIM(V79)),AP4:AS49,4,FALSE),V79))))))</f>
        <v/>
      </c>
      <c r="Z79" s="45" t="str">
        <f t="shared" si="22"/>
        <v/>
      </c>
      <c r="AA79" s="45" t="str">
        <f>IF(NOT(AND(LEFT(R79,1)="L",R79&lt;&gt;"LIGNE")),"",IF(UPPER(TRIM(W79))="QS","Qt. suffisante",IF(AI79="","",IF(AF79="MASSE",IF(AI79&gt;=1,"Kg","g"),IF(AF79="VOLUME",IF(AI79&gt;=1,"L","cl"),IFERROR(VLOOKUP(UPPER(TRIM(V79)),AP4:AS49,4,FALSE),V79))))))</f>
        <v/>
      </c>
      <c r="AB79" s="47" t="str">
        <f t="shared" si="23"/>
        <v/>
      </c>
      <c r="AC79" s="47" t="str">
        <f t="shared" si="24"/>
        <v/>
      </c>
      <c r="AD79" s="47" t="str">
        <f t="shared" si="25"/>
        <v/>
      </c>
      <c r="AE79" s="1"/>
      <c r="AF79" s="48" t="str">
        <f>IF(NOT(AND(LEFT(R79,1)="L",R79&lt;&gt;"LIGNE")),"",IFERROR(VLOOKUP(UPPER(TRIM(V79)),AP4:AS49,2,FALSE),""))</f>
        <v/>
      </c>
      <c r="AG79" s="49" t="str">
        <f>IF(NOT(AND(LEFT(R79,1)="L",R79&lt;&gt;"LIGNE")),"",IFERROR(VLOOKUP(UPPER(TRIM(V79)),AP4:AS49,3,FALSE),""))</f>
        <v/>
      </c>
      <c r="AH79" s="49" t="str">
        <f t="shared" si="26"/>
        <v/>
      </c>
      <c r="AI79" s="49" t="str">
        <f t="shared" si="27"/>
        <v/>
      </c>
      <c r="AJ79" s="49" t="str">
        <f t="shared" si="28"/>
        <v/>
      </c>
      <c r="AK79" s="40">
        <f>IF(R79="RECETTE","",IF(R79="PRINCIPAL AUTEUR",IF(OR(S79="",T79="",V79="",W79="",S79=0),"",IFERROR(IF(OR(VLOOKUP(UPPER(TRIM(SUBSTITUTE(T79,CHAR(160)," "))),AP4:AS49,2,FALSE)&lt;&gt;VLOOKUP(UPPER(TRIM(SUBSTITUTE(W79,CHAR(160)," "))),AP4:AS49,2,FALSE),AND(VLOOKUP(UPPER(TRIM(SUBSTITUTE(T79,CHAR(160)," "))),AP4:AS49,2,FALSE)="AUTRE",UPPER(TRIM(SUBSTITUTE(T79,CHAR(160)," ")))&lt;&gt;UPPER(TRIM(SUBSTITUTE(W79,CHAR(160)," "))))),"",(V79*VLOOKUP(UPPER(TRIM(SUBSTITUTE(W79,CHAR(160)," "))),AP4:AS49,3,FALSE))/(S79*VLOOKUP(UPPER(TRIM(SUBSTITUTE(T79,CHAR(160)," "))),AP4:AS49,3,FALSE))),"")),IFERROR(AK78,"")))</f>
        <v>3</v>
      </c>
      <c r="AL79" s="40">
        <f t="shared" si="29"/>
        <v>2</v>
      </c>
      <c r="AM79" s="50" t="str">
        <f t="shared" si="30"/>
        <v>JUS DE FRAISES DES BOIS</v>
      </c>
      <c r="AN79" s="1"/>
      <c r="AO79" s="1"/>
      <c r="AP79" s="65" t="s">
        <v>455</v>
      </c>
      <c r="AQ79" s="1"/>
      <c r="AR79" s="367" t="s">
        <v>321</v>
      </c>
      <c r="AS79" s="358">
        <f t="shared" si="19"/>
        <v>4.9299999999999995E-3</v>
      </c>
      <c r="AT79" s="368">
        <v>4.93</v>
      </c>
      <c r="BB79" s="369"/>
      <c r="BC79" s="167"/>
      <c r="BD79" s="167" t="s">
        <v>524</v>
      </c>
      <c r="BE79" s="192"/>
      <c r="BF79" s="193" t="s">
        <v>260</v>
      </c>
      <c r="BG79" s="59">
        <v>150</v>
      </c>
      <c r="BH79" s="195" t="s">
        <v>272</v>
      </c>
      <c r="BJ79" s="229">
        <v>1</v>
      </c>
    </row>
    <row r="80" spans="1:62" ht="20.100000000000001" customHeight="1" x14ac:dyDescent="0.25">
      <c r="A80" s="232" t="s">
        <v>237</v>
      </c>
      <c r="B80" s="178">
        <f t="shared" si="18"/>
        <v>0</v>
      </c>
      <c r="C80" s="156"/>
      <c r="D80" s="157"/>
      <c r="E80" s="157"/>
      <c r="F80" s="157"/>
      <c r="G80" s="157"/>
      <c r="H80" s="157"/>
      <c r="I80" s="158"/>
      <c r="J80" s="131"/>
      <c r="K80" s="255" t="str">
        <f t="shared" si="20"/>
        <v>A</v>
      </c>
      <c r="L80" s="341"/>
      <c r="M80" s="341"/>
      <c r="N80" s="341"/>
      <c r="O80" s="341"/>
      <c r="P80" s="341"/>
      <c r="Q80" s="1"/>
      <c r="R80" s="185" t="s">
        <v>38</v>
      </c>
      <c r="S80" s="56" t="s">
        <v>39</v>
      </c>
      <c r="T80" s="191" t="s">
        <v>525</v>
      </c>
      <c r="U80" s="56" t="s">
        <v>40</v>
      </c>
      <c r="V80" s="56" t="s">
        <v>41</v>
      </c>
      <c r="W80" s="57" t="s">
        <v>42</v>
      </c>
      <c r="X80" s="46" t="str">
        <f t="shared" si="21"/>
        <v/>
      </c>
      <c r="Y80" s="46" t="str">
        <f>IF(NOT(AND(LEFT(R80,1)="L",R80&lt;&gt;"LIGNE")),"",IF(UPPER(TRIM(W80))="QS","Qt. suffisante",IF(AJ80="","",IF(AF80="MASSE",IF(AJ80&gt;=1,"Kg","g"),IF(AF80="VOLUME",IF(AJ80&gt;=1,"L","cl"),IFERROR(VLOOKUP(UPPER(TRIM(V80)),AP4:AS49,4,FALSE),V80))))))</f>
        <v/>
      </c>
      <c r="Z80" s="45" t="str">
        <f t="shared" si="22"/>
        <v/>
      </c>
      <c r="AA80" s="45" t="str">
        <f>IF(NOT(AND(LEFT(R80,1)="L",R80&lt;&gt;"LIGNE")),"",IF(UPPER(TRIM(W80))="QS","Qt. suffisante",IF(AI80="","",IF(AF80="MASSE",IF(AI80&gt;=1,"Kg","g"),IF(AF80="VOLUME",IF(AI80&gt;=1,"L","cl"),IFERROR(VLOOKUP(UPPER(TRIM(V80)),AP4:AS49,4,FALSE),V80))))))</f>
        <v/>
      </c>
      <c r="AB80" s="47" t="str">
        <f t="shared" si="23"/>
        <v/>
      </c>
      <c r="AC80" s="47" t="str">
        <f t="shared" si="24"/>
        <v/>
      </c>
      <c r="AD80" s="47" t="str">
        <f t="shared" si="25"/>
        <v/>
      </c>
      <c r="AE80" s="1"/>
      <c r="AF80" s="48" t="str">
        <f>IF(NOT(AND(LEFT(R80,1)="L",R80&lt;&gt;"LIGNE")),"",IFERROR(VLOOKUP(UPPER(TRIM(V80)),AP4:AS49,2,FALSE),""))</f>
        <v/>
      </c>
      <c r="AG80" s="49" t="str">
        <f>IF(NOT(AND(LEFT(R80,1)="L",R80&lt;&gt;"LIGNE")),"",IFERROR(VLOOKUP(UPPER(TRIM(V80)),AP4:AS49,3,FALSE),""))</f>
        <v/>
      </c>
      <c r="AH80" s="49" t="str">
        <f t="shared" si="26"/>
        <v/>
      </c>
      <c r="AI80" s="49" t="str">
        <f t="shared" si="27"/>
        <v/>
      </c>
      <c r="AJ80" s="49" t="str">
        <f t="shared" si="28"/>
        <v/>
      </c>
      <c r="AK80" s="40">
        <f>IF(R80="RECETTE","",IF(R80="PRINCIPAL AUTEUR",IF(OR(S80="",T80="",V80="",W80="",S80=0),"",IFERROR(IF(OR(VLOOKUP(UPPER(TRIM(SUBSTITUTE(T80,CHAR(160)," "))),AP4:AS49,2,FALSE)&lt;&gt;VLOOKUP(UPPER(TRIM(SUBSTITUTE(W80,CHAR(160)," "))),AP4:AS49,2,FALSE),AND(VLOOKUP(UPPER(TRIM(SUBSTITUTE(T80,CHAR(160)," "))),AP4:AS49,2,FALSE)="AUTRE",UPPER(TRIM(SUBSTITUTE(T80,CHAR(160)," ")))&lt;&gt;UPPER(TRIM(SUBSTITUTE(W80,CHAR(160)," "))))),"",(V80*VLOOKUP(UPPER(TRIM(SUBSTITUTE(W80,CHAR(160)," "))),AP4:AS49,3,FALSE))/(S80*VLOOKUP(UPPER(TRIM(SUBSTITUTE(T80,CHAR(160)," "))),AP4:AS49,3,FALSE))),"")),IFERROR(AK79,"")))</f>
        <v>3</v>
      </c>
      <c r="AL80" s="40">
        <f t="shared" si="29"/>
        <v>2</v>
      </c>
      <c r="AM80" s="50" t="str">
        <f t="shared" si="30"/>
        <v>JUS DE FRAISES DES BOIS</v>
      </c>
      <c r="AN80" s="1"/>
      <c r="AO80" s="1"/>
      <c r="AP80" s="65" t="s">
        <v>456</v>
      </c>
      <c r="AQ80" s="1"/>
      <c r="AR80" s="367" t="s">
        <v>324</v>
      </c>
      <c r="AS80" s="358">
        <f t="shared" si="19"/>
        <v>5.0000000000000001E-3</v>
      </c>
      <c r="AT80" s="359">
        <v>5</v>
      </c>
      <c r="BB80" s="369"/>
      <c r="BC80" s="167"/>
      <c r="BD80" s="167"/>
      <c r="BE80" s="192"/>
      <c r="BF80" s="193" t="s">
        <v>526</v>
      </c>
      <c r="BG80" s="59">
        <v>13</v>
      </c>
      <c r="BH80" s="196" t="s">
        <v>323</v>
      </c>
      <c r="BJ80" s="229">
        <v>1</v>
      </c>
    </row>
    <row r="81" spans="1:62" ht="20.100000000000001" customHeight="1" x14ac:dyDescent="0.25">
      <c r="A81" s="232" t="s">
        <v>237</v>
      </c>
      <c r="B81" s="178">
        <f t="shared" si="18"/>
        <v>0</v>
      </c>
      <c r="C81" s="156"/>
      <c r="D81" s="157"/>
      <c r="E81" s="157"/>
      <c r="F81" s="157"/>
      <c r="G81" s="157"/>
      <c r="H81" s="157"/>
      <c r="I81" s="158"/>
      <c r="J81" s="131"/>
      <c r="K81" s="255" t="str">
        <f t="shared" si="20"/>
        <v>A</v>
      </c>
      <c r="L81" s="341"/>
      <c r="M81" s="341"/>
      <c r="N81" s="341"/>
      <c r="O81" s="341"/>
      <c r="P81" s="341"/>
      <c r="Q81" s="1"/>
      <c r="R81" s="186" t="s">
        <v>43</v>
      </c>
      <c r="S81" s="168" t="s">
        <v>524</v>
      </c>
      <c r="T81" s="58" t="s">
        <v>430</v>
      </c>
      <c r="U81" s="59">
        <v>250</v>
      </c>
      <c r="V81" s="21" t="s">
        <v>272</v>
      </c>
      <c r="W81" s="60"/>
      <c r="X81" s="46">
        <f t="shared" si="21"/>
        <v>500</v>
      </c>
      <c r="Y81" s="46" t="str">
        <f>IF(NOT(AND(LEFT(R81,1)="L",R81&lt;&gt;"LIGNE")),"",IF(UPPER(TRIM(W81))="QS","Qt. suffisante",IF(AJ81="","",IF(AF81="MASSE",IF(AJ81&gt;=1,"Kg","g"),IF(AF81="VOLUME",IF(AJ81&gt;=1,"L","cl"),IFERROR(VLOOKUP(UPPER(TRIM(V81)),AP4:AS49,4,FALSE),V81))))))</f>
        <v>g</v>
      </c>
      <c r="Z81" s="45">
        <f t="shared" si="22"/>
        <v>750</v>
      </c>
      <c r="AA81" s="45" t="str">
        <f>IF(NOT(AND(LEFT(R81,1)="L",R81&lt;&gt;"LIGNE")),"",IF(UPPER(TRIM(W81))="QS","Qt. suffisante",IF(AI81="","",IF(AF81="MASSE",IF(AI81&gt;=1,"Kg","g"),IF(AF81="VOLUME",IF(AI81&gt;=1,"L","cl"),IFERROR(VLOOKUP(UPPER(TRIM(V81)),AP4:AS49,4,FALSE),V81))))))</f>
        <v>g</v>
      </c>
      <c r="AB81" s="47" t="str">
        <f t="shared" si="23"/>
        <v>OK</v>
      </c>
      <c r="AC81" s="47" t="str">
        <f t="shared" si="24"/>
        <v/>
      </c>
      <c r="AD81" s="47" t="str">
        <f t="shared" si="25"/>
        <v/>
      </c>
      <c r="AE81" s="1"/>
      <c r="AF81" s="48" t="str">
        <f>IF(NOT(AND(LEFT(R81,1)="L",R81&lt;&gt;"LIGNE")),"",IFERROR(VLOOKUP(UPPER(TRIM(V81)),AP4:AS49,2,FALSE),""))</f>
        <v>MASSE</v>
      </c>
      <c r="AG81" s="49">
        <f>IF(NOT(AND(LEFT(R81,1)="L",R81&lt;&gt;"LIGNE")),"",IFERROR(VLOOKUP(UPPER(TRIM(V81)),AP4:AS49,3,FALSE),""))</f>
        <v>1E-3</v>
      </c>
      <c r="AH81" s="49">
        <f t="shared" si="26"/>
        <v>0.25</v>
      </c>
      <c r="AI81" s="49">
        <f t="shared" si="27"/>
        <v>0.75</v>
      </c>
      <c r="AJ81" s="49">
        <f t="shared" si="28"/>
        <v>0.5</v>
      </c>
      <c r="AK81" s="40">
        <f>IF(R81="RECETTE","",IF(R81="PRINCIPAL AUTEUR",IF(OR(S81="",T81="",V81="",W81="",S81=0),"",IFERROR(IF(OR(VLOOKUP(UPPER(TRIM(SUBSTITUTE(T81,CHAR(160)," "))),AP4:AS49,2,FALSE)&lt;&gt;VLOOKUP(UPPER(TRIM(SUBSTITUTE(W81,CHAR(160)," "))),AP4:AS49,2,FALSE),AND(VLOOKUP(UPPER(TRIM(SUBSTITUTE(T81,CHAR(160)," "))),AP4:AS49,2,FALSE)="AUTRE",UPPER(TRIM(SUBSTITUTE(T81,CHAR(160)," ")))&lt;&gt;UPPER(TRIM(SUBSTITUTE(W81,CHAR(160)," "))))),"",(V81*VLOOKUP(UPPER(TRIM(SUBSTITUTE(W81,CHAR(160)," "))),AP4:AS49,3,FALSE))/(S81*VLOOKUP(UPPER(TRIM(SUBSTITUTE(T81,CHAR(160)," "))),AP4:AS49,3,FALSE))),"")),IFERROR(AK80,"")))</f>
        <v>3</v>
      </c>
      <c r="AL81" s="40">
        <f t="shared" si="29"/>
        <v>2</v>
      </c>
      <c r="AM81" s="50" t="str">
        <f t="shared" si="30"/>
        <v>JUS DE FRAISES DES BOIS</v>
      </c>
      <c r="AN81" s="1"/>
      <c r="AO81" s="1"/>
      <c r="AP81" s="65" t="s">
        <v>457</v>
      </c>
      <c r="AQ81" s="1"/>
      <c r="AR81" s="367" t="s">
        <v>326</v>
      </c>
      <c r="AS81" s="358">
        <f t="shared" si="19"/>
        <v>1.4999999999999999E-2</v>
      </c>
      <c r="AT81" s="359">
        <v>15</v>
      </c>
      <c r="BB81" s="369"/>
      <c r="BC81" s="167"/>
      <c r="BD81" s="167"/>
      <c r="BE81" s="192"/>
      <c r="BF81" s="193" t="s">
        <v>527</v>
      </c>
      <c r="BG81" s="59">
        <v>1.5</v>
      </c>
      <c r="BH81" s="197" t="s">
        <v>0</v>
      </c>
      <c r="BJ81" s="229">
        <v>1</v>
      </c>
    </row>
    <row r="82" spans="1:62" ht="20.100000000000001" customHeight="1" x14ac:dyDescent="0.35">
      <c r="A82" s="232" t="s">
        <v>237</v>
      </c>
      <c r="B82" s="178">
        <f t="shared" si="18"/>
        <v>0</v>
      </c>
      <c r="C82" s="156"/>
      <c r="D82" s="157"/>
      <c r="E82" s="157"/>
      <c r="F82" s="157"/>
      <c r="G82" s="157"/>
      <c r="H82" s="157"/>
      <c r="I82" s="158"/>
      <c r="J82" s="131"/>
      <c r="K82" s="255" t="str">
        <f t="shared" si="20"/>
        <v>A</v>
      </c>
      <c r="L82" s="341"/>
      <c r="M82" s="341"/>
      <c r="N82" s="341"/>
      <c r="O82" s="341"/>
      <c r="P82" s="341"/>
      <c r="Q82" s="1"/>
      <c r="R82" s="186" t="str">
        <f>IF(ISBLANK(V82),"","L"&amp;TEXT(--RIGHT(LOOKUP(2,1/(R81:R81&lt;&gt;""),R81:R81),3)+1,"000"))</f>
        <v>L002</v>
      </c>
      <c r="S82" s="61"/>
      <c r="T82" s="62" t="s">
        <v>431</v>
      </c>
      <c r="U82" s="63">
        <v>50</v>
      </c>
      <c r="V82" s="21" t="s">
        <v>272</v>
      </c>
      <c r="W82" s="60"/>
      <c r="X82" s="46">
        <f t="shared" si="21"/>
        <v>100</v>
      </c>
      <c r="Y82" s="46" t="str">
        <f>IF(NOT(AND(LEFT(R82,1)="L",R82&lt;&gt;"LIGNE")),"",IF(UPPER(TRIM(W82))="QS","Qt. suffisante",IF(AJ82="","",IF(AF82="MASSE",IF(AJ82&gt;=1,"Kg","g"),IF(AF82="VOLUME",IF(AJ82&gt;=1,"L","cl"),IFERROR(VLOOKUP(UPPER(TRIM(V82)),AP4:AS49,4,FALSE),V82))))))</f>
        <v>g</v>
      </c>
      <c r="Z82" s="45">
        <f t="shared" si="22"/>
        <v>150</v>
      </c>
      <c r="AA82" s="45" t="str">
        <f>IF(NOT(AND(LEFT(R82,1)="L",R82&lt;&gt;"LIGNE")),"",IF(UPPER(TRIM(W82))="QS","Qt. suffisante",IF(AI82="","",IF(AF82="MASSE",IF(AI82&gt;=1,"Kg","g"),IF(AF82="VOLUME",IF(AI82&gt;=1,"L","cl"),IFERROR(VLOOKUP(UPPER(TRIM(V82)),AP4:AS49,4,FALSE),V82))))))</f>
        <v>g</v>
      </c>
      <c r="AB82" s="47" t="str">
        <f t="shared" si="23"/>
        <v>OK</v>
      </c>
      <c r="AC82" s="47" t="str">
        <f t="shared" si="24"/>
        <v/>
      </c>
      <c r="AD82" s="47" t="str">
        <f t="shared" si="25"/>
        <v/>
      </c>
      <c r="AE82" s="1"/>
      <c r="AF82" s="48" t="str">
        <f>IF(NOT(AND(LEFT(R82,1)="L",R82&lt;&gt;"LIGNE")),"",IFERROR(VLOOKUP(UPPER(TRIM(V82)),AP4:AS49,2,FALSE),""))</f>
        <v>MASSE</v>
      </c>
      <c r="AG82" s="49">
        <f>IF(NOT(AND(LEFT(R82,1)="L",R82&lt;&gt;"LIGNE")),"",IFERROR(VLOOKUP(UPPER(TRIM(V82)),AP4:AS49,3,FALSE),""))</f>
        <v>1E-3</v>
      </c>
      <c r="AH82" s="49">
        <f t="shared" si="26"/>
        <v>0.05</v>
      </c>
      <c r="AI82" s="49">
        <f t="shared" si="27"/>
        <v>0.15000000000000002</v>
      </c>
      <c r="AJ82" s="49">
        <f t="shared" si="28"/>
        <v>0.1</v>
      </c>
      <c r="AK82" s="40">
        <f>IF(R82="RECETTE","",IF(R82="PRINCIPAL AUTEUR",IF(OR(S82="",T82="",V82="",W82="",S82=0),"",IFERROR(IF(OR(VLOOKUP(UPPER(TRIM(SUBSTITUTE(T82,CHAR(160)," "))),AP4:AS49,2,FALSE)&lt;&gt;VLOOKUP(UPPER(TRIM(SUBSTITUTE(W82,CHAR(160)," "))),AP4:AS49,2,FALSE),AND(VLOOKUP(UPPER(TRIM(SUBSTITUTE(T82,CHAR(160)," "))),AP4:AS49,2,FALSE)="AUTRE",UPPER(TRIM(SUBSTITUTE(T82,CHAR(160)," ")))&lt;&gt;UPPER(TRIM(SUBSTITUTE(W82,CHAR(160)," "))))),"",(V82*VLOOKUP(UPPER(TRIM(SUBSTITUTE(W82,CHAR(160)," "))),AP4:AS49,3,FALSE))/(S82*VLOOKUP(UPPER(TRIM(SUBSTITUTE(T82,CHAR(160)," "))),AP4:AS49,3,FALSE))),"")),IFERROR(AK81,"")))</f>
        <v>3</v>
      </c>
      <c r="AL82" s="40">
        <f t="shared" si="29"/>
        <v>2</v>
      </c>
      <c r="AM82" s="50" t="str">
        <f t="shared" si="30"/>
        <v>JUS DE FRAISES DES BOIS</v>
      </c>
      <c r="AN82" s="1"/>
      <c r="AO82" s="1"/>
      <c r="AP82" s="65" t="s">
        <v>450</v>
      </c>
      <c r="AQ82" s="1"/>
      <c r="AR82" s="370" t="s">
        <v>327</v>
      </c>
      <c r="AS82" s="371">
        <f t="shared" si="19"/>
        <v>1.25E-3</v>
      </c>
      <c r="AT82" s="368">
        <v>1.25</v>
      </c>
      <c r="BB82" s="362"/>
      <c r="BC82" s="360"/>
      <c r="BD82" s="310"/>
      <c r="BE82" s="310"/>
      <c r="BF82" s="372" t="s">
        <v>482</v>
      </c>
      <c r="BG82" s="310"/>
      <c r="BH82" s="311"/>
      <c r="BJ82" s="229">
        <v>1</v>
      </c>
    </row>
    <row r="83" spans="1:62" ht="20.100000000000001" customHeight="1" x14ac:dyDescent="0.35">
      <c r="A83" s="232" t="s">
        <v>237</v>
      </c>
      <c r="B83" s="178">
        <f t="shared" si="18"/>
        <v>0</v>
      </c>
      <c r="C83" s="156"/>
      <c r="D83" s="157"/>
      <c r="E83" s="157"/>
      <c r="F83" s="157"/>
      <c r="G83" s="157"/>
      <c r="H83" s="157"/>
      <c r="I83" s="158"/>
      <c r="J83" s="131"/>
      <c r="K83" s="255" t="str">
        <f t="shared" si="20"/>
        <v>A</v>
      </c>
      <c r="L83" s="341"/>
      <c r="M83" s="341"/>
      <c r="N83" s="341"/>
      <c r="O83" s="341"/>
      <c r="P83" s="341"/>
      <c r="Q83" s="1"/>
      <c r="R83" s="186" t="str">
        <f>IF(ISBLANK(V83),"","L"&amp;TEXT(--RIGHT(LOOKUP(2,1/(R81:R82&lt;&gt;""),R81:R82),3)+1,"000"))</f>
        <v>L003</v>
      </c>
      <c r="S83" s="61"/>
      <c r="T83" s="62" t="s">
        <v>427</v>
      </c>
      <c r="U83" s="63">
        <v>50</v>
      </c>
      <c r="V83" s="21" t="s">
        <v>272</v>
      </c>
      <c r="W83" s="60"/>
      <c r="X83" s="46">
        <f t="shared" si="21"/>
        <v>100</v>
      </c>
      <c r="Y83" s="46" t="str">
        <f>IF(NOT(AND(LEFT(R83,1)="L",R83&lt;&gt;"LIGNE")),"",IF(UPPER(TRIM(W83))="QS","Qt. suffisante",IF(AJ83="","",IF(AF83="MASSE",IF(AJ83&gt;=1,"Kg","g"),IF(AF83="VOLUME",IF(AJ83&gt;=1,"L","cl"),IFERROR(VLOOKUP(UPPER(TRIM(V83)),AP4:AS49,4,FALSE),V83))))))</f>
        <v>g</v>
      </c>
      <c r="Z83" s="45">
        <f t="shared" si="22"/>
        <v>150</v>
      </c>
      <c r="AA83" s="45" t="str">
        <f>IF(NOT(AND(LEFT(R83,1)="L",R83&lt;&gt;"LIGNE")),"",IF(UPPER(TRIM(W83))="QS","Qt. suffisante",IF(AI83="","",IF(AF83="MASSE",IF(AI83&gt;=1,"Kg","g"),IF(AF83="VOLUME",IF(AI83&gt;=1,"L","cl"),IFERROR(VLOOKUP(UPPER(TRIM(V83)),AP4:AS49,4,FALSE),V83))))))</f>
        <v>g</v>
      </c>
      <c r="AB83" s="47" t="str">
        <f t="shared" si="23"/>
        <v>OK</v>
      </c>
      <c r="AC83" s="47" t="str">
        <f t="shared" si="24"/>
        <v/>
      </c>
      <c r="AD83" s="47" t="str">
        <f t="shared" si="25"/>
        <v/>
      </c>
      <c r="AE83" s="1"/>
      <c r="AF83" s="48" t="str">
        <f>IF(NOT(AND(LEFT(R83,1)="L",R83&lt;&gt;"LIGNE")),"",IFERROR(VLOOKUP(UPPER(TRIM(V83)),AP4:AS49,2,FALSE),""))</f>
        <v>MASSE</v>
      </c>
      <c r="AG83" s="49">
        <f>IF(NOT(AND(LEFT(R83,1)="L",R83&lt;&gt;"LIGNE")),"",IFERROR(VLOOKUP(UPPER(TRIM(V83)),AP4:AS49,3,FALSE),""))</f>
        <v>1E-3</v>
      </c>
      <c r="AH83" s="49">
        <f t="shared" si="26"/>
        <v>0.05</v>
      </c>
      <c r="AI83" s="49">
        <f t="shared" si="27"/>
        <v>0.15000000000000002</v>
      </c>
      <c r="AJ83" s="49">
        <f t="shared" si="28"/>
        <v>0.1</v>
      </c>
      <c r="AK83" s="40">
        <f>IF(R83="RECETTE","",IF(R83="PRINCIPAL AUTEUR",IF(OR(S83="",T83="",V83="",W83="",S83=0),"",IFERROR(IF(OR(VLOOKUP(UPPER(TRIM(SUBSTITUTE(T83,CHAR(160)," "))),AP4:AS49,2,FALSE)&lt;&gt;VLOOKUP(UPPER(TRIM(SUBSTITUTE(W83,CHAR(160)," "))),AP4:AS49,2,FALSE),AND(VLOOKUP(UPPER(TRIM(SUBSTITUTE(T83,CHAR(160)," "))),AP4:AS49,2,FALSE)="AUTRE",UPPER(TRIM(SUBSTITUTE(T83,CHAR(160)," ")))&lt;&gt;UPPER(TRIM(SUBSTITUTE(W83,CHAR(160)," "))))),"",(V83*VLOOKUP(UPPER(TRIM(SUBSTITUTE(W83,CHAR(160)," "))),AP4:AS49,3,FALSE))/(S83*VLOOKUP(UPPER(TRIM(SUBSTITUTE(T83,CHAR(160)," "))),AP4:AS49,3,FALSE))),"")),IFERROR(AK82,"")))</f>
        <v>3</v>
      </c>
      <c r="AL83" s="40">
        <f t="shared" si="29"/>
        <v>2</v>
      </c>
      <c r="AM83" s="50" t="str">
        <f t="shared" si="30"/>
        <v>JUS DE FRAISES DES BOIS</v>
      </c>
      <c r="AN83" s="1"/>
      <c r="AO83" s="1"/>
      <c r="AP83" s="65" t="s">
        <v>451</v>
      </c>
      <c r="AQ83" s="1"/>
      <c r="AR83" s="370" t="s">
        <v>329</v>
      </c>
      <c r="AS83" s="373">
        <f t="shared" si="19"/>
        <v>2.5000000000000001E-3</v>
      </c>
      <c r="AT83" s="374">
        <v>2.5</v>
      </c>
      <c r="BB83" s="362"/>
      <c r="BC83" s="360"/>
      <c r="BD83" s="310"/>
      <c r="BE83" s="310"/>
      <c r="BF83" s="363"/>
      <c r="BG83" s="310"/>
      <c r="BH83" s="311"/>
      <c r="BJ83" s="229">
        <v>1</v>
      </c>
    </row>
    <row r="84" spans="1:62" ht="20.100000000000001" customHeight="1" x14ac:dyDescent="0.35">
      <c r="A84" s="232" t="s">
        <v>237</v>
      </c>
      <c r="B84" s="178">
        <f t="shared" si="18"/>
        <v>0</v>
      </c>
      <c r="C84" s="156"/>
      <c r="D84" s="157"/>
      <c r="E84" s="157"/>
      <c r="F84" s="157"/>
      <c r="G84" s="157"/>
      <c r="H84" s="157"/>
      <c r="I84" s="158"/>
      <c r="J84" s="131" t="s">
        <v>237</v>
      </c>
      <c r="K84" s="255" t="str">
        <f t="shared" si="20"/>
        <v>►</v>
      </c>
      <c r="L84" s="341"/>
      <c r="M84" s="341"/>
      <c r="N84" s="341"/>
      <c r="O84" s="341"/>
      <c r="P84" s="341"/>
      <c r="Q84" s="1"/>
      <c r="R84" s="186" t="str">
        <f>IF(ISBLANK(V84),"","L"&amp;TEXT(--RIGHT(LOOKUP(2,1/(R81:R83&lt;&gt;""),R81:R83),3)+1,"000"))</f>
        <v/>
      </c>
      <c r="S84" s="61"/>
      <c r="T84" s="62"/>
      <c r="U84" s="63"/>
      <c r="V84" s="77"/>
      <c r="W84" s="60"/>
      <c r="X84" s="46" t="str">
        <f t="shared" si="21"/>
        <v/>
      </c>
      <c r="Y84" s="46" t="str">
        <f>IF(NOT(AND(LEFT(R84,1)="L",R84&lt;&gt;"LIGNE")),"",IF(UPPER(TRIM(W84))="QS","Qt. suffisante",IF(AJ84="","",IF(AF84="MASSE",IF(AJ84&gt;=1,"Kg","g"),IF(AF84="VOLUME",IF(AJ84&gt;=1,"L","cl"),IFERROR(VLOOKUP(UPPER(TRIM(V84)),AP4:AS49,4,FALSE),V84))))))</f>
        <v/>
      </c>
      <c r="Z84" s="45" t="str">
        <f t="shared" si="22"/>
        <v/>
      </c>
      <c r="AA84" s="45" t="str">
        <f>IF(NOT(AND(LEFT(R84,1)="L",R84&lt;&gt;"LIGNE")),"",IF(UPPER(TRIM(W84))="QS","Qt. suffisante",IF(AI84="","",IF(AF84="MASSE",IF(AI84&gt;=1,"Kg","g"),IF(AF84="VOLUME",IF(AI84&gt;=1,"L","cl"),IFERROR(VLOOKUP(UPPER(TRIM(V84)),AP4:AS49,4,FALSE),V84))))))</f>
        <v/>
      </c>
      <c r="AB84" s="47" t="str">
        <f t="shared" si="23"/>
        <v/>
      </c>
      <c r="AC84" s="47" t="str">
        <f t="shared" si="24"/>
        <v/>
      </c>
      <c r="AD84" s="47" t="str">
        <f t="shared" si="25"/>
        <v/>
      </c>
      <c r="AE84" s="1"/>
      <c r="AF84" s="48" t="str">
        <f>IF(NOT(AND(LEFT(R84,1)="L",R84&lt;&gt;"LIGNE")),"",IFERROR(VLOOKUP(UPPER(TRIM(V84)),AP4:AS49,2,FALSE),""))</f>
        <v/>
      </c>
      <c r="AG84" s="49" t="str">
        <f>IF(NOT(AND(LEFT(R84,1)="L",R84&lt;&gt;"LIGNE")),"",IFERROR(VLOOKUP(UPPER(TRIM(V84)),AP4:AS49,3,FALSE),""))</f>
        <v/>
      </c>
      <c r="AH84" s="49" t="str">
        <f t="shared" si="26"/>
        <v/>
      </c>
      <c r="AI84" s="49" t="str">
        <f t="shared" si="27"/>
        <v/>
      </c>
      <c r="AJ84" s="49" t="str">
        <f t="shared" si="28"/>
        <v/>
      </c>
      <c r="AK84" s="40">
        <f>IF(R84="RECETTE","",IF(R84="PRINCIPAL AUTEUR",IF(OR(S84="",T84="",V84="",W84="",S84=0),"",IFERROR(IF(OR(VLOOKUP(UPPER(TRIM(SUBSTITUTE(T84,CHAR(160)," "))),AP4:AS49,2,FALSE)&lt;&gt;VLOOKUP(UPPER(TRIM(SUBSTITUTE(W84,CHAR(160)," "))),AP4:AS49,2,FALSE),AND(VLOOKUP(UPPER(TRIM(SUBSTITUTE(T84,CHAR(160)," "))),AP4:AS49,2,FALSE)="AUTRE",UPPER(TRIM(SUBSTITUTE(T84,CHAR(160)," ")))&lt;&gt;UPPER(TRIM(SUBSTITUTE(W84,CHAR(160)," "))))),"",(V84*VLOOKUP(UPPER(TRIM(SUBSTITUTE(W84,CHAR(160)," "))),AP4:AS49,3,FALSE))/(S84*VLOOKUP(UPPER(TRIM(SUBSTITUTE(T84,CHAR(160)," "))),AP4:AS49,3,FALSE))),"")),IFERROR(AK83,"")))</f>
        <v>3</v>
      </c>
      <c r="AL84" s="40">
        <f t="shared" si="29"/>
        <v>2</v>
      </c>
      <c r="AM84" s="50" t="str">
        <f t="shared" si="30"/>
        <v>JUS DE FRAISES DES BOIS</v>
      </c>
      <c r="AN84" s="1"/>
      <c r="AO84" s="1"/>
      <c r="AP84" s="65" t="s">
        <v>452</v>
      </c>
      <c r="AQ84" s="1"/>
      <c r="AR84" s="370" t="s">
        <v>331</v>
      </c>
      <c r="AS84" s="373">
        <f t="shared" si="19"/>
        <v>4.4999999999999997E-3</v>
      </c>
      <c r="AT84" s="374">
        <v>4.5</v>
      </c>
      <c r="BB84" s="362"/>
      <c r="BC84" s="360"/>
      <c r="BD84" s="310"/>
      <c r="BE84" s="310"/>
      <c r="BF84" s="310"/>
      <c r="BG84" s="310"/>
      <c r="BH84" s="311"/>
      <c r="BJ84" s="229">
        <v>1</v>
      </c>
    </row>
    <row r="85" spans="1:62" ht="20.100000000000001" customHeight="1" x14ac:dyDescent="0.35">
      <c r="A85" s="232" t="s">
        <v>237</v>
      </c>
      <c r="B85" s="178">
        <f t="shared" si="18"/>
        <v>0</v>
      </c>
      <c r="C85" s="156"/>
      <c r="D85" s="157"/>
      <c r="E85" s="157"/>
      <c r="F85" s="157"/>
      <c r="G85" s="157"/>
      <c r="H85" s="157"/>
      <c r="I85" s="158"/>
      <c r="J85" s="131" t="s">
        <v>237</v>
      </c>
      <c r="K85" s="255" t="str">
        <f t="shared" si="20"/>
        <v>►</v>
      </c>
      <c r="L85" s="341"/>
      <c r="M85" s="341"/>
      <c r="N85" s="341"/>
      <c r="O85" s="341"/>
      <c r="P85" s="341"/>
      <c r="Q85" s="1"/>
      <c r="R85" s="186" t="str">
        <f>IF(ISBLANK(V85),"","L"&amp;TEXT(--RIGHT(LOOKUP(2,1/(R81:R84&lt;&gt;""),R81:R84),3)+1,"000"))</f>
        <v/>
      </c>
      <c r="S85" s="61"/>
      <c r="T85" s="62"/>
      <c r="U85" s="63"/>
      <c r="V85" s="77"/>
      <c r="W85" s="60"/>
      <c r="X85" s="46" t="str">
        <f t="shared" si="21"/>
        <v/>
      </c>
      <c r="Y85" s="46" t="str">
        <f>IF(NOT(AND(LEFT(R85,1)="L",R85&lt;&gt;"LIGNE")),"",IF(UPPER(TRIM(W85))="QS","Qt. suffisante",IF(AJ85="","",IF(AF85="MASSE",IF(AJ85&gt;=1,"Kg","g"),IF(AF85="VOLUME",IF(AJ85&gt;=1,"L","cl"),IFERROR(VLOOKUP(UPPER(TRIM(V85)),AP4:AS49,4,FALSE),V85))))))</f>
        <v/>
      </c>
      <c r="Z85" s="45" t="str">
        <f t="shared" si="22"/>
        <v/>
      </c>
      <c r="AA85" s="45" t="str">
        <f>IF(NOT(AND(LEFT(R85,1)="L",R85&lt;&gt;"LIGNE")),"",IF(UPPER(TRIM(W85))="QS","Qt. suffisante",IF(AI85="","",IF(AF85="MASSE",IF(AI85&gt;=1,"Kg","g"),IF(AF85="VOLUME",IF(AI85&gt;=1,"L","cl"),IFERROR(VLOOKUP(UPPER(TRIM(V85)),AP4:AS49,4,FALSE),V85))))))</f>
        <v/>
      </c>
      <c r="AB85" s="47" t="str">
        <f t="shared" si="23"/>
        <v/>
      </c>
      <c r="AC85" s="47" t="str">
        <f t="shared" si="24"/>
        <v/>
      </c>
      <c r="AD85" s="47" t="str">
        <f t="shared" si="25"/>
        <v/>
      </c>
      <c r="AE85" s="1"/>
      <c r="AF85" s="48" t="str">
        <f>IF(NOT(AND(LEFT(R85,1)="L",R85&lt;&gt;"LIGNE")),"",IFERROR(VLOOKUP(UPPER(TRIM(V85)),AP4:AS49,2,FALSE),""))</f>
        <v/>
      </c>
      <c r="AG85" s="49" t="str">
        <f>IF(NOT(AND(LEFT(R85,1)="L",R85&lt;&gt;"LIGNE")),"",IFERROR(VLOOKUP(UPPER(TRIM(V85)),AP4:AS49,3,FALSE),""))</f>
        <v/>
      </c>
      <c r="AH85" s="49" t="str">
        <f t="shared" si="26"/>
        <v/>
      </c>
      <c r="AI85" s="49" t="str">
        <f t="shared" si="27"/>
        <v/>
      </c>
      <c r="AJ85" s="49" t="str">
        <f t="shared" si="28"/>
        <v/>
      </c>
      <c r="AK85" s="40">
        <f>IF(R85="RECETTE","",IF(R85="PRINCIPAL AUTEUR",IF(OR(S85="",T85="",V85="",W85="",S85=0),"",IFERROR(IF(OR(VLOOKUP(UPPER(TRIM(SUBSTITUTE(T85,CHAR(160)," "))),AP4:AS49,2,FALSE)&lt;&gt;VLOOKUP(UPPER(TRIM(SUBSTITUTE(W85,CHAR(160)," "))),AP4:AS49,2,FALSE),AND(VLOOKUP(UPPER(TRIM(SUBSTITUTE(T85,CHAR(160)," "))),AP4:AS49,2,FALSE)="AUTRE",UPPER(TRIM(SUBSTITUTE(T85,CHAR(160)," ")))&lt;&gt;UPPER(TRIM(SUBSTITUTE(W85,CHAR(160)," "))))),"",(V85*VLOOKUP(UPPER(TRIM(SUBSTITUTE(W85,CHAR(160)," "))),AP4:AS49,3,FALSE))/(S85*VLOOKUP(UPPER(TRIM(SUBSTITUTE(T85,CHAR(160)," "))),AP4:AS49,3,FALSE))),"")),IFERROR(AK84,"")))</f>
        <v>3</v>
      </c>
      <c r="AL85" s="40">
        <f t="shared" si="29"/>
        <v>2</v>
      </c>
      <c r="AM85" s="50" t="str">
        <f t="shared" si="30"/>
        <v>JUS DE FRAISES DES BOIS</v>
      </c>
      <c r="AN85" s="1"/>
      <c r="AO85" s="1"/>
      <c r="AP85" s="65" t="s">
        <v>453</v>
      </c>
      <c r="AQ85" s="1"/>
      <c r="AR85" s="370" t="s">
        <v>333</v>
      </c>
      <c r="AS85" s="358">
        <f t="shared" si="19"/>
        <v>5.0000000000000001E-3</v>
      </c>
      <c r="AT85" s="359">
        <v>5</v>
      </c>
      <c r="BB85" s="362"/>
      <c r="BC85" s="375" t="s">
        <v>532</v>
      </c>
      <c r="BD85" s="375"/>
      <c r="BE85" s="376"/>
      <c r="BF85" s="376"/>
      <c r="BG85" s="376"/>
      <c r="BH85" s="311"/>
      <c r="BJ85" s="229">
        <v>1</v>
      </c>
    </row>
    <row r="86" spans="1:62" ht="20.100000000000001" customHeight="1" x14ac:dyDescent="0.35">
      <c r="A86" s="232" t="s">
        <v>237</v>
      </c>
      <c r="B86" s="178">
        <f t="shared" si="18"/>
        <v>0</v>
      </c>
      <c r="C86" s="156"/>
      <c r="D86" s="157"/>
      <c r="E86" s="157"/>
      <c r="F86" s="157"/>
      <c r="G86" s="157"/>
      <c r="H86" s="157"/>
      <c r="I86" s="158"/>
      <c r="J86" s="131" t="s">
        <v>237</v>
      </c>
      <c r="K86" s="255" t="str">
        <f t="shared" si="20"/>
        <v>A</v>
      </c>
      <c r="L86" s="341"/>
      <c r="M86" s="341"/>
      <c r="N86" s="341"/>
      <c r="O86" s="341"/>
      <c r="P86" s="341"/>
      <c r="Q86" s="1"/>
      <c r="R86" s="186" t="str">
        <f>IF(ISBLANK(V86),"","L"&amp;TEXT(--RIGHT(LOOKUP(2,1/(R81:R85&lt;&gt;""),R81:R85),3)+1,"000"))</f>
        <v/>
      </c>
      <c r="S86" s="139" t="s">
        <v>472</v>
      </c>
      <c r="T86" s="139"/>
      <c r="U86" s="63"/>
      <c r="V86" s="77"/>
      <c r="W86" s="60"/>
      <c r="X86" s="46" t="str">
        <f t="shared" si="21"/>
        <v/>
      </c>
      <c r="Y86" s="46" t="str">
        <f>IF(NOT(AND(LEFT(R86,1)="L",R86&lt;&gt;"LIGNE")),"",IF(UPPER(TRIM(W86))="QS","Qt. suffisante",IF(AJ86="","",IF(AF86="MASSE",IF(AJ86&gt;=1,"Kg","g"),IF(AF86="VOLUME",IF(AJ86&gt;=1,"L","cl"),IFERROR(VLOOKUP(UPPER(TRIM(V86)),AP4:AS49,4,FALSE),V86))))))</f>
        <v/>
      </c>
      <c r="Z86" s="45" t="str">
        <f t="shared" si="22"/>
        <v/>
      </c>
      <c r="AA86" s="45" t="str">
        <f>IF(NOT(AND(LEFT(R86,1)="L",R86&lt;&gt;"LIGNE")),"",IF(UPPER(TRIM(W86))="QS","Qt. suffisante",IF(AI86="","",IF(AF86="MASSE",IF(AI86&gt;=1,"Kg","g"),IF(AF86="VOLUME",IF(AI86&gt;=1,"L","cl"),IFERROR(VLOOKUP(UPPER(TRIM(V86)),AP4:AS49,4,FALSE),V86))))))</f>
        <v/>
      </c>
      <c r="AB86" s="47" t="str">
        <f t="shared" si="23"/>
        <v/>
      </c>
      <c r="AC86" s="47" t="str">
        <f t="shared" si="24"/>
        <v/>
      </c>
      <c r="AD86" s="47" t="str">
        <f t="shared" si="25"/>
        <v/>
      </c>
      <c r="AE86" s="1"/>
      <c r="AF86" s="48" t="str">
        <f>IF(NOT(AND(LEFT(R86,1)="L",R86&lt;&gt;"LIGNE")),"",IFERROR(VLOOKUP(UPPER(TRIM(V86)),AP4:AS49,2,FALSE),""))</f>
        <v/>
      </c>
      <c r="AG86" s="49" t="str">
        <f>IF(NOT(AND(LEFT(R86,1)="L",R86&lt;&gt;"LIGNE")),"",IFERROR(VLOOKUP(UPPER(TRIM(V86)),AP4:AS49,3,FALSE),""))</f>
        <v/>
      </c>
      <c r="AH86" s="49" t="str">
        <f t="shared" si="26"/>
        <v/>
      </c>
      <c r="AI86" s="49" t="str">
        <f t="shared" si="27"/>
        <v/>
      </c>
      <c r="AJ86" s="49" t="str">
        <f t="shared" si="28"/>
        <v/>
      </c>
      <c r="AK86" s="40">
        <f>IF(R86="RECETTE","",IF(R86="PRINCIPAL AUTEUR",IF(OR(S86="",T86="",V86="",W86="",S86=0),"",IFERROR(IF(OR(VLOOKUP(UPPER(TRIM(SUBSTITUTE(T86,CHAR(160)," "))),AP4:AS49,2,FALSE)&lt;&gt;VLOOKUP(UPPER(TRIM(SUBSTITUTE(W86,CHAR(160)," "))),AP4:AS49,2,FALSE),AND(VLOOKUP(UPPER(TRIM(SUBSTITUTE(T86,CHAR(160)," "))),AP4:AS49,2,FALSE)="AUTRE",UPPER(TRIM(SUBSTITUTE(T86,CHAR(160)," ")))&lt;&gt;UPPER(TRIM(SUBSTITUTE(W86,CHAR(160)," "))))),"",(V86*VLOOKUP(UPPER(TRIM(SUBSTITUTE(W86,CHAR(160)," "))),AP4:AS49,3,FALSE))/(S86*VLOOKUP(UPPER(TRIM(SUBSTITUTE(T86,CHAR(160)," "))),AP4:AS49,3,FALSE))),"")),IFERROR(AK85,"")))</f>
        <v>3</v>
      </c>
      <c r="AL86" s="40">
        <f t="shared" si="29"/>
        <v>2</v>
      </c>
      <c r="AM86" s="50" t="str">
        <f t="shared" si="30"/>
        <v>JUS DE FRAISES DES BOIS</v>
      </c>
      <c r="AN86" s="1"/>
      <c r="AO86" s="1"/>
      <c r="AP86" s="65" t="s">
        <v>458</v>
      </c>
      <c r="AQ86" s="1"/>
      <c r="AR86" s="370" t="s">
        <v>334</v>
      </c>
      <c r="AS86" s="373">
        <f t="shared" si="19"/>
        <v>7.4999999999999997E-3</v>
      </c>
      <c r="AT86" s="374">
        <v>7.5</v>
      </c>
      <c r="BB86" s="362"/>
      <c r="BC86" s="139" t="s">
        <v>472</v>
      </c>
      <c r="BD86" s="139"/>
      <c r="BE86" s="139"/>
      <c r="BF86" s="139"/>
      <c r="BG86" s="139"/>
      <c r="BH86" s="311"/>
      <c r="BJ86" s="229">
        <v>1</v>
      </c>
    </row>
    <row r="87" spans="1:62" ht="20.100000000000001" customHeight="1" x14ac:dyDescent="0.35">
      <c r="A87" s="232" t="s">
        <v>237</v>
      </c>
      <c r="B87" s="178">
        <f t="shared" si="18"/>
        <v>0</v>
      </c>
      <c r="C87" s="156"/>
      <c r="D87" s="157"/>
      <c r="E87" s="157"/>
      <c r="F87" s="157"/>
      <c r="G87" s="157"/>
      <c r="H87" s="157"/>
      <c r="I87" s="158"/>
      <c r="J87" s="131" t="s">
        <v>237</v>
      </c>
      <c r="K87" s="255" t="str">
        <f t="shared" si="20"/>
        <v>A</v>
      </c>
      <c r="L87" s="341"/>
      <c r="M87" s="341"/>
      <c r="N87" s="341"/>
      <c r="O87" s="341"/>
      <c r="P87" s="341"/>
      <c r="Q87" s="1"/>
      <c r="R87" s="186" t="str">
        <f>IF(ISBLANK(V87),"","L"&amp;TEXT(--RIGHT(LOOKUP(2,1/(R81:R86&lt;&gt;""),R81:R86),3)+1,"000"))</f>
        <v/>
      </c>
      <c r="S87" s="117" t="s">
        <v>432</v>
      </c>
      <c r="T87" s="62"/>
      <c r="U87" s="63"/>
      <c r="V87" s="77"/>
      <c r="W87" s="60"/>
      <c r="X87" s="46" t="str">
        <f t="shared" si="21"/>
        <v/>
      </c>
      <c r="Y87" s="46" t="str">
        <f>IF(NOT(AND(LEFT(R87,1)="L",R87&lt;&gt;"LIGNE")),"",IF(UPPER(TRIM(W87))="QS","Qt. suffisante",IF(AJ87="","",IF(AF87="MASSE",IF(AJ87&gt;=1,"Kg","g"),IF(AF87="VOLUME",IF(AJ87&gt;=1,"L","cl"),IFERROR(VLOOKUP(UPPER(TRIM(V87)),AP4:AS49,4,FALSE),V87))))))</f>
        <v/>
      </c>
      <c r="Z87" s="45" t="str">
        <f t="shared" si="22"/>
        <v/>
      </c>
      <c r="AA87" s="45" t="str">
        <f>IF(NOT(AND(LEFT(R87,1)="L",R87&lt;&gt;"LIGNE")),"",IF(UPPER(TRIM(W87))="QS","Qt. suffisante",IF(AI87="","",IF(AF87="MASSE",IF(AI87&gt;=1,"Kg","g"),IF(AF87="VOLUME",IF(AI87&gt;=1,"L","cl"),IFERROR(VLOOKUP(UPPER(TRIM(V87)),AP4:AS49,4,FALSE),V87))))))</f>
        <v/>
      </c>
      <c r="AB87" s="47" t="str">
        <f t="shared" si="23"/>
        <v/>
      </c>
      <c r="AC87" s="47" t="str">
        <f t="shared" si="24"/>
        <v/>
      </c>
      <c r="AD87" s="47" t="str">
        <f t="shared" si="25"/>
        <v/>
      </c>
      <c r="AE87" s="1"/>
      <c r="AF87" s="48" t="str">
        <f>IF(NOT(AND(LEFT(R87,1)="L",R87&lt;&gt;"LIGNE")),"",IFERROR(VLOOKUP(UPPER(TRIM(V87)),AP4:AS49,2,FALSE),""))</f>
        <v/>
      </c>
      <c r="AG87" s="49" t="str">
        <f>IF(NOT(AND(LEFT(R87,1)="L",R87&lt;&gt;"LIGNE")),"",IFERROR(VLOOKUP(UPPER(TRIM(V87)),AP4:AS49,3,FALSE),""))</f>
        <v/>
      </c>
      <c r="AH87" s="49" t="str">
        <f t="shared" si="26"/>
        <v/>
      </c>
      <c r="AI87" s="49" t="str">
        <f t="shared" si="27"/>
        <v/>
      </c>
      <c r="AJ87" s="49" t="str">
        <f t="shared" si="28"/>
        <v/>
      </c>
      <c r="AK87" s="40">
        <f>IF(R87="RECETTE","",IF(R87="PRINCIPAL AUTEUR",IF(OR(S87="",T87="",V87="",W87="",S87=0),"",IFERROR(IF(OR(VLOOKUP(UPPER(TRIM(SUBSTITUTE(T87,CHAR(160)," "))),AP4:AS49,2,FALSE)&lt;&gt;VLOOKUP(UPPER(TRIM(SUBSTITUTE(W87,CHAR(160)," "))),AP4:AS49,2,FALSE),AND(VLOOKUP(UPPER(TRIM(SUBSTITUTE(T87,CHAR(160)," "))),AP4:AS49,2,FALSE)="AUTRE",UPPER(TRIM(SUBSTITUTE(T87,CHAR(160)," ")))&lt;&gt;UPPER(TRIM(SUBSTITUTE(W87,CHAR(160)," "))))),"",(V87*VLOOKUP(UPPER(TRIM(SUBSTITUTE(W87,CHAR(160)," "))),AP4:AS49,3,FALSE))/(S87*VLOOKUP(UPPER(TRIM(SUBSTITUTE(T87,CHAR(160)," "))),AP4:AS49,3,FALSE))),"")),IFERROR(AK86,"")))</f>
        <v>3</v>
      </c>
      <c r="AL87" s="40">
        <f t="shared" si="29"/>
        <v>2</v>
      </c>
      <c r="AM87" s="50" t="str">
        <f t="shared" si="30"/>
        <v>JUS DE FRAISES DES BOIS</v>
      </c>
      <c r="AN87" s="1"/>
      <c r="AO87" s="1"/>
      <c r="AP87" s="65" t="s">
        <v>459</v>
      </c>
      <c r="AQ87" s="1"/>
      <c r="AR87" s="370" t="s">
        <v>335</v>
      </c>
      <c r="AS87" s="358">
        <f t="shared" si="19"/>
        <v>1.4999999999999999E-2</v>
      </c>
      <c r="AT87" s="359">
        <v>15</v>
      </c>
      <c r="BB87" s="362"/>
      <c r="BC87" s="377"/>
      <c r="BD87" s="377"/>
      <c r="BE87" s="376"/>
      <c r="BF87" s="376"/>
      <c r="BG87" s="376"/>
      <c r="BH87" s="311"/>
      <c r="BJ87" s="229">
        <v>1</v>
      </c>
    </row>
    <row r="88" spans="1:62" ht="20.100000000000001" customHeight="1" x14ac:dyDescent="0.35">
      <c r="A88" s="232" t="s">
        <v>237</v>
      </c>
      <c r="B88" s="178">
        <f t="shared" si="18"/>
        <v>0</v>
      </c>
      <c r="C88" s="156"/>
      <c r="D88" s="157"/>
      <c r="E88" s="157"/>
      <c r="F88" s="157"/>
      <c r="G88" s="157"/>
      <c r="H88" s="157"/>
      <c r="I88" s="158"/>
      <c r="J88" s="131" t="s">
        <v>237</v>
      </c>
      <c r="K88" s="255" t="str">
        <f t="shared" si="20"/>
        <v>A</v>
      </c>
      <c r="L88" s="341"/>
      <c r="M88" s="341"/>
      <c r="N88" s="341"/>
      <c r="O88" s="341"/>
      <c r="P88" s="341"/>
      <c r="Q88" s="1"/>
      <c r="R88" s="186" t="str">
        <f>IF(ISBLANK(V88),"","L"&amp;TEXT(--RIGHT(LOOKUP(2,1/(R81:R87&lt;&gt;""),R81:R87),3)+1,"000"))</f>
        <v/>
      </c>
      <c r="S88" s="117" t="s">
        <v>433</v>
      </c>
      <c r="T88" s="62"/>
      <c r="U88" s="63"/>
      <c r="V88" s="77"/>
      <c r="W88" s="60"/>
      <c r="X88" s="46" t="str">
        <f t="shared" si="21"/>
        <v/>
      </c>
      <c r="Y88" s="46" t="str">
        <f>IF(NOT(AND(LEFT(R88,1)="L",R88&lt;&gt;"LIGNE")),"",IF(UPPER(TRIM(W88))="QS","Qt. suffisante",IF(AJ88="","",IF(AF88="MASSE",IF(AJ88&gt;=1,"Kg","g"),IF(AF88="VOLUME",IF(AJ88&gt;=1,"L","cl"),IFERROR(VLOOKUP(UPPER(TRIM(V88)),AP4:AS49,4,FALSE),V88))))))</f>
        <v/>
      </c>
      <c r="Z88" s="45" t="str">
        <f t="shared" si="22"/>
        <v/>
      </c>
      <c r="AA88" s="45" t="str">
        <f>IF(NOT(AND(LEFT(R88,1)="L",R88&lt;&gt;"LIGNE")),"",IF(UPPER(TRIM(W88))="QS","Qt. suffisante",IF(AI88="","",IF(AF88="MASSE",IF(AI88&gt;=1,"Kg","g"),IF(AF88="VOLUME",IF(AI88&gt;=1,"L","cl"),IFERROR(VLOOKUP(UPPER(TRIM(V88)),AP4:AS49,4,FALSE),V88))))))</f>
        <v/>
      </c>
      <c r="AB88" s="47" t="str">
        <f t="shared" si="23"/>
        <v/>
      </c>
      <c r="AC88" s="47" t="str">
        <f t="shared" si="24"/>
        <v/>
      </c>
      <c r="AD88" s="47" t="str">
        <f t="shared" si="25"/>
        <v/>
      </c>
      <c r="AE88" s="1"/>
      <c r="AF88" s="48" t="str">
        <f>IF(NOT(AND(LEFT(R88,1)="L",R88&lt;&gt;"LIGNE")),"",IFERROR(VLOOKUP(UPPER(TRIM(V88)),AP4:AS49,2,FALSE),""))</f>
        <v/>
      </c>
      <c r="AG88" s="49" t="str">
        <f>IF(NOT(AND(LEFT(R88,1)="L",R88&lt;&gt;"LIGNE")),"",IFERROR(VLOOKUP(UPPER(TRIM(V88)),AP4:AS49,3,FALSE),""))</f>
        <v/>
      </c>
      <c r="AH88" s="49" t="str">
        <f t="shared" si="26"/>
        <v/>
      </c>
      <c r="AI88" s="49" t="str">
        <f t="shared" si="27"/>
        <v/>
      </c>
      <c r="AJ88" s="49" t="str">
        <f t="shared" si="28"/>
        <v/>
      </c>
      <c r="AK88" s="40">
        <f>IF(R88="RECETTE","",IF(R88="PRINCIPAL AUTEUR",IF(OR(S88="",T88="",V88="",W88="",S88=0),"",IFERROR(IF(OR(VLOOKUP(UPPER(TRIM(SUBSTITUTE(T88,CHAR(160)," "))),AP4:AS49,2,FALSE)&lt;&gt;VLOOKUP(UPPER(TRIM(SUBSTITUTE(W88,CHAR(160)," "))),AP4:AS49,2,FALSE),AND(VLOOKUP(UPPER(TRIM(SUBSTITUTE(T88,CHAR(160)," "))),AP4:AS49,2,FALSE)="AUTRE",UPPER(TRIM(SUBSTITUTE(T88,CHAR(160)," ")))&lt;&gt;UPPER(TRIM(SUBSTITUTE(W88,CHAR(160)," "))))),"",(V88*VLOOKUP(UPPER(TRIM(SUBSTITUTE(W88,CHAR(160)," "))),AP4:AS49,3,FALSE))/(S88*VLOOKUP(UPPER(TRIM(SUBSTITUTE(T88,CHAR(160)," "))),AP4:AS49,3,FALSE))),"")),IFERROR(AK87,"")))</f>
        <v>3</v>
      </c>
      <c r="AL88" s="40">
        <f t="shared" si="29"/>
        <v>2</v>
      </c>
      <c r="AM88" s="50" t="str">
        <f t="shared" si="30"/>
        <v>JUS DE FRAISES DES BOIS</v>
      </c>
      <c r="AN88" s="1"/>
      <c r="AO88" s="1"/>
      <c r="AP88" s="65" t="s">
        <v>460</v>
      </c>
      <c r="AQ88" s="1"/>
      <c r="AR88" s="367" t="s">
        <v>336</v>
      </c>
      <c r="AS88" s="358">
        <f t="shared" si="19"/>
        <v>0.03</v>
      </c>
      <c r="AT88" s="359">
        <v>30</v>
      </c>
      <c r="BB88" s="362"/>
      <c r="BC88" s="188" t="s">
        <v>519</v>
      </c>
      <c r="BD88" s="62" t="s">
        <v>521</v>
      </c>
      <c r="BE88" s="310"/>
      <c r="BF88" s="310"/>
      <c r="BG88" s="310"/>
      <c r="BH88" s="311"/>
      <c r="BJ88" s="229">
        <v>1</v>
      </c>
    </row>
    <row r="89" spans="1:62" ht="20.100000000000001" customHeight="1" x14ac:dyDescent="0.35">
      <c r="A89" s="232" t="s">
        <v>237</v>
      </c>
      <c r="B89" s="178">
        <f t="shared" si="18"/>
        <v>0</v>
      </c>
      <c r="C89" s="156"/>
      <c r="D89" s="157"/>
      <c r="E89" s="157"/>
      <c r="F89" s="157"/>
      <c r="G89" s="157"/>
      <c r="H89" s="157"/>
      <c r="I89" s="158"/>
      <c r="J89" s="131" t="s">
        <v>237</v>
      </c>
      <c r="K89" s="255" t="str">
        <f t="shared" si="20"/>
        <v>A</v>
      </c>
      <c r="L89" s="341"/>
      <c r="M89" s="341"/>
      <c r="N89" s="341"/>
      <c r="O89" s="341"/>
      <c r="P89" s="341"/>
      <c r="Q89" s="1"/>
      <c r="R89" s="186" t="str">
        <f>IF(ISBLANK(V89),"","L"&amp;TEXT(--RIGHT(LOOKUP(2,1/(R81:R88&lt;&gt;""),R81:R88),3)+1,"000"))</f>
        <v/>
      </c>
      <c r="S89" s="117" t="s">
        <v>434</v>
      </c>
      <c r="T89" s="62"/>
      <c r="U89" s="63"/>
      <c r="V89" s="77"/>
      <c r="W89" s="60"/>
      <c r="X89" s="46" t="str">
        <f t="shared" si="21"/>
        <v/>
      </c>
      <c r="Y89" s="46" t="str">
        <f>IF(NOT(AND(LEFT(R89,1)="L",R89&lt;&gt;"LIGNE")),"",IF(UPPER(TRIM(W89))="QS","Qt. suffisante",IF(AJ89="","",IF(AF89="MASSE",IF(AJ89&gt;=1,"Kg","g"),IF(AF89="VOLUME",IF(AJ89&gt;=1,"L","cl"),IFERROR(VLOOKUP(UPPER(TRIM(V89)),AP4:AS49,4,FALSE),V89))))))</f>
        <v/>
      </c>
      <c r="Z89" s="45" t="str">
        <f t="shared" si="22"/>
        <v/>
      </c>
      <c r="AA89" s="45" t="str">
        <f>IF(NOT(AND(LEFT(R89,1)="L",R89&lt;&gt;"LIGNE")),"",IF(UPPER(TRIM(W89))="QS","Qt. suffisante",IF(AI89="","",IF(AF89="MASSE",IF(AI89&gt;=1,"Kg","g"),IF(AF89="VOLUME",IF(AI89&gt;=1,"L","cl"),IFERROR(VLOOKUP(UPPER(TRIM(V89)),AP4:AS49,4,FALSE),V89))))))</f>
        <v/>
      </c>
      <c r="AB89" s="47" t="str">
        <f t="shared" si="23"/>
        <v/>
      </c>
      <c r="AC89" s="47" t="str">
        <f t="shared" si="24"/>
        <v/>
      </c>
      <c r="AD89" s="47" t="str">
        <f t="shared" si="25"/>
        <v/>
      </c>
      <c r="AE89" s="1"/>
      <c r="AF89" s="48" t="str">
        <f>IF(NOT(AND(LEFT(R89,1)="L",R89&lt;&gt;"LIGNE")),"",IFERROR(VLOOKUP(UPPER(TRIM(V89)),AP4:AS49,2,FALSE),""))</f>
        <v/>
      </c>
      <c r="AG89" s="49" t="str">
        <f>IF(NOT(AND(LEFT(R89,1)="L",R89&lt;&gt;"LIGNE")),"",IFERROR(VLOOKUP(UPPER(TRIM(V89)),AP4:AS49,3,FALSE),""))</f>
        <v/>
      </c>
      <c r="AH89" s="49" t="str">
        <f t="shared" si="26"/>
        <v/>
      </c>
      <c r="AI89" s="49" t="str">
        <f t="shared" si="27"/>
        <v/>
      </c>
      <c r="AJ89" s="49" t="str">
        <f t="shared" si="28"/>
        <v/>
      </c>
      <c r="AK89" s="40">
        <f>IF(R89="RECETTE","",IF(R89="PRINCIPAL AUTEUR",IF(OR(S89="",T89="",V89="",W89="",S89=0),"",IFERROR(IF(OR(VLOOKUP(UPPER(TRIM(SUBSTITUTE(T89,CHAR(160)," "))),AP4:AS49,2,FALSE)&lt;&gt;VLOOKUP(UPPER(TRIM(SUBSTITUTE(W89,CHAR(160)," "))),AP4:AS49,2,FALSE),AND(VLOOKUP(UPPER(TRIM(SUBSTITUTE(T89,CHAR(160)," "))),AP4:AS49,2,FALSE)="AUTRE",UPPER(TRIM(SUBSTITUTE(T89,CHAR(160)," ")))&lt;&gt;UPPER(TRIM(SUBSTITUTE(W89,CHAR(160)," "))))),"",(V89*VLOOKUP(UPPER(TRIM(SUBSTITUTE(W89,CHAR(160)," "))),AP4:AS49,3,FALSE))/(S89*VLOOKUP(UPPER(TRIM(SUBSTITUTE(T89,CHAR(160)," "))),AP4:AS49,3,FALSE))),"")),IFERROR(AK88,"")))</f>
        <v>3</v>
      </c>
      <c r="AL89" s="40">
        <f t="shared" si="29"/>
        <v>2</v>
      </c>
      <c r="AM89" s="50" t="str">
        <f t="shared" si="30"/>
        <v>JUS DE FRAISES DES BOIS</v>
      </c>
      <c r="AN89" s="1"/>
      <c r="AO89" s="1"/>
      <c r="AP89" s="65" t="s">
        <v>461</v>
      </c>
      <c r="AQ89" s="1"/>
      <c r="AR89" s="367" t="s">
        <v>337</v>
      </c>
      <c r="AS89" s="358">
        <f t="shared" si="19"/>
        <v>0.04</v>
      </c>
      <c r="AT89" s="359">
        <v>40</v>
      </c>
      <c r="BB89" s="362"/>
      <c r="BC89" s="188" t="s">
        <v>518</v>
      </c>
      <c r="BD89" s="62" t="s">
        <v>520</v>
      </c>
      <c r="BE89" s="310"/>
      <c r="BF89" s="310"/>
      <c r="BG89" s="310"/>
      <c r="BH89" s="311"/>
      <c r="BJ89" s="229">
        <v>1</v>
      </c>
    </row>
    <row r="90" spans="1:62" ht="20.100000000000001" customHeight="1" x14ac:dyDescent="0.35">
      <c r="A90" s="232" t="s">
        <v>237</v>
      </c>
      <c r="B90" s="178">
        <f t="shared" si="18"/>
        <v>0</v>
      </c>
      <c r="C90" s="156"/>
      <c r="D90" s="157"/>
      <c r="E90" s="157"/>
      <c r="F90" s="157"/>
      <c r="G90" s="157"/>
      <c r="H90" s="157"/>
      <c r="I90" s="158"/>
      <c r="J90" s="131" t="s">
        <v>237</v>
      </c>
      <c r="K90" s="255" t="str">
        <f t="shared" si="20"/>
        <v>►</v>
      </c>
      <c r="L90" s="341"/>
      <c r="M90" s="341"/>
      <c r="N90" s="341"/>
      <c r="O90" s="341"/>
      <c r="P90" s="341"/>
      <c r="Q90" s="1"/>
      <c r="R90" s="186" t="str">
        <f>IF(ISBLANK(V90),"","L"&amp;TEXT(--RIGHT(LOOKUP(2,1/(R81:R89&lt;&gt;""),R81:R89),3)+1,"000"))</f>
        <v/>
      </c>
      <c r="S90" s="117"/>
      <c r="T90" s="62"/>
      <c r="U90" s="63"/>
      <c r="V90" s="77"/>
      <c r="W90" s="60"/>
      <c r="X90" s="46" t="str">
        <f t="shared" si="21"/>
        <v/>
      </c>
      <c r="Y90" s="46" t="str">
        <f>IF(NOT(AND(LEFT(R90,1)="L",R90&lt;&gt;"LIGNE")),"",IF(UPPER(TRIM(W90))="QS","Qt. suffisante",IF(AJ90="","",IF(AF90="MASSE",IF(AJ90&gt;=1,"Kg","g"),IF(AF90="VOLUME",IF(AJ90&gt;=1,"L","cl"),IFERROR(VLOOKUP(UPPER(TRIM(V90)),AP4:AS49,4,FALSE),V90))))))</f>
        <v/>
      </c>
      <c r="Z90" s="45" t="str">
        <f t="shared" si="22"/>
        <v/>
      </c>
      <c r="AA90" s="45" t="str">
        <f>IF(NOT(AND(LEFT(R90,1)="L",R90&lt;&gt;"LIGNE")),"",IF(UPPER(TRIM(W90))="QS","Qt. suffisante",IF(AI90="","",IF(AF90="MASSE",IF(AI90&gt;=1,"Kg","g"),IF(AF90="VOLUME",IF(AI90&gt;=1,"L","cl"),IFERROR(VLOOKUP(UPPER(TRIM(V90)),AP4:AS49,4,FALSE),V90))))))</f>
        <v/>
      </c>
      <c r="AB90" s="47" t="str">
        <f t="shared" si="23"/>
        <v/>
      </c>
      <c r="AC90" s="47" t="str">
        <f t="shared" si="24"/>
        <v/>
      </c>
      <c r="AD90" s="47" t="str">
        <f t="shared" si="25"/>
        <v/>
      </c>
      <c r="AE90" s="1"/>
      <c r="AF90" s="48" t="str">
        <f>IF(NOT(AND(LEFT(R90,1)="L",R90&lt;&gt;"LIGNE")),"",IFERROR(VLOOKUP(UPPER(TRIM(V90)),AP4:AS49,2,FALSE),""))</f>
        <v/>
      </c>
      <c r="AG90" s="49" t="str">
        <f>IF(NOT(AND(LEFT(R90,1)="L",R90&lt;&gt;"LIGNE")),"",IFERROR(VLOOKUP(UPPER(TRIM(V90)),AP4:AS49,3,FALSE),""))</f>
        <v/>
      </c>
      <c r="AH90" s="49" t="str">
        <f t="shared" si="26"/>
        <v/>
      </c>
      <c r="AI90" s="49" t="str">
        <f t="shared" si="27"/>
        <v/>
      </c>
      <c r="AJ90" s="49" t="str">
        <f t="shared" si="28"/>
        <v/>
      </c>
      <c r="AK90" s="40">
        <f>IF(R90="RECETTE","",IF(R90="PRINCIPAL AUTEUR",IF(OR(S90="",T90="",V90="",W90="",S90=0),"",IFERROR(IF(OR(VLOOKUP(UPPER(TRIM(SUBSTITUTE(T90,CHAR(160)," "))),AP4:AS49,2,FALSE)&lt;&gt;VLOOKUP(UPPER(TRIM(SUBSTITUTE(W90,CHAR(160)," "))),AP4:AS49,2,FALSE),AND(VLOOKUP(UPPER(TRIM(SUBSTITUTE(T90,CHAR(160)," "))),AP4:AS49,2,FALSE)="AUTRE",UPPER(TRIM(SUBSTITUTE(T90,CHAR(160)," ")))&lt;&gt;UPPER(TRIM(SUBSTITUTE(W90,CHAR(160)," "))))),"",(V90*VLOOKUP(UPPER(TRIM(SUBSTITUTE(W90,CHAR(160)," "))),AP4:AS49,3,FALSE))/(S90*VLOOKUP(UPPER(TRIM(SUBSTITUTE(T90,CHAR(160)," "))),AP4:AS49,3,FALSE))),"")),IFERROR(AK89,"")))</f>
        <v>3</v>
      </c>
      <c r="AL90" s="40">
        <f t="shared" si="29"/>
        <v>2</v>
      </c>
      <c r="AM90" s="50" t="str">
        <f t="shared" si="30"/>
        <v>JUS DE FRAISES DES BOIS</v>
      </c>
      <c r="AN90" s="1"/>
      <c r="AO90" s="1"/>
      <c r="AP90" s="65" t="s">
        <v>462</v>
      </c>
      <c r="AQ90" s="1"/>
      <c r="AR90" s="367" t="s">
        <v>338</v>
      </c>
      <c r="AS90" s="358">
        <f t="shared" si="19"/>
        <v>0.06</v>
      </c>
      <c r="AT90" s="359">
        <v>60</v>
      </c>
      <c r="BB90" s="362"/>
      <c r="BC90" s="378">
        <v>1.7361111111111112E-2</v>
      </c>
      <c r="BD90" s="118" t="s">
        <v>267</v>
      </c>
      <c r="BE90" s="310"/>
      <c r="BF90" s="310"/>
      <c r="BG90" s="310"/>
      <c r="BH90" s="311"/>
      <c r="BJ90" s="229">
        <v>1</v>
      </c>
    </row>
    <row r="91" spans="1:62" ht="20.100000000000001" customHeight="1" x14ac:dyDescent="0.35">
      <c r="A91" s="232" t="s">
        <v>237</v>
      </c>
      <c r="B91" s="178">
        <f t="shared" si="18"/>
        <v>0</v>
      </c>
      <c r="C91" s="156"/>
      <c r="D91" s="157"/>
      <c r="E91" s="157"/>
      <c r="F91" s="157"/>
      <c r="G91" s="157"/>
      <c r="H91" s="157"/>
      <c r="I91" s="158"/>
      <c r="J91" s="131" t="s">
        <v>237</v>
      </c>
      <c r="K91" s="255" t="str">
        <f t="shared" si="20"/>
        <v>►</v>
      </c>
      <c r="L91" s="341"/>
      <c r="M91" s="341"/>
      <c r="N91" s="341"/>
      <c r="O91" s="341"/>
      <c r="P91" s="341"/>
      <c r="Q91" s="1"/>
      <c r="R91" s="186" t="str">
        <f>IF(ISBLANK(V91),"","L"&amp;TEXT(--RIGHT(LOOKUP(2,1/(R81:R90&lt;&gt;""),R81:R90),3)+1,"000"))</f>
        <v/>
      </c>
      <c r="S91" s="117"/>
      <c r="T91" s="62"/>
      <c r="U91" s="63"/>
      <c r="V91" s="77"/>
      <c r="W91" s="60"/>
      <c r="X91" s="46" t="str">
        <f t="shared" si="21"/>
        <v/>
      </c>
      <c r="Y91" s="46" t="str">
        <f>IF(NOT(AND(LEFT(R91,1)="L",R91&lt;&gt;"LIGNE")),"",IF(UPPER(TRIM(W91))="QS","Qt. suffisante",IF(AJ91="","",IF(AF91="MASSE",IF(AJ91&gt;=1,"Kg","g"),IF(AF91="VOLUME",IF(AJ91&gt;=1,"L","cl"),IFERROR(VLOOKUP(UPPER(TRIM(V91)),AP4:AS49,4,FALSE),V91))))))</f>
        <v/>
      </c>
      <c r="Z91" s="45" t="str">
        <f t="shared" si="22"/>
        <v/>
      </c>
      <c r="AA91" s="45" t="str">
        <f>IF(NOT(AND(LEFT(R91,1)="L",R91&lt;&gt;"LIGNE")),"",IF(UPPER(TRIM(W91))="QS","Qt. suffisante",IF(AI91="","",IF(AF91="MASSE",IF(AI91&gt;=1,"Kg","g"),IF(AF91="VOLUME",IF(AI91&gt;=1,"L","cl"),IFERROR(VLOOKUP(UPPER(TRIM(V91)),AP4:AS49,4,FALSE),V91))))))</f>
        <v/>
      </c>
      <c r="AB91" s="47" t="str">
        <f t="shared" si="23"/>
        <v/>
      </c>
      <c r="AC91" s="47" t="str">
        <f t="shared" si="24"/>
        <v/>
      </c>
      <c r="AD91" s="47" t="str">
        <f t="shared" si="25"/>
        <v/>
      </c>
      <c r="AE91" s="1"/>
      <c r="AF91" s="48" t="str">
        <f>IF(NOT(AND(LEFT(R91,1)="L",R91&lt;&gt;"LIGNE")),"",IFERROR(VLOOKUP(UPPER(TRIM(V91)),AP4:AS49,2,FALSE),""))</f>
        <v/>
      </c>
      <c r="AG91" s="49" t="str">
        <f>IF(NOT(AND(LEFT(R91,1)="L",R91&lt;&gt;"LIGNE")),"",IFERROR(VLOOKUP(UPPER(TRIM(V91)),AP4:AS49,3,FALSE),""))</f>
        <v/>
      </c>
      <c r="AH91" s="49" t="str">
        <f t="shared" si="26"/>
        <v/>
      </c>
      <c r="AI91" s="49" t="str">
        <f t="shared" si="27"/>
        <v/>
      </c>
      <c r="AJ91" s="49" t="str">
        <f t="shared" si="28"/>
        <v/>
      </c>
      <c r="AK91" s="40">
        <f>IF(R91="RECETTE","",IF(R91="PRINCIPAL AUTEUR",IF(OR(S91="",T91="",V91="",W91="",S91=0),"",IFERROR(IF(OR(VLOOKUP(UPPER(TRIM(SUBSTITUTE(T91,CHAR(160)," "))),AP4:AS49,2,FALSE)&lt;&gt;VLOOKUP(UPPER(TRIM(SUBSTITUTE(W91,CHAR(160)," "))),AP4:AS49,2,FALSE),AND(VLOOKUP(UPPER(TRIM(SUBSTITUTE(T91,CHAR(160)," "))),AP4:AS49,2,FALSE)="AUTRE",UPPER(TRIM(SUBSTITUTE(T91,CHAR(160)," ")))&lt;&gt;UPPER(TRIM(SUBSTITUTE(W91,CHAR(160)," "))))),"",(V91*VLOOKUP(UPPER(TRIM(SUBSTITUTE(W91,CHAR(160)," "))),AP4:AS49,3,FALSE))/(S91*VLOOKUP(UPPER(TRIM(SUBSTITUTE(T91,CHAR(160)," "))),AP4:AS49,3,FALSE))),"")),IFERROR(AK90,"")))</f>
        <v>3</v>
      </c>
      <c r="AL91" s="40">
        <f t="shared" si="29"/>
        <v>2</v>
      </c>
      <c r="AM91" s="50" t="str">
        <f t="shared" si="30"/>
        <v>JUS DE FRAISES DES BOIS</v>
      </c>
      <c r="AN91" s="1"/>
      <c r="AO91" s="1"/>
      <c r="AP91" s="66" t="s">
        <v>463</v>
      </c>
      <c r="AQ91" s="1"/>
      <c r="AR91" s="367" t="s">
        <v>339</v>
      </c>
      <c r="AS91" s="358">
        <f t="shared" si="19"/>
        <v>7.0000000000000007E-2</v>
      </c>
      <c r="AT91" s="359">
        <v>70</v>
      </c>
      <c r="BB91" s="362"/>
      <c r="BC91" s="379">
        <v>1.0416666666666666E-2</v>
      </c>
      <c r="BD91" s="118" t="s">
        <v>268</v>
      </c>
      <c r="BE91" s="310"/>
      <c r="BF91" s="310"/>
      <c r="BG91" s="310"/>
      <c r="BH91" s="311"/>
      <c r="BJ91" s="229">
        <v>1</v>
      </c>
    </row>
    <row r="92" spans="1:62" ht="20.100000000000001" customHeight="1" x14ac:dyDescent="0.35">
      <c r="A92" s="232" t="s">
        <v>237</v>
      </c>
      <c r="B92" s="178">
        <f t="shared" si="18"/>
        <v>0</v>
      </c>
      <c r="C92" s="156"/>
      <c r="D92" s="157"/>
      <c r="E92" s="157"/>
      <c r="F92" s="157"/>
      <c r="G92" s="157"/>
      <c r="H92" s="157"/>
      <c r="I92" s="158"/>
      <c r="J92" s="131" t="s">
        <v>237</v>
      </c>
      <c r="K92" s="255" t="str">
        <f t="shared" si="20"/>
        <v>►</v>
      </c>
      <c r="L92" s="341"/>
      <c r="M92" s="341"/>
      <c r="N92" s="341"/>
      <c r="O92" s="341"/>
      <c r="P92" s="341"/>
      <c r="Q92" s="1"/>
      <c r="R92" s="186" t="str">
        <f>IF(ISBLANK(V92),"","L"&amp;TEXT(--RIGHT(LOOKUP(2,1/(R81:R91&lt;&gt;""),R81:R91),3)+1,"000"))</f>
        <v/>
      </c>
      <c r="S92" s="61"/>
      <c r="T92" s="62"/>
      <c r="U92" s="63"/>
      <c r="V92" s="77"/>
      <c r="W92" s="60"/>
      <c r="X92" s="46" t="str">
        <f t="shared" si="21"/>
        <v/>
      </c>
      <c r="Y92" s="46" t="str">
        <f>IF(NOT(AND(LEFT(R92,1)="L",R92&lt;&gt;"LIGNE")),"",IF(UPPER(TRIM(W92))="QS","Qt. suffisante",IF(AJ92="","",IF(AF92="MASSE",IF(AJ92&gt;=1,"Kg","g"),IF(AF92="VOLUME",IF(AJ92&gt;=1,"L","cl"),IFERROR(VLOOKUP(UPPER(TRIM(V92)),AP4:AS49,4,FALSE),V92))))))</f>
        <v/>
      </c>
      <c r="Z92" s="45" t="str">
        <f t="shared" si="22"/>
        <v/>
      </c>
      <c r="AA92" s="45" t="str">
        <f>IF(NOT(AND(LEFT(R92,1)="L",R92&lt;&gt;"LIGNE")),"",IF(UPPER(TRIM(W92))="QS","Qt. suffisante",IF(AI92="","",IF(AF92="MASSE",IF(AI92&gt;=1,"Kg","g"),IF(AF92="VOLUME",IF(AI92&gt;=1,"L","cl"),IFERROR(VLOOKUP(UPPER(TRIM(V92)),AP4:AS49,4,FALSE),V92))))))</f>
        <v/>
      </c>
      <c r="AB92" s="47" t="str">
        <f t="shared" si="23"/>
        <v/>
      </c>
      <c r="AC92" s="47" t="str">
        <f t="shared" si="24"/>
        <v/>
      </c>
      <c r="AD92" s="47" t="str">
        <f t="shared" si="25"/>
        <v/>
      </c>
      <c r="AE92" s="1"/>
      <c r="AF92" s="48" t="str">
        <f>IF(NOT(AND(LEFT(R92,1)="L",R92&lt;&gt;"LIGNE")),"",IFERROR(VLOOKUP(UPPER(TRIM(V92)),AP4:AS49,2,FALSE),""))</f>
        <v/>
      </c>
      <c r="AG92" s="49" t="str">
        <f>IF(NOT(AND(LEFT(R92,1)="L",R92&lt;&gt;"LIGNE")),"",IFERROR(VLOOKUP(UPPER(TRIM(V92)),AP4:AS49,3,FALSE),""))</f>
        <v/>
      </c>
      <c r="AH92" s="49" t="str">
        <f t="shared" si="26"/>
        <v/>
      </c>
      <c r="AI92" s="49" t="str">
        <f t="shared" si="27"/>
        <v/>
      </c>
      <c r="AJ92" s="49" t="str">
        <f t="shared" si="28"/>
        <v/>
      </c>
      <c r="AK92" s="40">
        <f>IF(R92="RECETTE","",IF(R92="PRINCIPAL AUTEUR",IF(OR(S92="",T92="",V92="",W92="",S92=0),"",IFERROR(IF(OR(VLOOKUP(UPPER(TRIM(SUBSTITUTE(T92,CHAR(160)," "))),AP4:AS49,2,FALSE)&lt;&gt;VLOOKUP(UPPER(TRIM(SUBSTITUTE(W92,CHAR(160)," "))),AP4:AS49,2,FALSE),AND(VLOOKUP(UPPER(TRIM(SUBSTITUTE(T92,CHAR(160)," "))),AP4:AS49,2,FALSE)="AUTRE",UPPER(TRIM(SUBSTITUTE(T92,CHAR(160)," ")))&lt;&gt;UPPER(TRIM(SUBSTITUTE(W92,CHAR(160)," "))))),"",(V92*VLOOKUP(UPPER(TRIM(SUBSTITUTE(W92,CHAR(160)," "))),AP4:AS49,3,FALSE))/(S92*VLOOKUP(UPPER(TRIM(SUBSTITUTE(T92,CHAR(160)," "))),AP4:AS49,3,FALSE))),"")),IFERROR(AK91,"")))</f>
        <v>3</v>
      </c>
      <c r="AL92" s="40">
        <f t="shared" si="29"/>
        <v>2</v>
      </c>
      <c r="AM92" s="50" t="str">
        <f t="shared" si="30"/>
        <v>JUS DE FRAISES DES BOIS</v>
      </c>
      <c r="AN92" s="1"/>
      <c r="AO92" s="1"/>
      <c r="AP92" s="66" t="s">
        <v>464</v>
      </c>
      <c r="AQ92" s="1"/>
      <c r="AR92" s="367" t="s">
        <v>341</v>
      </c>
      <c r="AS92" s="358">
        <f t="shared" si="19"/>
        <v>0.09</v>
      </c>
      <c r="AT92" s="359">
        <v>90</v>
      </c>
      <c r="BB92" s="362"/>
      <c r="BC92" s="380">
        <v>6.25E-2</v>
      </c>
      <c r="BD92" s="118" t="s">
        <v>269</v>
      </c>
      <c r="BE92" s="310"/>
      <c r="BF92" s="310"/>
      <c r="BG92" s="310"/>
      <c r="BH92" s="311"/>
      <c r="BJ92" s="229">
        <v>1</v>
      </c>
    </row>
    <row r="93" spans="1:62" ht="20.100000000000001" customHeight="1" x14ac:dyDescent="0.35">
      <c r="A93" s="232" t="s">
        <v>237</v>
      </c>
      <c r="B93" s="178">
        <f t="shared" si="18"/>
        <v>0</v>
      </c>
      <c r="C93" s="156"/>
      <c r="D93" s="157"/>
      <c r="E93" s="157"/>
      <c r="F93" s="157"/>
      <c r="G93" s="157"/>
      <c r="H93" s="157"/>
      <c r="I93" s="158"/>
      <c r="J93" s="131" t="s">
        <v>237</v>
      </c>
      <c r="K93" s="255" t="str">
        <f t="shared" si="20"/>
        <v>►</v>
      </c>
      <c r="L93" s="341"/>
      <c r="M93" s="341"/>
      <c r="N93" s="341"/>
      <c r="O93" s="341"/>
      <c r="P93" s="341"/>
      <c r="Q93" s="1"/>
      <c r="R93" s="186" t="str">
        <f>IF(ISBLANK(V93),"","L"&amp;TEXT(--RIGHT(LOOKUP(2,1/(R81:R92&lt;&gt;""),R81:R92),3)+1,"000"))</f>
        <v/>
      </c>
      <c r="S93" s="61"/>
      <c r="T93" s="62"/>
      <c r="U93" s="63"/>
      <c r="V93" s="77"/>
      <c r="W93" s="60"/>
      <c r="X93" s="46" t="str">
        <f t="shared" si="21"/>
        <v/>
      </c>
      <c r="Y93" s="46" t="str">
        <f>IF(NOT(AND(LEFT(R93,1)="L",R93&lt;&gt;"LIGNE")),"",IF(UPPER(TRIM(W93))="QS","Qt. suffisante",IF(AJ93="","",IF(AF93="MASSE",IF(AJ93&gt;=1,"Kg","g"),IF(AF93="VOLUME",IF(AJ93&gt;=1,"L","cl"),IFERROR(VLOOKUP(UPPER(TRIM(V93)),AP4:AS49,4,FALSE),V93))))))</f>
        <v/>
      </c>
      <c r="Z93" s="45" t="str">
        <f t="shared" si="22"/>
        <v/>
      </c>
      <c r="AA93" s="45" t="str">
        <f>IF(NOT(AND(LEFT(R93,1)="L",R93&lt;&gt;"LIGNE")),"",IF(UPPER(TRIM(W93))="QS","Qt. suffisante",IF(AI93="","",IF(AF93="MASSE",IF(AI93&gt;=1,"Kg","g"),IF(AF93="VOLUME",IF(AI93&gt;=1,"L","cl"),IFERROR(VLOOKUP(UPPER(TRIM(V93)),AP4:AS49,4,FALSE),V93))))))</f>
        <v/>
      </c>
      <c r="AB93" s="47" t="str">
        <f t="shared" si="23"/>
        <v/>
      </c>
      <c r="AC93" s="47" t="str">
        <f t="shared" si="24"/>
        <v/>
      </c>
      <c r="AD93" s="47" t="str">
        <f t="shared" si="25"/>
        <v/>
      </c>
      <c r="AE93" s="1"/>
      <c r="AF93" s="48" t="str">
        <f>IF(NOT(AND(LEFT(R93,1)="L",R93&lt;&gt;"LIGNE")),"",IFERROR(VLOOKUP(UPPER(TRIM(V93)),AP4:AS49,2,FALSE),""))</f>
        <v/>
      </c>
      <c r="AG93" s="49" t="str">
        <f>IF(NOT(AND(LEFT(R93,1)="L",R93&lt;&gt;"LIGNE")),"",IFERROR(VLOOKUP(UPPER(TRIM(V93)),AP4:AS49,3,FALSE),""))</f>
        <v/>
      </c>
      <c r="AH93" s="49" t="str">
        <f t="shared" si="26"/>
        <v/>
      </c>
      <c r="AI93" s="49" t="str">
        <f t="shared" si="27"/>
        <v/>
      </c>
      <c r="AJ93" s="49" t="str">
        <f t="shared" si="28"/>
        <v/>
      </c>
      <c r="AK93" s="40">
        <f>IF(R93="RECETTE","",IF(R93="PRINCIPAL AUTEUR",IF(OR(S93="",T93="",V93="",W93="",S93=0),"",IFERROR(IF(OR(VLOOKUP(UPPER(TRIM(SUBSTITUTE(T93,CHAR(160)," "))),AP4:AS49,2,FALSE)&lt;&gt;VLOOKUP(UPPER(TRIM(SUBSTITUTE(W93,CHAR(160)," "))),AP4:AS49,2,FALSE),AND(VLOOKUP(UPPER(TRIM(SUBSTITUTE(T93,CHAR(160)," "))),AP4:AS49,2,FALSE)="AUTRE",UPPER(TRIM(SUBSTITUTE(T93,CHAR(160)," ")))&lt;&gt;UPPER(TRIM(SUBSTITUTE(W93,CHAR(160)," "))))),"",(V93*VLOOKUP(UPPER(TRIM(SUBSTITUTE(W93,CHAR(160)," "))),AP4:AS49,3,FALSE))/(S93*VLOOKUP(UPPER(TRIM(SUBSTITUTE(T93,CHAR(160)," "))),AP4:AS49,3,FALSE))),"")),IFERROR(AK92,"")))</f>
        <v>3</v>
      </c>
      <c r="AL93" s="40">
        <f t="shared" si="29"/>
        <v>2</v>
      </c>
      <c r="AM93" s="50" t="str">
        <f t="shared" si="30"/>
        <v>JUS DE FRAISES DES BOIS</v>
      </c>
      <c r="AN93" s="1"/>
      <c r="AO93" s="1"/>
      <c r="AP93" s="66" t="s">
        <v>465</v>
      </c>
      <c r="AQ93" s="1"/>
      <c r="AR93" s="367" t="s">
        <v>342</v>
      </c>
      <c r="AS93" s="358">
        <f t="shared" si="19"/>
        <v>0.12</v>
      </c>
      <c r="AT93" s="359">
        <v>120</v>
      </c>
      <c r="BB93" s="362"/>
      <c r="BC93" s="165">
        <f>BC90+BC91+BC92</f>
        <v>9.0277777777777776E-2</v>
      </c>
      <c r="BD93" s="118" t="s">
        <v>270</v>
      </c>
      <c r="BE93" s="310"/>
      <c r="BF93" s="310"/>
      <c r="BG93" s="310"/>
      <c r="BH93" s="311"/>
      <c r="BJ93" s="229">
        <v>1</v>
      </c>
    </row>
    <row r="94" spans="1:62" ht="20.100000000000001" customHeight="1" x14ac:dyDescent="0.35">
      <c r="A94" s="232" t="s">
        <v>237</v>
      </c>
      <c r="B94" s="178">
        <f t="shared" si="18"/>
        <v>0</v>
      </c>
      <c r="C94" s="156"/>
      <c r="D94" s="157"/>
      <c r="E94" s="157"/>
      <c r="F94" s="157"/>
      <c r="G94" s="157"/>
      <c r="H94" s="157"/>
      <c r="I94" s="158"/>
      <c r="J94" s="131" t="s">
        <v>237</v>
      </c>
      <c r="K94" s="255" t="str">
        <f t="shared" si="20"/>
        <v>A</v>
      </c>
      <c r="L94" s="341"/>
      <c r="M94" s="341"/>
      <c r="N94" s="341"/>
      <c r="O94" s="341"/>
      <c r="P94" s="341"/>
      <c r="Q94" s="1"/>
      <c r="R94" s="186" t="str">
        <f>IF(ISBLANK(V94),"","L"&amp;TEXT(--RIGHT(LOOKUP(2,1/(R81:R93&lt;&gt;""),R81:R93),3)+1,"000"))</f>
        <v/>
      </c>
      <c r="S94" s="167" t="s">
        <v>570</v>
      </c>
      <c r="T94" s="62" t="s">
        <v>271</v>
      </c>
      <c r="U94" s="63"/>
      <c r="V94" s="77"/>
      <c r="W94" s="60"/>
      <c r="X94" s="46" t="str">
        <f t="shared" si="21"/>
        <v/>
      </c>
      <c r="Y94" s="46" t="str">
        <f>IF(NOT(AND(LEFT(R94,1)="L",R94&lt;&gt;"LIGNE")),"",IF(UPPER(TRIM(W94))="QS","Qt. suffisante",IF(AJ94="","",IF(AF94="MASSE",IF(AJ94&gt;=1,"Kg","g"),IF(AF94="VOLUME",IF(AJ94&gt;=1,"L","cl"),IFERROR(VLOOKUP(UPPER(TRIM(V94)),AP4:AS49,4,FALSE),V94))))))</f>
        <v/>
      </c>
      <c r="Z94" s="45" t="str">
        <f t="shared" si="22"/>
        <v/>
      </c>
      <c r="AA94" s="45" t="str">
        <f>IF(NOT(AND(LEFT(R94,1)="L",R94&lt;&gt;"LIGNE")),"",IF(UPPER(TRIM(W94))="QS","Qt. suffisante",IF(AI94="","",IF(AF94="MASSE",IF(AI94&gt;=1,"Kg","g"),IF(AF94="VOLUME",IF(AI94&gt;=1,"L","cl"),IFERROR(VLOOKUP(UPPER(TRIM(V94)),AP4:AS49,4,FALSE),V94))))))</f>
        <v/>
      </c>
      <c r="AB94" s="47" t="str">
        <f t="shared" si="23"/>
        <v/>
      </c>
      <c r="AC94" s="47" t="str">
        <f t="shared" si="24"/>
        <v/>
      </c>
      <c r="AD94" s="47" t="str">
        <f t="shared" si="25"/>
        <v/>
      </c>
      <c r="AE94" s="1"/>
      <c r="AF94" s="48" t="str">
        <f>IF(NOT(AND(LEFT(R94,1)="L",R94&lt;&gt;"LIGNE")),"",IFERROR(VLOOKUP(UPPER(TRIM(V94)),AP4:AS49,2,FALSE),""))</f>
        <v/>
      </c>
      <c r="AG94" s="49" t="str">
        <f>IF(NOT(AND(LEFT(R94,1)="L",R94&lt;&gt;"LIGNE")),"",IFERROR(VLOOKUP(UPPER(TRIM(V94)),AP4:AS49,3,FALSE),""))</f>
        <v/>
      </c>
      <c r="AH94" s="49" t="str">
        <f t="shared" si="26"/>
        <v/>
      </c>
      <c r="AI94" s="49" t="str">
        <f t="shared" si="27"/>
        <v/>
      </c>
      <c r="AJ94" s="49" t="str">
        <f t="shared" si="28"/>
        <v/>
      </c>
      <c r="AK94" s="40">
        <f>IF(R94="RECETTE","",IF(R94="PRINCIPAL AUTEUR",IF(OR(S94="",T94="",V94="",W94="",S94=0),"",IFERROR(IF(OR(VLOOKUP(UPPER(TRIM(SUBSTITUTE(T94,CHAR(160)," "))),AP4:AS49,2,FALSE)&lt;&gt;VLOOKUP(UPPER(TRIM(SUBSTITUTE(W94,CHAR(160)," "))),AP4:AS49,2,FALSE),AND(VLOOKUP(UPPER(TRIM(SUBSTITUTE(T94,CHAR(160)," "))),AP4:AS49,2,FALSE)="AUTRE",UPPER(TRIM(SUBSTITUTE(T94,CHAR(160)," ")))&lt;&gt;UPPER(TRIM(SUBSTITUTE(W94,CHAR(160)," "))))),"",(V94*VLOOKUP(UPPER(TRIM(SUBSTITUTE(W94,CHAR(160)," "))),AP4:AS49,3,FALSE))/(S94*VLOOKUP(UPPER(TRIM(SUBSTITUTE(T94,CHAR(160)," "))),AP4:AS49,3,FALSE))),"")),IFERROR(AK93,"")))</f>
        <v>3</v>
      </c>
      <c r="AL94" s="40">
        <f t="shared" si="29"/>
        <v>2</v>
      </c>
      <c r="AM94" s="50" t="str">
        <f t="shared" si="30"/>
        <v>JUS DE FRAISES DES BOIS</v>
      </c>
      <c r="AN94" s="1"/>
      <c r="AO94" s="1"/>
      <c r="AP94" s="66" t="s">
        <v>466</v>
      </c>
      <c r="AQ94" s="1"/>
      <c r="AR94" s="367" t="s">
        <v>344</v>
      </c>
      <c r="AS94" s="358">
        <f t="shared" si="19"/>
        <v>0.12</v>
      </c>
      <c r="AT94" s="359">
        <v>120</v>
      </c>
      <c r="BB94" s="362"/>
      <c r="BC94" s="91"/>
      <c r="BD94" s="91"/>
      <c r="BE94" s="310"/>
      <c r="BF94" s="310"/>
      <c r="BG94" s="310"/>
      <c r="BH94" s="311"/>
      <c r="BJ94" s="229">
        <v>1</v>
      </c>
    </row>
    <row r="95" spans="1:62" ht="20.100000000000001" customHeight="1" x14ac:dyDescent="0.35">
      <c r="A95" s="232" t="s">
        <v>237</v>
      </c>
      <c r="B95" s="178">
        <f t="shared" si="18"/>
        <v>0</v>
      </c>
      <c r="C95" s="156"/>
      <c r="D95" s="157"/>
      <c r="E95" s="157"/>
      <c r="F95" s="157"/>
      <c r="G95" s="157"/>
      <c r="H95" s="157"/>
      <c r="I95" s="158"/>
      <c r="J95" s="131" t="s">
        <v>237</v>
      </c>
      <c r="K95" s="255" t="str">
        <f t="shared" si="20"/>
        <v>A</v>
      </c>
      <c r="L95" s="341"/>
      <c r="M95" s="341"/>
      <c r="N95" s="341"/>
      <c r="O95" s="341"/>
      <c r="P95" s="341"/>
      <c r="Q95" s="1"/>
      <c r="R95" s="186" t="str">
        <f>IF(ISBLANK(V95),"","L"&amp;TEXT(--RIGHT(LOOKUP(2,1/(R81:R94&lt;&gt;""),R81:R94),3)+1,"000"))</f>
        <v/>
      </c>
      <c r="S95" s="117" t="s">
        <v>395</v>
      </c>
      <c r="T95" s="62"/>
      <c r="U95" s="63"/>
      <c r="V95" s="77"/>
      <c r="W95" s="76"/>
      <c r="X95" s="46" t="str">
        <f t="shared" si="21"/>
        <v/>
      </c>
      <c r="Y95" s="46" t="str">
        <f>IF(NOT(AND(LEFT(R95,1)="L",R95&lt;&gt;"LIGNE")),"",IF(UPPER(TRIM(W95))="QS","Qt. suffisante",IF(AJ95="","",IF(AF95="MASSE",IF(AJ95&gt;=1,"Kg","g"),IF(AF95="VOLUME",IF(AJ95&gt;=1,"L","cl"),IFERROR(VLOOKUP(UPPER(TRIM(V95)),AP4:AS49,4,FALSE),V95))))))</f>
        <v/>
      </c>
      <c r="Z95" s="45" t="str">
        <f t="shared" si="22"/>
        <v/>
      </c>
      <c r="AA95" s="45" t="str">
        <f>IF(NOT(AND(LEFT(R95,1)="L",R95&lt;&gt;"LIGNE")),"",IF(UPPER(TRIM(W95))="QS","Qt. suffisante",IF(AI95="","",IF(AF95="MASSE",IF(AI95&gt;=1,"Kg","g"),IF(AF95="VOLUME",IF(AI95&gt;=1,"L","cl"),IFERROR(VLOOKUP(UPPER(TRIM(V95)),AP4:AS49,4,FALSE),V95))))))</f>
        <v/>
      </c>
      <c r="AB95" s="47" t="str">
        <f t="shared" si="23"/>
        <v/>
      </c>
      <c r="AC95" s="47" t="str">
        <f t="shared" si="24"/>
        <v/>
      </c>
      <c r="AD95" s="47" t="str">
        <f t="shared" si="25"/>
        <v/>
      </c>
      <c r="AE95" s="1"/>
      <c r="AF95" s="48" t="str">
        <f>IF(NOT(AND(LEFT(R95,1)="L",R95&lt;&gt;"LIGNE")),"",IFERROR(VLOOKUP(UPPER(TRIM(V95)),AP4:AS49,2,FALSE),""))</f>
        <v/>
      </c>
      <c r="AG95" s="49" t="str">
        <f>IF(NOT(AND(LEFT(R95,1)="L",R95&lt;&gt;"LIGNE")),"",IFERROR(VLOOKUP(UPPER(TRIM(V95)),AP4:AS49,3,FALSE),""))</f>
        <v/>
      </c>
      <c r="AH95" s="49" t="str">
        <f t="shared" si="26"/>
        <v/>
      </c>
      <c r="AI95" s="49" t="str">
        <f t="shared" si="27"/>
        <v/>
      </c>
      <c r="AJ95" s="49" t="str">
        <f t="shared" si="28"/>
        <v/>
      </c>
      <c r="AK95" s="40">
        <f>IF(R95="RECETTE","",IF(R95="PRINCIPAL AUTEUR",IF(OR(S95="",T95="",V95="",W95="",S95=0),"",IFERROR(IF(OR(VLOOKUP(UPPER(TRIM(SUBSTITUTE(T95,CHAR(160)," "))),AP4:AS49,2,FALSE)&lt;&gt;VLOOKUP(UPPER(TRIM(SUBSTITUTE(W95,CHAR(160)," "))),AP4:AS49,2,FALSE),AND(VLOOKUP(UPPER(TRIM(SUBSTITUTE(T95,CHAR(160)," "))),AP4:AS49,2,FALSE)="AUTRE",UPPER(TRIM(SUBSTITUTE(T95,CHAR(160)," ")))&lt;&gt;UPPER(TRIM(SUBSTITUTE(W95,CHAR(160)," "))))),"",(V95*VLOOKUP(UPPER(TRIM(SUBSTITUTE(W95,CHAR(160)," "))),AP4:AS49,3,FALSE))/(S95*VLOOKUP(UPPER(TRIM(SUBSTITUTE(T95,CHAR(160)," "))),AP4:AS49,3,FALSE))),"")),IFERROR(AK94,"")))</f>
        <v>3</v>
      </c>
      <c r="AL95" s="40">
        <f t="shared" si="29"/>
        <v>2</v>
      </c>
      <c r="AM95" s="50" t="str">
        <f t="shared" si="30"/>
        <v>JUS DE FRAISES DES BOIS</v>
      </c>
      <c r="AN95" s="1"/>
      <c r="AO95" s="1"/>
      <c r="AP95" s="66" t="s">
        <v>467</v>
      </c>
      <c r="AQ95" s="1"/>
      <c r="AR95" s="367" t="s">
        <v>328</v>
      </c>
      <c r="AS95" s="358">
        <f t="shared" si="19"/>
        <v>0.22500000000000001</v>
      </c>
      <c r="AT95" s="359">
        <v>225</v>
      </c>
      <c r="BB95" s="362"/>
      <c r="BC95" s="166" t="s">
        <v>438</v>
      </c>
      <c r="BD95" s="62" t="s">
        <v>436</v>
      </c>
      <c r="BE95" s="310"/>
      <c r="BF95" s="310"/>
      <c r="BG95" s="310"/>
      <c r="BH95" s="311"/>
      <c r="BJ95" s="229">
        <v>1</v>
      </c>
    </row>
    <row r="96" spans="1:62" ht="20.100000000000001" customHeight="1" thickBot="1" x14ac:dyDescent="0.4">
      <c r="A96" s="232" t="s">
        <v>237</v>
      </c>
      <c r="B96" s="178">
        <f t="shared" si="18"/>
        <v>0</v>
      </c>
      <c r="C96" s="156"/>
      <c r="D96" s="157"/>
      <c r="E96" s="157"/>
      <c r="F96" s="157"/>
      <c r="G96" s="157"/>
      <c r="H96" s="157"/>
      <c r="I96" s="158"/>
      <c r="J96" s="131" t="s">
        <v>237</v>
      </c>
      <c r="K96" s="255" t="str">
        <f t="shared" si="20"/>
        <v>A</v>
      </c>
      <c r="L96" s="341"/>
      <c r="M96" s="341"/>
      <c r="N96" s="341"/>
      <c r="O96" s="341"/>
      <c r="P96" s="341"/>
      <c r="Q96" s="1"/>
      <c r="R96" s="70" t="s">
        <v>571</v>
      </c>
      <c r="S96" s="71" t="s">
        <v>273</v>
      </c>
      <c r="T96" s="72"/>
      <c r="U96" s="72"/>
      <c r="V96" s="72"/>
      <c r="W96" s="73" t="s">
        <v>64</v>
      </c>
      <c r="X96" s="46" t="str">
        <f t="shared" si="21"/>
        <v/>
      </c>
      <c r="Y96" s="46" t="str">
        <f>IF(NOT(AND(LEFT(R96,1)="L",R96&lt;&gt;"LIGNE")),"",IF(UPPER(TRIM(W96))="QS","Qt. suffisante",IF(AJ96="","",IF(AF96="MASSE",IF(AJ96&gt;=1,"Kg","g"),IF(AF96="VOLUME",IF(AJ96&gt;=1,"L","cl"),IFERROR(VLOOKUP(UPPER(TRIM(V96)),AP4:AS49,4,FALSE),V96))))))</f>
        <v/>
      </c>
      <c r="Z96" s="45" t="str">
        <f t="shared" si="22"/>
        <v/>
      </c>
      <c r="AA96" s="45" t="str">
        <f>IF(NOT(AND(LEFT(R96,1)="L",R96&lt;&gt;"LIGNE")),"",IF(UPPER(TRIM(W96))="QS","Qt. suffisante",IF(AI96="","",IF(AF96="MASSE",IF(AI96&gt;=1,"Kg","g"),IF(AF96="VOLUME",IF(AI96&gt;=1,"L","cl"),IFERROR(VLOOKUP(UPPER(TRIM(V96)),AP4:AS49,4,FALSE),V96))))))</f>
        <v/>
      </c>
      <c r="AB96" s="47" t="str">
        <f t="shared" si="23"/>
        <v/>
      </c>
      <c r="AC96" s="47" t="str">
        <f t="shared" si="24"/>
        <v/>
      </c>
      <c r="AD96" s="47" t="str">
        <f t="shared" si="25"/>
        <v/>
      </c>
      <c r="AE96" s="1"/>
      <c r="AF96" s="48" t="str">
        <f>IF(NOT(AND(LEFT(R96,1)="L",R96&lt;&gt;"LIGNE")),"",IFERROR(VLOOKUP(UPPER(TRIM(V96)),AP4:AS49,2,FALSE),""))</f>
        <v/>
      </c>
      <c r="AG96" s="49" t="str">
        <f>IF(NOT(AND(LEFT(R96,1)="L",R96&lt;&gt;"LIGNE")),"",IFERROR(VLOOKUP(UPPER(TRIM(V96)),AP4:AS49,3,FALSE),""))</f>
        <v/>
      </c>
      <c r="AH96" s="49" t="str">
        <f t="shared" si="26"/>
        <v/>
      </c>
      <c r="AI96" s="49" t="str">
        <f t="shared" si="27"/>
        <v/>
      </c>
      <c r="AJ96" s="49" t="str">
        <f t="shared" si="28"/>
        <v/>
      </c>
      <c r="AK96" s="40">
        <f>IF(R96="RECETTE","",IF(R96="PRINCIPAL AUTEUR",IF(OR(S96="",T96="",V96="",W96="",S96=0),"",IFERROR(IF(OR(VLOOKUP(UPPER(TRIM(SUBSTITUTE(T96,CHAR(160)," "))),AP4:AS49,2,FALSE)&lt;&gt;VLOOKUP(UPPER(TRIM(SUBSTITUTE(W96,CHAR(160)," "))),AP4:AS49,2,FALSE),AND(VLOOKUP(UPPER(TRIM(SUBSTITUTE(T96,CHAR(160)," "))),AP4:AS49,2,FALSE)="AUTRE",UPPER(TRIM(SUBSTITUTE(T96,CHAR(160)," ")))&lt;&gt;UPPER(TRIM(SUBSTITUTE(W96,CHAR(160)," "))))),"",(V96*VLOOKUP(UPPER(TRIM(SUBSTITUTE(W96,CHAR(160)," "))),AP4:AS49,3,FALSE))/(S96*VLOOKUP(UPPER(TRIM(SUBSTITUTE(T96,CHAR(160)," "))),AP4:AS49,3,FALSE))),"")),IFERROR(AK95,"")))</f>
        <v>3</v>
      </c>
      <c r="AL96" s="40">
        <f t="shared" si="29"/>
        <v>2</v>
      </c>
      <c r="AM96" s="50" t="str">
        <f t="shared" si="30"/>
        <v>JUS DE FRAISES DES BOIS</v>
      </c>
      <c r="AN96" s="1"/>
      <c r="AO96" s="1"/>
      <c r="AP96" s="66" t="s">
        <v>468</v>
      </c>
      <c r="AQ96" s="1"/>
      <c r="AR96" s="367" t="s">
        <v>346</v>
      </c>
      <c r="AS96" s="358">
        <f t="shared" si="19"/>
        <v>0.11799999999999999</v>
      </c>
      <c r="AT96" s="359">
        <v>118</v>
      </c>
      <c r="BB96" s="362"/>
      <c r="BC96" s="360"/>
      <c r="BD96" s="310"/>
      <c r="BE96" s="310"/>
      <c r="BF96" s="310"/>
      <c r="BG96" s="310"/>
      <c r="BH96" s="311"/>
      <c r="BI96" s="10" t="b">
        <v>0</v>
      </c>
      <c r="BJ96" s="229">
        <v>1</v>
      </c>
    </row>
    <row r="97" spans="1:62" ht="20.100000000000001" customHeight="1" thickBot="1" x14ac:dyDescent="0.3">
      <c r="A97" s="232" t="s">
        <v>237</v>
      </c>
      <c r="B97" s="178">
        <f t="shared" si="18"/>
        <v>0</v>
      </c>
      <c r="C97" s="156"/>
      <c r="D97" s="157"/>
      <c r="E97" s="157"/>
      <c r="F97" s="157"/>
      <c r="G97" s="157"/>
      <c r="H97" s="157"/>
      <c r="I97" s="158"/>
      <c r="J97" s="131" t="s">
        <v>237</v>
      </c>
      <c r="K97" s="255" t="str">
        <f t="shared" si="20"/>
        <v>►</v>
      </c>
      <c r="L97" s="341"/>
      <c r="M97" s="341"/>
      <c r="N97" s="341"/>
      <c r="O97" s="341"/>
      <c r="P97" s="341"/>
      <c r="Q97" s="1"/>
      <c r="R97" s="151"/>
      <c r="S97" s="152"/>
      <c r="T97" s="153"/>
      <c r="U97" s="154"/>
      <c r="V97" s="155"/>
      <c r="W97" s="151"/>
      <c r="X97" s="46" t="str">
        <f t="shared" si="21"/>
        <v/>
      </c>
      <c r="Y97" s="46" t="str">
        <f>IF(NOT(AND(LEFT(R97,1)="L",R97&lt;&gt;"LIGNE")),"",IF(UPPER(TRIM(W97))="QS","Qt. suffisante",IF(AJ97="","",IF(AF97="MASSE",IF(AJ97&gt;=1,"Kg","g"),IF(AF97="VOLUME",IF(AJ97&gt;=1,"L","cl"),IFERROR(VLOOKUP(UPPER(TRIM(V97)),AP4:AS49,4,FALSE),V97))))))</f>
        <v/>
      </c>
      <c r="Z97" s="45" t="str">
        <f t="shared" si="22"/>
        <v/>
      </c>
      <c r="AA97" s="45" t="str">
        <f>IF(NOT(AND(LEFT(R97,1)="L",R97&lt;&gt;"LIGNE")),"",IF(UPPER(TRIM(W97))="QS","Qt. suffisante",IF(AI97="","",IF(AF97="MASSE",IF(AI97&gt;=1,"Kg","g"),IF(AF97="VOLUME",IF(AI97&gt;=1,"L","cl"),IFERROR(VLOOKUP(UPPER(TRIM(V97)),AP4:AS49,4,FALSE),V97))))))</f>
        <v/>
      </c>
      <c r="AB97" s="47" t="str">
        <f t="shared" si="23"/>
        <v/>
      </c>
      <c r="AC97" s="47" t="str">
        <f t="shared" si="24"/>
        <v/>
      </c>
      <c r="AD97" s="47" t="str">
        <f t="shared" si="25"/>
        <v/>
      </c>
      <c r="AE97" s="1"/>
      <c r="AF97" s="48" t="str">
        <f>IF(NOT(AND(LEFT(R97,1)="L",R97&lt;&gt;"LIGNE")),"",IFERROR(VLOOKUP(UPPER(TRIM(V97)),AP4:AS49,2,FALSE),""))</f>
        <v/>
      </c>
      <c r="AG97" s="49" t="str">
        <f>IF(NOT(AND(LEFT(R97,1)="L",R97&lt;&gt;"LIGNE")),"",IFERROR(VLOOKUP(UPPER(TRIM(V97)),AP4:AS49,3,FALSE),""))</f>
        <v/>
      </c>
      <c r="AH97" s="49" t="str">
        <f t="shared" si="26"/>
        <v/>
      </c>
      <c r="AI97" s="49" t="str">
        <f t="shared" si="27"/>
        <v/>
      </c>
      <c r="AJ97" s="49" t="str">
        <f t="shared" si="28"/>
        <v/>
      </c>
      <c r="AK97" s="40">
        <f>IF(R97="RECETTE","",IF(R97="PRINCIPAL AUTEUR",IF(OR(S97="",T97="",V97="",W97="",S97=0),"",IFERROR(IF(OR(VLOOKUP(UPPER(TRIM(SUBSTITUTE(T97,CHAR(160)," "))),AP4:AS49,2,FALSE)&lt;&gt;VLOOKUP(UPPER(TRIM(SUBSTITUTE(W97,CHAR(160)," "))),AP4:AS49,2,FALSE),AND(VLOOKUP(UPPER(TRIM(SUBSTITUTE(T97,CHAR(160)," "))),AP4:AS49,2,FALSE)="AUTRE",UPPER(TRIM(SUBSTITUTE(T97,CHAR(160)," ")))&lt;&gt;UPPER(TRIM(SUBSTITUTE(W97,CHAR(160)," "))))),"",(V97*VLOOKUP(UPPER(TRIM(SUBSTITUTE(W97,CHAR(160)," "))),AP4:AS49,3,FALSE))/(S97*VLOOKUP(UPPER(TRIM(SUBSTITUTE(T97,CHAR(160)," "))),AP4:AS49,3,FALSE))),"")),IFERROR(AK96,"")))</f>
        <v>3</v>
      </c>
      <c r="AL97" s="40">
        <f t="shared" si="29"/>
        <v>2</v>
      </c>
      <c r="AM97" s="50" t="str">
        <f t="shared" si="30"/>
        <v>JUS DE FRAISES DES BOIS</v>
      </c>
      <c r="AN97" s="1"/>
      <c r="AO97" s="1"/>
      <c r="AP97" s="75" t="s">
        <v>110</v>
      </c>
      <c r="AQ97" s="1"/>
      <c r="AR97" s="367" t="s">
        <v>347</v>
      </c>
      <c r="AS97" s="358">
        <f t="shared" si="19"/>
        <v>0.15</v>
      </c>
      <c r="AT97" s="359">
        <v>150</v>
      </c>
      <c r="BB97" s="280" t="s">
        <v>376</v>
      </c>
      <c r="BC97" s="381"/>
      <c r="BD97" s="381"/>
      <c r="BE97" s="257"/>
      <c r="BF97" s="257"/>
      <c r="BG97" s="257"/>
      <c r="BH97" s="258"/>
      <c r="BJ97" s="229">
        <v>1</v>
      </c>
    </row>
    <row r="98" spans="1:62" ht="20.100000000000001" customHeight="1" x14ac:dyDescent="0.25">
      <c r="A98" s="232" t="s">
        <v>237</v>
      </c>
      <c r="B98" s="178">
        <f t="shared" si="18"/>
        <v>0</v>
      </c>
      <c r="C98" s="156"/>
      <c r="D98" s="157"/>
      <c r="E98" s="157"/>
      <c r="F98" s="157"/>
      <c r="G98" s="157"/>
      <c r="H98" s="157"/>
      <c r="I98" s="158"/>
      <c r="J98" s="131" t="s">
        <v>237</v>
      </c>
      <c r="K98" s="255" t="str">
        <f t="shared" si="20"/>
        <v>►</v>
      </c>
      <c r="L98" s="341"/>
      <c r="M98" s="341"/>
      <c r="N98" s="341"/>
      <c r="O98" s="341"/>
      <c r="P98" s="341"/>
      <c r="Q98" s="1"/>
      <c r="R98" s="31" t="s">
        <v>31</v>
      </c>
      <c r="S98" s="77"/>
      <c r="T98" s="77"/>
      <c r="U98" s="77"/>
      <c r="V98" s="77"/>
      <c r="W98" s="1"/>
      <c r="X98" s="46" t="str">
        <f t="shared" si="21"/>
        <v/>
      </c>
      <c r="Y98" s="46" t="str">
        <f>IF(NOT(AND(LEFT(R98,1)="L",R98&lt;&gt;"LIGNE")),"",IF(UPPER(TRIM(W98))="QS","Qt. suffisante",IF(AJ98="","",IF(AF98="MASSE",IF(AJ98&gt;=1,"Kg","g"),IF(AF98="VOLUME",IF(AJ98&gt;=1,"L","cl"),IFERROR(VLOOKUP(UPPER(TRIM(V98)),AP4:AS49,4,FALSE),V98))))))</f>
        <v/>
      </c>
      <c r="Z98" s="45" t="str">
        <f t="shared" si="22"/>
        <v/>
      </c>
      <c r="AA98" s="45" t="str">
        <f>IF(NOT(AND(LEFT(R98,1)="L",R98&lt;&gt;"LIGNE")),"",IF(UPPER(TRIM(W98))="QS","Qt. suffisante",IF(AI98="","",IF(AF98="MASSE",IF(AI98&gt;=1,"Kg","g"),IF(AF98="VOLUME",IF(AI98&gt;=1,"L","cl"),IFERROR(VLOOKUP(UPPER(TRIM(V98)),AP4:AS49,4,FALSE),V98))))))</f>
        <v/>
      </c>
      <c r="AB98" s="47" t="str">
        <f t="shared" si="23"/>
        <v/>
      </c>
      <c r="AC98" s="47" t="str">
        <f t="shared" si="24"/>
        <v/>
      </c>
      <c r="AD98" s="47" t="str">
        <f t="shared" si="25"/>
        <v/>
      </c>
      <c r="AE98" s="1"/>
      <c r="AF98" s="48" t="str">
        <f>IF(NOT(AND(LEFT(R98,1)="L",R98&lt;&gt;"LIGNE")),"",IFERROR(VLOOKUP(UPPER(TRIM(V98)),AP4:AS49,2,FALSE),""))</f>
        <v/>
      </c>
      <c r="AG98" s="49" t="str">
        <f>IF(NOT(AND(LEFT(R98,1)="L",R98&lt;&gt;"LIGNE")),"",IFERROR(VLOOKUP(UPPER(TRIM(V98)),AP4:AS49,3,FALSE),""))</f>
        <v/>
      </c>
      <c r="AH98" s="49" t="str">
        <f t="shared" si="26"/>
        <v/>
      </c>
      <c r="AI98" s="49" t="str">
        <f t="shared" si="27"/>
        <v/>
      </c>
      <c r="AJ98" s="49" t="str">
        <f t="shared" si="28"/>
        <v/>
      </c>
      <c r="AK98" s="40" t="str">
        <f>IF(R98="RECETTE","",IF(R98="PRINCIPAL AUTEUR",IF(OR(S98="",T98="",V98="",W98="",S98=0),"",IFERROR(IF(OR(VLOOKUP(UPPER(TRIM(SUBSTITUTE(T98,CHAR(160)," "))),AP4:AS49,2,FALSE)&lt;&gt;VLOOKUP(UPPER(TRIM(SUBSTITUTE(W98,CHAR(160)," "))),AP4:AS49,2,FALSE),AND(VLOOKUP(UPPER(TRIM(SUBSTITUTE(T98,CHAR(160)," "))),AP4:AS49,2,FALSE)="AUTRE",UPPER(TRIM(SUBSTITUTE(T98,CHAR(160)," ")))&lt;&gt;UPPER(TRIM(SUBSTITUTE(W98,CHAR(160)," "))))),"",(V98*VLOOKUP(UPPER(TRIM(SUBSTITUTE(W98,CHAR(160)," "))),AP4:AS49,3,FALSE))/(S98*VLOOKUP(UPPER(TRIM(SUBSTITUTE(T98,CHAR(160)," "))),AP4:AS49,3,FALSE))),"")),IFERROR(AK97,"")))</f>
        <v/>
      </c>
      <c r="AL98" s="40" t="str">
        <f t="shared" si="29"/>
        <v/>
      </c>
      <c r="AM98" s="50">
        <f t="shared" si="30"/>
        <v>0</v>
      </c>
      <c r="AN98" s="1"/>
      <c r="AO98" s="1"/>
      <c r="AP98" s="15" t="s">
        <v>323</v>
      </c>
      <c r="AQ98" s="1"/>
      <c r="AR98" s="367" t="s">
        <v>348</v>
      </c>
      <c r="AS98" s="358">
        <f t="shared" si="19"/>
        <v>0.25</v>
      </c>
      <c r="AT98" s="359">
        <v>250</v>
      </c>
      <c r="BB98" s="431" t="s">
        <v>533</v>
      </c>
      <c r="BC98" s="432"/>
      <c r="BD98" s="432"/>
      <c r="BE98" s="432"/>
      <c r="BF98" s="432"/>
      <c r="BG98" s="432"/>
      <c r="BH98" s="433"/>
      <c r="BJ98" s="229">
        <v>1</v>
      </c>
    </row>
    <row r="99" spans="1:62" ht="20.100000000000001" customHeight="1" x14ac:dyDescent="0.25">
      <c r="A99" s="232" t="s">
        <v>237</v>
      </c>
      <c r="B99" s="178">
        <f t="shared" si="18"/>
        <v>0</v>
      </c>
      <c r="C99" s="156"/>
      <c r="D99" s="157"/>
      <c r="E99" s="157"/>
      <c r="F99" s="157"/>
      <c r="G99" s="157"/>
      <c r="H99" s="157"/>
      <c r="I99" s="158"/>
      <c r="J99" s="131" t="s">
        <v>237</v>
      </c>
      <c r="K99" s="255" t="str">
        <f t="shared" si="20"/>
        <v>►</v>
      </c>
      <c r="L99" s="341"/>
      <c r="M99" s="341"/>
      <c r="N99" s="341"/>
      <c r="O99" s="341"/>
      <c r="P99" s="341"/>
      <c r="Q99" s="1"/>
      <c r="R99" s="1"/>
      <c r="S99" s="77"/>
      <c r="T99" s="77"/>
      <c r="U99" s="77"/>
      <c r="V99" s="77"/>
      <c r="W99" s="1"/>
      <c r="X99" s="46" t="str">
        <f t="shared" si="21"/>
        <v/>
      </c>
      <c r="Y99" s="46" t="str">
        <f>IF(NOT(AND(LEFT(R99,1)="L",R99&lt;&gt;"LIGNE")),"",IF(UPPER(TRIM(W99))="QS","Qt. suffisante",IF(AJ99="","",IF(AF99="MASSE",IF(AJ99&gt;=1,"Kg","g"),IF(AF99="VOLUME",IF(AJ99&gt;=1,"L","cl"),IFERROR(VLOOKUP(UPPER(TRIM(V99)),AP4:AS49,4,FALSE),V99))))))</f>
        <v/>
      </c>
      <c r="Z99" s="45" t="str">
        <f t="shared" si="22"/>
        <v/>
      </c>
      <c r="AA99" s="45" t="str">
        <f>IF(NOT(AND(LEFT(R99,1)="L",R99&lt;&gt;"LIGNE")),"",IF(UPPER(TRIM(W99))="QS","Qt. suffisante",IF(AI99="","",IF(AF99="MASSE",IF(AI99&gt;=1,"Kg","g"),IF(AF99="VOLUME",IF(AI99&gt;=1,"L","cl"),IFERROR(VLOOKUP(UPPER(TRIM(V99)),AP4:AS49,4,FALSE),V99))))))</f>
        <v/>
      </c>
      <c r="AB99" s="47" t="str">
        <f t="shared" si="23"/>
        <v/>
      </c>
      <c r="AC99" s="47" t="str">
        <f t="shared" si="24"/>
        <v/>
      </c>
      <c r="AD99" s="47" t="str">
        <f t="shared" si="25"/>
        <v/>
      </c>
      <c r="AE99" s="1"/>
      <c r="AF99" s="48" t="str">
        <f>IF(NOT(AND(LEFT(R99,1)="L",R99&lt;&gt;"LIGNE")),"",IFERROR(VLOOKUP(UPPER(TRIM(V99)),AP4:AS49,2,FALSE),""))</f>
        <v/>
      </c>
      <c r="AG99" s="49" t="str">
        <f>IF(NOT(AND(LEFT(R99,1)="L",R99&lt;&gt;"LIGNE")),"",IFERROR(VLOOKUP(UPPER(TRIM(V99)),AP4:AS49,3,FALSE),""))</f>
        <v/>
      </c>
      <c r="AH99" s="49" t="str">
        <f t="shared" si="26"/>
        <v/>
      </c>
      <c r="AI99" s="49" t="str">
        <f t="shared" si="27"/>
        <v/>
      </c>
      <c r="AJ99" s="49" t="str">
        <f t="shared" si="28"/>
        <v/>
      </c>
      <c r="AK99" s="40" t="str">
        <f>IF(R99="RECETTE","",IF(R99="PRINCIPAL AUTEUR",IF(OR(S99="",T99="",V99="",W99="",S99=0),"",IFERROR(IF(OR(VLOOKUP(UPPER(TRIM(SUBSTITUTE(T99,CHAR(160)," "))),AP4:AS49,2,FALSE)&lt;&gt;VLOOKUP(UPPER(TRIM(SUBSTITUTE(W99,CHAR(160)," "))),AP4:AS49,2,FALSE),AND(VLOOKUP(UPPER(TRIM(SUBSTITUTE(T99,CHAR(160)," "))),AP4:AS49,2,FALSE)="AUTRE",UPPER(TRIM(SUBSTITUTE(T99,CHAR(160)," ")))&lt;&gt;UPPER(TRIM(SUBSTITUTE(W99,CHAR(160)," "))))),"",(V99*VLOOKUP(UPPER(TRIM(SUBSTITUTE(W99,CHAR(160)," "))),AP4:AS49,3,FALSE))/(S99*VLOOKUP(UPPER(TRIM(SUBSTITUTE(T99,CHAR(160)," "))),AP4:AS49,3,FALSE))),"")),IFERROR(AK98,"")))</f>
        <v/>
      </c>
      <c r="AL99" s="40" t="str">
        <f t="shared" si="29"/>
        <v/>
      </c>
      <c r="AM99" s="50">
        <f t="shared" si="30"/>
        <v>0</v>
      </c>
      <c r="AN99" s="1"/>
      <c r="AO99" s="1"/>
      <c r="AP99" s="21" t="s">
        <v>272</v>
      </c>
      <c r="AQ99" s="1"/>
      <c r="AR99" s="367" t="s">
        <v>349</v>
      </c>
      <c r="AS99" s="358">
        <f t="shared" si="19"/>
        <v>0.35</v>
      </c>
      <c r="AT99" s="359">
        <v>350</v>
      </c>
      <c r="BB99" s="431" t="s">
        <v>534</v>
      </c>
      <c r="BC99" s="432"/>
      <c r="BD99" s="432"/>
      <c r="BE99" s="432"/>
      <c r="BF99" s="432"/>
      <c r="BG99" s="432"/>
      <c r="BH99" s="433"/>
      <c r="BJ99" s="229">
        <v>1</v>
      </c>
    </row>
    <row r="100" spans="1:62" ht="20.100000000000001" customHeight="1" x14ac:dyDescent="0.25">
      <c r="A100" s="232" t="s">
        <v>237</v>
      </c>
      <c r="B100" s="178">
        <f t="shared" si="18"/>
        <v>0</v>
      </c>
      <c r="C100" s="156"/>
      <c r="D100" s="157"/>
      <c r="E100" s="157"/>
      <c r="F100" s="157"/>
      <c r="G100" s="157"/>
      <c r="H100" s="157"/>
      <c r="I100" s="158"/>
      <c r="J100" s="131" t="s">
        <v>237</v>
      </c>
      <c r="K100" s="255" t="str">
        <f t="shared" si="20"/>
        <v>►</v>
      </c>
      <c r="L100" s="341"/>
      <c r="M100" s="341"/>
      <c r="N100" s="341"/>
      <c r="O100" s="341"/>
      <c r="P100" s="341"/>
      <c r="Q100" s="1"/>
      <c r="R100" s="1"/>
      <c r="S100" s="77"/>
      <c r="T100" s="77"/>
      <c r="U100" s="77"/>
      <c r="V100" s="77"/>
      <c r="W100" s="1"/>
      <c r="X100" s="46" t="str">
        <f t="shared" si="21"/>
        <v/>
      </c>
      <c r="Y100" s="46" t="str">
        <f>IF(NOT(AND(LEFT(R100,1)="L",R100&lt;&gt;"LIGNE")),"",IF(UPPER(TRIM(W100))="QS","Qt. suffisante",IF(AJ100="","",IF(AF100="MASSE",IF(AJ100&gt;=1,"Kg","g"),IF(AF100="VOLUME",IF(AJ100&gt;=1,"L","cl"),IFERROR(VLOOKUP(UPPER(TRIM(V100)),AP4:AS49,4,FALSE),V100))))))</f>
        <v/>
      </c>
      <c r="Z100" s="45" t="str">
        <f t="shared" si="22"/>
        <v/>
      </c>
      <c r="AA100" s="45" t="str">
        <f>IF(NOT(AND(LEFT(R100,1)="L",R100&lt;&gt;"LIGNE")),"",IF(UPPER(TRIM(W100))="QS","Qt. suffisante",IF(AI100="","",IF(AF100="MASSE",IF(AI100&gt;=1,"Kg","g"),IF(AF100="VOLUME",IF(AI100&gt;=1,"L","cl"),IFERROR(VLOOKUP(UPPER(TRIM(V100)),AP4:AS49,4,FALSE),V100))))))</f>
        <v/>
      </c>
      <c r="AB100" s="47" t="str">
        <f t="shared" si="23"/>
        <v/>
      </c>
      <c r="AC100" s="47" t="str">
        <f t="shared" si="24"/>
        <v/>
      </c>
      <c r="AD100" s="47" t="str">
        <f t="shared" si="25"/>
        <v/>
      </c>
      <c r="AE100" s="1"/>
      <c r="AF100" s="48" t="str">
        <f>IF(NOT(AND(LEFT(R100,1)="L",R100&lt;&gt;"LIGNE")),"",IFERROR(VLOOKUP(UPPER(TRIM(V100)),AP4:AS49,2,FALSE),""))</f>
        <v/>
      </c>
      <c r="AG100" s="49" t="str">
        <f>IF(NOT(AND(LEFT(R100,1)="L",R100&lt;&gt;"LIGNE")),"",IFERROR(VLOOKUP(UPPER(TRIM(V100)),AP4:AS49,3,FALSE),""))</f>
        <v/>
      </c>
      <c r="AH100" s="49" t="str">
        <f t="shared" si="26"/>
        <v/>
      </c>
      <c r="AI100" s="49" t="str">
        <f t="shared" si="27"/>
        <v/>
      </c>
      <c r="AJ100" s="49" t="str">
        <f t="shared" si="28"/>
        <v/>
      </c>
      <c r="AK100" s="40" t="str">
        <f>IF(R100="RECETTE","",IF(R100="PRINCIPAL AUTEUR",IF(OR(S100="",T100="",V100="",W100="",S100=0),"",IFERROR(IF(OR(VLOOKUP(UPPER(TRIM(SUBSTITUTE(T100,CHAR(160)," "))),AP4:AS49,2,FALSE)&lt;&gt;VLOOKUP(UPPER(TRIM(SUBSTITUTE(W100,CHAR(160)," "))),AP4:AS49,2,FALSE),AND(VLOOKUP(UPPER(TRIM(SUBSTITUTE(T100,CHAR(160)," "))),AP4:AS49,2,FALSE)="AUTRE",UPPER(TRIM(SUBSTITUTE(T100,CHAR(160)," ")))&lt;&gt;UPPER(TRIM(SUBSTITUTE(W100,CHAR(160)," "))))),"",(V100*VLOOKUP(UPPER(TRIM(SUBSTITUTE(W100,CHAR(160)," "))),AP4:AS49,3,FALSE))/(S100*VLOOKUP(UPPER(TRIM(SUBSTITUTE(T100,CHAR(160)," "))),AP4:AS49,3,FALSE))),"")),IFERROR(AK99,"")))</f>
        <v/>
      </c>
      <c r="AL100" s="40" t="str">
        <f t="shared" si="29"/>
        <v/>
      </c>
      <c r="AM100" s="50">
        <f t="shared" si="30"/>
        <v>0</v>
      </c>
      <c r="AN100" s="1"/>
      <c r="AO100" s="1"/>
      <c r="AP100" s="26" t="s">
        <v>469</v>
      </c>
      <c r="AQ100" s="1"/>
      <c r="AR100" s="382" t="s">
        <v>350</v>
      </c>
      <c r="AS100" s="373">
        <f t="shared" si="19"/>
        <v>1.4E-2</v>
      </c>
      <c r="AT100" s="359">
        <v>14</v>
      </c>
      <c r="BB100" s="383" t="s">
        <v>381</v>
      </c>
      <c r="BC100" s="234"/>
      <c r="BD100" s="234"/>
      <c r="BE100" s="234"/>
      <c r="BF100" s="234"/>
      <c r="BG100" s="234"/>
      <c r="BH100" s="384"/>
      <c r="BJ100" s="229">
        <v>1</v>
      </c>
    </row>
    <row r="101" spans="1:62" ht="20.100000000000001" customHeight="1" x14ac:dyDescent="0.25">
      <c r="A101" s="232" t="s">
        <v>237</v>
      </c>
      <c r="B101" s="178">
        <f t="shared" si="18"/>
        <v>0</v>
      </c>
      <c r="C101" s="156"/>
      <c r="D101" s="157"/>
      <c r="E101" s="157"/>
      <c r="F101" s="157"/>
      <c r="G101" s="157"/>
      <c r="H101" s="157"/>
      <c r="I101" s="158"/>
      <c r="J101" s="131" t="s">
        <v>237</v>
      </c>
      <c r="K101" s="255" t="str">
        <f t="shared" si="20"/>
        <v>A</v>
      </c>
      <c r="L101" s="341"/>
      <c r="M101" s="341"/>
      <c r="N101" s="341"/>
      <c r="O101" s="341"/>
      <c r="P101" s="341"/>
      <c r="Q101" s="1"/>
      <c r="R101" s="1"/>
      <c r="S101" s="203" t="s">
        <v>568</v>
      </c>
      <c r="T101" s="201"/>
      <c r="U101" s="201"/>
      <c r="W101" s="1"/>
      <c r="X101" s="46" t="str">
        <f t="shared" si="21"/>
        <v/>
      </c>
      <c r="Y101" s="46" t="str">
        <f>IF(NOT(AND(LEFT(R101,1)="L",R101&lt;&gt;"LIGNE")),"",IF(UPPER(TRIM(W101))="QS","Qt. suffisante",IF(AJ101="","",IF(AF101="MASSE",IF(AJ101&gt;=1,"Kg","g"),IF(AF101="VOLUME",IF(AJ101&gt;=1,"L","cl"),IFERROR(VLOOKUP(UPPER(TRIM(V101)),AP4:AS49,4,FALSE),V101))))))</f>
        <v/>
      </c>
      <c r="Z101" s="45" t="str">
        <f t="shared" si="22"/>
        <v/>
      </c>
      <c r="AA101" s="45" t="str">
        <f>IF(NOT(AND(LEFT(R101,1)="L",R101&lt;&gt;"LIGNE")),"",IF(UPPER(TRIM(W101))="QS","Qt. suffisante",IF(AI101="","",IF(AF101="MASSE",IF(AI101&gt;=1,"Kg","g"),IF(AF101="VOLUME",IF(AI101&gt;=1,"L","cl"),IFERROR(VLOOKUP(UPPER(TRIM(V101)),AP4:AS49,4,FALSE),V101))))))</f>
        <v/>
      </c>
      <c r="AB101" s="47" t="str">
        <f t="shared" si="23"/>
        <v/>
      </c>
      <c r="AC101" s="47" t="str">
        <f t="shared" si="24"/>
        <v/>
      </c>
      <c r="AD101" s="47" t="str">
        <f t="shared" si="25"/>
        <v/>
      </c>
      <c r="AE101" s="1"/>
      <c r="AF101" s="48" t="str">
        <f>IF(NOT(AND(LEFT(R101,1)="L",R101&lt;&gt;"LIGNE")),"",IFERROR(VLOOKUP(UPPER(TRIM(V101)),AP4:AS49,2,FALSE),""))</f>
        <v/>
      </c>
      <c r="AG101" s="49" t="str">
        <f>IF(NOT(AND(LEFT(R101,1)="L",R101&lt;&gt;"LIGNE")),"",IFERROR(VLOOKUP(UPPER(TRIM(V101)),AP4:AS49,3,FALSE),""))</f>
        <v/>
      </c>
      <c r="AH101" s="49" t="str">
        <f t="shared" si="26"/>
        <v/>
      </c>
      <c r="AI101" s="49" t="str">
        <f t="shared" si="27"/>
        <v/>
      </c>
      <c r="AJ101" s="49" t="str">
        <f t="shared" si="28"/>
        <v/>
      </c>
      <c r="AK101" s="40" t="str">
        <f>IF(R101="RECETTE","",IF(R101="PRINCIPAL AUTEUR",IF(OR(S101="",T101="",V101="",W101="",S101=0),"",IFERROR(IF(OR(VLOOKUP(UPPER(TRIM(SUBSTITUTE(T101,CHAR(160)," "))),AP4:AS49,2,FALSE)&lt;&gt;VLOOKUP(UPPER(TRIM(SUBSTITUTE(W101,CHAR(160)," "))),AP4:AS49,2,FALSE),AND(VLOOKUP(UPPER(TRIM(SUBSTITUTE(T101,CHAR(160)," "))),AP4:AS49,2,FALSE)="AUTRE",UPPER(TRIM(SUBSTITUTE(T101,CHAR(160)," ")))&lt;&gt;UPPER(TRIM(SUBSTITUTE(W101,CHAR(160)," "))))),"",(V101*VLOOKUP(UPPER(TRIM(SUBSTITUTE(W101,CHAR(160)," "))),AP4:AS49,3,FALSE))/(S101*VLOOKUP(UPPER(TRIM(SUBSTITUTE(T101,CHAR(160)," "))),AP4:AS49,3,FALSE))),"")),IFERROR(AK100,"")))</f>
        <v/>
      </c>
      <c r="AL101" s="40" t="str">
        <f t="shared" si="29"/>
        <v/>
      </c>
      <c r="AM101" s="50">
        <f t="shared" si="30"/>
        <v>0</v>
      </c>
      <c r="AN101" s="1"/>
      <c r="AO101" s="1"/>
      <c r="AP101" s="26" t="s">
        <v>470</v>
      </c>
      <c r="AQ101" s="1"/>
      <c r="AR101" s="382" t="s">
        <v>351</v>
      </c>
      <c r="AS101" s="385">
        <f t="shared" si="19"/>
        <v>2.835E-2</v>
      </c>
      <c r="AT101" s="386">
        <v>28.35</v>
      </c>
      <c r="BB101" s="387" t="s">
        <v>276</v>
      </c>
      <c r="BC101" s="234"/>
      <c r="BD101" s="234"/>
      <c r="BE101" s="234"/>
      <c r="BF101" s="234"/>
      <c r="BG101" s="234"/>
      <c r="BH101" s="384"/>
      <c r="BJ101" s="229">
        <v>1</v>
      </c>
    </row>
    <row r="102" spans="1:62" ht="20.100000000000001" customHeight="1" x14ac:dyDescent="0.25">
      <c r="A102" s="232" t="s">
        <v>237</v>
      </c>
      <c r="B102" s="178">
        <f t="shared" si="18"/>
        <v>0</v>
      </c>
      <c r="C102" s="156"/>
      <c r="D102" s="157"/>
      <c r="E102" s="157"/>
      <c r="F102" s="157"/>
      <c r="G102" s="157"/>
      <c r="H102" s="157"/>
      <c r="I102" s="158"/>
      <c r="J102" s="131" t="s">
        <v>237</v>
      </c>
      <c r="K102" s="255" t="str">
        <f t="shared" si="20"/>
        <v>A</v>
      </c>
      <c r="L102" s="341"/>
      <c r="M102" s="341"/>
      <c r="N102" s="341"/>
      <c r="O102" s="341"/>
      <c r="P102" s="341"/>
      <c r="Q102" s="1"/>
      <c r="R102" s="1"/>
      <c r="S102" s="212" t="s">
        <v>478</v>
      </c>
      <c r="T102" s="212"/>
      <c r="U102" s="212"/>
      <c r="W102" s="1"/>
      <c r="X102" s="46" t="str">
        <f t="shared" si="21"/>
        <v/>
      </c>
      <c r="Y102" s="46" t="str">
        <f>IF(NOT(AND(LEFT(R102,1)="L",R102&lt;&gt;"LIGNE")),"",IF(UPPER(TRIM(W102))="QS","Qt. suffisante",IF(AJ102="","",IF(AF102="MASSE",IF(AJ102&gt;=1,"Kg","g"),IF(AF102="VOLUME",IF(AJ102&gt;=1,"L","cl"),IFERROR(VLOOKUP(UPPER(TRIM(V102)),AP4:AS49,4,FALSE),V102))))))</f>
        <v/>
      </c>
      <c r="Z102" s="45" t="str">
        <f t="shared" si="22"/>
        <v/>
      </c>
      <c r="AA102" s="45" t="str">
        <f>IF(NOT(AND(LEFT(R102,1)="L",R102&lt;&gt;"LIGNE")),"",IF(UPPER(TRIM(W102))="QS","Qt. suffisante",IF(AI102="","",IF(AF102="MASSE",IF(AI102&gt;=1,"Kg","g"),IF(AF102="VOLUME",IF(AI102&gt;=1,"L","cl"),IFERROR(VLOOKUP(UPPER(TRIM(V102)),AP4:AS49,4,FALSE),V102))))))</f>
        <v/>
      </c>
      <c r="AB102" s="47" t="str">
        <f t="shared" si="23"/>
        <v/>
      </c>
      <c r="AC102" s="47" t="str">
        <f t="shared" si="24"/>
        <v/>
      </c>
      <c r="AD102" s="47" t="str">
        <f t="shared" si="25"/>
        <v/>
      </c>
      <c r="AE102" s="1"/>
      <c r="AF102" s="48" t="str">
        <f>IF(NOT(AND(LEFT(R102,1)="L",R102&lt;&gt;"LIGNE")),"",IFERROR(VLOOKUP(UPPER(TRIM(V102)),AP4:AS49,2,FALSE),""))</f>
        <v/>
      </c>
      <c r="AG102" s="49" t="str">
        <f>IF(NOT(AND(LEFT(R102,1)="L",R102&lt;&gt;"LIGNE")),"",IFERROR(VLOOKUP(UPPER(TRIM(V102)),AP4:AS49,3,FALSE),""))</f>
        <v/>
      </c>
      <c r="AH102" s="49" t="str">
        <f t="shared" si="26"/>
        <v/>
      </c>
      <c r="AI102" s="49" t="str">
        <f t="shared" si="27"/>
        <v/>
      </c>
      <c r="AJ102" s="49" t="str">
        <f t="shared" si="28"/>
        <v/>
      </c>
      <c r="AK102" s="40" t="str">
        <f>IF(R102="RECETTE","",IF(R102="PRINCIPAL AUTEUR",IF(OR(S102="",T102="",V102="",W102="",S102=0),"",IFERROR(IF(OR(VLOOKUP(UPPER(TRIM(SUBSTITUTE(T102,CHAR(160)," "))),AP4:AS49,2,FALSE)&lt;&gt;VLOOKUP(UPPER(TRIM(SUBSTITUTE(W102,CHAR(160)," "))),AP4:AS49,2,FALSE),AND(VLOOKUP(UPPER(TRIM(SUBSTITUTE(T102,CHAR(160)," "))),AP4:AS49,2,FALSE)="AUTRE",UPPER(TRIM(SUBSTITUTE(T102,CHAR(160)," ")))&lt;&gt;UPPER(TRIM(SUBSTITUTE(W102,CHAR(160)," "))))),"",(V102*VLOOKUP(UPPER(TRIM(SUBSTITUTE(W102,CHAR(160)," "))),AP4:AS49,3,FALSE))/(S102*VLOOKUP(UPPER(TRIM(SUBSTITUTE(T102,CHAR(160)," "))),AP4:AS49,3,FALSE))),"")),IFERROR(AK101,"")))</f>
        <v/>
      </c>
      <c r="AL102" s="40" t="str">
        <f t="shared" si="29"/>
        <v/>
      </c>
      <c r="AM102" s="50">
        <f t="shared" si="30"/>
        <v>0</v>
      </c>
      <c r="AN102" s="1"/>
      <c r="AO102" s="1"/>
      <c r="AP102" s="26" t="s">
        <v>471</v>
      </c>
      <c r="AQ102" s="1"/>
      <c r="AR102" s="382" t="s">
        <v>352</v>
      </c>
      <c r="AS102" s="385">
        <f t="shared" si="19"/>
        <v>2.9569999999999999E-2</v>
      </c>
      <c r="AT102" s="386">
        <v>29.57</v>
      </c>
      <c r="BB102" s="388"/>
      <c r="BC102" s="234"/>
      <c r="BD102" s="234"/>
      <c r="BE102" s="234"/>
      <c r="BF102" s="234"/>
      <c r="BG102" s="234"/>
      <c r="BH102" s="384"/>
      <c r="BJ102" s="229">
        <v>1</v>
      </c>
    </row>
    <row r="103" spans="1:62" ht="20.100000000000001" customHeight="1" x14ac:dyDescent="0.25">
      <c r="A103" s="232" t="s">
        <v>237</v>
      </c>
      <c r="B103" s="178">
        <f t="shared" ref="B103:B166" si="31">LEN(C103)+LEN(D103)+LEN(E103)+LEN(F103)+LEN(G103)+LEN(H103)+LEN(I103)</f>
        <v>0</v>
      </c>
      <c r="C103" s="156"/>
      <c r="D103" s="157"/>
      <c r="E103" s="157"/>
      <c r="F103" s="157"/>
      <c r="G103" s="157"/>
      <c r="H103" s="157"/>
      <c r="I103" s="158"/>
      <c r="J103" s="131" t="s">
        <v>237</v>
      </c>
      <c r="K103" s="255" t="str">
        <f t="shared" si="20"/>
        <v>A</v>
      </c>
      <c r="L103" s="341"/>
      <c r="M103" s="341"/>
      <c r="N103" s="341"/>
      <c r="O103" s="341"/>
      <c r="P103" s="341"/>
      <c r="Q103" s="1"/>
      <c r="R103" s="1"/>
      <c r="S103" s="212" t="s">
        <v>479</v>
      </c>
      <c r="T103" s="212"/>
      <c r="U103" s="212"/>
      <c r="W103" s="1"/>
      <c r="X103" s="46" t="str">
        <f t="shared" si="21"/>
        <v/>
      </c>
      <c r="Y103" s="46" t="str">
        <f>IF(NOT(AND(LEFT(R103,1)="L",R103&lt;&gt;"LIGNE")),"",IF(UPPER(TRIM(W103))="QS","Qt. suffisante",IF(AJ103="","",IF(AF103="MASSE",IF(AJ103&gt;=1,"Kg","g"),IF(AF103="VOLUME",IF(AJ103&gt;=1,"L","cl"),IFERROR(VLOOKUP(UPPER(TRIM(V103)),AP4:AS49,4,FALSE),V103))))))</f>
        <v/>
      </c>
      <c r="Z103" s="45" t="str">
        <f t="shared" si="22"/>
        <v/>
      </c>
      <c r="AA103" s="45" t="str">
        <f>IF(NOT(AND(LEFT(R103,1)="L",R103&lt;&gt;"LIGNE")),"",IF(UPPER(TRIM(W103))="QS","Qt. suffisante",IF(AI103="","",IF(AF103="MASSE",IF(AI103&gt;=1,"Kg","g"),IF(AF103="VOLUME",IF(AI103&gt;=1,"L","cl"),IFERROR(VLOOKUP(UPPER(TRIM(V103)),AP4:AS49,4,FALSE),V103))))))</f>
        <v/>
      </c>
      <c r="AB103" s="47" t="str">
        <f t="shared" si="23"/>
        <v/>
      </c>
      <c r="AC103" s="47" t="str">
        <f t="shared" si="24"/>
        <v/>
      </c>
      <c r="AD103" s="47" t="str">
        <f t="shared" si="25"/>
        <v/>
      </c>
      <c r="AE103" s="1"/>
      <c r="AF103" s="48" t="str">
        <f>IF(NOT(AND(LEFT(R103,1)="L",R103&lt;&gt;"LIGNE")),"",IFERROR(VLOOKUP(UPPER(TRIM(V103)),AP4:AS49,2,FALSE),""))</f>
        <v/>
      </c>
      <c r="AG103" s="49" t="str">
        <f>IF(NOT(AND(LEFT(R103,1)="L",R103&lt;&gt;"LIGNE")),"",IFERROR(VLOOKUP(UPPER(TRIM(V103)),AP4:AS49,3,FALSE),""))</f>
        <v/>
      </c>
      <c r="AH103" s="49" t="str">
        <f t="shared" si="26"/>
        <v/>
      </c>
      <c r="AI103" s="49" t="str">
        <f t="shared" si="27"/>
        <v/>
      </c>
      <c r="AJ103" s="49" t="str">
        <f t="shared" si="28"/>
        <v/>
      </c>
      <c r="AK103" s="40" t="str">
        <f>IF(R103="RECETTE","",IF(R103="PRINCIPAL AUTEUR",IF(OR(S103="",T103="",V103="",W103="",S103=0),"",IFERROR(IF(OR(VLOOKUP(UPPER(TRIM(SUBSTITUTE(T103,CHAR(160)," "))),AP4:AS49,2,FALSE)&lt;&gt;VLOOKUP(UPPER(TRIM(SUBSTITUTE(W103,CHAR(160)," "))),AP4:AS49,2,FALSE),AND(VLOOKUP(UPPER(TRIM(SUBSTITUTE(T103,CHAR(160)," "))),AP4:AS49,2,FALSE)="AUTRE",UPPER(TRIM(SUBSTITUTE(T103,CHAR(160)," ")))&lt;&gt;UPPER(TRIM(SUBSTITUTE(W103,CHAR(160)," "))))),"",(V103*VLOOKUP(UPPER(TRIM(SUBSTITUTE(W103,CHAR(160)," "))),AP4:AS49,3,FALSE))/(S103*VLOOKUP(UPPER(TRIM(SUBSTITUTE(T103,CHAR(160)," "))),AP4:AS49,3,FALSE))),"")),IFERROR(AK102,"")))</f>
        <v/>
      </c>
      <c r="AL103" s="40" t="str">
        <f t="shared" si="29"/>
        <v/>
      </c>
      <c r="AM103" s="50">
        <f t="shared" si="30"/>
        <v>0</v>
      </c>
      <c r="AN103" s="1"/>
      <c r="AO103" s="1"/>
      <c r="AP103" s="51" t="s">
        <v>0</v>
      </c>
      <c r="AQ103" s="1"/>
      <c r="AR103" s="382" t="s">
        <v>353</v>
      </c>
      <c r="AS103" s="358">
        <f t="shared" si="19"/>
        <v>2.9000000000000001E-2</v>
      </c>
      <c r="AT103" s="359">
        <v>29</v>
      </c>
      <c r="BB103" s="389" t="s">
        <v>385</v>
      </c>
      <c r="BC103" s="234"/>
      <c r="BD103" s="234"/>
      <c r="BE103" s="234"/>
      <c r="BF103" s="234"/>
      <c r="BG103" s="234"/>
      <c r="BH103" s="384"/>
      <c r="BJ103" s="229">
        <v>1</v>
      </c>
    </row>
    <row r="104" spans="1:62" ht="20.100000000000001" customHeight="1" x14ac:dyDescent="0.25">
      <c r="A104" s="232" t="s">
        <v>237</v>
      </c>
      <c r="B104" s="178">
        <f t="shared" si="31"/>
        <v>0</v>
      </c>
      <c r="C104" s="156"/>
      <c r="D104" s="157"/>
      <c r="E104" s="157"/>
      <c r="F104" s="157"/>
      <c r="G104" s="157"/>
      <c r="H104" s="157"/>
      <c r="I104" s="158"/>
      <c r="J104" s="131" t="s">
        <v>237</v>
      </c>
      <c r="K104" s="255" t="str">
        <f t="shared" si="20"/>
        <v>A</v>
      </c>
      <c r="L104" s="341"/>
      <c r="M104" s="341"/>
      <c r="N104" s="341"/>
      <c r="O104" s="341"/>
      <c r="P104" s="341"/>
      <c r="Q104" s="1"/>
      <c r="R104" s="1"/>
      <c r="S104" s="213" t="s">
        <v>313</v>
      </c>
      <c r="T104" s="213"/>
      <c r="U104" s="213"/>
      <c r="W104" s="1"/>
      <c r="X104" s="46" t="str">
        <f t="shared" si="21"/>
        <v/>
      </c>
      <c r="Y104" s="46" t="str">
        <f>IF(NOT(AND(LEFT(R104,1)="L",R104&lt;&gt;"LIGNE")),"",IF(UPPER(TRIM(W104))="QS","Qt. suffisante",IF(AJ104="","",IF(AF104="MASSE",IF(AJ104&gt;=1,"Kg","g"),IF(AF104="VOLUME",IF(AJ104&gt;=1,"L","cl"),IFERROR(VLOOKUP(UPPER(TRIM(V104)),AP4:AS49,4,FALSE),V104))))))</f>
        <v/>
      </c>
      <c r="Z104" s="45" t="str">
        <f t="shared" si="22"/>
        <v/>
      </c>
      <c r="AA104" s="45" t="str">
        <f>IF(NOT(AND(LEFT(R104,1)="L",R104&lt;&gt;"LIGNE")),"",IF(UPPER(TRIM(W104))="QS","Qt. suffisante",IF(AI104="","",IF(AF104="MASSE",IF(AI104&gt;=1,"Kg","g"),IF(AF104="VOLUME",IF(AI104&gt;=1,"L","cl"),IFERROR(VLOOKUP(UPPER(TRIM(V104)),AP4:AS49,4,FALSE),V104))))))</f>
        <v/>
      </c>
      <c r="AB104" s="47" t="str">
        <f t="shared" si="23"/>
        <v/>
      </c>
      <c r="AC104" s="47" t="str">
        <f t="shared" si="24"/>
        <v/>
      </c>
      <c r="AD104" s="47" t="str">
        <f t="shared" si="25"/>
        <v/>
      </c>
      <c r="AE104" s="1"/>
      <c r="AF104" s="48" t="str">
        <f>IF(NOT(AND(LEFT(R104,1)="L",R104&lt;&gt;"LIGNE")),"",IFERROR(VLOOKUP(UPPER(TRIM(V104)),AP4:AS49,2,FALSE),""))</f>
        <v/>
      </c>
      <c r="AG104" s="49" t="str">
        <f>IF(NOT(AND(LEFT(R104,1)="L",R104&lt;&gt;"LIGNE")),"",IFERROR(VLOOKUP(UPPER(TRIM(V104)),AP4:AS49,3,FALSE),""))</f>
        <v/>
      </c>
      <c r="AH104" s="49" t="str">
        <f t="shared" si="26"/>
        <v/>
      </c>
      <c r="AI104" s="49" t="str">
        <f t="shared" si="27"/>
        <v/>
      </c>
      <c r="AJ104" s="49" t="str">
        <f t="shared" si="28"/>
        <v/>
      </c>
      <c r="AK104" s="40" t="str">
        <f>IF(R104="RECETTE","",IF(R104="PRINCIPAL AUTEUR",IF(OR(S104="",T104="",V104="",W104="",S104=0),"",IFERROR(IF(OR(VLOOKUP(UPPER(TRIM(SUBSTITUTE(T104,CHAR(160)," "))),AP4:AS49,2,FALSE)&lt;&gt;VLOOKUP(UPPER(TRIM(SUBSTITUTE(W104,CHAR(160)," "))),AP4:AS49,2,FALSE),AND(VLOOKUP(UPPER(TRIM(SUBSTITUTE(T104,CHAR(160)," "))),AP4:AS49,2,FALSE)="AUTRE",UPPER(TRIM(SUBSTITUTE(T104,CHAR(160)," ")))&lt;&gt;UPPER(TRIM(SUBSTITUTE(W104,CHAR(160)," "))))),"",(V104*VLOOKUP(UPPER(TRIM(SUBSTITUTE(W104,CHAR(160)," "))),AP4:AS49,3,FALSE))/(S104*VLOOKUP(UPPER(TRIM(SUBSTITUTE(T104,CHAR(160)," "))),AP4:AS49,3,FALSE))),"")),IFERROR(AK103,"")))</f>
        <v/>
      </c>
      <c r="AL104" s="40" t="str">
        <f t="shared" si="29"/>
        <v/>
      </c>
      <c r="AM104" s="50">
        <f t="shared" si="30"/>
        <v>0</v>
      </c>
      <c r="AN104" s="1"/>
      <c r="AO104" s="1"/>
      <c r="AP104" s="55" t="s">
        <v>314</v>
      </c>
      <c r="AQ104" s="1"/>
      <c r="AR104" s="382" t="s">
        <v>354</v>
      </c>
      <c r="AS104" s="358">
        <f t="shared" si="19"/>
        <v>5.8999999999999997E-2</v>
      </c>
      <c r="AT104" s="359">
        <v>59</v>
      </c>
      <c r="BB104" s="390" t="s">
        <v>387</v>
      </c>
      <c r="BC104" s="234"/>
      <c r="BD104" s="234"/>
      <c r="BE104" s="234"/>
      <c r="BF104" s="234"/>
      <c r="BG104" s="234"/>
      <c r="BH104" s="384"/>
      <c r="BJ104" s="229">
        <v>1</v>
      </c>
    </row>
    <row r="105" spans="1:62" ht="20.100000000000001" customHeight="1" x14ac:dyDescent="0.25">
      <c r="A105" s="232" t="s">
        <v>237</v>
      </c>
      <c r="B105" s="178">
        <f t="shared" si="31"/>
        <v>0</v>
      </c>
      <c r="C105" s="156"/>
      <c r="D105" s="157"/>
      <c r="E105" s="157"/>
      <c r="F105" s="157"/>
      <c r="G105" s="157"/>
      <c r="H105" s="157"/>
      <c r="I105" s="158"/>
      <c r="J105" s="131" t="s">
        <v>237</v>
      </c>
      <c r="K105" s="255" t="str">
        <f t="shared" si="20"/>
        <v>A</v>
      </c>
      <c r="L105" s="341"/>
      <c r="M105" s="341"/>
      <c r="N105" s="341"/>
      <c r="O105" s="341"/>
      <c r="P105" s="341"/>
      <c r="Q105" s="1"/>
      <c r="R105" s="1"/>
      <c r="S105" s="213" t="s">
        <v>315</v>
      </c>
      <c r="T105" s="213"/>
      <c r="U105" s="213"/>
      <c r="W105" s="1"/>
      <c r="X105" s="46" t="str">
        <f t="shared" si="21"/>
        <v/>
      </c>
      <c r="Y105" s="46" t="str">
        <f>IF(NOT(AND(LEFT(R105,1)="L",R105&lt;&gt;"LIGNE")),"",IF(UPPER(TRIM(W105))="QS","Qt. suffisante",IF(AJ105="","",IF(AF105="MASSE",IF(AJ105&gt;=1,"Kg","g"),IF(AF105="VOLUME",IF(AJ105&gt;=1,"L","cl"),IFERROR(VLOOKUP(UPPER(TRIM(V105)),AP4:AS49,4,FALSE),V105))))))</f>
        <v/>
      </c>
      <c r="Z105" s="45" t="str">
        <f t="shared" si="22"/>
        <v/>
      </c>
      <c r="AA105" s="45" t="str">
        <f>IF(NOT(AND(LEFT(R105,1)="L",R105&lt;&gt;"LIGNE")),"",IF(UPPER(TRIM(W105))="QS","Qt. suffisante",IF(AI105="","",IF(AF105="MASSE",IF(AI105&gt;=1,"Kg","g"),IF(AF105="VOLUME",IF(AI105&gt;=1,"L","cl"),IFERROR(VLOOKUP(UPPER(TRIM(V105)),AP4:AS49,4,FALSE),V105))))))</f>
        <v/>
      </c>
      <c r="AB105" s="47" t="str">
        <f t="shared" si="23"/>
        <v/>
      </c>
      <c r="AC105" s="47" t="str">
        <f t="shared" si="24"/>
        <v/>
      </c>
      <c r="AD105" s="47" t="str">
        <f t="shared" si="25"/>
        <v/>
      </c>
      <c r="AE105" s="1"/>
      <c r="AF105" s="48" t="str">
        <f>IF(NOT(AND(LEFT(R105,1)="L",R105&lt;&gt;"LIGNE")),"",IFERROR(VLOOKUP(UPPER(TRIM(V105)),AP4:AS49,2,FALSE),""))</f>
        <v/>
      </c>
      <c r="AG105" s="49" t="str">
        <f>IF(NOT(AND(LEFT(R105,1)="L",R105&lt;&gt;"LIGNE")),"",IFERROR(VLOOKUP(UPPER(TRIM(V105)),AP4:AS49,3,FALSE),""))</f>
        <v/>
      </c>
      <c r="AH105" s="49" t="str">
        <f t="shared" si="26"/>
        <v/>
      </c>
      <c r="AI105" s="49" t="str">
        <f t="shared" si="27"/>
        <v/>
      </c>
      <c r="AJ105" s="49" t="str">
        <f t="shared" si="28"/>
        <v/>
      </c>
      <c r="AK105" s="40" t="str">
        <f>IF(R105="RECETTE","",IF(R105="PRINCIPAL AUTEUR",IF(OR(S105="",T105="",V105="",W105="",S105=0),"",IFERROR(IF(OR(VLOOKUP(UPPER(TRIM(SUBSTITUTE(T105,CHAR(160)," "))),AP4:AS49,2,FALSE)&lt;&gt;VLOOKUP(UPPER(TRIM(SUBSTITUTE(W105,CHAR(160)," "))),AP4:AS49,2,FALSE),AND(VLOOKUP(UPPER(TRIM(SUBSTITUTE(T105,CHAR(160)," "))),AP4:AS49,2,FALSE)="AUTRE",UPPER(TRIM(SUBSTITUTE(T105,CHAR(160)," ")))&lt;&gt;UPPER(TRIM(SUBSTITUTE(W105,CHAR(160)," "))))),"",(V105*VLOOKUP(UPPER(TRIM(SUBSTITUTE(W105,CHAR(160)," "))),AP4:AS49,3,FALSE))/(S105*VLOOKUP(UPPER(TRIM(SUBSTITUTE(T105,CHAR(160)," "))),AP4:AS49,3,FALSE))),"")),IFERROR(AK104,"")))</f>
        <v/>
      </c>
      <c r="AL105" s="40" t="str">
        <f t="shared" si="29"/>
        <v/>
      </c>
      <c r="AM105" s="50">
        <f t="shared" si="30"/>
        <v>0</v>
      </c>
      <c r="AN105" s="1"/>
      <c r="AO105" s="1"/>
      <c r="AP105" s="55" t="s">
        <v>312</v>
      </c>
      <c r="AQ105" s="1"/>
      <c r="AR105" s="382" t="s">
        <v>355</v>
      </c>
      <c r="AS105" s="358">
        <f t="shared" si="19"/>
        <v>0.11799999999999999</v>
      </c>
      <c r="AT105" s="359">
        <v>118</v>
      </c>
      <c r="BB105" s="390" t="s">
        <v>389</v>
      </c>
      <c r="BC105" s="234"/>
      <c r="BD105" s="234"/>
      <c r="BE105" s="234"/>
      <c r="BF105" s="234"/>
      <c r="BG105" s="234"/>
      <c r="BH105" s="384"/>
      <c r="BJ105" s="229">
        <v>1</v>
      </c>
    </row>
    <row r="106" spans="1:62" ht="20.100000000000001" customHeight="1" x14ac:dyDescent="0.25">
      <c r="A106" s="232" t="s">
        <v>237</v>
      </c>
      <c r="B106" s="178">
        <f t="shared" si="31"/>
        <v>0</v>
      </c>
      <c r="C106" s="156"/>
      <c r="D106" s="157"/>
      <c r="E106" s="157"/>
      <c r="F106" s="157"/>
      <c r="G106" s="157"/>
      <c r="H106" s="157"/>
      <c r="I106" s="158"/>
      <c r="J106" s="131" t="s">
        <v>237</v>
      </c>
      <c r="K106" s="255" t="str">
        <f t="shared" si="20"/>
        <v>A</v>
      </c>
      <c r="L106" s="341"/>
      <c r="M106" s="341"/>
      <c r="N106" s="341"/>
      <c r="O106" s="341"/>
      <c r="P106" s="341"/>
      <c r="Q106" s="1"/>
      <c r="R106" s="1"/>
      <c r="S106" s="214" t="s">
        <v>317</v>
      </c>
      <c r="T106" s="214"/>
      <c r="U106" s="214"/>
      <c r="W106" s="1"/>
      <c r="X106" s="46" t="str">
        <f t="shared" si="21"/>
        <v/>
      </c>
      <c r="Y106" s="46" t="str">
        <f>IF(NOT(AND(LEFT(R106,1)="L",R106&lt;&gt;"LIGNE")),"",IF(UPPER(TRIM(W106))="QS","Qt. suffisante",IF(AJ106="","",IF(AF106="MASSE",IF(AJ106&gt;=1,"Kg","g"),IF(AF106="VOLUME",IF(AJ106&gt;=1,"L","cl"),IFERROR(VLOOKUP(UPPER(TRIM(V106)),AP4:AS49,4,FALSE),V106))))))</f>
        <v/>
      </c>
      <c r="Z106" s="45" t="str">
        <f t="shared" si="22"/>
        <v/>
      </c>
      <c r="AA106" s="45" t="str">
        <f>IF(NOT(AND(LEFT(R106,1)="L",R106&lt;&gt;"LIGNE")),"",IF(UPPER(TRIM(W106))="QS","Qt. suffisante",IF(AI106="","",IF(AF106="MASSE",IF(AI106&gt;=1,"Kg","g"),IF(AF106="VOLUME",IF(AI106&gt;=1,"L","cl"),IFERROR(VLOOKUP(UPPER(TRIM(V106)),AP4:AS49,4,FALSE),V106))))))</f>
        <v/>
      </c>
      <c r="AB106" s="47" t="str">
        <f t="shared" si="23"/>
        <v/>
      </c>
      <c r="AC106" s="47" t="str">
        <f t="shared" si="24"/>
        <v/>
      </c>
      <c r="AD106" s="47" t="str">
        <f t="shared" si="25"/>
        <v/>
      </c>
      <c r="AE106" s="1"/>
      <c r="AF106" s="48" t="str">
        <f>IF(NOT(AND(LEFT(R106,1)="L",R106&lt;&gt;"LIGNE")),"",IFERROR(VLOOKUP(UPPER(TRIM(V106)),AP4:AS49,2,FALSE),""))</f>
        <v/>
      </c>
      <c r="AG106" s="49" t="str">
        <f>IF(NOT(AND(LEFT(R106,1)="L",R106&lt;&gt;"LIGNE")),"",IFERROR(VLOOKUP(UPPER(TRIM(V106)),AP4:AS49,3,FALSE),""))</f>
        <v/>
      </c>
      <c r="AH106" s="49" t="str">
        <f t="shared" si="26"/>
        <v/>
      </c>
      <c r="AI106" s="49" t="str">
        <f t="shared" si="27"/>
        <v/>
      </c>
      <c r="AJ106" s="49" t="str">
        <f t="shared" si="28"/>
        <v/>
      </c>
      <c r="AK106" s="40" t="str">
        <f>IF(R106="RECETTE","",IF(R106="PRINCIPAL AUTEUR",IF(OR(S106="",T106="",V106="",W106="",S106=0),"",IFERROR(IF(OR(VLOOKUP(UPPER(TRIM(SUBSTITUTE(T106,CHAR(160)," "))),AP4:AS49,2,FALSE)&lt;&gt;VLOOKUP(UPPER(TRIM(SUBSTITUTE(W106,CHAR(160)," "))),AP4:AS49,2,FALSE),AND(VLOOKUP(UPPER(TRIM(SUBSTITUTE(T106,CHAR(160)," "))),AP4:AS49,2,FALSE)="AUTRE",UPPER(TRIM(SUBSTITUTE(T106,CHAR(160)," ")))&lt;&gt;UPPER(TRIM(SUBSTITUTE(W106,CHAR(160)," "))))),"",(V106*VLOOKUP(UPPER(TRIM(SUBSTITUTE(W106,CHAR(160)," "))),AP4:AS49,3,FALSE))/(S106*VLOOKUP(UPPER(TRIM(SUBSTITUTE(T106,CHAR(160)," "))),AP4:AS49,3,FALSE))),"")),IFERROR(AK105,"")))</f>
        <v/>
      </c>
      <c r="AL106" s="40" t="str">
        <f t="shared" si="29"/>
        <v/>
      </c>
      <c r="AM106" s="50">
        <f t="shared" si="30"/>
        <v>0</v>
      </c>
      <c r="AN106" s="1"/>
      <c r="AO106" s="1"/>
      <c r="AP106" s="55" t="s">
        <v>311</v>
      </c>
      <c r="AQ106" s="1"/>
      <c r="AR106" s="382" t="s">
        <v>357</v>
      </c>
      <c r="AS106" s="343">
        <f t="shared" si="19"/>
        <v>0.113</v>
      </c>
      <c r="AT106" s="344">
        <v>113</v>
      </c>
      <c r="BB106" s="391" t="s">
        <v>391</v>
      </c>
      <c r="BC106" s="234"/>
      <c r="BD106" s="234"/>
      <c r="BE106" s="234"/>
      <c r="BF106" s="234"/>
      <c r="BG106" s="234"/>
      <c r="BH106" s="384"/>
      <c r="BJ106" s="229">
        <v>1</v>
      </c>
    </row>
    <row r="107" spans="1:62" ht="20.100000000000001" customHeight="1" x14ac:dyDescent="0.25">
      <c r="A107" s="232" t="s">
        <v>237</v>
      </c>
      <c r="B107" s="178">
        <f t="shared" si="31"/>
        <v>0</v>
      </c>
      <c r="C107" s="156"/>
      <c r="D107" s="157"/>
      <c r="E107" s="157"/>
      <c r="F107" s="157"/>
      <c r="G107" s="157"/>
      <c r="H107" s="157"/>
      <c r="I107" s="158"/>
      <c r="J107" s="131" t="s">
        <v>237</v>
      </c>
      <c r="K107" s="255" t="str">
        <f t="shared" si="20"/>
        <v>A</v>
      </c>
      <c r="L107" s="341"/>
      <c r="M107" s="341"/>
      <c r="N107" s="341"/>
      <c r="O107" s="341"/>
      <c r="P107" s="341"/>
      <c r="Q107" s="1"/>
      <c r="R107" s="1"/>
      <c r="S107" s="214" t="s">
        <v>320</v>
      </c>
      <c r="T107" s="214"/>
      <c r="U107" s="214"/>
      <c r="W107" s="1"/>
      <c r="X107" s="46" t="str">
        <f t="shared" si="21"/>
        <v/>
      </c>
      <c r="Y107" s="46" t="str">
        <f>IF(NOT(AND(LEFT(R107,1)="L",R107&lt;&gt;"LIGNE")),"",IF(UPPER(TRIM(W107))="QS","Qt. suffisante",IF(AJ107="","",IF(AF107="MASSE",IF(AJ107&gt;=1,"Kg","g"),IF(AF107="VOLUME",IF(AJ107&gt;=1,"L","cl"),IFERROR(VLOOKUP(UPPER(TRIM(V107)),AP4:AS49,4,FALSE),V107))))))</f>
        <v/>
      </c>
      <c r="Z107" s="45" t="str">
        <f t="shared" si="22"/>
        <v/>
      </c>
      <c r="AA107" s="45" t="str">
        <f>IF(NOT(AND(LEFT(R107,1)="L",R107&lt;&gt;"LIGNE")),"",IF(UPPER(TRIM(W107))="QS","Qt. suffisante",IF(AI107="","",IF(AF107="MASSE",IF(AI107&gt;=1,"Kg","g"),IF(AF107="VOLUME",IF(AI107&gt;=1,"L","cl"),IFERROR(VLOOKUP(UPPER(TRIM(V107)),AP4:AS49,4,FALSE),V107))))))</f>
        <v/>
      </c>
      <c r="AB107" s="47" t="str">
        <f t="shared" si="23"/>
        <v/>
      </c>
      <c r="AC107" s="47" t="str">
        <f t="shared" si="24"/>
        <v/>
      </c>
      <c r="AD107" s="47" t="str">
        <f t="shared" si="25"/>
        <v/>
      </c>
      <c r="AE107" s="1"/>
      <c r="AF107" s="48" t="str">
        <f>IF(NOT(AND(LEFT(R107,1)="L",R107&lt;&gt;"LIGNE")),"",IFERROR(VLOOKUP(UPPER(TRIM(V107)),AP4:AS49,2,FALSE),""))</f>
        <v/>
      </c>
      <c r="AG107" s="49" t="str">
        <f>IF(NOT(AND(LEFT(R107,1)="L",R107&lt;&gt;"LIGNE")),"",IFERROR(VLOOKUP(UPPER(TRIM(V107)),AP4:AS49,3,FALSE),""))</f>
        <v/>
      </c>
      <c r="AH107" s="49" t="str">
        <f t="shared" si="26"/>
        <v/>
      </c>
      <c r="AI107" s="49" t="str">
        <f t="shared" si="27"/>
        <v/>
      </c>
      <c r="AJ107" s="49" t="str">
        <f t="shared" si="28"/>
        <v/>
      </c>
      <c r="AK107" s="40" t="str">
        <f>IF(R107="RECETTE","",IF(R107="PRINCIPAL AUTEUR",IF(OR(S107="",T107="",V107="",W107="",S107=0),"",IFERROR(IF(OR(VLOOKUP(UPPER(TRIM(SUBSTITUTE(T107,CHAR(160)," "))),AP4:AS49,2,FALSE)&lt;&gt;VLOOKUP(UPPER(TRIM(SUBSTITUTE(W107,CHAR(160)," "))),AP4:AS49,2,FALSE),AND(VLOOKUP(UPPER(TRIM(SUBSTITUTE(T107,CHAR(160)," "))),AP4:AS49,2,FALSE)="AUTRE",UPPER(TRIM(SUBSTITUTE(T107,CHAR(160)," ")))&lt;&gt;UPPER(TRIM(SUBSTITUTE(W107,CHAR(160)," "))))),"",(V107*VLOOKUP(UPPER(TRIM(SUBSTITUTE(W107,CHAR(160)," "))),AP4:AS49,3,FALSE))/(S107*VLOOKUP(UPPER(TRIM(SUBSTITUTE(T107,CHAR(160)," "))),AP4:AS49,3,FALSE))),"")),IFERROR(AK106,"")))</f>
        <v/>
      </c>
      <c r="AL107" s="40" t="str">
        <f t="shared" si="29"/>
        <v/>
      </c>
      <c r="AM107" s="50">
        <f t="shared" si="30"/>
        <v>0</v>
      </c>
      <c r="AN107" s="1"/>
      <c r="AO107" s="1"/>
      <c r="AP107" s="64" t="s">
        <v>318</v>
      </c>
      <c r="AQ107" s="1"/>
      <c r="AR107" s="382" t="s">
        <v>358</v>
      </c>
      <c r="AS107" s="343">
        <f t="shared" si="19"/>
        <v>0.13</v>
      </c>
      <c r="AT107" s="344">
        <v>130</v>
      </c>
      <c r="BB107" s="391" t="s">
        <v>393</v>
      </c>
      <c r="BC107" s="234"/>
      <c r="BD107" s="234"/>
      <c r="BE107" s="234"/>
      <c r="BF107" s="234"/>
      <c r="BG107" s="234"/>
      <c r="BH107" s="384"/>
      <c r="BJ107" s="229">
        <v>1</v>
      </c>
    </row>
    <row r="108" spans="1:62" ht="20.100000000000001" customHeight="1" x14ac:dyDescent="0.25">
      <c r="A108" s="232" t="s">
        <v>237</v>
      </c>
      <c r="B108" s="178">
        <f t="shared" si="31"/>
        <v>0</v>
      </c>
      <c r="C108" s="156"/>
      <c r="D108" s="157"/>
      <c r="E108" s="157"/>
      <c r="F108" s="157"/>
      <c r="G108" s="157"/>
      <c r="H108" s="157"/>
      <c r="I108" s="158"/>
      <c r="J108" s="131" t="s">
        <v>237</v>
      </c>
      <c r="K108" s="255" t="str">
        <f t="shared" si="20"/>
        <v>A</v>
      </c>
      <c r="L108" s="341"/>
      <c r="M108" s="341"/>
      <c r="N108" s="341"/>
      <c r="O108" s="341"/>
      <c r="P108" s="341"/>
      <c r="Q108" s="1"/>
      <c r="R108" s="1"/>
      <c r="S108" s="215" t="s">
        <v>475</v>
      </c>
      <c r="T108" s="215"/>
      <c r="U108" s="215"/>
      <c r="W108" s="1"/>
      <c r="X108" s="46" t="str">
        <f t="shared" si="21"/>
        <v/>
      </c>
      <c r="Y108" s="46" t="str">
        <f>IF(NOT(AND(LEFT(R108,1)="L",R108&lt;&gt;"LIGNE")),"",IF(UPPER(TRIM(W108))="QS","Qt. suffisante",IF(AJ108="","",IF(AF108="MASSE",IF(AJ108&gt;=1,"Kg","g"),IF(AF108="VOLUME",IF(AJ108&gt;=1,"L","cl"),IFERROR(VLOOKUP(UPPER(TRIM(V108)),AP4:AS49,4,FALSE),V108))))))</f>
        <v/>
      </c>
      <c r="Z108" s="45" t="str">
        <f t="shared" si="22"/>
        <v/>
      </c>
      <c r="AA108" s="45" t="str">
        <f>IF(NOT(AND(LEFT(R108,1)="L",R108&lt;&gt;"LIGNE")),"",IF(UPPER(TRIM(W108))="QS","Qt. suffisante",IF(AI108="","",IF(AF108="MASSE",IF(AI108&gt;=1,"Kg","g"),IF(AF108="VOLUME",IF(AI108&gt;=1,"L","cl"),IFERROR(VLOOKUP(UPPER(TRIM(V108)),AP4:AS49,4,FALSE),V108))))))</f>
        <v/>
      </c>
      <c r="AB108" s="47" t="str">
        <f t="shared" si="23"/>
        <v/>
      </c>
      <c r="AC108" s="47" t="str">
        <f t="shared" si="24"/>
        <v/>
      </c>
      <c r="AD108" s="47" t="str">
        <f t="shared" si="25"/>
        <v/>
      </c>
      <c r="AE108" s="1"/>
      <c r="AF108" s="48" t="str">
        <f>IF(NOT(AND(LEFT(R108,1)="L",R108&lt;&gt;"LIGNE")),"",IFERROR(VLOOKUP(UPPER(TRIM(V108)),AP4:AS49,2,FALSE),""))</f>
        <v/>
      </c>
      <c r="AG108" s="49" t="str">
        <f>IF(NOT(AND(LEFT(R108,1)="L",R108&lt;&gt;"LIGNE")),"",IFERROR(VLOOKUP(UPPER(TRIM(V108)),AP4:AS49,3,FALSE),""))</f>
        <v/>
      </c>
      <c r="AH108" s="49" t="str">
        <f t="shared" si="26"/>
        <v/>
      </c>
      <c r="AI108" s="49" t="str">
        <f t="shared" si="27"/>
        <v/>
      </c>
      <c r="AJ108" s="49" t="str">
        <f t="shared" si="28"/>
        <v/>
      </c>
      <c r="AK108" s="40" t="str">
        <f>IF(R108="RECETTE","",IF(R108="PRINCIPAL AUTEUR",IF(OR(S108="",T108="",V108="",W108="",S108=0),"",IFERROR(IF(OR(VLOOKUP(UPPER(TRIM(SUBSTITUTE(T108,CHAR(160)," "))),AP4:AS49,2,FALSE)&lt;&gt;VLOOKUP(UPPER(TRIM(SUBSTITUTE(W108,CHAR(160)," "))),AP4:AS49,2,FALSE),AND(VLOOKUP(UPPER(TRIM(SUBSTITUTE(T108,CHAR(160)," "))),AP4:AS49,2,FALSE)="AUTRE",UPPER(TRIM(SUBSTITUTE(T108,CHAR(160)," ")))&lt;&gt;UPPER(TRIM(SUBSTITUTE(W108,CHAR(160)," "))))),"",(V108*VLOOKUP(UPPER(TRIM(SUBSTITUTE(W108,CHAR(160)," "))),AP4:AS49,3,FALSE))/(S108*VLOOKUP(UPPER(TRIM(SUBSTITUTE(T108,CHAR(160)," "))),AP4:AS49,3,FALSE))),"")),IFERROR(AK107,"")))</f>
        <v/>
      </c>
      <c r="AL108" s="40" t="str">
        <f t="shared" si="29"/>
        <v/>
      </c>
      <c r="AM108" s="50">
        <f t="shared" si="30"/>
        <v>0</v>
      </c>
      <c r="AN108" s="1"/>
      <c r="AO108" s="1"/>
      <c r="AP108" s="64" t="s">
        <v>316</v>
      </c>
      <c r="AQ108" s="1"/>
      <c r="AR108" s="382" t="s">
        <v>360</v>
      </c>
      <c r="AS108" s="343">
        <f t="shared" si="19"/>
        <v>0.13</v>
      </c>
      <c r="AT108" s="344">
        <v>130</v>
      </c>
      <c r="BB108" s="392"/>
      <c r="BC108" s="234"/>
      <c r="BD108" s="234"/>
      <c r="BE108" s="234"/>
      <c r="BF108" s="234"/>
      <c r="BG108" s="234"/>
      <c r="BH108" s="384"/>
      <c r="BJ108" s="229">
        <v>1</v>
      </c>
    </row>
    <row r="109" spans="1:62" ht="20.100000000000001" customHeight="1" x14ac:dyDescent="0.25">
      <c r="A109" s="232" t="s">
        <v>237</v>
      </c>
      <c r="B109" s="178">
        <f t="shared" si="31"/>
        <v>0</v>
      </c>
      <c r="C109" s="156"/>
      <c r="D109" s="157"/>
      <c r="E109" s="157"/>
      <c r="F109" s="157"/>
      <c r="G109" s="157"/>
      <c r="H109" s="157"/>
      <c r="I109" s="158"/>
      <c r="J109" s="131" t="s">
        <v>237</v>
      </c>
      <c r="K109" s="255" t="str">
        <f t="shared" si="20"/>
        <v>A</v>
      </c>
      <c r="L109" s="341"/>
      <c r="M109" s="341"/>
      <c r="N109" s="341"/>
      <c r="O109" s="341"/>
      <c r="P109" s="341"/>
      <c r="Q109" s="1"/>
      <c r="R109" s="1"/>
      <c r="S109" s="214" t="s">
        <v>569</v>
      </c>
      <c r="T109" s="214"/>
      <c r="U109" s="214"/>
      <c r="W109" s="1"/>
      <c r="X109" s="46" t="str">
        <f t="shared" si="21"/>
        <v/>
      </c>
      <c r="Y109" s="46" t="str">
        <f>IF(NOT(AND(LEFT(R109,1)="L",R109&lt;&gt;"LIGNE")),"",IF(UPPER(TRIM(W109))="QS","Qt. suffisante",IF(AJ109="","",IF(AF109="MASSE",IF(AJ109&gt;=1,"Kg","g"),IF(AF109="VOLUME",IF(AJ109&gt;=1,"L","cl"),IFERROR(VLOOKUP(UPPER(TRIM(V109)),AP4:AS49,4,FALSE),V109))))))</f>
        <v/>
      </c>
      <c r="Z109" s="45" t="str">
        <f t="shared" si="22"/>
        <v/>
      </c>
      <c r="AA109" s="45" t="str">
        <f>IF(NOT(AND(LEFT(R109,1)="L",R109&lt;&gt;"LIGNE")),"",IF(UPPER(TRIM(W109))="QS","Qt. suffisante",IF(AI109="","",IF(AF109="MASSE",IF(AI109&gt;=1,"Kg","g"),IF(AF109="VOLUME",IF(AI109&gt;=1,"L","cl"),IFERROR(VLOOKUP(UPPER(TRIM(V109)),AP4:AS49,4,FALSE),V109))))))</f>
        <v/>
      </c>
      <c r="AB109" s="47" t="str">
        <f t="shared" si="23"/>
        <v/>
      </c>
      <c r="AC109" s="47" t="str">
        <f t="shared" si="24"/>
        <v/>
      </c>
      <c r="AD109" s="47" t="str">
        <f t="shared" si="25"/>
        <v/>
      </c>
      <c r="AE109" s="1"/>
      <c r="AF109" s="48" t="str">
        <f>IF(NOT(AND(LEFT(R109,1)="L",R109&lt;&gt;"LIGNE")),"",IFERROR(VLOOKUP(UPPER(TRIM(V109)),AP4:AS49,2,FALSE),""))</f>
        <v/>
      </c>
      <c r="AG109" s="49" t="str">
        <f>IF(NOT(AND(LEFT(R109,1)="L",R109&lt;&gt;"LIGNE")),"",IFERROR(VLOOKUP(UPPER(TRIM(V109)),AP4:AS49,3,FALSE),""))</f>
        <v/>
      </c>
      <c r="AH109" s="49" t="str">
        <f t="shared" si="26"/>
        <v/>
      </c>
      <c r="AI109" s="49" t="str">
        <f t="shared" si="27"/>
        <v/>
      </c>
      <c r="AJ109" s="49" t="str">
        <f t="shared" si="28"/>
        <v/>
      </c>
      <c r="AK109" s="40" t="str">
        <f>IF(R109="RECETTE","",IF(R109="PRINCIPAL AUTEUR",IF(OR(S109="",T109="",V109="",W109="",S109=0),"",IFERROR(IF(OR(VLOOKUP(UPPER(TRIM(SUBSTITUTE(T109,CHAR(160)," "))),AP4:AS49,2,FALSE)&lt;&gt;VLOOKUP(UPPER(TRIM(SUBSTITUTE(W109,CHAR(160)," "))),AP4:AS49,2,FALSE),AND(VLOOKUP(UPPER(TRIM(SUBSTITUTE(T109,CHAR(160)," "))),AP4:AS49,2,FALSE)="AUTRE",UPPER(TRIM(SUBSTITUTE(T109,CHAR(160)," ")))&lt;&gt;UPPER(TRIM(SUBSTITUTE(W109,CHAR(160)," "))))),"",(V109*VLOOKUP(UPPER(TRIM(SUBSTITUTE(W109,CHAR(160)," "))),AP4:AS49,3,FALSE))/(S109*VLOOKUP(UPPER(TRIM(SUBSTITUTE(T109,CHAR(160)," "))),AP4:AS49,3,FALSE))),"")),IFERROR(AK108,"")))</f>
        <v/>
      </c>
      <c r="AL109" s="40" t="str">
        <f t="shared" si="29"/>
        <v/>
      </c>
      <c r="AM109" s="50">
        <f t="shared" si="30"/>
        <v>0</v>
      </c>
      <c r="AN109" s="1"/>
      <c r="AO109" s="1"/>
      <c r="AP109" s="64" t="s">
        <v>368</v>
      </c>
      <c r="AQ109" s="1"/>
      <c r="AR109" s="382" t="s">
        <v>361</v>
      </c>
      <c r="AS109" s="343">
        <f t="shared" si="19"/>
        <v>0.2</v>
      </c>
      <c r="AT109" s="344">
        <v>200</v>
      </c>
      <c r="BB109" s="389" t="s">
        <v>397</v>
      </c>
      <c r="BC109" s="234"/>
      <c r="BD109" s="234"/>
      <c r="BE109" s="234"/>
      <c r="BF109" s="234"/>
      <c r="BG109" s="234"/>
      <c r="BH109" s="384"/>
      <c r="BJ109" s="229">
        <v>1</v>
      </c>
    </row>
    <row r="110" spans="1:62" ht="20.100000000000001" customHeight="1" x14ac:dyDescent="0.25">
      <c r="A110" s="232" t="s">
        <v>237</v>
      </c>
      <c r="B110" s="178">
        <f t="shared" si="31"/>
        <v>0</v>
      </c>
      <c r="C110" s="156"/>
      <c r="D110" s="157"/>
      <c r="E110" s="157"/>
      <c r="F110" s="157"/>
      <c r="G110" s="157"/>
      <c r="H110" s="157"/>
      <c r="I110" s="158"/>
      <c r="J110" s="131" t="s">
        <v>237</v>
      </c>
      <c r="K110" s="255" t="str">
        <f t="shared" si="20"/>
        <v>A</v>
      </c>
      <c r="L110" s="341"/>
      <c r="M110" s="341"/>
      <c r="N110" s="341"/>
      <c r="O110" s="341"/>
      <c r="P110" s="341"/>
      <c r="Q110" s="1"/>
      <c r="R110" s="1"/>
      <c r="S110" s="214" t="s">
        <v>477</v>
      </c>
      <c r="T110" s="214"/>
      <c r="U110" s="214"/>
      <c r="W110" s="1"/>
      <c r="X110" s="46" t="str">
        <f t="shared" si="21"/>
        <v/>
      </c>
      <c r="Y110" s="46" t="str">
        <f>IF(NOT(AND(LEFT(R110,1)="L",R110&lt;&gt;"LIGNE")),"",IF(UPPER(TRIM(W110))="QS","Qt. suffisante",IF(AJ110="","",IF(AF110="MASSE",IF(AJ110&gt;=1,"Kg","g"),IF(AF110="VOLUME",IF(AJ110&gt;=1,"L","cl"),IFERROR(VLOOKUP(UPPER(TRIM(V110)),AP4:AS49,4,FALSE),V110))))))</f>
        <v/>
      </c>
      <c r="Z110" s="45" t="str">
        <f t="shared" si="22"/>
        <v/>
      </c>
      <c r="AA110" s="45" t="str">
        <f>IF(NOT(AND(LEFT(R110,1)="L",R110&lt;&gt;"LIGNE")),"",IF(UPPER(TRIM(W110))="QS","Qt. suffisante",IF(AI110="","",IF(AF110="MASSE",IF(AI110&gt;=1,"Kg","g"),IF(AF110="VOLUME",IF(AI110&gt;=1,"L","cl"),IFERROR(VLOOKUP(UPPER(TRIM(V110)),AP4:AS49,4,FALSE),V110))))))</f>
        <v/>
      </c>
      <c r="AB110" s="47" t="str">
        <f t="shared" si="23"/>
        <v/>
      </c>
      <c r="AC110" s="47" t="str">
        <f t="shared" si="24"/>
        <v/>
      </c>
      <c r="AD110" s="47" t="str">
        <f t="shared" si="25"/>
        <v/>
      </c>
      <c r="AE110" s="1"/>
      <c r="AF110" s="48" t="str">
        <f>IF(NOT(AND(LEFT(R110,1)="L",R110&lt;&gt;"LIGNE")),"",IFERROR(VLOOKUP(UPPER(TRIM(V110)),AP4:AS49,2,FALSE),""))</f>
        <v/>
      </c>
      <c r="AG110" s="49" t="str">
        <f>IF(NOT(AND(LEFT(R110,1)="L",R110&lt;&gt;"LIGNE")),"",IFERROR(VLOOKUP(UPPER(TRIM(V110)),AP4:AS49,3,FALSE),""))</f>
        <v/>
      </c>
      <c r="AH110" s="49" t="str">
        <f t="shared" si="26"/>
        <v/>
      </c>
      <c r="AI110" s="49" t="str">
        <f t="shared" si="27"/>
        <v/>
      </c>
      <c r="AJ110" s="49" t="str">
        <f t="shared" si="28"/>
        <v/>
      </c>
      <c r="AK110" s="40" t="str">
        <f>IF(R110="RECETTE","",IF(R110="PRINCIPAL AUTEUR",IF(OR(S110="",T110="",V110="",W110="",S110=0),"",IFERROR(IF(OR(VLOOKUP(UPPER(TRIM(SUBSTITUTE(T110,CHAR(160)," "))),AP4:AS49,2,FALSE)&lt;&gt;VLOOKUP(UPPER(TRIM(SUBSTITUTE(W110,CHAR(160)," "))),AP4:AS49,2,FALSE),AND(VLOOKUP(UPPER(TRIM(SUBSTITUTE(T110,CHAR(160)," "))),AP4:AS49,2,FALSE)="AUTRE",UPPER(TRIM(SUBSTITUTE(T110,CHAR(160)," ")))&lt;&gt;UPPER(TRIM(SUBSTITUTE(W110,CHAR(160)," "))))),"",(V110*VLOOKUP(UPPER(TRIM(SUBSTITUTE(W110,CHAR(160)," "))),AP4:AS49,3,FALSE))/(S110*VLOOKUP(UPPER(TRIM(SUBSTITUTE(T110,CHAR(160)," "))),AP4:AS49,3,FALSE))),"")),IFERROR(AK109,"")))</f>
        <v/>
      </c>
      <c r="AL110" s="40" t="str">
        <f t="shared" si="29"/>
        <v/>
      </c>
      <c r="AM110" s="50">
        <f t="shared" si="30"/>
        <v>0</v>
      </c>
      <c r="AN110" s="1"/>
      <c r="AO110" s="1"/>
      <c r="AP110" s="64" t="s">
        <v>49</v>
      </c>
      <c r="AQ110" s="1"/>
      <c r="AR110" s="382" t="s">
        <v>363</v>
      </c>
      <c r="AS110" s="343">
        <f t="shared" si="19"/>
        <v>0.23</v>
      </c>
      <c r="AT110" s="344">
        <v>230</v>
      </c>
      <c r="BB110" s="393" t="s">
        <v>398</v>
      </c>
      <c r="BC110" s="394" t="s">
        <v>399</v>
      </c>
      <c r="BD110" s="395"/>
      <c r="BE110" s="395"/>
      <c r="BF110" s="395"/>
      <c r="BH110" s="396"/>
      <c r="BJ110" s="229">
        <v>1</v>
      </c>
    </row>
    <row r="111" spans="1:62" ht="20.100000000000001" customHeight="1" x14ac:dyDescent="0.25">
      <c r="A111" s="232" t="s">
        <v>237</v>
      </c>
      <c r="B111" s="178">
        <f t="shared" si="31"/>
        <v>0</v>
      </c>
      <c r="C111" s="156"/>
      <c r="D111" s="157"/>
      <c r="E111" s="157"/>
      <c r="F111" s="157"/>
      <c r="G111" s="157"/>
      <c r="H111" s="157"/>
      <c r="I111" s="158"/>
      <c r="J111" s="131" t="s">
        <v>237</v>
      </c>
      <c r="K111" s="255" t="str">
        <f t="shared" si="20"/>
        <v>►</v>
      </c>
      <c r="L111" s="341"/>
      <c r="M111" s="341"/>
      <c r="N111" s="341"/>
      <c r="O111" s="341"/>
      <c r="P111" s="341"/>
      <c r="Q111" s="1"/>
      <c r="R111" s="1"/>
      <c r="S111" s="214"/>
      <c r="T111" s="214"/>
      <c r="U111" s="214"/>
      <c r="W111" s="1"/>
      <c r="X111" s="46" t="str">
        <f t="shared" si="21"/>
        <v/>
      </c>
      <c r="Y111" s="46" t="str">
        <f>IF(NOT(AND(LEFT(R111,1)="L",R111&lt;&gt;"LIGNE")),"",IF(UPPER(TRIM(W111))="QS","Qt. suffisante",IF(AJ111="","",IF(AF111="MASSE",IF(AJ111&gt;=1,"Kg","g"),IF(AF111="VOLUME",IF(AJ111&gt;=1,"L","cl"),IFERROR(VLOOKUP(UPPER(TRIM(V111)),AP4:AS49,4,FALSE),V111))))))</f>
        <v/>
      </c>
      <c r="Z111" s="45" t="str">
        <f t="shared" si="22"/>
        <v/>
      </c>
      <c r="AA111" s="45" t="str">
        <f>IF(NOT(AND(LEFT(R111,1)="L",R111&lt;&gt;"LIGNE")),"",IF(UPPER(TRIM(W111))="QS","Qt. suffisante",IF(AI111="","",IF(AF111="MASSE",IF(AI111&gt;=1,"Kg","g"),IF(AF111="VOLUME",IF(AI111&gt;=1,"L","cl"),IFERROR(VLOOKUP(UPPER(TRIM(V111)),AP4:AS49,4,FALSE),V111))))))</f>
        <v/>
      </c>
      <c r="AB111" s="47" t="str">
        <f t="shared" si="23"/>
        <v/>
      </c>
      <c r="AC111" s="47" t="str">
        <f t="shared" si="24"/>
        <v/>
      </c>
      <c r="AD111" s="47" t="str">
        <f t="shared" si="25"/>
        <v/>
      </c>
      <c r="AE111" s="1"/>
      <c r="AF111" s="48" t="str">
        <f>IF(NOT(AND(LEFT(R111,1)="L",R111&lt;&gt;"LIGNE")),"",IFERROR(VLOOKUP(UPPER(TRIM(V111)),AP4:AS49,2,FALSE),""))</f>
        <v/>
      </c>
      <c r="AG111" s="49" t="str">
        <f>IF(NOT(AND(LEFT(R111,1)="L",R111&lt;&gt;"LIGNE")),"",IFERROR(VLOOKUP(UPPER(TRIM(V111)),AP4:AS49,3,FALSE),""))</f>
        <v/>
      </c>
      <c r="AH111" s="49" t="str">
        <f t="shared" si="26"/>
        <v/>
      </c>
      <c r="AI111" s="49" t="str">
        <f t="shared" si="27"/>
        <v/>
      </c>
      <c r="AJ111" s="49" t="str">
        <f t="shared" si="28"/>
        <v/>
      </c>
      <c r="AK111" s="40" t="str">
        <f>IF(R111="RECETTE","",IF(R111="PRINCIPAL AUTEUR",IF(OR(S111="",T111="",V111="",W111="",S111=0),"",IFERROR(IF(OR(VLOOKUP(UPPER(TRIM(SUBSTITUTE(T111,CHAR(160)," "))),AP4:AS49,2,FALSE)&lt;&gt;VLOOKUP(UPPER(TRIM(SUBSTITUTE(W111,CHAR(160)," "))),AP4:AS49,2,FALSE),AND(VLOOKUP(UPPER(TRIM(SUBSTITUTE(T111,CHAR(160)," "))),AP4:AS49,2,FALSE)="AUTRE",UPPER(TRIM(SUBSTITUTE(T111,CHAR(160)," ")))&lt;&gt;UPPER(TRIM(SUBSTITUTE(W111,CHAR(160)," "))))),"",(V111*VLOOKUP(UPPER(TRIM(SUBSTITUTE(W111,CHAR(160)," "))),AP4:AS49,3,FALSE))/(S111*VLOOKUP(UPPER(TRIM(SUBSTITUTE(T111,CHAR(160)," "))),AP4:AS49,3,FALSE))),"")),IFERROR(AK110,"")))</f>
        <v/>
      </c>
      <c r="AL111" s="40" t="str">
        <f t="shared" si="29"/>
        <v/>
      </c>
      <c r="AM111" s="50">
        <f t="shared" si="30"/>
        <v>0</v>
      </c>
      <c r="AN111" s="1"/>
      <c r="AO111" s="1"/>
      <c r="AP111" s="64" t="s">
        <v>439</v>
      </c>
      <c r="AQ111" s="1"/>
      <c r="AR111" s="382" t="s">
        <v>365</v>
      </c>
      <c r="AS111" s="358">
        <f t="shared" si="19"/>
        <v>0.22500000000000001</v>
      </c>
      <c r="AT111" s="359">
        <v>225</v>
      </c>
      <c r="BB111" s="262"/>
      <c r="BC111" s="257"/>
      <c r="BD111" s="257"/>
      <c r="BE111" s="257"/>
      <c r="BF111" s="257"/>
      <c r="BG111" s="257"/>
      <c r="BH111" s="258"/>
      <c r="BJ111" s="229">
        <v>1</v>
      </c>
    </row>
    <row r="112" spans="1:62" ht="20.100000000000001" customHeight="1" x14ac:dyDescent="0.25">
      <c r="A112" s="232" t="s">
        <v>237</v>
      </c>
      <c r="B112" s="178">
        <f t="shared" si="31"/>
        <v>0</v>
      </c>
      <c r="C112" s="156"/>
      <c r="D112" s="157"/>
      <c r="E112" s="157"/>
      <c r="F112" s="157"/>
      <c r="G112" s="157"/>
      <c r="H112" s="157"/>
      <c r="I112" s="158"/>
      <c r="J112" s="131" t="s">
        <v>237</v>
      </c>
      <c r="K112" s="255" t="str">
        <f t="shared" si="20"/>
        <v>A</v>
      </c>
      <c r="L112" s="341"/>
      <c r="M112" s="341"/>
      <c r="N112" s="341"/>
      <c r="O112" s="341"/>
      <c r="P112" s="341"/>
      <c r="Q112" s="1"/>
      <c r="R112" s="1"/>
      <c r="S112" s="132" t="s">
        <v>567</v>
      </c>
      <c r="T112" s="132"/>
      <c r="U112" s="132"/>
      <c r="W112" s="1"/>
      <c r="X112" s="46" t="str">
        <f t="shared" si="21"/>
        <v/>
      </c>
      <c r="Y112" s="46" t="str">
        <f>IF(NOT(AND(LEFT(R112,1)="L",R112&lt;&gt;"LIGNE")),"",IF(UPPER(TRIM(W112))="QS","Qt. suffisante",IF(AJ112="","",IF(AF112="MASSE",IF(AJ112&gt;=1,"Kg","g"),IF(AF112="VOLUME",IF(AJ112&gt;=1,"L","cl"),IFERROR(VLOOKUP(UPPER(TRIM(V112)),AP4:AS49,4,FALSE),V112))))))</f>
        <v/>
      </c>
      <c r="Z112" s="45" t="str">
        <f t="shared" si="22"/>
        <v/>
      </c>
      <c r="AA112" s="45" t="str">
        <f>IF(NOT(AND(LEFT(R112,1)="L",R112&lt;&gt;"LIGNE")),"",IF(UPPER(TRIM(W112))="QS","Qt. suffisante",IF(AI112="","",IF(AF112="MASSE",IF(AI112&gt;=1,"Kg","g"),IF(AF112="VOLUME",IF(AI112&gt;=1,"L","cl"),IFERROR(VLOOKUP(UPPER(TRIM(V112)),AP4:AS49,4,FALSE),V112))))))</f>
        <v/>
      </c>
      <c r="AB112" s="47" t="str">
        <f t="shared" si="23"/>
        <v/>
      </c>
      <c r="AC112" s="47" t="str">
        <f t="shared" si="24"/>
        <v/>
      </c>
      <c r="AD112" s="47" t="str">
        <f t="shared" si="25"/>
        <v/>
      </c>
      <c r="AE112" s="1"/>
      <c r="AF112" s="48" t="str">
        <f>IF(NOT(AND(LEFT(R112,1)="L",R112&lt;&gt;"LIGNE")),"",IFERROR(VLOOKUP(UPPER(TRIM(V112)),AP4:AS49,2,FALSE),""))</f>
        <v/>
      </c>
      <c r="AG112" s="49" t="str">
        <f>IF(NOT(AND(LEFT(R112,1)="L",R112&lt;&gt;"LIGNE")),"",IFERROR(VLOOKUP(UPPER(TRIM(V112)),AP4:AS49,3,FALSE),""))</f>
        <v/>
      </c>
      <c r="AH112" s="49" t="str">
        <f t="shared" si="26"/>
        <v/>
      </c>
      <c r="AI112" s="49" t="str">
        <f t="shared" si="27"/>
        <v/>
      </c>
      <c r="AJ112" s="49" t="str">
        <f t="shared" si="28"/>
        <v/>
      </c>
      <c r="AK112" s="40" t="str">
        <f>IF(R112="RECETTE","",IF(R112="PRINCIPAL AUTEUR",IF(OR(S112="",T112="",V112="",W112="",S112=0),"",IFERROR(IF(OR(VLOOKUP(UPPER(TRIM(SUBSTITUTE(T112,CHAR(160)," "))),AP4:AS49,2,FALSE)&lt;&gt;VLOOKUP(UPPER(TRIM(SUBSTITUTE(W112,CHAR(160)," "))),AP4:AS49,2,FALSE),AND(VLOOKUP(UPPER(TRIM(SUBSTITUTE(T112,CHAR(160)," "))),AP4:AS49,2,FALSE)="AUTRE",UPPER(TRIM(SUBSTITUTE(T112,CHAR(160)," ")))&lt;&gt;UPPER(TRIM(SUBSTITUTE(W112,CHAR(160)," "))))),"",(V112*VLOOKUP(UPPER(TRIM(SUBSTITUTE(W112,CHAR(160)," "))),AP4:AS49,3,FALSE))/(S112*VLOOKUP(UPPER(TRIM(SUBSTITUTE(T112,CHAR(160)," "))),AP4:AS49,3,FALSE))),"")),IFERROR(AK111,"")))</f>
        <v/>
      </c>
      <c r="AL112" s="40" t="str">
        <f t="shared" si="29"/>
        <v/>
      </c>
      <c r="AM112" s="50">
        <f t="shared" si="30"/>
        <v>0</v>
      </c>
      <c r="AN112" s="1"/>
      <c r="AO112" s="1"/>
      <c r="AP112" s="64" t="s">
        <v>52</v>
      </c>
      <c r="AQ112" s="1"/>
      <c r="AR112" s="382" t="s">
        <v>366</v>
      </c>
      <c r="AS112" s="358">
        <f t="shared" si="19"/>
        <v>0.23599999999999999</v>
      </c>
      <c r="AT112" s="359">
        <v>236</v>
      </c>
      <c r="BB112" s="397" t="s">
        <v>400</v>
      </c>
      <c r="BC112" s="398"/>
      <c r="BD112" s="398"/>
      <c r="BE112" s="398"/>
      <c r="BF112" s="398"/>
      <c r="BG112" s="398"/>
      <c r="BH112" s="399"/>
      <c r="BJ112" s="229">
        <v>1</v>
      </c>
    </row>
    <row r="113" spans="1:62" ht="20.100000000000001" customHeight="1" x14ac:dyDescent="0.25">
      <c r="A113" s="232" t="s">
        <v>237</v>
      </c>
      <c r="B113" s="178">
        <f t="shared" si="31"/>
        <v>0</v>
      </c>
      <c r="C113" s="156"/>
      <c r="D113" s="157"/>
      <c r="E113" s="157"/>
      <c r="F113" s="157"/>
      <c r="G113" s="157"/>
      <c r="H113" s="157"/>
      <c r="I113" s="158"/>
      <c r="J113" s="131" t="s">
        <v>237</v>
      </c>
      <c r="K113" s="255" t="str">
        <f t="shared" si="20"/>
        <v>A</v>
      </c>
      <c r="L113" s="341"/>
      <c r="M113" s="341"/>
      <c r="N113" s="341"/>
      <c r="O113" s="341"/>
      <c r="P113" s="341"/>
      <c r="Q113" s="1"/>
      <c r="R113" s="1"/>
      <c r="S113" s="133" t="s">
        <v>540</v>
      </c>
      <c r="T113" s="133"/>
      <c r="U113" s="133"/>
      <c r="W113" s="1"/>
      <c r="X113" s="46" t="str">
        <f t="shared" si="21"/>
        <v/>
      </c>
      <c r="Y113" s="46" t="str">
        <f>IF(NOT(AND(LEFT(R113,1)="L",R113&lt;&gt;"LIGNE")),"",IF(UPPER(TRIM(W113))="QS","Qt. suffisante",IF(AJ113="","",IF(AF113="MASSE",IF(AJ113&gt;=1,"Kg","g"),IF(AF113="VOLUME",IF(AJ113&gt;=1,"L","cl"),IFERROR(VLOOKUP(UPPER(TRIM(V113)),AP4:AS49,4,FALSE),V113))))))</f>
        <v/>
      </c>
      <c r="Z113" s="45" t="str">
        <f t="shared" si="22"/>
        <v/>
      </c>
      <c r="AA113" s="45" t="str">
        <f>IF(NOT(AND(LEFT(R113,1)="L",R113&lt;&gt;"LIGNE")),"",IF(UPPER(TRIM(W113))="QS","Qt. suffisante",IF(AI113="","",IF(AF113="MASSE",IF(AI113&gt;=1,"Kg","g"),IF(AF113="VOLUME",IF(AI113&gt;=1,"L","cl"),IFERROR(VLOOKUP(UPPER(TRIM(V113)),AP4:AS49,4,FALSE),V113))))))</f>
        <v/>
      </c>
      <c r="AB113" s="47" t="str">
        <f t="shared" si="23"/>
        <v/>
      </c>
      <c r="AC113" s="47" t="str">
        <f t="shared" si="24"/>
        <v/>
      </c>
      <c r="AD113" s="47" t="str">
        <f t="shared" si="25"/>
        <v/>
      </c>
      <c r="AE113" s="1"/>
      <c r="AF113" s="48" t="str">
        <f>IF(NOT(AND(LEFT(R113,1)="L",R113&lt;&gt;"LIGNE")),"",IFERROR(VLOOKUP(UPPER(TRIM(V113)),AP4:AS49,2,FALSE),""))</f>
        <v/>
      </c>
      <c r="AG113" s="49" t="str">
        <f>IF(NOT(AND(LEFT(R113,1)="L",R113&lt;&gt;"LIGNE")),"",IFERROR(VLOOKUP(UPPER(TRIM(V113)),AP4:AS49,3,FALSE),""))</f>
        <v/>
      </c>
      <c r="AH113" s="49" t="str">
        <f t="shared" si="26"/>
        <v/>
      </c>
      <c r="AI113" s="49" t="str">
        <f t="shared" si="27"/>
        <v/>
      </c>
      <c r="AJ113" s="49" t="str">
        <f t="shared" si="28"/>
        <v/>
      </c>
      <c r="AK113" s="40" t="str">
        <f>IF(R113="RECETTE","",IF(R113="PRINCIPAL AUTEUR",IF(OR(S113="",T113="",V113="",W113="",S113=0),"",IFERROR(IF(OR(VLOOKUP(UPPER(TRIM(SUBSTITUTE(T113,CHAR(160)," "))),AP4:AS49,2,FALSE)&lt;&gt;VLOOKUP(UPPER(TRIM(SUBSTITUTE(W113,CHAR(160)," "))),AP4:AS49,2,FALSE),AND(VLOOKUP(UPPER(TRIM(SUBSTITUTE(T113,CHAR(160)," "))),AP4:AS49,2,FALSE)="AUTRE",UPPER(TRIM(SUBSTITUTE(T113,CHAR(160)," ")))&lt;&gt;UPPER(TRIM(SUBSTITUTE(W113,CHAR(160)," "))))),"",(V113*VLOOKUP(UPPER(TRIM(SUBSTITUTE(W113,CHAR(160)," "))),AP4:AS49,3,FALSE))/(S113*VLOOKUP(UPPER(TRIM(SUBSTITUTE(T113,CHAR(160)," "))),AP4:AS49,3,FALSE))),"")),IFERROR(AK112,"")))</f>
        <v/>
      </c>
      <c r="AL113" s="40" t="str">
        <f t="shared" si="29"/>
        <v/>
      </c>
      <c r="AM113" s="50">
        <f t="shared" si="30"/>
        <v>0</v>
      </c>
      <c r="AN113" s="1"/>
      <c r="AO113" s="1"/>
      <c r="AP113" s="64" t="s">
        <v>440</v>
      </c>
      <c r="AQ113" s="1"/>
      <c r="AR113" s="382" t="s">
        <v>370</v>
      </c>
      <c r="AS113" s="358">
        <f t="shared" si="19"/>
        <v>0.2366</v>
      </c>
      <c r="AT113" s="374">
        <v>236.6</v>
      </c>
      <c r="BB113" s="400" t="s">
        <v>402</v>
      </c>
      <c r="BC113" s="398"/>
      <c r="BD113" s="398"/>
      <c r="BE113" s="398"/>
      <c r="BF113" s="398"/>
      <c r="BG113" s="398"/>
      <c r="BH113" s="401" t="s">
        <v>403</v>
      </c>
      <c r="BJ113" s="229">
        <v>1</v>
      </c>
    </row>
    <row r="114" spans="1:62" ht="20.100000000000001" customHeight="1" x14ac:dyDescent="0.25">
      <c r="A114" s="232" t="s">
        <v>237</v>
      </c>
      <c r="B114" s="178">
        <f t="shared" si="31"/>
        <v>0</v>
      </c>
      <c r="C114" s="156"/>
      <c r="D114" s="157"/>
      <c r="E114" s="157"/>
      <c r="F114" s="157"/>
      <c r="G114" s="157"/>
      <c r="H114" s="157"/>
      <c r="I114" s="158"/>
      <c r="J114" s="131" t="s">
        <v>237</v>
      </c>
      <c r="K114" s="255" t="str">
        <f t="shared" si="20"/>
        <v>A</v>
      </c>
      <c r="L114" s="341"/>
      <c r="M114" s="341"/>
      <c r="N114" s="341"/>
      <c r="O114" s="341"/>
      <c r="P114" s="341"/>
      <c r="Q114" s="1"/>
      <c r="R114" s="1"/>
      <c r="S114" s="202" t="s">
        <v>541</v>
      </c>
      <c r="T114" s="202"/>
      <c r="U114" s="202"/>
      <c r="W114" s="1"/>
      <c r="X114" s="46" t="str">
        <f t="shared" si="21"/>
        <v/>
      </c>
      <c r="Y114" s="46" t="str">
        <f>IF(NOT(AND(LEFT(R114,1)="L",R114&lt;&gt;"LIGNE")),"",IF(UPPER(TRIM(W114))="QS","Qt. suffisante",IF(AJ114="","",IF(AF114="MASSE",IF(AJ114&gt;=1,"Kg","g"),IF(AF114="VOLUME",IF(AJ114&gt;=1,"L","cl"),IFERROR(VLOOKUP(UPPER(TRIM(V114)),AP4:AS49,4,FALSE),V114))))))</f>
        <v/>
      </c>
      <c r="Z114" s="45" t="str">
        <f t="shared" si="22"/>
        <v/>
      </c>
      <c r="AA114" s="45" t="str">
        <f>IF(NOT(AND(LEFT(R114,1)="L",R114&lt;&gt;"LIGNE")),"",IF(UPPER(TRIM(W114))="QS","Qt. suffisante",IF(AI114="","",IF(AF114="MASSE",IF(AI114&gt;=1,"Kg","g"),IF(AF114="VOLUME",IF(AI114&gt;=1,"L","cl"),IFERROR(VLOOKUP(UPPER(TRIM(V114)),AP4:AS49,4,FALSE),V114))))))</f>
        <v/>
      </c>
      <c r="AB114" s="47" t="str">
        <f t="shared" si="23"/>
        <v/>
      </c>
      <c r="AC114" s="47" t="str">
        <f t="shared" si="24"/>
        <v/>
      </c>
      <c r="AD114" s="47" t="str">
        <f t="shared" si="25"/>
        <v/>
      </c>
      <c r="AE114" s="1"/>
      <c r="AF114" s="48" t="str">
        <f>IF(NOT(AND(LEFT(R114,1)="L",R114&lt;&gt;"LIGNE")),"",IFERROR(VLOOKUP(UPPER(TRIM(V114)),AP4:AS49,2,FALSE),""))</f>
        <v/>
      </c>
      <c r="AG114" s="49" t="str">
        <f>IF(NOT(AND(LEFT(R114,1)="L",R114&lt;&gt;"LIGNE")),"",IFERROR(VLOOKUP(UPPER(TRIM(V114)),AP4:AS49,3,FALSE),""))</f>
        <v/>
      </c>
      <c r="AH114" s="49" t="str">
        <f t="shared" si="26"/>
        <v/>
      </c>
      <c r="AI114" s="49" t="str">
        <f t="shared" si="27"/>
        <v/>
      </c>
      <c r="AJ114" s="49" t="str">
        <f t="shared" si="28"/>
        <v/>
      </c>
      <c r="AK114" s="40" t="str">
        <f>IF(R114="RECETTE","",IF(R114="PRINCIPAL AUTEUR",IF(OR(S114="",T114="",V114="",W114="",S114=0),"",IFERROR(IF(OR(VLOOKUP(UPPER(TRIM(SUBSTITUTE(T114,CHAR(160)," "))),AP4:AS49,2,FALSE)&lt;&gt;VLOOKUP(UPPER(TRIM(SUBSTITUTE(W114,CHAR(160)," "))),AP4:AS49,2,FALSE),AND(VLOOKUP(UPPER(TRIM(SUBSTITUTE(T114,CHAR(160)," "))),AP4:AS49,2,FALSE)="AUTRE",UPPER(TRIM(SUBSTITUTE(T114,CHAR(160)," ")))&lt;&gt;UPPER(TRIM(SUBSTITUTE(W114,CHAR(160)," "))))),"",(V114*VLOOKUP(UPPER(TRIM(SUBSTITUTE(W114,CHAR(160)," "))),AP4:AS49,3,FALSE))/(S114*VLOOKUP(UPPER(TRIM(SUBSTITUTE(T114,CHAR(160)," "))),AP4:AS49,3,FALSE))),"")),IFERROR(AK113,"")))</f>
        <v/>
      </c>
      <c r="AL114" s="40" t="str">
        <f t="shared" si="29"/>
        <v/>
      </c>
      <c r="AM114" s="50">
        <f t="shared" si="30"/>
        <v>0</v>
      </c>
      <c r="AN114" s="1"/>
      <c r="AO114" s="1"/>
      <c r="AP114" s="64" t="s">
        <v>441</v>
      </c>
      <c r="AQ114" s="1"/>
      <c r="AR114" s="382" t="s">
        <v>371</v>
      </c>
      <c r="AS114" s="358">
        <f t="shared" si="19"/>
        <v>0.24</v>
      </c>
      <c r="AT114" s="359">
        <v>240</v>
      </c>
      <c r="BB114" s="400" t="s">
        <v>404</v>
      </c>
      <c r="BC114" s="398"/>
      <c r="BD114" s="398"/>
      <c r="BE114" s="398"/>
      <c r="BF114" s="398"/>
      <c r="BG114" s="398"/>
      <c r="BH114" s="401" t="s">
        <v>405</v>
      </c>
      <c r="BJ114" s="229">
        <v>1</v>
      </c>
    </row>
    <row r="115" spans="1:62" ht="20.100000000000001" customHeight="1" x14ac:dyDescent="0.25">
      <c r="A115" s="232" t="s">
        <v>237</v>
      </c>
      <c r="B115" s="178">
        <f t="shared" si="31"/>
        <v>0</v>
      </c>
      <c r="C115" s="156"/>
      <c r="D115" s="157"/>
      <c r="E115" s="157"/>
      <c r="F115" s="157"/>
      <c r="G115" s="157"/>
      <c r="H115" s="157"/>
      <c r="I115" s="158"/>
      <c r="J115" s="131" t="s">
        <v>237</v>
      </c>
      <c r="K115" s="255" t="str">
        <f t="shared" si="20"/>
        <v>A</v>
      </c>
      <c r="L115" s="341"/>
      <c r="M115" s="341"/>
      <c r="N115" s="341"/>
      <c r="O115" s="341"/>
      <c r="P115" s="341"/>
      <c r="Q115" s="1"/>
      <c r="R115" s="1"/>
      <c r="S115" s="202" t="s">
        <v>542</v>
      </c>
      <c r="T115" s="202"/>
      <c r="U115" s="202"/>
      <c r="W115" s="1"/>
      <c r="X115" s="46" t="str">
        <f t="shared" si="21"/>
        <v/>
      </c>
      <c r="Y115" s="46" t="str">
        <f>IF(NOT(AND(LEFT(R115,1)="L",R115&lt;&gt;"LIGNE")),"",IF(UPPER(TRIM(W115))="QS","Qt. suffisante",IF(AJ115="","",IF(AF115="MASSE",IF(AJ115&gt;=1,"Kg","g"),IF(AF115="VOLUME",IF(AJ115&gt;=1,"L","cl"),IFERROR(VLOOKUP(UPPER(TRIM(V115)),AP4:AS49,4,FALSE),V115))))))</f>
        <v/>
      </c>
      <c r="Z115" s="45" t="str">
        <f t="shared" si="22"/>
        <v/>
      </c>
      <c r="AA115" s="45" t="str">
        <f>IF(NOT(AND(LEFT(R115,1)="L",R115&lt;&gt;"LIGNE")),"",IF(UPPER(TRIM(W115))="QS","Qt. suffisante",IF(AI115="","",IF(AF115="MASSE",IF(AI115&gt;=1,"Kg","g"),IF(AF115="VOLUME",IF(AI115&gt;=1,"L","cl"),IFERROR(VLOOKUP(UPPER(TRIM(V115)),AP4:AS49,4,FALSE),V115))))))</f>
        <v/>
      </c>
      <c r="AB115" s="47" t="str">
        <f t="shared" si="23"/>
        <v/>
      </c>
      <c r="AC115" s="47" t="str">
        <f t="shared" si="24"/>
        <v/>
      </c>
      <c r="AD115" s="47" t="str">
        <f t="shared" si="25"/>
        <v/>
      </c>
      <c r="AE115" s="1"/>
      <c r="AF115" s="48" t="str">
        <f>IF(NOT(AND(LEFT(R115,1)="L",R115&lt;&gt;"LIGNE")),"",IFERROR(VLOOKUP(UPPER(TRIM(V115)),AP4:AS49,2,FALSE),""))</f>
        <v/>
      </c>
      <c r="AG115" s="49" t="str">
        <f>IF(NOT(AND(LEFT(R115,1)="L",R115&lt;&gt;"LIGNE")),"",IFERROR(VLOOKUP(UPPER(TRIM(V115)),AP4:AS49,3,FALSE),""))</f>
        <v/>
      </c>
      <c r="AH115" s="49" t="str">
        <f t="shared" si="26"/>
        <v/>
      </c>
      <c r="AI115" s="49" t="str">
        <f t="shared" si="27"/>
        <v/>
      </c>
      <c r="AJ115" s="49" t="str">
        <f t="shared" si="28"/>
        <v/>
      </c>
      <c r="AK115" s="40" t="str">
        <f>IF(R115="RECETTE","",IF(R115="PRINCIPAL AUTEUR",IF(OR(S115="",T115="",V115="",W115="",S115=0),"",IFERROR(IF(OR(VLOOKUP(UPPER(TRIM(SUBSTITUTE(T115,CHAR(160)," "))),AP4:AS49,2,FALSE)&lt;&gt;VLOOKUP(UPPER(TRIM(SUBSTITUTE(W115,CHAR(160)," "))),AP4:AS49,2,FALSE),AND(VLOOKUP(UPPER(TRIM(SUBSTITUTE(T115,CHAR(160)," "))),AP4:AS49,2,FALSE)="AUTRE",UPPER(TRIM(SUBSTITUTE(T115,CHAR(160)," ")))&lt;&gt;UPPER(TRIM(SUBSTITUTE(W115,CHAR(160)," "))))),"",(V115*VLOOKUP(UPPER(TRIM(SUBSTITUTE(W115,CHAR(160)," "))),AP4:AS49,3,FALSE))/(S115*VLOOKUP(UPPER(TRIM(SUBSTITUTE(T115,CHAR(160)," "))),AP4:AS49,3,FALSE))),"")),IFERROR(AK114,"")))</f>
        <v/>
      </c>
      <c r="AL115" s="40" t="str">
        <f t="shared" si="29"/>
        <v/>
      </c>
      <c r="AM115" s="50">
        <f t="shared" si="30"/>
        <v>0</v>
      </c>
      <c r="AN115" s="1"/>
      <c r="AO115" s="1"/>
      <c r="AP115" s="64" t="s">
        <v>442</v>
      </c>
      <c r="AQ115" s="1"/>
      <c r="AR115" s="382" t="s">
        <v>373</v>
      </c>
      <c r="AS115" s="358">
        <f t="shared" si="19"/>
        <v>0.23658999999999999</v>
      </c>
      <c r="AT115" s="359">
        <v>236.59</v>
      </c>
      <c r="BB115" s="400" t="s">
        <v>407</v>
      </c>
      <c r="BC115" s="398"/>
      <c r="BD115" s="398"/>
      <c r="BE115" s="398"/>
      <c r="BF115" s="398"/>
      <c r="BG115" s="398"/>
      <c r="BH115" s="399"/>
      <c r="BJ115" s="229">
        <v>1</v>
      </c>
    </row>
    <row r="116" spans="1:62" ht="20.100000000000001" customHeight="1" x14ac:dyDescent="0.25">
      <c r="A116" s="232" t="s">
        <v>237</v>
      </c>
      <c r="B116" s="178">
        <f t="shared" si="31"/>
        <v>0</v>
      </c>
      <c r="C116" s="156"/>
      <c r="D116" s="157"/>
      <c r="E116" s="157"/>
      <c r="F116" s="157"/>
      <c r="G116" s="157"/>
      <c r="H116" s="157"/>
      <c r="I116" s="158"/>
      <c r="J116" s="131" t="s">
        <v>237</v>
      </c>
      <c r="K116" s="255" t="str">
        <f t="shared" si="20"/>
        <v>A</v>
      </c>
      <c r="L116" s="341"/>
      <c r="M116" s="341"/>
      <c r="N116" s="341"/>
      <c r="O116" s="341"/>
      <c r="P116" s="341"/>
      <c r="Q116" s="1"/>
      <c r="R116" s="1"/>
      <c r="S116" s="202" t="s">
        <v>543</v>
      </c>
      <c r="T116" s="202"/>
      <c r="U116" s="202"/>
      <c r="W116" s="1"/>
      <c r="X116" s="46" t="str">
        <f t="shared" si="21"/>
        <v/>
      </c>
      <c r="Y116" s="46" t="str">
        <f>IF(NOT(AND(LEFT(R116,1)="L",R116&lt;&gt;"LIGNE")),"",IF(UPPER(TRIM(W116))="QS","Qt. suffisante",IF(AJ116="","",IF(AF116="MASSE",IF(AJ116&gt;=1,"Kg","g"),IF(AF116="VOLUME",IF(AJ116&gt;=1,"L","cl"),IFERROR(VLOOKUP(UPPER(TRIM(V116)),AP4:AS49,4,FALSE),V116))))))</f>
        <v/>
      </c>
      <c r="Z116" s="45" t="str">
        <f t="shared" si="22"/>
        <v/>
      </c>
      <c r="AA116" s="45" t="str">
        <f>IF(NOT(AND(LEFT(R116,1)="L",R116&lt;&gt;"LIGNE")),"",IF(UPPER(TRIM(W116))="QS","Qt. suffisante",IF(AI116="","",IF(AF116="MASSE",IF(AI116&gt;=1,"Kg","g"),IF(AF116="VOLUME",IF(AI116&gt;=1,"L","cl"),IFERROR(VLOOKUP(UPPER(TRIM(V116)),AP4:AS49,4,FALSE),V116))))))</f>
        <v/>
      </c>
      <c r="AB116" s="47" t="str">
        <f t="shared" si="23"/>
        <v/>
      </c>
      <c r="AC116" s="47" t="str">
        <f t="shared" si="24"/>
        <v/>
      </c>
      <c r="AD116" s="47" t="str">
        <f t="shared" si="25"/>
        <v/>
      </c>
      <c r="AE116" s="1"/>
      <c r="AF116" s="48" t="str">
        <f>IF(NOT(AND(LEFT(R116,1)="L",R116&lt;&gt;"LIGNE")),"",IFERROR(VLOOKUP(UPPER(TRIM(V116)),AP4:AS49,2,FALSE),""))</f>
        <v/>
      </c>
      <c r="AG116" s="49" t="str">
        <f>IF(NOT(AND(LEFT(R116,1)="L",R116&lt;&gt;"LIGNE")),"",IFERROR(VLOOKUP(UPPER(TRIM(V116)),AP4:AS49,3,FALSE),""))</f>
        <v/>
      </c>
      <c r="AH116" s="49" t="str">
        <f t="shared" si="26"/>
        <v/>
      </c>
      <c r="AI116" s="49" t="str">
        <f t="shared" si="27"/>
        <v/>
      </c>
      <c r="AJ116" s="49" t="str">
        <f t="shared" si="28"/>
        <v/>
      </c>
      <c r="AK116" s="40" t="str">
        <f>IF(R116="RECETTE","",IF(R116="PRINCIPAL AUTEUR",IF(OR(S116="",T116="",V116="",W116="",S116=0),"",IFERROR(IF(OR(VLOOKUP(UPPER(TRIM(SUBSTITUTE(T116,CHAR(160)," "))),AP4:AS49,2,FALSE)&lt;&gt;VLOOKUP(UPPER(TRIM(SUBSTITUTE(W116,CHAR(160)," "))),AP4:AS49,2,FALSE),AND(VLOOKUP(UPPER(TRIM(SUBSTITUTE(T116,CHAR(160)," "))),AP4:AS49,2,FALSE)="AUTRE",UPPER(TRIM(SUBSTITUTE(T116,CHAR(160)," ")))&lt;&gt;UPPER(TRIM(SUBSTITUTE(W116,CHAR(160)," "))))),"",(V116*VLOOKUP(UPPER(TRIM(SUBSTITUTE(W116,CHAR(160)," "))),AP4:AS49,3,FALSE))/(S116*VLOOKUP(UPPER(TRIM(SUBSTITUTE(T116,CHAR(160)," "))),AP4:AS49,3,FALSE))),"")),IFERROR(AK115,"")))</f>
        <v/>
      </c>
      <c r="AL116" s="40" t="str">
        <f t="shared" si="29"/>
        <v/>
      </c>
      <c r="AM116" s="50">
        <f t="shared" si="30"/>
        <v>0</v>
      </c>
      <c r="AN116" s="1"/>
      <c r="AO116" s="1"/>
      <c r="AP116" s="64" t="s">
        <v>443</v>
      </c>
      <c r="AQ116" s="1"/>
      <c r="AR116" s="382" t="s">
        <v>374</v>
      </c>
      <c r="AS116" s="343">
        <f t="shared" si="19"/>
        <v>0.45</v>
      </c>
      <c r="AT116" s="344">
        <v>450</v>
      </c>
      <c r="BB116" s="262"/>
      <c r="BC116" s="257"/>
      <c r="BD116" s="257"/>
      <c r="BE116" s="257"/>
      <c r="BF116" s="257"/>
      <c r="BG116" s="257"/>
      <c r="BH116" s="258"/>
      <c r="BJ116" s="229">
        <v>1</v>
      </c>
    </row>
    <row r="117" spans="1:62" ht="20.100000000000001" customHeight="1" x14ac:dyDescent="0.25">
      <c r="A117" s="232" t="s">
        <v>237</v>
      </c>
      <c r="B117" s="178">
        <f t="shared" si="31"/>
        <v>0</v>
      </c>
      <c r="C117" s="156"/>
      <c r="D117" s="157"/>
      <c r="E117" s="157"/>
      <c r="F117" s="157"/>
      <c r="G117" s="157"/>
      <c r="H117" s="157"/>
      <c r="I117" s="158"/>
      <c r="J117" s="131"/>
      <c r="K117" s="255" t="str">
        <f t="shared" si="20"/>
        <v>A</v>
      </c>
      <c r="L117" s="341"/>
      <c r="M117" s="341"/>
      <c r="N117" s="341"/>
      <c r="O117" s="341"/>
      <c r="P117" s="341"/>
      <c r="Q117" s="1"/>
      <c r="R117" s="1"/>
      <c r="S117" s="202" t="s">
        <v>545</v>
      </c>
      <c r="T117" s="202"/>
      <c r="U117" s="202"/>
      <c r="W117" s="1"/>
      <c r="X117" s="46" t="str">
        <f t="shared" si="21"/>
        <v/>
      </c>
      <c r="Y117" s="46" t="str">
        <f>IF(NOT(AND(LEFT(R117,1)="L",R117&lt;&gt;"LIGNE")),"",IF(UPPER(TRIM(W117))="QS","Qt. suffisante",IF(AJ117="","",IF(AF117="MASSE",IF(AJ117&gt;=1,"Kg","g"),IF(AF117="VOLUME",IF(AJ117&gt;=1,"L","cl"),IFERROR(VLOOKUP(UPPER(TRIM(V117)),AP4:AS49,4,FALSE),V117))))))</f>
        <v/>
      </c>
      <c r="Z117" s="45" t="str">
        <f t="shared" si="22"/>
        <v/>
      </c>
      <c r="AA117" s="45" t="str">
        <f>IF(NOT(AND(LEFT(R117,1)="L",R117&lt;&gt;"LIGNE")),"",IF(UPPER(TRIM(W117))="QS","Qt. suffisante",IF(AI117="","",IF(AF117="MASSE",IF(AI117&gt;=1,"Kg","g"),IF(AF117="VOLUME",IF(AI117&gt;=1,"L","cl"),IFERROR(VLOOKUP(UPPER(TRIM(V117)),AP4:AS49,4,FALSE),V117))))))</f>
        <v/>
      </c>
      <c r="AB117" s="47" t="str">
        <f t="shared" si="23"/>
        <v/>
      </c>
      <c r="AC117" s="47" t="str">
        <f t="shared" si="24"/>
        <v/>
      </c>
      <c r="AD117" s="47" t="str">
        <f t="shared" si="25"/>
        <v/>
      </c>
      <c r="AE117" s="1"/>
      <c r="AF117" s="48" t="str">
        <f>IF(NOT(AND(LEFT(R117,1)="L",R117&lt;&gt;"LIGNE")),"",IFERROR(VLOOKUP(UPPER(TRIM(V117)),AP4:AS49,2,FALSE),""))</f>
        <v/>
      </c>
      <c r="AG117" s="49" t="str">
        <f>IF(NOT(AND(LEFT(R117,1)="L",R117&lt;&gt;"LIGNE")),"",IFERROR(VLOOKUP(UPPER(TRIM(V117)),AP4:AS49,3,FALSE),""))</f>
        <v/>
      </c>
      <c r="AH117" s="49" t="str">
        <f t="shared" si="26"/>
        <v/>
      </c>
      <c r="AI117" s="49" t="str">
        <f t="shared" si="27"/>
        <v/>
      </c>
      <c r="AJ117" s="49" t="str">
        <f t="shared" si="28"/>
        <v/>
      </c>
      <c r="AK117" s="40" t="str">
        <f>IF(R117="RECETTE","",IF(R117="PRINCIPAL AUTEUR",IF(OR(S117="",T117="",V117="",W117="",S117=0),"",IFERROR(IF(OR(VLOOKUP(UPPER(TRIM(SUBSTITUTE(T117,CHAR(160)," "))),AP4:AS49,2,FALSE)&lt;&gt;VLOOKUP(UPPER(TRIM(SUBSTITUTE(W117,CHAR(160)," "))),AP4:AS49,2,FALSE),AND(VLOOKUP(UPPER(TRIM(SUBSTITUTE(T117,CHAR(160)," "))),AP4:AS49,2,FALSE)="AUTRE",UPPER(TRIM(SUBSTITUTE(T117,CHAR(160)," ")))&lt;&gt;UPPER(TRIM(SUBSTITUTE(W117,CHAR(160)," "))))),"",(V117*VLOOKUP(UPPER(TRIM(SUBSTITUTE(W117,CHAR(160)," "))),AP4:AS49,3,FALSE))/(S117*VLOOKUP(UPPER(TRIM(SUBSTITUTE(T117,CHAR(160)," "))),AP4:AS49,3,FALSE))),"")),IFERROR(AK116,"")))</f>
        <v/>
      </c>
      <c r="AL117" s="40" t="str">
        <f t="shared" si="29"/>
        <v/>
      </c>
      <c r="AM117" s="50">
        <f t="shared" si="30"/>
        <v>0</v>
      </c>
      <c r="AN117" s="1"/>
      <c r="AO117" s="1"/>
      <c r="AP117" s="64" t="s">
        <v>367</v>
      </c>
      <c r="AQ117" s="1"/>
      <c r="AR117" s="402" t="s">
        <v>375</v>
      </c>
      <c r="AS117" s="358">
        <f t="shared" si="19"/>
        <v>1E-3</v>
      </c>
      <c r="AT117" s="359">
        <v>1</v>
      </c>
      <c r="BB117" s="403" t="s">
        <v>113</v>
      </c>
      <c r="BC117" s="404"/>
      <c r="BD117" s="404"/>
      <c r="BE117" s="234"/>
      <c r="BF117" s="234"/>
      <c r="BG117" s="234"/>
      <c r="BH117" s="384"/>
      <c r="BJ117" s="229">
        <v>1</v>
      </c>
    </row>
    <row r="118" spans="1:62" ht="20.100000000000001" customHeight="1" x14ac:dyDescent="0.25">
      <c r="A118" s="232" t="s">
        <v>237</v>
      </c>
      <c r="B118" s="178">
        <f t="shared" si="31"/>
        <v>0</v>
      </c>
      <c r="C118" s="156"/>
      <c r="D118" s="157"/>
      <c r="E118" s="157"/>
      <c r="F118" s="157"/>
      <c r="G118" s="157"/>
      <c r="H118" s="157"/>
      <c r="I118" s="158"/>
      <c r="J118" s="131"/>
      <c r="K118" s="255" t="str">
        <f t="shared" si="20"/>
        <v>A</v>
      </c>
      <c r="L118" s="341"/>
      <c r="M118" s="341"/>
      <c r="N118" s="341"/>
      <c r="O118" s="341"/>
      <c r="P118" s="341"/>
      <c r="Q118" s="1"/>
      <c r="R118" s="1"/>
      <c r="S118" s="202" t="s">
        <v>564</v>
      </c>
      <c r="T118" s="202"/>
      <c r="U118" s="202"/>
      <c r="W118" s="1"/>
      <c r="X118" s="46" t="str">
        <f t="shared" si="21"/>
        <v/>
      </c>
      <c r="Y118" s="46" t="str">
        <f>IF(NOT(AND(LEFT(R118,1)="L",R118&lt;&gt;"LIGNE")),"",IF(UPPER(TRIM(W118))="QS","Qt. suffisante",IF(AJ118="","",IF(AF118="MASSE",IF(AJ118&gt;=1,"Kg","g"),IF(AF118="VOLUME",IF(AJ118&gt;=1,"L","cl"),IFERROR(VLOOKUP(UPPER(TRIM(V118)),AP4:AS49,4,FALSE),V118))))))</f>
        <v/>
      </c>
      <c r="Z118" s="45" t="str">
        <f t="shared" si="22"/>
        <v/>
      </c>
      <c r="AA118" s="45" t="str">
        <f>IF(NOT(AND(LEFT(R118,1)="L",R118&lt;&gt;"LIGNE")),"",IF(UPPER(TRIM(W118))="QS","Qt. suffisante",IF(AI118="","",IF(AF118="MASSE",IF(AI118&gt;=1,"Kg","g"),IF(AF118="VOLUME",IF(AI118&gt;=1,"L","cl"),IFERROR(VLOOKUP(UPPER(TRIM(V118)),AP4:AS49,4,FALSE),V118))))))</f>
        <v/>
      </c>
      <c r="AB118" s="47" t="str">
        <f t="shared" si="23"/>
        <v/>
      </c>
      <c r="AC118" s="47" t="str">
        <f t="shared" si="24"/>
        <v/>
      </c>
      <c r="AD118" s="47" t="str">
        <f t="shared" si="25"/>
        <v/>
      </c>
      <c r="AE118" s="1"/>
      <c r="AF118" s="48" t="str">
        <f>IF(NOT(AND(LEFT(R118,1)="L",R118&lt;&gt;"LIGNE")),"",IFERROR(VLOOKUP(UPPER(TRIM(V118)),AP4:AS49,2,FALSE),""))</f>
        <v/>
      </c>
      <c r="AG118" s="49" t="str">
        <f>IF(NOT(AND(LEFT(R118,1)="L",R118&lt;&gt;"LIGNE")),"",IFERROR(VLOOKUP(UPPER(TRIM(V118)),AP4:AS49,3,FALSE),""))</f>
        <v/>
      </c>
      <c r="AH118" s="49" t="str">
        <f t="shared" si="26"/>
        <v/>
      </c>
      <c r="AI118" s="49" t="str">
        <f t="shared" si="27"/>
        <v/>
      </c>
      <c r="AJ118" s="49" t="str">
        <f t="shared" si="28"/>
        <v/>
      </c>
      <c r="AK118" s="40" t="str">
        <f>IF(R118="RECETTE","",IF(R118="PRINCIPAL AUTEUR",IF(OR(S118="",T118="",V118="",W118="",S118=0),"",IFERROR(IF(OR(VLOOKUP(UPPER(TRIM(SUBSTITUTE(T118,CHAR(160)," "))),AP4:AS49,2,FALSE)&lt;&gt;VLOOKUP(UPPER(TRIM(SUBSTITUTE(W118,CHAR(160)," "))),AP4:AS49,2,FALSE),AND(VLOOKUP(UPPER(TRIM(SUBSTITUTE(T118,CHAR(160)," "))),AP4:AS49,2,FALSE)="AUTRE",UPPER(TRIM(SUBSTITUTE(T118,CHAR(160)," ")))&lt;&gt;UPPER(TRIM(SUBSTITUTE(W118,CHAR(160)," "))))),"",(V118*VLOOKUP(UPPER(TRIM(SUBSTITUTE(W118,CHAR(160)," "))),AP4:AS49,3,FALSE))/(S118*VLOOKUP(UPPER(TRIM(SUBSTITUTE(T118,CHAR(160)," "))),AP4:AS49,3,FALSE))),"")),IFERROR(AK117,"")))</f>
        <v/>
      </c>
      <c r="AL118" s="40" t="str">
        <f t="shared" si="29"/>
        <v/>
      </c>
      <c r="AM118" s="50">
        <f t="shared" si="30"/>
        <v>0</v>
      </c>
      <c r="AN118" s="1"/>
      <c r="AO118" s="1"/>
      <c r="AP118" s="65" t="s">
        <v>444</v>
      </c>
      <c r="AQ118" s="1"/>
      <c r="AR118" s="402" t="s">
        <v>377</v>
      </c>
      <c r="AS118" s="358">
        <f t="shared" si="19"/>
        <v>2.5000000000000001E-3</v>
      </c>
      <c r="AT118" s="368">
        <v>2.5</v>
      </c>
      <c r="BB118" s="405" t="str">
        <f>"cliquez sur la colonne "&amp;SUBSTITUTE(ADDRESS(1,COLUMN(),4),"1","")</f>
        <v>cliquez sur la colonne BB</v>
      </c>
      <c r="BC118" s="404"/>
      <c r="BD118" s="404"/>
      <c r="BE118" s="234"/>
      <c r="BF118" s="234"/>
      <c r="BG118" s="234"/>
      <c r="BH118" s="384"/>
      <c r="BJ118" s="229">
        <v>1</v>
      </c>
    </row>
    <row r="119" spans="1:62" ht="20.100000000000001" customHeight="1" x14ac:dyDescent="0.25">
      <c r="A119" s="232" t="s">
        <v>237</v>
      </c>
      <c r="B119" s="178">
        <f t="shared" si="31"/>
        <v>0</v>
      </c>
      <c r="C119" s="156"/>
      <c r="D119" s="157"/>
      <c r="E119" s="157"/>
      <c r="F119" s="157"/>
      <c r="G119" s="157"/>
      <c r="H119" s="157"/>
      <c r="I119" s="158"/>
      <c r="J119" s="131"/>
      <c r="K119" s="255" t="str">
        <f t="shared" si="20"/>
        <v>A</v>
      </c>
      <c r="L119" s="341"/>
      <c r="M119" s="341"/>
      <c r="N119" s="341"/>
      <c r="O119" s="341"/>
      <c r="P119" s="341"/>
      <c r="Q119" s="1"/>
      <c r="R119" s="1"/>
      <c r="S119" s="202" t="s">
        <v>563</v>
      </c>
      <c r="T119" s="202"/>
      <c r="U119" s="202"/>
      <c r="W119" s="1"/>
      <c r="X119" s="46" t="str">
        <f t="shared" si="21"/>
        <v/>
      </c>
      <c r="Y119" s="46" t="str">
        <f>IF(NOT(AND(LEFT(R119,1)="L",R119&lt;&gt;"LIGNE")),"",IF(UPPER(TRIM(W119))="QS","Qt. suffisante",IF(AJ119="","",IF(AF119="MASSE",IF(AJ119&gt;=1,"Kg","g"),IF(AF119="VOLUME",IF(AJ119&gt;=1,"L","cl"),IFERROR(VLOOKUP(UPPER(TRIM(V119)),AP4:AS49,4,FALSE),V119))))))</f>
        <v/>
      </c>
      <c r="Z119" s="45" t="str">
        <f t="shared" si="22"/>
        <v/>
      </c>
      <c r="AA119" s="45" t="str">
        <f>IF(NOT(AND(LEFT(R119,1)="L",R119&lt;&gt;"LIGNE")),"",IF(UPPER(TRIM(W119))="QS","Qt. suffisante",IF(AI119="","",IF(AF119="MASSE",IF(AI119&gt;=1,"Kg","g"),IF(AF119="VOLUME",IF(AI119&gt;=1,"L","cl"),IFERROR(VLOOKUP(UPPER(TRIM(V119)),AP4:AS49,4,FALSE),V119))))))</f>
        <v/>
      </c>
      <c r="AB119" s="47" t="str">
        <f t="shared" si="23"/>
        <v/>
      </c>
      <c r="AC119" s="47" t="str">
        <f t="shared" si="24"/>
        <v/>
      </c>
      <c r="AD119" s="47" t="str">
        <f t="shared" si="25"/>
        <v/>
      </c>
      <c r="AE119" s="1"/>
      <c r="AF119" s="48" t="str">
        <f>IF(NOT(AND(LEFT(R119,1)="L",R119&lt;&gt;"LIGNE")),"",IFERROR(VLOOKUP(UPPER(TRIM(V119)),AP4:AS49,2,FALSE),""))</f>
        <v/>
      </c>
      <c r="AG119" s="49" t="str">
        <f>IF(NOT(AND(LEFT(R119,1)="L",R119&lt;&gt;"LIGNE")),"",IFERROR(VLOOKUP(UPPER(TRIM(V119)),AP4:AS49,3,FALSE),""))</f>
        <v/>
      </c>
      <c r="AH119" s="49" t="str">
        <f t="shared" si="26"/>
        <v/>
      </c>
      <c r="AI119" s="49" t="str">
        <f t="shared" si="27"/>
        <v/>
      </c>
      <c r="AJ119" s="49" t="str">
        <f t="shared" si="28"/>
        <v/>
      </c>
      <c r="AK119" s="40" t="str">
        <f>IF(R119="RECETTE","",IF(R119="PRINCIPAL AUTEUR",IF(OR(S119="",T119="",V119="",W119="",S119=0),"",IFERROR(IF(OR(VLOOKUP(UPPER(TRIM(SUBSTITUTE(T119,CHAR(160)," "))),AP4:AS49,2,FALSE)&lt;&gt;VLOOKUP(UPPER(TRIM(SUBSTITUTE(W119,CHAR(160)," "))),AP4:AS49,2,FALSE),AND(VLOOKUP(UPPER(TRIM(SUBSTITUTE(T119,CHAR(160)," "))),AP4:AS49,2,FALSE)="AUTRE",UPPER(TRIM(SUBSTITUTE(T119,CHAR(160)," ")))&lt;&gt;UPPER(TRIM(SUBSTITUTE(W119,CHAR(160)," "))))),"",(V119*VLOOKUP(UPPER(TRIM(SUBSTITUTE(W119,CHAR(160)," "))),AP4:AS49,3,FALSE))/(S119*VLOOKUP(UPPER(TRIM(SUBSTITUTE(T119,CHAR(160)," "))),AP4:AS49,3,FALSE))),"")),IFERROR(AK118,"")))</f>
        <v/>
      </c>
      <c r="AL119" s="40" t="str">
        <f t="shared" si="29"/>
        <v/>
      </c>
      <c r="AM119" s="50">
        <f t="shared" si="30"/>
        <v>0</v>
      </c>
      <c r="AN119" s="1"/>
      <c r="AO119" s="1"/>
      <c r="AP119" s="60" t="s">
        <v>62</v>
      </c>
      <c r="AQ119" s="1"/>
      <c r="AR119" s="402" t="s">
        <v>378</v>
      </c>
      <c r="AS119" s="373">
        <f t="shared" si="19"/>
        <v>4.4999999999999997E-3</v>
      </c>
      <c r="AT119" s="374">
        <v>4.5</v>
      </c>
      <c r="BB119" s="434" t="s">
        <v>553</v>
      </c>
      <c r="BC119" s="435"/>
      <c r="BD119" s="435"/>
      <c r="BE119" s="435"/>
      <c r="BF119" s="435"/>
      <c r="BG119" s="435"/>
      <c r="BH119" s="436"/>
      <c r="BJ119" s="229">
        <v>1</v>
      </c>
    </row>
    <row r="120" spans="1:62" ht="20.100000000000001" customHeight="1" x14ac:dyDescent="0.25">
      <c r="A120" s="232" t="s">
        <v>237</v>
      </c>
      <c r="B120" s="178">
        <f t="shared" si="31"/>
        <v>0</v>
      </c>
      <c r="C120" s="156"/>
      <c r="D120" s="157"/>
      <c r="E120" s="157"/>
      <c r="F120" s="157"/>
      <c r="G120" s="157"/>
      <c r="H120" s="157"/>
      <c r="I120" s="158"/>
      <c r="J120" s="131"/>
      <c r="K120" s="255" t="str">
        <f t="shared" si="20"/>
        <v>A</v>
      </c>
      <c r="L120" s="341"/>
      <c r="M120" s="341"/>
      <c r="N120" s="341"/>
      <c r="O120" s="341"/>
      <c r="P120" s="341"/>
      <c r="Q120" s="1"/>
      <c r="R120" s="1"/>
      <c r="S120" s="204" t="s">
        <v>510</v>
      </c>
      <c r="T120" s="204"/>
      <c r="U120" s="204"/>
      <c r="V120" s="77"/>
      <c r="W120" s="1"/>
      <c r="X120" s="46" t="str">
        <f t="shared" si="21"/>
        <v/>
      </c>
      <c r="Y120" s="46" t="str">
        <f>IF(NOT(AND(LEFT(R120,1)="L",R120&lt;&gt;"LIGNE")),"",IF(UPPER(TRIM(W120))="QS","Qt. suffisante",IF(AJ120="","",IF(AF120="MASSE",IF(AJ120&gt;=1,"Kg","g"),IF(AF120="VOLUME",IF(AJ120&gt;=1,"L","cl"),IFERROR(VLOOKUP(UPPER(TRIM(V120)),AP4:AS49,4,FALSE),V120))))))</f>
        <v/>
      </c>
      <c r="Z120" s="45" t="str">
        <f t="shared" si="22"/>
        <v/>
      </c>
      <c r="AA120" s="45" t="str">
        <f>IF(NOT(AND(LEFT(R120,1)="L",R120&lt;&gt;"LIGNE")),"",IF(UPPER(TRIM(W120))="QS","Qt. suffisante",IF(AI120="","",IF(AF120="MASSE",IF(AI120&gt;=1,"Kg","g"),IF(AF120="VOLUME",IF(AI120&gt;=1,"L","cl"),IFERROR(VLOOKUP(UPPER(TRIM(V120)),AP4:AS49,4,FALSE),V120))))))</f>
        <v/>
      </c>
      <c r="AB120" s="47" t="str">
        <f t="shared" si="23"/>
        <v/>
      </c>
      <c r="AC120" s="47" t="str">
        <f t="shared" si="24"/>
        <v/>
      </c>
      <c r="AD120" s="47" t="str">
        <f t="shared" si="25"/>
        <v/>
      </c>
      <c r="AE120" s="1"/>
      <c r="AF120" s="48" t="str">
        <f>IF(NOT(AND(LEFT(R120,1)="L",R120&lt;&gt;"LIGNE")),"",IFERROR(VLOOKUP(UPPER(TRIM(V120)),AP4:AS49,2,FALSE),""))</f>
        <v/>
      </c>
      <c r="AG120" s="49" t="str">
        <f>IF(NOT(AND(LEFT(R120,1)="L",R120&lt;&gt;"LIGNE")),"",IFERROR(VLOOKUP(UPPER(TRIM(V120)),AP4:AS49,3,FALSE),""))</f>
        <v/>
      </c>
      <c r="AH120" s="49" t="str">
        <f t="shared" si="26"/>
        <v/>
      </c>
      <c r="AI120" s="49" t="str">
        <f t="shared" si="27"/>
        <v/>
      </c>
      <c r="AJ120" s="49" t="str">
        <f t="shared" si="28"/>
        <v/>
      </c>
      <c r="AK120" s="40" t="str">
        <f>IF(R120="RECETTE","",IF(R120="PRINCIPAL AUTEUR",IF(OR(S120="",T120="",V120="",W120="",S120=0),"",IFERROR(IF(OR(VLOOKUP(UPPER(TRIM(SUBSTITUTE(T120,CHAR(160)," "))),AP4:AS49,2,FALSE)&lt;&gt;VLOOKUP(UPPER(TRIM(SUBSTITUTE(W120,CHAR(160)," "))),AP4:AS49,2,FALSE),AND(VLOOKUP(UPPER(TRIM(SUBSTITUTE(T120,CHAR(160)," "))),AP4:AS49,2,FALSE)="AUTRE",UPPER(TRIM(SUBSTITUTE(T120,CHAR(160)," ")))&lt;&gt;UPPER(TRIM(SUBSTITUTE(W120,CHAR(160)," "))))),"",(V120*VLOOKUP(UPPER(TRIM(SUBSTITUTE(W120,CHAR(160)," "))),AP4:AS49,3,FALSE))/(S120*VLOOKUP(UPPER(TRIM(SUBSTITUTE(T120,CHAR(160)," "))),AP4:AS49,3,FALSE))),"")),IFERROR(AK119,"")))</f>
        <v/>
      </c>
      <c r="AL120" s="40" t="str">
        <f t="shared" si="29"/>
        <v/>
      </c>
      <c r="AM120" s="50">
        <f t="shared" si="30"/>
        <v>0</v>
      </c>
      <c r="AN120" s="1"/>
      <c r="AO120" s="1"/>
      <c r="AP120" s="65" t="s">
        <v>445</v>
      </c>
      <c r="AQ120" s="1"/>
      <c r="AR120" s="402" t="s">
        <v>379</v>
      </c>
      <c r="AS120" s="358">
        <f t="shared" si="19"/>
        <v>5.9000000000000007E-3</v>
      </c>
      <c r="AT120" s="368">
        <v>5.9</v>
      </c>
      <c r="BB120" s="434"/>
      <c r="BC120" s="435"/>
      <c r="BD120" s="435"/>
      <c r="BE120" s="435"/>
      <c r="BF120" s="435"/>
      <c r="BG120" s="435"/>
      <c r="BH120" s="436"/>
      <c r="BJ120" s="229">
        <v>1</v>
      </c>
    </row>
    <row r="121" spans="1:62" ht="20.100000000000001" customHeight="1" x14ac:dyDescent="0.25">
      <c r="A121" s="232" t="s">
        <v>237</v>
      </c>
      <c r="B121" s="178">
        <f t="shared" si="31"/>
        <v>0</v>
      </c>
      <c r="C121" s="156"/>
      <c r="D121" s="157"/>
      <c r="E121" s="157"/>
      <c r="F121" s="157"/>
      <c r="G121" s="157"/>
      <c r="H121" s="157"/>
      <c r="I121" s="158"/>
      <c r="J121" s="131"/>
      <c r="K121" s="255" t="str">
        <f t="shared" si="20"/>
        <v>A</v>
      </c>
      <c r="L121" s="341"/>
      <c r="M121" s="341"/>
      <c r="N121" s="341"/>
      <c r="O121" s="341"/>
      <c r="P121" s="341"/>
      <c r="Q121" s="1"/>
      <c r="R121" s="1"/>
      <c r="S121" s="204" t="s">
        <v>509</v>
      </c>
      <c r="T121" s="204"/>
      <c r="U121" s="204"/>
      <c r="V121" s="77"/>
      <c r="W121" s="1"/>
      <c r="X121" s="46" t="str">
        <f t="shared" si="21"/>
        <v/>
      </c>
      <c r="Y121" s="46" t="str">
        <f>IF(NOT(AND(LEFT(R121,1)="L",R121&lt;&gt;"LIGNE")),"",IF(UPPER(TRIM(W121))="QS","Qt. suffisante",IF(AJ121="","",IF(AF121="MASSE",IF(AJ121&gt;=1,"Kg","g"),IF(AF121="VOLUME",IF(AJ121&gt;=1,"L","cl"),IFERROR(VLOOKUP(UPPER(TRIM(V121)),AP4:AS49,4,FALSE),V121))))))</f>
        <v/>
      </c>
      <c r="Z121" s="45" t="str">
        <f t="shared" si="22"/>
        <v/>
      </c>
      <c r="AA121" s="45" t="str">
        <f>IF(NOT(AND(LEFT(R121,1)="L",R121&lt;&gt;"LIGNE")),"",IF(UPPER(TRIM(W121))="QS","Qt. suffisante",IF(AI121="","",IF(AF121="MASSE",IF(AI121&gt;=1,"Kg","g"),IF(AF121="VOLUME",IF(AI121&gt;=1,"L","cl"),IFERROR(VLOOKUP(UPPER(TRIM(V121)),AP4:AS49,4,FALSE),V121))))))</f>
        <v/>
      </c>
      <c r="AB121" s="47" t="str">
        <f t="shared" si="23"/>
        <v/>
      </c>
      <c r="AC121" s="47" t="str">
        <f t="shared" si="24"/>
        <v/>
      </c>
      <c r="AD121" s="47" t="str">
        <f t="shared" si="25"/>
        <v/>
      </c>
      <c r="AE121" s="1"/>
      <c r="AF121" s="48" t="str">
        <f>IF(NOT(AND(LEFT(R121,1)="L",R121&lt;&gt;"LIGNE")),"",IFERROR(VLOOKUP(UPPER(TRIM(V121)),AP4:AS49,2,FALSE),""))</f>
        <v/>
      </c>
      <c r="AG121" s="49" t="str">
        <f>IF(NOT(AND(LEFT(R121,1)="L",R121&lt;&gt;"LIGNE")),"",IFERROR(VLOOKUP(UPPER(TRIM(V121)),AP4:AS49,3,FALSE),""))</f>
        <v/>
      </c>
      <c r="AH121" s="49" t="str">
        <f t="shared" si="26"/>
        <v/>
      </c>
      <c r="AI121" s="49" t="str">
        <f t="shared" si="27"/>
        <v/>
      </c>
      <c r="AJ121" s="49" t="str">
        <f t="shared" si="28"/>
        <v/>
      </c>
      <c r="AK121" s="40" t="str">
        <f>IF(R121="RECETTE","",IF(R121="PRINCIPAL AUTEUR",IF(OR(S121="",T121="",V121="",W121="",S121=0),"",IFERROR(IF(OR(VLOOKUP(UPPER(TRIM(SUBSTITUTE(T121,CHAR(160)," "))),AP4:AS49,2,FALSE)&lt;&gt;VLOOKUP(UPPER(TRIM(SUBSTITUTE(W121,CHAR(160)," "))),AP4:AS49,2,FALSE),AND(VLOOKUP(UPPER(TRIM(SUBSTITUTE(T121,CHAR(160)," "))),AP4:AS49,2,FALSE)="AUTRE",UPPER(TRIM(SUBSTITUTE(T121,CHAR(160)," ")))&lt;&gt;UPPER(TRIM(SUBSTITUTE(W121,CHAR(160)," "))))),"",(V121*VLOOKUP(UPPER(TRIM(SUBSTITUTE(W121,CHAR(160)," "))),AP4:AS49,3,FALSE))/(S121*VLOOKUP(UPPER(TRIM(SUBSTITUTE(T121,CHAR(160)," "))),AP4:AS49,3,FALSE))),"")),IFERROR(AK120,"")))</f>
        <v/>
      </c>
      <c r="AL121" s="40" t="str">
        <f t="shared" si="29"/>
        <v/>
      </c>
      <c r="AM121" s="50">
        <f t="shared" si="30"/>
        <v>0</v>
      </c>
      <c r="AN121" s="1"/>
      <c r="AO121" s="1"/>
      <c r="AP121" s="65" t="s">
        <v>446</v>
      </c>
      <c r="AQ121" s="1"/>
      <c r="AR121" s="402" t="s">
        <v>380</v>
      </c>
      <c r="AS121" s="358">
        <f t="shared" si="19"/>
        <v>0.04</v>
      </c>
      <c r="AT121" s="359">
        <v>40</v>
      </c>
      <c r="BB121" s="403" t="s">
        <v>115</v>
      </c>
      <c r="BC121" s="404"/>
      <c r="BD121" s="404"/>
      <c r="BE121" s="234"/>
      <c r="BF121" s="234"/>
      <c r="BG121" s="234"/>
      <c r="BH121" s="384"/>
      <c r="BJ121" s="229">
        <v>1</v>
      </c>
    </row>
    <row r="122" spans="1:62" ht="20.100000000000001" customHeight="1" x14ac:dyDescent="0.25">
      <c r="A122" s="232" t="s">
        <v>237</v>
      </c>
      <c r="B122" s="178">
        <f t="shared" si="31"/>
        <v>0</v>
      </c>
      <c r="C122" s="156"/>
      <c r="D122" s="157"/>
      <c r="E122" s="157"/>
      <c r="F122" s="157"/>
      <c r="G122" s="157"/>
      <c r="H122" s="157"/>
      <c r="I122" s="158"/>
      <c r="J122" s="131"/>
      <c r="K122" s="255" t="str">
        <f t="shared" si="20"/>
        <v>A</v>
      </c>
      <c r="L122" s="341"/>
      <c r="M122" s="341"/>
      <c r="N122" s="341"/>
      <c r="O122" s="341"/>
      <c r="P122" s="341"/>
      <c r="Q122" s="1"/>
      <c r="R122" s="1"/>
      <c r="S122" s="205" t="s">
        <v>512</v>
      </c>
      <c r="T122" s="205"/>
      <c r="U122" s="205"/>
      <c r="V122" s="77"/>
      <c r="W122" s="1"/>
      <c r="X122" s="46" t="str">
        <f t="shared" si="21"/>
        <v/>
      </c>
      <c r="Y122" s="46" t="str">
        <f>IF(NOT(AND(LEFT(R122,1)="L",R122&lt;&gt;"LIGNE")),"",IF(UPPER(TRIM(W122))="QS","Qt. suffisante",IF(AJ122="","",IF(AF122="MASSE",IF(AJ122&gt;=1,"Kg","g"),IF(AF122="VOLUME",IF(AJ122&gt;=1,"L","cl"),IFERROR(VLOOKUP(UPPER(TRIM(V122)),AP4:AS49,4,FALSE),V122))))))</f>
        <v/>
      </c>
      <c r="Z122" s="45" t="str">
        <f t="shared" si="22"/>
        <v/>
      </c>
      <c r="AA122" s="45" t="str">
        <f>IF(NOT(AND(LEFT(R122,1)="L",R122&lt;&gt;"LIGNE")),"",IF(UPPER(TRIM(W122))="QS","Qt. suffisante",IF(AI122="","",IF(AF122="MASSE",IF(AI122&gt;=1,"Kg","g"),IF(AF122="VOLUME",IF(AI122&gt;=1,"L","cl"),IFERROR(VLOOKUP(UPPER(TRIM(V122)),AP4:AS49,4,FALSE),V122))))))</f>
        <v/>
      </c>
      <c r="AB122" s="47" t="str">
        <f t="shared" si="23"/>
        <v/>
      </c>
      <c r="AC122" s="47" t="str">
        <f t="shared" si="24"/>
        <v/>
      </c>
      <c r="AD122" s="47" t="str">
        <f t="shared" si="25"/>
        <v/>
      </c>
      <c r="AE122" s="1"/>
      <c r="AF122" s="48" t="str">
        <f>IF(NOT(AND(LEFT(R122,1)="L",R122&lt;&gt;"LIGNE")),"",IFERROR(VLOOKUP(UPPER(TRIM(V122)),AP4:AS49,2,FALSE),""))</f>
        <v/>
      </c>
      <c r="AG122" s="49" t="str">
        <f>IF(NOT(AND(LEFT(R122,1)="L",R122&lt;&gt;"LIGNE")),"",IFERROR(VLOOKUP(UPPER(TRIM(V122)),AP4:AS49,3,FALSE),""))</f>
        <v/>
      </c>
      <c r="AH122" s="49" t="str">
        <f t="shared" si="26"/>
        <v/>
      </c>
      <c r="AI122" s="49" t="str">
        <f t="shared" si="27"/>
        <v/>
      </c>
      <c r="AJ122" s="49" t="str">
        <f t="shared" si="28"/>
        <v/>
      </c>
      <c r="AK122" s="40" t="str">
        <f>IF(R122="RECETTE","",IF(R122="PRINCIPAL AUTEUR",IF(OR(S122="",T122="",V122="",W122="",S122=0),"",IFERROR(IF(OR(VLOOKUP(UPPER(TRIM(SUBSTITUTE(T122,CHAR(160)," "))),AP4:AS49,2,FALSE)&lt;&gt;VLOOKUP(UPPER(TRIM(SUBSTITUTE(W122,CHAR(160)," "))),AP4:AS49,2,FALSE),AND(VLOOKUP(UPPER(TRIM(SUBSTITUTE(T122,CHAR(160)," "))),AP4:AS49,2,FALSE)="AUTRE",UPPER(TRIM(SUBSTITUTE(T122,CHAR(160)," ")))&lt;&gt;UPPER(TRIM(SUBSTITUTE(W122,CHAR(160)," "))))),"",(V122*VLOOKUP(UPPER(TRIM(SUBSTITUTE(W122,CHAR(160)," "))),AP4:AS49,3,FALSE))/(S122*VLOOKUP(UPPER(TRIM(SUBSTITUTE(T122,CHAR(160)," "))),AP4:AS49,3,FALSE))),"")),IFERROR(AK121,"")))</f>
        <v/>
      </c>
      <c r="AL122" s="40" t="str">
        <f t="shared" si="29"/>
        <v/>
      </c>
      <c r="AM122" s="50">
        <f t="shared" si="30"/>
        <v>0</v>
      </c>
      <c r="AN122" s="1"/>
      <c r="AO122" s="1"/>
      <c r="AP122" s="65" t="s">
        <v>447</v>
      </c>
      <c r="AQ122" s="1"/>
      <c r="AR122" s="402" t="s">
        <v>382</v>
      </c>
      <c r="AS122" s="358">
        <f t="shared" si="19"/>
        <v>4.4999999999999998E-2</v>
      </c>
      <c r="AT122" s="359">
        <v>45</v>
      </c>
      <c r="BB122" s="406" t="s">
        <v>546</v>
      </c>
      <c r="BC122" s="404"/>
      <c r="BD122" s="404"/>
      <c r="BE122" s="234"/>
      <c r="BF122" s="234"/>
      <c r="BG122" s="234"/>
      <c r="BH122" s="384"/>
      <c r="BJ122" s="229">
        <v>1</v>
      </c>
    </row>
    <row r="123" spans="1:62" ht="20.100000000000001" customHeight="1" x14ac:dyDescent="0.25">
      <c r="A123" s="232" t="s">
        <v>237</v>
      </c>
      <c r="B123" s="178">
        <f t="shared" si="31"/>
        <v>0</v>
      </c>
      <c r="C123" s="156"/>
      <c r="D123" s="157"/>
      <c r="E123" s="157"/>
      <c r="F123" s="157"/>
      <c r="G123" s="157"/>
      <c r="H123" s="157"/>
      <c r="I123" s="158"/>
      <c r="J123" s="131"/>
      <c r="K123" s="255" t="str">
        <f t="shared" si="20"/>
        <v>A</v>
      </c>
      <c r="L123" s="341"/>
      <c r="M123" s="341"/>
      <c r="N123" s="341"/>
      <c r="O123" s="341"/>
      <c r="P123" s="341"/>
      <c r="Q123" s="1"/>
      <c r="R123" s="1"/>
      <c r="S123" s="206" t="s">
        <v>513</v>
      </c>
      <c r="T123" s="206"/>
      <c r="U123" s="206"/>
      <c r="V123" s="77"/>
      <c r="W123" s="1"/>
      <c r="X123" s="46" t="str">
        <f t="shared" si="21"/>
        <v/>
      </c>
      <c r="Y123" s="46" t="str">
        <f>IF(NOT(AND(LEFT(R123,1)="L",R123&lt;&gt;"LIGNE")),"",IF(UPPER(TRIM(W123))="QS","Qt. suffisante",IF(AJ123="","",IF(AF123="MASSE",IF(AJ123&gt;=1,"Kg","g"),IF(AF123="VOLUME",IF(AJ123&gt;=1,"L","cl"),IFERROR(VLOOKUP(UPPER(TRIM(V123)),AP4:AS49,4,FALSE),V123))))))</f>
        <v/>
      </c>
      <c r="Z123" s="45" t="str">
        <f t="shared" si="22"/>
        <v/>
      </c>
      <c r="AA123" s="45" t="str">
        <f>IF(NOT(AND(LEFT(R123,1)="L",R123&lt;&gt;"LIGNE")),"",IF(UPPER(TRIM(W123))="QS","Qt. suffisante",IF(AI123="","",IF(AF123="MASSE",IF(AI123&gt;=1,"Kg","g"),IF(AF123="VOLUME",IF(AI123&gt;=1,"L","cl"),IFERROR(VLOOKUP(UPPER(TRIM(V123)),AP4:AS49,4,FALSE),V123))))))</f>
        <v/>
      </c>
      <c r="AB123" s="47" t="str">
        <f t="shared" si="23"/>
        <v/>
      </c>
      <c r="AC123" s="47" t="str">
        <f t="shared" si="24"/>
        <v/>
      </c>
      <c r="AD123" s="47" t="str">
        <f t="shared" si="25"/>
        <v/>
      </c>
      <c r="AE123" s="1"/>
      <c r="AF123" s="48" t="str">
        <f>IF(NOT(AND(LEFT(R123,1)="L",R123&lt;&gt;"LIGNE")),"",IFERROR(VLOOKUP(UPPER(TRIM(V123)),AP4:AS49,2,FALSE),""))</f>
        <v/>
      </c>
      <c r="AG123" s="49" t="str">
        <f>IF(NOT(AND(LEFT(R123,1)="L",R123&lt;&gt;"LIGNE")),"",IFERROR(VLOOKUP(UPPER(TRIM(V123)),AP4:AS49,3,FALSE),""))</f>
        <v/>
      </c>
      <c r="AH123" s="49" t="str">
        <f t="shared" si="26"/>
        <v/>
      </c>
      <c r="AI123" s="49" t="str">
        <f t="shared" si="27"/>
        <v/>
      </c>
      <c r="AJ123" s="49" t="str">
        <f t="shared" si="28"/>
        <v/>
      </c>
      <c r="AK123" s="40" t="str">
        <f>IF(R123="RECETTE","",IF(R123="PRINCIPAL AUTEUR",IF(OR(S123="",T123="",V123="",W123="",S123=0),"",IFERROR(IF(OR(VLOOKUP(UPPER(TRIM(SUBSTITUTE(T123,CHAR(160)," "))),AP4:AS49,2,FALSE)&lt;&gt;VLOOKUP(UPPER(TRIM(SUBSTITUTE(W123,CHAR(160)," "))),AP4:AS49,2,FALSE),AND(VLOOKUP(UPPER(TRIM(SUBSTITUTE(T123,CHAR(160)," "))),AP4:AS49,2,FALSE)="AUTRE",UPPER(TRIM(SUBSTITUTE(T123,CHAR(160)," ")))&lt;&gt;UPPER(TRIM(SUBSTITUTE(W123,CHAR(160)," "))))),"",(V123*VLOOKUP(UPPER(TRIM(SUBSTITUTE(W123,CHAR(160)," "))),AP4:AS49,3,FALSE))/(S123*VLOOKUP(UPPER(TRIM(SUBSTITUTE(T123,CHAR(160)," "))),AP4:AS49,3,FALSE))),"")),IFERROR(AK122,"")))</f>
        <v/>
      </c>
      <c r="AL123" s="40" t="str">
        <f t="shared" si="29"/>
        <v/>
      </c>
      <c r="AM123" s="50">
        <f t="shared" si="30"/>
        <v>0</v>
      </c>
      <c r="AN123" s="1"/>
      <c r="AO123" s="1"/>
      <c r="AP123" s="65" t="s">
        <v>448</v>
      </c>
      <c r="AQ123" s="1"/>
      <c r="AR123" s="402" t="s">
        <v>383</v>
      </c>
      <c r="AS123" s="358">
        <f t="shared" si="19"/>
        <v>0.15</v>
      </c>
      <c r="AT123" s="359">
        <v>150</v>
      </c>
      <c r="BB123" s="406" t="s">
        <v>547</v>
      </c>
      <c r="BC123" s="404"/>
      <c r="BD123" s="404"/>
      <c r="BE123" s="234"/>
      <c r="BF123" s="234"/>
      <c r="BG123" s="234"/>
      <c r="BH123" s="384"/>
      <c r="BJ123" s="229">
        <v>1</v>
      </c>
    </row>
    <row r="124" spans="1:62" ht="20.100000000000001" customHeight="1" x14ac:dyDescent="0.25">
      <c r="A124" s="232" t="s">
        <v>237</v>
      </c>
      <c r="B124" s="178">
        <f t="shared" si="31"/>
        <v>0</v>
      </c>
      <c r="C124" s="156"/>
      <c r="D124" s="157"/>
      <c r="E124" s="157"/>
      <c r="F124" s="157"/>
      <c r="G124" s="157"/>
      <c r="H124" s="157"/>
      <c r="I124" s="158"/>
      <c r="J124" s="131"/>
      <c r="K124" s="255" t="str">
        <f>IF(OR(S124&lt;&gt;"",T123&lt;&gt;"",U124&lt;&gt;"",V124&lt;&gt;""),"A","►")</f>
        <v>A</v>
      </c>
      <c r="L124" s="341"/>
      <c r="M124" s="341"/>
      <c r="N124" s="341"/>
      <c r="O124" s="341"/>
      <c r="P124" s="341"/>
      <c r="Q124" s="1"/>
      <c r="R124" s="1"/>
      <c r="S124" s="207" t="s">
        <v>517</v>
      </c>
      <c r="T124" s="207"/>
      <c r="U124" s="207"/>
      <c r="V124" s="77"/>
      <c r="W124" s="1"/>
      <c r="X124" s="46" t="str">
        <f t="shared" si="21"/>
        <v/>
      </c>
      <c r="Y124" s="46" t="str">
        <f>IF(NOT(AND(LEFT(R124,1)="L",R124&lt;&gt;"LIGNE")),"",IF(UPPER(TRIM(W124))="QS","Qt. suffisante",IF(AJ124="","",IF(AF124="MASSE",IF(AJ124&gt;=1,"Kg","g"),IF(AF124="VOLUME",IF(AJ124&gt;=1,"L","cl"),IFERROR(VLOOKUP(UPPER(TRIM(V124)),AP4:AS49,4,FALSE),V124))))))</f>
        <v/>
      </c>
      <c r="Z124" s="45" t="str">
        <f t="shared" si="22"/>
        <v/>
      </c>
      <c r="AA124" s="45" t="str">
        <f>IF(NOT(AND(LEFT(R124,1)="L",R124&lt;&gt;"LIGNE")),"",IF(UPPER(TRIM(W124))="QS","Qt. suffisante",IF(AI124="","",IF(AF124="MASSE",IF(AI124&gt;=1,"Kg","g"),IF(AF124="VOLUME",IF(AI124&gt;=1,"L","cl"),IFERROR(VLOOKUP(UPPER(TRIM(V124)),AP4:AS49,4,FALSE),V124))))))</f>
        <v/>
      </c>
      <c r="AB124" s="47" t="str">
        <f>IF(R124="PRINCIPAL AUTEUR",IF(OR(S124="",T123="",V124="",W124=""),"À COMPLÉTER",IF(OR(AC124="",AD124=""),"UNITÉ ?",IF(OR(AC124&lt;&gt;AD124,AND(AC124="AUTRE",UPPER(TRIM(SUBSTITUTE(T123,CHAR(160)," ")))&lt;&gt;UPPER(TRIM(SUBSTITUTE(W124,CHAR(160)," "))))),"UNITÉS INCOMPATIBLES","OK"))),IF(NOT(AND(LEFT(R124,1)="L",R124&lt;&gt;"LIGNE")),"",IF(AND(W124&lt;&gt;"",UPPER(TRIM(W124))&lt;&gt;"F",UPPER(TRIM(W124))&lt;&gt;"QS"),"RÈGLE ?",IF(UPPER(TRIM(W124))="QS","OK",IF(NOT(ISNUMBER(U124)),"QUANTITÉ ?",IF(V124="","UNITÉ ?",IF(COUNTIF($AP$4:$AP$49,UPPER(TRIM(V124)))=0,"UNITÉ ?","OK")))))))</f>
        <v/>
      </c>
      <c r="AC124" s="47" t="str">
        <f>IF(R124&lt;&gt;"PRINCIPAL AUTEUR","",IFERROR(VLOOKUP(UPPER(TRIM(SUBSTITUTE(T123,CHAR(160)," "))),$AP$4:$AS$49,2,FALSE),""))</f>
        <v/>
      </c>
      <c r="AD124" s="47" t="str">
        <f t="shared" si="25"/>
        <v/>
      </c>
      <c r="AE124" s="1"/>
      <c r="AF124" s="48" t="str">
        <f>IF(NOT(AND(LEFT(R124,1)="L",R124&lt;&gt;"LIGNE")),"",IFERROR(VLOOKUP(UPPER(TRIM(V124)),AP4:AS49,2,FALSE),""))</f>
        <v/>
      </c>
      <c r="AG124" s="49" t="str">
        <f>IF(NOT(AND(LEFT(R124,1)="L",R124&lt;&gt;"LIGNE")),"",IFERROR(VLOOKUP(UPPER(TRIM(V124)),AP4:AS49,3,FALSE),""))</f>
        <v/>
      </c>
      <c r="AH124" s="49" t="str">
        <f>IF(NOT(AND(LEFT(R124,1)="L",R124&lt;&gt;"LIGNE")),"",IF(UPPER(TRIM(W124))="QS","",IF(OR(T123="",U124="",AG124=""),"",U124*AG124)))</f>
        <v/>
      </c>
      <c r="AI124" s="49" t="str">
        <f t="shared" si="27"/>
        <v/>
      </c>
      <c r="AJ124" s="49" t="str">
        <f t="shared" si="28"/>
        <v/>
      </c>
      <c r="AK124" s="40" t="str">
        <f>IF(R124="RECETTE","",IF(R124="PRINCIPAL AUTEUR",IF(OR(S124="",T123="",V124="",W124="",S124=0),"",IFERROR(IF(OR(VLOOKUP(UPPER(TRIM(SUBSTITUTE(T123,CHAR(160)," "))),AP4:AS49,2,FALSE)&lt;&gt;VLOOKUP(UPPER(TRIM(SUBSTITUTE(W124,CHAR(160)," "))),AP4:AS49,2,FALSE),AND(VLOOKUP(UPPER(TRIM(SUBSTITUTE(T123,CHAR(160)," "))),AP4:AS49,2,FALSE)="AUTRE",UPPER(TRIM(SUBSTITUTE(T123,CHAR(160)," ")))&lt;&gt;UPPER(TRIM(SUBSTITUTE(W124,CHAR(160)," "))))),"",(V124*VLOOKUP(UPPER(TRIM(SUBSTITUTE(W124,CHAR(160)," "))),AP4:AS49,3,FALSE))/(S124*VLOOKUP(UPPER(TRIM(SUBSTITUTE(T123,CHAR(160)," "))),AP4:AS49,3,FALSE))),"")),IFERROR(AK123,"")))</f>
        <v/>
      </c>
      <c r="AL124" s="40" t="str">
        <f t="shared" si="29"/>
        <v/>
      </c>
      <c r="AM124" s="50">
        <f t="shared" si="30"/>
        <v>0</v>
      </c>
      <c r="AN124" s="1"/>
      <c r="AO124" s="1"/>
      <c r="AP124" s="65" t="s">
        <v>449</v>
      </c>
      <c r="AQ124" s="1"/>
      <c r="AR124" s="402" t="s">
        <v>384</v>
      </c>
      <c r="AS124" s="358">
        <f t="shared" si="19"/>
        <v>0.25</v>
      </c>
      <c r="AT124" s="359">
        <v>250</v>
      </c>
      <c r="BB124" s="406" t="s">
        <v>548</v>
      </c>
      <c r="BC124" s="404"/>
      <c r="BD124" s="404"/>
      <c r="BE124" s="234"/>
      <c r="BF124" s="234"/>
      <c r="BG124" s="234"/>
      <c r="BH124" s="384"/>
      <c r="BJ124" s="229">
        <v>1</v>
      </c>
    </row>
    <row r="125" spans="1:62" ht="20.100000000000001" customHeight="1" x14ac:dyDescent="0.25">
      <c r="A125" s="232" t="s">
        <v>237</v>
      </c>
      <c r="B125" s="178">
        <f t="shared" si="31"/>
        <v>0</v>
      </c>
      <c r="C125" s="156"/>
      <c r="D125" s="157"/>
      <c r="E125" s="157"/>
      <c r="F125" s="157"/>
      <c r="G125" s="157"/>
      <c r="H125" s="157"/>
      <c r="I125" s="158"/>
      <c r="J125" s="131"/>
      <c r="K125" s="255" t="str">
        <f t="shared" ref="K125:K188" si="32">IF(OR(S125&lt;&gt;"",T125&lt;&gt;"",U125&lt;&gt;"",V125&lt;&gt;""),"A","►")</f>
        <v>A</v>
      </c>
      <c r="L125" s="341"/>
      <c r="M125" s="341"/>
      <c r="N125" s="341"/>
      <c r="O125" s="341"/>
      <c r="P125" s="341"/>
      <c r="Q125" s="1"/>
      <c r="R125" s="1"/>
      <c r="S125" s="208" t="s">
        <v>514</v>
      </c>
      <c r="T125" s="208"/>
      <c r="U125" s="208"/>
      <c r="V125" s="77"/>
      <c r="W125" s="1"/>
      <c r="X125" s="46" t="str">
        <f t="shared" si="21"/>
        <v/>
      </c>
      <c r="Y125" s="46" t="str">
        <f>IF(NOT(AND(LEFT(R125,1)="L",R125&lt;&gt;"LIGNE")),"",IF(UPPER(TRIM(W125))="QS","Qt. suffisante",IF(AJ125="","",IF(AF125="MASSE",IF(AJ125&gt;=1,"Kg","g"),IF(AF125="VOLUME",IF(AJ125&gt;=1,"L","cl"),IFERROR(VLOOKUP(UPPER(TRIM(V125)),AP4:AS49,4,FALSE),V125))))))</f>
        <v/>
      </c>
      <c r="Z125" s="45" t="str">
        <f t="shared" si="22"/>
        <v/>
      </c>
      <c r="AA125" s="45" t="str">
        <f>IF(NOT(AND(LEFT(R125,1)="L",R125&lt;&gt;"LIGNE")),"",IF(UPPER(TRIM(W125))="QS","Qt. suffisante",IF(AI125="","",IF(AF125="MASSE",IF(AI125&gt;=1,"Kg","g"),IF(AF125="VOLUME",IF(AI125&gt;=1,"L","cl"),IFERROR(VLOOKUP(UPPER(TRIM(V125)),AP4:AS49,4,FALSE),V125))))))</f>
        <v/>
      </c>
      <c r="AB125" s="47" t="str">
        <f t="shared" ref="AB125:AB188" si="33">IF(R125="PRINCIPAL AUTEUR",IF(OR(S125="",T125="",V125="",W125=""),"À COMPLÉTER",IF(OR(AC125="",AD125=""),"UNITÉ ?",IF(OR(AC125&lt;&gt;AD125,AND(AC125="AUTRE",UPPER(TRIM(SUBSTITUTE(T125,CHAR(160)," ")))&lt;&gt;UPPER(TRIM(SUBSTITUTE(W125,CHAR(160)," "))))),"UNITÉS INCOMPATIBLES","OK"))),IF(NOT(AND(LEFT(R125,1)="L",R125&lt;&gt;"LIGNE")),"",IF(AND(W125&lt;&gt;"",UPPER(TRIM(W125))&lt;&gt;"F",UPPER(TRIM(W125))&lt;&gt;"QS"),"RÈGLE ?",IF(UPPER(TRIM(W125))="QS","OK",IF(NOT(ISNUMBER(U125)),"QUANTITÉ ?",IF(V125="","UNITÉ ?",IF(COUNTIF($AP$4:$AP$49,UPPER(TRIM(V125)))=0,"UNITÉ ?","OK")))))))</f>
        <v/>
      </c>
      <c r="AC125" s="47" t="str">
        <f t="shared" ref="AC125:AC188" si="34">IF(R125&lt;&gt;"PRINCIPAL AUTEUR","",IFERROR(VLOOKUP(UPPER(TRIM(SUBSTITUTE(T125,CHAR(160)," "))),$AP$4:$AS$49,2,FALSE),""))</f>
        <v/>
      </c>
      <c r="AD125" s="47" t="str">
        <f t="shared" si="25"/>
        <v/>
      </c>
      <c r="AE125" s="1"/>
      <c r="AF125" s="48" t="str">
        <f>IF(NOT(AND(LEFT(R125,1)="L",R125&lt;&gt;"LIGNE")),"",IFERROR(VLOOKUP(UPPER(TRIM(V125)),AP4:AS49,2,FALSE),""))</f>
        <v/>
      </c>
      <c r="AG125" s="49" t="str">
        <f>IF(NOT(AND(LEFT(R125,1)="L",R125&lt;&gt;"LIGNE")),"",IFERROR(VLOOKUP(UPPER(TRIM(V125)),AP4:AS49,3,FALSE),""))</f>
        <v/>
      </c>
      <c r="AH125" s="49" t="str">
        <f t="shared" ref="AH125:AH188" si="35">IF(NOT(AND(LEFT(R125,1)="L",R125&lt;&gt;"LIGNE")),"",IF(UPPER(TRIM(W125))="QS","",IF(OR(T125="",U125="",AG125=""),"",U125*AG125)))</f>
        <v/>
      </c>
      <c r="AI125" s="49" t="str">
        <f t="shared" si="27"/>
        <v/>
      </c>
      <c r="AJ125" s="49" t="str">
        <f t="shared" si="28"/>
        <v/>
      </c>
      <c r="AK125" s="40" t="str">
        <f>IF(R125="RECETTE","",IF(R125="PRINCIPAL AUTEUR",IF(OR(S125="",T125="",V125="",W125="",S125=0),"",IFERROR(IF(OR(VLOOKUP(UPPER(TRIM(SUBSTITUTE(T125,CHAR(160)," "))),AP4:AS49,2,FALSE)&lt;&gt;VLOOKUP(UPPER(TRIM(SUBSTITUTE(W125,CHAR(160)," "))),AP4:AS49,2,FALSE),AND(VLOOKUP(UPPER(TRIM(SUBSTITUTE(T125,CHAR(160)," "))),AP4:AS49,2,FALSE)="AUTRE",UPPER(TRIM(SUBSTITUTE(T125,CHAR(160)," ")))&lt;&gt;UPPER(TRIM(SUBSTITUTE(W125,CHAR(160)," "))))),"",(V125*VLOOKUP(UPPER(TRIM(SUBSTITUTE(W125,CHAR(160)," "))),AP4:AS49,3,FALSE))/(S125*VLOOKUP(UPPER(TRIM(SUBSTITUTE(T125,CHAR(160)," "))),AP4:AS49,3,FALSE))),"")),IFERROR(AK124,"")))</f>
        <v/>
      </c>
      <c r="AL125" s="40" t="str">
        <f t="shared" si="29"/>
        <v/>
      </c>
      <c r="AM125" s="50">
        <f t="shared" si="30"/>
        <v>0</v>
      </c>
      <c r="AN125" s="1"/>
      <c r="AO125" s="1"/>
      <c r="AP125" s="65" t="s">
        <v>454</v>
      </c>
      <c r="AQ125" s="1"/>
      <c r="AR125" s="402" t="s">
        <v>386</v>
      </c>
      <c r="AS125" s="358">
        <f t="shared" si="19"/>
        <v>0.23699999999999999</v>
      </c>
      <c r="AT125" s="359">
        <v>237</v>
      </c>
      <c r="BB125" s="406" t="s">
        <v>549</v>
      </c>
      <c r="BC125" s="404"/>
      <c r="BD125" s="404"/>
      <c r="BE125" s="234"/>
      <c r="BF125" s="234"/>
      <c r="BG125" s="234"/>
      <c r="BH125" s="384"/>
      <c r="BJ125" s="229">
        <v>1</v>
      </c>
    </row>
    <row r="126" spans="1:62" ht="20.100000000000001" customHeight="1" x14ac:dyDescent="0.25">
      <c r="A126" s="232" t="s">
        <v>237</v>
      </c>
      <c r="B126" s="178">
        <f t="shared" si="31"/>
        <v>0</v>
      </c>
      <c r="C126" s="156"/>
      <c r="D126" s="157"/>
      <c r="E126" s="157"/>
      <c r="F126" s="157"/>
      <c r="G126" s="157"/>
      <c r="H126" s="157"/>
      <c r="I126" s="158"/>
      <c r="J126" s="131"/>
      <c r="K126" s="255" t="str">
        <f t="shared" si="32"/>
        <v>A</v>
      </c>
      <c r="L126" s="341"/>
      <c r="M126" s="341"/>
      <c r="N126" s="341"/>
      <c r="O126" s="341"/>
      <c r="P126" s="341"/>
      <c r="Q126" s="1"/>
      <c r="R126" s="1"/>
      <c r="S126" s="209" t="s">
        <v>515</v>
      </c>
      <c r="T126" s="209"/>
      <c r="U126" s="209"/>
      <c r="V126" s="77"/>
      <c r="W126" s="1"/>
      <c r="X126" s="46" t="str">
        <f t="shared" si="21"/>
        <v/>
      </c>
      <c r="Y126" s="46" t="str">
        <f>IF(NOT(AND(LEFT(R126,1)="L",R126&lt;&gt;"LIGNE")),"",IF(UPPER(TRIM(W126))="QS","Qt. suffisante",IF(AJ126="","",IF(AF126="MASSE",IF(AJ126&gt;=1,"Kg","g"),IF(AF126="VOLUME",IF(AJ126&gt;=1,"L","cl"),IFERROR(VLOOKUP(UPPER(TRIM(V126)),AP4:AS49,4,FALSE),V126))))))</f>
        <v/>
      </c>
      <c r="Z126" s="45" t="str">
        <f t="shared" si="22"/>
        <v/>
      </c>
      <c r="AA126" s="45" t="str">
        <f>IF(NOT(AND(LEFT(R126,1)="L",R126&lt;&gt;"LIGNE")),"",IF(UPPER(TRIM(W126))="QS","Qt. suffisante",IF(AI126="","",IF(AF126="MASSE",IF(AI126&gt;=1,"Kg","g"),IF(AF126="VOLUME",IF(AI126&gt;=1,"L","cl"),IFERROR(VLOOKUP(UPPER(TRIM(V126)),AP4:AS49,4,FALSE),V126))))))</f>
        <v/>
      </c>
      <c r="AB126" s="47" t="str">
        <f t="shared" si="33"/>
        <v/>
      </c>
      <c r="AC126" s="47" t="str">
        <f t="shared" si="34"/>
        <v/>
      </c>
      <c r="AD126" s="47" t="str">
        <f t="shared" si="25"/>
        <v/>
      </c>
      <c r="AE126" s="1"/>
      <c r="AF126" s="48" t="str">
        <f>IF(NOT(AND(LEFT(R126,1)="L",R126&lt;&gt;"LIGNE")),"",IFERROR(VLOOKUP(UPPER(TRIM(V126)),AP4:AS49,2,FALSE),""))</f>
        <v/>
      </c>
      <c r="AG126" s="49" t="str">
        <f>IF(NOT(AND(LEFT(R126,1)="L",R126&lt;&gt;"LIGNE")),"",IFERROR(VLOOKUP(UPPER(TRIM(V126)),AP4:AS49,3,FALSE),""))</f>
        <v/>
      </c>
      <c r="AH126" s="49" t="str">
        <f t="shared" si="35"/>
        <v/>
      </c>
      <c r="AI126" s="49" t="str">
        <f t="shared" si="27"/>
        <v/>
      </c>
      <c r="AJ126" s="49" t="str">
        <f t="shared" si="28"/>
        <v/>
      </c>
      <c r="AK126" s="40" t="str">
        <f>IF(R126="RECETTE","",IF(R126="PRINCIPAL AUTEUR",IF(OR(S126="",T126="",V126="",W126="",S126=0),"",IFERROR(IF(OR(VLOOKUP(UPPER(TRIM(SUBSTITUTE(T126,CHAR(160)," "))),AP4:AS49,2,FALSE)&lt;&gt;VLOOKUP(UPPER(TRIM(SUBSTITUTE(W126,CHAR(160)," "))),AP4:AS49,2,FALSE),AND(VLOOKUP(UPPER(TRIM(SUBSTITUTE(T126,CHAR(160)," "))),AP4:AS49,2,FALSE)="AUTRE",UPPER(TRIM(SUBSTITUTE(T126,CHAR(160)," ")))&lt;&gt;UPPER(TRIM(SUBSTITUTE(W126,CHAR(160)," "))))),"",(V126*VLOOKUP(UPPER(TRIM(SUBSTITUTE(W126,CHAR(160)," "))),AP4:AS49,3,FALSE))/(S126*VLOOKUP(UPPER(TRIM(SUBSTITUTE(T126,CHAR(160)," "))),AP4:AS49,3,FALSE))),"")),IFERROR(AK125,"")))</f>
        <v/>
      </c>
      <c r="AL126" s="40" t="str">
        <f t="shared" si="29"/>
        <v/>
      </c>
      <c r="AM126" s="50">
        <f t="shared" si="30"/>
        <v>0</v>
      </c>
      <c r="AN126" s="1"/>
      <c r="AO126" s="1"/>
      <c r="AP126" s="65" t="s">
        <v>455</v>
      </c>
      <c r="AQ126" s="1"/>
      <c r="AR126" s="402" t="s">
        <v>388</v>
      </c>
      <c r="AS126" s="358">
        <f t="shared" si="19"/>
        <v>0.47299999999999998</v>
      </c>
      <c r="AT126" s="359">
        <v>473</v>
      </c>
      <c r="BB126" s="403" t="s">
        <v>561</v>
      </c>
      <c r="BC126" s="407"/>
      <c r="BD126" s="407"/>
      <c r="BE126" s="407"/>
      <c r="BF126" s="407"/>
      <c r="BG126" s="407"/>
      <c r="BH126" s="408"/>
      <c r="BJ126" s="229">
        <v>1</v>
      </c>
    </row>
    <row r="127" spans="1:62" ht="20.100000000000001" customHeight="1" x14ac:dyDescent="0.25">
      <c r="A127" s="232" t="s">
        <v>237</v>
      </c>
      <c r="B127" s="178">
        <f t="shared" si="31"/>
        <v>0</v>
      </c>
      <c r="C127" s="156"/>
      <c r="D127" s="157"/>
      <c r="E127" s="157"/>
      <c r="F127" s="157"/>
      <c r="G127" s="157"/>
      <c r="H127" s="157"/>
      <c r="I127" s="158"/>
      <c r="J127" s="131"/>
      <c r="K127" s="255" t="str">
        <f t="shared" si="32"/>
        <v>A</v>
      </c>
      <c r="L127" s="341"/>
      <c r="M127" s="341"/>
      <c r="N127" s="341"/>
      <c r="O127" s="341"/>
      <c r="P127" s="341"/>
      <c r="Q127" s="1"/>
      <c r="R127" s="1"/>
      <c r="S127" s="210" t="s">
        <v>516</v>
      </c>
      <c r="T127" s="210"/>
      <c r="U127" s="210"/>
      <c r="V127" s="77"/>
      <c r="W127" s="1"/>
      <c r="X127" s="46" t="str">
        <f t="shared" si="21"/>
        <v/>
      </c>
      <c r="Y127" s="46" t="str">
        <f>IF(NOT(AND(LEFT(R127,1)="L",R127&lt;&gt;"LIGNE")),"",IF(UPPER(TRIM(W127))="QS","Qt. suffisante",IF(AJ127="","",IF(AF127="MASSE",IF(AJ127&gt;=1,"Kg","g"),IF(AF127="VOLUME",IF(AJ127&gt;=1,"L","cl"),IFERROR(VLOOKUP(UPPER(TRIM(V127)),AP4:AS49,4,FALSE),V127))))))</f>
        <v/>
      </c>
      <c r="Z127" s="45" t="str">
        <f t="shared" si="22"/>
        <v/>
      </c>
      <c r="AA127" s="45" t="str">
        <f>IF(NOT(AND(LEFT(R127,1)="L",R127&lt;&gt;"LIGNE")),"",IF(UPPER(TRIM(W127))="QS","Qt. suffisante",IF(AI127="","",IF(AF127="MASSE",IF(AI127&gt;=1,"Kg","g"),IF(AF127="VOLUME",IF(AI127&gt;=1,"L","cl"),IFERROR(VLOOKUP(UPPER(TRIM(V127)),AP4:AS49,4,FALSE),V127))))))</f>
        <v/>
      </c>
      <c r="AB127" s="47" t="str">
        <f t="shared" si="33"/>
        <v/>
      </c>
      <c r="AC127" s="47" t="str">
        <f t="shared" si="34"/>
        <v/>
      </c>
      <c r="AD127" s="47" t="str">
        <f t="shared" si="25"/>
        <v/>
      </c>
      <c r="AE127" s="1"/>
      <c r="AF127" s="48" t="str">
        <f>IF(NOT(AND(LEFT(R127,1)="L",R127&lt;&gt;"LIGNE")),"",IFERROR(VLOOKUP(UPPER(TRIM(V127)),AP4:AS49,2,FALSE),""))</f>
        <v/>
      </c>
      <c r="AG127" s="49" t="str">
        <f>IF(NOT(AND(LEFT(R127,1)="L",R127&lt;&gt;"LIGNE")),"",IFERROR(VLOOKUP(UPPER(TRIM(V127)),AP4:AS49,3,FALSE),""))</f>
        <v/>
      </c>
      <c r="AH127" s="49" t="str">
        <f t="shared" si="35"/>
        <v/>
      </c>
      <c r="AI127" s="49" t="str">
        <f t="shared" si="27"/>
        <v/>
      </c>
      <c r="AJ127" s="49" t="str">
        <f t="shared" si="28"/>
        <v/>
      </c>
      <c r="AK127" s="40" t="str">
        <f>IF(R127="RECETTE","",IF(R127="PRINCIPAL AUTEUR",IF(OR(S127="",T127="",V127="",W127="",S127=0),"",IFERROR(IF(OR(VLOOKUP(UPPER(TRIM(SUBSTITUTE(T127,CHAR(160)," "))),AP4:AS49,2,FALSE)&lt;&gt;VLOOKUP(UPPER(TRIM(SUBSTITUTE(W127,CHAR(160)," "))),AP4:AS49,2,FALSE),AND(VLOOKUP(UPPER(TRIM(SUBSTITUTE(T127,CHAR(160)," "))),AP4:AS49,2,FALSE)="AUTRE",UPPER(TRIM(SUBSTITUTE(T127,CHAR(160)," ")))&lt;&gt;UPPER(TRIM(SUBSTITUTE(W127,CHAR(160)," "))))),"",(V127*VLOOKUP(UPPER(TRIM(SUBSTITUTE(W127,CHAR(160)," "))),AP4:AS49,3,FALSE))/(S127*VLOOKUP(UPPER(TRIM(SUBSTITUTE(T127,CHAR(160)," "))),AP4:AS49,3,FALSE))),"")),IFERROR(AK126,"")))</f>
        <v/>
      </c>
      <c r="AL127" s="40" t="str">
        <f t="shared" si="29"/>
        <v/>
      </c>
      <c r="AM127" s="50">
        <f t="shared" si="30"/>
        <v>0</v>
      </c>
      <c r="AN127" s="1"/>
      <c r="AO127" s="1"/>
      <c r="AP127" s="65" t="s">
        <v>456</v>
      </c>
      <c r="AQ127" s="1"/>
      <c r="AR127" s="402" t="s">
        <v>390</v>
      </c>
      <c r="AS127" s="358">
        <f t="shared" si="19"/>
        <v>0.47299999999999998</v>
      </c>
      <c r="AT127" s="359">
        <v>473</v>
      </c>
      <c r="BB127" s="403" t="s">
        <v>550</v>
      </c>
      <c r="BC127" s="409"/>
      <c r="BD127" s="404"/>
      <c r="BE127" s="234"/>
      <c r="BF127" s="234"/>
      <c r="BG127" s="234"/>
      <c r="BH127" s="384"/>
      <c r="BJ127" s="229">
        <v>1</v>
      </c>
    </row>
    <row r="128" spans="1:62" ht="20.100000000000001" customHeight="1" x14ac:dyDescent="0.25">
      <c r="A128" s="232" t="s">
        <v>237</v>
      </c>
      <c r="B128" s="178">
        <f t="shared" si="31"/>
        <v>0</v>
      </c>
      <c r="C128" s="156"/>
      <c r="D128" s="157"/>
      <c r="E128" s="157"/>
      <c r="F128" s="157"/>
      <c r="G128" s="157"/>
      <c r="H128" s="157"/>
      <c r="I128" s="158"/>
      <c r="J128" s="131"/>
      <c r="K128" s="255" t="str">
        <f t="shared" si="32"/>
        <v>A</v>
      </c>
      <c r="L128" s="341"/>
      <c r="M128" s="341"/>
      <c r="N128" s="341"/>
      <c r="O128" s="341"/>
      <c r="P128" s="341"/>
      <c r="Q128" s="1"/>
      <c r="R128" s="1"/>
      <c r="S128" s="211" t="s">
        <v>524</v>
      </c>
      <c r="T128" s="211"/>
      <c r="U128" s="211"/>
      <c r="V128" s="77"/>
      <c r="W128" s="1"/>
      <c r="X128" s="46" t="str">
        <f t="shared" si="21"/>
        <v/>
      </c>
      <c r="Y128" s="46" t="str">
        <f>IF(NOT(AND(LEFT(R128,1)="L",R128&lt;&gt;"LIGNE")),"",IF(UPPER(TRIM(W128))="QS","Qt. suffisante",IF(AJ128="","",IF(AF128="MASSE",IF(AJ128&gt;=1,"Kg","g"),IF(AF128="VOLUME",IF(AJ128&gt;=1,"L","cl"),IFERROR(VLOOKUP(UPPER(TRIM(V128)),AP4:AS49,4,FALSE),V128))))))</f>
        <v/>
      </c>
      <c r="Z128" s="45" t="str">
        <f t="shared" si="22"/>
        <v/>
      </c>
      <c r="AA128" s="45" t="str">
        <f>IF(NOT(AND(LEFT(R128,1)="L",R128&lt;&gt;"LIGNE")),"",IF(UPPER(TRIM(W128))="QS","Qt. suffisante",IF(AI128="","",IF(AF128="MASSE",IF(AI128&gt;=1,"Kg","g"),IF(AF128="VOLUME",IF(AI128&gt;=1,"L","cl"),IFERROR(VLOOKUP(UPPER(TRIM(V128)),AP4:AS49,4,FALSE),V128))))))</f>
        <v/>
      </c>
      <c r="AB128" s="47" t="str">
        <f t="shared" si="33"/>
        <v/>
      </c>
      <c r="AC128" s="47" t="str">
        <f t="shared" si="34"/>
        <v/>
      </c>
      <c r="AD128" s="47" t="str">
        <f t="shared" si="25"/>
        <v/>
      </c>
      <c r="AE128" s="1"/>
      <c r="AF128" s="48" t="str">
        <f>IF(NOT(AND(LEFT(R128,1)="L",R128&lt;&gt;"LIGNE")),"",IFERROR(VLOOKUP(UPPER(TRIM(V128)),AP4:AS49,2,FALSE),""))</f>
        <v/>
      </c>
      <c r="AG128" s="49" t="str">
        <f>IF(NOT(AND(LEFT(R128,1)="L",R128&lt;&gt;"LIGNE")),"",IFERROR(VLOOKUP(UPPER(TRIM(V128)),AP4:AS49,3,FALSE),""))</f>
        <v/>
      </c>
      <c r="AH128" s="49" t="str">
        <f t="shared" si="35"/>
        <v/>
      </c>
      <c r="AI128" s="49" t="str">
        <f t="shared" si="27"/>
        <v/>
      </c>
      <c r="AJ128" s="49" t="str">
        <f t="shared" si="28"/>
        <v/>
      </c>
      <c r="AK128" s="40" t="str">
        <f>IF(R128="RECETTE","",IF(R128="PRINCIPAL AUTEUR",IF(OR(S128="",T128="",V128="",W128="",S128=0),"",IFERROR(IF(OR(VLOOKUP(UPPER(TRIM(SUBSTITUTE(T128,CHAR(160)," "))),AP4:AS49,2,FALSE)&lt;&gt;VLOOKUP(UPPER(TRIM(SUBSTITUTE(W128,CHAR(160)," "))),AP4:AS49,2,FALSE),AND(VLOOKUP(UPPER(TRIM(SUBSTITUTE(T128,CHAR(160)," "))),AP4:AS49,2,FALSE)="AUTRE",UPPER(TRIM(SUBSTITUTE(T128,CHAR(160)," ")))&lt;&gt;UPPER(TRIM(SUBSTITUTE(W128,CHAR(160)," "))))),"",(V128*VLOOKUP(UPPER(TRIM(SUBSTITUTE(W128,CHAR(160)," "))),AP4:AS49,3,FALSE))/(S128*VLOOKUP(UPPER(TRIM(SUBSTITUTE(T128,CHAR(160)," "))),AP4:AS49,3,FALSE))),"")),IFERROR(AK127,"")))</f>
        <v/>
      </c>
      <c r="AL128" s="40" t="str">
        <f t="shared" si="29"/>
        <v/>
      </c>
      <c r="AM128" s="50">
        <f t="shared" si="30"/>
        <v>0</v>
      </c>
      <c r="AN128" s="1"/>
      <c r="AO128" s="1"/>
      <c r="AP128" s="65" t="s">
        <v>457</v>
      </c>
      <c r="AQ128" s="1"/>
      <c r="AR128" s="402" t="s">
        <v>392</v>
      </c>
      <c r="AS128" s="358">
        <f t="shared" si="19"/>
        <v>0.56799999999999995</v>
      </c>
      <c r="AT128" s="359">
        <v>568</v>
      </c>
      <c r="BB128" s="403" t="s">
        <v>551</v>
      </c>
      <c r="BC128" s="409" t="s">
        <v>552</v>
      </c>
      <c r="BD128" s="410" t="s">
        <v>413</v>
      </c>
      <c r="BE128" s="410" t="s">
        <v>414</v>
      </c>
      <c r="BF128" s="410" t="s">
        <v>415</v>
      </c>
      <c r="BG128" s="410" t="s">
        <v>408</v>
      </c>
      <c r="BH128" s="411" t="s">
        <v>409</v>
      </c>
      <c r="BJ128" s="229">
        <v>1</v>
      </c>
    </row>
    <row r="129" spans="1:62" ht="20.100000000000001" customHeight="1" x14ac:dyDescent="0.25">
      <c r="A129" s="232" t="s">
        <v>237</v>
      </c>
      <c r="B129" s="178">
        <f t="shared" si="31"/>
        <v>0</v>
      </c>
      <c r="C129" s="156"/>
      <c r="D129" s="157"/>
      <c r="E129" s="157"/>
      <c r="F129" s="157"/>
      <c r="G129" s="157"/>
      <c r="H129" s="157"/>
      <c r="I129" s="158"/>
      <c r="J129" s="131"/>
      <c r="K129" s="255" t="str">
        <f t="shared" si="32"/>
        <v>A</v>
      </c>
      <c r="L129" s="341"/>
      <c r="M129" s="341"/>
      <c r="N129" s="341"/>
      <c r="O129" s="341"/>
      <c r="P129" s="341"/>
      <c r="Q129" s="1"/>
      <c r="R129" s="1"/>
      <c r="S129" s="216" t="s">
        <v>570</v>
      </c>
      <c r="T129" s="211"/>
      <c r="U129" s="211"/>
      <c r="V129" s="77"/>
      <c r="W129" s="1"/>
      <c r="X129" s="46" t="str">
        <f t="shared" si="21"/>
        <v/>
      </c>
      <c r="Y129" s="46" t="str">
        <f>IF(NOT(AND(LEFT(R129,1)="L",R129&lt;&gt;"LIGNE")),"",IF(UPPER(TRIM(W129))="QS","Qt. suffisante",IF(AJ129="","",IF(AF129="MASSE",IF(AJ129&gt;=1,"Kg","g"),IF(AF129="VOLUME",IF(AJ129&gt;=1,"L","cl"),IFERROR(VLOOKUP(UPPER(TRIM(V129)),AP4:AS49,4,FALSE),V129))))))</f>
        <v/>
      </c>
      <c r="Z129" s="45" t="str">
        <f t="shared" si="22"/>
        <v/>
      </c>
      <c r="AA129" s="45" t="str">
        <f>IF(NOT(AND(LEFT(R129,1)="L",R129&lt;&gt;"LIGNE")),"",IF(UPPER(TRIM(W129))="QS","Qt. suffisante",IF(AI129="","",IF(AF129="MASSE",IF(AI129&gt;=1,"Kg","g"),IF(AF129="VOLUME",IF(AI129&gt;=1,"L","cl"),IFERROR(VLOOKUP(UPPER(TRIM(V129)),AP4:AS49,4,FALSE),V129))))))</f>
        <v/>
      </c>
      <c r="AB129" s="47" t="str">
        <f t="shared" si="33"/>
        <v/>
      </c>
      <c r="AC129" s="47" t="str">
        <f t="shared" si="34"/>
        <v/>
      </c>
      <c r="AD129" s="47" t="str">
        <f t="shared" si="25"/>
        <v/>
      </c>
      <c r="AE129" s="1"/>
      <c r="AF129" s="48" t="str">
        <f>IF(NOT(AND(LEFT(R129,1)="L",R129&lt;&gt;"LIGNE")),"",IFERROR(VLOOKUP(UPPER(TRIM(V129)),AP4:AS49,2,FALSE),""))</f>
        <v/>
      </c>
      <c r="AG129" s="49" t="str">
        <f>IF(NOT(AND(LEFT(R129,1)="L",R129&lt;&gt;"LIGNE")),"",IFERROR(VLOOKUP(UPPER(TRIM(V129)),AP4:AS49,3,FALSE),""))</f>
        <v/>
      </c>
      <c r="AH129" s="49" t="str">
        <f t="shared" si="35"/>
        <v/>
      </c>
      <c r="AI129" s="49" t="str">
        <f t="shared" si="27"/>
        <v/>
      </c>
      <c r="AJ129" s="49" t="str">
        <f t="shared" si="28"/>
        <v/>
      </c>
      <c r="AK129" s="40" t="str">
        <f>IF(R129="RECETTE","",IF(R129="PRINCIPAL AUTEUR",IF(OR(S129="",T129="",V129="",W129="",S129=0),"",IFERROR(IF(OR(VLOOKUP(UPPER(TRIM(SUBSTITUTE(T129,CHAR(160)," "))),AP4:AS49,2,FALSE)&lt;&gt;VLOOKUP(UPPER(TRIM(SUBSTITUTE(W129,CHAR(160)," "))),AP4:AS49,2,FALSE),AND(VLOOKUP(UPPER(TRIM(SUBSTITUTE(T129,CHAR(160)," "))),AP4:AS49,2,FALSE)="AUTRE",UPPER(TRIM(SUBSTITUTE(T129,CHAR(160)," ")))&lt;&gt;UPPER(TRIM(SUBSTITUTE(W129,CHAR(160)," "))))),"",(V129*VLOOKUP(UPPER(TRIM(SUBSTITUTE(W129,CHAR(160)," "))),AP4:AS49,3,FALSE))/(S129*VLOOKUP(UPPER(TRIM(SUBSTITUTE(T129,CHAR(160)," "))),AP4:AS49,3,FALSE))),"")),IFERROR(AK128,"")))</f>
        <v/>
      </c>
      <c r="AL129" s="40" t="str">
        <f t="shared" si="29"/>
        <v/>
      </c>
      <c r="AM129" s="50">
        <f t="shared" si="30"/>
        <v>0</v>
      </c>
      <c r="AN129" s="1"/>
      <c r="AO129" s="1"/>
      <c r="AP129" s="65" t="s">
        <v>450</v>
      </c>
      <c r="AQ129" s="1"/>
      <c r="AR129" s="402" t="s">
        <v>394</v>
      </c>
      <c r="AS129" s="358">
        <f t="shared" si="19"/>
        <v>0.94599999999999995</v>
      </c>
      <c r="AT129" s="359">
        <v>946</v>
      </c>
      <c r="BB129" s="403" t="s">
        <v>559</v>
      </c>
      <c r="BH129" s="396"/>
      <c r="BJ129" s="229">
        <v>1</v>
      </c>
    </row>
    <row r="130" spans="1:62" ht="20.100000000000001" customHeight="1" thickBot="1" x14ac:dyDescent="0.3">
      <c r="A130" s="232" t="s">
        <v>237</v>
      </c>
      <c r="B130" s="178">
        <f t="shared" si="31"/>
        <v>0</v>
      </c>
      <c r="C130" s="156"/>
      <c r="D130" s="157"/>
      <c r="E130" s="157"/>
      <c r="F130" s="157"/>
      <c r="G130" s="157"/>
      <c r="H130" s="157"/>
      <c r="I130" s="158"/>
      <c r="J130" s="131"/>
      <c r="K130" s="255" t="str">
        <f t="shared" si="32"/>
        <v>A</v>
      </c>
      <c r="L130" s="341"/>
      <c r="M130" s="341"/>
      <c r="N130" s="341"/>
      <c r="O130" s="341"/>
      <c r="P130" s="341"/>
      <c r="Q130" s="1"/>
      <c r="R130" s="1"/>
      <c r="S130" s="70" t="s">
        <v>571</v>
      </c>
      <c r="T130" s="71" t="s">
        <v>63</v>
      </c>
      <c r="U130" s="71"/>
      <c r="V130" s="77"/>
      <c r="W130" s="1"/>
      <c r="X130" s="46" t="str">
        <f t="shared" si="21"/>
        <v/>
      </c>
      <c r="Y130" s="46" t="str">
        <f>IF(NOT(AND(LEFT(R130,1)="L",R130&lt;&gt;"LIGNE")),"",IF(UPPER(TRIM(W130))="QS","Qt. suffisante",IF(AJ130="","",IF(AF130="MASSE",IF(AJ130&gt;=1,"Kg","g"),IF(AF130="VOLUME",IF(AJ130&gt;=1,"L","cl"),IFERROR(VLOOKUP(UPPER(TRIM(V130)),AP4:AS49,4,FALSE),V130))))))</f>
        <v/>
      </c>
      <c r="Z130" s="45" t="str">
        <f t="shared" si="22"/>
        <v/>
      </c>
      <c r="AA130" s="45" t="str">
        <f>IF(NOT(AND(LEFT(R130,1)="L",R130&lt;&gt;"LIGNE")),"",IF(UPPER(TRIM(W130))="QS","Qt. suffisante",IF(AI130="","",IF(AF130="MASSE",IF(AI130&gt;=1,"Kg","g"),IF(AF130="VOLUME",IF(AI130&gt;=1,"L","cl"),IFERROR(VLOOKUP(UPPER(TRIM(V130)),AP4:AS49,4,FALSE),V130))))))</f>
        <v/>
      </c>
      <c r="AB130" s="47" t="str">
        <f t="shared" si="33"/>
        <v/>
      </c>
      <c r="AC130" s="47" t="str">
        <f t="shared" si="34"/>
        <v/>
      </c>
      <c r="AD130" s="47" t="str">
        <f t="shared" si="25"/>
        <v/>
      </c>
      <c r="AE130" s="1"/>
      <c r="AF130" s="48" t="str">
        <f>IF(NOT(AND(LEFT(R130,1)="L",R130&lt;&gt;"LIGNE")),"",IFERROR(VLOOKUP(UPPER(TRIM(V130)),AP4:AS49,2,FALSE),""))</f>
        <v/>
      </c>
      <c r="AG130" s="49" t="str">
        <f>IF(NOT(AND(LEFT(R130,1)="L",R130&lt;&gt;"LIGNE")),"",IFERROR(VLOOKUP(UPPER(TRIM(V130)),AP4:AS49,3,FALSE),""))</f>
        <v/>
      </c>
      <c r="AH130" s="49" t="str">
        <f t="shared" si="35"/>
        <v/>
      </c>
      <c r="AI130" s="49" t="str">
        <f t="shared" si="27"/>
        <v/>
      </c>
      <c r="AJ130" s="49" t="str">
        <f t="shared" si="28"/>
        <v/>
      </c>
      <c r="AK130" s="40" t="str">
        <f>IF(R130="RECETTE","",IF(R130="PRINCIPAL AUTEUR",IF(OR(S130="",T130="",V130="",W130="",S130=0),"",IFERROR(IF(OR(VLOOKUP(UPPER(TRIM(SUBSTITUTE(T130,CHAR(160)," "))),AP4:AS49,2,FALSE)&lt;&gt;VLOOKUP(UPPER(TRIM(SUBSTITUTE(W130,CHAR(160)," "))),AP4:AS49,2,FALSE),AND(VLOOKUP(UPPER(TRIM(SUBSTITUTE(T130,CHAR(160)," "))),AP4:AS49,2,FALSE)="AUTRE",UPPER(TRIM(SUBSTITUTE(T130,CHAR(160)," ")))&lt;&gt;UPPER(TRIM(SUBSTITUTE(W130,CHAR(160)," "))))),"",(V130*VLOOKUP(UPPER(TRIM(SUBSTITUTE(W130,CHAR(160)," "))),AP4:AS49,3,FALSE))/(S130*VLOOKUP(UPPER(TRIM(SUBSTITUTE(T130,CHAR(160)," "))),AP4:AS49,3,FALSE))),"")),IFERROR(AK129,"")))</f>
        <v/>
      </c>
      <c r="AL130" s="40" t="str">
        <f t="shared" si="29"/>
        <v/>
      </c>
      <c r="AM130" s="50">
        <f t="shared" si="30"/>
        <v>0</v>
      </c>
      <c r="AN130" s="1"/>
      <c r="AO130" s="1"/>
      <c r="AP130" s="65" t="s">
        <v>451</v>
      </c>
      <c r="AQ130" s="1"/>
      <c r="AR130" s="402" t="s">
        <v>396</v>
      </c>
      <c r="AS130" s="358">
        <f t="shared" si="19"/>
        <v>3.7850000000000001</v>
      </c>
      <c r="AT130" s="359">
        <v>3785</v>
      </c>
      <c r="BB130" s="412" t="s">
        <v>410</v>
      </c>
      <c r="BC130" s="410" t="s">
        <v>411</v>
      </c>
      <c r="BD130" s="410" t="s">
        <v>412</v>
      </c>
      <c r="BE130" s="413" t="s">
        <v>556</v>
      </c>
      <c r="BF130" s="413" t="s">
        <v>557</v>
      </c>
      <c r="BG130" s="414" t="s">
        <v>560</v>
      </c>
      <c r="BH130" s="415" t="s">
        <v>558</v>
      </c>
      <c r="BJ130" s="229">
        <v>1</v>
      </c>
    </row>
    <row r="131" spans="1:62" ht="20.100000000000001" customHeight="1" x14ac:dyDescent="0.25">
      <c r="A131" s="232" t="s">
        <v>237</v>
      </c>
      <c r="B131" s="178">
        <f t="shared" si="31"/>
        <v>0</v>
      </c>
      <c r="C131" s="156"/>
      <c r="D131" s="157"/>
      <c r="E131" s="157"/>
      <c r="F131" s="157"/>
      <c r="G131" s="157"/>
      <c r="H131" s="157"/>
      <c r="I131" s="158"/>
      <c r="J131" s="131"/>
      <c r="K131" s="255" t="str">
        <f t="shared" si="32"/>
        <v>►</v>
      </c>
      <c r="L131" s="341"/>
      <c r="M131" s="341"/>
      <c r="N131" s="341"/>
      <c r="O131" s="341"/>
      <c r="P131" s="341"/>
      <c r="Q131" s="1"/>
      <c r="R131" s="1"/>
      <c r="S131" s="77"/>
      <c r="T131" s="77"/>
      <c r="U131" s="77"/>
      <c r="V131" s="77"/>
      <c r="W131" s="1"/>
      <c r="X131" s="46" t="str">
        <f t="shared" si="21"/>
        <v/>
      </c>
      <c r="Y131" s="46" t="str">
        <f>IF(NOT(AND(LEFT(R131,1)="L",R131&lt;&gt;"LIGNE")),"",IF(UPPER(TRIM(W131))="QS","Qt. suffisante",IF(AJ131="","",IF(AF131="MASSE",IF(AJ131&gt;=1,"Kg","g"),IF(AF131="VOLUME",IF(AJ131&gt;=1,"L","cl"),IFERROR(VLOOKUP(UPPER(TRIM(V131)),AP4:AS49,4,FALSE),V131))))))</f>
        <v/>
      </c>
      <c r="Z131" s="45" t="str">
        <f t="shared" si="22"/>
        <v/>
      </c>
      <c r="AA131" s="45" t="str">
        <f>IF(NOT(AND(LEFT(R131,1)="L",R131&lt;&gt;"LIGNE")),"",IF(UPPER(TRIM(W131))="QS","Qt. suffisante",IF(AI131="","",IF(AF131="MASSE",IF(AI131&gt;=1,"Kg","g"),IF(AF131="VOLUME",IF(AI131&gt;=1,"L","cl"),IFERROR(VLOOKUP(UPPER(TRIM(V131)),AP4:AS49,4,FALSE),V131))))))</f>
        <v/>
      </c>
      <c r="AB131" s="47" t="str">
        <f t="shared" si="33"/>
        <v/>
      </c>
      <c r="AC131" s="47" t="str">
        <f t="shared" si="34"/>
        <v/>
      </c>
      <c r="AD131" s="47" t="str">
        <f t="shared" si="25"/>
        <v/>
      </c>
      <c r="AE131" s="1"/>
      <c r="AF131" s="48" t="str">
        <f>IF(NOT(AND(LEFT(R131,1)="L",R131&lt;&gt;"LIGNE")),"",IFERROR(VLOOKUP(UPPER(TRIM(V131)),AP4:AS49,2,FALSE),""))</f>
        <v/>
      </c>
      <c r="AG131" s="49" t="str">
        <f>IF(NOT(AND(LEFT(R131,1)="L",R131&lt;&gt;"LIGNE")),"",IFERROR(VLOOKUP(UPPER(TRIM(V131)),AP4:AS49,3,FALSE),""))</f>
        <v/>
      </c>
      <c r="AH131" s="49" t="str">
        <f t="shared" si="35"/>
        <v/>
      </c>
      <c r="AI131" s="49" t="str">
        <f t="shared" si="27"/>
        <v/>
      </c>
      <c r="AJ131" s="49" t="str">
        <f t="shared" si="28"/>
        <v/>
      </c>
      <c r="AK131" s="40" t="str">
        <f>IF(R131="RECETTE","",IF(R131="PRINCIPAL AUTEUR",IF(OR(S131="",T131="",V131="",W131="",S131=0),"",IFERROR(IF(OR(VLOOKUP(UPPER(TRIM(SUBSTITUTE(T131,CHAR(160)," "))),AP4:AS49,2,FALSE)&lt;&gt;VLOOKUP(UPPER(TRIM(SUBSTITUTE(W131,CHAR(160)," "))),AP4:AS49,2,FALSE),AND(VLOOKUP(UPPER(TRIM(SUBSTITUTE(T131,CHAR(160)," "))),AP4:AS49,2,FALSE)="AUTRE",UPPER(TRIM(SUBSTITUTE(T131,CHAR(160)," ")))&lt;&gt;UPPER(TRIM(SUBSTITUTE(W131,CHAR(160)," "))))),"",(V131*VLOOKUP(UPPER(TRIM(SUBSTITUTE(W131,CHAR(160)," "))),AP4:AS49,3,FALSE))/(S131*VLOOKUP(UPPER(TRIM(SUBSTITUTE(T131,CHAR(160)," "))),AP4:AS49,3,FALSE))),"")),IFERROR(AK130,"")))</f>
        <v/>
      </c>
      <c r="AL131" s="40" t="str">
        <f t="shared" si="29"/>
        <v/>
      </c>
      <c r="AM131" s="50">
        <f t="shared" si="30"/>
        <v>0</v>
      </c>
      <c r="AN131" s="1"/>
      <c r="AO131" s="1"/>
      <c r="AP131" s="65" t="s">
        <v>452</v>
      </c>
      <c r="AQ131" s="1"/>
      <c r="AR131" s="416" t="s">
        <v>372</v>
      </c>
      <c r="AS131" s="373">
        <f t="shared" ref="AS131:AS133" si="36">AT131 / 1000</f>
        <v>5.0000000000000001E-4</v>
      </c>
      <c r="AT131" s="374">
        <v>0.5</v>
      </c>
      <c r="BB131" s="403"/>
      <c r="BC131" s="410"/>
      <c r="BD131" s="410"/>
      <c r="BE131" s="409" t="s">
        <v>554</v>
      </c>
      <c r="BF131" s="409"/>
      <c r="BG131" s="414"/>
      <c r="BH131" s="417" t="s">
        <v>555</v>
      </c>
      <c r="BJ131" s="229">
        <v>1</v>
      </c>
    </row>
    <row r="132" spans="1:62" ht="20.100000000000001" customHeight="1" x14ac:dyDescent="0.25">
      <c r="A132" s="232" t="s">
        <v>237</v>
      </c>
      <c r="B132" s="178">
        <f t="shared" si="31"/>
        <v>0</v>
      </c>
      <c r="C132" s="156"/>
      <c r="D132" s="157"/>
      <c r="E132" s="157"/>
      <c r="F132" s="157"/>
      <c r="G132" s="157"/>
      <c r="H132" s="157"/>
      <c r="I132" s="158"/>
      <c r="J132" s="131"/>
      <c r="K132" s="255" t="str">
        <f t="shared" si="32"/>
        <v>►</v>
      </c>
      <c r="L132" s="341"/>
      <c r="M132" s="341"/>
      <c r="N132" s="341"/>
      <c r="O132" s="341"/>
      <c r="P132" s="341"/>
      <c r="Q132" s="1"/>
      <c r="R132" s="1"/>
      <c r="S132" s="77"/>
      <c r="T132" s="77"/>
      <c r="U132" s="77"/>
      <c r="V132" s="77"/>
      <c r="W132" s="1"/>
      <c r="X132" s="46" t="str">
        <f t="shared" si="21"/>
        <v/>
      </c>
      <c r="Y132" s="46" t="str">
        <f>IF(NOT(AND(LEFT(R132,1)="L",R132&lt;&gt;"LIGNE")),"",IF(UPPER(TRIM(W132))="QS","Qt. suffisante",IF(AJ132="","",IF(AF132="MASSE",IF(AJ132&gt;=1,"Kg","g"),IF(AF132="VOLUME",IF(AJ132&gt;=1,"L","cl"),IFERROR(VLOOKUP(UPPER(TRIM(V132)),AP4:AS49,4,FALSE),V132))))))</f>
        <v/>
      </c>
      <c r="Z132" s="45" t="str">
        <f t="shared" si="22"/>
        <v/>
      </c>
      <c r="AA132" s="45" t="str">
        <f>IF(NOT(AND(LEFT(R132,1)="L",R132&lt;&gt;"LIGNE")),"",IF(UPPER(TRIM(W132))="QS","Qt. suffisante",IF(AI132="","",IF(AF132="MASSE",IF(AI132&gt;=1,"Kg","g"),IF(AF132="VOLUME",IF(AI132&gt;=1,"L","cl"),IFERROR(VLOOKUP(UPPER(TRIM(V132)),AP4:AS49,4,FALSE),V132))))))</f>
        <v/>
      </c>
      <c r="AB132" s="47" t="str">
        <f t="shared" si="33"/>
        <v/>
      </c>
      <c r="AC132" s="47" t="str">
        <f t="shared" si="34"/>
        <v/>
      </c>
      <c r="AD132" s="47" t="str">
        <f t="shared" si="25"/>
        <v/>
      </c>
      <c r="AE132" s="1"/>
      <c r="AF132" s="48" t="str">
        <f>IF(NOT(AND(LEFT(R132,1)="L",R132&lt;&gt;"LIGNE")),"",IFERROR(VLOOKUP(UPPER(TRIM(V132)),AP4:AS49,2,FALSE),""))</f>
        <v/>
      </c>
      <c r="AG132" s="49" t="str">
        <f>IF(NOT(AND(LEFT(R132,1)="L",R132&lt;&gt;"LIGNE")),"",IFERROR(VLOOKUP(UPPER(TRIM(V132)),AP4:AS49,3,FALSE),""))</f>
        <v/>
      </c>
      <c r="AH132" s="49" t="str">
        <f t="shared" si="35"/>
        <v/>
      </c>
      <c r="AI132" s="49" t="str">
        <f t="shared" si="27"/>
        <v/>
      </c>
      <c r="AJ132" s="49" t="str">
        <f t="shared" si="28"/>
        <v/>
      </c>
      <c r="AK132" s="40" t="str">
        <f>IF(R132="RECETTE","",IF(R132="PRINCIPAL AUTEUR",IF(OR(S132="",T132="",V132="",W132="",S132=0),"",IFERROR(IF(OR(VLOOKUP(UPPER(TRIM(SUBSTITUTE(T132,CHAR(160)," "))),AP4:AS49,2,FALSE)&lt;&gt;VLOOKUP(UPPER(TRIM(SUBSTITUTE(W132,CHAR(160)," "))),AP4:AS49,2,FALSE),AND(VLOOKUP(UPPER(TRIM(SUBSTITUTE(T132,CHAR(160)," "))),AP4:AS49,2,FALSE)="AUTRE",UPPER(TRIM(SUBSTITUTE(T132,CHAR(160)," ")))&lt;&gt;UPPER(TRIM(SUBSTITUTE(W132,CHAR(160)," "))))),"",(V132*VLOOKUP(UPPER(TRIM(SUBSTITUTE(W132,CHAR(160)," "))),AP4:AS49,3,FALSE))/(S132*VLOOKUP(UPPER(TRIM(SUBSTITUTE(T132,CHAR(160)," "))),AP4:AS49,3,FALSE))),"")),IFERROR(AK131,"")))</f>
        <v/>
      </c>
      <c r="AL132" s="40" t="str">
        <f t="shared" si="29"/>
        <v/>
      </c>
      <c r="AM132" s="50">
        <f t="shared" si="30"/>
        <v>0</v>
      </c>
      <c r="AN132" s="1"/>
      <c r="AO132" s="1"/>
      <c r="AP132" s="65" t="s">
        <v>453</v>
      </c>
      <c r="AQ132" s="1"/>
      <c r="AR132" s="416" t="s">
        <v>372</v>
      </c>
      <c r="AS132" s="373">
        <f t="shared" si="36"/>
        <v>5.0000000000000001E-4</v>
      </c>
      <c r="AT132" s="374">
        <v>0.5</v>
      </c>
      <c r="BB132" s="418" t="s">
        <v>562</v>
      </c>
      <c r="BC132" s="257"/>
      <c r="BD132" s="257"/>
      <c r="BE132" s="257"/>
      <c r="BF132" s="257"/>
      <c r="BG132" s="257"/>
      <c r="BH132" s="258"/>
      <c r="BJ132" s="229">
        <v>1</v>
      </c>
    </row>
    <row r="133" spans="1:62" ht="20.100000000000001" customHeight="1" x14ac:dyDescent="0.25">
      <c r="A133" s="232" t="s">
        <v>237</v>
      </c>
      <c r="B133" s="178">
        <f t="shared" si="31"/>
        <v>0</v>
      </c>
      <c r="C133" s="156"/>
      <c r="D133" s="157"/>
      <c r="E133" s="157"/>
      <c r="F133" s="157"/>
      <c r="G133" s="157"/>
      <c r="H133" s="157"/>
      <c r="I133" s="158"/>
      <c r="J133" s="131"/>
      <c r="K133" s="255" t="str">
        <f t="shared" si="32"/>
        <v>►</v>
      </c>
      <c r="L133" s="341"/>
      <c r="M133" s="341"/>
      <c r="N133" s="341"/>
      <c r="O133" s="341"/>
      <c r="P133" s="341"/>
      <c r="Q133" s="1"/>
      <c r="R133" s="1"/>
      <c r="S133" s="77"/>
      <c r="T133" s="77"/>
      <c r="U133" s="77"/>
      <c r="V133" s="77"/>
      <c r="W133" s="1"/>
      <c r="X133" s="46" t="str">
        <f t="shared" si="21"/>
        <v/>
      </c>
      <c r="Y133" s="46" t="str">
        <f>IF(NOT(AND(LEFT(R133,1)="L",R133&lt;&gt;"LIGNE")),"",IF(UPPER(TRIM(W133))="QS","Qt. suffisante",IF(AJ133="","",IF(AF133="MASSE",IF(AJ133&gt;=1,"Kg","g"),IF(AF133="VOLUME",IF(AJ133&gt;=1,"L","cl"),IFERROR(VLOOKUP(UPPER(TRIM(V133)),AP4:AS49,4,FALSE),V133))))))</f>
        <v/>
      </c>
      <c r="Z133" s="45" t="str">
        <f t="shared" si="22"/>
        <v/>
      </c>
      <c r="AA133" s="45" t="str">
        <f>IF(NOT(AND(LEFT(R133,1)="L",R133&lt;&gt;"LIGNE")),"",IF(UPPER(TRIM(W133))="QS","Qt. suffisante",IF(AI133="","",IF(AF133="MASSE",IF(AI133&gt;=1,"Kg","g"),IF(AF133="VOLUME",IF(AI133&gt;=1,"L","cl"),IFERROR(VLOOKUP(UPPER(TRIM(V133)),AP4:AS49,4,FALSE),V133))))))</f>
        <v/>
      </c>
      <c r="AB133" s="47" t="str">
        <f t="shared" si="33"/>
        <v/>
      </c>
      <c r="AC133" s="47" t="str">
        <f t="shared" si="34"/>
        <v/>
      </c>
      <c r="AD133" s="47" t="str">
        <f t="shared" si="25"/>
        <v/>
      </c>
      <c r="AE133" s="1"/>
      <c r="AF133" s="48" t="str">
        <f>IF(NOT(AND(LEFT(R133,1)="L",R133&lt;&gt;"LIGNE")),"",IFERROR(VLOOKUP(UPPER(TRIM(V133)),AP4:AS49,2,FALSE),""))</f>
        <v/>
      </c>
      <c r="AG133" s="49" t="str">
        <f>IF(NOT(AND(LEFT(R133,1)="L",R133&lt;&gt;"LIGNE")),"",IFERROR(VLOOKUP(UPPER(TRIM(V133)),AP4:AS49,3,FALSE),""))</f>
        <v/>
      </c>
      <c r="AH133" s="49" t="str">
        <f t="shared" si="35"/>
        <v/>
      </c>
      <c r="AI133" s="49" t="str">
        <f t="shared" si="27"/>
        <v/>
      </c>
      <c r="AJ133" s="49" t="str">
        <f t="shared" si="28"/>
        <v/>
      </c>
      <c r="AK133" s="40" t="str">
        <f>IF(R133="RECETTE","",IF(R133="PRINCIPAL AUTEUR",IF(OR(S133="",T133="",V133="",W133="",S133=0),"",IFERROR(IF(OR(VLOOKUP(UPPER(TRIM(SUBSTITUTE(T133,CHAR(160)," "))),AP4:AS49,2,FALSE)&lt;&gt;VLOOKUP(UPPER(TRIM(SUBSTITUTE(W133,CHAR(160)," "))),AP4:AS49,2,FALSE),AND(VLOOKUP(UPPER(TRIM(SUBSTITUTE(T133,CHAR(160)," "))),AP4:AS49,2,FALSE)="AUTRE",UPPER(TRIM(SUBSTITUTE(T133,CHAR(160)," ")))&lt;&gt;UPPER(TRIM(SUBSTITUTE(W133,CHAR(160)," "))))),"",(V133*VLOOKUP(UPPER(TRIM(SUBSTITUTE(W133,CHAR(160)," "))),AP4:AS49,3,FALSE))/(S133*VLOOKUP(UPPER(TRIM(SUBSTITUTE(T133,CHAR(160)," "))),AP4:AS49,3,FALSE))),"")),IFERROR(AK132,"")))</f>
        <v/>
      </c>
      <c r="AL133" s="40" t="str">
        <f t="shared" si="29"/>
        <v/>
      </c>
      <c r="AM133" s="50">
        <f t="shared" si="30"/>
        <v>0</v>
      </c>
      <c r="AN133" s="1"/>
      <c r="AO133" s="1"/>
      <c r="AP133" s="65" t="s">
        <v>458</v>
      </c>
      <c r="AQ133" s="1"/>
      <c r="AR133" s="416" t="s">
        <v>372</v>
      </c>
      <c r="AS133" s="373">
        <f t="shared" si="36"/>
        <v>5.0000000000000001E-4</v>
      </c>
      <c r="AT133" s="374">
        <v>0.5</v>
      </c>
      <c r="BB133" s="419">
        <v>19</v>
      </c>
      <c r="BC133" s="420">
        <v>18</v>
      </c>
      <c r="BD133" s="420">
        <v>10</v>
      </c>
      <c r="BE133" s="420">
        <v>16</v>
      </c>
      <c r="BF133" s="420">
        <v>16</v>
      </c>
      <c r="BG133" s="420">
        <v>11</v>
      </c>
      <c r="BH133" s="421">
        <v>40</v>
      </c>
      <c r="BJ133" s="229">
        <v>1</v>
      </c>
    </row>
    <row r="134" spans="1:62" ht="20.100000000000001" customHeight="1" thickBot="1" x14ac:dyDescent="0.3">
      <c r="A134" s="232" t="s">
        <v>237</v>
      </c>
      <c r="B134" s="178">
        <f t="shared" si="31"/>
        <v>0</v>
      </c>
      <c r="C134" s="156"/>
      <c r="D134" s="157"/>
      <c r="E134" s="157"/>
      <c r="F134" s="157"/>
      <c r="G134" s="157"/>
      <c r="H134" s="157"/>
      <c r="I134" s="158"/>
      <c r="J134" s="131" t="s">
        <v>237</v>
      </c>
      <c r="K134" s="255" t="str">
        <f t="shared" si="32"/>
        <v>►</v>
      </c>
      <c r="L134" s="341"/>
      <c r="M134" s="341"/>
      <c r="N134" s="341"/>
      <c r="O134" s="341"/>
      <c r="P134" s="341"/>
      <c r="Q134" s="1"/>
      <c r="R134" s="1"/>
      <c r="S134" s="77"/>
      <c r="T134" s="77"/>
      <c r="U134" s="77"/>
      <c r="V134" s="77"/>
      <c r="W134" s="1"/>
      <c r="X134" s="46" t="str">
        <f t="shared" si="21"/>
        <v/>
      </c>
      <c r="Y134" s="46" t="str">
        <f>IF(NOT(AND(LEFT(R134,1)="L",R134&lt;&gt;"LIGNE")),"",IF(UPPER(TRIM(W134))="QS","Qt. suffisante",IF(AJ134="","",IF(AF134="MASSE",IF(AJ134&gt;=1,"Kg","g"),IF(AF134="VOLUME",IF(AJ134&gt;=1,"L","cl"),IFERROR(VLOOKUP(UPPER(TRIM(V134)),AP4:AS49,4,FALSE),V134))))))</f>
        <v/>
      </c>
      <c r="Z134" s="45" t="str">
        <f t="shared" si="22"/>
        <v/>
      </c>
      <c r="AA134" s="45" t="str">
        <f>IF(NOT(AND(LEFT(R134,1)="L",R134&lt;&gt;"LIGNE")),"",IF(UPPER(TRIM(W134))="QS","Qt. suffisante",IF(AI134="","",IF(AF134="MASSE",IF(AI134&gt;=1,"Kg","g"),IF(AF134="VOLUME",IF(AI134&gt;=1,"L","cl"),IFERROR(VLOOKUP(UPPER(TRIM(V134)),AP4:AS49,4,FALSE),V134))))))</f>
        <v/>
      </c>
      <c r="AB134" s="47" t="str">
        <f t="shared" si="33"/>
        <v/>
      </c>
      <c r="AC134" s="47" t="str">
        <f t="shared" si="34"/>
        <v/>
      </c>
      <c r="AD134" s="47" t="str">
        <f t="shared" si="25"/>
        <v/>
      </c>
      <c r="AE134" s="1"/>
      <c r="AF134" s="48" t="str">
        <f>IF(NOT(AND(LEFT(R134,1)="L",R134&lt;&gt;"LIGNE")),"",IFERROR(VLOOKUP(UPPER(TRIM(V134)),AP4:AS49,2,FALSE),""))</f>
        <v/>
      </c>
      <c r="AG134" s="49" t="str">
        <f>IF(NOT(AND(LEFT(R134,1)="L",R134&lt;&gt;"LIGNE")),"",IFERROR(VLOOKUP(UPPER(TRIM(V134)),AP4:AS49,3,FALSE),""))</f>
        <v/>
      </c>
      <c r="AH134" s="49" t="str">
        <f t="shared" si="35"/>
        <v/>
      </c>
      <c r="AI134" s="49" t="str">
        <f t="shared" si="27"/>
        <v/>
      </c>
      <c r="AJ134" s="49" t="str">
        <f t="shared" si="28"/>
        <v/>
      </c>
      <c r="AK134" s="40" t="str">
        <f>IF(R134="RECETTE","",IF(R134="PRINCIPAL AUTEUR",IF(OR(S134="",T134="",V134="",W134="",S134=0),"",IFERROR(IF(OR(VLOOKUP(UPPER(TRIM(SUBSTITUTE(T134,CHAR(160)," "))),AP4:AS49,2,FALSE)&lt;&gt;VLOOKUP(UPPER(TRIM(SUBSTITUTE(W134,CHAR(160)," "))),AP4:AS49,2,FALSE),AND(VLOOKUP(UPPER(TRIM(SUBSTITUTE(T134,CHAR(160)," "))),AP4:AS49,2,FALSE)="AUTRE",UPPER(TRIM(SUBSTITUTE(T134,CHAR(160)," ")))&lt;&gt;UPPER(TRIM(SUBSTITUTE(W134,CHAR(160)," "))))),"",(V134*VLOOKUP(UPPER(TRIM(SUBSTITUTE(W134,CHAR(160)," "))),AP4:AS49,3,FALSE))/(S134*VLOOKUP(UPPER(TRIM(SUBSTITUTE(T134,CHAR(160)," "))),AP4:AS49,3,FALSE))),"")),IFERROR(AK133,"")))</f>
        <v/>
      </c>
      <c r="AL134" s="40" t="str">
        <f t="shared" si="29"/>
        <v/>
      </c>
      <c r="AM134" s="50">
        <f t="shared" si="30"/>
        <v>0</v>
      </c>
      <c r="AN134" s="1"/>
      <c r="AO134" s="1"/>
      <c r="AP134" s="65" t="s">
        <v>459</v>
      </c>
      <c r="AQ134" s="1"/>
      <c r="AR134" s="422"/>
      <c r="AS134" s="422"/>
      <c r="AT134" s="422"/>
      <c r="BB134" s="423">
        <f t="shared" ref="BB134:BH134" ca="1" si="37">CELL("largeur",BB134)</f>
        <v>19</v>
      </c>
      <c r="BC134" s="424">
        <f t="shared" ca="1" si="37"/>
        <v>18</v>
      </c>
      <c r="BD134" s="424">
        <f t="shared" ca="1" si="37"/>
        <v>10</v>
      </c>
      <c r="BE134" s="424">
        <f t="shared" ca="1" si="37"/>
        <v>16</v>
      </c>
      <c r="BF134" s="424">
        <f t="shared" ca="1" si="37"/>
        <v>16</v>
      </c>
      <c r="BG134" s="424">
        <f t="shared" ca="1" si="37"/>
        <v>11</v>
      </c>
      <c r="BH134" s="425">
        <f t="shared" ca="1" si="37"/>
        <v>40</v>
      </c>
      <c r="BJ134" s="229">
        <v>1</v>
      </c>
    </row>
    <row r="135" spans="1:62" ht="20.100000000000001" customHeight="1" x14ac:dyDescent="0.25">
      <c r="A135" s="232" t="s">
        <v>237</v>
      </c>
      <c r="B135" s="178">
        <f t="shared" si="31"/>
        <v>0</v>
      </c>
      <c r="C135" s="156"/>
      <c r="D135" s="157"/>
      <c r="E135" s="157"/>
      <c r="F135" s="157"/>
      <c r="G135" s="157"/>
      <c r="H135" s="157"/>
      <c r="I135" s="158"/>
      <c r="J135" s="131" t="s">
        <v>237</v>
      </c>
      <c r="K135" s="255" t="str">
        <f t="shared" si="32"/>
        <v>►</v>
      </c>
      <c r="L135" s="341"/>
      <c r="M135" s="341"/>
      <c r="N135" s="341"/>
      <c r="O135" s="341"/>
      <c r="P135" s="341"/>
      <c r="Q135" s="1"/>
      <c r="R135" s="1"/>
      <c r="S135" s="77"/>
      <c r="T135" s="77"/>
      <c r="U135" s="77"/>
      <c r="V135" s="77"/>
      <c r="W135" s="1"/>
      <c r="X135" s="46" t="str">
        <f t="shared" si="21"/>
        <v/>
      </c>
      <c r="Y135" s="46" t="str">
        <f>IF(NOT(AND(LEFT(R135,1)="L",R135&lt;&gt;"LIGNE")),"",IF(UPPER(TRIM(W135))="QS","Qt. suffisante",IF(AJ135="","",IF(AF135="MASSE",IF(AJ135&gt;=1,"Kg","g"),IF(AF135="VOLUME",IF(AJ135&gt;=1,"L","cl"),IFERROR(VLOOKUP(UPPER(TRIM(V135)),AP4:AS49,4,FALSE),V135))))))</f>
        <v/>
      </c>
      <c r="Z135" s="45" t="str">
        <f t="shared" si="22"/>
        <v/>
      </c>
      <c r="AA135" s="45" t="str">
        <f>IF(NOT(AND(LEFT(R135,1)="L",R135&lt;&gt;"LIGNE")),"",IF(UPPER(TRIM(W135))="QS","Qt. suffisante",IF(AI135="","",IF(AF135="MASSE",IF(AI135&gt;=1,"Kg","g"),IF(AF135="VOLUME",IF(AI135&gt;=1,"L","cl"),IFERROR(VLOOKUP(UPPER(TRIM(V135)),AP4:AS49,4,FALSE),V135))))))</f>
        <v/>
      </c>
      <c r="AB135" s="47" t="str">
        <f t="shared" si="33"/>
        <v/>
      </c>
      <c r="AC135" s="47" t="str">
        <f t="shared" si="34"/>
        <v/>
      </c>
      <c r="AD135" s="47" t="str">
        <f t="shared" si="25"/>
        <v/>
      </c>
      <c r="AE135" s="1"/>
      <c r="AF135" s="48" t="str">
        <f>IF(NOT(AND(LEFT(R135,1)="L",R135&lt;&gt;"LIGNE")),"",IFERROR(VLOOKUP(UPPER(TRIM(V135)),AP4:AS49,2,FALSE),""))</f>
        <v/>
      </c>
      <c r="AG135" s="49" t="str">
        <f>IF(NOT(AND(LEFT(R135,1)="L",R135&lt;&gt;"LIGNE")),"",IFERROR(VLOOKUP(UPPER(TRIM(V135)),AP4:AS49,3,FALSE),""))</f>
        <v/>
      </c>
      <c r="AH135" s="49" t="str">
        <f t="shared" si="35"/>
        <v/>
      </c>
      <c r="AI135" s="49" t="str">
        <f t="shared" si="27"/>
        <v/>
      </c>
      <c r="AJ135" s="49" t="str">
        <f t="shared" si="28"/>
        <v/>
      </c>
      <c r="AK135" s="40" t="str">
        <f>IF(R135="RECETTE","",IF(R135="PRINCIPAL AUTEUR",IF(OR(S135="",T135="",V135="",W135="",S135=0),"",IFERROR(IF(OR(VLOOKUP(UPPER(TRIM(SUBSTITUTE(T135,CHAR(160)," "))),AP4:AS49,2,FALSE)&lt;&gt;VLOOKUP(UPPER(TRIM(SUBSTITUTE(W135,CHAR(160)," "))),AP4:AS49,2,FALSE),AND(VLOOKUP(UPPER(TRIM(SUBSTITUTE(T135,CHAR(160)," "))),AP4:AS49,2,FALSE)="AUTRE",UPPER(TRIM(SUBSTITUTE(T135,CHAR(160)," ")))&lt;&gt;UPPER(TRIM(SUBSTITUTE(W135,CHAR(160)," "))))),"",(V135*VLOOKUP(UPPER(TRIM(SUBSTITUTE(W135,CHAR(160)," "))),AP4:AS49,3,FALSE))/(S135*VLOOKUP(UPPER(TRIM(SUBSTITUTE(T135,CHAR(160)," "))),AP4:AS49,3,FALSE))),"")),IFERROR(AK134,"")))</f>
        <v/>
      </c>
      <c r="AL135" s="40" t="str">
        <f t="shared" si="29"/>
        <v/>
      </c>
      <c r="AM135" s="50">
        <f t="shared" si="30"/>
        <v>0</v>
      </c>
      <c r="AN135" s="1"/>
      <c r="AO135" s="1"/>
      <c r="AP135" s="65" t="s">
        <v>460</v>
      </c>
      <c r="AQ135" s="1"/>
      <c r="AR135" s="1"/>
      <c r="AS135" s="1"/>
      <c r="AT135" s="1"/>
      <c r="BJ135" s="229">
        <v>1</v>
      </c>
    </row>
    <row r="136" spans="1:62" ht="20.100000000000001" customHeight="1" x14ac:dyDescent="0.25">
      <c r="A136" s="232" t="s">
        <v>237</v>
      </c>
      <c r="B136" s="178">
        <f t="shared" si="31"/>
        <v>0</v>
      </c>
      <c r="C136" s="156"/>
      <c r="D136" s="157"/>
      <c r="E136" s="157"/>
      <c r="F136" s="157"/>
      <c r="G136" s="157"/>
      <c r="H136" s="157"/>
      <c r="I136" s="158"/>
      <c r="J136" s="131" t="s">
        <v>237</v>
      </c>
      <c r="K136" s="255" t="str">
        <f t="shared" si="32"/>
        <v>►</v>
      </c>
      <c r="L136" s="341"/>
      <c r="M136" s="341"/>
      <c r="N136" s="341"/>
      <c r="O136" s="341"/>
      <c r="P136" s="341"/>
      <c r="Q136" s="1"/>
      <c r="R136" s="1"/>
      <c r="S136" s="77"/>
      <c r="T136" s="77"/>
      <c r="U136" s="77"/>
      <c r="V136" s="77"/>
      <c r="W136" s="1"/>
      <c r="X136" s="46" t="str">
        <f t="shared" ref="X136:X199" si="38">IF(NOT(AND(LEFT(R136,1)="L",R136&lt;&gt;"LIGNE")),"",IF(UPPER(TRIM(W136))="QS","",IF(AJ136="","",IF(AF136="MASSE",IF(AJ136&gt;=1,ROUND(AJ136,2),ROUND(AJ136*1000,0)),IF(AF136="VOLUME",IF(AJ136&gt;=1,ROUND(AJ136,2),ROUND(AJ136*100,0)),ROUND(AJ136,0))))))</f>
        <v/>
      </c>
      <c r="Y136" s="46" t="str">
        <f>IF(NOT(AND(LEFT(R136,1)="L",R136&lt;&gt;"LIGNE")),"",IF(UPPER(TRIM(W136))="QS","Qt. suffisante",IF(AJ136="","",IF(AF136="MASSE",IF(AJ136&gt;=1,"Kg","g"),IF(AF136="VOLUME",IF(AJ136&gt;=1,"L","cl"),IFERROR(VLOOKUP(UPPER(TRIM(V136)),AP4:AS49,4,FALSE),V136))))))</f>
        <v/>
      </c>
      <c r="Z136" s="45" t="str">
        <f t="shared" ref="Z136:Z199" si="39">IF(NOT(AND(LEFT(R136,1)="L",R136&lt;&gt;"LIGNE")),"",IF(UPPER(TRIM(W136))="QS","",IF(AI136="","",IF(AF136="MASSE",IF(AI136&gt;=1,ROUND(AI136,2),ROUND(AI136*1000,0)),IF(AF136="VOLUME",IF(AI136&gt;=1,ROUND(AI136,2),ROUND(AI136*100,0)),ROUND(AI136,0))))))</f>
        <v/>
      </c>
      <c r="AA136" s="45" t="str">
        <f>IF(NOT(AND(LEFT(R136,1)="L",R136&lt;&gt;"LIGNE")),"",IF(UPPER(TRIM(W136))="QS","Qt. suffisante",IF(AI136="","",IF(AF136="MASSE",IF(AI136&gt;=1,"Kg","g"),IF(AF136="VOLUME",IF(AI136&gt;=1,"L","cl"),IFERROR(VLOOKUP(UPPER(TRIM(V136)),AP4:AS49,4,FALSE),V136))))))</f>
        <v/>
      </c>
      <c r="AB136" s="47" t="str">
        <f t="shared" si="33"/>
        <v/>
      </c>
      <c r="AC136" s="47" t="str">
        <f t="shared" si="34"/>
        <v/>
      </c>
      <c r="AD136" s="47" t="str">
        <f t="shared" ref="AD136:AD199" si="40">IF(R136&lt;&gt;"PRINCIPAL AUTEUR","",IFERROR(VLOOKUP(UPPER(TRIM(SUBSTITUTE(W136,CHAR(160)," "))),$AP$4:$AS$49,2,FALSE),""))</f>
        <v/>
      </c>
      <c r="AE136" s="1"/>
      <c r="AF136" s="48" t="str">
        <f>IF(NOT(AND(LEFT(R136,1)="L",R136&lt;&gt;"LIGNE")),"",IFERROR(VLOOKUP(UPPER(TRIM(V136)),AP4:AS49,2,FALSE),""))</f>
        <v/>
      </c>
      <c r="AG136" s="49" t="str">
        <f>IF(NOT(AND(LEFT(R136,1)="L",R136&lt;&gt;"LIGNE")),"",IFERROR(VLOOKUP(UPPER(TRIM(V136)),AP4:AS49,3,FALSE),""))</f>
        <v/>
      </c>
      <c r="AH136" s="49" t="str">
        <f t="shared" si="35"/>
        <v/>
      </c>
      <c r="AI136" s="49" t="str">
        <f t="shared" ref="AI136:AI199" si="41">IF(NOT(AND(LEFT(R136,1)="L",R136&lt;&gt;"LIGNE")),"",IF(UPPER(TRIM(W136))="QS","",IF(AH136="","",IF(UPPER(TRIM(W136))="F",AH136,IF(AK136="","",AH136*AK136)))))</f>
        <v/>
      </c>
      <c r="AJ136" s="49" t="str">
        <f t="shared" ref="AJ136:AJ199" si="42">IF(NOT(AND(LEFT(R136,1)="L",R136&lt;&gt;"LIGNE")),"",IF(UPPER(TRIM(W136))="QS","",IF(AH136="","",IF(UPPER(TRIM(W136))="F",AH136,IF(AL136="","",AH136*AL136)))))</f>
        <v/>
      </c>
      <c r="AK136" s="40" t="str">
        <f>IF(R136="RECETTE","",IF(R136="PRINCIPAL AUTEUR",IF(OR(S136="",T136="",V136="",W136="",S136=0),"",IFERROR(IF(OR(VLOOKUP(UPPER(TRIM(SUBSTITUTE(T136,CHAR(160)," "))),AP4:AS49,2,FALSE)&lt;&gt;VLOOKUP(UPPER(TRIM(SUBSTITUTE(W136,CHAR(160)," "))),AP4:AS49,2,FALSE),AND(VLOOKUP(UPPER(TRIM(SUBSTITUTE(T136,CHAR(160)," "))),AP4:AS49,2,FALSE)="AUTRE",UPPER(TRIM(SUBSTITUTE(T136,CHAR(160)," ")))&lt;&gt;UPPER(TRIM(SUBSTITUTE(W136,CHAR(160)," "))))),"",(V136*VLOOKUP(UPPER(TRIM(SUBSTITUTE(W136,CHAR(160)," "))),AP4:AS49,3,FALSE))/(S136*VLOOKUP(UPPER(TRIM(SUBSTITUTE(T136,CHAR(160)," "))),AP4:AS49,3,FALSE))),"")),IFERROR(AK135,"")))</f>
        <v/>
      </c>
      <c r="AL136" s="40" t="str">
        <f t="shared" ref="AL136:AL199" si="43">IF(R136="RECETTE","",IF(R136="COUVERTS",IF(OR(INDEX(T:T,ROW())="",INDEX(V:V,ROW())="",INDEX(T:T,ROW())=0),"",IFERROR(INDEX(V:V,ROW())/INDEX(T:T,ROW()),"")),AL135))</f>
        <v/>
      </c>
      <c r="AM136" s="50">
        <f t="shared" ref="AM136:AM199" si="44">IF(R136="RECETTE",S136,AM135)</f>
        <v>0</v>
      </c>
      <c r="AN136" s="1"/>
      <c r="AO136" s="1"/>
      <c r="AP136" s="65" t="s">
        <v>461</v>
      </c>
      <c r="AQ136" s="1"/>
      <c r="AR136" s="1"/>
      <c r="AS136" s="1"/>
      <c r="AT136" s="1"/>
      <c r="BB136" s="10"/>
      <c r="BC136" s="10"/>
      <c r="BD136" s="10"/>
      <c r="BE136" s="10"/>
      <c r="BF136" s="10"/>
      <c r="BG136" s="10"/>
      <c r="BH136" s="10"/>
      <c r="BJ136" s="229">
        <v>1</v>
      </c>
    </row>
    <row r="137" spans="1:62" ht="20.100000000000001" customHeight="1" x14ac:dyDescent="0.25">
      <c r="A137" s="232" t="s">
        <v>237</v>
      </c>
      <c r="B137" s="178">
        <f t="shared" si="31"/>
        <v>0</v>
      </c>
      <c r="C137" s="156"/>
      <c r="D137" s="157"/>
      <c r="E137" s="157"/>
      <c r="F137" s="157"/>
      <c r="G137" s="157"/>
      <c r="H137" s="157"/>
      <c r="I137" s="158"/>
      <c r="J137" s="131" t="s">
        <v>237</v>
      </c>
      <c r="K137" s="255" t="str">
        <f t="shared" si="32"/>
        <v>►</v>
      </c>
      <c r="L137" s="341"/>
      <c r="M137" s="341"/>
      <c r="N137" s="341"/>
      <c r="O137" s="341"/>
      <c r="P137" s="341"/>
      <c r="Q137" s="1"/>
      <c r="R137" s="1"/>
      <c r="S137" s="77"/>
      <c r="T137" s="77"/>
      <c r="U137" s="77"/>
      <c r="V137" s="77"/>
      <c r="W137" s="1"/>
      <c r="X137" s="46" t="str">
        <f t="shared" si="38"/>
        <v/>
      </c>
      <c r="Y137" s="46" t="str">
        <f>IF(NOT(AND(LEFT(R137,1)="L",R137&lt;&gt;"LIGNE")),"",IF(UPPER(TRIM(W137))="QS","Qt. suffisante",IF(AJ137="","",IF(AF137="MASSE",IF(AJ137&gt;=1,"Kg","g"),IF(AF137="VOLUME",IF(AJ137&gt;=1,"L","cl"),IFERROR(VLOOKUP(UPPER(TRIM(V137)),AP4:AS49,4,FALSE),V137))))))</f>
        <v/>
      </c>
      <c r="Z137" s="45" t="str">
        <f t="shared" si="39"/>
        <v/>
      </c>
      <c r="AA137" s="45" t="str">
        <f>IF(NOT(AND(LEFT(R137,1)="L",R137&lt;&gt;"LIGNE")),"",IF(UPPER(TRIM(W137))="QS","Qt. suffisante",IF(AI137="","",IF(AF137="MASSE",IF(AI137&gt;=1,"Kg","g"),IF(AF137="VOLUME",IF(AI137&gt;=1,"L","cl"),IFERROR(VLOOKUP(UPPER(TRIM(V137)),AP4:AS49,4,FALSE),V137))))))</f>
        <v/>
      </c>
      <c r="AB137" s="47" t="str">
        <f t="shared" si="33"/>
        <v/>
      </c>
      <c r="AC137" s="47" t="str">
        <f t="shared" si="34"/>
        <v/>
      </c>
      <c r="AD137" s="47" t="str">
        <f t="shared" si="40"/>
        <v/>
      </c>
      <c r="AE137" s="1"/>
      <c r="AF137" s="48" t="str">
        <f>IF(NOT(AND(LEFT(R137,1)="L",R137&lt;&gt;"LIGNE")),"",IFERROR(VLOOKUP(UPPER(TRIM(V137)),AP4:AS49,2,FALSE),""))</f>
        <v/>
      </c>
      <c r="AG137" s="49" t="str">
        <f>IF(NOT(AND(LEFT(R137,1)="L",R137&lt;&gt;"LIGNE")),"",IFERROR(VLOOKUP(UPPER(TRIM(V137)),AP4:AS49,3,FALSE),""))</f>
        <v/>
      </c>
      <c r="AH137" s="49" t="str">
        <f t="shared" si="35"/>
        <v/>
      </c>
      <c r="AI137" s="49" t="str">
        <f t="shared" si="41"/>
        <v/>
      </c>
      <c r="AJ137" s="49" t="str">
        <f t="shared" si="42"/>
        <v/>
      </c>
      <c r="AK137" s="40" t="str">
        <f>IF(R137="RECETTE","",IF(R137="PRINCIPAL AUTEUR",IF(OR(S137="",T137="",V137="",W137="",S137=0),"",IFERROR(IF(OR(VLOOKUP(UPPER(TRIM(SUBSTITUTE(T137,CHAR(160)," "))),AP4:AS49,2,FALSE)&lt;&gt;VLOOKUP(UPPER(TRIM(SUBSTITUTE(W137,CHAR(160)," "))),AP4:AS49,2,FALSE),AND(VLOOKUP(UPPER(TRIM(SUBSTITUTE(T137,CHAR(160)," "))),AP4:AS49,2,FALSE)="AUTRE",UPPER(TRIM(SUBSTITUTE(T137,CHAR(160)," ")))&lt;&gt;UPPER(TRIM(SUBSTITUTE(W137,CHAR(160)," "))))),"",(V137*VLOOKUP(UPPER(TRIM(SUBSTITUTE(W137,CHAR(160)," "))),AP4:AS49,3,FALSE))/(S137*VLOOKUP(UPPER(TRIM(SUBSTITUTE(T137,CHAR(160)," "))),AP4:AS49,3,FALSE))),"")),IFERROR(AK136,"")))</f>
        <v/>
      </c>
      <c r="AL137" s="40" t="str">
        <f t="shared" si="43"/>
        <v/>
      </c>
      <c r="AM137" s="50">
        <f t="shared" si="44"/>
        <v>0</v>
      </c>
      <c r="AN137" s="1"/>
      <c r="AO137" s="1"/>
      <c r="AP137" s="65" t="s">
        <v>462</v>
      </c>
      <c r="AQ137" s="1"/>
      <c r="AR137" s="1"/>
      <c r="AS137" s="1"/>
      <c r="AT137" s="1"/>
      <c r="BB137" s="10"/>
      <c r="BC137" s="10"/>
      <c r="BD137" s="10"/>
      <c r="BE137" s="10"/>
      <c r="BF137" s="10"/>
      <c r="BG137" s="10"/>
      <c r="BH137" s="10"/>
      <c r="BJ137" s="229">
        <v>1</v>
      </c>
    </row>
    <row r="138" spans="1:62" ht="20.100000000000001" customHeight="1" x14ac:dyDescent="0.25">
      <c r="A138" s="232" t="s">
        <v>237</v>
      </c>
      <c r="B138" s="178">
        <f t="shared" si="31"/>
        <v>0</v>
      </c>
      <c r="C138" s="156"/>
      <c r="D138" s="157"/>
      <c r="E138" s="157"/>
      <c r="F138" s="157"/>
      <c r="G138" s="157"/>
      <c r="H138" s="157"/>
      <c r="I138" s="158"/>
      <c r="J138" s="131" t="s">
        <v>237</v>
      </c>
      <c r="K138" s="255" t="str">
        <f t="shared" si="32"/>
        <v>►</v>
      </c>
      <c r="L138" s="341"/>
      <c r="M138" s="341"/>
      <c r="N138" s="341"/>
      <c r="O138" s="341"/>
      <c r="P138" s="341"/>
      <c r="Q138" s="1"/>
      <c r="R138" s="1"/>
      <c r="S138" s="77"/>
      <c r="T138" s="77"/>
      <c r="U138" s="77"/>
      <c r="V138" s="77"/>
      <c r="W138" s="1"/>
      <c r="X138" s="46" t="str">
        <f t="shared" si="38"/>
        <v/>
      </c>
      <c r="Y138" s="46" t="str">
        <f>IF(NOT(AND(LEFT(R138,1)="L",R138&lt;&gt;"LIGNE")),"",IF(UPPER(TRIM(W138))="QS","Qt. suffisante",IF(AJ138="","",IF(AF138="MASSE",IF(AJ138&gt;=1,"Kg","g"),IF(AF138="VOLUME",IF(AJ138&gt;=1,"L","cl"),IFERROR(VLOOKUP(UPPER(TRIM(V138)),AP4:AS49,4,FALSE),V138))))))</f>
        <v/>
      </c>
      <c r="Z138" s="45" t="str">
        <f t="shared" si="39"/>
        <v/>
      </c>
      <c r="AA138" s="45" t="str">
        <f>IF(NOT(AND(LEFT(R138,1)="L",R138&lt;&gt;"LIGNE")),"",IF(UPPER(TRIM(W138))="QS","Qt. suffisante",IF(AI138="","",IF(AF138="MASSE",IF(AI138&gt;=1,"Kg","g"),IF(AF138="VOLUME",IF(AI138&gt;=1,"L","cl"),IFERROR(VLOOKUP(UPPER(TRIM(V138)),AP4:AS49,4,FALSE),V138))))))</f>
        <v/>
      </c>
      <c r="AB138" s="47" t="str">
        <f t="shared" si="33"/>
        <v/>
      </c>
      <c r="AC138" s="47" t="str">
        <f t="shared" si="34"/>
        <v/>
      </c>
      <c r="AD138" s="47" t="str">
        <f t="shared" si="40"/>
        <v/>
      </c>
      <c r="AE138" s="1"/>
      <c r="AF138" s="48" t="str">
        <f>IF(NOT(AND(LEFT(R138,1)="L",R138&lt;&gt;"LIGNE")),"",IFERROR(VLOOKUP(UPPER(TRIM(V138)),AP4:AS49,2,FALSE),""))</f>
        <v/>
      </c>
      <c r="AG138" s="49" t="str">
        <f>IF(NOT(AND(LEFT(R138,1)="L",R138&lt;&gt;"LIGNE")),"",IFERROR(VLOOKUP(UPPER(TRIM(V138)),AP4:AS49,3,FALSE),""))</f>
        <v/>
      </c>
      <c r="AH138" s="49" t="str">
        <f t="shared" si="35"/>
        <v/>
      </c>
      <c r="AI138" s="49" t="str">
        <f t="shared" si="41"/>
        <v/>
      </c>
      <c r="AJ138" s="49" t="str">
        <f t="shared" si="42"/>
        <v/>
      </c>
      <c r="AK138" s="40" t="str">
        <f>IF(R138="RECETTE","",IF(R138="PRINCIPAL AUTEUR",IF(OR(S138="",T138="",V138="",W138="",S138=0),"",IFERROR(IF(OR(VLOOKUP(UPPER(TRIM(SUBSTITUTE(T138,CHAR(160)," "))),AP4:AS49,2,FALSE)&lt;&gt;VLOOKUP(UPPER(TRIM(SUBSTITUTE(W138,CHAR(160)," "))),AP4:AS49,2,FALSE),AND(VLOOKUP(UPPER(TRIM(SUBSTITUTE(T138,CHAR(160)," "))),AP4:AS49,2,FALSE)="AUTRE",UPPER(TRIM(SUBSTITUTE(T138,CHAR(160)," ")))&lt;&gt;UPPER(TRIM(SUBSTITUTE(W138,CHAR(160)," "))))),"",(V138*VLOOKUP(UPPER(TRIM(SUBSTITUTE(W138,CHAR(160)," "))),AP4:AS49,3,FALSE))/(S138*VLOOKUP(UPPER(TRIM(SUBSTITUTE(T138,CHAR(160)," "))),AP4:AS49,3,FALSE))),"")),IFERROR(AK137,"")))</f>
        <v/>
      </c>
      <c r="AL138" s="40" t="str">
        <f t="shared" si="43"/>
        <v/>
      </c>
      <c r="AM138" s="50">
        <f t="shared" si="44"/>
        <v>0</v>
      </c>
      <c r="AN138" s="1"/>
      <c r="AO138" s="1"/>
      <c r="AP138" s="66" t="s">
        <v>463</v>
      </c>
      <c r="AQ138" s="1"/>
      <c r="AR138" s="1"/>
      <c r="AS138" s="1"/>
      <c r="BB138" s="10"/>
      <c r="BC138" s="10"/>
      <c r="BD138" s="10"/>
      <c r="BE138" s="10"/>
      <c r="BF138" s="10"/>
      <c r="BG138" s="10"/>
      <c r="BH138" s="10"/>
      <c r="BJ138" s="229">
        <v>1</v>
      </c>
    </row>
    <row r="139" spans="1:62" ht="20.100000000000001" customHeight="1" x14ac:dyDescent="0.25">
      <c r="A139" s="232" t="s">
        <v>237</v>
      </c>
      <c r="B139" s="178">
        <f t="shared" si="31"/>
        <v>0</v>
      </c>
      <c r="C139" s="156"/>
      <c r="D139" s="157"/>
      <c r="E139" s="157"/>
      <c r="F139" s="157"/>
      <c r="G139" s="157"/>
      <c r="H139" s="157"/>
      <c r="I139" s="158"/>
      <c r="J139" s="131" t="s">
        <v>237</v>
      </c>
      <c r="K139" s="255" t="str">
        <f t="shared" si="32"/>
        <v>►</v>
      </c>
      <c r="L139" s="341"/>
      <c r="M139" s="341"/>
      <c r="N139" s="341"/>
      <c r="O139" s="341"/>
      <c r="P139" s="341"/>
      <c r="Q139" s="1"/>
      <c r="R139" s="1"/>
      <c r="S139" s="77"/>
      <c r="T139" s="77"/>
      <c r="U139" s="77"/>
      <c r="V139" s="77"/>
      <c r="W139" s="1"/>
      <c r="X139" s="46" t="str">
        <f t="shared" si="38"/>
        <v/>
      </c>
      <c r="Y139" s="46" t="str">
        <f>IF(NOT(AND(LEFT(R139,1)="L",R139&lt;&gt;"LIGNE")),"",IF(UPPER(TRIM(W139))="QS","Qt. suffisante",IF(AJ139="","",IF(AF139="MASSE",IF(AJ139&gt;=1,"Kg","g"),IF(AF139="VOLUME",IF(AJ139&gt;=1,"L","cl"),IFERROR(VLOOKUP(UPPER(TRIM(V139)),AP4:AS49,4,FALSE),V139))))))</f>
        <v/>
      </c>
      <c r="Z139" s="45" t="str">
        <f t="shared" si="39"/>
        <v/>
      </c>
      <c r="AA139" s="45" t="str">
        <f>IF(NOT(AND(LEFT(R139,1)="L",R139&lt;&gt;"LIGNE")),"",IF(UPPER(TRIM(W139))="QS","Qt. suffisante",IF(AI139="","",IF(AF139="MASSE",IF(AI139&gt;=1,"Kg","g"),IF(AF139="VOLUME",IF(AI139&gt;=1,"L","cl"),IFERROR(VLOOKUP(UPPER(TRIM(V139)),AP4:AS49,4,FALSE),V139))))))</f>
        <v/>
      </c>
      <c r="AB139" s="47" t="str">
        <f t="shared" si="33"/>
        <v/>
      </c>
      <c r="AC139" s="47" t="str">
        <f t="shared" si="34"/>
        <v/>
      </c>
      <c r="AD139" s="47" t="str">
        <f t="shared" si="40"/>
        <v/>
      </c>
      <c r="AE139" s="1"/>
      <c r="AF139" s="48" t="str">
        <f>IF(NOT(AND(LEFT(R139,1)="L",R139&lt;&gt;"LIGNE")),"",IFERROR(VLOOKUP(UPPER(TRIM(V139)),AP4:AS49,2,FALSE),""))</f>
        <v/>
      </c>
      <c r="AG139" s="49" t="str">
        <f>IF(NOT(AND(LEFT(R139,1)="L",R139&lt;&gt;"LIGNE")),"",IFERROR(VLOOKUP(UPPER(TRIM(V139)),AP4:AS49,3,FALSE),""))</f>
        <v/>
      </c>
      <c r="AH139" s="49" t="str">
        <f t="shared" si="35"/>
        <v/>
      </c>
      <c r="AI139" s="49" t="str">
        <f t="shared" si="41"/>
        <v/>
      </c>
      <c r="AJ139" s="49" t="str">
        <f t="shared" si="42"/>
        <v/>
      </c>
      <c r="AK139" s="40" t="str">
        <f>IF(R139="RECETTE","",IF(R139="PRINCIPAL AUTEUR",IF(OR(S139="",T139="",V139="",W139="",S139=0),"",IFERROR(IF(OR(VLOOKUP(UPPER(TRIM(SUBSTITUTE(T139,CHAR(160)," "))),AP4:AS49,2,FALSE)&lt;&gt;VLOOKUP(UPPER(TRIM(SUBSTITUTE(W139,CHAR(160)," "))),AP4:AS49,2,FALSE),AND(VLOOKUP(UPPER(TRIM(SUBSTITUTE(T139,CHAR(160)," "))),AP4:AS49,2,FALSE)="AUTRE",UPPER(TRIM(SUBSTITUTE(T139,CHAR(160)," ")))&lt;&gt;UPPER(TRIM(SUBSTITUTE(W139,CHAR(160)," "))))),"",(V139*VLOOKUP(UPPER(TRIM(SUBSTITUTE(W139,CHAR(160)," "))),AP4:AS49,3,FALSE))/(S139*VLOOKUP(UPPER(TRIM(SUBSTITUTE(T139,CHAR(160)," "))),AP4:AS49,3,FALSE))),"")),IFERROR(AK138,"")))</f>
        <v/>
      </c>
      <c r="AL139" s="40" t="str">
        <f t="shared" si="43"/>
        <v/>
      </c>
      <c r="AM139" s="50">
        <f t="shared" si="44"/>
        <v>0</v>
      </c>
      <c r="AN139" s="1"/>
      <c r="AO139" s="1"/>
      <c r="AP139" s="66" t="s">
        <v>464</v>
      </c>
      <c r="AQ139" s="1"/>
      <c r="AR139" s="1"/>
      <c r="AS139" s="1"/>
      <c r="BB139" s="10"/>
      <c r="BC139" s="10"/>
      <c r="BD139" s="10"/>
      <c r="BE139" s="10"/>
      <c r="BF139" s="10"/>
      <c r="BG139" s="10"/>
      <c r="BH139" s="10"/>
      <c r="BJ139" s="229">
        <v>1</v>
      </c>
    </row>
    <row r="140" spans="1:62" ht="20.100000000000001" customHeight="1" x14ac:dyDescent="0.25">
      <c r="A140" s="232" t="s">
        <v>237</v>
      </c>
      <c r="B140" s="178">
        <f t="shared" si="31"/>
        <v>0</v>
      </c>
      <c r="C140" s="156"/>
      <c r="D140" s="157"/>
      <c r="E140" s="157"/>
      <c r="F140" s="157"/>
      <c r="G140" s="157"/>
      <c r="H140" s="157"/>
      <c r="I140" s="158"/>
      <c r="J140" s="131" t="s">
        <v>237</v>
      </c>
      <c r="K140" s="255" t="str">
        <f t="shared" si="32"/>
        <v>►</v>
      </c>
      <c r="L140" s="341"/>
      <c r="M140" s="341"/>
      <c r="N140" s="341"/>
      <c r="O140" s="341"/>
      <c r="P140" s="341"/>
      <c r="Q140" s="1"/>
      <c r="R140" s="1"/>
      <c r="S140" s="77"/>
      <c r="T140" s="77"/>
      <c r="U140" s="77"/>
      <c r="V140" s="77"/>
      <c r="W140" s="1"/>
      <c r="X140" s="46" t="str">
        <f t="shared" si="38"/>
        <v/>
      </c>
      <c r="Y140" s="46" t="str">
        <f>IF(NOT(AND(LEFT(R140,1)="L",R140&lt;&gt;"LIGNE")),"",IF(UPPER(TRIM(W140))="QS","Qt. suffisante",IF(AJ140="","",IF(AF140="MASSE",IF(AJ140&gt;=1,"Kg","g"),IF(AF140="VOLUME",IF(AJ140&gt;=1,"L","cl"),IFERROR(VLOOKUP(UPPER(TRIM(V140)),AP4:AS49,4,FALSE),V140))))))</f>
        <v/>
      </c>
      <c r="Z140" s="45" t="str">
        <f t="shared" si="39"/>
        <v/>
      </c>
      <c r="AA140" s="45" t="str">
        <f>IF(NOT(AND(LEFT(R140,1)="L",R140&lt;&gt;"LIGNE")),"",IF(UPPER(TRIM(W140))="QS","Qt. suffisante",IF(AI140="","",IF(AF140="MASSE",IF(AI140&gt;=1,"Kg","g"),IF(AF140="VOLUME",IF(AI140&gt;=1,"L","cl"),IFERROR(VLOOKUP(UPPER(TRIM(V140)),AP4:AS49,4,FALSE),V140))))))</f>
        <v/>
      </c>
      <c r="AB140" s="47" t="str">
        <f t="shared" si="33"/>
        <v/>
      </c>
      <c r="AC140" s="47" t="str">
        <f t="shared" si="34"/>
        <v/>
      </c>
      <c r="AD140" s="47" t="str">
        <f t="shared" si="40"/>
        <v/>
      </c>
      <c r="AE140" s="1"/>
      <c r="AF140" s="48" t="str">
        <f>IF(NOT(AND(LEFT(R140,1)="L",R140&lt;&gt;"LIGNE")),"",IFERROR(VLOOKUP(UPPER(TRIM(V140)),AP4:AS49,2,FALSE),""))</f>
        <v/>
      </c>
      <c r="AG140" s="49" t="str">
        <f>IF(NOT(AND(LEFT(R140,1)="L",R140&lt;&gt;"LIGNE")),"",IFERROR(VLOOKUP(UPPER(TRIM(V140)),AP4:AS49,3,FALSE),""))</f>
        <v/>
      </c>
      <c r="AH140" s="49" t="str">
        <f t="shared" si="35"/>
        <v/>
      </c>
      <c r="AI140" s="49" t="str">
        <f t="shared" si="41"/>
        <v/>
      </c>
      <c r="AJ140" s="49" t="str">
        <f t="shared" si="42"/>
        <v/>
      </c>
      <c r="AK140" s="40" t="str">
        <f>IF(R140="RECETTE","",IF(R140="PRINCIPAL AUTEUR",IF(OR(S140="",T140="",V140="",W140="",S140=0),"",IFERROR(IF(OR(VLOOKUP(UPPER(TRIM(SUBSTITUTE(T140,CHAR(160)," "))),AP4:AS49,2,FALSE)&lt;&gt;VLOOKUP(UPPER(TRIM(SUBSTITUTE(W140,CHAR(160)," "))),AP4:AS49,2,FALSE),AND(VLOOKUP(UPPER(TRIM(SUBSTITUTE(T140,CHAR(160)," "))),AP4:AS49,2,FALSE)="AUTRE",UPPER(TRIM(SUBSTITUTE(T140,CHAR(160)," ")))&lt;&gt;UPPER(TRIM(SUBSTITUTE(W140,CHAR(160)," "))))),"",(V140*VLOOKUP(UPPER(TRIM(SUBSTITUTE(W140,CHAR(160)," "))),AP4:AS49,3,FALSE))/(S140*VLOOKUP(UPPER(TRIM(SUBSTITUTE(T140,CHAR(160)," "))),AP4:AS49,3,FALSE))),"")),IFERROR(AK139,"")))</f>
        <v/>
      </c>
      <c r="AL140" s="40" t="str">
        <f t="shared" si="43"/>
        <v/>
      </c>
      <c r="AM140" s="50">
        <f t="shared" si="44"/>
        <v>0</v>
      </c>
      <c r="AN140" s="1"/>
      <c r="AO140" s="1"/>
      <c r="AP140" s="66" t="s">
        <v>465</v>
      </c>
      <c r="AQ140" s="1"/>
      <c r="AR140" s="1"/>
      <c r="AS140" s="1"/>
      <c r="BB140" s="10"/>
      <c r="BC140" s="10"/>
      <c r="BD140" s="10"/>
      <c r="BE140" s="10"/>
      <c r="BF140" s="10"/>
      <c r="BG140" s="10"/>
      <c r="BH140" s="10"/>
      <c r="BJ140" s="229">
        <v>1</v>
      </c>
    </row>
    <row r="141" spans="1:62" ht="20.100000000000001" customHeight="1" x14ac:dyDescent="0.25">
      <c r="A141" s="232" t="s">
        <v>237</v>
      </c>
      <c r="B141" s="178">
        <f t="shared" si="31"/>
        <v>0</v>
      </c>
      <c r="C141" s="156"/>
      <c r="D141" s="157"/>
      <c r="E141" s="157"/>
      <c r="F141" s="157"/>
      <c r="G141" s="157"/>
      <c r="H141" s="157"/>
      <c r="I141" s="158"/>
      <c r="J141" s="131" t="s">
        <v>237</v>
      </c>
      <c r="K141" s="255" t="str">
        <f t="shared" si="32"/>
        <v>►</v>
      </c>
      <c r="L141" s="341"/>
      <c r="M141" s="341"/>
      <c r="N141" s="341"/>
      <c r="O141" s="341"/>
      <c r="P141" s="341"/>
      <c r="Q141" s="1"/>
      <c r="R141" s="1"/>
      <c r="S141" s="77"/>
      <c r="T141" s="77"/>
      <c r="U141" s="77"/>
      <c r="V141" s="77"/>
      <c r="W141" s="1"/>
      <c r="X141" s="46" t="str">
        <f t="shared" si="38"/>
        <v/>
      </c>
      <c r="Y141" s="46" t="str">
        <f>IF(NOT(AND(LEFT(R141,1)="L",R141&lt;&gt;"LIGNE")),"",IF(UPPER(TRIM(W141))="QS","Qt. suffisante",IF(AJ141="","",IF(AF141="MASSE",IF(AJ141&gt;=1,"Kg","g"),IF(AF141="VOLUME",IF(AJ141&gt;=1,"L","cl"),IFERROR(VLOOKUP(UPPER(TRIM(V141)),AP4:AS49,4,FALSE),V141))))))</f>
        <v/>
      </c>
      <c r="Z141" s="45" t="str">
        <f t="shared" si="39"/>
        <v/>
      </c>
      <c r="AA141" s="45" t="str">
        <f>IF(NOT(AND(LEFT(R141,1)="L",R141&lt;&gt;"LIGNE")),"",IF(UPPER(TRIM(W141))="QS","Qt. suffisante",IF(AI141="","",IF(AF141="MASSE",IF(AI141&gt;=1,"Kg","g"),IF(AF141="VOLUME",IF(AI141&gt;=1,"L","cl"),IFERROR(VLOOKUP(UPPER(TRIM(V141)),AP4:AS49,4,FALSE),V141))))))</f>
        <v/>
      </c>
      <c r="AB141" s="47" t="str">
        <f t="shared" si="33"/>
        <v/>
      </c>
      <c r="AC141" s="47" t="str">
        <f t="shared" si="34"/>
        <v/>
      </c>
      <c r="AD141" s="47" t="str">
        <f t="shared" si="40"/>
        <v/>
      </c>
      <c r="AE141" s="1"/>
      <c r="AF141" s="48" t="str">
        <f>IF(NOT(AND(LEFT(R141,1)="L",R141&lt;&gt;"LIGNE")),"",IFERROR(VLOOKUP(UPPER(TRIM(V141)),AP4:AS49,2,FALSE),""))</f>
        <v/>
      </c>
      <c r="AG141" s="49" t="str">
        <f>IF(NOT(AND(LEFT(R141,1)="L",R141&lt;&gt;"LIGNE")),"",IFERROR(VLOOKUP(UPPER(TRIM(V141)),AP4:AS49,3,FALSE),""))</f>
        <v/>
      </c>
      <c r="AH141" s="49" t="str">
        <f t="shared" si="35"/>
        <v/>
      </c>
      <c r="AI141" s="49" t="str">
        <f t="shared" si="41"/>
        <v/>
      </c>
      <c r="AJ141" s="49" t="str">
        <f t="shared" si="42"/>
        <v/>
      </c>
      <c r="AK141" s="40" t="str">
        <f>IF(R141="RECETTE","",IF(R141="PRINCIPAL AUTEUR",IF(OR(S141="",T141="",V141="",W141="",S141=0),"",IFERROR(IF(OR(VLOOKUP(UPPER(TRIM(SUBSTITUTE(T141,CHAR(160)," "))),AP4:AS49,2,FALSE)&lt;&gt;VLOOKUP(UPPER(TRIM(SUBSTITUTE(W141,CHAR(160)," "))),AP4:AS49,2,FALSE),AND(VLOOKUP(UPPER(TRIM(SUBSTITUTE(T141,CHAR(160)," "))),AP4:AS49,2,FALSE)="AUTRE",UPPER(TRIM(SUBSTITUTE(T141,CHAR(160)," ")))&lt;&gt;UPPER(TRIM(SUBSTITUTE(W141,CHAR(160)," "))))),"",(V141*VLOOKUP(UPPER(TRIM(SUBSTITUTE(W141,CHAR(160)," "))),AP4:AS49,3,FALSE))/(S141*VLOOKUP(UPPER(TRIM(SUBSTITUTE(T141,CHAR(160)," "))),AP4:AS49,3,FALSE))),"")),IFERROR(AK140,"")))</f>
        <v/>
      </c>
      <c r="AL141" s="40" t="str">
        <f t="shared" si="43"/>
        <v/>
      </c>
      <c r="AM141" s="50">
        <f t="shared" si="44"/>
        <v>0</v>
      </c>
      <c r="AN141" s="1"/>
      <c r="AO141" s="1"/>
      <c r="AP141" s="66" t="s">
        <v>466</v>
      </c>
      <c r="AQ141" s="1"/>
      <c r="AR141" s="1"/>
      <c r="AS141" s="1"/>
      <c r="BB141" s="10"/>
      <c r="BC141" s="10"/>
      <c r="BD141" s="10"/>
      <c r="BE141" s="10"/>
      <c r="BF141" s="10"/>
      <c r="BG141" s="10"/>
      <c r="BH141" s="10"/>
      <c r="BJ141" s="229">
        <v>1</v>
      </c>
    </row>
    <row r="142" spans="1:62" ht="20.100000000000001" customHeight="1" x14ac:dyDescent="0.25">
      <c r="A142" s="232" t="s">
        <v>237</v>
      </c>
      <c r="B142" s="178">
        <f t="shared" si="31"/>
        <v>0</v>
      </c>
      <c r="C142" s="156"/>
      <c r="D142" s="157"/>
      <c r="E142" s="157"/>
      <c r="F142" s="157"/>
      <c r="G142" s="157"/>
      <c r="H142" s="157"/>
      <c r="I142" s="158"/>
      <c r="J142" s="131" t="s">
        <v>237</v>
      </c>
      <c r="K142" s="255" t="str">
        <f t="shared" si="32"/>
        <v>►</v>
      </c>
      <c r="L142" s="341"/>
      <c r="M142" s="341"/>
      <c r="N142" s="341"/>
      <c r="O142" s="341"/>
      <c r="P142" s="341"/>
      <c r="Q142" s="1"/>
      <c r="R142" s="1"/>
      <c r="S142" s="77"/>
      <c r="T142" s="77"/>
      <c r="U142" s="77"/>
      <c r="V142" s="77"/>
      <c r="W142" s="1"/>
      <c r="X142" s="46" t="str">
        <f t="shared" si="38"/>
        <v/>
      </c>
      <c r="Y142" s="46" t="str">
        <f>IF(NOT(AND(LEFT(R142,1)="L",R142&lt;&gt;"LIGNE")),"",IF(UPPER(TRIM(W142))="QS","Qt. suffisante",IF(AJ142="","",IF(AF142="MASSE",IF(AJ142&gt;=1,"Kg","g"),IF(AF142="VOLUME",IF(AJ142&gt;=1,"L","cl"),IFERROR(VLOOKUP(UPPER(TRIM(V142)),AP4:AS49,4,FALSE),V142))))))</f>
        <v/>
      </c>
      <c r="Z142" s="45" t="str">
        <f t="shared" si="39"/>
        <v/>
      </c>
      <c r="AA142" s="45" t="str">
        <f>IF(NOT(AND(LEFT(R142,1)="L",R142&lt;&gt;"LIGNE")),"",IF(UPPER(TRIM(W142))="QS","Qt. suffisante",IF(AI142="","",IF(AF142="MASSE",IF(AI142&gt;=1,"Kg","g"),IF(AF142="VOLUME",IF(AI142&gt;=1,"L","cl"),IFERROR(VLOOKUP(UPPER(TRIM(V142)),AP4:AS49,4,FALSE),V142))))))</f>
        <v/>
      </c>
      <c r="AB142" s="47" t="str">
        <f t="shared" si="33"/>
        <v/>
      </c>
      <c r="AC142" s="47" t="str">
        <f t="shared" si="34"/>
        <v/>
      </c>
      <c r="AD142" s="47" t="str">
        <f t="shared" si="40"/>
        <v/>
      </c>
      <c r="AE142" s="1"/>
      <c r="AF142" s="48" t="str">
        <f>IF(NOT(AND(LEFT(R142,1)="L",R142&lt;&gt;"LIGNE")),"",IFERROR(VLOOKUP(UPPER(TRIM(V142)),AP4:AS49,2,FALSE),""))</f>
        <v/>
      </c>
      <c r="AG142" s="49" t="str">
        <f>IF(NOT(AND(LEFT(R142,1)="L",R142&lt;&gt;"LIGNE")),"",IFERROR(VLOOKUP(UPPER(TRIM(V142)),AP4:AS49,3,FALSE),""))</f>
        <v/>
      </c>
      <c r="AH142" s="49" t="str">
        <f t="shared" si="35"/>
        <v/>
      </c>
      <c r="AI142" s="49" t="str">
        <f t="shared" si="41"/>
        <v/>
      </c>
      <c r="AJ142" s="49" t="str">
        <f t="shared" si="42"/>
        <v/>
      </c>
      <c r="AK142" s="40" t="str">
        <f>IF(R142="RECETTE","",IF(R142="PRINCIPAL AUTEUR",IF(OR(S142="",T142="",V142="",W142="",S142=0),"",IFERROR(IF(OR(VLOOKUP(UPPER(TRIM(SUBSTITUTE(T142,CHAR(160)," "))),AP4:AS49,2,FALSE)&lt;&gt;VLOOKUP(UPPER(TRIM(SUBSTITUTE(W142,CHAR(160)," "))),AP4:AS49,2,FALSE),AND(VLOOKUP(UPPER(TRIM(SUBSTITUTE(T142,CHAR(160)," "))),AP4:AS49,2,FALSE)="AUTRE",UPPER(TRIM(SUBSTITUTE(T142,CHAR(160)," ")))&lt;&gt;UPPER(TRIM(SUBSTITUTE(W142,CHAR(160)," "))))),"",(V142*VLOOKUP(UPPER(TRIM(SUBSTITUTE(W142,CHAR(160)," "))),AP4:AS49,3,FALSE))/(S142*VLOOKUP(UPPER(TRIM(SUBSTITUTE(T142,CHAR(160)," "))),AP4:AS49,3,FALSE))),"")),IFERROR(AK141,"")))</f>
        <v/>
      </c>
      <c r="AL142" s="40" t="str">
        <f t="shared" si="43"/>
        <v/>
      </c>
      <c r="AM142" s="50">
        <f t="shared" si="44"/>
        <v>0</v>
      </c>
      <c r="AN142" s="1"/>
      <c r="AO142" s="1"/>
      <c r="AP142" s="66" t="s">
        <v>467</v>
      </c>
      <c r="AQ142" s="1"/>
      <c r="AR142" s="1"/>
      <c r="AS142" s="1"/>
      <c r="BB142" s="10"/>
      <c r="BC142" s="10"/>
      <c r="BD142" s="10"/>
      <c r="BE142" s="10"/>
      <c r="BF142" s="10"/>
      <c r="BG142" s="10"/>
      <c r="BH142" s="10"/>
      <c r="BJ142" s="229">
        <v>1</v>
      </c>
    </row>
    <row r="143" spans="1:62" ht="20.100000000000001" customHeight="1" x14ac:dyDescent="0.25">
      <c r="A143" s="232" t="s">
        <v>237</v>
      </c>
      <c r="B143" s="178">
        <f t="shared" si="31"/>
        <v>0</v>
      </c>
      <c r="C143" s="156"/>
      <c r="D143" s="157"/>
      <c r="E143" s="157"/>
      <c r="F143" s="157"/>
      <c r="G143" s="157"/>
      <c r="H143" s="157"/>
      <c r="I143" s="158"/>
      <c r="J143" s="131" t="s">
        <v>237</v>
      </c>
      <c r="K143" s="255" t="str">
        <f t="shared" si="32"/>
        <v>►</v>
      </c>
      <c r="L143" s="341"/>
      <c r="M143" s="341"/>
      <c r="N143" s="341"/>
      <c r="O143" s="341"/>
      <c r="P143" s="341"/>
      <c r="Q143" s="1"/>
      <c r="R143" s="1"/>
      <c r="S143" s="77"/>
      <c r="T143" s="77"/>
      <c r="U143" s="77"/>
      <c r="V143" s="77"/>
      <c r="W143" s="1"/>
      <c r="X143" s="46" t="str">
        <f t="shared" si="38"/>
        <v/>
      </c>
      <c r="Y143" s="46" t="str">
        <f>IF(NOT(AND(LEFT(R143,1)="L",R143&lt;&gt;"LIGNE")),"",IF(UPPER(TRIM(W143))="QS","Qt. suffisante",IF(AJ143="","",IF(AF143="MASSE",IF(AJ143&gt;=1,"Kg","g"),IF(AF143="VOLUME",IF(AJ143&gt;=1,"L","cl"),IFERROR(VLOOKUP(UPPER(TRIM(V143)),AP4:AS49,4,FALSE),V143))))))</f>
        <v/>
      </c>
      <c r="Z143" s="45" t="str">
        <f t="shared" si="39"/>
        <v/>
      </c>
      <c r="AA143" s="45" t="str">
        <f>IF(NOT(AND(LEFT(R143,1)="L",R143&lt;&gt;"LIGNE")),"",IF(UPPER(TRIM(W143))="QS","Qt. suffisante",IF(AI143="","",IF(AF143="MASSE",IF(AI143&gt;=1,"Kg","g"),IF(AF143="VOLUME",IF(AI143&gt;=1,"L","cl"),IFERROR(VLOOKUP(UPPER(TRIM(V143)),AP4:AS49,4,FALSE),V143))))))</f>
        <v/>
      </c>
      <c r="AB143" s="47" t="str">
        <f t="shared" si="33"/>
        <v/>
      </c>
      <c r="AC143" s="47" t="str">
        <f t="shared" si="34"/>
        <v/>
      </c>
      <c r="AD143" s="47" t="str">
        <f t="shared" si="40"/>
        <v/>
      </c>
      <c r="AE143" s="1"/>
      <c r="AF143" s="48" t="str">
        <f>IF(NOT(AND(LEFT(R143,1)="L",R143&lt;&gt;"LIGNE")),"",IFERROR(VLOOKUP(UPPER(TRIM(V143)),AP4:AS49,2,FALSE),""))</f>
        <v/>
      </c>
      <c r="AG143" s="49" t="str">
        <f>IF(NOT(AND(LEFT(R143,1)="L",R143&lt;&gt;"LIGNE")),"",IFERROR(VLOOKUP(UPPER(TRIM(V143)),AP4:AS49,3,FALSE),""))</f>
        <v/>
      </c>
      <c r="AH143" s="49" t="str">
        <f t="shared" si="35"/>
        <v/>
      </c>
      <c r="AI143" s="49" t="str">
        <f t="shared" si="41"/>
        <v/>
      </c>
      <c r="AJ143" s="49" t="str">
        <f t="shared" si="42"/>
        <v/>
      </c>
      <c r="AK143" s="40" t="str">
        <f>IF(R143="RECETTE","",IF(R143="PRINCIPAL AUTEUR",IF(OR(S143="",T143="",V143="",W143="",S143=0),"",IFERROR(IF(OR(VLOOKUP(UPPER(TRIM(SUBSTITUTE(T143,CHAR(160)," "))),AP4:AS49,2,FALSE)&lt;&gt;VLOOKUP(UPPER(TRIM(SUBSTITUTE(W143,CHAR(160)," "))),AP4:AS49,2,FALSE),AND(VLOOKUP(UPPER(TRIM(SUBSTITUTE(T143,CHAR(160)," "))),AP4:AS49,2,FALSE)="AUTRE",UPPER(TRIM(SUBSTITUTE(T143,CHAR(160)," ")))&lt;&gt;UPPER(TRIM(SUBSTITUTE(W143,CHAR(160)," "))))),"",(V143*VLOOKUP(UPPER(TRIM(SUBSTITUTE(W143,CHAR(160)," "))),AP4:AS49,3,FALSE))/(S143*VLOOKUP(UPPER(TRIM(SUBSTITUTE(T143,CHAR(160)," "))),AP4:AS49,3,FALSE))),"")),IFERROR(AK142,"")))</f>
        <v/>
      </c>
      <c r="AL143" s="40" t="str">
        <f t="shared" si="43"/>
        <v/>
      </c>
      <c r="AM143" s="50">
        <f t="shared" si="44"/>
        <v>0</v>
      </c>
      <c r="AN143" s="1"/>
      <c r="AO143" s="1"/>
      <c r="AP143" s="66" t="s">
        <v>468</v>
      </c>
      <c r="AQ143" s="1"/>
      <c r="AR143" s="1"/>
      <c r="AS143" s="1"/>
      <c r="BB143" s="10"/>
      <c r="BC143" s="10"/>
      <c r="BD143" s="10"/>
      <c r="BE143" s="10"/>
      <c r="BF143" s="10"/>
      <c r="BG143" s="10"/>
      <c r="BH143" s="10"/>
      <c r="BJ143" s="229">
        <v>1</v>
      </c>
    </row>
    <row r="144" spans="1:62" ht="20.100000000000001" customHeight="1" x14ac:dyDescent="0.25">
      <c r="A144" s="232" t="s">
        <v>237</v>
      </c>
      <c r="B144" s="178">
        <f t="shared" si="31"/>
        <v>0</v>
      </c>
      <c r="C144" s="156"/>
      <c r="D144" s="157"/>
      <c r="E144" s="157"/>
      <c r="F144" s="157"/>
      <c r="G144" s="157"/>
      <c r="H144" s="157"/>
      <c r="I144" s="158"/>
      <c r="J144" s="131" t="s">
        <v>237</v>
      </c>
      <c r="K144" s="255" t="str">
        <f t="shared" si="32"/>
        <v>►</v>
      </c>
      <c r="L144" s="341"/>
      <c r="M144" s="341"/>
      <c r="N144" s="341"/>
      <c r="O144" s="341"/>
      <c r="P144" s="341"/>
      <c r="Q144" s="1"/>
      <c r="R144" s="1"/>
      <c r="S144" s="77"/>
      <c r="T144" s="77"/>
      <c r="U144" s="77"/>
      <c r="V144" s="77"/>
      <c r="W144" s="1"/>
      <c r="X144" s="46" t="str">
        <f t="shared" si="38"/>
        <v/>
      </c>
      <c r="Y144" s="46" t="str">
        <f>IF(NOT(AND(LEFT(R144,1)="L",R144&lt;&gt;"LIGNE")),"",IF(UPPER(TRIM(W144))="QS","Qt. suffisante",IF(AJ144="","",IF(AF144="MASSE",IF(AJ144&gt;=1,"Kg","g"),IF(AF144="VOLUME",IF(AJ144&gt;=1,"L","cl"),IFERROR(VLOOKUP(UPPER(TRIM(V144)),AP4:AS49,4,FALSE),V144))))))</f>
        <v/>
      </c>
      <c r="Z144" s="45" t="str">
        <f t="shared" si="39"/>
        <v/>
      </c>
      <c r="AA144" s="45" t="str">
        <f>IF(NOT(AND(LEFT(R144,1)="L",R144&lt;&gt;"LIGNE")),"",IF(UPPER(TRIM(W144))="QS","Qt. suffisante",IF(AI144="","",IF(AF144="MASSE",IF(AI144&gt;=1,"Kg","g"),IF(AF144="VOLUME",IF(AI144&gt;=1,"L","cl"),IFERROR(VLOOKUP(UPPER(TRIM(V144)),AP4:AS49,4,FALSE),V144))))))</f>
        <v/>
      </c>
      <c r="AB144" s="47" t="str">
        <f t="shared" si="33"/>
        <v/>
      </c>
      <c r="AC144" s="47" t="str">
        <f t="shared" si="34"/>
        <v/>
      </c>
      <c r="AD144" s="47" t="str">
        <f t="shared" si="40"/>
        <v/>
      </c>
      <c r="AE144" s="1"/>
      <c r="AF144" s="48" t="str">
        <f>IF(NOT(AND(LEFT(R144,1)="L",R144&lt;&gt;"LIGNE")),"",IFERROR(VLOOKUP(UPPER(TRIM(V144)),AP4:AS49,2,FALSE),""))</f>
        <v/>
      </c>
      <c r="AG144" s="49" t="str">
        <f>IF(NOT(AND(LEFT(R144,1)="L",R144&lt;&gt;"LIGNE")),"",IFERROR(VLOOKUP(UPPER(TRIM(V144)),AP4:AS49,3,FALSE),""))</f>
        <v/>
      </c>
      <c r="AH144" s="49" t="str">
        <f t="shared" si="35"/>
        <v/>
      </c>
      <c r="AI144" s="49" t="str">
        <f t="shared" si="41"/>
        <v/>
      </c>
      <c r="AJ144" s="49" t="str">
        <f t="shared" si="42"/>
        <v/>
      </c>
      <c r="AK144" s="40" t="str">
        <f>IF(R144="RECETTE","",IF(R144="PRINCIPAL AUTEUR",IF(OR(S144="",T144="",V144="",W144="",S144=0),"",IFERROR(IF(OR(VLOOKUP(UPPER(TRIM(SUBSTITUTE(T144,CHAR(160)," "))),AP4:AS49,2,FALSE)&lt;&gt;VLOOKUP(UPPER(TRIM(SUBSTITUTE(W144,CHAR(160)," "))),AP4:AS49,2,FALSE),AND(VLOOKUP(UPPER(TRIM(SUBSTITUTE(T144,CHAR(160)," "))),AP4:AS49,2,FALSE)="AUTRE",UPPER(TRIM(SUBSTITUTE(T144,CHAR(160)," ")))&lt;&gt;UPPER(TRIM(SUBSTITUTE(W144,CHAR(160)," "))))),"",(V144*VLOOKUP(UPPER(TRIM(SUBSTITUTE(W144,CHAR(160)," "))),AP4:AS49,3,FALSE))/(S144*VLOOKUP(UPPER(TRIM(SUBSTITUTE(T144,CHAR(160)," "))),AP4:AS49,3,FALSE))),"")),IFERROR(AK143,"")))</f>
        <v/>
      </c>
      <c r="AL144" s="40" t="str">
        <f t="shared" si="43"/>
        <v/>
      </c>
      <c r="AM144" s="50">
        <f t="shared" si="44"/>
        <v>0</v>
      </c>
      <c r="AN144" s="1"/>
      <c r="AO144" s="1"/>
      <c r="AP144" s="75" t="s">
        <v>110</v>
      </c>
      <c r="AQ144" s="1"/>
      <c r="AR144" s="1"/>
      <c r="AS144" s="1"/>
      <c r="BB144" s="10"/>
      <c r="BC144" s="10"/>
      <c r="BD144" s="10"/>
      <c r="BE144" s="10"/>
      <c r="BF144" s="10"/>
      <c r="BG144" s="10"/>
      <c r="BH144" s="10"/>
      <c r="BJ144" s="229">
        <v>1</v>
      </c>
    </row>
    <row r="145" spans="1:62" ht="20.100000000000001" customHeight="1" x14ac:dyDescent="0.25">
      <c r="A145" s="232" t="s">
        <v>237</v>
      </c>
      <c r="B145" s="178">
        <f t="shared" si="31"/>
        <v>0</v>
      </c>
      <c r="C145" s="156"/>
      <c r="D145" s="157"/>
      <c r="E145" s="157"/>
      <c r="F145" s="157"/>
      <c r="G145" s="157"/>
      <c r="H145" s="157"/>
      <c r="I145" s="158"/>
      <c r="J145" s="131" t="s">
        <v>237</v>
      </c>
      <c r="K145" s="255" t="str">
        <f t="shared" si="32"/>
        <v>►</v>
      </c>
      <c r="L145" s="341"/>
      <c r="M145" s="341"/>
      <c r="N145" s="341"/>
      <c r="O145" s="341"/>
      <c r="P145" s="341"/>
      <c r="Q145" s="1"/>
      <c r="R145" s="1"/>
      <c r="S145" s="77"/>
      <c r="T145" s="77"/>
      <c r="U145" s="77"/>
      <c r="V145" s="77"/>
      <c r="W145" s="1"/>
      <c r="X145" s="46" t="str">
        <f t="shared" si="38"/>
        <v/>
      </c>
      <c r="Y145" s="46" t="str">
        <f>IF(NOT(AND(LEFT(R145,1)="L",R145&lt;&gt;"LIGNE")),"",IF(UPPER(TRIM(W145))="QS","Qt. suffisante",IF(AJ145="","",IF(AF145="MASSE",IF(AJ145&gt;=1,"Kg","g"),IF(AF145="VOLUME",IF(AJ145&gt;=1,"L","cl"),IFERROR(VLOOKUP(UPPER(TRIM(V145)),AP4:AS49,4,FALSE),V145))))))</f>
        <v/>
      </c>
      <c r="Z145" s="45" t="str">
        <f t="shared" si="39"/>
        <v/>
      </c>
      <c r="AA145" s="45" t="str">
        <f>IF(NOT(AND(LEFT(R145,1)="L",R145&lt;&gt;"LIGNE")),"",IF(UPPER(TRIM(W145))="QS","Qt. suffisante",IF(AI145="","",IF(AF145="MASSE",IF(AI145&gt;=1,"Kg","g"),IF(AF145="VOLUME",IF(AI145&gt;=1,"L","cl"),IFERROR(VLOOKUP(UPPER(TRIM(V145)),AP4:AS49,4,FALSE),V145))))))</f>
        <v/>
      </c>
      <c r="AB145" s="47" t="str">
        <f t="shared" si="33"/>
        <v/>
      </c>
      <c r="AC145" s="47" t="str">
        <f t="shared" si="34"/>
        <v/>
      </c>
      <c r="AD145" s="47" t="str">
        <f t="shared" si="40"/>
        <v/>
      </c>
      <c r="AE145" s="1"/>
      <c r="AF145" s="48" t="str">
        <f>IF(NOT(AND(LEFT(R145,1)="L",R145&lt;&gt;"LIGNE")),"",IFERROR(VLOOKUP(UPPER(TRIM(V145)),AP4:AS49,2,FALSE),""))</f>
        <v/>
      </c>
      <c r="AG145" s="49" t="str">
        <f>IF(NOT(AND(LEFT(R145,1)="L",R145&lt;&gt;"LIGNE")),"",IFERROR(VLOOKUP(UPPER(TRIM(V145)),AP4:AS49,3,FALSE),""))</f>
        <v/>
      </c>
      <c r="AH145" s="49" t="str">
        <f t="shared" si="35"/>
        <v/>
      </c>
      <c r="AI145" s="49" t="str">
        <f t="shared" si="41"/>
        <v/>
      </c>
      <c r="AJ145" s="49" t="str">
        <f t="shared" si="42"/>
        <v/>
      </c>
      <c r="AK145" s="40" t="str">
        <f>IF(R145="RECETTE","",IF(R145="PRINCIPAL AUTEUR",IF(OR(S145="",T145="",V145="",W145="",S145=0),"",IFERROR(IF(OR(VLOOKUP(UPPER(TRIM(SUBSTITUTE(T145,CHAR(160)," "))),AP4:AS49,2,FALSE)&lt;&gt;VLOOKUP(UPPER(TRIM(SUBSTITUTE(W145,CHAR(160)," "))),AP4:AS49,2,FALSE),AND(VLOOKUP(UPPER(TRIM(SUBSTITUTE(T145,CHAR(160)," "))),AP4:AS49,2,FALSE)="AUTRE",UPPER(TRIM(SUBSTITUTE(T145,CHAR(160)," ")))&lt;&gt;UPPER(TRIM(SUBSTITUTE(W145,CHAR(160)," "))))),"",(V145*VLOOKUP(UPPER(TRIM(SUBSTITUTE(W145,CHAR(160)," "))),AP4:AS49,3,FALSE))/(S145*VLOOKUP(UPPER(TRIM(SUBSTITUTE(T145,CHAR(160)," "))),AP4:AS49,3,FALSE))),"")),IFERROR(AK144,"")))</f>
        <v/>
      </c>
      <c r="AL145" s="40" t="str">
        <f t="shared" si="43"/>
        <v/>
      </c>
      <c r="AM145" s="50">
        <f t="shared" si="44"/>
        <v>0</v>
      </c>
      <c r="AN145" s="1"/>
      <c r="AO145" s="1"/>
      <c r="AP145" s="15" t="s">
        <v>323</v>
      </c>
      <c r="AQ145" s="1"/>
      <c r="AR145" s="1"/>
      <c r="AS145" s="1"/>
      <c r="BJ145" s="229">
        <v>1</v>
      </c>
    </row>
    <row r="146" spans="1:62" ht="20.100000000000001" customHeight="1" x14ac:dyDescent="0.25">
      <c r="A146" s="232" t="s">
        <v>237</v>
      </c>
      <c r="B146" s="178">
        <f t="shared" si="31"/>
        <v>0</v>
      </c>
      <c r="C146" s="156"/>
      <c r="D146" s="157"/>
      <c r="E146" s="157"/>
      <c r="F146" s="157"/>
      <c r="G146" s="157"/>
      <c r="H146" s="157"/>
      <c r="I146" s="158"/>
      <c r="J146" s="131" t="s">
        <v>237</v>
      </c>
      <c r="K146" s="255" t="str">
        <f t="shared" si="32"/>
        <v>►</v>
      </c>
      <c r="L146" s="341"/>
      <c r="M146" s="341"/>
      <c r="N146" s="341"/>
      <c r="O146" s="341"/>
      <c r="P146" s="341"/>
      <c r="Q146" s="1"/>
      <c r="R146" s="1"/>
      <c r="S146" s="77"/>
      <c r="T146" s="77"/>
      <c r="U146" s="77"/>
      <c r="V146" s="77"/>
      <c r="W146" s="1"/>
      <c r="X146" s="46" t="str">
        <f t="shared" si="38"/>
        <v/>
      </c>
      <c r="Y146" s="46" t="str">
        <f>IF(NOT(AND(LEFT(R146,1)="L",R146&lt;&gt;"LIGNE")),"",IF(UPPER(TRIM(W146))="QS","Qt. suffisante",IF(AJ146="","",IF(AF146="MASSE",IF(AJ146&gt;=1,"Kg","g"),IF(AF146="VOLUME",IF(AJ146&gt;=1,"L","cl"),IFERROR(VLOOKUP(UPPER(TRIM(V146)),AP4:AS49,4,FALSE),V146))))))</f>
        <v/>
      </c>
      <c r="Z146" s="45" t="str">
        <f t="shared" si="39"/>
        <v/>
      </c>
      <c r="AA146" s="45" t="str">
        <f>IF(NOT(AND(LEFT(R146,1)="L",R146&lt;&gt;"LIGNE")),"",IF(UPPER(TRIM(W146))="QS","Qt. suffisante",IF(AI146="","",IF(AF146="MASSE",IF(AI146&gt;=1,"Kg","g"),IF(AF146="VOLUME",IF(AI146&gt;=1,"L","cl"),IFERROR(VLOOKUP(UPPER(TRIM(V146)),AP4:AS49,4,FALSE),V146))))))</f>
        <v/>
      </c>
      <c r="AB146" s="47" t="str">
        <f t="shared" si="33"/>
        <v/>
      </c>
      <c r="AC146" s="47" t="str">
        <f t="shared" si="34"/>
        <v/>
      </c>
      <c r="AD146" s="47" t="str">
        <f t="shared" si="40"/>
        <v/>
      </c>
      <c r="AE146" s="1"/>
      <c r="AF146" s="48" t="str">
        <f>IF(NOT(AND(LEFT(R146,1)="L",R146&lt;&gt;"LIGNE")),"",IFERROR(VLOOKUP(UPPER(TRIM(V146)),AP4:AS49,2,FALSE),""))</f>
        <v/>
      </c>
      <c r="AG146" s="49" t="str">
        <f>IF(NOT(AND(LEFT(R146,1)="L",R146&lt;&gt;"LIGNE")),"",IFERROR(VLOOKUP(UPPER(TRIM(V146)),AP4:AS49,3,FALSE),""))</f>
        <v/>
      </c>
      <c r="AH146" s="49" t="str">
        <f t="shared" si="35"/>
        <v/>
      </c>
      <c r="AI146" s="49" t="str">
        <f t="shared" si="41"/>
        <v/>
      </c>
      <c r="AJ146" s="49" t="str">
        <f t="shared" si="42"/>
        <v/>
      </c>
      <c r="AK146" s="40" t="str">
        <f>IF(R146="RECETTE","",IF(R146="PRINCIPAL AUTEUR",IF(OR(S146="",T146="",V146="",W146="",S146=0),"",IFERROR(IF(OR(VLOOKUP(UPPER(TRIM(SUBSTITUTE(T146,CHAR(160)," "))),AP4:AS49,2,FALSE)&lt;&gt;VLOOKUP(UPPER(TRIM(SUBSTITUTE(W146,CHAR(160)," "))),AP4:AS49,2,FALSE),AND(VLOOKUP(UPPER(TRIM(SUBSTITUTE(T146,CHAR(160)," "))),AP4:AS49,2,FALSE)="AUTRE",UPPER(TRIM(SUBSTITUTE(T146,CHAR(160)," ")))&lt;&gt;UPPER(TRIM(SUBSTITUTE(W146,CHAR(160)," "))))),"",(V146*VLOOKUP(UPPER(TRIM(SUBSTITUTE(W146,CHAR(160)," "))),AP4:AS49,3,FALSE))/(S146*VLOOKUP(UPPER(TRIM(SUBSTITUTE(T146,CHAR(160)," "))),AP4:AS49,3,FALSE))),"")),IFERROR(AK145,"")))</f>
        <v/>
      </c>
      <c r="AL146" s="40" t="str">
        <f t="shared" si="43"/>
        <v/>
      </c>
      <c r="AM146" s="50">
        <f t="shared" si="44"/>
        <v>0</v>
      </c>
      <c r="AN146" s="1"/>
      <c r="AO146" s="1"/>
      <c r="AP146" s="21" t="s">
        <v>272</v>
      </c>
      <c r="AQ146" s="1"/>
      <c r="AR146" s="1"/>
      <c r="AS146" s="1"/>
      <c r="BJ146" s="229">
        <v>1</v>
      </c>
    </row>
    <row r="147" spans="1:62" ht="20.100000000000001" customHeight="1" x14ac:dyDescent="0.25">
      <c r="A147" s="232" t="s">
        <v>237</v>
      </c>
      <c r="B147" s="178">
        <f t="shared" si="31"/>
        <v>0</v>
      </c>
      <c r="C147" s="156"/>
      <c r="D147" s="157"/>
      <c r="E147" s="157"/>
      <c r="F147" s="157"/>
      <c r="G147" s="157"/>
      <c r="H147" s="157"/>
      <c r="I147" s="158"/>
      <c r="J147" s="131" t="s">
        <v>237</v>
      </c>
      <c r="K147" s="255" t="str">
        <f t="shared" si="32"/>
        <v>►</v>
      </c>
      <c r="L147" s="341"/>
      <c r="M147" s="341"/>
      <c r="N147" s="341"/>
      <c r="O147" s="341"/>
      <c r="P147" s="341"/>
      <c r="Q147" s="1"/>
      <c r="R147" s="1"/>
      <c r="S147" s="77"/>
      <c r="T147" s="77"/>
      <c r="U147" s="77"/>
      <c r="V147" s="77"/>
      <c r="W147" s="1"/>
      <c r="X147" s="46" t="str">
        <f t="shared" si="38"/>
        <v/>
      </c>
      <c r="Y147" s="46" t="str">
        <f>IF(NOT(AND(LEFT(R147,1)="L",R147&lt;&gt;"LIGNE")),"",IF(UPPER(TRIM(W147))="QS","Qt. suffisante",IF(AJ147="","",IF(AF147="MASSE",IF(AJ147&gt;=1,"Kg","g"),IF(AF147="VOLUME",IF(AJ147&gt;=1,"L","cl"),IFERROR(VLOOKUP(UPPER(TRIM(V147)),AP4:AS49,4,FALSE),V147))))))</f>
        <v/>
      </c>
      <c r="Z147" s="45" t="str">
        <f t="shared" si="39"/>
        <v/>
      </c>
      <c r="AA147" s="45" t="str">
        <f>IF(NOT(AND(LEFT(R147,1)="L",R147&lt;&gt;"LIGNE")),"",IF(UPPER(TRIM(W147))="QS","Qt. suffisante",IF(AI147="","",IF(AF147="MASSE",IF(AI147&gt;=1,"Kg","g"),IF(AF147="VOLUME",IF(AI147&gt;=1,"L","cl"),IFERROR(VLOOKUP(UPPER(TRIM(V147)),AP4:AS49,4,FALSE),V147))))))</f>
        <v/>
      </c>
      <c r="AB147" s="47" t="str">
        <f t="shared" si="33"/>
        <v/>
      </c>
      <c r="AC147" s="47" t="str">
        <f t="shared" si="34"/>
        <v/>
      </c>
      <c r="AD147" s="47" t="str">
        <f t="shared" si="40"/>
        <v/>
      </c>
      <c r="AE147" s="1"/>
      <c r="AF147" s="48" t="str">
        <f>IF(NOT(AND(LEFT(R147,1)="L",R147&lt;&gt;"LIGNE")),"",IFERROR(VLOOKUP(UPPER(TRIM(V147)),AP4:AS49,2,FALSE),""))</f>
        <v/>
      </c>
      <c r="AG147" s="49" t="str">
        <f>IF(NOT(AND(LEFT(R147,1)="L",R147&lt;&gt;"LIGNE")),"",IFERROR(VLOOKUP(UPPER(TRIM(V147)),AP4:AS49,3,FALSE),""))</f>
        <v/>
      </c>
      <c r="AH147" s="49" t="str">
        <f t="shared" si="35"/>
        <v/>
      </c>
      <c r="AI147" s="49" t="str">
        <f t="shared" si="41"/>
        <v/>
      </c>
      <c r="AJ147" s="49" t="str">
        <f t="shared" si="42"/>
        <v/>
      </c>
      <c r="AK147" s="40" t="str">
        <f>IF(R147="RECETTE","",IF(R147="PRINCIPAL AUTEUR",IF(OR(S147="",T147="",V147="",W147="",S147=0),"",IFERROR(IF(OR(VLOOKUP(UPPER(TRIM(SUBSTITUTE(T147,CHAR(160)," "))),AP4:AS49,2,FALSE)&lt;&gt;VLOOKUP(UPPER(TRIM(SUBSTITUTE(W147,CHAR(160)," "))),AP4:AS49,2,FALSE),AND(VLOOKUP(UPPER(TRIM(SUBSTITUTE(T147,CHAR(160)," "))),AP4:AS49,2,FALSE)="AUTRE",UPPER(TRIM(SUBSTITUTE(T147,CHAR(160)," ")))&lt;&gt;UPPER(TRIM(SUBSTITUTE(W147,CHAR(160)," "))))),"",(V147*VLOOKUP(UPPER(TRIM(SUBSTITUTE(W147,CHAR(160)," "))),AP4:AS49,3,FALSE))/(S147*VLOOKUP(UPPER(TRIM(SUBSTITUTE(T147,CHAR(160)," "))),AP4:AS49,3,FALSE))),"")),IFERROR(AK146,"")))</f>
        <v/>
      </c>
      <c r="AL147" s="40" t="str">
        <f t="shared" si="43"/>
        <v/>
      </c>
      <c r="AM147" s="50">
        <f t="shared" si="44"/>
        <v>0</v>
      </c>
      <c r="AN147" s="1"/>
      <c r="AO147" s="1"/>
      <c r="AP147" s="26" t="s">
        <v>469</v>
      </c>
      <c r="AQ147" s="1"/>
      <c r="AR147" s="1"/>
      <c r="AS147" s="1"/>
      <c r="BJ147" s="229">
        <v>1</v>
      </c>
    </row>
    <row r="148" spans="1:62" ht="20.100000000000001" customHeight="1" x14ac:dyDescent="0.25">
      <c r="A148" s="232" t="s">
        <v>237</v>
      </c>
      <c r="B148" s="178">
        <f t="shared" si="31"/>
        <v>0</v>
      </c>
      <c r="C148" s="156"/>
      <c r="D148" s="157"/>
      <c r="E148" s="157"/>
      <c r="F148" s="157"/>
      <c r="G148" s="157"/>
      <c r="H148" s="157"/>
      <c r="I148" s="158"/>
      <c r="J148" s="131" t="s">
        <v>237</v>
      </c>
      <c r="K148" s="255" t="str">
        <f t="shared" si="32"/>
        <v>►</v>
      </c>
      <c r="L148" s="341"/>
      <c r="M148" s="341"/>
      <c r="N148" s="341"/>
      <c r="O148" s="341"/>
      <c r="P148" s="341"/>
      <c r="Q148" s="1"/>
      <c r="R148" s="1"/>
      <c r="S148" s="77"/>
      <c r="T148" s="77"/>
      <c r="U148" s="77"/>
      <c r="V148" s="77"/>
      <c r="W148" s="1"/>
      <c r="X148" s="46" t="str">
        <f t="shared" si="38"/>
        <v/>
      </c>
      <c r="Y148" s="46" t="str">
        <f>IF(NOT(AND(LEFT(R148,1)="L",R148&lt;&gt;"LIGNE")),"",IF(UPPER(TRIM(W148))="QS","Qt. suffisante",IF(AJ148="","",IF(AF148="MASSE",IF(AJ148&gt;=1,"Kg","g"),IF(AF148="VOLUME",IF(AJ148&gt;=1,"L","cl"),IFERROR(VLOOKUP(UPPER(TRIM(V148)),AP4:AS49,4,FALSE),V148))))))</f>
        <v/>
      </c>
      <c r="Z148" s="45" t="str">
        <f t="shared" si="39"/>
        <v/>
      </c>
      <c r="AA148" s="45" t="str">
        <f>IF(NOT(AND(LEFT(R148,1)="L",R148&lt;&gt;"LIGNE")),"",IF(UPPER(TRIM(W148))="QS","Qt. suffisante",IF(AI148="","",IF(AF148="MASSE",IF(AI148&gt;=1,"Kg","g"),IF(AF148="VOLUME",IF(AI148&gt;=1,"L","cl"),IFERROR(VLOOKUP(UPPER(TRIM(V148)),AP4:AS49,4,FALSE),V148))))))</f>
        <v/>
      </c>
      <c r="AB148" s="47" t="str">
        <f t="shared" si="33"/>
        <v/>
      </c>
      <c r="AC148" s="47" t="str">
        <f t="shared" si="34"/>
        <v/>
      </c>
      <c r="AD148" s="47" t="str">
        <f t="shared" si="40"/>
        <v/>
      </c>
      <c r="AE148" s="1"/>
      <c r="AF148" s="48" t="str">
        <f>IF(NOT(AND(LEFT(R148,1)="L",R148&lt;&gt;"LIGNE")),"",IFERROR(VLOOKUP(UPPER(TRIM(V148)),AP4:AS49,2,FALSE),""))</f>
        <v/>
      </c>
      <c r="AG148" s="49" t="str">
        <f>IF(NOT(AND(LEFT(R148,1)="L",R148&lt;&gt;"LIGNE")),"",IFERROR(VLOOKUP(UPPER(TRIM(V148)),AP4:AS49,3,FALSE),""))</f>
        <v/>
      </c>
      <c r="AH148" s="49" t="str">
        <f t="shared" si="35"/>
        <v/>
      </c>
      <c r="AI148" s="49" t="str">
        <f t="shared" si="41"/>
        <v/>
      </c>
      <c r="AJ148" s="49" t="str">
        <f t="shared" si="42"/>
        <v/>
      </c>
      <c r="AK148" s="40" t="str">
        <f>IF(R148="RECETTE","",IF(R148="PRINCIPAL AUTEUR",IF(OR(S148="",T148="",V148="",W148="",S148=0),"",IFERROR(IF(OR(VLOOKUP(UPPER(TRIM(SUBSTITUTE(T148,CHAR(160)," "))),AP4:AS49,2,FALSE)&lt;&gt;VLOOKUP(UPPER(TRIM(SUBSTITUTE(W148,CHAR(160)," "))),AP4:AS49,2,FALSE),AND(VLOOKUP(UPPER(TRIM(SUBSTITUTE(T148,CHAR(160)," "))),AP4:AS49,2,FALSE)="AUTRE",UPPER(TRIM(SUBSTITUTE(T148,CHAR(160)," ")))&lt;&gt;UPPER(TRIM(SUBSTITUTE(W148,CHAR(160)," "))))),"",(V148*VLOOKUP(UPPER(TRIM(SUBSTITUTE(W148,CHAR(160)," "))),AP4:AS49,3,FALSE))/(S148*VLOOKUP(UPPER(TRIM(SUBSTITUTE(T148,CHAR(160)," "))),AP4:AS49,3,FALSE))),"")),IFERROR(AK147,"")))</f>
        <v/>
      </c>
      <c r="AL148" s="40" t="str">
        <f t="shared" si="43"/>
        <v/>
      </c>
      <c r="AM148" s="50">
        <f t="shared" si="44"/>
        <v>0</v>
      </c>
      <c r="AN148" s="1"/>
      <c r="AO148" s="1"/>
      <c r="AP148" s="26" t="s">
        <v>470</v>
      </c>
      <c r="AQ148" s="1"/>
      <c r="AR148" s="1"/>
      <c r="AS148" s="1"/>
      <c r="AT148" s="1"/>
      <c r="AU148" s="1"/>
      <c r="AV148" s="1"/>
      <c r="AW148" s="1"/>
      <c r="BJ148" s="229">
        <v>1</v>
      </c>
    </row>
    <row r="149" spans="1:62" ht="20.100000000000001" customHeight="1" x14ac:dyDescent="0.25">
      <c r="A149" s="232" t="s">
        <v>237</v>
      </c>
      <c r="B149" s="178">
        <f t="shared" si="31"/>
        <v>0</v>
      </c>
      <c r="C149" s="156"/>
      <c r="D149" s="157"/>
      <c r="E149" s="157"/>
      <c r="F149" s="157"/>
      <c r="G149" s="157"/>
      <c r="H149" s="157"/>
      <c r="I149" s="158"/>
      <c r="J149" s="131" t="s">
        <v>237</v>
      </c>
      <c r="K149" s="255" t="str">
        <f t="shared" si="32"/>
        <v>►</v>
      </c>
      <c r="L149" s="341"/>
      <c r="M149" s="341"/>
      <c r="N149" s="341"/>
      <c r="O149" s="341"/>
      <c r="P149" s="341"/>
      <c r="Q149" s="1"/>
      <c r="R149" s="1"/>
      <c r="S149" s="77"/>
      <c r="T149" s="77"/>
      <c r="U149" s="77"/>
      <c r="V149" s="77"/>
      <c r="W149" s="1"/>
      <c r="X149" s="46" t="str">
        <f t="shared" si="38"/>
        <v/>
      </c>
      <c r="Y149" s="46" t="str">
        <f>IF(NOT(AND(LEFT(R149,1)="L",R149&lt;&gt;"LIGNE")),"",IF(UPPER(TRIM(W149))="QS","Qt. suffisante",IF(AJ149="","",IF(AF149="MASSE",IF(AJ149&gt;=1,"Kg","g"),IF(AF149="VOLUME",IF(AJ149&gt;=1,"L","cl"),IFERROR(VLOOKUP(UPPER(TRIM(V149)),AP4:AS49,4,FALSE),V149))))))</f>
        <v/>
      </c>
      <c r="Z149" s="45" t="str">
        <f t="shared" si="39"/>
        <v/>
      </c>
      <c r="AA149" s="45" t="str">
        <f>IF(NOT(AND(LEFT(R149,1)="L",R149&lt;&gt;"LIGNE")),"",IF(UPPER(TRIM(W149))="QS","Qt. suffisante",IF(AI149="","",IF(AF149="MASSE",IF(AI149&gt;=1,"Kg","g"),IF(AF149="VOLUME",IF(AI149&gt;=1,"L","cl"),IFERROR(VLOOKUP(UPPER(TRIM(V149)),AP4:AS49,4,FALSE),V149))))))</f>
        <v/>
      </c>
      <c r="AB149" s="47" t="str">
        <f t="shared" si="33"/>
        <v/>
      </c>
      <c r="AC149" s="47" t="str">
        <f t="shared" si="34"/>
        <v/>
      </c>
      <c r="AD149" s="47" t="str">
        <f t="shared" si="40"/>
        <v/>
      </c>
      <c r="AE149" s="1"/>
      <c r="AF149" s="48" t="str">
        <f>IF(NOT(AND(LEFT(R149,1)="L",R149&lt;&gt;"LIGNE")),"",IFERROR(VLOOKUP(UPPER(TRIM(V149)),AP4:AS49,2,FALSE),""))</f>
        <v/>
      </c>
      <c r="AG149" s="49" t="str">
        <f>IF(NOT(AND(LEFT(R149,1)="L",R149&lt;&gt;"LIGNE")),"",IFERROR(VLOOKUP(UPPER(TRIM(V149)),AP4:AS49,3,FALSE),""))</f>
        <v/>
      </c>
      <c r="AH149" s="49" t="str">
        <f t="shared" si="35"/>
        <v/>
      </c>
      <c r="AI149" s="49" t="str">
        <f t="shared" si="41"/>
        <v/>
      </c>
      <c r="AJ149" s="49" t="str">
        <f t="shared" si="42"/>
        <v/>
      </c>
      <c r="AK149" s="40" t="str">
        <f>IF(R149="RECETTE","",IF(R149="PRINCIPAL AUTEUR",IF(OR(S149="",T149="",V149="",W149="",S149=0),"",IFERROR(IF(OR(VLOOKUP(UPPER(TRIM(SUBSTITUTE(T149,CHAR(160)," "))),AP4:AS49,2,FALSE)&lt;&gt;VLOOKUP(UPPER(TRIM(SUBSTITUTE(W149,CHAR(160)," "))),AP4:AS49,2,FALSE),AND(VLOOKUP(UPPER(TRIM(SUBSTITUTE(T149,CHAR(160)," "))),AP4:AS49,2,FALSE)="AUTRE",UPPER(TRIM(SUBSTITUTE(T149,CHAR(160)," ")))&lt;&gt;UPPER(TRIM(SUBSTITUTE(W149,CHAR(160)," "))))),"",(V149*VLOOKUP(UPPER(TRIM(SUBSTITUTE(W149,CHAR(160)," "))),AP4:AS49,3,FALSE))/(S149*VLOOKUP(UPPER(TRIM(SUBSTITUTE(T149,CHAR(160)," "))),AP4:AS49,3,FALSE))),"")),IFERROR(AK148,"")))</f>
        <v/>
      </c>
      <c r="AL149" s="40" t="str">
        <f t="shared" si="43"/>
        <v/>
      </c>
      <c r="AM149" s="50">
        <f t="shared" si="44"/>
        <v>0</v>
      </c>
      <c r="AN149" s="1"/>
      <c r="AO149" s="1"/>
      <c r="AP149" s="26" t="s">
        <v>471</v>
      </c>
      <c r="AQ149" s="1"/>
      <c r="AR149" s="1"/>
      <c r="AS149" s="1"/>
      <c r="AT149" s="1"/>
      <c r="AU149" s="1"/>
      <c r="AV149" s="1"/>
      <c r="AW149" s="1"/>
      <c r="BJ149" s="229">
        <v>1</v>
      </c>
    </row>
    <row r="150" spans="1:62" ht="20.100000000000001" customHeight="1" x14ac:dyDescent="0.25">
      <c r="A150" s="232" t="s">
        <v>237</v>
      </c>
      <c r="B150" s="178">
        <f t="shared" si="31"/>
        <v>0</v>
      </c>
      <c r="C150" s="156"/>
      <c r="D150" s="157"/>
      <c r="E150" s="157"/>
      <c r="F150" s="157"/>
      <c r="G150" s="157"/>
      <c r="H150" s="157"/>
      <c r="I150" s="158"/>
      <c r="J150" s="131" t="s">
        <v>237</v>
      </c>
      <c r="K150" s="255" t="str">
        <f t="shared" si="32"/>
        <v>►</v>
      </c>
      <c r="L150" s="341"/>
      <c r="M150" s="341"/>
      <c r="N150" s="341"/>
      <c r="O150" s="341"/>
      <c r="P150" s="341"/>
      <c r="Q150" s="1"/>
      <c r="R150" s="1"/>
      <c r="S150" s="77"/>
      <c r="T150" s="77"/>
      <c r="U150" s="77"/>
      <c r="V150" s="77"/>
      <c r="W150" s="1"/>
      <c r="X150" s="46" t="str">
        <f t="shared" si="38"/>
        <v/>
      </c>
      <c r="Y150" s="46" t="str">
        <f>IF(NOT(AND(LEFT(R150,1)="L",R150&lt;&gt;"LIGNE")),"",IF(UPPER(TRIM(W150))="QS","Qt. suffisante",IF(AJ150="","",IF(AF150="MASSE",IF(AJ150&gt;=1,"Kg","g"),IF(AF150="VOLUME",IF(AJ150&gt;=1,"L","cl"),IFERROR(VLOOKUP(UPPER(TRIM(V150)),AP4:AS49,4,FALSE),V150))))))</f>
        <v/>
      </c>
      <c r="Z150" s="45" t="str">
        <f t="shared" si="39"/>
        <v/>
      </c>
      <c r="AA150" s="45" t="str">
        <f>IF(NOT(AND(LEFT(R150,1)="L",R150&lt;&gt;"LIGNE")),"",IF(UPPER(TRIM(W150))="QS","Qt. suffisante",IF(AI150="","",IF(AF150="MASSE",IF(AI150&gt;=1,"Kg","g"),IF(AF150="VOLUME",IF(AI150&gt;=1,"L","cl"),IFERROR(VLOOKUP(UPPER(TRIM(V150)),AP4:AS49,4,FALSE),V150))))))</f>
        <v/>
      </c>
      <c r="AB150" s="47" t="str">
        <f t="shared" si="33"/>
        <v/>
      </c>
      <c r="AC150" s="47" t="str">
        <f t="shared" si="34"/>
        <v/>
      </c>
      <c r="AD150" s="47" t="str">
        <f t="shared" si="40"/>
        <v/>
      </c>
      <c r="AE150" s="1"/>
      <c r="AF150" s="48" t="str">
        <f>IF(NOT(AND(LEFT(R150,1)="L",R150&lt;&gt;"LIGNE")),"",IFERROR(VLOOKUP(UPPER(TRIM(V150)),AP4:AS49,2,FALSE),""))</f>
        <v/>
      </c>
      <c r="AG150" s="49" t="str">
        <f>IF(NOT(AND(LEFT(R150,1)="L",R150&lt;&gt;"LIGNE")),"",IFERROR(VLOOKUP(UPPER(TRIM(V150)),AP4:AS49,3,FALSE),""))</f>
        <v/>
      </c>
      <c r="AH150" s="49" t="str">
        <f t="shared" si="35"/>
        <v/>
      </c>
      <c r="AI150" s="49" t="str">
        <f t="shared" si="41"/>
        <v/>
      </c>
      <c r="AJ150" s="49" t="str">
        <f t="shared" si="42"/>
        <v/>
      </c>
      <c r="AK150" s="40" t="str">
        <f>IF(R150="RECETTE","",IF(R150="PRINCIPAL AUTEUR",IF(OR(S150="",T150="",V150="",W150="",S150=0),"",IFERROR(IF(OR(VLOOKUP(UPPER(TRIM(SUBSTITUTE(T150,CHAR(160)," "))),AP4:AS49,2,FALSE)&lt;&gt;VLOOKUP(UPPER(TRIM(SUBSTITUTE(W150,CHAR(160)," "))),AP4:AS49,2,FALSE),AND(VLOOKUP(UPPER(TRIM(SUBSTITUTE(T150,CHAR(160)," "))),AP4:AS49,2,FALSE)="AUTRE",UPPER(TRIM(SUBSTITUTE(T150,CHAR(160)," ")))&lt;&gt;UPPER(TRIM(SUBSTITUTE(W150,CHAR(160)," "))))),"",(V150*VLOOKUP(UPPER(TRIM(SUBSTITUTE(W150,CHAR(160)," "))),AP4:AS49,3,FALSE))/(S150*VLOOKUP(UPPER(TRIM(SUBSTITUTE(T150,CHAR(160)," "))),AP4:AS49,3,FALSE))),"")),IFERROR(AK149,"")))</f>
        <v/>
      </c>
      <c r="AL150" s="40" t="str">
        <f t="shared" si="43"/>
        <v/>
      </c>
      <c r="AM150" s="50">
        <f t="shared" si="44"/>
        <v>0</v>
      </c>
      <c r="AN150" s="1"/>
      <c r="AO150" s="1"/>
      <c r="AP150" s="51" t="s">
        <v>0</v>
      </c>
      <c r="AQ150" s="1"/>
      <c r="AR150" s="1"/>
      <c r="AS150" s="1"/>
      <c r="AT150" s="1"/>
      <c r="AU150" s="1"/>
      <c r="AV150" s="1"/>
      <c r="AW150" s="1"/>
      <c r="BJ150" s="229">
        <v>1</v>
      </c>
    </row>
    <row r="151" spans="1:62" ht="20.100000000000001" customHeight="1" x14ac:dyDescent="0.25">
      <c r="A151" s="232" t="s">
        <v>237</v>
      </c>
      <c r="B151" s="178">
        <f t="shared" si="31"/>
        <v>0</v>
      </c>
      <c r="C151" s="156"/>
      <c r="D151" s="157"/>
      <c r="E151" s="157"/>
      <c r="F151" s="157"/>
      <c r="G151" s="157"/>
      <c r="H151" s="157"/>
      <c r="I151" s="158"/>
      <c r="J151" s="131" t="s">
        <v>237</v>
      </c>
      <c r="K151" s="255" t="str">
        <f t="shared" si="32"/>
        <v>►</v>
      </c>
      <c r="L151" s="341"/>
      <c r="M151" s="341"/>
      <c r="N151" s="341"/>
      <c r="O151" s="341"/>
      <c r="P151" s="341"/>
      <c r="Q151" s="1"/>
      <c r="R151" s="1"/>
      <c r="S151" s="77"/>
      <c r="T151" s="77"/>
      <c r="U151" s="77"/>
      <c r="V151" s="77"/>
      <c r="W151" s="1"/>
      <c r="X151" s="46" t="str">
        <f t="shared" si="38"/>
        <v/>
      </c>
      <c r="Y151" s="46" t="str">
        <f>IF(NOT(AND(LEFT(R151,1)="L",R151&lt;&gt;"LIGNE")),"",IF(UPPER(TRIM(W151))="QS","Qt. suffisante",IF(AJ151="","",IF(AF151="MASSE",IF(AJ151&gt;=1,"Kg","g"),IF(AF151="VOLUME",IF(AJ151&gt;=1,"L","cl"),IFERROR(VLOOKUP(UPPER(TRIM(V151)),AP4:AS49,4,FALSE),V151))))))</f>
        <v/>
      </c>
      <c r="Z151" s="45" t="str">
        <f t="shared" si="39"/>
        <v/>
      </c>
      <c r="AA151" s="45" t="str">
        <f>IF(NOT(AND(LEFT(R151,1)="L",R151&lt;&gt;"LIGNE")),"",IF(UPPER(TRIM(W151))="QS","Qt. suffisante",IF(AI151="","",IF(AF151="MASSE",IF(AI151&gt;=1,"Kg","g"),IF(AF151="VOLUME",IF(AI151&gt;=1,"L","cl"),IFERROR(VLOOKUP(UPPER(TRIM(V151)),AP4:AS49,4,FALSE),V151))))))</f>
        <v/>
      </c>
      <c r="AB151" s="47" t="str">
        <f t="shared" si="33"/>
        <v/>
      </c>
      <c r="AC151" s="47" t="str">
        <f t="shared" si="34"/>
        <v/>
      </c>
      <c r="AD151" s="47" t="str">
        <f t="shared" si="40"/>
        <v/>
      </c>
      <c r="AE151" s="1"/>
      <c r="AF151" s="48" t="str">
        <f>IF(NOT(AND(LEFT(R151,1)="L",R151&lt;&gt;"LIGNE")),"",IFERROR(VLOOKUP(UPPER(TRIM(V151)),AP4:AS49,2,FALSE),""))</f>
        <v/>
      </c>
      <c r="AG151" s="49" t="str">
        <f>IF(NOT(AND(LEFT(R151,1)="L",R151&lt;&gt;"LIGNE")),"",IFERROR(VLOOKUP(UPPER(TRIM(V151)),AP4:AS49,3,FALSE),""))</f>
        <v/>
      </c>
      <c r="AH151" s="49" t="str">
        <f t="shared" si="35"/>
        <v/>
      </c>
      <c r="AI151" s="49" t="str">
        <f t="shared" si="41"/>
        <v/>
      </c>
      <c r="AJ151" s="49" t="str">
        <f t="shared" si="42"/>
        <v/>
      </c>
      <c r="AK151" s="40" t="str">
        <f>IF(R151="RECETTE","",IF(R151="PRINCIPAL AUTEUR",IF(OR(S151="",T151="",V151="",W151="",S151=0),"",IFERROR(IF(OR(VLOOKUP(UPPER(TRIM(SUBSTITUTE(T151,CHAR(160)," "))),AP4:AS49,2,FALSE)&lt;&gt;VLOOKUP(UPPER(TRIM(SUBSTITUTE(W151,CHAR(160)," "))),AP4:AS49,2,FALSE),AND(VLOOKUP(UPPER(TRIM(SUBSTITUTE(T151,CHAR(160)," "))),AP4:AS49,2,FALSE)="AUTRE",UPPER(TRIM(SUBSTITUTE(T151,CHAR(160)," ")))&lt;&gt;UPPER(TRIM(SUBSTITUTE(W151,CHAR(160)," "))))),"",(V151*VLOOKUP(UPPER(TRIM(SUBSTITUTE(W151,CHAR(160)," "))),AP4:AS49,3,FALSE))/(S151*VLOOKUP(UPPER(TRIM(SUBSTITUTE(T151,CHAR(160)," "))),AP4:AS49,3,FALSE))),"")),IFERROR(AK150,"")))</f>
        <v/>
      </c>
      <c r="AL151" s="40" t="str">
        <f t="shared" si="43"/>
        <v/>
      </c>
      <c r="AM151" s="50">
        <f t="shared" si="44"/>
        <v>0</v>
      </c>
      <c r="AN151" s="1"/>
      <c r="AO151" s="1"/>
      <c r="AP151" s="55" t="s">
        <v>314</v>
      </c>
      <c r="AQ151" s="1"/>
      <c r="AR151" s="1"/>
      <c r="AS151" s="1"/>
      <c r="AT151" s="1"/>
      <c r="AU151" s="1"/>
      <c r="AV151" s="1"/>
      <c r="AW151" s="1"/>
      <c r="BJ151" s="229">
        <v>1</v>
      </c>
    </row>
    <row r="152" spans="1:62" ht="20.100000000000001" customHeight="1" x14ac:dyDescent="0.25">
      <c r="A152" s="232" t="s">
        <v>237</v>
      </c>
      <c r="B152" s="178">
        <f t="shared" si="31"/>
        <v>0</v>
      </c>
      <c r="C152" s="156"/>
      <c r="D152" s="157"/>
      <c r="E152" s="157"/>
      <c r="F152" s="157"/>
      <c r="G152" s="157"/>
      <c r="H152" s="157"/>
      <c r="I152" s="158"/>
      <c r="J152" s="131" t="s">
        <v>237</v>
      </c>
      <c r="K152" s="255" t="str">
        <f t="shared" si="32"/>
        <v>►</v>
      </c>
      <c r="L152" s="341"/>
      <c r="M152" s="341"/>
      <c r="N152" s="341"/>
      <c r="O152" s="341"/>
      <c r="P152" s="341"/>
      <c r="Q152" s="1"/>
      <c r="R152" s="1"/>
      <c r="S152" s="77"/>
      <c r="T152" s="77"/>
      <c r="U152" s="77"/>
      <c r="V152" s="77"/>
      <c r="W152" s="1"/>
      <c r="X152" s="46" t="str">
        <f t="shared" si="38"/>
        <v/>
      </c>
      <c r="Y152" s="46" t="str">
        <f>IF(NOT(AND(LEFT(R152,1)="L",R152&lt;&gt;"LIGNE")),"",IF(UPPER(TRIM(W152))="QS","Qt. suffisante",IF(AJ152="","",IF(AF152="MASSE",IF(AJ152&gt;=1,"Kg","g"),IF(AF152="VOLUME",IF(AJ152&gt;=1,"L","cl"),IFERROR(VLOOKUP(UPPER(TRIM(V152)),AP4:AS49,4,FALSE),V152))))))</f>
        <v/>
      </c>
      <c r="Z152" s="45" t="str">
        <f t="shared" si="39"/>
        <v/>
      </c>
      <c r="AA152" s="45" t="str">
        <f>IF(NOT(AND(LEFT(R152,1)="L",R152&lt;&gt;"LIGNE")),"",IF(UPPER(TRIM(W152))="QS","Qt. suffisante",IF(AI152="","",IF(AF152="MASSE",IF(AI152&gt;=1,"Kg","g"),IF(AF152="VOLUME",IF(AI152&gt;=1,"L","cl"),IFERROR(VLOOKUP(UPPER(TRIM(V152)),AP4:AS49,4,FALSE),V152))))))</f>
        <v/>
      </c>
      <c r="AB152" s="47" t="str">
        <f t="shared" si="33"/>
        <v/>
      </c>
      <c r="AC152" s="47" t="str">
        <f t="shared" si="34"/>
        <v/>
      </c>
      <c r="AD152" s="47" t="str">
        <f t="shared" si="40"/>
        <v/>
      </c>
      <c r="AE152" s="1"/>
      <c r="AF152" s="48" t="str">
        <f>IF(NOT(AND(LEFT(R152,1)="L",R152&lt;&gt;"LIGNE")),"",IFERROR(VLOOKUP(UPPER(TRIM(V152)),AP4:AS49,2,FALSE),""))</f>
        <v/>
      </c>
      <c r="AG152" s="49" t="str">
        <f>IF(NOT(AND(LEFT(R152,1)="L",R152&lt;&gt;"LIGNE")),"",IFERROR(VLOOKUP(UPPER(TRIM(V152)),AP4:AS49,3,FALSE),""))</f>
        <v/>
      </c>
      <c r="AH152" s="49" t="str">
        <f t="shared" si="35"/>
        <v/>
      </c>
      <c r="AI152" s="49" t="str">
        <f t="shared" si="41"/>
        <v/>
      </c>
      <c r="AJ152" s="49" t="str">
        <f t="shared" si="42"/>
        <v/>
      </c>
      <c r="AK152" s="40" t="str">
        <f>IF(R152="RECETTE","",IF(R152="PRINCIPAL AUTEUR",IF(OR(S152="",T152="",V152="",W152="",S152=0),"",IFERROR(IF(OR(VLOOKUP(UPPER(TRIM(SUBSTITUTE(T152,CHAR(160)," "))),AP4:AS49,2,FALSE)&lt;&gt;VLOOKUP(UPPER(TRIM(SUBSTITUTE(W152,CHAR(160)," "))),AP4:AS49,2,FALSE),AND(VLOOKUP(UPPER(TRIM(SUBSTITUTE(T152,CHAR(160)," "))),AP4:AS49,2,FALSE)="AUTRE",UPPER(TRIM(SUBSTITUTE(T152,CHAR(160)," ")))&lt;&gt;UPPER(TRIM(SUBSTITUTE(W152,CHAR(160)," "))))),"",(V152*VLOOKUP(UPPER(TRIM(SUBSTITUTE(W152,CHAR(160)," "))),AP4:AS49,3,FALSE))/(S152*VLOOKUP(UPPER(TRIM(SUBSTITUTE(T152,CHAR(160)," "))),AP4:AS49,3,FALSE))),"")),IFERROR(AK151,"")))</f>
        <v/>
      </c>
      <c r="AL152" s="40" t="str">
        <f t="shared" si="43"/>
        <v/>
      </c>
      <c r="AM152" s="50">
        <f t="shared" si="44"/>
        <v>0</v>
      </c>
      <c r="AN152" s="1"/>
      <c r="AO152" s="1"/>
      <c r="AP152" s="55" t="s">
        <v>312</v>
      </c>
      <c r="AQ152" s="1"/>
      <c r="AR152" s="1"/>
      <c r="AS152" s="1"/>
      <c r="AT152" s="1"/>
      <c r="AU152" s="1"/>
      <c r="AV152" s="1"/>
      <c r="AW152" s="1"/>
      <c r="BJ152" s="229">
        <v>1</v>
      </c>
    </row>
    <row r="153" spans="1:62" ht="20.100000000000001" customHeight="1" x14ac:dyDescent="0.25">
      <c r="A153" s="232" t="s">
        <v>237</v>
      </c>
      <c r="B153" s="178">
        <f t="shared" si="31"/>
        <v>0</v>
      </c>
      <c r="C153" s="156"/>
      <c r="D153" s="157"/>
      <c r="E153" s="157"/>
      <c r="F153" s="157"/>
      <c r="G153" s="157"/>
      <c r="H153" s="157"/>
      <c r="I153" s="158"/>
      <c r="J153" s="131" t="s">
        <v>237</v>
      </c>
      <c r="K153" s="255" t="str">
        <f t="shared" si="32"/>
        <v>►</v>
      </c>
      <c r="L153" s="341"/>
      <c r="M153" s="341"/>
      <c r="N153" s="341"/>
      <c r="O153" s="341"/>
      <c r="P153" s="341"/>
      <c r="Q153" s="1"/>
      <c r="R153" s="1"/>
      <c r="S153" s="77"/>
      <c r="T153" s="77"/>
      <c r="U153" s="77"/>
      <c r="V153" s="77"/>
      <c r="W153" s="1"/>
      <c r="X153" s="46" t="str">
        <f t="shared" si="38"/>
        <v/>
      </c>
      <c r="Y153" s="46" t="str">
        <f>IF(NOT(AND(LEFT(R153,1)="L",R153&lt;&gt;"LIGNE")),"",IF(UPPER(TRIM(W153))="QS","Qt. suffisante",IF(AJ153="","",IF(AF153="MASSE",IF(AJ153&gt;=1,"Kg","g"),IF(AF153="VOLUME",IF(AJ153&gt;=1,"L","cl"),IFERROR(VLOOKUP(UPPER(TRIM(V153)),AP4:AS49,4,FALSE),V153))))))</f>
        <v/>
      </c>
      <c r="Z153" s="45" t="str">
        <f t="shared" si="39"/>
        <v/>
      </c>
      <c r="AA153" s="45" t="str">
        <f>IF(NOT(AND(LEFT(R153,1)="L",R153&lt;&gt;"LIGNE")),"",IF(UPPER(TRIM(W153))="QS","Qt. suffisante",IF(AI153="","",IF(AF153="MASSE",IF(AI153&gt;=1,"Kg","g"),IF(AF153="VOLUME",IF(AI153&gt;=1,"L","cl"),IFERROR(VLOOKUP(UPPER(TRIM(V153)),AP4:AS49,4,FALSE),V153))))))</f>
        <v/>
      </c>
      <c r="AB153" s="47" t="str">
        <f t="shared" si="33"/>
        <v/>
      </c>
      <c r="AC153" s="47" t="str">
        <f t="shared" si="34"/>
        <v/>
      </c>
      <c r="AD153" s="47" t="str">
        <f t="shared" si="40"/>
        <v/>
      </c>
      <c r="AE153" s="1"/>
      <c r="AF153" s="48" t="str">
        <f>IF(NOT(AND(LEFT(R153,1)="L",R153&lt;&gt;"LIGNE")),"",IFERROR(VLOOKUP(UPPER(TRIM(V153)),AP4:AS49,2,FALSE),""))</f>
        <v/>
      </c>
      <c r="AG153" s="49" t="str">
        <f>IF(NOT(AND(LEFT(R153,1)="L",R153&lt;&gt;"LIGNE")),"",IFERROR(VLOOKUP(UPPER(TRIM(V153)),AP4:AS49,3,FALSE),""))</f>
        <v/>
      </c>
      <c r="AH153" s="49" t="str">
        <f t="shared" si="35"/>
        <v/>
      </c>
      <c r="AI153" s="49" t="str">
        <f t="shared" si="41"/>
        <v/>
      </c>
      <c r="AJ153" s="49" t="str">
        <f t="shared" si="42"/>
        <v/>
      </c>
      <c r="AK153" s="40" t="str">
        <f>IF(R153="RECETTE","",IF(R153="PRINCIPAL AUTEUR",IF(OR(S153="",T153="",V153="",W153="",S153=0),"",IFERROR(IF(OR(VLOOKUP(UPPER(TRIM(SUBSTITUTE(T153,CHAR(160)," "))),AP4:AS49,2,FALSE)&lt;&gt;VLOOKUP(UPPER(TRIM(SUBSTITUTE(W153,CHAR(160)," "))),AP4:AS49,2,FALSE),AND(VLOOKUP(UPPER(TRIM(SUBSTITUTE(T153,CHAR(160)," "))),AP4:AS49,2,FALSE)="AUTRE",UPPER(TRIM(SUBSTITUTE(T153,CHAR(160)," ")))&lt;&gt;UPPER(TRIM(SUBSTITUTE(W153,CHAR(160)," "))))),"",(V153*VLOOKUP(UPPER(TRIM(SUBSTITUTE(W153,CHAR(160)," "))),AP4:AS49,3,FALSE))/(S153*VLOOKUP(UPPER(TRIM(SUBSTITUTE(T153,CHAR(160)," "))),AP4:AS49,3,FALSE))),"")),IFERROR(AK152,"")))</f>
        <v/>
      </c>
      <c r="AL153" s="40" t="str">
        <f t="shared" si="43"/>
        <v/>
      </c>
      <c r="AM153" s="50">
        <f t="shared" si="44"/>
        <v>0</v>
      </c>
      <c r="AN153" s="1"/>
      <c r="AO153" s="1"/>
      <c r="AP153" s="55" t="s">
        <v>311</v>
      </c>
      <c r="AQ153" s="1"/>
      <c r="AR153" s="1"/>
      <c r="AS153" s="1"/>
      <c r="AT153" s="1"/>
      <c r="AU153" s="1"/>
      <c r="AV153" s="1"/>
      <c r="AW153" s="1"/>
      <c r="BJ153" s="229">
        <v>1</v>
      </c>
    </row>
    <row r="154" spans="1:62" ht="20.100000000000001" customHeight="1" x14ac:dyDescent="0.25">
      <c r="A154" s="232" t="s">
        <v>237</v>
      </c>
      <c r="B154" s="178">
        <f t="shared" si="31"/>
        <v>0</v>
      </c>
      <c r="C154" s="156"/>
      <c r="D154" s="157"/>
      <c r="E154" s="157"/>
      <c r="F154" s="157"/>
      <c r="G154" s="157"/>
      <c r="H154" s="157"/>
      <c r="I154" s="158"/>
      <c r="J154" s="131" t="s">
        <v>237</v>
      </c>
      <c r="K154" s="255" t="str">
        <f t="shared" si="32"/>
        <v>►</v>
      </c>
      <c r="L154" s="341"/>
      <c r="M154" s="341"/>
      <c r="N154" s="341"/>
      <c r="O154" s="341"/>
      <c r="P154" s="341"/>
      <c r="Q154" s="1"/>
      <c r="R154" s="1"/>
      <c r="S154" s="77"/>
      <c r="T154" s="77"/>
      <c r="U154" s="77"/>
      <c r="V154" s="77"/>
      <c r="W154" s="1"/>
      <c r="X154" s="46" t="str">
        <f t="shared" si="38"/>
        <v/>
      </c>
      <c r="Y154" s="46" t="str">
        <f>IF(NOT(AND(LEFT(R154,1)="L",R154&lt;&gt;"LIGNE")),"",IF(UPPER(TRIM(W154))="QS","Qt. suffisante",IF(AJ154="","",IF(AF154="MASSE",IF(AJ154&gt;=1,"Kg","g"),IF(AF154="VOLUME",IF(AJ154&gt;=1,"L","cl"),IFERROR(VLOOKUP(UPPER(TRIM(V154)),AP4:AS49,4,FALSE),V154))))))</f>
        <v/>
      </c>
      <c r="Z154" s="45" t="str">
        <f t="shared" si="39"/>
        <v/>
      </c>
      <c r="AA154" s="45" t="str">
        <f>IF(NOT(AND(LEFT(R154,1)="L",R154&lt;&gt;"LIGNE")),"",IF(UPPER(TRIM(W154))="QS","Qt. suffisante",IF(AI154="","",IF(AF154="MASSE",IF(AI154&gt;=1,"Kg","g"),IF(AF154="VOLUME",IF(AI154&gt;=1,"L","cl"),IFERROR(VLOOKUP(UPPER(TRIM(V154)),AP4:AS49,4,FALSE),V154))))))</f>
        <v/>
      </c>
      <c r="AB154" s="47" t="str">
        <f t="shared" si="33"/>
        <v/>
      </c>
      <c r="AC154" s="47" t="str">
        <f t="shared" si="34"/>
        <v/>
      </c>
      <c r="AD154" s="47" t="str">
        <f t="shared" si="40"/>
        <v/>
      </c>
      <c r="AE154" s="1"/>
      <c r="AF154" s="48" t="str">
        <f>IF(NOT(AND(LEFT(R154,1)="L",R154&lt;&gt;"LIGNE")),"",IFERROR(VLOOKUP(UPPER(TRIM(V154)),AP4:AS49,2,FALSE),""))</f>
        <v/>
      </c>
      <c r="AG154" s="49" t="str">
        <f>IF(NOT(AND(LEFT(R154,1)="L",R154&lt;&gt;"LIGNE")),"",IFERROR(VLOOKUP(UPPER(TRIM(V154)),AP4:AS49,3,FALSE),""))</f>
        <v/>
      </c>
      <c r="AH154" s="49" t="str">
        <f t="shared" si="35"/>
        <v/>
      </c>
      <c r="AI154" s="49" t="str">
        <f t="shared" si="41"/>
        <v/>
      </c>
      <c r="AJ154" s="49" t="str">
        <f t="shared" si="42"/>
        <v/>
      </c>
      <c r="AK154" s="40" t="str">
        <f>IF(R154="RECETTE","",IF(R154="PRINCIPAL AUTEUR",IF(OR(S154="",T154="",V154="",W154="",S154=0),"",IFERROR(IF(OR(VLOOKUP(UPPER(TRIM(SUBSTITUTE(T154,CHAR(160)," "))),AP4:AS49,2,FALSE)&lt;&gt;VLOOKUP(UPPER(TRIM(SUBSTITUTE(W154,CHAR(160)," "))),AP4:AS49,2,FALSE),AND(VLOOKUP(UPPER(TRIM(SUBSTITUTE(T154,CHAR(160)," "))),AP4:AS49,2,FALSE)="AUTRE",UPPER(TRIM(SUBSTITUTE(T154,CHAR(160)," ")))&lt;&gt;UPPER(TRIM(SUBSTITUTE(W154,CHAR(160)," "))))),"",(V154*VLOOKUP(UPPER(TRIM(SUBSTITUTE(W154,CHAR(160)," "))),AP4:AS49,3,FALSE))/(S154*VLOOKUP(UPPER(TRIM(SUBSTITUTE(T154,CHAR(160)," "))),AP4:AS49,3,FALSE))),"")),IFERROR(AK153,"")))</f>
        <v/>
      </c>
      <c r="AL154" s="40" t="str">
        <f t="shared" si="43"/>
        <v/>
      </c>
      <c r="AM154" s="50">
        <f t="shared" si="44"/>
        <v>0</v>
      </c>
      <c r="AN154" s="1"/>
      <c r="AO154" s="1"/>
      <c r="AP154" s="64" t="s">
        <v>318</v>
      </c>
      <c r="AQ154" s="1"/>
      <c r="AR154" s="1"/>
      <c r="AS154" s="1"/>
      <c r="AT154" s="1"/>
      <c r="AU154" s="1"/>
      <c r="AV154" s="1"/>
      <c r="AW154" s="1"/>
      <c r="BJ154" s="229">
        <v>1</v>
      </c>
    </row>
    <row r="155" spans="1:62" ht="20.100000000000001" customHeight="1" x14ac:dyDescent="0.25">
      <c r="A155" s="232" t="s">
        <v>237</v>
      </c>
      <c r="B155" s="178">
        <f t="shared" si="31"/>
        <v>0</v>
      </c>
      <c r="C155" s="156"/>
      <c r="D155" s="157"/>
      <c r="E155" s="157"/>
      <c r="F155" s="157"/>
      <c r="G155" s="157"/>
      <c r="H155" s="157"/>
      <c r="I155" s="158"/>
      <c r="J155" s="131" t="s">
        <v>237</v>
      </c>
      <c r="K155" s="255" t="str">
        <f t="shared" si="32"/>
        <v>►</v>
      </c>
      <c r="L155" s="341"/>
      <c r="M155" s="341"/>
      <c r="N155" s="341"/>
      <c r="O155" s="341"/>
      <c r="P155" s="341"/>
      <c r="Q155" s="1"/>
      <c r="R155" s="1"/>
      <c r="S155" s="77"/>
      <c r="T155" s="77"/>
      <c r="U155" s="77"/>
      <c r="V155" s="77"/>
      <c r="W155" s="1"/>
      <c r="X155" s="46" t="str">
        <f t="shared" si="38"/>
        <v/>
      </c>
      <c r="Y155" s="46" t="str">
        <f>IF(NOT(AND(LEFT(R155,1)="L",R155&lt;&gt;"LIGNE")),"",IF(UPPER(TRIM(W155))="QS","Qt. suffisante",IF(AJ155="","",IF(AF155="MASSE",IF(AJ155&gt;=1,"Kg","g"),IF(AF155="VOLUME",IF(AJ155&gt;=1,"L","cl"),IFERROR(VLOOKUP(UPPER(TRIM(V155)),AP4:AS49,4,FALSE),V155))))))</f>
        <v/>
      </c>
      <c r="Z155" s="45" t="str">
        <f t="shared" si="39"/>
        <v/>
      </c>
      <c r="AA155" s="45" t="str">
        <f>IF(NOT(AND(LEFT(R155,1)="L",R155&lt;&gt;"LIGNE")),"",IF(UPPER(TRIM(W155))="QS","Qt. suffisante",IF(AI155="","",IF(AF155="MASSE",IF(AI155&gt;=1,"Kg","g"),IF(AF155="VOLUME",IF(AI155&gt;=1,"L","cl"),IFERROR(VLOOKUP(UPPER(TRIM(V155)),AP4:AS49,4,FALSE),V155))))))</f>
        <v/>
      </c>
      <c r="AB155" s="47" t="str">
        <f t="shared" si="33"/>
        <v/>
      </c>
      <c r="AC155" s="47" t="str">
        <f t="shared" si="34"/>
        <v/>
      </c>
      <c r="AD155" s="47" t="str">
        <f t="shared" si="40"/>
        <v/>
      </c>
      <c r="AE155" s="1"/>
      <c r="AF155" s="48" t="str">
        <f>IF(NOT(AND(LEFT(R155,1)="L",R155&lt;&gt;"LIGNE")),"",IFERROR(VLOOKUP(UPPER(TRIM(V155)),AP4:AS49,2,FALSE),""))</f>
        <v/>
      </c>
      <c r="AG155" s="49" t="str">
        <f>IF(NOT(AND(LEFT(R155,1)="L",R155&lt;&gt;"LIGNE")),"",IFERROR(VLOOKUP(UPPER(TRIM(V155)),AP4:AS49,3,FALSE),""))</f>
        <v/>
      </c>
      <c r="AH155" s="49" t="str">
        <f t="shared" si="35"/>
        <v/>
      </c>
      <c r="AI155" s="49" t="str">
        <f t="shared" si="41"/>
        <v/>
      </c>
      <c r="AJ155" s="49" t="str">
        <f t="shared" si="42"/>
        <v/>
      </c>
      <c r="AK155" s="40" t="str">
        <f>IF(R155="RECETTE","",IF(R155="PRINCIPAL AUTEUR",IF(OR(S155="",T155="",V155="",W155="",S155=0),"",IFERROR(IF(OR(VLOOKUP(UPPER(TRIM(SUBSTITUTE(T155,CHAR(160)," "))),AP4:AS49,2,FALSE)&lt;&gt;VLOOKUP(UPPER(TRIM(SUBSTITUTE(W155,CHAR(160)," "))),AP4:AS49,2,FALSE),AND(VLOOKUP(UPPER(TRIM(SUBSTITUTE(T155,CHAR(160)," "))),AP4:AS49,2,FALSE)="AUTRE",UPPER(TRIM(SUBSTITUTE(T155,CHAR(160)," ")))&lt;&gt;UPPER(TRIM(SUBSTITUTE(W155,CHAR(160)," "))))),"",(V155*VLOOKUP(UPPER(TRIM(SUBSTITUTE(W155,CHAR(160)," "))),AP4:AS49,3,FALSE))/(S155*VLOOKUP(UPPER(TRIM(SUBSTITUTE(T155,CHAR(160)," "))),AP4:AS49,3,FALSE))),"")),IFERROR(AK154,"")))</f>
        <v/>
      </c>
      <c r="AL155" s="40" t="str">
        <f t="shared" si="43"/>
        <v/>
      </c>
      <c r="AM155" s="50">
        <f t="shared" si="44"/>
        <v>0</v>
      </c>
      <c r="AN155" s="1"/>
      <c r="AO155" s="1"/>
      <c r="AP155" s="64" t="s">
        <v>316</v>
      </c>
      <c r="AQ155" s="1"/>
      <c r="AR155" s="1"/>
      <c r="AS155" s="1"/>
      <c r="AT155" s="1"/>
      <c r="AU155" s="1"/>
      <c r="AV155" s="1"/>
      <c r="AW155" s="1"/>
      <c r="BJ155" s="229">
        <v>1</v>
      </c>
    </row>
    <row r="156" spans="1:62" ht="20.100000000000001" customHeight="1" x14ac:dyDescent="0.25">
      <c r="A156" s="232" t="s">
        <v>237</v>
      </c>
      <c r="B156" s="178">
        <f t="shared" si="31"/>
        <v>0</v>
      </c>
      <c r="C156" s="156"/>
      <c r="D156" s="157"/>
      <c r="E156" s="157"/>
      <c r="F156" s="157"/>
      <c r="G156" s="157"/>
      <c r="H156" s="157"/>
      <c r="I156" s="158"/>
      <c r="J156" s="131" t="s">
        <v>237</v>
      </c>
      <c r="K156" s="255" t="str">
        <f t="shared" si="32"/>
        <v>►</v>
      </c>
      <c r="L156" s="341"/>
      <c r="M156" s="341"/>
      <c r="N156" s="341"/>
      <c r="O156" s="341"/>
      <c r="P156" s="341"/>
      <c r="Q156" s="1"/>
      <c r="R156" s="1"/>
      <c r="S156" s="77"/>
      <c r="T156" s="77"/>
      <c r="U156" s="77"/>
      <c r="V156" s="77"/>
      <c r="W156" s="1"/>
      <c r="X156" s="46" t="str">
        <f t="shared" si="38"/>
        <v/>
      </c>
      <c r="Y156" s="46" t="str">
        <f>IF(NOT(AND(LEFT(R156,1)="L",R156&lt;&gt;"LIGNE")),"",IF(UPPER(TRIM(W156))="QS","Qt. suffisante",IF(AJ156="","",IF(AF156="MASSE",IF(AJ156&gt;=1,"Kg","g"),IF(AF156="VOLUME",IF(AJ156&gt;=1,"L","cl"),IFERROR(VLOOKUP(UPPER(TRIM(V156)),AP4:AS49,4,FALSE),V156))))))</f>
        <v/>
      </c>
      <c r="Z156" s="45" t="str">
        <f t="shared" si="39"/>
        <v/>
      </c>
      <c r="AA156" s="45" t="str">
        <f>IF(NOT(AND(LEFT(R156,1)="L",R156&lt;&gt;"LIGNE")),"",IF(UPPER(TRIM(W156))="QS","Qt. suffisante",IF(AI156="","",IF(AF156="MASSE",IF(AI156&gt;=1,"Kg","g"),IF(AF156="VOLUME",IF(AI156&gt;=1,"L","cl"),IFERROR(VLOOKUP(UPPER(TRIM(V156)),AP4:AS49,4,FALSE),V156))))))</f>
        <v/>
      </c>
      <c r="AB156" s="47" t="str">
        <f t="shared" si="33"/>
        <v/>
      </c>
      <c r="AC156" s="47" t="str">
        <f t="shared" si="34"/>
        <v/>
      </c>
      <c r="AD156" s="47" t="str">
        <f t="shared" si="40"/>
        <v/>
      </c>
      <c r="AE156" s="1"/>
      <c r="AF156" s="48" t="str">
        <f>IF(NOT(AND(LEFT(R156,1)="L",R156&lt;&gt;"LIGNE")),"",IFERROR(VLOOKUP(UPPER(TRIM(V156)),AP4:AS49,2,FALSE),""))</f>
        <v/>
      </c>
      <c r="AG156" s="49" t="str">
        <f>IF(NOT(AND(LEFT(R156,1)="L",R156&lt;&gt;"LIGNE")),"",IFERROR(VLOOKUP(UPPER(TRIM(V156)),AP4:AS49,3,FALSE),""))</f>
        <v/>
      </c>
      <c r="AH156" s="49" t="str">
        <f t="shared" si="35"/>
        <v/>
      </c>
      <c r="AI156" s="49" t="str">
        <f t="shared" si="41"/>
        <v/>
      </c>
      <c r="AJ156" s="49" t="str">
        <f t="shared" si="42"/>
        <v/>
      </c>
      <c r="AK156" s="40" t="str">
        <f>IF(R156="RECETTE","",IF(R156="PRINCIPAL AUTEUR",IF(OR(S156="",T156="",V156="",W156="",S156=0),"",IFERROR(IF(OR(VLOOKUP(UPPER(TRIM(SUBSTITUTE(T156,CHAR(160)," "))),AP4:AS49,2,FALSE)&lt;&gt;VLOOKUP(UPPER(TRIM(SUBSTITUTE(W156,CHAR(160)," "))),AP4:AS49,2,FALSE),AND(VLOOKUP(UPPER(TRIM(SUBSTITUTE(T156,CHAR(160)," "))),AP4:AS49,2,FALSE)="AUTRE",UPPER(TRIM(SUBSTITUTE(T156,CHAR(160)," ")))&lt;&gt;UPPER(TRIM(SUBSTITUTE(W156,CHAR(160)," "))))),"",(V156*VLOOKUP(UPPER(TRIM(SUBSTITUTE(W156,CHAR(160)," "))),AP4:AS49,3,FALSE))/(S156*VLOOKUP(UPPER(TRIM(SUBSTITUTE(T156,CHAR(160)," "))),AP4:AS49,3,FALSE))),"")),IFERROR(AK155,"")))</f>
        <v/>
      </c>
      <c r="AL156" s="40" t="str">
        <f t="shared" si="43"/>
        <v/>
      </c>
      <c r="AM156" s="50">
        <f t="shared" si="44"/>
        <v>0</v>
      </c>
      <c r="AN156" s="1"/>
      <c r="AO156" s="1"/>
      <c r="AP156" s="64" t="s">
        <v>368</v>
      </c>
      <c r="AQ156" s="1"/>
      <c r="AR156" s="1"/>
      <c r="AS156" s="1"/>
      <c r="AT156" s="1"/>
      <c r="AU156" s="1"/>
      <c r="AV156" s="1"/>
      <c r="AW156" s="1"/>
      <c r="BJ156" s="229">
        <v>1</v>
      </c>
    </row>
    <row r="157" spans="1:62" ht="20.100000000000001" customHeight="1" x14ac:dyDescent="0.25">
      <c r="A157" s="232" t="s">
        <v>237</v>
      </c>
      <c r="B157" s="178">
        <f t="shared" si="31"/>
        <v>0</v>
      </c>
      <c r="C157" s="156"/>
      <c r="D157" s="157"/>
      <c r="E157" s="157"/>
      <c r="F157" s="157"/>
      <c r="G157" s="157"/>
      <c r="H157" s="157"/>
      <c r="I157" s="158"/>
      <c r="J157" s="131" t="s">
        <v>237</v>
      </c>
      <c r="K157" s="255" t="str">
        <f t="shared" si="32"/>
        <v>►</v>
      </c>
      <c r="L157" s="341"/>
      <c r="M157" s="341"/>
      <c r="N157" s="341"/>
      <c r="O157" s="341"/>
      <c r="P157" s="341"/>
      <c r="Q157" s="1"/>
      <c r="R157" s="1"/>
      <c r="S157" s="77"/>
      <c r="T157" s="77"/>
      <c r="U157" s="77"/>
      <c r="V157" s="77"/>
      <c r="W157" s="1"/>
      <c r="X157" s="46" t="str">
        <f t="shared" si="38"/>
        <v/>
      </c>
      <c r="Y157" s="46" t="str">
        <f>IF(NOT(AND(LEFT(R157,1)="L",R157&lt;&gt;"LIGNE")),"",IF(UPPER(TRIM(W157))="QS","Qt. suffisante",IF(AJ157="","",IF(AF157="MASSE",IF(AJ157&gt;=1,"Kg","g"),IF(AF157="VOLUME",IF(AJ157&gt;=1,"L","cl"),IFERROR(VLOOKUP(UPPER(TRIM(V157)),AP4:AS49,4,FALSE),V157))))))</f>
        <v/>
      </c>
      <c r="Z157" s="45" t="str">
        <f t="shared" si="39"/>
        <v/>
      </c>
      <c r="AA157" s="45" t="str">
        <f>IF(NOT(AND(LEFT(R157,1)="L",R157&lt;&gt;"LIGNE")),"",IF(UPPER(TRIM(W157))="QS","Qt. suffisante",IF(AI157="","",IF(AF157="MASSE",IF(AI157&gt;=1,"Kg","g"),IF(AF157="VOLUME",IF(AI157&gt;=1,"L","cl"),IFERROR(VLOOKUP(UPPER(TRIM(V157)),AP4:AS49,4,FALSE),V157))))))</f>
        <v/>
      </c>
      <c r="AB157" s="47" t="str">
        <f t="shared" si="33"/>
        <v/>
      </c>
      <c r="AC157" s="47" t="str">
        <f t="shared" si="34"/>
        <v/>
      </c>
      <c r="AD157" s="47" t="str">
        <f t="shared" si="40"/>
        <v/>
      </c>
      <c r="AE157" s="1"/>
      <c r="AF157" s="48" t="str">
        <f>IF(NOT(AND(LEFT(R157,1)="L",R157&lt;&gt;"LIGNE")),"",IFERROR(VLOOKUP(UPPER(TRIM(V157)),AP4:AS49,2,FALSE),""))</f>
        <v/>
      </c>
      <c r="AG157" s="49" t="str">
        <f>IF(NOT(AND(LEFT(R157,1)="L",R157&lt;&gt;"LIGNE")),"",IFERROR(VLOOKUP(UPPER(TRIM(V157)),AP4:AS49,3,FALSE),""))</f>
        <v/>
      </c>
      <c r="AH157" s="49" t="str">
        <f t="shared" si="35"/>
        <v/>
      </c>
      <c r="AI157" s="49" t="str">
        <f t="shared" si="41"/>
        <v/>
      </c>
      <c r="AJ157" s="49" t="str">
        <f t="shared" si="42"/>
        <v/>
      </c>
      <c r="AK157" s="40" t="str">
        <f>IF(R157="RECETTE","",IF(R157="PRINCIPAL AUTEUR",IF(OR(S157="",T157="",V157="",W157="",S157=0),"",IFERROR(IF(OR(VLOOKUP(UPPER(TRIM(SUBSTITUTE(T157,CHAR(160)," "))),AP4:AS49,2,FALSE)&lt;&gt;VLOOKUP(UPPER(TRIM(SUBSTITUTE(W157,CHAR(160)," "))),AP4:AS49,2,FALSE),AND(VLOOKUP(UPPER(TRIM(SUBSTITUTE(T157,CHAR(160)," "))),AP4:AS49,2,FALSE)="AUTRE",UPPER(TRIM(SUBSTITUTE(T157,CHAR(160)," ")))&lt;&gt;UPPER(TRIM(SUBSTITUTE(W157,CHAR(160)," "))))),"",(V157*VLOOKUP(UPPER(TRIM(SUBSTITUTE(W157,CHAR(160)," "))),AP4:AS49,3,FALSE))/(S157*VLOOKUP(UPPER(TRIM(SUBSTITUTE(T157,CHAR(160)," "))),AP4:AS49,3,FALSE))),"")),IFERROR(AK156,"")))</f>
        <v/>
      </c>
      <c r="AL157" s="40" t="str">
        <f t="shared" si="43"/>
        <v/>
      </c>
      <c r="AM157" s="50">
        <f t="shared" si="44"/>
        <v>0</v>
      </c>
      <c r="AN157" s="1"/>
      <c r="AO157" s="1"/>
      <c r="AP157" s="64" t="s">
        <v>49</v>
      </c>
      <c r="AQ157" s="1"/>
      <c r="AR157" s="1"/>
      <c r="AS157" s="1"/>
      <c r="AT157" s="1"/>
      <c r="AU157" s="1"/>
      <c r="AV157" s="1"/>
      <c r="AW157" s="1"/>
      <c r="BJ157" s="229">
        <v>1</v>
      </c>
    </row>
    <row r="158" spans="1:62" ht="20.100000000000001" customHeight="1" x14ac:dyDescent="0.25">
      <c r="A158" s="232" t="s">
        <v>237</v>
      </c>
      <c r="B158" s="178">
        <f t="shared" si="31"/>
        <v>0</v>
      </c>
      <c r="C158" s="156"/>
      <c r="D158" s="157"/>
      <c r="E158" s="157"/>
      <c r="F158" s="157"/>
      <c r="G158" s="157"/>
      <c r="H158" s="157"/>
      <c r="I158" s="158"/>
      <c r="J158" s="131" t="s">
        <v>237</v>
      </c>
      <c r="K158" s="255" t="str">
        <f t="shared" si="32"/>
        <v>►</v>
      </c>
      <c r="L158" s="341"/>
      <c r="M158" s="341"/>
      <c r="N158" s="341"/>
      <c r="O158" s="341"/>
      <c r="P158" s="341"/>
      <c r="Q158" s="1"/>
      <c r="R158" s="1"/>
      <c r="S158" s="77"/>
      <c r="T158" s="77"/>
      <c r="U158" s="77"/>
      <c r="V158" s="77"/>
      <c r="W158" s="1"/>
      <c r="X158" s="46" t="str">
        <f t="shared" si="38"/>
        <v/>
      </c>
      <c r="Y158" s="46" t="str">
        <f>IF(NOT(AND(LEFT(R158,1)="L",R158&lt;&gt;"LIGNE")),"",IF(UPPER(TRIM(W158))="QS","Qt. suffisante",IF(AJ158="","",IF(AF158="MASSE",IF(AJ158&gt;=1,"Kg","g"),IF(AF158="VOLUME",IF(AJ158&gt;=1,"L","cl"),IFERROR(VLOOKUP(UPPER(TRIM(V158)),AP4:AS49,4,FALSE),V158))))))</f>
        <v/>
      </c>
      <c r="Z158" s="45" t="str">
        <f t="shared" si="39"/>
        <v/>
      </c>
      <c r="AA158" s="45" t="str">
        <f>IF(NOT(AND(LEFT(R158,1)="L",R158&lt;&gt;"LIGNE")),"",IF(UPPER(TRIM(W158))="QS","Qt. suffisante",IF(AI158="","",IF(AF158="MASSE",IF(AI158&gt;=1,"Kg","g"),IF(AF158="VOLUME",IF(AI158&gt;=1,"L","cl"),IFERROR(VLOOKUP(UPPER(TRIM(V158)),AP4:AS49,4,FALSE),V158))))))</f>
        <v/>
      </c>
      <c r="AB158" s="47" t="str">
        <f t="shared" si="33"/>
        <v/>
      </c>
      <c r="AC158" s="47" t="str">
        <f t="shared" si="34"/>
        <v/>
      </c>
      <c r="AD158" s="47" t="str">
        <f t="shared" si="40"/>
        <v/>
      </c>
      <c r="AE158" s="1"/>
      <c r="AF158" s="48" t="str">
        <f>IF(NOT(AND(LEFT(R158,1)="L",R158&lt;&gt;"LIGNE")),"",IFERROR(VLOOKUP(UPPER(TRIM(V158)),AP4:AS49,2,FALSE),""))</f>
        <v/>
      </c>
      <c r="AG158" s="49" t="str">
        <f>IF(NOT(AND(LEFT(R158,1)="L",R158&lt;&gt;"LIGNE")),"",IFERROR(VLOOKUP(UPPER(TRIM(V158)),AP4:AS49,3,FALSE),""))</f>
        <v/>
      </c>
      <c r="AH158" s="49" t="str">
        <f t="shared" si="35"/>
        <v/>
      </c>
      <c r="AI158" s="49" t="str">
        <f t="shared" si="41"/>
        <v/>
      </c>
      <c r="AJ158" s="49" t="str">
        <f t="shared" si="42"/>
        <v/>
      </c>
      <c r="AK158" s="40" t="str">
        <f>IF(R158="RECETTE","",IF(R158="PRINCIPAL AUTEUR",IF(OR(S158="",T158="",V158="",W158="",S158=0),"",IFERROR(IF(OR(VLOOKUP(UPPER(TRIM(SUBSTITUTE(T158,CHAR(160)," "))),AP4:AS49,2,FALSE)&lt;&gt;VLOOKUP(UPPER(TRIM(SUBSTITUTE(W158,CHAR(160)," "))),AP4:AS49,2,FALSE),AND(VLOOKUP(UPPER(TRIM(SUBSTITUTE(T158,CHAR(160)," "))),AP4:AS49,2,FALSE)="AUTRE",UPPER(TRIM(SUBSTITUTE(T158,CHAR(160)," ")))&lt;&gt;UPPER(TRIM(SUBSTITUTE(W158,CHAR(160)," "))))),"",(V158*VLOOKUP(UPPER(TRIM(SUBSTITUTE(W158,CHAR(160)," "))),AP4:AS49,3,FALSE))/(S158*VLOOKUP(UPPER(TRIM(SUBSTITUTE(T158,CHAR(160)," "))),AP4:AS49,3,FALSE))),"")),IFERROR(AK157,"")))</f>
        <v/>
      </c>
      <c r="AL158" s="40" t="str">
        <f t="shared" si="43"/>
        <v/>
      </c>
      <c r="AM158" s="50">
        <f t="shared" si="44"/>
        <v>0</v>
      </c>
      <c r="AN158" s="1"/>
      <c r="AO158" s="1"/>
      <c r="AP158" s="64" t="s">
        <v>439</v>
      </c>
      <c r="AQ158" s="1"/>
      <c r="AR158" s="1"/>
      <c r="AS158" s="1"/>
      <c r="AT158" s="1"/>
      <c r="AU158" s="1"/>
      <c r="AV158" s="1"/>
      <c r="AW158" s="1"/>
      <c r="BJ158" s="229">
        <v>1</v>
      </c>
    </row>
    <row r="159" spans="1:62" ht="20.100000000000001" customHeight="1" x14ac:dyDescent="0.25">
      <c r="A159" s="232" t="s">
        <v>237</v>
      </c>
      <c r="B159" s="178">
        <f t="shared" si="31"/>
        <v>0</v>
      </c>
      <c r="C159" s="156"/>
      <c r="D159" s="157"/>
      <c r="E159" s="157"/>
      <c r="F159" s="157"/>
      <c r="G159" s="157"/>
      <c r="H159" s="157"/>
      <c r="I159" s="158"/>
      <c r="J159" s="131" t="s">
        <v>237</v>
      </c>
      <c r="K159" s="255" t="str">
        <f t="shared" si="32"/>
        <v>►</v>
      </c>
      <c r="L159" s="341"/>
      <c r="M159" s="341"/>
      <c r="N159" s="341"/>
      <c r="O159" s="341"/>
      <c r="P159" s="341"/>
      <c r="Q159" s="1"/>
      <c r="R159" s="1"/>
      <c r="S159" s="77"/>
      <c r="T159" s="77"/>
      <c r="U159" s="77"/>
      <c r="V159" s="77"/>
      <c r="W159" s="1"/>
      <c r="X159" s="46" t="str">
        <f t="shared" si="38"/>
        <v/>
      </c>
      <c r="Y159" s="46" t="str">
        <f>IF(NOT(AND(LEFT(R159,1)="L",R159&lt;&gt;"LIGNE")),"",IF(UPPER(TRIM(W159))="QS","Qt. suffisante",IF(AJ159="","",IF(AF159="MASSE",IF(AJ159&gt;=1,"Kg","g"),IF(AF159="VOLUME",IF(AJ159&gt;=1,"L","cl"),IFERROR(VLOOKUP(UPPER(TRIM(V159)),AP4:AS49,4,FALSE),V159))))))</f>
        <v/>
      </c>
      <c r="Z159" s="45" t="str">
        <f t="shared" si="39"/>
        <v/>
      </c>
      <c r="AA159" s="45" t="str">
        <f>IF(NOT(AND(LEFT(R159,1)="L",R159&lt;&gt;"LIGNE")),"",IF(UPPER(TRIM(W159))="QS","Qt. suffisante",IF(AI159="","",IF(AF159="MASSE",IF(AI159&gt;=1,"Kg","g"),IF(AF159="VOLUME",IF(AI159&gt;=1,"L","cl"),IFERROR(VLOOKUP(UPPER(TRIM(V159)),AP4:AS49,4,FALSE),V159))))))</f>
        <v/>
      </c>
      <c r="AB159" s="47" t="str">
        <f t="shared" si="33"/>
        <v/>
      </c>
      <c r="AC159" s="47" t="str">
        <f t="shared" si="34"/>
        <v/>
      </c>
      <c r="AD159" s="47" t="str">
        <f t="shared" si="40"/>
        <v/>
      </c>
      <c r="AE159" s="1"/>
      <c r="AF159" s="48" t="str">
        <f>IF(NOT(AND(LEFT(R159,1)="L",R159&lt;&gt;"LIGNE")),"",IFERROR(VLOOKUP(UPPER(TRIM(V159)),AP4:AS49,2,FALSE),""))</f>
        <v/>
      </c>
      <c r="AG159" s="49" t="str">
        <f>IF(NOT(AND(LEFT(R159,1)="L",R159&lt;&gt;"LIGNE")),"",IFERROR(VLOOKUP(UPPER(TRIM(V159)),AP4:AS49,3,FALSE),""))</f>
        <v/>
      </c>
      <c r="AH159" s="49" t="str">
        <f t="shared" si="35"/>
        <v/>
      </c>
      <c r="AI159" s="49" t="str">
        <f t="shared" si="41"/>
        <v/>
      </c>
      <c r="AJ159" s="49" t="str">
        <f t="shared" si="42"/>
        <v/>
      </c>
      <c r="AK159" s="40" t="str">
        <f>IF(R159="RECETTE","",IF(R159="PRINCIPAL AUTEUR",IF(OR(S159="",T159="",V159="",W159="",S159=0),"",IFERROR(IF(OR(VLOOKUP(UPPER(TRIM(SUBSTITUTE(T159,CHAR(160)," "))),AP4:AS49,2,FALSE)&lt;&gt;VLOOKUP(UPPER(TRIM(SUBSTITUTE(W159,CHAR(160)," "))),AP4:AS49,2,FALSE),AND(VLOOKUP(UPPER(TRIM(SUBSTITUTE(T159,CHAR(160)," "))),AP4:AS49,2,FALSE)="AUTRE",UPPER(TRIM(SUBSTITUTE(T159,CHAR(160)," ")))&lt;&gt;UPPER(TRIM(SUBSTITUTE(W159,CHAR(160)," "))))),"",(V159*VLOOKUP(UPPER(TRIM(SUBSTITUTE(W159,CHAR(160)," "))),AP4:AS49,3,FALSE))/(S159*VLOOKUP(UPPER(TRIM(SUBSTITUTE(T159,CHAR(160)," "))),AP4:AS49,3,FALSE))),"")),IFERROR(AK158,"")))</f>
        <v/>
      </c>
      <c r="AL159" s="40" t="str">
        <f t="shared" si="43"/>
        <v/>
      </c>
      <c r="AM159" s="50">
        <f t="shared" si="44"/>
        <v>0</v>
      </c>
      <c r="AN159" s="1"/>
      <c r="AO159" s="1"/>
      <c r="AP159" s="64" t="s">
        <v>52</v>
      </c>
      <c r="AQ159" s="1"/>
      <c r="AR159" s="1"/>
      <c r="AS159" s="1"/>
      <c r="AT159" s="1"/>
      <c r="AU159" s="1"/>
      <c r="AV159" s="1"/>
      <c r="AW159" s="1"/>
      <c r="BJ159" s="229">
        <v>1</v>
      </c>
    </row>
    <row r="160" spans="1:62" ht="20.100000000000001" customHeight="1" x14ac:dyDescent="0.25">
      <c r="A160" s="232" t="s">
        <v>237</v>
      </c>
      <c r="B160" s="178">
        <f t="shared" si="31"/>
        <v>0</v>
      </c>
      <c r="C160" s="156"/>
      <c r="D160" s="157"/>
      <c r="E160" s="157"/>
      <c r="F160" s="157"/>
      <c r="G160" s="157"/>
      <c r="H160" s="157"/>
      <c r="I160" s="158"/>
      <c r="J160" s="131" t="s">
        <v>237</v>
      </c>
      <c r="K160" s="255" t="str">
        <f t="shared" si="32"/>
        <v>►</v>
      </c>
      <c r="L160" s="341"/>
      <c r="M160" s="341"/>
      <c r="N160" s="341"/>
      <c r="O160" s="341"/>
      <c r="P160" s="341"/>
      <c r="Q160" s="1"/>
      <c r="R160" s="1"/>
      <c r="S160" s="77"/>
      <c r="T160" s="77"/>
      <c r="U160" s="77"/>
      <c r="V160" s="77"/>
      <c r="W160" s="1"/>
      <c r="X160" s="46" t="str">
        <f t="shared" si="38"/>
        <v/>
      </c>
      <c r="Y160" s="46" t="str">
        <f>IF(NOT(AND(LEFT(R160,1)="L",R160&lt;&gt;"LIGNE")),"",IF(UPPER(TRIM(W160))="QS","Qt. suffisante",IF(AJ160="","",IF(AF160="MASSE",IF(AJ160&gt;=1,"Kg","g"),IF(AF160="VOLUME",IF(AJ160&gt;=1,"L","cl"),IFERROR(VLOOKUP(UPPER(TRIM(V160)),AP4:AS49,4,FALSE),V160))))))</f>
        <v/>
      </c>
      <c r="Z160" s="45" t="str">
        <f t="shared" si="39"/>
        <v/>
      </c>
      <c r="AA160" s="45" t="str">
        <f>IF(NOT(AND(LEFT(R160,1)="L",R160&lt;&gt;"LIGNE")),"",IF(UPPER(TRIM(W160))="QS","Qt. suffisante",IF(AI160="","",IF(AF160="MASSE",IF(AI160&gt;=1,"Kg","g"),IF(AF160="VOLUME",IF(AI160&gt;=1,"L","cl"),IFERROR(VLOOKUP(UPPER(TRIM(V160)),AP4:AS49,4,FALSE),V160))))))</f>
        <v/>
      </c>
      <c r="AB160" s="47" t="str">
        <f t="shared" si="33"/>
        <v/>
      </c>
      <c r="AC160" s="47" t="str">
        <f t="shared" si="34"/>
        <v/>
      </c>
      <c r="AD160" s="47" t="str">
        <f t="shared" si="40"/>
        <v/>
      </c>
      <c r="AE160" s="1"/>
      <c r="AF160" s="48" t="str">
        <f>IF(NOT(AND(LEFT(R160,1)="L",R160&lt;&gt;"LIGNE")),"",IFERROR(VLOOKUP(UPPER(TRIM(V160)),AP4:AS49,2,FALSE),""))</f>
        <v/>
      </c>
      <c r="AG160" s="49" t="str">
        <f>IF(NOT(AND(LEFT(R160,1)="L",R160&lt;&gt;"LIGNE")),"",IFERROR(VLOOKUP(UPPER(TRIM(V160)),AP4:AS49,3,FALSE),""))</f>
        <v/>
      </c>
      <c r="AH160" s="49" t="str">
        <f t="shared" si="35"/>
        <v/>
      </c>
      <c r="AI160" s="49" t="str">
        <f t="shared" si="41"/>
        <v/>
      </c>
      <c r="AJ160" s="49" t="str">
        <f t="shared" si="42"/>
        <v/>
      </c>
      <c r="AK160" s="40" t="str">
        <f>IF(R160="RECETTE","",IF(R160="PRINCIPAL AUTEUR",IF(OR(S160="",T160="",V160="",W160="",S160=0),"",IFERROR(IF(OR(VLOOKUP(UPPER(TRIM(SUBSTITUTE(T160,CHAR(160)," "))),AP4:AS49,2,FALSE)&lt;&gt;VLOOKUP(UPPER(TRIM(SUBSTITUTE(W160,CHAR(160)," "))),AP4:AS49,2,FALSE),AND(VLOOKUP(UPPER(TRIM(SUBSTITUTE(T160,CHAR(160)," "))),AP4:AS49,2,FALSE)="AUTRE",UPPER(TRIM(SUBSTITUTE(T160,CHAR(160)," ")))&lt;&gt;UPPER(TRIM(SUBSTITUTE(W160,CHAR(160)," "))))),"",(V160*VLOOKUP(UPPER(TRIM(SUBSTITUTE(W160,CHAR(160)," "))),AP4:AS49,3,FALSE))/(S160*VLOOKUP(UPPER(TRIM(SUBSTITUTE(T160,CHAR(160)," "))),AP4:AS49,3,FALSE))),"")),IFERROR(AK159,"")))</f>
        <v/>
      </c>
      <c r="AL160" s="40" t="str">
        <f t="shared" si="43"/>
        <v/>
      </c>
      <c r="AM160" s="50">
        <f t="shared" si="44"/>
        <v>0</v>
      </c>
      <c r="AN160" s="1"/>
      <c r="AO160" s="1"/>
      <c r="AP160" s="64" t="s">
        <v>440</v>
      </c>
      <c r="AQ160" s="1"/>
      <c r="AR160" s="1"/>
      <c r="AS160" s="1"/>
      <c r="AT160" s="1"/>
      <c r="AU160" s="1"/>
      <c r="AV160" s="1"/>
      <c r="AW160" s="1"/>
      <c r="BJ160" s="229">
        <v>1</v>
      </c>
    </row>
    <row r="161" spans="1:62" ht="20.100000000000001" customHeight="1" x14ac:dyDescent="0.25">
      <c r="A161" s="232" t="s">
        <v>237</v>
      </c>
      <c r="B161" s="178">
        <f t="shared" si="31"/>
        <v>0</v>
      </c>
      <c r="C161" s="156"/>
      <c r="D161" s="157"/>
      <c r="E161" s="157"/>
      <c r="F161" s="157"/>
      <c r="G161" s="157"/>
      <c r="H161" s="157"/>
      <c r="I161" s="158"/>
      <c r="J161" s="131" t="s">
        <v>237</v>
      </c>
      <c r="K161" s="255" t="str">
        <f t="shared" si="32"/>
        <v>►</v>
      </c>
      <c r="L161" s="341"/>
      <c r="M161" s="341"/>
      <c r="N161" s="341"/>
      <c r="O161" s="341"/>
      <c r="P161" s="341"/>
      <c r="Q161" s="1"/>
      <c r="R161" s="1"/>
      <c r="S161" s="77"/>
      <c r="T161" s="77"/>
      <c r="U161" s="77"/>
      <c r="V161" s="77"/>
      <c r="W161" s="1"/>
      <c r="X161" s="46" t="str">
        <f t="shared" si="38"/>
        <v/>
      </c>
      <c r="Y161" s="46" t="str">
        <f>IF(NOT(AND(LEFT(R161,1)="L",R161&lt;&gt;"LIGNE")),"",IF(UPPER(TRIM(W161))="QS","Qt. suffisante",IF(AJ161="","",IF(AF161="MASSE",IF(AJ161&gt;=1,"Kg","g"),IF(AF161="VOLUME",IF(AJ161&gt;=1,"L","cl"),IFERROR(VLOOKUP(UPPER(TRIM(V161)),AP4:AS49,4,FALSE),V161))))))</f>
        <v/>
      </c>
      <c r="Z161" s="45" t="str">
        <f t="shared" si="39"/>
        <v/>
      </c>
      <c r="AA161" s="45" t="str">
        <f>IF(NOT(AND(LEFT(R161,1)="L",R161&lt;&gt;"LIGNE")),"",IF(UPPER(TRIM(W161))="QS","Qt. suffisante",IF(AI161="","",IF(AF161="MASSE",IF(AI161&gt;=1,"Kg","g"),IF(AF161="VOLUME",IF(AI161&gt;=1,"L","cl"),IFERROR(VLOOKUP(UPPER(TRIM(V161)),AP4:AS49,4,FALSE),V161))))))</f>
        <v/>
      </c>
      <c r="AB161" s="47" t="str">
        <f t="shared" si="33"/>
        <v/>
      </c>
      <c r="AC161" s="47" t="str">
        <f t="shared" si="34"/>
        <v/>
      </c>
      <c r="AD161" s="47" t="str">
        <f t="shared" si="40"/>
        <v/>
      </c>
      <c r="AE161" s="1"/>
      <c r="AF161" s="48" t="str">
        <f>IF(NOT(AND(LEFT(R161,1)="L",R161&lt;&gt;"LIGNE")),"",IFERROR(VLOOKUP(UPPER(TRIM(V161)),AP4:AS49,2,FALSE),""))</f>
        <v/>
      </c>
      <c r="AG161" s="49" t="str">
        <f>IF(NOT(AND(LEFT(R161,1)="L",R161&lt;&gt;"LIGNE")),"",IFERROR(VLOOKUP(UPPER(TRIM(V161)),AP4:AS49,3,FALSE),""))</f>
        <v/>
      </c>
      <c r="AH161" s="49" t="str">
        <f t="shared" si="35"/>
        <v/>
      </c>
      <c r="AI161" s="49" t="str">
        <f t="shared" si="41"/>
        <v/>
      </c>
      <c r="AJ161" s="49" t="str">
        <f t="shared" si="42"/>
        <v/>
      </c>
      <c r="AK161" s="40" t="str">
        <f>IF(R161="RECETTE","",IF(R161="PRINCIPAL AUTEUR",IF(OR(S161="",T161="",V161="",W161="",S161=0),"",IFERROR(IF(OR(VLOOKUP(UPPER(TRIM(SUBSTITUTE(T161,CHAR(160)," "))),AP4:AS49,2,FALSE)&lt;&gt;VLOOKUP(UPPER(TRIM(SUBSTITUTE(W161,CHAR(160)," "))),AP4:AS49,2,FALSE),AND(VLOOKUP(UPPER(TRIM(SUBSTITUTE(T161,CHAR(160)," "))),AP4:AS49,2,FALSE)="AUTRE",UPPER(TRIM(SUBSTITUTE(T161,CHAR(160)," ")))&lt;&gt;UPPER(TRIM(SUBSTITUTE(W161,CHAR(160)," "))))),"",(V161*VLOOKUP(UPPER(TRIM(SUBSTITUTE(W161,CHAR(160)," "))),AP4:AS49,3,FALSE))/(S161*VLOOKUP(UPPER(TRIM(SUBSTITUTE(T161,CHAR(160)," "))),AP4:AS49,3,FALSE))),"")),IFERROR(AK160,"")))</f>
        <v/>
      </c>
      <c r="AL161" s="40" t="str">
        <f t="shared" si="43"/>
        <v/>
      </c>
      <c r="AM161" s="50">
        <f t="shared" si="44"/>
        <v>0</v>
      </c>
      <c r="AN161" s="1"/>
      <c r="AO161" s="1"/>
      <c r="AP161" s="64" t="s">
        <v>441</v>
      </c>
      <c r="AQ161" s="1"/>
      <c r="AR161" s="1"/>
      <c r="AS161" s="1"/>
      <c r="AT161" s="1"/>
      <c r="AU161" s="1"/>
      <c r="AV161" s="1"/>
      <c r="AW161" s="1"/>
      <c r="BJ161" s="229">
        <v>1</v>
      </c>
    </row>
    <row r="162" spans="1:62" ht="20.100000000000001" customHeight="1" x14ac:dyDescent="0.25">
      <c r="A162" s="232" t="s">
        <v>237</v>
      </c>
      <c r="B162" s="178">
        <f t="shared" si="31"/>
        <v>0</v>
      </c>
      <c r="C162" s="156"/>
      <c r="D162" s="157"/>
      <c r="E162" s="157"/>
      <c r="F162" s="157"/>
      <c r="G162" s="157"/>
      <c r="H162" s="157"/>
      <c r="I162" s="158"/>
      <c r="J162" s="131" t="s">
        <v>237</v>
      </c>
      <c r="K162" s="255" t="str">
        <f t="shared" si="32"/>
        <v>►</v>
      </c>
      <c r="L162" s="341"/>
      <c r="M162" s="341"/>
      <c r="N162" s="341"/>
      <c r="O162" s="341"/>
      <c r="P162" s="341"/>
      <c r="Q162" s="1"/>
      <c r="R162" s="1"/>
      <c r="S162" s="77"/>
      <c r="T162" s="77"/>
      <c r="U162" s="77"/>
      <c r="V162" s="77"/>
      <c r="W162" s="1"/>
      <c r="X162" s="46" t="str">
        <f t="shared" si="38"/>
        <v/>
      </c>
      <c r="Y162" s="46" t="str">
        <f>IF(NOT(AND(LEFT(R162,1)="L",R162&lt;&gt;"LIGNE")),"",IF(UPPER(TRIM(W162))="QS","Qt. suffisante",IF(AJ162="","",IF(AF162="MASSE",IF(AJ162&gt;=1,"Kg","g"),IF(AF162="VOLUME",IF(AJ162&gt;=1,"L","cl"),IFERROR(VLOOKUP(UPPER(TRIM(V162)),AP4:AS49,4,FALSE),V162))))))</f>
        <v/>
      </c>
      <c r="Z162" s="45" t="str">
        <f t="shared" si="39"/>
        <v/>
      </c>
      <c r="AA162" s="45" t="str">
        <f>IF(NOT(AND(LEFT(R162,1)="L",R162&lt;&gt;"LIGNE")),"",IF(UPPER(TRIM(W162))="QS","Qt. suffisante",IF(AI162="","",IF(AF162="MASSE",IF(AI162&gt;=1,"Kg","g"),IF(AF162="VOLUME",IF(AI162&gt;=1,"L","cl"),IFERROR(VLOOKUP(UPPER(TRIM(V162)),AP4:AS49,4,FALSE),V162))))))</f>
        <v/>
      </c>
      <c r="AB162" s="47" t="str">
        <f t="shared" si="33"/>
        <v/>
      </c>
      <c r="AC162" s="47" t="str">
        <f t="shared" si="34"/>
        <v/>
      </c>
      <c r="AD162" s="47" t="str">
        <f t="shared" si="40"/>
        <v/>
      </c>
      <c r="AE162" s="1"/>
      <c r="AF162" s="48" t="str">
        <f>IF(NOT(AND(LEFT(R162,1)="L",R162&lt;&gt;"LIGNE")),"",IFERROR(VLOOKUP(UPPER(TRIM(V162)),AP4:AS49,2,FALSE),""))</f>
        <v/>
      </c>
      <c r="AG162" s="49" t="str">
        <f>IF(NOT(AND(LEFT(R162,1)="L",R162&lt;&gt;"LIGNE")),"",IFERROR(VLOOKUP(UPPER(TRIM(V162)),AP4:AS49,3,FALSE),""))</f>
        <v/>
      </c>
      <c r="AH162" s="49" t="str">
        <f t="shared" si="35"/>
        <v/>
      </c>
      <c r="AI162" s="49" t="str">
        <f t="shared" si="41"/>
        <v/>
      </c>
      <c r="AJ162" s="49" t="str">
        <f t="shared" si="42"/>
        <v/>
      </c>
      <c r="AK162" s="40" t="str">
        <f>IF(R162="RECETTE","",IF(R162="PRINCIPAL AUTEUR",IF(OR(S162="",T162="",V162="",W162="",S162=0),"",IFERROR(IF(OR(VLOOKUP(UPPER(TRIM(SUBSTITUTE(T162,CHAR(160)," "))),AP4:AS49,2,FALSE)&lt;&gt;VLOOKUP(UPPER(TRIM(SUBSTITUTE(W162,CHAR(160)," "))),AP4:AS49,2,FALSE),AND(VLOOKUP(UPPER(TRIM(SUBSTITUTE(T162,CHAR(160)," "))),AP4:AS49,2,FALSE)="AUTRE",UPPER(TRIM(SUBSTITUTE(T162,CHAR(160)," ")))&lt;&gt;UPPER(TRIM(SUBSTITUTE(W162,CHAR(160)," "))))),"",(V162*VLOOKUP(UPPER(TRIM(SUBSTITUTE(W162,CHAR(160)," "))),AP4:AS49,3,FALSE))/(S162*VLOOKUP(UPPER(TRIM(SUBSTITUTE(T162,CHAR(160)," "))),AP4:AS49,3,FALSE))),"")),IFERROR(AK161,"")))</f>
        <v/>
      </c>
      <c r="AL162" s="40" t="str">
        <f t="shared" si="43"/>
        <v/>
      </c>
      <c r="AM162" s="50">
        <f t="shared" si="44"/>
        <v>0</v>
      </c>
      <c r="AN162" s="1"/>
      <c r="AO162" s="1"/>
      <c r="AP162" s="64" t="s">
        <v>442</v>
      </c>
      <c r="AQ162" s="1"/>
      <c r="AR162" s="1"/>
      <c r="AS162" s="1"/>
      <c r="AT162" s="1"/>
      <c r="AU162" s="1"/>
      <c r="AV162" s="1"/>
      <c r="AW162" s="1"/>
      <c r="BJ162" s="229">
        <v>1</v>
      </c>
    </row>
    <row r="163" spans="1:62" ht="20.100000000000001" customHeight="1" x14ac:dyDescent="0.25">
      <c r="A163" s="232" t="s">
        <v>237</v>
      </c>
      <c r="B163" s="178">
        <f t="shared" si="31"/>
        <v>0</v>
      </c>
      <c r="C163" s="156"/>
      <c r="D163" s="157"/>
      <c r="E163" s="157"/>
      <c r="F163" s="157"/>
      <c r="G163" s="157"/>
      <c r="H163" s="157"/>
      <c r="I163" s="158"/>
      <c r="J163" s="131" t="s">
        <v>237</v>
      </c>
      <c r="K163" s="255" t="str">
        <f t="shared" si="32"/>
        <v>►</v>
      </c>
      <c r="L163" s="341"/>
      <c r="M163" s="341"/>
      <c r="N163" s="341"/>
      <c r="O163" s="341"/>
      <c r="P163" s="341"/>
      <c r="Q163" s="1"/>
      <c r="R163" s="1"/>
      <c r="S163" s="77"/>
      <c r="T163" s="77"/>
      <c r="U163" s="77"/>
      <c r="V163" s="77"/>
      <c r="W163" s="1"/>
      <c r="X163" s="46" t="str">
        <f t="shared" si="38"/>
        <v/>
      </c>
      <c r="Y163" s="46" t="str">
        <f>IF(NOT(AND(LEFT(R163,1)="L",R163&lt;&gt;"LIGNE")),"",IF(UPPER(TRIM(W163))="QS","Qt. suffisante",IF(AJ163="","",IF(AF163="MASSE",IF(AJ163&gt;=1,"Kg","g"),IF(AF163="VOLUME",IF(AJ163&gt;=1,"L","cl"),IFERROR(VLOOKUP(UPPER(TRIM(V163)),AP4:AS49,4,FALSE),V163))))))</f>
        <v/>
      </c>
      <c r="Z163" s="45" t="str">
        <f t="shared" si="39"/>
        <v/>
      </c>
      <c r="AA163" s="45" t="str">
        <f>IF(NOT(AND(LEFT(R163,1)="L",R163&lt;&gt;"LIGNE")),"",IF(UPPER(TRIM(W163))="QS","Qt. suffisante",IF(AI163="","",IF(AF163="MASSE",IF(AI163&gt;=1,"Kg","g"),IF(AF163="VOLUME",IF(AI163&gt;=1,"L","cl"),IFERROR(VLOOKUP(UPPER(TRIM(V163)),AP4:AS49,4,FALSE),V163))))))</f>
        <v/>
      </c>
      <c r="AB163" s="47" t="str">
        <f t="shared" si="33"/>
        <v/>
      </c>
      <c r="AC163" s="47" t="str">
        <f t="shared" si="34"/>
        <v/>
      </c>
      <c r="AD163" s="47" t="str">
        <f t="shared" si="40"/>
        <v/>
      </c>
      <c r="AE163" s="1"/>
      <c r="AF163" s="48" t="str">
        <f>IF(NOT(AND(LEFT(R163,1)="L",R163&lt;&gt;"LIGNE")),"",IFERROR(VLOOKUP(UPPER(TRIM(V163)),AP4:AS49,2,FALSE),""))</f>
        <v/>
      </c>
      <c r="AG163" s="49" t="str">
        <f>IF(NOT(AND(LEFT(R163,1)="L",R163&lt;&gt;"LIGNE")),"",IFERROR(VLOOKUP(UPPER(TRIM(V163)),AP4:AS49,3,FALSE),""))</f>
        <v/>
      </c>
      <c r="AH163" s="49" t="str">
        <f t="shared" si="35"/>
        <v/>
      </c>
      <c r="AI163" s="49" t="str">
        <f t="shared" si="41"/>
        <v/>
      </c>
      <c r="AJ163" s="49" t="str">
        <f t="shared" si="42"/>
        <v/>
      </c>
      <c r="AK163" s="40" t="str">
        <f>IF(R163="RECETTE","",IF(R163="PRINCIPAL AUTEUR",IF(OR(S163="",T163="",V163="",W163="",S163=0),"",IFERROR(IF(OR(VLOOKUP(UPPER(TRIM(SUBSTITUTE(T163,CHAR(160)," "))),AP4:AS49,2,FALSE)&lt;&gt;VLOOKUP(UPPER(TRIM(SUBSTITUTE(W163,CHAR(160)," "))),AP4:AS49,2,FALSE),AND(VLOOKUP(UPPER(TRIM(SUBSTITUTE(T163,CHAR(160)," "))),AP4:AS49,2,FALSE)="AUTRE",UPPER(TRIM(SUBSTITUTE(T163,CHAR(160)," ")))&lt;&gt;UPPER(TRIM(SUBSTITUTE(W163,CHAR(160)," "))))),"",(V163*VLOOKUP(UPPER(TRIM(SUBSTITUTE(W163,CHAR(160)," "))),AP4:AS49,3,FALSE))/(S163*VLOOKUP(UPPER(TRIM(SUBSTITUTE(T163,CHAR(160)," "))),AP4:AS49,3,FALSE))),"")),IFERROR(AK162,"")))</f>
        <v/>
      </c>
      <c r="AL163" s="40" t="str">
        <f t="shared" si="43"/>
        <v/>
      </c>
      <c r="AM163" s="50">
        <f t="shared" si="44"/>
        <v>0</v>
      </c>
      <c r="AN163" s="1"/>
      <c r="AO163" s="1"/>
      <c r="AP163" s="64" t="s">
        <v>443</v>
      </c>
      <c r="AQ163" s="1"/>
      <c r="AR163" s="1"/>
      <c r="AS163" s="1"/>
      <c r="AT163" s="1"/>
      <c r="AU163" s="1"/>
      <c r="AV163" s="1"/>
      <c r="AW163" s="1"/>
      <c r="BJ163" s="229">
        <v>1</v>
      </c>
    </row>
    <row r="164" spans="1:62" ht="20.100000000000001" customHeight="1" x14ac:dyDescent="0.25">
      <c r="A164" s="232" t="s">
        <v>237</v>
      </c>
      <c r="B164" s="178">
        <f t="shared" si="31"/>
        <v>0</v>
      </c>
      <c r="C164" s="156"/>
      <c r="D164" s="157"/>
      <c r="E164" s="157"/>
      <c r="F164" s="157"/>
      <c r="G164" s="157"/>
      <c r="H164" s="157"/>
      <c r="I164" s="158"/>
      <c r="J164" s="131" t="s">
        <v>237</v>
      </c>
      <c r="K164" s="255" t="str">
        <f t="shared" si="32"/>
        <v>►</v>
      </c>
      <c r="L164" s="341"/>
      <c r="M164" s="341"/>
      <c r="N164" s="341"/>
      <c r="O164" s="341"/>
      <c r="P164" s="341"/>
      <c r="Q164" s="1"/>
      <c r="R164" s="1"/>
      <c r="S164" s="77"/>
      <c r="T164" s="77"/>
      <c r="U164" s="77"/>
      <c r="V164" s="77"/>
      <c r="W164" s="1"/>
      <c r="X164" s="46" t="str">
        <f t="shared" si="38"/>
        <v/>
      </c>
      <c r="Y164" s="46" t="str">
        <f>IF(NOT(AND(LEFT(R164,1)="L",R164&lt;&gt;"LIGNE")),"",IF(UPPER(TRIM(W164))="QS","Qt. suffisante",IF(AJ164="","",IF(AF164="MASSE",IF(AJ164&gt;=1,"Kg","g"),IF(AF164="VOLUME",IF(AJ164&gt;=1,"L","cl"),IFERROR(VLOOKUP(UPPER(TRIM(V164)),AP4:AS49,4,FALSE),V164))))))</f>
        <v/>
      </c>
      <c r="Z164" s="45" t="str">
        <f t="shared" si="39"/>
        <v/>
      </c>
      <c r="AA164" s="45" t="str">
        <f>IF(NOT(AND(LEFT(R164,1)="L",R164&lt;&gt;"LIGNE")),"",IF(UPPER(TRIM(W164))="QS","Qt. suffisante",IF(AI164="","",IF(AF164="MASSE",IF(AI164&gt;=1,"Kg","g"),IF(AF164="VOLUME",IF(AI164&gt;=1,"L","cl"),IFERROR(VLOOKUP(UPPER(TRIM(V164)),AP4:AS49,4,FALSE),V164))))))</f>
        <v/>
      </c>
      <c r="AB164" s="47" t="str">
        <f t="shared" si="33"/>
        <v/>
      </c>
      <c r="AC164" s="47" t="str">
        <f t="shared" si="34"/>
        <v/>
      </c>
      <c r="AD164" s="47" t="str">
        <f t="shared" si="40"/>
        <v/>
      </c>
      <c r="AE164" s="1"/>
      <c r="AF164" s="48" t="str">
        <f>IF(NOT(AND(LEFT(R164,1)="L",R164&lt;&gt;"LIGNE")),"",IFERROR(VLOOKUP(UPPER(TRIM(V164)),AP4:AS49,2,FALSE),""))</f>
        <v/>
      </c>
      <c r="AG164" s="49" t="str">
        <f>IF(NOT(AND(LEFT(R164,1)="L",R164&lt;&gt;"LIGNE")),"",IFERROR(VLOOKUP(UPPER(TRIM(V164)),AP4:AS49,3,FALSE),""))</f>
        <v/>
      </c>
      <c r="AH164" s="49" t="str">
        <f t="shared" si="35"/>
        <v/>
      </c>
      <c r="AI164" s="49" t="str">
        <f t="shared" si="41"/>
        <v/>
      </c>
      <c r="AJ164" s="49" t="str">
        <f t="shared" si="42"/>
        <v/>
      </c>
      <c r="AK164" s="40" t="str">
        <f>IF(R164="RECETTE","",IF(R164="PRINCIPAL AUTEUR",IF(OR(S164="",T164="",V164="",W164="",S164=0),"",IFERROR(IF(OR(VLOOKUP(UPPER(TRIM(SUBSTITUTE(T164,CHAR(160)," "))),AP4:AS49,2,FALSE)&lt;&gt;VLOOKUP(UPPER(TRIM(SUBSTITUTE(W164,CHAR(160)," "))),AP4:AS49,2,FALSE),AND(VLOOKUP(UPPER(TRIM(SUBSTITUTE(T164,CHAR(160)," "))),AP4:AS49,2,FALSE)="AUTRE",UPPER(TRIM(SUBSTITUTE(T164,CHAR(160)," ")))&lt;&gt;UPPER(TRIM(SUBSTITUTE(W164,CHAR(160)," "))))),"",(V164*VLOOKUP(UPPER(TRIM(SUBSTITUTE(W164,CHAR(160)," "))),AP4:AS49,3,FALSE))/(S164*VLOOKUP(UPPER(TRIM(SUBSTITUTE(T164,CHAR(160)," "))),AP4:AS49,3,FALSE))),"")),IFERROR(AK163,"")))</f>
        <v/>
      </c>
      <c r="AL164" s="40" t="str">
        <f t="shared" si="43"/>
        <v/>
      </c>
      <c r="AM164" s="50">
        <f t="shared" si="44"/>
        <v>0</v>
      </c>
      <c r="AN164" s="1"/>
      <c r="AO164" s="1"/>
      <c r="AP164" s="64" t="s">
        <v>367</v>
      </c>
      <c r="AQ164" s="1"/>
      <c r="AR164" s="1"/>
      <c r="AS164" s="1"/>
      <c r="BJ164" s="229">
        <v>1</v>
      </c>
    </row>
    <row r="165" spans="1:62" ht="20.100000000000001" customHeight="1" x14ac:dyDescent="0.25">
      <c r="A165" s="232" t="s">
        <v>237</v>
      </c>
      <c r="B165" s="178">
        <f t="shared" si="31"/>
        <v>0</v>
      </c>
      <c r="C165" s="156"/>
      <c r="D165" s="157"/>
      <c r="E165" s="157"/>
      <c r="F165" s="157"/>
      <c r="G165" s="157"/>
      <c r="H165" s="157"/>
      <c r="I165" s="158"/>
      <c r="J165" s="131" t="s">
        <v>237</v>
      </c>
      <c r="K165" s="255" t="str">
        <f t="shared" si="32"/>
        <v>►</v>
      </c>
      <c r="L165" s="341"/>
      <c r="M165" s="341"/>
      <c r="N165" s="341"/>
      <c r="O165" s="341"/>
      <c r="P165" s="341"/>
      <c r="Q165" s="1"/>
      <c r="R165" s="1"/>
      <c r="S165" s="77"/>
      <c r="T165" s="77"/>
      <c r="U165" s="77"/>
      <c r="V165" s="77"/>
      <c r="W165" s="1"/>
      <c r="X165" s="46" t="str">
        <f t="shared" si="38"/>
        <v/>
      </c>
      <c r="Y165" s="46" t="str">
        <f>IF(NOT(AND(LEFT(R165,1)="L",R165&lt;&gt;"LIGNE")),"",IF(UPPER(TRIM(W165))="QS","Qt. suffisante",IF(AJ165="","",IF(AF165="MASSE",IF(AJ165&gt;=1,"Kg","g"),IF(AF165="VOLUME",IF(AJ165&gt;=1,"L","cl"),IFERROR(VLOOKUP(UPPER(TRIM(V165)),AP4:AS49,4,FALSE),V165))))))</f>
        <v/>
      </c>
      <c r="Z165" s="45" t="str">
        <f t="shared" si="39"/>
        <v/>
      </c>
      <c r="AA165" s="45" t="str">
        <f>IF(NOT(AND(LEFT(R165,1)="L",R165&lt;&gt;"LIGNE")),"",IF(UPPER(TRIM(W165))="QS","Qt. suffisante",IF(AI165="","",IF(AF165="MASSE",IF(AI165&gt;=1,"Kg","g"),IF(AF165="VOLUME",IF(AI165&gt;=1,"L","cl"),IFERROR(VLOOKUP(UPPER(TRIM(V165)),AP4:AS49,4,FALSE),V165))))))</f>
        <v/>
      </c>
      <c r="AB165" s="47" t="str">
        <f t="shared" si="33"/>
        <v/>
      </c>
      <c r="AC165" s="47" t="str">
        <f t="shared" si="34"/>
        <v/>
      </c>
      <c r="AD165" s="47" t="str">
        <f t="shared" si="40"/>
        <v/>
      </c>
      <c r="AE165" s="1"/>
      <c r="AF165" s="48" t="str">
        <f>IF(NOT(AND(LEFT(R165,1)="L",R165&lt;&gt;"LIGNE")),"",IFERROR(VLOOKUP(UPPER(TRIM(V165)),AP4:AS49,2,FALSE),""))</f>
        <v/>
      </c>
      <c r="AG165" s="49" t="str">
        <f>IF(NOT(AND(LEFT(R165,1)="L",R165&lt;&gt;"LIGNE")),"",IFERROR(VLOOKUP(UPPER(TRIM(V165)),AP4:AS49,3,FALSE),""))</f>
        <v/>
      </c>
      <c r="AH165" s="49" t="str">
        <f t="shared" si="35"/>
        <v/>
      </c>
      <c r="AI165" s="49" t="str">
        <f t="shared" si="41"/>
        <v/>
      </c>
      <c r="AJ165" s="49" t="str">
        <f t="shared" si="42"/>
        <v/>
      </c>
      <c r="AK165" s="40" t="str">
        <f>IF(R165="RECETTE","",IF(R165="PRINCIPAL AUTEUR",IF(OR(S165="",T165="",V165="",W165="",S165=0),"",IFERROR(IF(OR(VLOOKUP(UPPER(TRIM(SUBSTITUTE(T165,CHAR(160)," "))),AP4:AS49,2,FALSE)&lt;&gt;VLOOKUP(UPPER(TRIM(SUBSTITUTE(W165,CHAR(160)," "))),AP4:AS49,2,FALSE),AND(VLOOKUP(UPPER(TRIM(SUBSTITUTE(T165,CHAR(160)," "))),AP4:AS49,2,FALSE)="AUTRE",UPPER(TRIM(SUBSTITUTE(T165,CHAR(160)," ")))&lt;&gt;UPPER(TRIM(SUBSTITUTE(W165,CHAR(160)," "))))),"",(V165*VLOOKUP(UPPER(TRIM(SUBSTITUTE(W165,CHAR(160)," "))),AP4:AS49,3,FALSE))/(S165*VLOOKUP(UPPER(TRIM(SUBSTITUTE(T165,CHAR(160)," "))),AP4:AS49,3,FALSE))),"")),IFERROR(AK164,"")))</f>
        <v/>
      </c>
      <c r="AL165" s="40" t="str">
        <f t="shared" si="43"/>
        <v/>
      </c>
      <c r="AM165" s="50">
        <f t="shared" si="44"/>
        <v>0</v>
      </c>
      <c r="AN165" s="1"/>
      <c r="AO165" s="1"/>
      <c r="AP165" s="65" t="s">
        <v>444</v>
      </c>
      <c r="AQ165" s="1"/>
      <c r="AR165" s="1"/>
      <c r="AS165" s="1"/>
      <c r="BJ165" s="229">
        <v>1</v>
      </c>
    </row>
    <row r="166" spans="1:62" ht="20.100000000000001" customHeight="1" x14ac:dyDescent="0.25">
      <c r="A166" s="232" t="s">
        <v>237</v>
      </c>
      <c r="B166" s="178">
        <f t="shared" si="31"/>
        <v>0</v>
      </c>
      <c r="C166" s="156"/>
      <c r="D166" s="157"/>
      <c r="E166" s="157"/>
      <c r="F166" s="157"/>
      <c r="G166" s="157"/>
      <c r="H166" s="157"/>
      <c r="I166" s="158"/>
      <c r="J166" s="131"/>
      <c r="K166" s="255" t="str">
        <f t="shared" si="32"/>
        <v>►</v>
      </c>
      <c r="L166" s="341"/>
      <c r="M166" s="341"/>
      <c r="N166" s="341"/>
      <c r="O166" s="341"/>
      <c r="P166" s="341"/>
      <c r="Q166" s="1"/>
      <c r="R166" s="1"/>
      <c r="S166" s="77"/>
      <c r="T166" s="77"/>
      <c r="U166" s="77"/>
      <c r="V166" s="77"/>
      <c r="W166" s="1"/>
      <c r="X166" s="46" t="str">
        <f t="shared" si="38"/>
        <v/>
      </c>
      <c r="Y166" s="46" t="str">
        <f>IF(NOT(AND(LEFT(R166,1)="L",R166&lt;&gt;"LIGNE")),"",IF(UPPER(TRIM(W166))="QS","Qt. suffisante",IF(AJ166="","",IF(AF166="MASSE",IF(AJ166&gt;=1,"Kg","g"),IF(AF166="VOLUME",IF(AJ166&gt;=1,"L","cl"),IFERROR(VLOOKUP(UPPER(TRIM(V166)),AP4:AS49,4,FALSE),V166))))))</f>
        <v/>
      </c>
      <c r="Z166" s="45" t="str">
        <f t="shared" si="39"/>
        <v/>
      </c>
      <c r="AA166" s="45" t="str">
        <f>IF(NOT(AND(LEFT(R166,1)="L",R166&lt;&gt;"LIGNE")),"",IF(UPPER(TRIM(W166))="QS","Qt. suffisante",IF(AI166="","",IF(AF166="MASSE",IF(AI166&gt;=1,"Kg","g"),IF(AF166="VOLUME",IF(AI166&gt;=1,"L","cl"),IFERROR(VLOOKUP(UPPER(TRIM(V166)),AP4:AS49,4,FALSE),V166))))))</f>
        <v/>
      </c>
      <c r="AB166" s="47" t="str">
        <f t="shared" si="33"/>
        <v/>
      </c>
      <c r="AC166" s="47" t="str">
        <f t="shared" si="34"/>
        <v/>
      </c>
      <c r="AD166" s="47" t="str">
        <f t="shared" si="40"/>
        <v/>
      </c>
      <c r="AE166" s="1"/>
      <c r="AF166" s="48" t="str">
        <f>IF(NOT(AND(LEFT(R166,1)="L",R166&lt;&gt;"LIGNE")),"",IFERROR(VLOOKUP(UPPER(TRIM(V166)),AP4:AS49,2,FALSE),""))</f>
        <v/>
      </c>
      <c r="AG166" s="49" t="str">
        <f>IF(NOT(AND(LEFT(R166,1)="L",R166&lt;&gt;"LIGNE")),"",IFERROR(VLOOKUP(UPPER(TRIM(V166)),AP4:AS49,3,FALSE),""))</f>
        <v/>
      </c>
      <c r="AH166" s="49" t="str">
        <f t="shared" si="35"/>
        <v/>
      </c>
      <c r="AI166" s="49" t="str">
        <f t="shared" si="41"/>
        <v/>
      </c>
      <c r="AJ166" s="49" t="str">
        <f t="shared" si="42"/>
        <v/>
      </c>
      <c r="AK166" s="40" t="str">
        <f>IF(R166="RECETTE","",IF(R166="PRINCIPAL AUTEUR",IF(OR(S166="",T166="",V166="",W166="",S166=0),"",IFERROR(IF(OR(VLOOKUP(UPPER(TRIM(SUBSTITUTE(T166,CHAR(160)," "))),AP4:AS49,2,FALSE)&lt;&gt;VLOOKUP(UPPER(TRIM(SUBSTITUTE(W166,CHAR(160)," "))),AP4:AS49,2,FALSE),AND(VLOOKUP(UPPER(TRIM(SUBSTITUTE(T166,CHAR(160)," "))),AP4:AS49,2,FALSE)="AUTRE",UPPER(TRIM(SUBSTITUTE(T166,CHAR(160)," ")))&lt;&gt;UPPER(TRIM(SUBSTITUTE(W166,CHAR(160)," "))))),"",(V166*VLOOKUP(UPPER(TRIM(SUBSTITUTE(W166,CHAR(160)," "))),AP4:AS49,3,FALSE))/(S166*VLOOKUP(UPPER(TRIM(SUBSTITUTE(T166,CHAR(160)," "))),AP4:AS49,3,FALSE))),"")),IFERROR(AK165,"")))</f>
        <v/>
      </c>
      <c r="AL166" s="40" t="str">
        <f t="shared" si="43"/>
        <v/>
      </c>
      <c r="AM166" s="50">
        <f t="shared" si="44"/>
        <v>0</v>
      </c>
      <c r="AN166" s="1"/>
      <c r="AO166" s="1"/>
      <c r="AP166" s="60" t="s">
        <v>62</v>
      </c>
      <c r="AQ166" s="1"/>
      <c r="AR166" s="1"/>
      <c r="AS166" s="1"/>
      <c r="BJ166" s="229">
        <v>1</v>
      </c>
    </row>
    <row r="167" spans="1:62" ht="20.100000000000001" customHeight="1" x14ac:dyDescent="0.25">
      <c r="A167" s="232" t="s">
        <v>237</v>
      </c>
      <c r="B167" s="178">
        <f t="shared" ref="B167:B230" si="45">LEN(C167)+LEN(D167)+LEN(E167)+LEN(F167)+LEN(G167)+LEN(H167)+LEN(I167)</f>
        <v>0</v>
      </c>
      <c r="C167" s="156"/>
      <c r="D167" s="157"/>
      <c r="E167" s="157"/>
      <c r="F167" s="157"/>
      <c r="G167" s="157"/>
      <c r="H167" s="157"/>
      <c r="I167" s="158"/>
      <c r="J167" s="131"/>
      <c r="K167" s="255" t="str">
        <f t="shared" si="32"/>
        <v>►</v>
      </c>
      <c r="L167" s="341"/>
      <c r="M167" s="341"/>
      <c r="N167" s="341"/>
      <c r="O167" s="341"/>
      <c r="P167" s="341"/>
      <c r="Q167" s="1"/>
      <c r="R167" s="1"/>
      <c r="S167" s="77"/>
      <c r="T167" s="77"/>
      <c r="U167" s="77"/>
      <c r="V167" s="77"/>
      <c r="W167" s="1"/>
      <c r="X167" s="46" t="str">
        <f t="shared" si="38"/>
        <v/>
      </c>
      <c r="Y167" s="46" t="str">
        <f>IF(NOT(AND(LEFT(R167,1)="L",R167&lt;&gt;"LIGNE")),"",IF(UPPER(TRIM(W167))="QS","Qt. suffisante",IF(AJ167="","",IF(AF167="MASSE",IF(AJ167&gt;=1,"Kg","g"),IF(AF167="VOLUME",IF(AJ167&gt;=1,"L","cl"),IFERROR(VLOOKUP(UPPER(TRIM(V167)),AP4:AS49,4,FALSE),V167))))))</f>
        <v/>
      </c>
      <c r="Z167" s="45" t="str">
        <f t="shared" si="39"/>
        <v/>
      </c>
      <c r="AA167" s="45" t="str">
        <f>IF(NOT(AND(LEFT(R167,1)="L",R167&lt;&gt;"LIGNE")),"",IF(UPPER(TRIM(W167))="QS","Qt. suffisante",IF(AI167="","",IF(AF167="MASSE",IF(AI167&gt;=1,"Kg","g"),IF(AF167="VOLUME",IF(AI167&gt;=1,"L","cl"),IFERROR(VLOOKUP(UPPER(TRIM(V167)),AP4:AS49,4,FALSE),V167))))))</f>
        <v/>
      </c>
      <c r="AB167" s="47" t="str">
        <f t="shared" si="33"/>
        <v/>
      </c>
      <c r="AC167" s="47" t="str">
        <f t="shared" si="34"/>
        <v/>
      </c>
      <c r="AD167" s="47" t="str">
        <f t="shared" si="40"/>
        <v/>
      </c>
      <c r="AE167" s="1"/>
      <c r="AF167" s="48" t="str">
        <f>IF(NOT(AND(LEFT(R167,1)="L",R167&lt;&gt;"LIGNE")),"",IFERROR(VLOOKUP(UPPER(TRIM(V167)),AP4:AS49,2,FALSE),""))</f>
        <v/>
      </c>
      <c r="AG167" s="49" t="str">
        <f>IF(NOT(AND(LEFT(R167,1)="L",R167&lt;&gt;"LIGNE")),"",IFERROR(VLOOKUP(UPPER(TRIM(V167)),AP4:AS49,3,FALSE),""))</f>
        <v/>
      </c>
      <c r="AH167" s="49" t="str">
        <f t="shared" si="35"/>
        <v/>
      </c>
      <c r="AI167" s="49" t="str">
        <f t="shared" si="41"/>
        <v/>
      </c>
      <c r="AJ167" s="49" t="str">
        <f t="shared" si="42"/>
        <v/>
      </c>
      <c r="AK167" s="40" t="str">
        <f>IF(R167="RECETTE","",IF(R167="PRINCIPAL AUTEUR",IF(OR(S167="",T167="",V167="",W167="",S167=0),"",IFERROR(IF(OR(VLOOKUP(UPPER(TRIM(SUBSTITUTE(T167,CHAR(160)," "))),AP4:AS49,2,FALSE)&lt;&gt;VLOOKUP(UPPER(TRIM(SUBSTITUTE(W167,CHAR(160)," "))),AP4:AS49,2,FALSE),AND(VLOOKUP(UPPER(TRIM(SUBSTITUTE(T167,CHAR(160)," "))),AP4:AS49,2,FALSE)="AUTRE",UPPER(TRIM(SUBSTITUTE(T167,CHAR(160)," ")))&lt;&gt;UPPER(TRIM(SUBSTITUTE(W167,CHAR(160)," "))))),"",(V167*VLOOKUP(UPPER(TRIM(SUBSTITUTE(W167,CHAR(160)," "))),AP4:AS49,3,FALSE))/(S167*VLOOKUP(UPPER(TRIM(SUBSTITUTE(T167,CHAR(160)," "))),AP4:AS49,3,FALSE))),"")),IFERROR(AK166,"")))</f>
        <v/>
      </c>
      <c r="AL167" s="40" t="str">
        <f t="shared" si="43"/>
        <v/>
      </c>
      <c r="AM167" s="50">
        <f t="shared" si="44"/>
        <v>0</v>
      </c>
      <c r="AN167" s="1"/>
      <c r="AO167" s="1"/>
      <c r="AP167" s="65" t="s">
        <v>445</v>
      </c>
      <c r="AQ167" s="1"/>
      <c r="AR167" s="1"/>
      <c r="AS167" s="1"/>
      <c r="BJ167" s="229">
        <v>1</v>
      </c>
    </row>
    <row r="168" spans="1:62" ht="20.100000000000001" customHeight="1" x14ac:dyDescent="0.25">
      <c r="A168" s="232" t="s">
        <v>237</v>
      </c>
      <c r="B168" s="178">
        <f t="shared" si="45"/>
        <v>0</v>
      </c>
      <c r="C168" s="156"/>
      <c r="D168" s="157"/>
      <c r="E168" s="157"/>
      <c r="F168" s="157"/>
      <c r="G168" s="157"/>
      <c r="H168" s="157"/>
      <c r="I168" s="158"/>
      <c r="J168" s="131"/>
      <c r="K168" s="255" t="str">
        <f t="shared" si="32"/>
        <v>►</v>
      </c>
      <c r="L168" s="341"/>
      <c r="M168" s="341"/>
      <c r="N168" s="341"/>
      <c r="O168" s="341"/>
      <c r="P168" s="341"/>
      <c r="Q168" s="1"/>
      <c r="R168" s="1"/>
      <c r="S168" s="77"/>
      <c r="T168" s="77"/>
      <c r="U168" s="77"/>
      <c r="V168" s="77"/>
      <c r="W168" s="1"/>
      <c r="X168" s="46" t="str">
        <f t="shared" si="38"/>
        <v/>
      </c>
      <c r="Y168" s="46" t="str">
        <f>IF(NOT(AND(LEFT(R168,1)="L",R168&lt;&gt;"LIGNE")),"",IF(UPPER(TRIM(W168))="QS","Qt. suffisante",IF(AJ168="","",IF(AF168="MASSE",IF(AJ168&gt;=1,"Kg","g"),IF(AF168="VOLUME",IF(AJ168&gt;=1,"L","cl"),IFERROR(VLOOKUP(UPPER(TRIM(V168)),AP4:AS49,4,FALSE),V168))))))</f>
        <v/>
      </c>
      <c r="Z168" s="45" t="str">
        <f t="shared" si="39"/>
        <v/>
      </c>
      <c r="AA168" s="45" t="str">
        <f>IF(NOT(AND(LEFT(R168,1)="L",R168&lt;&gt;"LIGNE")),"",IF(UPPER(TRIM(W168))="QS","Qt. suffisante",IF(AI168="","",IF(AF168="MASSE",IF(AI168&gt;=1,"Kg","g"),IF(AF168="VOLUME",IF(AI168&gt;=1,"L","cl"),IFERROR(VLOOKUP(UPPER(TRIM(V168)),AP4:AS49,4,FALSE),V168))))))</f>
        <v/>
      </c>
      <c r="AB168" s="47" t="str">
        <f t="shared" si="33"/>
        <v/>
      </c>
      <c r="AC168" s="47" t="str">
        <f t="shared" si="34"/>
        <v/>
      </c>
      <c r="AD168" s="47" t="str">
        <f t="shared" si="40"/>
        <v/>
      </c>
      <c r="AE168" s="1"/>
      <c r="AF168" s="48" t="str">
        <f>IF(NOT(AND(LEFT(R168,1)="L",R168&lt;&gt;"LIGNE")),"",IFERROR(VLOOKUP(UPPER(TRIM(V168)),AP4:AS49,2,FALSE),""))</f>
        <v/>
      </c>
      <c r="AG168" s="49" t="str">
        <f>IF(NOT(AND(LEFT(R168,1)="L",R168&lt;&gt;"LIGNE")),"",IFERROR(VLOOKUP(UPPER(TRIM(V168)),AP4:AS49,3,FALSE),""))</f>
        <v/>
      </c>
      <c r="AH168" s="49" t="str">
        <f t="shared" si="35"/>
        <v/>
      </c>
      <c r="AI168" s="49" t="str">
        <f t="shared" si="41"/>
        <v/>
      </c>
      <c r="AJ168" s="49" t="str">
        <f t="shared" si="42"/>
        <v/>
      </c>
      <c r="AK168" s="40" t="str">
        <f>IF(R168="RECETTE","",IF(R168="PRINCIPAL AUTEUR",IF(OR(S168="",T168="",V168="",W168="",S168=0),"",IFERROR(IF(OR(VLOOKUP(UPPER(TRIM(SUBSTITUTE(T168,CHAR(160)," "))),AP4:AS49,2,FALSE)&lt;&gt;VLOOKUP(UPPER(TRIM(SUBSTITUTE(W168,CHAR(160)," "))),AP4:AS49,2,FALSE),AND(VLOOKUP(UPPER(TRIM(SUBSTITUTE(T168,CHAR(160)," "))),AP4:AS49,2,FALSE)="AUTRE",UPPER(TRIM(SUBSTITUTE(T168,CHAR(160)," ")))&lt;&gt;UPPER(TRIM(SUBSTITUTE(W168,CHAR(160)," "))))),"",(V168*VLOOKUP(UPPER(TRIM(SUBSTITUTE(W168,CHAR(160)," "))),AP4:AS49,3,FALSE))/(S168*VLOOKUP(UPPER(TRIM(SUBSTITUTE(T168,CHAR(160)," "))),AP4:AS49,3,FALSE))),"")),IFERROR(AK167,"")))</f>
        <v/>
      </c>
      <c r="AL168" s="40" t="str">
        <f t="shared" si="43"/>
        <v/>
      </c>
      <c r="AM168" s="50">
        <f t="shared" si="44"/>
        <v>0</v>
      </c>
      <c r="AN168" s="1"/>
      <c r="AO168" s="1"/>
      <c r="AP168" s="65" t="s">
        <v>446</v>
      </c>
      <c r="AQ168" s="1"/>
      <c r="AR168" s="1"/>
      <c r="AS168" s="1"/>
      <c r="BJ168" s="229">
        <v>1</v>
      </c>
    </row>
    <row r="169" spans="1:62" ht="20.100000000000001" customHeight="1" x14ac:dyDescent="0.25">
      <c r="A169" s="232" t="s">
        <v>237</v>
      </c>
      <c r="B169" s="178">
        <f t="shared" si="45"/>
        <v>0</v>
      </c>
      <c r="C169" s="156"/>
      <c r="D169" s="157"/>
      <c r="E169" s="157"/>
      <c r="F169" s="157"/>
      <c r="G169" s="157"/>
      <c r="H169" s="157"/>
      <c r="I169" s="158"/>
      <c r="J169" s="131"/>
      <c r="K169" s="255" t="str">
        <f t="shared" si="32"/>
        <v>►</v>
      </c>
      <c r="L169" s="341"/>
      <c r="M169" s="341"/>
      <c r="N169" s="341"/>
      <c r="O169" s="341"/>
      <c r="P169" s="341"/>
      <c r="Q169" s="1"/>
      <c r="R169" s="1"/>
      <c r="S169" s="77"/>
      <c r="T169" s="77"/>
      <c r="U169" s="77"/>
      <c r="V169" s="77"/>
      <c r="W169" s="1"/>
      <c r="X169" s="46" t="str">
        <f t="shared" si="38"/>
        <v/>
      </c>
      <c r="Y169" s="46" t="str">
        <f>IF(NOT(AND(LEFT(R169,1)="L",R169&lt;&gt;"LIGNE")),"",IF(UPPER(TRIM(W169))="QS","Qt. suffisante",IF(AJ169="","",IF(AF169="MASSE",IF(AJ169&gt;=1,"Kg","g"),IF(AF169="VOLUME",IF(AJ169&gt;=1,"L","cl"),IFERROR(VLOOKUP(UPPER(TRIM(V169)),AP4:AS49,4,FALSE),V169))))))</f>
        <v/>
      </c>
      <c r="Z169" s="45" t="str">
        <f t="shared" si="39"/>
        <v/>
      </c>
      <c r="AA169" s="45" t="str">
        <f>IF(NOT(AND(LEFT(R169,1)="L",R169&lt;&gt;"LIGNE")),"",IF(UPPER(TRIM(W169))="QS","Qt. suffisante",IF(AI169="","",IF(AF169="MASSE",IF(AI169&gt;=1,"Kg","g"),IF(AF169="VOLUME",IF(AI169&gt;=1,"L","cl"),IFERROR(VLOOKUP(UPPER(TRIM(V169)),AP4:AS49,4,FALSE),V169))))))</f>
        <v/>
      </c>
      <c r="AB169" s="47" t="str">
        <f t="shared" si="33"/>
        <v/>
      </c>
      <c r="AC169" s="47" t="str">
        <f t="shared" si="34"/>
        <v/>
      </c>
      <c r="AD169" s="47" t="str">
        <f t="shared" si="40"/>
        <v/>
      </c>
      <c r="AE169" s="1"/>
      <c r="AF169" s="48" t="str">
        <f>IF(NOT(AND(LEFT(R169,1)="L",R169&lt;&gt;"LIGNE")),"",IFERROR(VLOOKUP(UPPER(TRIM(V169)),AP4:AS49,2,FALSE),""))</f>
        <v/>
      </c>
      <c r="AG169" s="49" t="str">
        <f>IF(NOT(AND(LEFT(R169,1)="L",R169&lt;&gt;"LIGNE")),"",IFERROR(VLOOKUP(UPPER(TRIM(V169)),AP4:AS49,3,FALSE),""))</f>
        <v/>
      </c>
      <c r="AH169" s="49" t="str">
        <f t="shared" si="35"/>
        <v/>
      </c>
      <c r="AI169" s="49" t="str">
        <f t="shared" si="41"/>
        <v/>
      </c>
      <c r="AJ169" s="49" t="str">
        <f t="shared" si="42"/>
        <v/>
      </c>
      <c r="AK169" s="40" t="str">
        <f>IF(R169="RECETTE","",IF(R169="PRINCIPAL AUTEUR",IF(OR(S169="",T169="",V169="",W169="",S169=0),"",IFERROR(IF(OR(VLOOKUP(UPPER(TRIM(SUBSTITUTE(T169,CHAR(160)," "))),AP4:AS49,2,FALSE)&lt;&gt;VLOOKUP(UPPER(TRIM(SUBSTITUTE(W169,CHAR(160)," "))),AP4:AS49,2,FALSE),AND(VLOOKUP(UPPER(TRIM(SUBSTITUTE(T169,CHAR(160)," "))),AP4:AS49,2,FALSE)="AUTRE",UPPER(TRIM(SUBSTITUTE(T169,CHAR(160)," ")))&lt;&gt;UPPER(TRIM(SUBSTITUTE(W169,CHAR(160)," "))))),"",(V169*VLOOKUP(UPPER(TRIM(SUBSTITUTE(W169,CHAR(160)," "))),AP4:AS49,3,FALSE))/(S169*VLOOKUP(UPPER(TRIM(SUBSTITUTE(T169,CHAR(160)," "))),AP4:AS49,3,FALSE))),"")),IFERROR(AK168,"")))</f>
        <v/>
      </c>
      <c r="AL169" s="40" t="str">
        <f t="shared" si="43"/>
        <v/>
      </c>
      <c r="AM169" s="50">
        <f t="shared" si="44"/>
        <v>0</v>
      </c>
      <c r="AN169" s="1"/>
      <c r="AO169" s="1"/>
      <c r="AP169" s="65" t="s">
        <v>447</v>
      </c>
      <c r="AQ169" s="1"/>
      <c r="AR169" s="1"/>
      <c r="AS169" s="1"/>
      <c r="BJ169" s="229">
        <v>1</v>
      </c>
    </row>
    <row r="170" spans="1:62" ht="20.100000000000001" customHeight="1" x14ac:dyDescent="0.25">
      <c r="A170" s="232" t="s">
        <v>237</v>
      </c>
      <c r="B170" s="178">
        <f t="shared" si="45"/>
        <v>0</v>
      </c>
      <c r="C170" s="156"/>
      <c r="D170" s="157"/>
      <c r="E170" s="157"/>
      <c r="F170" s="157"/>
      <c r="G170" s="157"/>
      <c r="H170" s="157"/>
      <c r="I170" s="158"/>
      <c r="J170" s="131"/>
      <c r="K170" s="255" t="str">
        <f t="shared" si="32"/>
        <v>►</v>
      </c>
      <c r="L170" s="341"/>
      <c r="M170" s="341"/>
      <c r="N170" s="341"/>
      <c r="O170" s="341"/>
      <c r="P170" s="341"/>
      <c r="Q170" s="1"/>
      <c r="R170" s="1"/>
      <c r="S170" s="77"/>
      <c r="T170" s="77"/>
      <c r="U170" s="77"/>
      <c r="V170" s="77"/>
      <c r="W170" s="1"/>
      <c r="X170" s="46" t="str">
        <f t="shared" si="38"/>
        <v/>
      </c>
      <c r="Y170" s="46" t="str">
        <f>IF(NOT(AND(LEFT(R170,1)="L",R170&lt;&gt;"LIGNE")),"",IF(UPPER(TRIM(W170))="QS","Qt. suffisante",IF(AJ170="","",IF(AF170="MASSE",IF(AJ170&gt;=1,"Kg","g"),IF(AF170="VOLUME",IF(AJ170&gt;=1,"L","cl"),IFERROR(VLOOKUP(UPPER(TRIM(V170)),AP4:AS49,4,FALSE),V170))))))</f>
        <v/>
      </c>
      <c r="Z170" s="45" t="str">
        <f t="shared" si="39"/>
        <v/>
      </c>
      <c r="AA170" s="45" t="str">
        <f>IF(NOT(AND(LEFT(R170,1)="L",R170&lt;&gt;"LIGNE")),"",IF(UPPER(TRIM(W170))="QS","Qt. suffisante",IF(AI170="","",IF(AF170="MASSE",IF(AI170&gt;=1,"Kg","g"),IF(AF170="VOLUME",IF(AI170&gt;=1,"L","cl"),IFERROR(VLOOKUP(UPPER(TRIM(V170)),AP4:AS49,4,FALSE),V170))))))</f>
        <v/>
      </c>
      <c r="AB170" s="47" t="str">
        <f t="shared" si="33"/>
        <v/>
      </c>
      <c r="AC170" s="47" t="str">
        <f t="shared" si="34"/>
        <v/>
      </c>
      <c r="AD170" s="47" t="str">
        <f t="shared" si="40"/>
        <v/>
      </c>
      <c r="AE170" s="1"/>
      <c r="AF170" s="48" t="str">
        <f>IF(NOT(AND(LEFT(R170,1)="L",R170&lt;&gt;"LIGNE")),"",IFERROR(VLOOKUP(UPPER(TRIM(V170)),AP4:AS49,2,FALSE),""))</f>
        <v/>
      </c>
      <c r="AG170" s="49" t="str">
        <f>IF(NOT(AND(LEFT(R170,1)="L",R170&lt;&gt;"LIGNE")),"",IFERROR(VLOOKUP(UPPER(TRIM(V170)),AP4:AS49,3,FALSE),""))</f>
        <v/>
      </c>
      <c r="AH170" s="49" t="str">
        <f t="shared" si="35"/>
        <v/>
      </c>
      <c r="AI170" s="49" t="str">
        <f t="shared" si="41"/>
        <v/>
      </c>
      <c r="AJ170" s="49" t="str">
        <f t="shared" si="42"/>
        <v/>
      </c>
      <c r="AK170" s="40" t="str">
        <f>IF(R170="RECETTE","",IF(R170="PRINCIPAL AUTEUR",IF(OR(S170="",T170="",V170="",W170="",S170=0),"",IFERROR(IF(OR(VLOOKUP(UPPER(TRIM(SUBSTITUTE(T170,CHAR(160)," "))),AP4:AS49,2,FALSE)&lt;&gt;VLOOKUP(UPPER(TRIM(SUBSTITUTE(W170,CHAR(160)," "))),AP4:AS49,2,FALSE),AND(VLOOKUP(UPPER(TRIM(SUBSTITUTE(T170,CHAR(160)," "))),AP4:AS49,2,FALSE)="AUTRE",UPPER(TRIM(SUBSTITUTE(T170,CHAR(160)," ")))&lt;&gt;UPPER(TRIM(SUBSTITUTE(W170,CHAR(160)," "))))),"",(V170*VLOOKUP(UPPER(TRIM(SUBSTITUTE(W170,CHAR(160)," "))),AP4:AS49,3,FALSE))/(S170*VLOOKUP(UPPER(TRIM(SUBSTITUTE(T170,CHAR(160)," "))),AP4:AS49,3,FALSE))),"")),IFERROR(AK169,"")))</f>
        <v/>
      </c>
      <c r="AL170" s="40" t="str">
        <f t="shared" si="43"/>
        <v/>
      </c>
      <c r="AM170" s="50">
        <f t="shared" si="44"/>
        <v>0</v>
      </c>
      <c r="AN170" s="1"/>
      <c r="AO170" s="1"/>
      <c r="AP170" s="65" t="s">
        <v>448</v>
      </c>
      <c r="AQ170" s="1"/>
      <c r="AR170" s="1"/>
      <c r="AS170" s="1"/>
      <c r="BJ170" s="229">
        <v>1</v>
      </c>
    </row>
    <row r="171" spans="1:62" ht="20.100000000000001" customHeight="1" x14ac:dyDescent="0.25">
      <c r="A171" s="232" t="s">
        <v>237</v>
      </c>
      <c r="B171" s="178">
        <f t="shared" si="45"/>
        <v>0</v>
      </c>
      <c r="C171" s="156"/>
      <c r="D171" s="157"/>
      <c r="E171" s="157"/>
      <c r="F171" s="157"/>
      <c r="G171" s="157"/>
      <c r="H171" s="157"/>
      <c r="I171" s="158"/>
      <c r="J171" s="131"/>
      <c r="K171" s="255" t="str">
        <f t="shared" si="32"/>
        <v>►</v>
      </c>
      <c r="L171" s="341"/>
      <c r="M171" s="341"/>
      <c r="N171" s="341"/>
      <c r="O171" s="341"/>
      <c r="P171" s="341"/>
      <c r="Q171" s="1"/>
      <c r="R171" s="1"/>
      <c r="S171" s="77"/>
      <c r="T171" s="77"/>
      <c r="U171" s="77"/>
      <c r="V171" s="77"/>
      <c r="W171" s="1"/>
      <c r="X171" s="46" t="str">
        <f t="shared" si="38"/>
        <v/>
      </c>
      <c r="Y171" s="46" t="str">
        <f>IF(NOT(AND(LEFT(R171,1)="L",R171&lt;&gt;"LIGNE")),"",IF(UPPER(TRIM(W171))="QS","Qt. suffisante",IF(AJ171="","",IF(AF171="MASSE",IF(AJ171&gt;=1,"Kg","g"),IF(AF171="VOLUME",IF(AJ171&gt;=1,"L","cl"),IFERROR(VLOOKUP(UPPER(TRIM(V171)),AP4:AS49,4,FALSE),V171))))))</f>
        <v/>
      </c>
      <c r="Z171" s="45" t="str">
        <f t="shared" si="39"/>
        <v/>
      </c>
      <c r="AA171" s="45" t="str">
        <f>IF(NOT(AND(LEFT(R171,1)="L",R171&lt;&gt;"LIGNE")),"",IF(UPPER(TRIM(W171))="QS","Qt. suffisante",IF(AI171="","",IF(AF171="MASSE",IF(AI171&gt;=1,"Kg","g"),IF(AF171="VOLUME",IF(AI171&gt;=1,"L","cl"),IFERROR(VLOOKUP(UPPER(TRIM(V171)),AP4:AS49,4,FALSE),V171))))))</f>
        <v/>
      </c>
      <c r="AB171" s="47" t="str">
        <f t="shared" si="33"/>
        <v/>
      </c>
      <c r="AC171" s="47" t="str">
        <f t="shared" si="34"/>
        <v/>
      </c>
      <c r="AD171" s="47" t="str">
        <f t="shared" si="40"/>
        <v/>
      </c>
      <c r="AE171" s="1"/>
      <c r="AF171" s="48" t="str">
        <f>IF(NOT(AND(LEFT(R171,1)="L",R171&lt;&gt;"LIGNE")),"",IFERROR(VLOOKUP(UPPER(TRIM(V171)),AP4:AS49,2,FALSE),""))</f>
        <v/>
      </c>
      <c r="AG171" s="49" t="str">
        <f>IF(NOT(AND(LEFT(R171,1)="L",R171&lt;&gt;"LIGNE")),"",IFERROR(VLOOKUP(UPPER(TRIM(V171)),AP4:AS49,3,FALSE),""))</f>
        <v/>
      </c>
      <c r="AH171" s="49" t="str">
        <f t="shared" si="35"/>
        <v/>
      </c>
      <c r="AI171" s="49" t="str">
        <f t="shared" si="41"/>
        <v/>
      </c>
      <c r="AJ171" s="49" t="str">
        <f t="shared" si="42"/>
        <v/>
      </c>
      <c r="AK171" s="40" t="str">
        <f>IF(R171="RECETTE","",IF(R171="PRINCIPAL AUTEUR",IF(OR(S171="",T171="",V171="",W171="",S171=0),"",IFERROR(IF(OR(VLOOKUP(UPPER(TRIM(SUBSTITUTE(T171,CHAR(160)," "))),AP4:AS49,2,FALSE)&lt;&gt;VLOOKUP(UPPER(TRIM(SUBSTITUTE(W171,CHAR(160)," "))),AP4:AS49,2,FALSE),AND(VLOOKUP(UPPER(TRIM(SUBSTITUTE(T171,CHAR(160)," "))),AP4:AS49,2,FALSE)="AUTRE",UPPER(TRIM(SUBSTITUTE(T171,CHAR(160)," ")))&lt;&gt;UPPER(TRIM(SUBSTITUTE(W171,CHAR(160)," "))))),"",(V171*VLOOKUP(UPPER(TRIM(SUBSTITUTE(W171,CHAR(160)," "))),AP4:AS49,3,FALSE))/(S171*VLOOKUP(UPPER(TRIM(SUBSTITUTE(T171,CHAR(160)," "))),AP4:AS49,3,FALSE))),"")),IFERROR(AK170,"")))</f>
        <v/>
      </c>
      <c r="AL171" s="40" t="str">
        <f t="shared" si="43"/>
        <v/>
      </c>
      <c r="AM171" s="50">
        <f t="shared" si="44"/>
        <v>0</v>
      </c>
      <c r="AN171" s="1"/>
      <c r="AO171" s="1"/>
      <c r="AP171" s="65" t="s">
        <v>449</v>
      </c>
      <c r="AQ171" s="1"/>
      <c r="AR171" s="1"/>
      <c r="AS171" s="1"/>
      <c r="BJ171" s="229">
        <v>1</v>
      </c>
    </row>
    <row r="172" spans="1:62" ht="20.100000000000001" customHeight="1" x14ac:dyDescent="0.25">
      <c r="A172" s="232" t="s">
        <v>237</v>
      </c>
      <c r="B172" s="178">
        <f t="shared" si="45"/>
        <v>0</v>
      </c>
      <c r="C172" s="156"/>
      <c r="D172" s="157"/>
      <c r="E172" s="157"/>
      <c r="F172" s="157"/>
      <c r="G172" s="157"/>
      <c r="H172" s="157"/>
      <c r="I172" s="158"/>
      <c r="J172" s="131"/>
      <c r="K172" s="255" t="str">
        <f t="shared" si="32"/>
        <v>►</v>
      </c>
      <c r="L172" s="341"/>
      <c r="M172" s="341"/>
      <c r="N172" s="341"/>
      <c r="O172" s="341"/>
      <c r="P172" s="341"/>
      <c r="Q172" s="1"/>
      <c r="R172" s="1"/>
      <c r="S172" s="77"/>
      <c r="T172" s="77"/>
      <c r="U172" s="77"/>
      <c r="V172" s="77"/>
      <c r="W172" s="1"/>
      <c r="X172" s="46" t="str">
        <f t="shared" si="38"/>
        <v/>
      </c>
      <c r="Y172" s="46" t="str">
        <f>IF(NOT(AND(LEFT(R172,1)="L",R172&lt;&gt;"LIGNE")),"",IF(UPPER(TRIM(W172))="QS","Qt. suffisante",IF(AJ172="","",IF(AF172="MASSE",IF(AJ172&gt;=1,"Kg","g"),IF(AF172="VOLUME",IF(AJ172&gt;=1,"L","cl"),IFERROR(VLOOKUP(UPPER(TRIM(V172)),AP4:AS49,4,FALSE),V172))))))</f>
        <v/>
      </c>
      <c r="Z172" s="45" t="str">
        <f t="shared" si="39"/>
        <v/>
      </c>
      <c r="AA172" s="45" t="str">
        <f>IF(NOT(AND(LEFT(R172,1)="L",R172&lt;&gt;"LIGNE")),"",IF(UPPER(TRIM(W172))="QS","Qt. suffisante",IF(AI172="","",IF(AF172="MASSE",IF(AI172&gt;=1,"Kg","g"),IF(AF172="VOLUME",IF(AI172&gt;=1,"L","cl"),IFERROR(VLOOKUP(UPPER(TRIM(V172)),AP4:AS49,4,FALSE),V172))))))</f>
        <v/>
      </c>
      <c r="AB172" s="47" t="str">
        <f t="shared" si="33"/>
        <v/>
      </c>
      <c r="AC172" s="47" t="str">
        <f t="shared" si="34"/>
        <v/>
      </c>
      <c r="AD172" s="47" t="str">
        <f t="shared" si="40"/>
        <v/>
      </c>
      <c r="AE172" s="1"/>
      <c r="AF172" s="48" t="str">
        <f>IF(NOT(AND(LEFT(R172,1)="L",R172&lt;&gt;"LIGNE")),"",IFERROR(VLOOKUP(UPPER(TRIM(V172)),AP4:AS49,2,FALSE),""))</f>
        <v/>
      </c>
      <c r="AG172" s="49" t="str">
        <f>IF(NOT(AND(LEFT(R172,1)="L",R172&lt;&gt;"LIGNE")),"",IFERROR(VLOOKUP(UPPER(TRIM(V172)),AP4:AS49,3,FALSE),""))</f>
        <v/>
      </c>
      <c r="AH172" s="49" t="str">
        <f t="shared" si="35"/>
        <v/>
      </c>
      <c r="AI172" s="49" t="str">
        <f t="shared" si="41"/>
        <v/>
      </c>
      <c r="AJ172" s="49" t="str">
        <f t="shared" si="42"/>
        <v/>
      </c>
      <c r="AK172" s="40" t="str">
        <f>IF(R172="RECETTE","",IF(R172="PRINCIPAL AUTEUR",IF(OR(S172="",T172="",V172="",W172="",S172=0),"",IFERROR(IF(OR(VLOOKUP(UPPER(TRIM(SUBSTITUTE(T172,CHAR(160)," "))),AP4:AS49,2,FALSE)&lt;&gt;VLOOKUP(UPPER(TRIM(SUBSTITUTE(W172,CHAR(160)," "))),AP4:AS49,2,FALSE),AND(VLOOKUP(UPPER(TRIM(SUBSTITUTE(T172,CHAR(160)," "))),AP4:AS49,2,FALSE)="AUTRE",UPPER(TRIM(SUBSTITUTE(T172,CHAR(160)," ")))&lt;&gt;UPPER(TRIM(SUBSTITUTE(W172,CHAR(160)," "))))),"",(V172*VLOOKUP(UPPER(TRIM(SUBSTITUTE(W172,CHAR(160)," "))),AP4:AS49,3,FALSE))/(S172*VLOOKUP(UPPER(TRIM(SUBSTITUTE(T172,CHAR(160)," "))),AP4:AS49,3,FALSE))),"")),IFERROR(AK171,"")))</f>
        <v/>
      </c>
      <c r="AL172" s="40" t="str">
        <f t="shared" si="43"/>
        <v/>
      </c>
      <c r="AM172" s="50">
        <f t="shared" si="44"/>
        <v>0</v>
      </c>
      <c r="AN172" s="1"/>
      <c r="AO172" s="1"/>
      <c r="AP172" s="65" t="s">
        <v>454</v>
      </c>
      <c r="AQ172" s="1"/>
      <c r="AR172" s="1"/>
      <c r="AS172" s="1"/>
      <c r="BJ172" s="229">
        <v>1</v>
      </c>
    </row>
    <row r="173" spans="1:62" ht="20.100000000000001" customHeight="1" x14ac:dyDescent="0.25">
      <c r="A173" s="232" t="s">
        <v>237</v>
      </c>
      <c r="B173" s="178">
        <f t="shared" si="45"/>
        <v>0</v>
      </c>
      <c r="C173" s="156"/>
      <c r="D173" s="157"/>
      <c r="E173" s="157"/>
      <c r="F173" s="157"/>
      <c r="G173" s="157"/>
      <c r="H173" s="157"/>
      <c r="I173" s="158"/>
      <c r="J173" s="131"/>
      <c r="K173" s="255" t="str">
        <f t="shared" si="32"/>
        <v>►</v>
      </c>
      <c r="L173" s="341"/>
      <c r="M173" s="341"/>
      <c r="N173" s="341"/>
      <c r="O173" s="341"/>
      <c r="P173" s="341"/>
      <c r="Q173" s="1"/>
      <c r="R173" s="1"/>
      <c r="S173" s="77"/>
      <c r="T173" s="77"/>
      <c r="U173" s="77"/>
      <c r="V173" s="77"/>
      <c r="W173" s="1"/>
      <c r="X173" s="46" t="str">
        <f t="shared" si="38"/>
        <v/>
      </c>
      <c r="Y173" s="46" t="str">
        <f>IF(NOT(AND(LEFT(R173,1)="L",R173&lt;&gt;"LIGNE")),"",IF(UPPER(TRIM(W173))="QS","Qt. suffisante",IF(AJ173="","",IF(AF173="MASSE",IF(AJ173&gt;=1,"Kg","g"),IF(AF173="VOLUME",IF(AJ173&gt;=1,"L","cl"),IFERROR(VLOOKUP(UPPER(TRIM(V173)),AP4:AS49,4,FALSE),V173))))))</f>
        <v/>
      </c>
      <c r="Z173" s="45" t="str">
        <f t="shared" si="39"/>
        <v/>
      </c>
      <c r="AA173" s="45" t="str">
        <f>IF(NOT(AND(LEFT(R173,1)="L",R173&lt;&gt;"LIGNE")),"",IF(UPPER(TRIM(W173))="QS","Qt. suffisante",IF(AI173="","",IF(AF173="MASSE",IF(AI173&gt;=1,"Kg","g"),IF(AF173="VOLUME",IF(AI173&gt;=1,"L","cl"),IFERROR(VLOOKUP(UPPER(TRIM(V173)),AP4:AS49,4,FALSE),V173))))))</f>
        <v/>
      </c>
      <c r="AB173" s="47" t="str">
        <f t="shared" si="33"/>
        <v/>
      </c>
      <c r="AC173" s="47" t="str">
        <f t="shared" si="34"/>
        <v/>
      </c>
      <c r="AD173" s="47" t="str">
        <f t="shared" si="40"/>
        <v/>
      </c>
      <c r="AE173" s="1"/>
      <c r="AF173" s="48" t="str">
        <f>IF(NOT(AND(LEFT(R173,1)="L",R173&lt;&gt;"LIGNE")),"",IFERROR(VLOOKUP(UPPER(TRIM(V173)),AP4:AS49,2,FALSE),""))</f>
        <v/>
      </c>
      <c r="AG173" s="49" t="str">
        <f>IF(NOT(AND(LEFT(R173,1)="L",R173&lt;&gt;"LIGNE")),"",IFERROR(VLOOKUP(UPPER(TRIM(V173)),AP4:AS49,3,FALSE),""))</f>
        <v/>
      </c>
      <c r="AH173" s="49" t="str">
        <f t="shared" si="35"/>
        <v/>
      </c>
      <c r="AI173" s="49" t="str">
        <f t="shared" si="41"/>
        <v/>
      </c>
      <c r="AJ173" s="49" t="str">
        <f t="shared" si="42"/>
        <v/>
      </c>
      <c r="AK173" s="40" t="str">
        <f>IF(R173="RECETTE","",IF(R173="PRINCIPAL AUTEUR",IF(OR(S173="",T173="",V173="",W173="",S173=0),"",IFERROR(IF(OR(VLOOKUP(UPPER(TRIM(SUBSTITUTE(T173,CHAR(160)," "))),AP4:AS49,2,FALSE)&lt;&gt;VLOOKUP(UPPER(TRIM(SUBSTITUTE(W173,CHAR(160)," "))),AP4:AS49,2,FALSE),AND(VLOOKUP(UPPER(TRIM(SUBSTITUTE(T173,CHAR(160)," "))),AP4:AS49,2,FALSE)="AUTRE",UPPER(TRIM(SUBSTITUTE(T173,CHAR(160)," ")))&lt;&gt;UPPER(TRIM(SUBSTITUTE(W173,CHAR(160)," "))))),"",(V173*VLOOKUP(UPPER(TRIM(SUBSTITUTE(W173,CHAR(160)," "))),AP4:AS49,3,FALSE))/(S173*VLOOKUP(UPPER(TRIM(SUBSTITUTE(T173,CHAR(160)," "))),AP4:AS49,3,FALSE))),"")),IFERROR(AK172,"")))</f>
        <v/>
      </c>
      <c r="AL173" s="40" t="str">
        <f t="shared" si="43"/>
        <v/>
      </c>
      <c r="AM173" s="50">
        <f t="shared" si="44"/>
        <v>0</v>
      </c>
      <c r="AN173" s="1"/>
      <c r="AO173" s="1"/>
      <c r="AP173" s="65" t="s">
        <v>455</v>
      </c>
      <c r="AQ173" s="1"/>
      <c r="AR173" s="1"/>
      <c r="AS173" s="1"/>
      <c r="BJ173" s="229">
        <v>1</v>
      </c>
    </row>
    <row r="174" spans="1:62" ht="20.100000000000001" customHeight="1" x14ac:dyDescent="0.25">
      <c r="A174" s="232" t="s">
        <v>237</v>
      </c>
      <c r="B174" s="178">
        <f t="shared" si="45"/>
        <v>0</v>
      </c>
      <c r="C174" s="156"/>
      <c r="D174" s="157"/>
      <c r="E174" s="157"/>
      <c r="F174" s="157"/>
      <c r="G174" s="157"/>
      <c r="H174" s="157"/>
      <c r="I174" s="158"/>
      <c r="J174" s="131"/>
      <c r="K174" s="255" t="str">
        <f t="shared" si="32"/>
        <v>►</v>
      </c>
      <c r="L174" s="341"/>
      <c r="M174" s="341"/>
      <c r="N174" s="341"/>
      <c r="O174" s="341"/>
      <c r="P174" s="341"/>
      <c r="Q174" s="1"/>
      <c r="R174" s="1"/>
      <c r="S174" s="77"/>
      <c r="T174" s="77"/>
      <c r="U174" s="77"/>
      <c r="V174" s="77"/>
      <c r="W174" s="1"/>
      <c r="X174" s="46" t="str">
        <f t="shared" si="38"/>
        <v/>
      </c>
      <c r="Y174" s="46" t="str">
        <f>IF(NOT(AND(LEFT(R174,1)="L",R174&lt;&gt;"LIGNE")),"",IF(UPPER(TRIM(W174))="QS","Qt. suffisante",IF(AJ174="","",IF(AF174="MASSE",IF(AJ174&gt;=1,"Kg","g"),IF(AF174="VOLUME",IF(AJ174&gt;=1,"L","cl"),IFERROR(VLOOKUP(UPPER(TRIM(V174)),AP4:AS49,4,FALSE),V174))))))</f>
        <v/>
      </c>
      <c r="Z174" s="45" t="str">
        <f t="shared" si="39"/>
        <v/>
      </c>
      <c r="AA174" s="45" t="str">
        <f>IF(NOT(AND(LEFT(R174,1)="L",R174&lt;&gt;"LIGNE")),"",IF(UPPER(TRIM(W174))="QS","Qt. suffisante",IF(AI174="","",IF(AF174="MASSE",IF(AI174&gt;=1,"Kg","g"),IF(AF174="VOLUME",IF(AI174&gt;=1,"L","cl"),IFERROR(VLOOKUP(UPPER(TRIM(V174)),AP4:AS49,4,FALSE),V174))))))</f>
        <v/>
      </c>
      <c r="AB174" s="47" t="str">
        <f t="shared" si="33"/>
        <v/>
      </c>
      <c r="AC174" s="47" t="str">
        <f t="shared" si="34"/>
        <v/>
      </c>
      <c r="AD174" s="47" t="str">
        <f t="shared" si="40"/>
        <v/>
      </c>
      <c r="AE174" s="1"/>
      <c r="AF174" s="48" t="str">
        <f>IF(NOT(AND(LEFT(R174,1)="L",R174&lt;&gt;"LIGNE")),"",IFERROR(VLOOKUP(UPPER(TRIM(V174)),AP4:AS49,2,FALSE),""))</f>
        <v/>
      </c>
      <c r="AG174" s="49" t="str">
        <f>IF(NOT(AND(LEFT(R174,1)="L",R174&lt;&gt;"LIGNE")),"",IFERROR(VLOOKUP(UPPER(TRIM(V174)),AP4:AS49,3,FALSE),""))</f>
        <v/>
      </c>
      <c r="AH174" s="49" t="str">
        <f t="shared" si="35"/>
        <v/>
      </c>
      <c r="AI174" s="49" t="str">
        <f t="shared" si="41"/>
        <v/>
      </c>
      <c r="AJ174" s="49" t="str">
        <f t="shared" si="42"/>
        <v/>
      </c>
      <c r="AK174" s="40" t="str">
        <f>IF(R174="RECETTE","",IF(R174="PRINCIPAL AUTEUR",IF(OR(S174="",T174="",V174="",W174="",S174=0),"",IFERROR(IF(OR(VLOOKUP(UPPER(TRIM(SUBSTITUTE(T174,CHAR(160)," "))),AP4:AS49,2,FALSE)&lt;&gt;VLOOKUP(UPPER(TRIM(SUBSTITUTE(W174,CHAR(160)," "))),AP4:AS49,2,FALSE),AND(VLOOKUP(UPPER(TRIM(SUBSTITUTE(T174,CHAR(160)," "))),AP4:AS49,2,FALSE)="AUTRE",UPPER(TRIM(SUBSTITUTE(T174,CHAR(160)," ")))&lt;&gt;UPPER(TRIM(SUBSTITUTE(W174,CHAR(160)," "))))),"",(V174*VLOOKUP(UPPER(TRIM(SUBSTITUTE(W174,CHAR(160)," "))),AP4:AS49,3,FALSE))/(S174*VLOOKUP(UPPER(TRIM(SUBSTITUTE(T174,CHAR(160)," "))),AP4:AS49,3,FALSE))),"")),IFERROR(AK173,"")))</f>
        <v/>
      </c>
      <c r="AL174" s="40" t="str">
        <f t="shared" si="43"/>
        <v/>
      </c>
      <c r="AM174" s="50">
        <f t="shared" si="44"/>
        <v>0</v>
      </c>
      <c r="AN174" s="1"/>
      <c r="AO174" s="1"/>
      <c r="AP174" s="65" t="s">
        <v>456</v>
      </c>
      <c r="AQ174" s="1"/>
      <c r="AR174" s="1"/>
      <c r="AS174" s="1"/>
      <c r="BJ174" s="229">
        <v>1</v>
      </c>
    </row>
    <row r="175" spans="1:62" ht="20.100000000000001" customHeight="1" x14ac:dyDescent="0.25">
      <c r="A175" s="232" t="s">
        <v>237</v>
      </c>
      <c r="B175" s="178">
        <f t="shared" si="45"/>
        <v>0</v>
      </c>
      <c r="C175" s="156"/>
      <c r="D175" s="157"/>
      <c r="E175" s="157"/>
      <c r="F175" s="157"/>
      <c r="G175" s="157"/>
      <c r="H175" s="157"/>
      <c r="I175" s="158"/>
      <c r="J175" s="131"/>
      <c r="K175" s="255" t="str">
        <f t="shared" si="32"/>
        <v>►</v>
      </c>
      <c r="L175" s="341"/>
      <c r="M175" s="341"/>
      <c r="N175" s="341"/>
      <c r="O175" s="341"/>
      <c r="P175" s="341"/>
      <c r="Q175" s="1"/>
      <c r="R175" s="1"/>
      <c r="S175" s="77"/>
      <c r="T175" s="77"/>
      <c r="U175" s="77"/>
      <c r="V175" s="77"/>
      <c r="W175" s="1"/>
      <c r="X175" s="46" t="str">
        <f t="shared" si="38"/>
        <v/>
      </c>
      <c r="Y175" s="46" t="str">
        <f>IF(NOT(AND(LEFT(R175,1)="L",R175&lt;&gt;"LIGNE")),"",IF(UPPER(TRIM(W175))="QS","Qt. suffisante",IF(AJ175="","",IF(AF175="MASSE",IF(AJ175&gt;=1,"Kg","g"),IF(AF175="VOLUME",IF(AJ175&gt;=1,"L","cl"),IFERROR(VLOOKUP(UPPER(TRIM(V175)),AP4:AS49,4,FALSE),V175))))))</f>
        <v/>
      </c>
      <c r="Z175" s="45" t="str">
        <f t="shared" si="39"/>
        <v/>
      </c>
      <c r="AA175" s="45" t="str">
        <f>IF(NOT(AND(LEFT(R175,1)="L",R175&lt;&gt;"LIGNE")),"",IF(UPPER(TRIM(W175))="QS","Qt. suffisante",IF(AI175="","",IF(AF175="MASSE",IF(AI175&gt;=1,"Kg","g"),IF(AF175="VOLUME",IF(AI175&gt;=1,"L","cl"),IFERROR(VLOOKUP(UPPER(TRIM(V175)),AP4:AS49,4,FALSE),V175))))))</f>
        <v/>
      </c>
      <c r="AB175" s="47" t="str">
        <f t="shared" si="33"/>
        <v/>
      </c>
      <c r="AC175" s="47" t="str">
        <f t="shared" si="34"/>
        <v/>
      </c>
      <c r="AD175" s="47" t="str">
        <f t="shared" si="40"/>
        <v/>
      </c>
      <c r="AE175" s="1"/>
      <c r="AF175" s="48" t="str">
        <f>IF(NOT(AND(LEFT(R175,1)="L",R175&lt;&gt;"LIGNE")),"",IFERROR(VLOOKUP(UPPER(TRIM(V175)),AP4:AS49,2,FALSE),""))</f>
        <v/>
      </c>
      <c r="AG175" s="49" t="str">
        <f>IF(NOT(AND(LEFT(R175,1)="L",R175&lt;&gt;"LIGNE")),"",IFERROR(VLOOKUP(UPPER(TRIM(V175)),AP4:AS49,3,FALSE),""))</f>
        <v/>
      </c>
      <c r="AH175" s="49" t="str">
        <f t="shared" si="35"/>
        <v/>
      </c>
      <c r="AI175" s="49" t="str">
        <f t="shared" si="41"/>
        <v/>
      </c>
      <c r="AJ175" s="49" t="str">
        <f t="shared" si="42"/>
        <v/>
      </c>
      <c r="AK175" s="40" t="str">
        <f>IF(R175="RECETTE","",IF(R175="PRINCIPAL AUTEUR",IF(OR(S175="",T175="",V175="",W175="",S175=0),"",IFERROR(IF(OR(VLOOKUP(UPPER(TRIM(SUBSTITUTE(T175,CHAR(160)," "))),AP4:AS49,2,FALSE)&lt;&gt;VLOOKUP(UPPER(TRIM(SUBSTITUTE(W175,CHAR(160)," "))),AP4:AS49,2,FALSE),AND(VLOOKUP(UPPER(TRIM(SUBSTITUTE(T175,CHAR(160)," "))),AP4:AS49,2,FALSE)="AUTRE",UPPER(TRIM(SUBSTITUTE(T175,CHAR(160)," ")))&lt;&gt;UPPER(TRIM(SUBSTITUTE(W175,CHAR(160)," "))))),"",(V175*VLOOKUP(UPPER(TRIM(SUBSTITUTE(W175,CHAR(160)," "))),AP4:AS49,3,FALSE))/(S175*VLOOKUP(UPPER(TRIM(SUBSTITUTE(T175,CHAR(160)," "))),AP4:AS49,3,FALSE))),"")),IFERROR(AK174,"")))</f>
        <v/>
      </c>
      <c r="AL175" s="40" t="str">
        <f t="shared" si="43"/>
        <v/>
      </c>
      <c r="AM175" s="50">
        <f t="shared" si="44"/>
        <v>0</v>
      </c>
      <c r="AN175" s="1"/>
      <c r="AO175" s="1"/>
      <c r="AP175" s="65" t="s">
        <v>457</v>
      </c>
      <c r="AQ175" s="1"/>
      <c r="AR175" s="1"/>
      <c r="AS175" s="1"/>
      <c r="BJ175" s="229">
        <v>1</v>
      </c>
    </row>
    <row r="176" spans="1:62" ht="20.100000000000001" customHeight="1" x14ac:dyDescent="0.25">
      <c r="A176" s="232" t="s">
        <v>237</v>
      </c>
      <c r="B176" s="178">
        <f t="shared" si="45"/>
        <v>0</v>
      </c>
      <c r="C176" s="156"/>
      <c r="D176" s="157"/>
      <c r="E176" s="157"/>
      <c r="F176" s="157"/>
      <c r="G176" s="157"/>
      <c r="H176" s="157"/>
      <c r="I176" s="158"/>
      <c r="J176" s="131"/>
      <c r="K176" s="255" t="str">
        <f t="shared" si="32"/>
        <v>►</v>
      </c>
      <c r="L176" s="341"/>
      <c r="M176" s="341"/>
      <c r="N176" s="341"/>
      <c r="O176" s="341"/>
      <c r="P176" s="341"/>
      <c r="Q176" s="1"/>
      <c r="R176" s="1"/>
      <c r="S176" s="77"/>
      <c r="T176" s="77"/>
      <c r="U176" s="77"/>
      <c r="V176" s="77"/>
      <c r="W176" s="1"/>
      <c r="X176" s="46" t="str">
        <f t="shared" si="38"/>
        <v/>
      </c>
      <c r="Y176" s="46" t="str">
        <f>IF(NOT(AND(LEFT(R176,1)="L",R176&lt;&gt;"LIGNE")),"",IF(UPPER(TRIM(W176))="QS","Qt. suffisante",IF(AJ176="","",IF(AF176="MASSE",IF(AJ176&gt;=1,"Kg","g"),IF(AF176="VOLUME",IF(AJ176&gt;=1,"L","cl"),IFERROR(VLOOKUP(UPPER(TRIM(V176)),AP4:AS49,4,FALSE),V176))))))</f>
        <v/>
      </c>
      <c r="Z176" s="45" t="str">
        <f t="shared" si="39"/>
        <v/>
      </c>
      <c r="AA176" s="45" t="str">
        <f>IF(NOT(AND(LEFT(R176,1)="L",R176&lt;&gt;"LIGNE")),"",IF(UPPER(TRIM(W176))="QS","Qt. suffisante",IF(AI176="","",IF(AF176="MASSE",IF(AI176&gt;=1,"Kg","g"),IF(AF176="VOLUME",IF(AI176&gt;=1,"L","cl"),IFERROR(VLOOKUP(UPPER(TRIM(V176)),AP4:AS49,4,FALSE),V176))))))</f>
        <v/>
      </c>
      <c r="AB176" s="47" t="str">
        <f t="shared" si="33"/>
        <v/>
      </c>
      <c r="AC176" s="47" t="str">
        <f t="shared" si="34"/>
        <v/>
      </c>
      <c r="AD176" s="47" t="str">
        <f t="shared" si="40"/>
        <v/>
      </c>
      <c r="AE176" s="1"/>
      <c r="AF176" s="48" t="str">
        <f>IF(NOT(AND(LEFT(R176,1)="L",R176&lt;&gt;"LIGNE")),"",IFERROR(VLOOKUP(UPPER(TRIM(V176)),AP4:AS49,2,FALSE),""))</f>
        <v/>
      </c>
      <c r="AG176" s="49" t="str">
        <f>IF(NOT(AND(LEFT(R176,1)="L",R176&lt;&gt;"LIGNE")),"",IFERROR(VLOOKUP(UPPER(TRIM(V176)),AP4:AS49,3,FALSE),""))</f>
        <v/>
      </c>
      <c r="AH176" s="49" t="str">
        <f t="shared" si="35"/>
        <v/>
      </c>
      <c r="AI176" s="49" t="str">
        <f t="shared" si="41"/>
        <v/>
      </c>
      <c r="AJ176" s="49" t="str">
        <f t="shared" si="42"/>
        <v/>
      </c>
      <c r="AK176" s="40" t="str">
        <f>IF(R176="RECETTE","",IF(R176="PRINCIPAL AUTEUR",IF(OR(S176="",T176="",V176="",W176="",S176=0),"",IFERROR(IF(OR(VLOOKUP(UPPER(TRIM(SUBSTITUTE(T176,CHAR(160)," "))),AP4:AS49,2,FALSE)&lt;&gt;VLOOKUP(UPPER(TRIM(SUBSTITUTE(W176,CHAR(160)," "))),AP4:AS49,2,FALSE),AND(VLOOKUP(UPPER(TRIM(SUBSTITUTE(T176,CHAR(160)," "))),AP4:AS49,2,FALSE)="AUTRE",UPPER(TRIM(SUBSTITUTE(T176,CHAR(160)," ")))&lt;&gt;UPPER(TRIM(SUBSTITUTE(W176,CHAR(160)," "))))),"",(V176*VLOOKUP(UPPER(TRIM(SUBSTITUTE(W176,CHAR(160)," "))),AP4:AS49,3,FALSE))/(S176*VLOOKUP(UPPER(TRIM(SUBSTITUTE(T176,CHAR(160)," "))),AP4:AS49,3,FALSE))),"")),IFERROR(AK175,"")))</f>
        <v/>
      </c>
      <c r="AL176" s="40" t="str">
        <f t="shared" si="43"/>
        <v/>
      </c>
      <c r="AM176" s="50">
        <f t="shared" si="44"/>
        <v>0</v>
      </c>
      <c r="AN176" s="1"/>
      <c r="AO176" s="1"/>
      <c r="AP176" s="65" t="s">
        <v>450</v>
      </c>
      <c r="AQ176" s="1"/>
      <c r="AR176" s="1"/>
      <c r="AS176" s="1"/>
      <c r="BJ176" s="229">
        <v>1</v>
      </c>
    </row>
    <row r="177" spans="1:62" ht="20.100000000000001" customHeight="1" x14ac:dyDescent="0.25">
      <c r="A177" s="232" t="s">
        <v>237</v>
      </c>
      <c r="B177" s="178">
        <f t="shared" si="45"/>
        <v>0</v>
      </c>
      <c r="C177" s="156"/>
      <c r="D177" s="157"/>
      <c r="E177" s="157"/>
      <c r="F177" s="157"/>
      <c r="G177" s="157"/>
      <c r="H177" s="157"/>
      <c r="I177" s="158"/>
      <c r="J177" s="131"/>
      <c r="K177" s="255" t="str">
        <f t="shared" si="32"/>
        <v>►</v>
      </c>
      <c r="L177" s="341"/>
      <c r="M177" s="341"/>
      <c r="N177" s="341"/>
      <c r="O177" s="341"/>
      <c r="P177" s="341"/>
      <c r="Q177" s="1"/>
      <c r="R177" s="1"/>
      <c r="S177" s="77"/>
      <c r="T177" s="77"/>
      <c r="U177" s="77"/>
      <c r="V177" s="77"/>
      <c r="W177" s="1"/>
      <c r="X177" s="46" t="str">
        <f t="shared" si="38"/>
        <v/>
      </c>
      <c r="Y177" s="46" t="str">
        <f>IF(NOT(AND(LEFT(R177,1)="L",R177&lt;&gt;"LIGNE")),"",IF(UPPER(TRIM(W177))="QS","Qt. suffisante",IF(AJ177="","",IF(AF177="MASSE",IF(AJ177&gt;=1,"Kg","g"),IF(AF177="VOLUME",IF(AJ177&gt;=1,"L","cl"),IFERROR(VLOOKUP(UPPER(TRIM(V177)),AP4:AS49,4,FALSE),V177))))))</f>
        <v/>
      </c>
      <c r="Z177" s="45" t="str">
        <f t="shared" si="39"/>
        <v/>
      </c>
      <c r="AA177" s="45" t="str">
        <f>IF(NOT(AND(LEFT(R177,1)="L",R177&lt;&gt;"LIGNE")),"",IF(UPPER(TRIM(W177))="QS","Qt. suffisante",IF(AI177="","",IF(AF177="MASSE",IF(AI177&gt;=1,"Kg","g"),IF(AF177="VOLUME",IF(AI177&gt;=1,"L","cl"),IFERROR(VLOOKUP(UPPER(TRIM(V177)),AP4:AS49,4,FALSE),V177))))))</f>
        <v/>
      </c>
      <c r="AB177" s="47" t="str">
        <f t="shared" si="33"/>
        <v/>
      </c>
      <c r="AC177" s="47" t="str">
        <f t="shared" si="34"/>
        <v/>
      </c>
      <c r="AD177" s="47" t="str">
        <f t="shared" si="40"/>
        <v/>
      </c>
      <c r="AE177" s="1"/>
      <c r="AF177" s="48" t="str">
        <f>IF(NOT(AND(LEFT(R177,1)="L",R177&lt;&gt;"LIGNE")),"",IFERROR(VLOOKUP(UPPER(TRIM(V177)),AP4:AS49,2,FALSE),""))</f>
        <v/>
      </c>
      <c r="AG177" s="49" t="str">
        <f>IF(NOT(AND(LEFT(R177,1)="L",R177&lt;&gt;"LIGNE")),"",IFERROR(VLOOKUP(UPPER(TRIM(V177)),AP4:AS49,3,FALSE),""))</f>
        <v/>
      </c>
      <c r="AH177" s="49" t="str">
        <f t="shared" si="35"/>
        <v/>
      </c>
      <c r="AI177" s="49" t="str">
        <f t="shared" si="41"/>
        <v/>
      </c>
      <c r="AJ177" s="49" t="str">
        <f t="shared" si="42"/>
        <v/>
      </c>
      <c r="AK177" s="40" t="str">
        <f>IF(R177="RECETTE","",IF(R177="PRINCIPAL AUTEUR",IF(OR(S177="",T177="",V177="",W177="",S177=0),"",IFERROR(IF(OR(VLOOKUP(UPPER(TRIM(SUBSTITUTE(T177,CHAR(160)," "))),AP4:AS49,2,FALSE)&lt;&gt;VLOOKUP(UPPER(TRIM(SUBSTITUTE(W177,CHAR(160)," "))),AP4:AS49,2,FALSE),AND(VLOOKUP(UPPER(TRIM(SUBSTITUTE(T177,CHAR(160)," "))),AP4:AS49,2,FALSE)="AUTRE",UPPER(TRIM(SUBSTITUTE(T177,CHAR(160)," ")))&lt;&gt;UPPER(TRIM(SUBSTITUTE(W177,CHAR(160)," "))))),"",(V177*VLOOKUP(UPPER(TRIM(SUBSTITUTE(W177,CHAR(160)," "))),AP4:AS49,3,FALSE))/(S177*VLOOKUP(UPPER(TRIM(SUBSTITUTE(T177,CHAR(160)," "))),AP4:AS49,3,FALSE))),"")),IFERROR(AK176,"")))</f>
        <v/>
      </c>
      <c r="AL177" s="40" t="str">
        <f t="shared" si="43"/>
        <v/>
      </c>
      <c r="AM177" s="50">
        <f t="shared" si="44"/>
        <v>0</v>
      </c>
      <c r="AN177" s="1"/>
      <c r="AO177" s="1"/>
      <c r="AP177" s="65" t="s">
        <v>451</v>
      </c>
      <c r="AQ177" s="1"/>
      <c r="AR177" s="1"/>
      <c r="AS177" s="1"/>
      <c r="BJ177" s="229">
        <v>1</v>
      </c>
    </row>
    <row r="178" spans="1:62" ht="20.100000000000001" customHeight="1" x14ac:dyDescent="0.25">
      <c r="A178" s="232" t="s">
        <v>237</v>
      </c>
      <c r="B178" s="178">
        <f t="shared" si="45"/>
        <v>0</v>
      </c>
      <c r="C178" s="156"/>
      <c r="D178" s="157"/>
      <c r="E178" s="157"/>
      <c r="F178" s="157"/>
      <c r="G178" s="157"/>
      <c r="H178" s="157"/>
      <c r="I178" s="158"/>
      <c r="J178" s="131"/>
      <c r="K178" s="255" t="str">
        <f t="shared" si="32"/>
        <v>►</v>
      </c>
      <c r="L178" s="341"/>
      <c r="M178" s="341"/>
      <c r="N178" s="341"/>
      <c r="O178" s="341"/>
      <c r="P178" s="341"/>
      <c r="Q178" s="1"/>
      <c r="R178" s="1"/>
      <c r="S178" s="77"/>
      <c r="T178" s="77"/>
      <c r="U178" s="77"/>
      <c r="V178" s="77"/>
      <c r="W178" s="1"/>
      <c r="X178" s="46" t="str">
        <f t="shared" si="38"/>
        <v/>
      </c>
      <c r="Y178" s="46" t="str">
        <f>IF(NOT(AND(LEFT(R178,1)="L",R178&lt;&gt;"LIGNE")),"",IF(UPPER(TRIM(W178))="QS","Qt. suffisante",IF(AJ178="","",IF(AF178="MASSE",IF(AJ178&gt;=1,"Kg","g"),IF(AF178="VOLUME",IF(AJ178&gt;=1,"L","cl"),IFERROR(VLOOKUP(UPPER(TRIM(V178)),AP4:AS49,4,FALSE),V178))))))</f>
        <v/>
      </c>
      <c r="Z178" s="45" t="str">
        <f t="shared" si="39"/>
        <v/>
      </c>
      <c r="AA178" s="45" t="str">
        <f>IF(NOT(AND(LEFT(R178,1)="L",R178&lt;&gt;"LIGNE")),"",IF(UPPER(TRIM(W178))="QS","Qt. suffisante",IF(AI178="","",IF(AF178="MASSE",IF(AI178&gt;=1,"Kg","g"),IF(AF178="VOLUME",IF(AI178&gt;=1,"L","cl"),IFERROR(VLOOKUP(UPPER(TRIM(V178)),AP4:AS49,4,FALSE),V178))))))</f>
        <v/>
      </c>
      <c r="AB178" s="47" t="str">
        <f t="shared" si="33"/>
        <v/>
      </c>
      <c r="AC178" s="47" t="str">
        <f t="shared" si="34"/>
        <v/>
      </c>
      <c r="AD178" s="47" t="str">
        <f t="shared" si="40"/>
        <v/>
      </c>
      <c r="AE178" s="1"/>
      <c r="AF178" s="48" t="str">
        <f>IF(NOT(AND(LEFT(R178,1)="L",R178&lt;&gt;"LIGNE")),"",IFERROR(VLOOKUP(UPPER(TRIM(V178)),AP4:AS49,2,FALSE),""))</f>
        <v/>
      </c>
      <c r="AG178" s="49" t="str">
        <f>IF(NOT(AND(LEFT(R178,1)="L",R178&lt;&gt;"LIGNE")),"",IFERROR(VLOOKUP(UPPER(TRIM(V178)),AP4:AS49,3,FALSE),""))</f>
        <v/>
      </c>
      <c r="AH178" s="49" t="str">
        <f t="shared" si="35"/>
        <v/>
      </c>
      <c r="AI178" s="49" t="str">
        <f t="shared" si="41"/>
        <v/>
      </c>
      <c r="AJ178" s="49" t="str">
        <f t="shared" si="42"/>
        <v/>
      </c>
      <c r="AK178" s="40" t="str">
        <f>IF(R178="RECETTE","",IF(R178="PRINCIPAL AUTEUR",IF(OR(S178="",T178="",V178="",W178="",S178=0),"",IFERROR(IF(OR(VLOOKUP(UPPER(TRIM(SUBSTITUTE(T178,CHAR(160)," "))),AP4:AS49,2,FALSE)&lt;&gt;VLOOKUP(UPPER(TRIM(SUBSTITUTE(W178,CHAR(160)," "))),AP4:AS49,2,FALSE),AND(VLOOKUP(UPPER(TRIM(SUBSTITUTE(T178,CHAR(160)," "))),AP4:AS49,2,FALSE)="AUTRE",UPPER(TRIM(SUBSTITUTE(T178,CHAR(160)," ")))&lt;&gt;UPPER(TRIM(SUBSTITUTE(W178,CHAR(160)," "))))),"",(V178*VLOOKUP(UPPER(TRIM(SUBSTITUTE(W178,CHAR(160)," "))),AP4:AS49,3,FALSE))/(S178*VLOOKUP(UPPER(TRIM(SUBSTITUTE(T178,CHAR(160)," "))),AP4:AS49,3,FALSE))),"")),IFERROR(AK177,"")))</f>
        <v/>
      </c>
      <c r="AL178" s="40" t="str">
        <f t="shared" si="43"/>
        <v/>
      </c>
      <c r="AM178" s="50">
        <f t="shared" si="44"/>
        <v>0</v>
      </c>
      <c r="AN178" s="1"/>
      <c r="AO178" s="1"/>
      <c r="AP178" s="65" t="s">
        <v>452</v>
      </c>
      <c r="AQ178" s="1"/>
      <c r="AR178" s="1"/>
      <c r="AS178" s="1"/>
      <c r="BJ178" s="229">
        <v>1</v>
      </c>
    </row>
    <row r="179" spans="1:62" ht="20.100000000000001" customHeight="1" x14ac:dyDescent="0.25">
      <c r="A179" s="232" t="s">
        <v>237</v>
      </c>
      <c r="B179" s="178">
        <f t="shared" si="45"/>
        <v>0</v>
      </c>
      <c r="C179" s="156"/>
      <c r="D179" s="157"/>
      <c r="E179" s="157"/>
      <c r="F179" s="157"/>
      <c r="G179" s="157"/>
      <c r="H179" s="157"/>
      <c r="I179" s="158"/>
      <c r="J179" s="131"/>
      <c r="K179" s="255" t="str">
        <f t="shared" si="32"/>
        <v>►</v>
      </c>
      <c r="L179" s="341"/>
      <c r="M179" s="341"/>
      <c r="N179" s="341"/>
      <c r="O179" s="341"/>
      <c r="P179" s="341"/>
      <c r="Q179" s="1"/>
      <c r="R179" s="1"/>
      <c r="S179" s="77"/>
      <c r="T179" s="77"/>
      <c r="U179" s="77"/>
      <c r="V179" s="77"/>
      <c r="W179" s="1"/>
      <c r="X179" s="46" t="str">
        <f t="shared" si="38"/>
        <v/>
      </c>
      <c r="Y179" s="46" t="str">
        <f>IF(NOT(AND(LEFT(R179,1)="L",R179&lt;&gt;"LIGNE")),"",IF(UPPER(TRIM(W179))="QS","Qt. suffisante",IF(AJ179="","",IF(AF179="MASSE",IF(AJ179&gt;=1,"Kg","g"),IF(AF179="VOLUME",IF(AJ179&gt;=1,"L","cl"),IFERROR(VLOOKUP(UPPER(TRIM(V179)),AP4:AS49,4,FALSE),V179))))))</f>
        <v/>
      </c>
      <c r="Z179" s="45" t="str">
        <f t="shared" si="39"/>
        <v/>
      </c>
      <c r="AA179" s="45" t="str">
        <f>IF(NOT(AND(LEFT(R179,1)="L",R179&lt;&gt;"LIGNE")),"",IF(UPPER(TRIM(W179))="QS","Qt. suffisante",IF(AI179="","",IF(AF179="MASSE",IF(AI179&gt;=1,"Kg","g"),IF(AF179="VOLUME",IF(AI179&gt;=1,"L","cl"),IFERROR(VLOOKUP(UPPER(TRIM(V179)),AP4:AS49,4,FALSE),V179))))))</f>
        <v/>
      </c>
      <c r="AB179" s="47" t="str">
        <f t="shared" si="33"/>
        <v/>
      </c>
      <c r="AC179" s="47" t="str">
        <f t="shared" si="34"/>
        <v/>
      </c>
      <c r="AD179" s="47" t="str">
        <f t="shared" si="40"/>
        <v/>
      </c>
      <c r="AE179" s="1"/>
      <c r="AF179" s="48" t="str">
        <f>IF(NOT(AND(LEFT(R179,1)="L",R179&lt;&gt;"LIGNE")),"",IFERROR(VLOOKUP(UPPER(TRIM(V179)),AP4:AS49,2,FALSE),""))</f>
        <v/>
      </c>
      <c r="AG179" s="49" t="str">
        <f>IF(NOT(AND(LEFT(R179,1)="L",R179&lt;&gt;"LIGNE")),"",IFERROR(VLOOKUP(UPPER(TRIM(V179)),AP4:AS49,3,FALSE),""))</f>
        <v/>
      </c>
      <c r="AH179" s="49" t="str">
        <f t="shared" si="35"/>
        <v/>
      </c>
      <c r="AI179" s="49" t="str">
        <f t="shared" si="41"/>
        <v/>
      </c>
      <c r="AJ179" s="49" t="str">
        <f t="shared" si="42"/>
        <v/>
      </c>
      <c r="AK179" s="40" t="str">
        <f>IF(R179="RECETTE","",IF(R179="PRINCIPAL AUTEUR",IF(OR(S179="",T179="",V179="",W179="",S179=0),"",IFERROR(IF(OR(VLOOKUP(UPPER(TRIM(SUBSTITUTE(T179,CHAR(160)," "))),AP4:AS49,2,FALSE)&lt;&gt;VLOOKUP(UPPER(TRIM(SUBSTITUTE(W179,CHAR(160)," "))),AP4:AS49,2,FALSE),AND(VLOOKUP(UPPER(TRIM(SUBSTITUTE(T179,CHAR(160)," "))),AP4:AS49,2,FALSE)="AUTRE",UPPER(TRIM(SUBSTITUTE(T179,CHAR(160)," ")))&lt;&gt;UPPER(TRIM(SUBSTITUTE(W179,CHAR(160)," "))))),"",(V179*VLOOKUP(UPPER(TRIM(SUBSTITUTE(W179,CHAR(160)," "))),AP4:AS49,3,FALSE))/(S179*VLOOKUP(UPPER(TRIM(SUBSTITUTE(T179,CHAR(160)," "))),AP4:AS49,3,FALSE))),"")),IFERROR(AK178,"")))</f>
        <v/>
      </c>
      <c r="AL179" s="40" t="str">
        <f t="shared" si="43"/>
        <v/>
      </c>
      <c r="AM179" s="50">
        <f t="shared" si="44"/>
        <v>0</v>
      </c>
      <c r="AN179" s="1"/>
      <c r="AO179" s="1"/>
      <c r="AP179" s="65" t="s">
        <v>453</v>
      </c>
      <c r="AQ179" s="1"/>
      <c r="AR179" s="1"/>
      <c r="AS179" s="1"/>
      <c r="BJ179" s="229">
        <v>1</v>
      </c>
    </row>
    <row r="180" spans="1:62" ht="20.100000000000001" customHeight="1" x14ac:dyDescent="0.25">
      <c r="A180" s="232" t="s">
        <v>237</v>
      </c>
      <c r="B180" s="178">
        <f t="shared" si="45"/>
        <v>0</v>
      </c>
      <c r="C180" s="156"/>
      <c r="D180" s="157"/>
      <c r="E180" s="157"/>
      <c r="F180" s="157"/>
      <c r="G180" s="157"/>
      <c r="H180" s="157"/>
      <c r="I180" s="158"/>
      <c r="J180" s="131"/>
      <c r="K180" s="255" t="str">
        <f t="shared" si="32"/>
        <v>►</v>
      </c>
      <c r="L180" s="341"/>
      <c r="M180" s="341"/>
      <c r="N180" s="341"/>
      <c r="O180" s="341"/>
      <c r="P180" s="341"/>
      <c r="Q180" s="1"/>
      <c r="R180" s="1"/>
      <c r="S180" s="77"/>
      <c r="T180" s="77"/>
      <c r="U180" s="77"/>
      <c r="V180" s="77"/>
      <c r="W180" s="1"/>
      <c r="X180" s="46" t="str">
        <f t="shared" si="38"/>
        <v/>
      </c>
      <c r="Y180" s="46" t="str">
        <f>IF(NOT(AND(LEFT(R180,1)="L",R180&lt;&gt;"LIGNE")),"",IF(UPPER(TRIM(W180))="QS","Qt. suffisante",IF(AJ180="","",IF(AF180="MASSE",IF(AJ180&gt;=1,"Kg","g"),IF(AF180="VOLUME",IF(AJ180&gt;=1,"L","cl"),IFERROR(VLOOKUP(UPPER(TRIM(V180)),AP4:AS49,4,FALSE),V180))))))</f>
        <v/>
      </c>
      <c r="Z180" s="45" t="str">
        <f t="shared" si="39"/>
        <v/>
      </c>
      <c r="AA180" s="45" t="str">
        <f>IF(NOT(AND(LEFT(R180,1)="L",R180&lt;&gt;"LIGNE")),"",IF(UPPER(TRIM(W180))="QS","Qt. suffisante",IF(AI180="","",IF(AF180="MASSE",IF(AI180&gt;=1,"Kg","g"),IF(AF180="VOLUME",IF(AI180&gt;=1,"L","cl"),IFERROR(VLOOKUP(UPPER(TRIM(V180)),AP4:AS49,4,FALSE),V180))))))</f>
        <v/>
      </c>
      <c r="AB180" s="47" t="str">
        <f t="shared" si="33"/>
        <v/>
      </c>
      <c r="AC180" s="47" t="str">
        <f t="shared" si="34"/>
        <v/>
      </c>
      <c r="AD180" s="47" t="str">
        <f t="shared" si="40"/>
        <v/>
      </c>
      <c r="AE180" s="1"/>
      <c r="AF180" s="48" t="str">
        <f>IF(NOT(AND(LEFT(R180,1)="L",R180&lt;&gt;"LIGNE")),"",IFERROR(VLOOKUP(UPPER(TRIM(V180)),AP4:AS49,2,FALSE),""))</f>
        <v/>
      </c>
      <c r="AG180" s="49" t="str">
        <f>IF(NOT(AND(LEFT(R180,1)="L",R180&lt;&gt;"LIGNE")),"",IFERROR(VLOOKUP(UPPER(TRIM(V180)),AP4:AS49,3,FALSE),""))</f>
        <v/>
      </c>
      <c r="AH180" s="49" t="str">
        <f t="shared" si="35"/>
        <v/>
      </c>
      <c r="AI180" s="49" t="str">
        <f t="shared" si="41"/>
        <v/>
      </c>
      <c r="AJ180" s="49" t="str">
        <f t="shared" si="42"/>
        <v/>
      </c>
      <c r="AK180" s="40" t="str">
        <f>IF(R180="RECETTE","",IF(R180="PRINCIPAL AUTEUR",IF(OR(S180="",T180="",V180="",W180="",S180=0),"",IFERROR(IF(OR(VLOOKUP(UPPER(TRIM(SUBSTITUTE(T180,CHAR(160)," "))),AP4:AS49,2,FALSE)&lt;&gt;VLOOKUP(UPPER(TRIM(SUBSTITUTE(W180,CHAR(160)," "))),AP4:AS49,2,FALSE),AND(VLOOKUP(UPPER(TRIM(SUBSTITUTE(T180,CHAR(160)," "))),AP4:AS49,2,FALSE)="AUTRE",UPPER(TRIM(SUBSTITUTE(T180,CHAR(160)," ")))&lt;&gt;UPPER(TRIM(SUBSTITUTE(W180,CHAR(160)," "))))),"",(V180*VLOOKUP(UPPER(TRIM(SUBSTITUTE(W180,CHAR(160)," "))),AP4:AS49,3,FALSE))/(S180*VLOOKUP(UPPER(TRIM(SUBSTITUTE(T180,CHAR(160)," "))),AP4:AS49,3,FALSE))),"")),IFERROR(AK179,"")))</f>
        <v/>
      </c>
      <c r="AL180" s="40" t="str">
        <f t="shared" si="43"/>
        <v/>
      </c>
      <c r="AM180" s="50">
        <f t="shared" si="44"/>
        <v>0</v>
      </c>
      <c r="AN180" s="1"/>
      <c r="AO180" s="1"/>
      <c r="AP180" s="65" t="s">
        <v>458</v>
      </c>
      <c r="AQ180" s="1"/>
      <c r="AR180" s="1"/>
      <c r="AS180" s="1"/>
      <c r="BJ180" s="229">
        <v>1</v>
      </c>
    </row>
    <row r="181" spans="1:62" ht="20.100000000000001" customHeight="1" x14ac:dyDescent="0.25">
      <c r="A181" s="232" t="s">
        <v>237</v>
      </c>
      <c r="B181" s="178">
        <f t="shared" si="45"/>
        <v>0</v>
      </c>
      <c r="C181" s="156"/>
      <c r="D181" s="157"/>
      <c r="E181" s="157"/>
      <c r="F181" s="157"/>
      <c r="G181" s="157"/>
      <c r="H181" s="157"/>
      <c r="I181" s="158"/>
      <c r="J181" s="131"/>
      <c r="K181" s="255" t="str">
        <f t="shared" si="32"/>
        <v>►</v>
      </c>
      <c r="L181" s="341"/>
      <c r="M181" s="341"/>
      <c r="N181" s="341"/>
      <c r="O181" s="341"/>
      <c r="P181" s="341"/>
      <c r="Q181" s="1"/>
      <c r="R181" s="1"/>
      <c r="S181" s="77"/>
      <c r="T181" s="77"/>
      <c r="U181" s="77"/>
      <c r="V181" s="77"/>
      <c r="W181" s="1"/>
      <c r="X181" s="46" t="str">
        <f t="shared" si="38"/>
        <v/>
      </c>
      <c r="Y181" s="46" t="str">
        <f>IF(NOT(AND(LEFT(R181,1)="L",R181&lt;&gt;"LIGNE")),"",IF(UPPER(TRIM(W181))="QS","Qt. suffisante",IF(AJ181="","",IF(AF181="MASSE",IF(AJ181&gt;=1,"Kg","g"),IF(AF181="VOLUME",IF(AJ181&gt;=1,"L","cl"),IFERROR(VLOOKUP(UPPER(TRIM(V181)),AP4:AS49,4,FALSE),V181))))))</f>
        <v/>
      </c>
      <c r="Z181" s="45" t="str">
        <f t="shared" si="39"/>
        <v/>
      </c>
      <c r="AA181" s="45" t="str">
        <f>IF(NOT(AND(LEFT(R181,1)="L",R181&lt;&gt;"LIGNE")),"",IF(UPPER(TRIM(W181))="QS","Qt. suffisante",IF(AI181="","",IF(AF181="MASSE",IF(AI181&gt;=1,"Kg","g"),IF(AF181="VOLUME",IF(AI181&gt;=1,"L","cl"),IFERROR(VLOOKUP(UPPER(TRIM(V181)),AP4:AS49,4,FALSE),V181))))))</f>
        <v/>
      </c>
      <c r="AB181" s="47" t="str">
        <f t="shared" si="33"/>
        <v/>
      </c>
      <c r="AC181" s="47" t="str">
        <f t="shared" si="34"/>
        <v/>
      </c>
      <c r="AD181" s="47" t="str">
        <f t="shared" si="40"/>
        <v/>
      </c>
      <c r="AE181" s="1"/>
      <c r="AF181" s="48" t="str">
        <f>IF(NOT(AND(LEFT(R181,1)="L",R181&lt;&gt;"LIGNE")),"",IFERROR(VLOOKUP(UPPER(TRIM(V181)),AP4:AS49,2,FALSE),""))</f>
        <v/>
      </c>
      <c r="AG181" s="49" t="str">
        <f>IF(NOT(AND(LEFT(R181,1)="L",R181&lt;&gt;"LIGNE")),"",IFERROR(VLOOKUP(UPPER(TRIM(V181)),AP4:AS49,3,FALSE),""))</f>
        <v/>
      </c>
      <c r="AH181" s="49" t="str">
        <f t="shared" si="35"/>
        <v/>
      </c>
      <c r="AI181" s="49" t="str">
        <f t="shared" si="41"/>
        <v/>
      </c>
      <c r="AJ181" s="49" t="str">
        <f t="shared" si="42"/>
        <v/>
      </c>
      <c r="AK181" s="40" t="str">
        <f>IF(R181="RECETTE","",IF(R181="PRINCIPAL AUTEUR",IF(OR(S181="",T181="",V181="",W181="",S181=0),"",IFERROR(IF(OR(VLOOKUP(UPPER(TRIM(SUBSTITUTE(T181,CHAR(160)," "))),AP4:AS49,2,FALSE)&lt;&gt;VLOOKUP(UPPER(TRIM(SUBSTITUTE(W181,CHAR(160)," "))),AP4:AS49,2,FALSE),AND(VLOOKUP(UPPER(TRIM(SUBSTITUTE(T181,CHAR(160)," "))),AP4:AS49,2,FALSE)="AUTRE",UPPER(TRIM(SUBSTITUTE(T181,CHAR(160)," ")))&lt;&gt;UPPER(TRIM(SUBSTITUTE(W181,CHAR(160)," "))))),"",(V181*VLOOKUP(UPPER(TRIM(SUBSTITUTE(W181,CHAR(160)," "))),AP4:AS49,3,FALSE))/(S181*VLOOKUP(UPPER(TRIM(SUBSTITUTE(T181,CHAR(160)," "))),AP4:AS49,3,FALSE))),"")),IFERROR(AK180,"")))</f>
        <v/>
      </c>
      <c r="AL181" s="40" t="str">
        <f t="shared" si="43"/>
        <v/>
      </c>
      <c r="AM181" s="50">
        <f t="shared" si="44"/>
        <v>0</v>
      </c>
      <c r="AN181" s="1"/>
      <c r="AO181" s="1"/>
      <c r="AP181" s="65" t="s">
        <v>459</v>
      </c>
      <c r="AQ181" s="1"/>
      <c r="AR181" s="1"/>
      <c r="AS181" s="1"/>
      <c r="BJ181" s="229">
        <v>1</v>
      </c>
    </row>
    <row r="182" spans="1:62" ht="20.100000000000001" customHeight="1" x14ac:dyDescent="0.25">
      <c r="A182" s="232" t="s">
        <v>237</v>
      </c>
      <c r="B182" s="178">
        <f t="shared" si="45"/>
        <v>0</v>
      </c>
      <c r="C182" s="156"/>
      <c r="D182" s="157"/>
      <c r="E182" s="157"/>
      <c r="F182" s="157"/>
      <c r="G182" s="157"/>
      <c r="H182" s="157"/>
      <c r="I182" s="158"/>
      <c r="J182" s="131"/>
      <c r="K182" s="255" t="str">
        <f t="shared" si="32"/>
        <v>►</v>
      </c>
      <c r="L182" s="341"/>
      <c r="M182" s="341"/>
      <c r="N182" s="341"/>
      <c r="O182" s="341"/>
      <c r="P182" s="341"/>
      <c r="Q182" s="1"/>
      <c r="R182" s="1"/>
      <c r="S182" s="77"/>
      <c r="T182" s="77"/>
      <c r="U182" s="77"/>
      <c r="V182" s="77"/>
      <c r="W182" s="1"/>
      <c r="X182" s="46" t="str">
        <f t="shared" si="38"/>
        <v/>
      </c>
      <c r="Y182" s="46" t="str">
        <f>IF(NOT(AND(LEFT(R182,1)="L",R182&lt;&gt;"LIGNE")),"",IF(UPPER(TRIM(W182))="QS","Qt. suffisante",IF(AJ182="","",IF(AF182="MASSE",IF(AJ182&gt;=1,"Kg","g"),IF(AF182="VOLUME",IF(AJ182&gt;=1,"L","cl"),IFERROR(VLOOKUP(UPPER(TRIM(V182)),AP4:AS49,4,FALSE),V182))))))</f>
        <v/>
      </c>
      <c r="Z182" s="78" t="str">
        <f t="shared" si="39"/>
        <v/>
      </c>
      <c r="AA182" s="45" t="str">
        <f>IF(NOT(AND(LEFT(R182,1)="L",R182&lt;&gt;"LIGNE")),"",IF(UPPER(TRIM(W182))="QS","Qt. suffisante",IF(AI182="","",IF(AF182="MASSE",IF(AI182&gt;=1,"Kg","g"),IF(AF182="VOLUME",IF(AI182&gt;=1,"L","cl"),IFERROR(VLOOKUP(UPPER(TRIM(V182)),AP4:AS49,4,FALSE),V182))))))</f>
        <v/>
      </c>
      <c r="AB182" s="47" t="str">
        <f t="shared" si="33"/>
        <v/>
      </c>
      <c r="AC182" s="47" t="str">
        <f t="shared" si="34"/>
        <v/>
      </c>
      <c r="AD182" s="47" t="str">
        <f t="shared" si="40"/>
        <v/>
      </c>
      <c r="AE182" s="1"/>
      <c r="AF182" s="48" t="str">
        <f>IF(NOT(AND(LEFT(R182,1)="L",R182&lt;&gt;"LIGNE")),"",IFERROR(VLOOKUP(UPPER(TRIM(V182)),AP4:AS49,2,FALSE),""))</f>
        <v/>
      </c>
      <c r="AG182" s="49" t="str">
        <f>IF(NOT(AND(LEFT(R182,1)="L",R182&lt;&gt;"LIGNE")),"",IFERROR(VLOOKUP(UPPER(TRIM(V182)),AP4:AS49,3,FALSE),""))</f>
        <v/>
      </c>
      <c r="AH182" s="49" t="str">
        <f t="shared" si="35"/>
        <v/>
      </c>
      <c r="AI182" s="49" t="str">
        <f t="shared" si="41"/>
        <v/>
      </c>
      <c r="AJ182" s="49" t="str">
        <f t="shared" si="42"/>
        <v/>
      </c>
      <c r="AK182" s="40" t="str">
        <f>IF(R182="RECETTE","",IF(R182="PRINCIPAL AUTEUR",IF(OR(S182="",T182="",V182="",W182="",S182=0),"",IFERROR(IF(OR(VLOOKUP(UPPER(TRIM(SUBSTITUTE(T182,CHAR(160)," "))),AP4:AS49,2,FALSE)&lt;&gt;VLOOKUP(UPPER(TRIM(SUBSTITUTE(W182,CHAR(160)," "))),AP4:AS49,2,FALSE),AND(VLOOKUP(UPPER(TRIM(SUBSTITUTE(T182,CHAR(160)," "))),AP4:AS49,2,FALSE)="AUTRE",UPPER(TRIM(SUBSTITUTE(T182,CHAR(160)," ")))&lt;&gt;UPPER(TRIM(SUBSTITUTE(W182,CHAR(160)," "))))),"",(V182*VLOOKUP(UPPER(TRIM(SUBSTITUTE(W182,CHAR(160)," "))),AP4:AS49,3,FALSE))/(S182*VLOOKUP(UPPER(TRIM(SUBSTITUTE(T182,CHAR(160)," "))),AP4:AS49,3,FALSE))),"")),IFERROR(AK181,"")))</f>
        <v/>
      </c>
      <c r="AL182" s="40" t="str">
        <f t="shared" si="43"/>
        <v/>
      </c>
      <c r="AM182" s="50">
        <f t="shared" si="44"/>
        <v>0</v>
      </c>
      <c r="AN182" s="1"/>
      <c r="AO182" s="1"/>
      <c r="AP182" s="65" t="s">
        <v>460</v>
      </c>
      <c r="AQ182" s="1"/>
      <c r="AR182" s="1"/>
      <c r="AS182" s="1"/>
      <c r="BJ182" s="229">
        <v>1</v>
      </c>
    </row>
    <row r="183" spans="1:62" ht="20.100000000000001" customHeight="1" x14ac:dyDescent="0.25">
      <c r="A183" s="232" t="s">
        <v>237</v>
      </c>
      <c r="B183" s="178">
        <f t="shared" si="45"/>
        <v>0</v>
      </c>
      <c r="C183" s="156"/>
      <c r="D183" s="157"/>
      <c r="E183" s="157"/>
      <c r="F183" s="157"/>
      <c r="G183" s="157"/>
      <c r="H183" s="157"/>
      <c r="I183" s="158"/>
      <c r="J183" s="131" t="s">
        <v>237</v>
      </c>
      <c r="K183" s="255" t="str">
        <f t="shared" si="32"/>
        <v>►</v>
      </c>
      <c r="L183" s="341"/>
      <c r="M183" s="341"/>
      <c r="N183" s="341"/>
      <c r="O183" s="341"/>
      <c r="P183" s="341"/>
      <c r="Q183" s="1"/>
      <c r="R183" s="1"/>
      <c r="S183" s="77"/>
      <c r="T183" s="77"/>
      <c r="U183" s="77"/>
      <c r="V183" s="77"/>
      <c r="W183" s="1"/>
      <c r="X183" s="46" t="str">
        <f t="shared" si="38"/>
        <v/>
      </c>
      <c r="Y183" s="46" t="str">
        <f>IF(NOT(AND(LEFT(R183,1)="L",R183&lt;&gt;"LIGNE")),"",IF(UPPER(TRIM(W183))="QS","Qt. suffisante",IF(AJ183="","",IF(AF183="MASSE",IF(AJ183&gt;=1,"Kg","g"),IF(AF183="VOLUME",IF(AJ183&gt;=1,"L","cl"),IFERROR(VLOOKUP(UPPER(TRIM(V183)),AP4:AS49,4,FALSE),V183))))))</f>
        <v/>
      </c>
      <c r="Z183" s="45" t="str">
        <f t="shared" si="39"/>
        <v/>
      </c>
      <c r="AA183" s="45" t="str">
        <f>IF(NOT(AND(LEFT(R183,1)="L",R183&lt;&gt;"LIGNE")),"",IF(UPPER(TRIM(W183))="QS","Qt. suffisante",IF(AI183="","",IF(AF183="MASSE",IF(AI183&gt;=1,"Kg","g"),IF(AF183="VOLUME",IF(AI183&gt;=1,"L","cl"),IFERROR(VLOOKUP(UPPER(TRIM(V183)),AP4:AS49,4,FALSE),V183))))))</f>
        <v/>
      </c>
      <c r="AB183" s="47" t="str">
        <f t="shared" si="33"/>
        <v/>
      </c>
      <c r="AC183" s="47" t="str">
        <f t="shared" si="34"/>
        <v/>
      </c>
      <c r="AD183" s="47" t="str">
        <f t="shared" si="40"/>
        <v/>
      </c>
      <c r="AE183" s="1"/>
      <c r="AF183" s="48" t="str">
        <f>IF(NOT(AND(LEFT(R183,1)="L",R183&lt;&gt;"LIGNE")),"",IFERROR(VLOOKUP(UPPER(TRIM(V183)),AP4:AS49,2,FALSE),""))</f>
        <v/>
      </c>
      <c r="AG183" s="49" t="str">
        <f>IF(NOT(AND(LEFT(R183,1)="L",R183&lt;&gt;"LIGNE")),"",IFERROR(VLOOKUP(UPPER(TRIM(V183)),AP4:AS49,3,FALSE),""))</f>
        <v/>
      </c>
      <c r="AH183" s="49" t="str">
        <f t="shared" si="35"/>
        <v/>
      </c>
      <c r="AI183" s="49" t="str">
        <f t="shared" si="41"/>
        <v/>
      </c>
      <c r="AJ183" s="49" t="str">
        <f t="shared" si="42"/>
        <v/>
      </c>
      <c r="AK183" s="40" t="str">
        <f>IF(R183="RECETTE","",IF(R183="PRINCIPAL AUTEUR",IF(OR(S183="",T183="",V183="",W183="",S183=0),"",IFERROR(IF(OR(VLOOKUP(UPPER(TRIM(SUBSTITUTE(T183,CHAR(160)," "))),AP4:AS49,2,FALSE)&lt;&gt;VLOOKUP(UPPER(TRIM(SUBSTITUTE(W183,CHAR(160)," "))),AP4:AS49,2,FALSE),AND(VLOOKUP(UPPER(TRIM(SUBSTITUTE(T183,CHAR(160)," "))),AP4:AS49,2,FALSE)="AUTRE",UPPER(TRIM(SUBSTITUTE(T183,CHAR(160)," ")))&lt;&gt;UPPER(TRIM(SUBSTITUTE(W183,CHAR(160)," "))))),"",(V183*VLOOKUP(UPPER(TRIM(SUBSTITUTE(W183,CHAR(160)," "))),AP4:AS49,3,FALSE))/(S183*VLOOKUP(UPPER(TRIM(SUBSTITUTE(T183,CHAR(160)," "))),AP4:AS49,3,FALSE))),"")),IFERROR(AK182,"")))</f>
        <v/>
      </c>
      <c r="AL183" s="40" t="str">
        <f t="shared" si="43"/>
        <v/>
      </c>
      <c r="AM183" s="50">
        <f t="shared" si="44"/>
        <v>0</v>
      </c>
      <c r="AN183" s="1"/>
      <c r="AO183" s="1"/>
      <c r="AP183" s="65" t="s">
        <v>461</v>
      </c>
      <c r="AQ183" s="1"/>
      <c r="AR183" s="1"/>
      <c r="AS183" s="1"/>
      <c r="BJ183" s="229">
        <v>1</v>
      </c>
    </row>
    <row r="184" spans="1:62" ht="20.100000000000001" customHeight="1" x14ac:dyDescent="0.25">
      <c r="A184" s="232" t="s">
        <v>237</v>
      </c>
      <c r="B184" s="178">
        <f t="shared" si="45"/>
        <v>0</v>
      </c>
      <c r="C184" s="156"/>
      <c r="D184" s="157"/>
      <c r="E184" s="157"/>
      <c r="F184" s="157"/>
      <c r="G184" s="157"/>
      <c r="H184" s="157"/>
      <c r="I184" s="158"/>
      <c r="J184" s="131" t="s">
        <v>237</v>
      </c>
      <c r="K184" s="255" t="str">
        <f t="shared" si="32"/>
        <v>►</v>
      </c>
      <c r="L184" s="341"/>
      <c r="M184" s="341"/>
      <c r="N184" s="341"/>
      <c r="O184" s="341"/>
      <c r="P184" s="341"/>
      <c r="Q184" s="1"/>
      <c r="R184" s="1"/>
      <c r="S184" s="77"/>
      <c r="T184" s="77"/>
      <c r="U184" s="77"/>
      <c r="V184" s="77"/>
      <c r="W184" s="1"/>
      <c r="X184" s="46" t="str">
        <f t="shared" si="38"/>
        <v/>
      </c>
      <c r="Y184" s="46" t="str">
        <f>IF(NOT(AND(LEFT(R184,1)="L",R184&lt;&gt;"LIGNE")),"",IF(UPPER(TRIM(W184))="QS","Qt. suffisante",IF(AJ184="","",IF(AF184="MASSE",IF(AJ184&gt;=1,"Kg","g"),IF(AF184="VOLUME",IF(AJ184&gt;=1,"L","cl"),IFERROR(VLOOKUP(UPPER(TRIM(V184)),AP4:AS49,4,FALSE),V184))))))</f>
        <v/>
      </c>
      <c r="Z184" s="45" t="str">
        <f t="shared" si="39"/>
        <v/>
      </c>
      <c r="AA184" s="45" t="str">
        <f>IF(NOT(AND(LEFT(R184,1)="L",R184&lt;&gt;"LIGNE")),"",IF(UPPER(TRIM(W184))="QS","Qt. suffisante",IF(AI184="","",IF(AF184="MASSE",IF(AI184&gt;=1,"Kg","g"),IF(AF184="VOLUME",IF(AI184&gt;=1,"L","cl"),IFERROR(VLOOKUP(UPPER(TRIM(V184)),AP4:AS49,4,FALSE),V184))))))</f>
        <v/>
      </c>
      <c r="AB184" s="47" t="str">
        <f t="shared" si="33"/>
        <v/>
      </c>
      <c r="AC184" s="47" t="str">
        <f t="shared" si="34"/>
        <v/>
      </c>
      <c r="AD184" s="47" t="str">
        <f t="shared" si="40"/>
        <v/>
      </c>
      <c r="AE184" s="1"/>
      <c r="AF184" s="48" t="str">
        <f>IF(NOT(AND(LEFT(R184,1)="L",R184&lt;&gt;"LIGNE")),"",IFERROR(VLOOKUP(UPPER(TRIM(V184)),AP4:AS49,2,FALSE),""))</f>
        <v/>
      </c>
      <c r="AG184" s="49" t="str">
        <f>IF(NOT(AND(LEFT(R184,1)="L",R184&lt;&gt;"LIGNE")),"",IFERROR(VLOOKUP(UPPER(TRIM(V184)),AP4:AS49,3,FALSE),""))</f>
        <v/>
      </c>
      <c r="AH184" s="49" t="str">
        <f t="shared" si="35"/>
        <v/>
      </c>
      <c r="AI184" s="49" t="str">
        <f t="shared" si="41"/>
        <v/>
      </c>
      <c r="AJ184" s="49" t="str">
        <f t="shared" si="42"/>
        <v/>
      </c>
      <c r="AK184" s="40" t="str">
        <f>IF(R184="RECETTE","",IF(R184="PRINCIPAL AUTEUR",IF(OR(S184="",T184="",V184="",W184="",S184=0),"",IFERROR(IF(OR(VLOOKUP(UPPER(TRIM(SUBSTITUTE(T184,CHAR(160)," "))),AP4:AS49,2,FALSE)&lt;&gt;VLOOKUP(UPPER(TRIM(SUBSTITUTE(W184,CHAR(160)," "))),AP4:AS49,2,FALSE),AND(VLOOKUP(UPPER(TRIM(SUBSTITUTE(T184,CHAR(160)," "))),AP4:AS49,2,FALSE)="AUTRE",UPPER(TRIM(SUBSTITUTE(T184,CHAR(160)," ")))&lt;&gt;UPPER(TRIM(SUBSTITUTE(W184,CHAR(160)," "))))),"",(V184*VLOOKUP(UPPER(TRIM(SUBSTITUTE(W184,CHAR(160)," "))),AP4:AS49,3,FALSE))/(S184*VLOOKUP(UPPER(TRIM(SUBSTITUTE(T184,CHAR(160)," "))),AP4:AS49,3,FALSE))),"")),IFERROR(AK183,"")))</f>
        <v/>
      </c>
      <c r="AL184" s="40" t="str">
        <f t="shared" si="43"/>
        <v/>
      </c>
      <c r="AM184" s="50">
        <f t="shared" si="44"/>
        <v>0</v>
      </c>
      <c r="AN184" s="1"/>
      <c r="AO184" s="1"/>
      <c r="AP184" s="65" t="s">
        <v>462</v>
      </c>
      <c r="AQ184" s="1"/>
      <c r="AR184" s="1"/>
      <c r="AS184" s="1"/>
      <c r="BJ184" s="229">
        <v>1</v>
      </c>
    </row>
    <row r="185" spans="1:62" ht="20.100000000000001" customHeight="1" x14ac:dyDescent="0.25">
      <c r="A185" s="232" t="s">
        <v>237</v>
      </c>
      <c r="B185" s="178">
        <f t="shared" si="45"/>
        <v>0</v>
      </c>
      <c r="C185" s="156"/>
      <c r="D185" s="157"/>
      <c r="E185" s="157"/>
      <c r="F185" s="157"/>
      <c r="G185" s="157"/>
      <c r="H185" s="157"/>
      <c r="I185" s="158"/>
      <c r="J185" s="131" t="s">
        <v>237</v>
      </c>
      <c r="K185" s="255" t="str">
        <f t="shared" si="32"/>
        <v>►</v>
      </c>
      <c r="L185" s="341"/>
      <c r="M185" s="341"/>
      <c r="N185" s="341"/>
      <c r="O185" s="341"/>
      <c r="P185" s="341"/>
      <c r="Q185" s="1"/>
      <c r="R185" s="1"/>
      <c r="S185" s="77"/>
      <c r="T185" s="77"/>
      <c r="U185" s="77"/>
      <c r="V185" s="77"/>
      <c r="W185" s="1"/>
      <c r="X185" s="46" t="str">
        <f t="shared" si="38"/>
        <v/>
      </c>
      <c r="Y185" s="46" t="str">
        <f>IF(NOT(AND(LEFT(R185,1)="L",R185&lt;&gt;"LIGNE")),"",IF(UPPER(TRIM(W185))="QS","Qt. suffisante",IF(AJ185="","",IF(AF185="MASSE",IF(AJ185&gt;=1,"Kg","g"),IF(AF185="VOLUME",IF(AJ185&gt;=1,"L","cl"),IFERROR(VLOOKUP(UPPER(TRIM(V185)),AP4:AS49,4,FALSE),V185))))))</f>
        <v/>
      </c>
      <c r="Z185" s="45" t="str">
        <f t="shared" si="39"/>
        <v/>
      </c>
      <c r="AA185" s="45" t="str">
        <f>IF(NOT(AND(LEFT(R185,1)="L",R185&lt;&gt;"LIGNE")),"",IF(UPPER(TRIM(W185))="QS","Qt. suffisante",IF(AI185="","",IF(AF185="MASSE",IF(AI185&gt;=1,"Kg","g"),IF(AF185="VOLUME",IF(AI185&gt;=1,"L","cl"),IFERROR(VLOOKUP(UPPER(TRIM(V185)),AP4:AS49,4,FALSE),V185))))))</f>
        <v/>
      </c>
      <c r="AB185" s="47" t="str">
        <f t="shared" si="33"/>
        <v/>
      </c>
      <c r="AC185" s="47" t="str">
        <f t="shared" si="34"/>
        <v/>
      </c>
      <c r="AD185" s="47" t="str">
        <f t="shared" si="40"/>
        <v/>
      </c>
      <c r="AE185" s="1"/>
      <c r="AF185" s="48" t="str">
        <f>IF(NOT(AND(LEFT(R185,1)="L",R185&lt;&gt;"LIGNE")),"",IFERROR(VLOOKUP(UPPER(TRIM(V185)),AP4:AS49,2,FALSE),""))</f>
        <v/>
      </c>
      <c r="AG185" s="49" t="str">
        <f>IF(NOT(AND(LEFT(R185,1)="L",R185&lt;&gt;"LIGNE")),"",IFERROR(VLOOKUP(UPPER(TRIM(V185)),AP4:AS49,3,FALSE),""))</f>
        <v/>
      </c>
      <c r="AH185" s="49" t="str">
        <f t="shared" si="35"/>
        <v/>
      </c>
      <c r="AI185" s="49" t="str">
        <f t="shared" si="41"/>
        <v/>
      </c>
      <c r="AJ185" s="49" t="str">
        <f t="shared" si="42"/>
        <v/>
      </c>
      <c r="AK185" s="40" t="str">
        <f>IF(R185="RECETTE","",IF(R185="PRINCIPAL AUTEUR",IF(OR(S185="",T185="",V185="",W185="",S185=0),"",IFERROR(IF(OR(VLOOKUP(UPPER(TRIM(SUBSTITUTE(T185,CHAR(160)," "))),AP4:AS49,2,FALSE)&lt;&gt;VLOOKUP(UPPER(TRIM(SUBSTITUTE(W185,CHAR(160)," "))),AP4:AS49,2,FALSE),AND(VLOOKUP(UPPER(TRIM(SUBSTITUTE(T185,CHAR(160)," "))),AP4:AS49,2,FALSE)="AUTRE",UPPER(TRIM(SUBSTITUTE(T185,CHAR(160)," ")))&lt;&gt;UPPER(TRIM(SUBSTITUTE(W185,CHAR(160)," "))))),"",(V185*VLOOKUP(UPPER(TRIM(SUBSTITUTE(W185,CHAR(160)," "))),AP4:AS49,3,FALSE))/(S185*VLOOKUP(UPPER(TRIM(SUBSTITUTE(T185,CHAR(160)," "))),AP4:AS49,3,FALSE))),"")),IFERROR(AK184,"")))</f>
        <v/>
      </c>
      <c r="AL185" s="40" t="str">
        <f t="shared" si="43"/>
        <v/>
      </c>
      <c r="AM185" s="50">
        <f t="shared" si="44"/>
        <v>0</v>
      </c>
      <c r="AN185" s="1"/>
      <c r="AO185" s="1"/>
      <c r="AP185" s="66" t="s">
        <v>463</v>
      </c>
      <c r="AQ185" s="1"/>
      <c r="AR185" s="1"/>
      <c r="AS185" s="1"/>
      <c r="BJ185" s="229">
        <v>1</v>
      </c>
    </row>
    <row r="186" spans="1:62" ht="20.100000000000001" customHeight="1" x14ac:dyDescent="0.25">
      <c r="A186" s="232" t="s">
        <v>237</v>
      </c>
      <c r="B186" s="178">
        <f t="shared" si="45"/>
        <v>0</v>
      </c>
      <c r="C186" s="156"/>
      <c r="D186" s="157"/>
      <c r="E186" s="157"/>
      <c r="F186" s="157"/>
      <c r="G186" s="157"/>
      <c r="H186" s="157"/>
      <c r="I186" s="158"/>
      <c r="J186" s="131" t="s">
        <v>237</v>
      </c>
      <c r="K186" s="255" t="str">
        <f t="shared" si="32"/>
        <v>►</v>
      </c>
      <c r="L186" s="341"/>
      <c r="M186" s="341"/>
      <c r="N186" s="341"/>
      <c r="O186" s="341"/>
      <c r="P186" s="341"/>
      <c r="Q186" s="1"/>
      <c r="R186" s="1"/>
      <c r="S186" s="77"/>
      <c r="T186" s="77"/>
      <c r="U186" s="77"/>
      <c r="V186" s="77"/>
      <c r="W186" s="1"/>
      <c r="X186" s="46" t="str">
        <f t="shared" si="38"/>
        <v/>
      </c>
      <c r="Y186" s="46" t="str">
        <f>IF(NOT(AND(LEFT(R186,1)="L",R186&lt;&gt;"LIGNE")),"",IF(UPPER(TRIM(W186))="QS","Qt. suffisante",IF(AJ186="","",IF(AF186="MASSE",IF(AJ186&gt;=1,"Kg","g"),IF(AF186="VOLUME",IF(AJ186&gt;=1,"L","cl"),IFERROR(VLOOKUP(UPPER(TRIM(V186)),AP4:AS49,4,FALSE),V186))))))</f>
        <v/>
      </c>
      <c r="Z186" s="45" t="str">
        <f t="shared" si="39"/>
        <v/>
      </c>
      <c r="AA186" s="45" t="str">
        <f>IF(NOT(AND(LEFT(R186,1)="L",R186&lt;&gt;"LIGNE")),"",IF(UPPER(TRIM(W186))="QS","Qt. suffisante",IF(AI186="","",IF(AF186="MASSE",IF(AI186&gt;=1,"Kg","g"),IF(AF186="VOLUME",IF(AI186&gt;=1,"L","cl"),IFERROR(VLOOKUP(UPPER(TRIM(V186)),AP4:AS49,4,FALSE),V186))))))</f>
        <v/>
      </c>
      <c r="AB186" s="47" t="str">
        <f t="shared" si="33"/>
        <v/>
      </c>
      <c r="AC186" s="47" t="str">
        <f t="shared" si="34"/>
        <v/>
      </c>
      <c r="AD186" s="47" t="str">
        <f t="shared" si="40"/>
        <v/>
      </c>
      <c r="AE186" s="1"/>
      <c r="AF186" s="48" t="str">
        <f>IF(NOT(AND(LEFT(R186,1)="L",R186&lt;&gt;"LIGNE")),"",IFERROR(VLOOKUP(UPPER(TRIM(V186)),AP4:AS49,2,FALSE),""))</f>
        <v/>
      </c>
      <c r="AG186" s="49" t="str">
        <f>IF(NOT(AND(LEFT(R186,1)="L",R186&lt;&gt;"LIGNE")),"",IFERROR(VLOOKUP(UPPER(TRIM(V186)),AP4:AS49,3,FALSE),""))</f>
        <v/>
      </c>
      <c r="AH186" s="49" t="str">
        <f t="shared" si="35"/>
        <v/>
      </c>
      <c r="AI186" s="49" t="str">
        <f t="shared" si="41"/>
        <v/>
      </c>
      <c r="AJ186" s="49" t="str">
        <f t="shared" si="42"/>
        <v/>
      </c>
      <c r="AK186" s="40" t="str">
        <f>IF(R186="RECETTE","",IF(R186="PRINCIPAL AUTEUR",IF(OR(S186="",T186="",V186="",W186="",S186=0),"",IFERROR(IF(OR(VLOOKUP(UPPER(TRIM(SUBSTITUTE(T186,CHAR(160)," "))),AP4:AS49,2,FALSE)&lt;&gt;VLOOKUP(UPPER(TRIM(SUBSTITUTE(W186,CHAR(160)," "))),AP4:AS49,2,FALSE),AND(VLOOKUP(UPPER(TRIM(SUBSTITUTE(T186,CHAR(160)," "))),AP4:AS49,2,FALSE)="AUTRE",UPPER(TRIM(SUBSTITUTE(T186,CHAR(160)," ")))&lt;&gt;UPPER(TRIM(SUBSTITUTE(W186,CHAR(160)," "))))),"",(V186*VLOOKUP(UPPER(TRIM(SUBSTITUTE(W186,CHAR(160)," "))),AP4:AS49,3,FALSE))/(S186*VLOOKUP(UPPER(TRIM(SUBSTITUTE(T186,CHAR(160)," "))),AP4:AS49,3,FALSE))),"")),IFERROR(AK185,"")))</f>
        <v/>
      </c>
      <c r="AL186" s="40" t="str">
        <f t="shared" si="43"/>
        <v/>
      </c>
      <c r="AM186" s="50">
        <f t="shared" si="44"/>
        <v>0</v>
      </c>
      <c r="AN186" s="1"/>
      <c r="AO186" s="1"/>
      <c r="AP186" s="66" t="s">
        <v>464</v>
      </c>
      <c r="AQ186" s="1"/>
      <c r="AR186" s="1"/>
      <c r="AS186" s="1"/>
      <c r="BJ186" s="229">
        <v>1</v>
      </c>
    </row>
    <row r="187" spans="1:62" ht="20.100000000000001" customHeight="1" x14ac:dyDescent="0.25">
      <c r="A187" s="232" t="s">
        <v>237</v>
      </c>
      <c r="B187" s="178">
        <f t="shared" si="45"/>
        <v>0</v>
      </c>
      <c r="C187" s="156"/>
      <c r="D187" s="157"/>
      <c r="E187" s="157"/>
      <c r="F187" s="157"/>
      <c r="G187" s="157"/>
      <c r="H187" s="157"/>
      <c r="I187" s="158"/>
      <c r="J187" s="131" t="s">
        <v>237</v>
      </c>
      <c r="K187" s="255" t="str">
        <f t="shared" si="32"/>
        <v>►</v>
      </c>
      <c r="L187" s="341"/>
      <c r="M187" s="341"/>
      <c r="N187" s="341"/>
      <c r="O187" s="341"/>
      <c r="P187" s="341"/>
      <c r="Q187" s="1"/>
      <c r="R187" s="1"/>
      <c r="S187" s="77"/>
      <c r="T187" s="77"/>
      <c r="U187" s="77"/>
      <c r="V187" s="77"/>
      <c r="W187" s="1"/>
      <c r="X187" s="46" t="str">
        <f t="shared" si="38"/>
        <v/>
      </c>
      <c r="Y187" s="46" t="str">
        <f>IF(NOT(AND(LEFT(R187,1)="L",R187&lt;&gt;"LIGNE")),"",IF(UPPER(TRIM(W187))="QS","Qt. suffisante",IF(AJ187="","",IF(AF187="MASSE",IF(AJ187&gt;=1,"Kg","g"),IF(AF187="VOLUME",IF(AJ187&gt;=1,"L","cl"),IFERROR(VLOOKUP(UPPER(TRIM(V187)),AP4:AS49,4,FALSE),V187))))))</f>
        <v/>
      </c>
      <c r="Z187" s="45" t="str">
        <f t="shared" si="39"/>
        <v/>
      </c>
      <c r="AA187" s="45" t="str">
        <f>IF(NOT(AND(LEFT(R187,1)="L",R187&lt;&gt;"LIGNE")),"",IF(UPPER(TRIM(W187))="QS","Qt. suffisante",IF(AI187="","",IF(AF187="MASSE",IF(AI187&gt;=1,"Kg","g"),IF(AF187="VOLUME",IF(AI187&gt;=1,"L","cl"),IFERROR(VLOOKUP(UPPER(TRIM(V187)),AP4:AS49,4,FALSE),V187))))))</f>
        <v/>
      </c>
      <c r="AB187" s="47" t="str">
        <f t="shared" si="33"/>
        <v/>
      </c>
      <c r="AC187" s="47" t="str">
        <f t="shared" si="34"/>
        <v/>
      </c>
      <c r="AD187" s="47" t="str">
        <f t="shared" si="40"/>
        <v/>
      </c>
      <c r="AE187" s="1"/>
      <c r="AF187" s="48" t="str">
        <f>IF(NOT(AND(LEFT(R187,1)="L",R187&lt;&gt;"LIGNE")),"",IFERROR(VLOOKUP(UPPER(TRIM(V187)),AP4:AS49,2,FALSE),""))</f>
        <v/>
      </c>
      <c r="AG187" s="49" t="str">
        <f>IF(NOT(AND(LEFT(R187,1)="L",R187&lt;&gt;"LIGNE")),"",IFERROR(VLOOKUP(UPPER(TRIM(V187)),AP4:AS49,3,FALSE),""))</f>
        <v/>
      </c>
      <c r="AH187" s="49" t="str">
        <f t="shared" si="35"/>
        <v/>
      </c>
      <c r="AI187" s="49" t="str">
        <f t="shared" si="41"/>
        <v/>
      </c>
      <c r="AJ187" s="49" t="str">
        <f t="shared" si="42"/>
        <v/>
      </c>
      <c r="AK187" s="40" t="str">
        <f>IF(R187="RECETTE","",IF(R187="PRINCIPAL AUTEUR",IF(OR(S187="",T187="",V187="",W187="",S187=0),"",IFERROR(IF(OR(VLOOKUP(UPPER(TRIM(SUBSTITUTE(T187,CHAR(160)," "))),AP4:AS49,2,FALSE)&lt;&gt;VLOOKUP(UPPER(TRIM(SUBSTITUTE(W187,CHAR(160)," "))),AP4:AS49,2,FALSE),AND(VLOOKUP(UPPER(TRIM(SUBSTITUTE(T187,CHAR(160)," "))),AP4:AS49,2,FALSE)="AUTRE",UPPER(TRIM(SUBSTITUTE(T187,CHAR(160)," ")))&lt;&gt;UPPER(TRIM(SUBSTITUTE(W187,CHAR(160)," "))))),"",(V187*VLOOKUP(UPPER(TRIM(SUBSTITUTE(W187,CHAR(160)," "))),AP4:AS49,3,FALSE))/(S187*VLOOKUP(UPPER(TRIM(SUBSTITUTE(T187,CHAR(160)," "))),AP4:AS49,3,FALSE))),"")),IFERROR(AK186,"")))</f>
        <v/>
      </c>
      <c r="AL187" s="40" t="str">
        <f t="shared" si="43"/>
        <v/>
      </c>
      <c r="AM187" s="50">
        <f t="shared" si="44"/>
        <v>0</v>
      </c>
      <c r="AN187" s="1"/>
      <c r="AO187" s="1"/>
      <c r="AP187" s="66" t="s">
        <v>465</v>
      </c>
      <c r="AQ187" s="1"/>
      <c r="AR187" s="1"/>
      <c r="AS187" s="1"/>
      <c r="BJ187" s="229">
        <v>1</v>
      </c>
    </row>
    <row r="188" spans="1:62" ht="20.100000000000001" customHeight="1" x14ac:dyDescent="0.25">
      <c r="A188" s="232" t="s">
        <v>237</v>
      </c>
      <c r="B188" s="178">
        <f t="shared" si="45"/>
        <v>0</v>
      </c>
      <c r="C188" s="156"/>
      <c r="D188" s="157"/>
      <c r="E188" s="157"/>
      <c r="F188" s="157"/>
      <c r="G188" s="157"/>
      <c r="H188" s="157"/>
      <c r="I188" s="158"/>
      <c r="J188" s="131" t="s">
        <v>237</v>
      </c>
      <c r="K188" s="255" t="str">
        <f t="shared" si="32"/>
        <v>►</v>
      </c>
      <c r="L188" s="341"/>
      <c r="M188" s="341"/>
      <c r="N188" s="341"/>
      <c r="O188" s="341"/>
      <c r="P188" s="341"/>
      <c r="Q188" s="1"/>
      <c r="R188" s="1"/>
      <c r="S188" s="77"/>
      <c r="T188" s="77"/>
      <c r="U188" s="77"/>
      <c r="V188" s="77"/>
      <c r="W188" s="1"/>
      <c r="X188" s="46" t="str">
        <f t="shared" si="38"/>
        <v/>
      </c>
      <c r="Y188" s="46" t="str">
        <f>IF(NOT(AND(LEFT(R188,1)="L",R188&lt;&gt;"LIGNE")),"",IF(UPPER(TRIM(W188))="QS","Qt. suffisante",IF(AJ188="","",IF(AF188="MASSE",IF(AJ188&gt;=1,"Kg","g"),IF(AF188="VOLUME",IF(AJ188&gt;=1,"L","cl"),IFERROR(VLOOKUP(UPPER(TRIM(V188)),AP4:AS49,4,FALSE),V188))))))</f>
        <v/>
      </c>
      <c r="Z188" s="45" t="str">
        <f t="shared" si="39"/>
        <v/>
      </c>
      <c r="AA188" s="45" t="str">
        <f>IF(NOT(AND(LEFT(R188,1)="L",R188&lt;&gt;"LIGNE")),"",IF(UPPER(TRIM(W188))="QS","Qt. suffisante",IF(AI188="","",IF(AF188="MASSE",IF(AI188&gt;=1,"Kg","g"),IF(AF188="VOLUME",IF(AI188&gt;=1,"L","cl"),IFERROR(VLOOKUP(UPPER(TRIM(V188)),AP4:AS49,4,FALSE),V188))))))</f>
        <v/>
      </c>
      <c r="AB188" s="47" t="str">
        <f t="shared" si="33"/>
        <v/>
      </c>
      <c r="AC188" s="47" t="str">
        <f t="shared" si="34"/>
        <v/>
      </c>
      <c r="AD188" s="47" t="str">
        <f t="shared" si="40"/>
        <v/>
      </c>
      <c r="AE188" s="1"/>
      <c r="AF188" s="48" t="str">
        <f>IF(NOT(AND(LEFT(R188,1)="L",R188&lt;&gt;"LIGNE")),"",IFERROR(VLOOKUP(UPPER(TRIM(V188)),AP4:AS49,2,FALSE),""))</f>
        <v/>
      </c>
      <c r="AG188" s="49" t="str">
        <f>IF(NOT(AND(LEFT(R188,1)="L",R188&lt;&gt;"LIGNE")),"",IFERROR(VLOOKUP(UPPER(TRIM(V188)),AP4:AS49,3,FALSE),""))</f>
        <v/>
      </c>
      <c r="AH188" s="49" t="str">
        <f t="shared" si="35"/>
        <v/>
      </c>
      <c r="AI188" s="49" t="str">
        <f t="shared" si="41"/>
        <v/>
      </c>
      <c r="AJ188" s="49" t="str">
        <f t="shared" si="42"/>
        <v/>
      </c>
      <c r="AK188" s="40" t="str">
        <f>IF(R188="RECETTE","",IF(R188="PRINCIPAL AUTEUR",IF(OR(S188="",T188="",V188="",W188="",S188=0),"",IFERROR(IF(OR(VLOOKUP(UPPER(TRIM(SUBSTITUTE(T188,CHAR(160)," "))),AP4:AS49,2,FALSE)&lt;&gt;VLOOKUP(UPPER(TRIM(SUBSTITUTE(W188,CHAR(160)," "))),AP4:AS49,2,FALSE),AND(VLOOKUP(UPPER(TRIM(SUBSTITUTE(T188,CHAR(160)," "))),AP4:AS49,2,FALSE)="AUTRE",UPPER(TRIM(SUBSTITUTE(T188,CHAR(160)," ")))&lt;&gt;UPPER(TRIM(SUBSTITUTE(W188,CHAR(160)," "))))),"",(V188*VLOOKUP(UPPER(TRIM(SUBSTITUTE(W188,CHAR(160)," "))),AP4:AS49,3,FALSE))/(S188*VLOOKUP(UPPER(TRIM(SUBSTITUTE(T188,CHAR(160)," "))),AP4:AS49,3,FALSE))),"")),IFERROR(AK187,"")))</f>
        <v/>
      </c>
      <c r="AL188" s="40" t="str">
        <f t="shared" si="43"/>
        <v/>
      </c>
      <c r="AM188" s="50">
        <f t="shared" si="44"/>
        <v>0</v>
      </c>
      <c r="AN188" s="1"/>
      <c r="AO188" s="1"/>
      <c r="AP188" s="66" t="s">
        <v>466</v>
      </c>
      <c r="AQ188" s="1"/>
      <c r="AR188" s="1"/>
      <c r="AS188" s="1"/>
      <c r="BJ188" s="229">
        <v>1</v>
      </c>
    </row>
    <row r="189" spans="1:62" ht="20.100000000000001" customHeight="1" x14ac:dyDescent="0.25">
      <c r="A189" s="232" t="s">
        <v>237</v>
      </c>
      <c r="B189" s="178">
        <f t="shared" si="45"/>
        <v>0</v>
      </c>
      <c r="C189" s="156"/>
      <c r="D189" s="157"/>
      <c r="E189" s="157"/>
      <c r="F189" s="157"/>
      <c r="G189" s="157"/>
      <c r="H189" s="157"/>
      <c r="I189" s="158"/>
      <c r="J189" s="131" t="s">
        <v>237</v>
      </c>
      <c r="K189" s="255" t="str">
        <f t="shared" ref="K189:K252" si="46">IF(OR(S189&lt;&gt;"",T189&lt;&gt;"",U189&lt;&gt;"",V189&lt;&gt;""),"A","►")</f>
        <v>►</v>
      </c>
      <c r="L189" s="341"/>
      <c r="M189" s="341"/>
      <c r="N189" s="341"/>
      <c r="O189" s="341"/>
      <c r="P189" s="341"/>
      <c r="Q189" s="1"/>
      <c r="R189" s="1"/>
      <c r="S189" s="77"/>
      <c r="T189" s="77"/>
      <c r="U189" s="77"/>
      <c r="V189" s="77"/>
      <c r="W189" s="1"/>
      <c r="X189" s="46" t="str">
        <f t="shared" si="38"/>
        <v/>
      </c>
      <c r="Y189" s="46" t="str">
        <f>IF(NOT(AND(LEFT(R189,1)="L",R189&lt;&gt;"LIGNE")),"",IF(UPPER(TRIM(W189))="QS","Qt. suffisante",IF(AJ189="","",IF(AF189="MASSE",IF(AJ189&gt;=1,"Kg","g"),IF(AF189="VOLUME",IF(AJ189&gt;=1,"L","cl"),IFERROR(VLOOKUP(UPPER(TRIM(V189)),AP4:AS49,4,FALSE),V189))))))</f>
        <v/>
      </c>
      <c r="Z189" s="45" t="str">
        <f t="shared" si="39"/>
        <v/>
      </c>
      <c r="AA189" s="45" t="str">
        <f>IF(NOT(AND(LEFT(R189,1)="L",R189&lt;&gt;"LIGNE")),"",IF(UPPER(TRIM(W189))="QS","Qt. suffisante",IF(AI189="","",IF(AF189="MASSE",IF(AI189&gt;=1,"Kg","g"),IF(AF189="VOLUME",IF(AI189&gt;=1,"L","cl"),IFERROR(VLOOKUP(UPPER(TRIM(V189)),AP4:AS49,4,FALSE),V189))))))</f>
        <v/>
      </c>
      <c r="AB189" s="47" t="str">
        <f t="shared" ref="AB189:AB252" si="47">IF(R189="PRINCIPAL AUTEUR",IF(OR(S189="",T189="",V189="",W189=""),"À COMPLÉTER",IF(OR(AC189="",AD189=""),"UNITÉ ?",IF(OR(AC189&lt;&gt;AD189,AND(AC189="AUTRE",UPPER(TRIM(SUBSTITUTE(T189,CHAR(160)," ")))&lt;&gt;UPPER(TRIM(SUBSTITUTE(W189,CHAR(160)," "))))),"UNITÉS INCOMPATIBLES","OK"))),IF(NOT(AND(LEFT(R189,1)="L",R189&lt;&gt;"LIGNE")),"",IF(AND(W189&lt;&gt;"",UPPER(TRIM(W189))&lt;&gt;"F",UPPER(TRIM(W189))&lt;&gt;"QS"),"RÈGLE ?",IF(UPPER(TRIM(W189))="QS","OK",IF(NOT(ISNUMBER(U189)),"QUANTITÉ ?",IF(V189="","UNITÉ ?",IF(COUNTIF($AP$4:$AP$49,UPPER(TRIM(V189)))=0,"UNITÉ ?","OK")))))))</f>
        <v/>
      </c>
      <c r="AC189" s="47" t="str">
        <f t="shared" ref="AC189:AC252" si="48">IF(R189&lt;&gt;"PRINCIPAL AUTEUR","",IFERROR(VLOOKUP(UPPER(TRIM(SUBSTITUTE(T189,CHAR(160)," "))),$AP$4:$AS$49,2,FALSE),""))</f>
        <v/>
      </c>
      <c r="AD189" s="47" t="str">
        <f t="shared" si="40"/>
        <v/>
      </c>
      <c r="AE189" s="1"/>
      <c r="AF189" s="48" t="str">
        <f>IF(NOT(AND(LEFT(R189,1)="L",R189&lt;&gt;"LIGNE")),"",IFERROR(VLOOKUP(UPPER(TRIM(V189)),AP4:AS49,2,FALSE),""))</f>
        <v/>
      </c>
      <c r="AG189" s="49" t="str">
        <f>IF(NOT(AND(LEFT(R189,1)="L",R189&lt;&gt;"LIGNE")),"",IFERROR(VLOOKUP(UPPER(TRIM(V189)),AP4:AS49,3,FALSE),""))</f>
        <v/>
      </c>
      <c r="AH189" s="49" t="str">
        <f t="shared" ref="AH189:AH252" si="49">IF(NOT(AND(LEFT(R189,1)="L",R189&lt;&gt;"LIGNE")),"",IF(UPPER(TRIM(W189))="QS","",IF(OR(T189="",U189="",AG189=""),"",U189*AG189)))</f>
        <v/>
      </c>
      <c r="AI189" s="49" t="str">
        <f t="shared" si="41"/>
        <v/>
      </c>
      <c r="AJ189" s="49" t="str">
        <f t="shared" si="42"/>
        <v/>
      </c>
      <c r="AK189" s="40" t="str">
        <f>IF(R189="RECETTE","",IF(R189="PRINCIPAL AUTEUR",IF(OR(S189="",T189="",V189="",W189="",S189=0),"",IFERROR(IF(OR(VLOOKUP(UPPER(TRIM(SUBSTITUTE(T189,CHAR(160)," "))),AP4:AS49,2,FALSE)&lt;&gt;VLOOKUP(UPPER(TRIM(SUBSTITUTE(W189,CHAR(160)," "))),AP4:AS49,2,FALSE),AND(VLOOKUP(UPPER(TRIM(SUBSTITUTE(T189,CHAR(160)," "))),AP4:AS49,2,FALSE)="AUTRE",UPPER(TRIM(SUBSTITUTE(T189,CHAR(160)," ")))&lt;&gt;UPPER(TRIM(SUBSTITUTE(W189,CHAR(160)," "))))),"",(V189*VLOOKUP(UPPER(TRIM(SUBSTITUTE(W189,CHAR(160)," "))),AP4:AS49,3,FALSE))/(S189*VLOOKUP(UPPER(TRIM(SUBSTITUTE(T189,CHAR(160)," "))),AP4:AS49,3,FALSE))),"")),IFERROR(AK188,"")))</f>
        <v/>
      </c>
      <c r="AL189" s="40" t="str">
        <f t="shared" si="43"/>
        <v/>
      </c>
      <c r="AM189" s="50">
        <f t="shared" si="44"/>
        <v>0</v>
      </c>
      <c r="AN189" s="1"/>
      <c r="AO189" s="1"/>
      <c r="AP189" s="66" t="s">
        <v>467</v>
      </c>
      <c r="AQ189" s="1"/>
      <c r="AR189" s="1"/>
      <c r="AS189" s="1"/>
      <c r="BJ189" s="229">
        <v>1</v>
      </c>
    </row>
    <row r="190" spans="1:62" ht="20.100000000000001" customHeight="1" x14ac:dyDescent="0.25">
      <c r="A190" s="232" t="s">
        <v>237</v>
      </c>
      <c r="B190" s="178">
        <f t="shared" si="45"/>
        <v>0</v>
      </c>
      <c r="C190" s="156"/>
      <c r="D190" s="157"/>
      <c r="E190" s="157"/>
      <c r="F190" s="157"/>
      <c r="G190" s="157"/>
      <c r="H190" s="157"/>
      <c r="I190" s="158"/>
      <c r="J190" s="131" t="s">
        <v>237</v>
      </c>
      <c r="K190" s="255" t="str">
        <f t="shared" si="46"/>
        <v>►</v>
      </c>
      <c r="L190" s="341"/>
      <c r="M190" s="341"/>
      <c r="N190" s="341"/>
      <c r="O190" s="341"/>
      <c r="P190" s="341"/>
      <c r="Q190" s="1"/>
      <c r="R190" s="1"/>
      <c r="S190" s="77"/>
      <c r="T190" s="77"/>
      <c r="U190" s="77"/>
      <c r="V190" s="77"/>
      <c r="W190" s="1"/>
      <c r="X190" s="46" t="str">
        <f t="shared" si="38"/>
        <v/>
      </c>
      <c r="Y190" s="46" t="str">
        <f>IF(NOT(AND(LEFT(R190,1)="L",R190&lt;&gt;"LIGNE")),"",IF(UPPER(TRIM(W190))="QS","Qt. suffisante",IF(AJ190="","",IF(AF190="MASSE",IF(AJ190&gt;=1,"Kg","g"),IF(AF190="VOLUME",IF(AJ190&gt;=1,"L","cl"),IFERROR(VLOOKUP(UPPER(TRIM(V190)),AP4:AS49,4,FALSE),V190))))))</f>
        <v/>
      </c>
      <c r="Z190" s="45" t="str">
        <f t="shared" si="39"/>
        <v/>
      </c>
      <c r="AA190" s="45" t="str">
        <f>IF(NOT(AND(LEFT(R190,1)="L",R190&lt;&gt;"LIGNE")),"",IF(UPPER(TRIM(W190))="QS","Qt. suffisante",IF(AI190="","",IF(AF190="MASSE",IF(AI190&gt;=1,"Kg","g"),IF(AF190="VOLUME",IF(AI190&gt;=1,"L","cl"),IFERROR(VLOOKUP(UPPER(TRIM(V190)),AP4:AS49,4,FALSE),V190))))))</f>
        <v/>
      </c>
      <c r="AB190" s="47" t="str">
        <f t="shared" si="47"/>
        <v/>
      </c>
      <c r="AC190" s="47" t="str">
        <f t="shared" si="48"/>
        <v/>
      </c>
      <c r="AD190" s="47" t="str">
        <f t="shared" si="40"/>
        <v/>
      </c>
      <c r="AE190" s="1"/>
      <c r="AF190" s="48" t="str">
        <f>IF(NOT(AND(LEFT(R190,1)="L",R190&lt;&gt;"LIGNE")),"",IFERROR(VLOOKUP(UPPER(TRIM(V190)),AP4:AS49,2,FALSE),""))</f>
        <v/>
      </c>
      <c r="AG190" s="49" t="str">
        <f>IF(NOT(AND(LEFT(R190,1)="L",R190&lt;&gt;"LIGNE")),"",IFERROR(VLOOKUP(UPPER(TRIM(V190)),AP4:AS49,3,FALSE),""))</f>
        <v/>
      </c>
      <c r="AH190" s="49" t="str">
        <f t="shared" si="49"/>
        <v/>
      </c>
      <c r="AI190" s="49" t="str">
        <f t="shared" si="41"/>
        <v/>
      </c>
      <c r="AJ190" s="49" t="str">
        <f t="shared" si="42"/>
        <v/>
      </c>
      <c r="AK190" s="40" t="str">
        <f>IF(R190="RECETTE","",IF(R190="PRINCIPAL AUTEUR",IF(OR(S190="",T190="",V190="",W190="",S190=0),"",IFERROR(IF(OR(VLOOKUP(UPPER(TRIM(SUBSTITUTE(T190,CHAR(160)," "))),AP4:AS49,2,FALSE)&lt;&gt;VLOOKUP(UPPER(TRIM(SUBSTITUTE(W190,CHAR(160)," "))),AP4:AS49,2,FALSE),AND(VLOOKUP(UPPER(TRIM(SUBSTITUTE(T190,CHAR(160)," "))),AP4:AS49,2,FALSE)="AUTRE",UPPER(TRIM(SUBSTITUTE(T190,CHAR(160)," ")))&lt;&gt;UPPER(TRIM(SUBSTITUTE(W190,CHAR(160)," "))))),"",(V190*VLOOKUP(UPPER(TRIM(SUBSTITUTE(W190,CHAR(160)," "))),AP4:AS49,3,FALSE))/(S190*VLOOKUP(UPPER(TRIM(SUBSTITUTE(T190,CHAR(160)," "))),AP4:AS49,3,FALSE))),"")),IFERROR(AK189,"")))</f>
        <v/>
      </c>
      <c r="AL190" s="40" t="str">
        <f t="shared" si="43"/>
        <v/>
      </c>
      <c r="AM190" s="50">
        <f t="shared" si="44"/>
        <v>0</v>
      </c>
      <c r="AN190" s="1"/>
      <c r="AO190" s="1"/>
      <c r="AP190" s="66" t="s">
        <v>468</v>
      </c>
      <c r="AQ190" s="1"/>
      <c r="AR190" s="1"/>
      <c r="AS190" s="1"/>
      <c r="BJ190" s="229">
        <v>1</v>
      </c>
    </row>
    <row r="191" spans="1:62" ht="20.100000000000001" customHeight="1" x14ac:dyDescent="0.25">
      <c r="A191" s="232" t="s">
        <v>237</v>
      </c>
      <c r="B191" s="178">
        <f t="shared" si="45"/>
        <v>0</v>
      </c>
      <c r="C191" s="156"/>
      <c r="D191" s="157"/>
      <c r="E191" s="157"/>
      <c r="F191" s="157"/>
      <c r="G191" s="157"/>
      <c r="H191" s="157"/>
      <c r="I191" s="158"/>
      <c r="J191" s="131" t="s">
        <v>237</v>
      </c>
      <c r="K191" s="255" t="str">
        <f t="shared" si="46"/>
        <v>►</v>
      </c>
      <c r="L191" s="341"/>
      <c r="M191" s="341"/>
      <c r="N191" s="341"/>
      <c r="O191" s="341"/>
      <c r="P191" s="341"/>
      <c r="Q191" s="1"/>
      <c r="R191" s="1"/>
      <c r="S191" s="77"/>
      <c r="T191" s="77"/>
      <c r="U191" s="77"/>
      <c r="V191" s="77"/>
      <c r="W191" s="1"/>
      <c r="X191" s="46" t="str">
        <f t="shared" si="38"/>
        <v/>
      </c>
      <c r="Y191" s="46" t="str">
        <f>IF(NOT(AND(LEFT(R191,1)="L",R191&lt;&gt;"LIGNE")),"",IF(UPPER(TRIM(W191))="QS","Qt. suffisante",IF(AJ191="","",IF(AF191="MASSE",IF(AJ191&gt;=1,"Kg","g"),IF(AF191="VOLUME",IF(AJ191&gt;=1,"L","cl"),IFERROR(VLOOKUP(UPPER(TRIM(V191)),AP4:AS49,4,FALSE),V191))))))</f>
        <v/>
      </c>
      <c r="Z191" s="45" t="str">
        <f t="shared" si="39"/>
        <v/>
      </c>
      <c r="AA191" s="45" t="str">
        <f>IF(NOT(AND(LEFT(R191,1)="L",R191&lt;&gt;"LIGNE")),"",IF(UPPER(TRIM(W191))="QS","Qt. suffisante",IF(AI191="","",IF(AF191="MASSE",IF(AI191&gt;=1,"Kg","g"),IF(AF191="VOLUME",IF(AI191&gt;=1,"L","cl"),IFERROR(VLOOKUP(UPPER(TRIM(V191)),AP4:AS49,4,FALSE),V191))))))</f>
        <v/>
      </c>
      <c r="AB191" s="47" t="str">
        <f t="shared" si="47"/>
        <v/>
      </c>
      <c r="AC191" s="47" t="str">
        <f t="shared" si="48"/>
        <v/>
      </c>
      <c r="AD191" s="47" t="str">
        <f t="shared" si="40"/>
        <v/>
      </c>
      <c r="AE191" s="1"/>
      <c r="AF191" s="48" t="str">
        <f>IF(NOT(AND(LEFT(R191,1)="L",R191&lt;&gt;"LIGNE")),"",IFERROR(VLOOKUP(UPPER(TRIM(V191)),AP4:AS49,2,FALSE),""))</f>
        <v/>
      </c>
      <c r="AG191" s="49" t="str">
        <f>IF(NOT(AND(LEFT(R191,1)="L",R191&lt;&gt;"LIGNE")),"",IFERROR(VLOOKUP(UPPER(TRIM(V191)),AP4:AS49,3,FALSE),""))</f>
        <v/>
      </c>
      <c r="AH191" s="49" t="str">
        <f t="shared" si="49"/>
        <v/>
      </c>
      <c r="AI191" s="49" t="str">
        <f t="shared" si="41"/>
        <v/>
      </c>
      <c r="AJ191" s="49" t="str">
        <f t="shared" si="42"/>
        <v/>
      </c>
      <c r="AK191" s="40" t="str">
        <f>IF(R191="RECETTE","",IF(R191="PRINCIPAL AUTEUR",IF(OR(S191="",T191="",V191="",W191="",S191=0),"",IFERROR(IF(OR(VLOOKUP(UPPER(TRIM(SUBSTITUTE(T191,CHAR(160)," "))),AP4:AS49,2,FALSE)&lt;&gt;VLOOKUP(UPPER(TRIM(SUBSTITUTE(W191,CHAR(160)," "))),AP4:AS49,2,FALSE),AND(VLOOKUP(UPPER(TRIM(SUBSTITUTE(T191,CHAR(160)," "))),AP4:AS49,2,FALSE)="AUTRE",UPPER(TRIM(SUBSTITUTE(T191,CHAR(160)," ")))&lt;&gt;UPPER(TRIM(SUBSTITUTE(W191,CHAR(160)," "))))),"",(V191*VLOOKUP(UPPER(TRIM(SUBSTITUTE(W191,CHAR(160)," "))),AP4:AS49,3,FALSE))/(S191*VLOOKUP(UPPER(TRIM(SUBSTITUTE(T191,CHAR(160)," "))),AP4:AS49,3,FALSE))),"")),IFERROR(AK190,"")))</f>
        <v/>
      </c>
      <c r="AL191" s="40" t="str">
        <f t="shared" si="43"/>
        <v/>
      </c>
      <c r="AM191" s="50">
        <f t="shared" si="44"/>
        <v>0</v>
      </c>
      <c r="AN191" s="1"/>
      <c r="AO191" s="1"/>
      <c r="AP191" s="75" t="s">
        <v>110</v>
      </c>
      <c r="AQ191" s="1"/>
      <c r="AR191" s="1"/>
      <c r="AS191" s="1"/>
      <c r="BJ191" s="229">
        <v>1</v>
      </c>
    </row>
    <row r="192" spans="1:62" ht="20.100000000000001" customHeight="1" x14ac:dyDescent="0.25">
      <c r="A192" s="232" t="s">
        <v>237</v>
      </c>
      <c r="B192" s="178">
        <f t="shared" si="45"/>
        <v>0</v>
      </c>
      <c r="C192" s="156"/>
      <c r="D192" s="157"/>
      <c r="E192" s="157"/>
      <c r="F192" s="157"/>
      <c r="G192" s="157"/>
      <c r="H192" s="157"/>
      <c r="I192" s="158"/>
      <c r="J192" s="131" t="s">
        <v>237</v>
      </c>
      <c r="K192" s="255" t="str">
        <f t="shared" si="46"/>
        <v>►</v>
      </c>
      <c r="L192" s="341"/>
      <c r="M192" s="341"/>
      <c r="N192" s="341"/>
      <c r="O192" s="341"/>
      <c r="P192" s="341"/>
      <c r="Q192" s="1"/>
      <c r="R192" s="1"/>
      <c r="S192" s="77"/>
      <c r="T192" s="77"/>
      <c r="U192" s="77"/>
      <c r="V192" s="77"/>
      <c r="W192" s="1"/>
      <c r="X192" s="46" t="str">
        <f t="shared" si="38"/>
        <v/>
      </c>
      <c r="Y192" s="46" t="str">
        <f>IF(NOT(AND(LEFT(R192,1)="L",R192&lt;&gt;"LIGNE")),"",IF(UPPER(TRIM(W192))="QS","Qt. suffisante",IF(AJ192="","",IF(AF192="MASSE",IF(AJ192&gt;=1,"Kg","g"),IF(AF192="VOLUME",IF(AJ192&gt;=1,"L","cl"),IFERROR(VLOOKUP(UPPER(TRIM(V192)),AP4:AS49,4,FALSE),V192))))))</f>
        <v/>
      </c>
      <c r="Z192" s="45" t="str">
        <f t="shared" si="39"/>
        <v/>
      </c>
      <c r="AA192" s="45" t="str">
        <f>IF(NOT(AND(LEFT(R192,1)="L",R192&lt;&gt;"LIGNE")),"",IF(UPPER(TRIM(W192))="QS","Qt. suffisante",IF(AI192="","",IF(AF192="MASSE",IF(AI192&gt;=1,"Kg","g"),IF(AF192="VOLUME",IF(AI192&gt;=1,"L","cl"),IFERROR(VLOOKUP(UPPER(TRIM(V192)),AP4:AS49,4,FALSE),V192))))))</f>
        <v/>
      </c>
      <c r="AB192" s="47" t="str">
        <f t="shared" si="47"/>
        <v/>
      </c>
      <c r="AC192" s="47" t="str">
        <f t="shared" si="48"/>
        <v/>
      </c>
      <c r="AD192" s="47" t="str">
        <f t="shared" si="40"/>
        <v/>
      </c>
      <c r="AE192" s="1"/>
      <c r="AF192" s="48" t="str">
        <f>IF(NOT(AND(LEFT(R192,1)="L",R192&lt;&gt;"LIGNE")),"",IFERROR(VLOOKUP(UPPER(TRIM(V192)),AP4:AS49,2,FALSE),""))</f>
        <v/>
      </c>
      <c r="AG192" s="49" t="str">
        <f>IF(NOT(AND(LEFT(R192,1)="L",R192&lt;&gt;"LIGNE")),"",IFERROR(VLOOKUP(UPPER(TRIM(V192)),AP4:AS49,3,FALSE),""))</f>
        <v/>
      </c>
      <c r="AH192" s="49" t="str">
        <f t="shared" si="49"/>
        <v/>
      </c>
      <c r="AI192" s="49" t="str">
        <f t="shared" si="41"/>
        <v/>
      </c>
      <c r="AJ192" s="49" t="str">
        <f t="shared" si="42"/>
        <v/>
      </c>
      <c r="AK192" s="40" t="str">
        <f>IF(R192="RECETTE","",IF(R192="PRINCIPAL AUTEUR",IF(OR(S192="",T192="",V192="",W192="",S192=0),"",IFERROR(IF(OR(VLOOKUP(UPPER(TRIM(SUBSTITUTE(T192,CHAR(160)," "))),AP4:AS49,2,FALSE)&lt;&gt;VLOOKUP(UPPER(TRIM(SUBSTITUTE(W192,CHAR(160)," "))),AP4:AS49,2,FALSE),AND(VLOOKUP(UPPER(TRIM(SUBSTITUTE(T192,CHAR(160)," "))),AP4:AS49,2,FALSE)="AUTRE",UPPER(TRIM(SUBSTITUTE(T192,CHAR(160)," ")))&lt;&gt;UPPER(TRIM(SUBSTITUTE(W192,CHAR(160)," "))))),"",(V192*VLOOKUP(UPPER(TRIM(SUBSTITUTE(W192,CHAR(160)," "))),AP4:AS49,3,FALSE))/(S192*VLOOKUP(UPPER(TRIM(SUBSTITUTE(T192,CHAR(160)," "))),AP4:AS49,3,FALSE))),"")),IFERROR(AK191,"")))</f>
        <v/>
      </c>
      <c r="AL192" s="40" t="str">
        <f t="shared" si="43"/>
        <v/>
      </c>
      <c r="AM192" s="50">
        <f t="shared" si="44"/>
        <v>0</v>
      </c>
      <c r="AN192" s="1"/>
      <c r="AO192" s="1"/>
      <c r="AP192" s="15" t="s">
        <v>323</v>
      </c>
      <c r="AQ192" s="1"/>
      <c r="AR192" s="1"/>
      <c r="AS192" s="1"/>
      <c r="BJ192" s="229">
        <v>1</v>
      </c>
    </row>
    <row r="193" spans="1:62" ht="20.100000000000001" customHeight="1" x14ac:dyDescent="0.25">
      <c r="A193" s="232" t="s">
        <v>237</v>
      </c>
      <c r="B193" s="178">
        <f t="shared" si="45"/>
        <v>0</v>
      </c>
      <c r="C193" s="156"/>
      <c r="D193" s="157"/>
      <c r="E193" s="157"/>
      <c r="F193" s="157"/>
      <c r="G193" s="157"/>
      <c r="H193" s="157"/>
      <c r="I193" s="158"/>
      <c r="J193" s="131" t="s">
        <v>237</v>
      </c>
      <c r="K193" s="255" t="str">
        <f t="shared" si="46"/>
        <v>►</v>
      </c>
      <c r="L193" s="341"/>
      <c r="M193" s="341"/>
      <c r="N193" s="341"/>
      <c r="O193" s="341"/>
      <c r="P193" s="341"/>
      <c r="Q193" s="1"/>
      <c r="R193" s="1"/>
      <c r="S193" s="77"/>
      <c r="T193" s="77"/>
      <c r="U193" s="77"/>
      <c r="V193" s="77"/>
      <c r="W193" s="1"/>
      <c r="X193" s="46" t="str">
        <f t="shared" si="38"/>
        <v/>
      </c>
      <c r="Y193" s="46" t="str">
        <f>IF(NOT(AND(LEFT(R193,1)="L",R193&lt;&gt;"LIGNE")),"",IF(UPPER(TRIM(W193))="QS","Qt. suffisante",IF(AJ193="","",IF(AF193="MASSE",IF(AJ193&gt;=1,"Kg","g"),IF(AF193="VOLUME",IF(AJ193&gt;=1,"L","cl"),IFERROR(VLOOKUP(UPPER(TRIM(V193)),AP4:AS49,4,FALSE),V193))))))</f>
        <v/>
      </c>
      <c r="Z193" s="45" t="str">
        <f t="shared" si="39"/>
        <v/>
      </c>
      <c r="AA193" s="45" t="str">
        <f>IF(NOT(AND(LEFT(R193,1)="L",R193&lt;&gt;"LIGNE")),"",IF(UPPER(TRIM(W193))="QS","Qt. suffisante",IF(AI193="","",IF(AF193="MASSE",IF(AI193&gt;=1,"Kg","g"),IF(AF193="VOLUME",IF(AI193&gt;=1,"L","cl"),IFERROR(VLOOKUP(UPPER(TRIM(V193)),AP4:AS49,4,FALSE),V193))))))</f>
        <v/>
      </c>
      <c r="AB193" s="47" t="str">
        <f t="shared" si="47"/>
        <v/>
      </c>
      <c r="AC193" s="47" t="str">
        <f t="shared" si="48"/>
        <v/>
      </c>
      <c r="AD193" s="47" t="str">
        <f t="shared" si="40"/>
        <v/>
      </c>
      <c r="AE193" s="1"/>
      <c r="AF193" s="48" t="str">
        <f>IF(NOT(AND(LEFT(R193,1)="L",R193&lt;&gt;"LIGNE")),"",IFERROR(VLOOKUP(UPPER(TRIM(V193)),AP4:AS49,2,FALSE),""))</f>
        <v/>
      </c>
      <c r="AG193" s="49" t="str">
        <f>IF(NOT(AND(LEFT(R193,1)="L",R193&lt;&gt;"LIGNE")),"",IFERROR(VLOOKUP(UPPER(TRIM(V193)),AP4:AS49,3,FALSE),""))</f>
        <v/>
      </c>
      <c r="AH193" s="49" t="str">
        <f t="shared" si="49"/>
        <v/>
      </c>
      <c r="AI193" s="49" t="str">
        <f t="shared" si="41"/>
        <v/>
      </c>
      <c r="AJ193" s="49" t="str">
        <f t="shared" si="42"/>
        <v/>
      </c>
      <c r="AK193" s="40" t="str">
        <f>IF(R193="RECETTE","",IF(R193="PRINCIPAL AUTEUR",IF(OR(S193="",T193="",V193="",W193="",S193=0),"",IFERROR(IF(OR(VLOOKUP(UPPER(TRIM(SUBSTITUTE(T193,CHAR(160)," "))),AP4:AS49,2,FALSE)&lt;&gt;VLOOKUP(UPPER(TRIM(SUBSTITUTE(W193,CHAR(160)," "))),AP4:AS49,2,FALSE),AND(VLOOKUP(UPPER(TRIM(SUBSTITUTE(T193,CHAR(160)," "))),AP4:AS49,2,FALSE)="AUTRE",UPPER(TRIM(SUBSTITUTE(T193,CHAR(160)," ")))&lt;&gt;UPPER(TRIM(SUBSTITUTE(W193,CHAR(160)," "))))),"",(V193*VLOOKUP(UPPER(TRIM(SUBSTITUTE(W193,CHAR(160)," "))),AP4:AS49,3,FALSE))/(S193*VLOOKUP(UPPER(TRIM(SUBSTITUTE(T193,CHAR(160)," "))),AP4:AS49,3,FALSE))),"")),IFERROR(AK192,"")))</f>
        <v/>
      </c>
      <c r="AL193" s="40" t="str">
        <f t="shared" si="43"/>
        <v/>
      </c>
      <c r="AM193" s="50">
        <f t="shared" si="44"/>
        <v>0</v>
      </c>
      <c r="AN193" s="1"/>
      <c r="AO193" s="1"/>
      <c r="AP193" s="21" t="s">
        <v>272</v>
      </c>
      <c r="AQ193" s="1"/>
      <c r="AR193" s="1"/>
      <c r="AS193" s="1"/>
      <c r="BJ193" s="229">
        <v>1</v>
      </c>
    </row>
    <row r="194" spans="1:62" ht="20.100000000000001" customHeight="1" x14ac:dyDescent="0.25">
      <c r="A194" s="232" t="s">
        <v>237</v>
      </c>
      <c r="B194" s="178">
        <f t="shared" si="45"/>
        <v>0</v>
      </c>
      <c r="C194" s="156"/>
      <c r="D194" s="157"/>
      <c r="E194" s="157"/>
      <c r="F194" s="157"/>
      <c r="G194" s="157"/>
      <c r="H194" s="157"/>
      <c r="I194" s="158"/>
      <c r="J194" s="131" t="s">
        <v>237</v>
      </c>
      <c r="K194" s="255" t="str">
        <f t="shared" si="46"/>
        <v>►</v>
      </c>
      <c r="L194" s="341"/>
      <c r="M194" s="341"/>
      <c r="N194" s="341"/>
      <c r="O194" s="341"/>
      <c r="P194" s="341"/>
      <c r="Q194" s="1"/>
      <c r="R194" s="1"/>
      <c r="S194" s="77"/>
      <c r="T194" s="77"/>
      <c r="U194" s="77"/>
      <c r="V194" s="77"/>
      <c r="W194" s="1"/>
      <c r="X194" s="46" t="str">
        <f t="shared" si="38"/>
        <v/>
      </c>
      <c r="Y194" s="46" t="str">
        <f>IF(NOT(AND(LEFT(R194,1)="L",R194&lt;&gt;"LIGNE")),"",IF(UPPER(TRIM(W194))="QS","Qt. suffisante",IF(AJ194="","",IF(AF194="MASSE",IF(AJ194&gt;=1,"Kg","g"),IF(AF194="VOLUME",IF(AJ194&gt;=1,"L","cl"),IFERROR(VLOOKUP(UPPER(TRIM(V194)),AP4:AS49,4,FALSE),V194))))))</f>
        <v/>
      </c>
      <c r="Z194" s="45" t="str">
        <f t="shared" si="39"/>
        <v/>
      </c>
      <c r="AA194" s="45" t="str">
        <f>IF(NOT(AND(LEFT(R194,1)="L",R194&lt;&gt;"LIGNE")),"",IF(UPPER(TRIM(W194))="QS","Qt. suffisante",IF(AI194="","",IF(AF194="MASSE",IF(AI194&gt;=1,"Kg","g"),IF(AF194="VOLUME",IF(AI194&gt;=1,"L","cl"),IFERROR(VLOOKUP(UPPER(TRIM(V194)),AP4:AS49,4,FALSE),V194))))))</f>
        <v/>
      </c>
      <c r="AB194" s="47" t="str">
        <f t="shared" si="47"/>
        <v/>
      </c>
      <c r="AC194" s="47" t="str">
        <f t="shared" si="48"/>
        <v/>
      </c>
      <c r="AD194" s="47" t="str">
        <f t="shared" si="40"/>
        <v/>
      </c>
      <c r="AE194" s="1"/>
      <c r="AF194" s="48" t="str">
        <f>IF(NOT(AND(LEFT(R194,1)="L",R194&lt;&gt;"LIGNE")),"",IFERROR(VLOOKUP(UPPER(TRIM(V194)),AP4:AS49,2,FALSE),""))</f>
        <v/>
      </c>
      <c r="AG194" s="49" t="str">
        <f>IF(NOT(AND(LEFT(R194,1)="L",R194&lt;&gt;"LIGNE")),"",IFERROR(VLOOKUP(UPPER(TRIM(V194)),AP4:AS49,3,FALSE),""))</f>
        <v/>
      </c>
      <c r="AH194" s="49" t="str">
        <f t="shared" si="49"/>
        <v/>
      </c>
      <c r="AI194" s="49" t="str">
        <f t="shared" si="41"/>
        <v/>
      </c>
      <c r="AJ194" s="49" t="str">
        <f t="shared" si="42"/>
        <v/>
      </c>
      <c r="AK194" s="40" t="str">
        <f>IF(R194="RECETTE","",IF(R194="PRINCIPAL AUTEUR",IF(OR(S194="",T194="",V194="",W194="",S194=0),"",IFERROR(IF(OR(VLOOKUP(UPPER(TRIM(SUBSTITUTE(T194,CHAR(160)," "))),AP4:AS49,2,FALSE)&lt;&gt;VLOOKUP(UPPER(TRIM(SUBSTITUTE(W194,CHAR(160)," "))),AP4:AS49,2,FALSE),AND(VLOOKUP(UPPER(TRIM(SUBSTITUTE(T194,CHAR(160)," "))),AP4:AS49,2,FALSE)="AUTRE",UPPER(TRIM(SUBSTITUTE(T194,CHAR(160)," ")))&lt;&gt;UPPER(TRIM(SUBSTITUTE(W194,CHAR(160)," "))))),"",(V194*VLOOKUP(UPPER(TRIM(SUBSTITUTE(W194,CHAR(160)," "))),AP4:AS49,3,FALSE))/(S194*VLOOKUP(UPPER(TRIM(SUBSTITUTE(T194,CHAR(160)," "))),AP4:AS49,3,FALSE))),"")),IFERROR(AK193,"")))</f>
        <v/>
      </c>
      <c r="AL194" s="40" t="str">
        <f t="shared" si="43"/>
        <v/>
      </c>
      <c r="AM194" s="50">
        <f t="shared" si="44"/>
        <v>0</v>
      </c>
      <c r="AN194" s="1"/>
      <c r="AO194" s="1"/>
      <c r="AP194" s="26" t="s">
        <v>469</v>
      </c>
      <c r="AQ194" s="1"/>
      <c r="AR194" s="1"/>
      <c r="AS194" s="1"/>
      <c r="BJ194" s="229">
        <v>1</v>
      </c>
    </row>
    <row r="195" spans="1:62" ht="20.100000000000001" customHeight="1" x14ac:dyDescent="0.25">
      <c r="A195" s="232" t="s">
        <v>237</v>
      </c>
      <c r="B195" s="178">
        <f t="shared" si="45"/>
        <v>0</v>
      </c>
      <c r="C195" s="156"/>
      <c r="D195" s="157"/>
      <c r="E195" s="157"/>
      <c r="F195" s="157"/>
      <c r="G195" s="157"/>
      <c r="H195" s="157"/>
      <c r="I195" s="158"/>
      <c r="J195" s="131" t="s">
        <v>237</v>
      </c>
      <c r="K195" s="255" t="str">
        <f t="shared" si="46"/>
        <v>►</v>
      </c>
      <c r="L195" s="341"/>
      <c r="M195" s="341"/>
      <c r="N195" s="341"/>
      <c r="O195" s="341"/>
      <c r="P195" s="341"/>
      <c r="Q195" s="1"/>
      <c r="R195" s="1"/>
      <c r="S195" s="77"/>
      <c r="T195" s="77"/>
      <c r="U195" s="77"/>
      <c r="V195" s="77"/>
      <c r="W195" s="1"/>
      <c r="X195" s="46" t="str">
        <f t="shared" si="38"/>
        <v/>
      </c>
      <c r="Y195" s="46" t="str">
        <f>IF(NOT(AND(LEFT(R195,1)="L",R195&lt;&gt;"LIGNE")),"",IF(UPPER(TRIM(W195))="QS","Qt. suffisante",IF(AJ195="","",IF(AF195="MASSE",IF(AJ195&gt;=1,"Kg","g"),IF(AF195="VOLUME",IF(AJ195&gt;=1,"L","cl"),IFERROR(VLOOKUP(UPPER(TRIM(V195)),AP4:AS49,4,FALSE),V195))))))</f>
        <v/>
      </c>
      <c r="Z195" s="45" t="str">
        <f t="shared" si="39"/>
        <v/>
      </c>
      <c r="AA195" s="45" t="str">
        <f>IF(NOT(AND(LEFT(R195,1)="L",R195&lt;&gt;"LIGNE")),"",IF(UPPER(TRIM(W195))="QS","Qt. suffisante",IF(AI195="","",IF(AF195="MASSE",IF(AI195&gt;=1,"Kg","g"),IF(AF195="VOLUME",IF(AI195&gt;=1,"L","cl"),IFERROR(VLOOKUP(UPPER(TRIM(V195)),AP4:AS49,4,FALSE),V195))))))</f>
        <v/>
      </c>
      <c r="AB195" s="47" t="str">
        <f t="shared" si="47"/>
        <v/>
      </c>
      <c r="AC195" s="47" t="str">
        <f t="shared" si="48"/>
        <v/>
      </c>
      <c r="AD195" s="47" t="str">
        <f t="shared" si="40"/>
        <v/>
      </c>
      <c r="AE195" s="1"/>
      <c r="AF195" s="48" t="str">
        <f>IF(NOT(AND(LEFT(R195,1)="L",R195&lt;&gt;"LIGNE")),"",IFERROR(VLOOKUP(UPPER(TRIM(V195)),AP4:AS49,2,FALSE),""))</f>
        <v/>
      </c>
      <c r="AG195" s="49" t="str">
        <f>IF(NOT(AND(LEFT(R195,1)="L",R195&lt;&gt;"LIGNE")),"",IFERROR(VLOOKUP(UPPER(TRIM(V195)),AP4:AS49,3,FALSE),""))</f>
        <v/>
      </c>
      <c r="AH195" s="49" t="str">
        <f t="shared" si="49"/>
        <v/>
      </c>
      <c r="AI195" s="49" t="str">
        <f t="shared" si="41"/>
        <v/>
      </c>
      <c r="AJ195" s="49" t="str">
        <f t="shared" si="42"/>
        <v/>
      </c>
      <c r="AK195" s="40" t="str">
        <f>IF(R195="RECETTE","",IF(R195="PRINCIPAL AUTEUR",IF(OR(S195="",T195="",V195="",W195="",S195=0),"",IFERROR(IF(OR(VLOOKUP(UPPER(TRIM(SUBSTITUTE(T195,CHAR(160)," "))),AP4:AS49,2,FALSE)&lt;&gt;VLOOKUP(UPPER(TRIM(SUBSTITUTE(W195,CHAR(160)," "))),AP4:AS49,2,FALSE),AND(VLOOKUP(UPPER(TRIM(SUBSTITUTE(T195,CHAR(160)," "))),AP4:AS49,2,FALSE)="AUTRE",UPPER(TRIM(SUBSTITUTE(T195,CHAR(160)," ")))&lt;&gt;UPPER(TRIM(SUBSTITUTE(W195,CHAR(160)," "))))),"",(V195*VLOOKUP(UPPER(TRIM(SUBSTITUTE(W195,CHAR(160)," "))),AP4:AS49,3,FALSE))/(S195*VLOOKUP(UPPER(TRIM(SUBSTITUTE(T195,CHAR(160)," "))),AP4:AS49,3,FALSE))),"")),IFERROR(AK194,"")))</f>
        <v/>
      </c>
      <c r="AL195" s="40" t="str">
        <f t="shared" si="43"/>
        <v/>
      </c>
      <c r="AM195" s="50">
        <f t="shared" si="44"/>
        <v>0</v>
      </c>
      <c r="AN195" s="1"/>
      <c r="AO195" s="1"/>
      <c r="AP195" s="26" t="s">
        <v>470</v>
      </c>
      <c r="AQ195" s="1"/>
      <c r="AR195" s="1"/>
      <c r="AS195" s="1"/>
      <c r="BJ195" s="229">
        <v>1</v>
      </c>
    </row>
    <row r="196" spans="1:62" ht="20.100000000000001" customHeight="1" x14ac:dyDescent="0.25">
      <c r="A196" s="232" t="s">
        <v>237</v>
      </c>
      <c r="B196" s="178">
        <f t="shared" si="45"/>
        <v>0</v>
      </c>
      <c r="C196" s="156"/>
      <c r="D196" s="157"/>
      <c r="E196" s="157"/>
      <c r="F196" s="157"/>
      <c r="G196" s="157"/>
      <c r="H196" s="157"/>
      <c r="I196" s="158"/>
      <c r="J196" s="131" t="s">
        <v>237</v>
      </c>
      <c r="K196" s="255" t="str">
        <f t="shared" si="46"/>
        <v>►</v>
      </c>
      <c r="L196" s="341"/>
      <c r="M196" s="341"/>
      <c r="N196" s="341"/>
      <c r="O196" s="341"/>
      <c r="P196" s="341"/>
      <c r="Q196" s="1"/>
      <c r="R196" s="1"/>
      <c r="S196" s="77"/>
      <c r="T196" s="77"/>
      <c r="U196" s="77"/>
      <c r="V196" s="77"/>
      <c r="W196" s="1"/>
      <c r="X196" s="46" t="str">
        <f t="shared" si="38"/>
        <v/>
      </c>
      <c r="Y196" s="46" t="str">
        <f>IF(NOT(AND(LEFT(R196,1)="L",R196&lt;&gt;"LIGNE")),"",IF(UPPER(TRIM(W196))="QS","Qt. suffisante",IF(AJ196="","",IF(AF196="MASSE",IF(AJ196&gt;=1,"Kg","g"),IF(AF196="VOLUME",IF(AJ196&gt;=1,"L","cl"),IFERROR(VLOOKUP(UPPER(TRIM(V196)),AP4:AS49,4,FALSE),V196))))))</f>
        <v/>
      </c>
      <c r="Z196" s="45" t="str">
        <f t="shared" si="39"/>
        <v/>
      </c>
      <c r="AA196" s="45" t="str">
        <f>IF(NOT(AND(LEFT(R196,1)="L",R196&lt;&gt;"LIGNE")),"",IF(UPPER(TRIM(W196))="QS","Qt. suffisante",IF(AI196="","",IF(AF196="MASSE",IF(AI196&gt;=1,"Kg","g"),IF(AF196="VOLUME",IF(AI196&gt;=1,"L","cl"),IFERROR(VLOOKUP(UPPER(TRIM(V196)),AP4:AS49,4,FALSE),V196))))))</f>
        <v/>
      </c>
      <c r="AB196" s="47" t="str">
        <f t="shared" si="47"/>
        <v/>
      </c>
      <c r="AC196" s="47" t="str">
        <f t="shared" si="48"/>
        <v/>
      </c>
      <c r="AD196" s="47" t="str">
        <f t="shared" si="40"/>
        <v/>
      </c>
      <c r="AE196" s="1"/>
      <c r="AF196" s="48" t="str">
        <f>IF(NOT(AND(LEFT(R196,1)="L",R196&lt;&gt;"LIGNE")),"",IFERROR(VLOOKUP(UPPER(TRIM(V196)),AP4:AS49,2,FALSE),""))</f>
        <v/>
      </c>
      <c r="AG196" s="49" t="str">
        <f>IF(NOT(AND(LEFT(R196,1)="L",R196&lt;&gt;"LIGNE")),"",IFERROR(VLOOKUP(UPPER(TRIM(V196)),AP4:AS49,3,FALSE),""))</f>
        <v/>
      </c>
      <c r="AH196" s="49" t="str">
        <f t="shared" si="49"/>
        <v/>
      </c>
      <c r="AI196" s="49" t="str">
        <f t="shared" si="41"/>
        <v/>
      </c>
      <c r="AJ196" s="49" t="str">
        <f t="shared" si="42"/>
        <v/>
      </c>
      <c r="AK196" s="40" t="str">
        <f>IF(R196="RECETTE","",IF(R196="PRINCIPAL AUTEUR",IF(OR(S196="",T196="",V196="",W196="",S196=0),"",IFERROR(IF(OR(VLOOKUP(UPPER(TRIM(SUBSTITUTE(T196,CHAR(160)," "))),AP4:AS49,2,FALSE)&lt;&gt;VLOOKUP(UPPER(TRIM(SUBSTITUTE(W196,CHAR(160)," "))),AP4:AS49,2,FALSE),AND(VLOOKUP(UPPER(TRIM(SUBSTITUTE(T196,CHAR(160)," "))),AP4:AS49,2,FALSE)="AUTRE",UPPER(TRIM(SUBSTITUTE(T196,CHAR(160)," ")))&lt;&gt;UPPER(TRIM(SUBSTITUTE(W196,CHAR(160)," "))))),"",(V196*VLOOKUP(UPPER(TRIM(SUBSTITUTE(W196,CHAR(160)," "))),AP4:AS49,3,FALSE))/(S196*VLOOKUP(UPPER(TRIM(SUBSTITUTE(T196,CHAR(160)," "))),AP4:AS49,3,FALSE))),"")),IFERROR(AK195,"")))</f>
        <v/>
      </c>
      <c r="AL196" s="40" t="str">
        <f t="shared" si="43"/>
        <v/>
      </c>
      <c r="AM196" s="50">
        <f t="shared" si="44"/>
        <v>0</v>
      </c>
      <c r="AN196" s="1"/>
      <c r="AO196" s="1"/>
      <c r="AP196" s="26" t="s">
        <v>471</v>
      </c>
      <c r="AQ196" s="1"/>
      <c r="AR196" s="1"/>
      <c r="AS196" s="1"/>
      <c r="BJ196" s="229">
        <v>1</v>
      </c>
    </row>
    <row r="197" spans="1:62" ht="20.100000000000001" customHeight="1" x14ac:dyDescent="0.25">
      <c r="A197" s="232" t="s">
        <v>237</v>
      </c>
      <c r="B197" s="178">
        <f t="shared" si="45"/>
        <v>0</v>
      </c>
      <c r="C197" s="156"/>
      <c r="D197" s="157"/>
      <c r="E197" s="157"/>
      <c r="F197" s="157"/>
      <c r="G197" s="157"/>
      <c r="H197" s="157"/>
      <c r="I197" s="158"/>
      <c r="J197" s="131" t="s">
        <v>237</v>
      </c>
      <c r="K197" s="255" t="str">
        <f t="shared" si="46"/>
        <v>►</v>
      </c>
      <c r="L197" s="341"/>
      <c r="M197" s="341"/>
      <c r="N197" s="341"/>
      <c r="O197" s="341"/>
      <c r="P197" s="341"/>
      <c r="Q197" s="1"/>
      <c r="R197" s="1"/>
      <c r="S197" s="77"/>
      <c r="T197" s="77"/>
      <c r="U197" s="77"/>
      <c r="V197" s="77"/>
      <c r="W197" s="1"/>
      <c r="X197" s="46" t="str">
        <f t="shared" si="38"/>
        <v/>
      </c>
      <c r="Y197" s="46" t="str">
        <f>IF(NOT(AND(LEFT(R197,1)="L",R197&lt;&gt;"LIGNE")),"",IF(UPPER(TRIM(W197))="QS","Qt. suffisante",IF(AJ197="","",IF(AF197="MASSE",IF(AJ197&gt;=1,"Kg","g"),IF(AF197="VOLUME",IF(AJ197&gt;=1,"L","cl"),IFERROR(VLOOKUP(UPPER(TRIM(V197)),AP4:AS49,4,FALSE),V197))))))</f>
        <v/>
      </c>
      <c r="Z197" s="45" t="str">
        <f t="shared" si="39"/>
        <v/>
      </c>
      <c r="AA197" s="45" t="str">
        <f>IF(NOT(AND(LEFT(R197,1)="L",R197&lt;&gt;"LIGNE")),"",IF(UPPER(TRIM(W197))="QS","Qt. suffisante",IF(AI197="","",IF(AF197="MASSE",IF(AI197&gt;=1,"Kg","g"),IF(AF197="VOLUME",IF(AI197&gt;=1,"L","cl"),IFERROR(VLOOKUP(UPPER(TRIM(V197)),AP4:AS49,4,FALSE),V197))))))</f>
        <v/>
      </c>
      <c r="AB197" s="47" t="str">
        <f t="shared" si="47"/>
        <v/>
      </c>
      <c r="AC197" s="47" t="str">
        <f t="shared" si="48"/>
        <v/>
      </c>
      <c r="AD197" s="47" t="str">
        <f t="shared" si="40"/>
        <v/>
      </c>
      <c r="AE197" s="1"/>
      <c r="AF197" s="48" t="str">
        <f>IF(NOT(AND(LEFT(R197,1)="L",R197&lt;&gt;"LIGNE")),"",IFERROR(VLOOKUP(UPPER(TRIM(V197)),AP4:AS49,2,FALSE),""))</f>
        <v/>
      </c>
      <c r="AG197" s="49" t="str">
        <f>IF(NOT(AND(LEFT(R197,1)="L",R197&lt;&gt;"LIGNE")),"",IFERROR(VLOOKUP(UPPER(TRIM(V197)),AP4:AS49,3,FALSE),""))</f>
        <v/>
      </c>
      <c r="AH197" s="49" t="str">
        <f t="shared" si="49"/>
        <v/>
      </c>
      <c r="AI197" s="49" t="str">
        <f t="shared" si="41"/>
        <v/>
      </c>
      <c r="AJ197" s="49" t="str">
        <f t="shared" si="42"/>
        <v/>
      </c>
      <c r="AK197" s="40" t="str">
        <f>IF(R197="RECETTE","",IF(R197="PRINCIPAL AUTEUR",IF(OR(S197="",T197="",V197="",W197="",S197=0),"",IFERROR(IF(OR(VLOOKUP(UPPER(TRIM(SUBSTITUTE(T197,CHAR(160)," "))),AP4:AS49,2,FALSE)&lt;&gt;VLOOKUP(UPPER(TRIM(SUBSTITUTE(W197,CHAR(160)," "))),AP4:AS49,2,FALSE),AND(VLOOKUP(UPPER(TRIM(SUBSTITUTE(T197,CHAR(160)," "))),AP4:AS49,2,FALSE)="AUTRE",UPPER(TRIM(SUBSTITUTE(T197,CHAR(160)," ")))&lt;&gt;UPPER(TRIM(SUBSTITUTE(W197,CHAR(160)," "))))),"",(V197*VLOOKUP(UPPER(TRIM(SUBSTITUTE(W197,CHAR(160)," "))),AP4:AS49,3,FALSE))/(S197*VLOOKUP(UPPER(TRIM(SUBSTITUTE(T197,CHAR(160)," "))),AP4:AS49,3,FALSE))),"")),IFERROR(AK196,"")))</f>
        <v/>
      </c>
      <c r="AL197" s="40" t="str">
        <f t="shared" si="43"/>
        <v/>
      </c>
      <c r="AM197" s="50">
        <f t="shared" si="44"/>
        <v>0</v>
      </c>
      <c r="AN197" s="1"/>
      <c r="AO197" s="1"/>
      <c r="AP197" s="51" t="s">
        <v>0</v>
      </c>
      <c r="AQ197" s="1"/>
      <c r="AR197" s="1"/>
      <c r="AS197" s="1"/>
      <c r="BJ197" s="229">
        <v>1</v>
      </c>
    </row>
    <row r="198" spans="1:62" ht="20.100000000000001" customHeight="1" x14ac:dyDescent="0.25">
      <c r="A198" s="232" t="s">
        <v>237</v>
      </c>
      <c r="B198" s="178">
        <f t="shared" si="45"/>
        <v>0</v>
      </c>
      <c r="C198" s="156"/>
      <c r="D198" s="157"/>
      <c r="E198" s="157"/>
      <c r="F198" s="157"/>
      <c r="G198" s="157"/>
      <c r="H198" s="157"/>
      <c r="I198" s="158"/>
      <c r="J198" s="131" t="s">
        <v>237</v>
      </c>
      <c r="K198" s="255" t="str">
        <f t="shared" si="46"/>
        <v>►</v>
      </c>
      <c r="L198" s="341"/>
      <c r="M198" s="341"/>
      <c r="N198" s="341"/>
      <c r="O198" s="341"/>
      <c r="P198" s="341"/>
      <c r="Q198" s="1"/>
      <c r="R198" s="1"/>
      <c r="S198" s="77"/>
      <c r="T198" s="77"/>
      <c r="U198" s="77"/>
      <c r="V198" s="77"/>
      <c r="W198" s="1"/>
      <c r="X198" s="46" t="str">
        <f t="shared" si="38"/>
        <v/>
      </c>
      <c r="Y198" s="46" t="str">
        <f>IF(NOT(AND(LEFT(R198,1)="L",R198&lt;&gt;"LIGNE")),"",IF(UPPER(TRIM(W198))="QS","Qt. suffisante",IF(AJ198="","",IF(AF198="MASSE",IF(AJ198&gt;=1,"Kg","g"),IF(AF198="VOLUME",IF(AJ198&gt;=1,"L","cl"),IFERROR(VLOOKUP(UPPER(TRIM(V198)),AP4:AS49,4,FALSE),V198))))))</f>
        <v/>
      </c>
      <c r="Z198" s="78" t="str">
        <f t="shared" si="39"/>
        <v/>
      </c>
      <c r="AA198" s="45" t="str">
        <f>IF(NOT(AND(LEFT(R198,1)="L",R198&lt;&gt;"LIGNE")),"",IF(UPPER(TRIM(W198))="QS","Qt. suffisante",IF(AI198="","",IF(AF198="MASSE",IF(AI198&gt;=1,"Kg","g"),IF(AF198="VOLUME",IF(AI198&gt;=1,"L","cl"),IFERROR(VLOOKUP(UPPER(TRIM(V198)),AP4:AS49,4,FALSE),V198))))))</f>
        <v/>
      </c>
      <c r="AB198" s="47" t="str">
        <f t="shared" si="47"/>
        <v/>
      </c>
      <c r="AC198" s="47" t="str">
        <f t="shared" si="48"/>
        <v/>
      </c>
      <c r="AD198" s="47" t="str">
        <f t="shared" si="40"/>
        <v/>
      </c>
      <c r="AE198" s="1"/>
      <c r="AF198" s="48" t="str">
        <f>IF(NOT(AND(LEFT(R198,1)="L",R198&lt;&gt;"LIGNE")),"",IFERROR(VLOOKUP(UPPER(TRIM(V198)),AP4:AS49,2,FALSE),""))</f>
        <v/>
      </c>
      <c r="AG198" s="49" t="str">
        <f>IF(NOT(AND(LEFT(R198,1)="L",R198&lt;&gt;"LIGNE")),"",IFERROR(VLOOKUP(UPPER(TRIM(V198)),AP4:AS49,3,FALSE),""))</f>
        <v/>
      </c>
      <c r="AH198" s="49" t="str">
        <f t="shared" si="49"/>
        <v/>
      </c>
      <c r="AI198" s="49" t="str">
        <f t="shared" si="41"/>
        <v/>
      </c>
      <c r="AJ198" s="49" t="str">
        <f t="shared" si="42"/>
        <v/>
      </c>
      <c r="AK198" s="40" t="str">
        <f>IF(R198="RECETTE","",IF(R198="PRINCIPAL AUTEUR",IF(OR(S198="",T198="",V198="",W198="",S198=0),"",IFERROR(IF(OR(VLOOKUP(UPPER(TRIM(SUBSTITUTE(T198,CHAR(160)," "))),AP4:AS49,2,FALSE)&lt;&gt;VLOOKUP(UPPER(TRIM(SUBSTITUTE(W198,CHAR(160)," "))),AP4:AS49,2,FALSE),AND(VLOOKUP(UPPER(TRIM(SUBSTITUTE(T198,CHAR(160)," "))),AP4:AS49,2,FALSE)="AUTRE",UPPER(TRIM(SUBSTITUTE(T198,CHAR(160)," ")))&lt;&gt;UPPER(TRIM(SUBSTITUTE(W198,CHAR(160)," "))))),"",(V198*VLOOKUP(UPPER(TRIM(SUBSTITUTE(W198,CHAR(160)," "))),AP4:AS49,3,FALSE))/(S198*VLOOKUP(UPPER(TRIM(SUBSTITUTE(T198,CHAR(160)," "))),AP4:AS49,3,FALSE))),"")),IFERROR(AK197,"")))</f>
        <v/>
      </c>
      <c r="AL198" s="40" t="str">
        <f t="shared" si="43"/>
        <v/>
      </c>
      <c r="AM198" s="50">
        <f t="shared" si="44"/>
        <v>0</v>
      </c>
      <c r="AN198" s="1"/>
      <c r="AO198" s="1"/>
      <c r="AP198" s="55" t="s">
        <v>314</v>
      </c>
      <c r="AQ198" s="1"/>
      <c r="AR198" s="1"/>
      <c r="AS198" s="1"/>
      <c r="BJ198" s="229">
        <v>1</v>
      </c>
    </row>
    <row r="199" spans="1:62" ht="20.100000000000001" customHeight="1" x14ac:dyDescent="0.25">
      <c r="A199" s="232" t="s">
        <v>237</v>
      </c>
      <c r="B199" s="178">
        <f t="shared" si="45"/>
        <v>0</v>
      </c>
      <c r="C199" s="156"/>
      <c r="D199" s="157"/>
      <c r="E199" s="157"/>
      <c r="F199" s="157"/>
      <c r="G199" s="157"/>
      <c r="H199" s="157"/>
      <c r="I199" s="158"/>
      <c r="J199" s="131" t="s">
        <v>237</v>
      </c>
      <c r="K199" s="255" t="str">
        <f t="shared" si="46"/>
        <v>►</v>
      </c>
      <c r="L199" s="341"/>
      <c r="M199" s="341"/>
      <c r="N199" s="341"/>
      <c r="O199" s="341"/>
      <c r="P199" s="341"/>
      <c r="Q199" s="1"/>
      <c r="R199" s="1"/>
      <c r="S199" s="77"/>
      <c r="T199" s="77"/>
      <c r="U199" s="77"/>
      <c r="V199" s="77"/>
      <c r="W199" s="1"/>
      <c r="X199" s="46" t="str">
        <f t="shared" si="38"/>
        <v/>
      </c>
      <c r="Y199" s="46" t="str">
        <f>IF(NOT(AND(LEFT(R199,1)="L",R199&lt;&gt;"LIGNE")),"",IF(UPPER(TRIM(W199))="QS","Qt. suffisante",IF(AJ199="","",IF(AF199="MASSE",IF(AJ199&gt;=1,"Kg","g"),IF(AF199="VOLUME",IF(AJ199&gt;=1,"L","cl"),IFERROR(VLOOKUP(UPPER(TRIM(V199)),AP4:AS49,4,FALSE),V199))))))</f>
        <v/>
      </c>
      <c r="Z199" s="78" t="str">
        <f t="shared" si="39"/>
        <v/>
      </c>
      <c r="AA199" s="45" t="str">
        <f>IF(NOT(AND(LEFT(R199,1)="L",R199&lt;&gt;"LIGNE")),"",IF(UPPER(TRIM(W199))="QS","Qt. suffisante",IF(AI199="","",IF(AF199="MASSE",IF(AI199&gt;=1,"Kg","g"),IF(AF199="VOLUME",IF(AI199&gt;=1,"L","cl"),IFERROR(VLOOKUP(UPPER(TRIM(V199)),AP4:AS49,4,FALSE),V199))))))</f>
        <v/>
      </c>
      <c r="AB199" s="47" t="str">
        <f t="shared" si="47"/>
        <v/>
      </c>
      <c r="AC199" s="47" t="str">
        <f t="shared" si="48"/>
        <v/>
      </c>
      <c r="AD199" s="47" t="str">
        <f t="shared" si="40"/>
        <v/>
      </c>
      <c r="AE199" s="1"/>
      <c r="AF199" s="48" t="str">
        <f>IF(NOT(AND(LEFT(R199,1)="L",R199&lt;&gt;"LIGNE")),"",IFERROR(VLOOKUP(UPPER(TRIM(V199)),AP4:AS49,2,FALSE),""))</f>
        <v/>
      </c>
      <c r="AG199" s="49" t="str">
        <f>IF(NOT(AND(LEFT(R199,1)="L",R199&lt;&gt;"LIGNE")),"",IFERROR(VLOOKUP(UPPER(TRIM(V199)),AP4:AS49,3,FALSE),""))</f>
        <v/>
      </c>
      <c r="AH199" s="49" t="str">
        <f t="shared" si="49"/>
        <v/>
      </c>
      <c r="AI199" s="49" t="str">
        <f t="shared" si="41"/>
        <v/>
      </c>
      <c r="AJ199" s="49" t="str">
        <f t="shared" si="42"/>
        <v/>
      </c>
      <c r="AK199" s="40" t="str">
        <f>IF(R199="RECETTE","",IF(R199="PRINCIPAL AUTEUR",IF(OR(S199="",T199="",V199="",W199="",S199=0),"",IFERROR(IF(OR(VLOOKUP(UPPER(TRIM(SUBSTITUTE(T199,CHAR(160)," "))),AP4:AS49,2,FALSE)&lt;&gt;VLOOKUP(UPPER(TRIM(SUBSTITUTE(W199,CHAR(160)," "))),AP4:AS49,2,FALSE),AND(VLOOKUP(UPPER(TRIM(SUBSTITUTE(T199,CHAR(160)," "))),AP4:AS49,2,FALSE)="AUTRE",UPPER(TRIM(SUBSTITUTE(T199,CHAR(160)," ")))&lt;&gt;UPPER(TRIM(SUBSTITUTE(W199,CHAR(160)," "))))),"",(V199*VLOOKUP(UPPER(TRIM(SUBSTITUTE(W199,CHAR(160)," "))),AP4:AS49,3,FALSE))/(S199*VLOOKUP(UPPER(TRIM(SUBSTITUTE(T199,CHAR(160)," "))),AP4:AS49,3,FALSE))),"")),IFERROR(AK198,"")))</f>
        <v/>
      </c>
      <c r="AL199" s="40" t="str">
        <f t="shared" si="43"/>
        <v/>
      </c>
      <c r="AM199" s="50">
        <f t="shared" si="44"/>
        <v>0</v>
      </c>
      <c r="AN199" s="1"/>
      <c r="AO199" s="1"/>
      <c r="AP199" s="55" t="s">
        <v>312</v>
      </c>
      <c r="AQ199" s="1"/>
      <c r="AR199" s="1"/>
      <c r="AS199" s="1"/>
      <c r="BJ199" s="229">
        <v>1</v>
      </c>
    </row>
    <row r="200" spans="1:62" ht="20.100000000000001" customHeight="1" x14ac:dyDescent="0.25">
      <c r="A200" s="232" t="s">
        <v>237</v>
      </c>
      <c r="B200" s="178">
        <f t="shared" si="45"/>
        <v>0</v>
      </c>
      <c r="C200" s="156"/>
      <c r="D200" s="157"/>
      <c r="E200" s="157"/>
      <c r="F200" s="157"/>
      <c r="G200" s="157"/>
      <c r="H200" s="157"/>
      <c r="I200" s="158"/>
      <c r="J200" s="131" t="s">
        <v>237</v>
      </c>
      <c r="K200" s="255" t="str">
        <f t="shared" si="46"/>
        <v>►</v>
      </c>
      <c r="L200" s="341"/>
      <c r="M200" s="341"/>
      <c r="N200" s="341"/>
      <c r="O200" s="341"/>
      <c r="P200" s="341"/>
      <c r="Q200" s="1"/>
      <c r="R200" s="1"/>
      <c r="S200" s="77"/>
      <c r="T200" s="77"/>
      <c r="U200" s="77"/>
      <c r="V200" s="77"/>
      <c r="W200" s="1"/>
      <c r="X200" s="46" t="str">
        <f t="shared" ref="X200:X263" si="50">IF(NOT(AND(LEFT(R200,1)="L",R200&lt;&gt;"LIGNE")),"",IF(UPPER(TRIM(W200))="QS","",IF(AJ200="","",IF(AF200="MASSE",IF(AJ200&gt;=1,ROUND(AJ200,2),ROUND(AJ200*1000,0)),IF(AF200="VOLUME",IF(AJ200&gt;=1,ROUND(AJ200,2),ROUND(AJ200*100,0)),ROUND(AJ200,0))))))</f>
        <v/>
      </c>
      <c r="Y200" s="46" t="str">
        <f>IF(NOT(AND(LEFT(R200,1)="L",R200&lt;&gt;"LIGNE")),"",IF(UPPER(TRIM(W200))="QS","Qt. suffisante",IF(AJ200="","",IF(AF200="MASSE",IF(AJ200&gt;=1,"Kg","g"),IF(AF200="VOLUME",IF(AJ200&gt;=1,"L","cl"),IFERROR(VLOOKUP(UPPER(TRIM(V200)),AP4:AS49,4,FALSE),V200))))))</f>
        <v/>
      </c>
      <c r="Z200" s="78" t="str">
        <f t="shared" ref="Z200:Z263" si="51">IF(NOT(AND(LEFT(R200,1)="L",R200&lt;&gt;"LIGNE")),"",IF(UPPER(TRIM(W200))="QS","",IF(AI200="","",IF(AF200="MASSE",IF(AI200&gt;=1,ROUND(AI200,2),ROUND(AI200*1000,0)),IF(AF200="VOLUME",IF(AI200&gt;=1,ROUND(AI200,2),ROUND(AI200*100,0)),ROUND(AI200,0))))))</f>
        <v/>
      </c>
      <c r="AA200" s="45" t="str">
        <f>IF(NOT(AND(LEFT(R200,1)="L",R200&lt;&gt;"LIGNE")),"",IF(UPPER(TRIM(W200))="QS","Qt. suffisante",IF(AI200="","",IF(AF200="MASSE",IF(AI200&gt;=1,"Kg","g"),IF(AF200="VOLUME",IF(AI200&gt;=1,"L","cl"),IFERROR(VLOOKUP(UPPER(TRIM(V200)),AP4:AS49,4,FALSE),V200))))))</f>
        <v/>
      </c>
      <c r="AB200" s="47" t="str">
        <f t="shared" si="47"/>
        <v/>
      </c>
      <c r="AC200" s="47" t="str">
        <f t="shared" si="48"/>
        <v/>
      </c>
      <c r="AD200" s="47" t="str">
        <f t="shared" ref="AD200:AD263" si="52">IF(R200&lt;&gt;"PRINCIPAL AUTEUR","",IFERROR(VLOOKUP(UPPER(TRIM(SUBSTITUTE(W200,CHAR(160)," "))),$AP$4:$AS$49,2,FALSE),""))</f>
        <v/>
      </c>
      <c r="AE200" s="1"/>
      <c r="AF200" s="48" t="str">
        <f>IF(NOT(AND(LEFT(R200,1)="L",R200&lt;&gt;"LIGNE")),"",IFERROR(VLOOKUP(UPPER(TRIM(V200)),AP4:AS49,2,FALSE),""))</f>
        <v/>
      </c>
      <c r="AG200" s="49" t="str">
        <f>IF(NOT(AND(LEFT(R200,1)="L",R200&lt;&gt;"LIGNE")),"",IFERROR(VLOOKUP(UPPER(TRIM(V200)),AP4:AS49,3,FALSE),""))</f>
        <v/>
      </c>
      <c r="AH200" s="49" t="str">
        <f t="shared" si="49"/>
        <v/>
      </c>
      <c r="AI200" s="49" t="str">
        <f t="shared" ref="AI200:AI263" si="53">IF(NOT(AND(LEFT(R200,1)="L",R200&lt;&gt;"LIGNE")),"",IF(UPPER(TRIM(W200))="QS","",IF(AH200="","",IF(UPPER(TRIM(W200))="F",AH200,IF(AK200="","",AH200*AK200)))))</f>
        <v/>
      </c>
      <c r="AJ200" s="49" t="str">
        <f t="shared" ref="AJ200:AJ263" si="54">IF(NOT(AND(LEFT(R200,1)="L",R200&lt;&gt;"LIGNE")),"",IF(UPPER(TRIM(W200))="QS","",IF(AH200="","",IF(UPPER(TRIM(W200))="F",AH200,IF(AL200="","",AH200*AL200)))))</f>
        <v/>
      </c>
      <c r="AK200" s="40" t="str">
        <f>IF(R200="RECETTE","",IF(R200="PRINCIPAL AUTEUR",IF(OR(S200="",T200="",V200="",W200="",S200=0),"",IFERROR(IF(OR(VLOOKUP(UPPER(TRIM(SUBSTITUTE(T200,CHAR(160)," "))),AP4:AS49,2,FALSE)&lt;&gt;VLOOKUP(UPPER(TRIM(SUBSTITUTE(W200,CHAR(160)," "))),AP4:AS49,2,FALSE),AND(VLOOKUP(UPPER(TRIM(SUBSTITUTE(T200,CHAR(160)," "))),AP4:AS49,2,FALSE)="AUTRE",UPPER(TRIM(SUBSTITUTE(T200,CHAR(160)," ")))&lt;&gt;UPPER(TRIM(SUBSTITUTE(W200,CHAR(160)," "))))),"",(V200*VLOOKUP(UPPER(TRIM(SUBSTITUTE(W200,CHAR(160)," "))),AP4:AS49,3,FALSE))/(S200*VLOOKUP(UPPER(TRIM(SUBSTITUTE(T200,CHAR(160)," "))),AP4:AS49,3,FALSE))),"")),IFERROR(AK199,"")))</f>
        <v/>
      </c>
      <c r="AL200" s="40" t="str">
        <f t="shared" ref="AL200:AL263" si="55">IF(R200="RECETTE","",IF(R200="COUVERTS",IF(OR(INDEX(T:T,ROW())="",INDEX(V:V,ROW())="",INDEX(T:T,ROW())=0),"",IFERROR(INDEX(V:V,ROW())/INDEX(T:T,ROW()),"")),AL199))</f>
        <v/>
      </c>
      <c r="AM200" s="50">
        <f t="shared" ref="AM200:AM263" si="56">IF(R200="RECETTE",S200,AM199)</f>
        <v>0</v>
      </c>
      <c r="AN200" s="1"/>
      <c r="AO200" s="1"/>
      <c r="AP200" s="55" t="s">
        <v>311</v>
      </c>
      <c r="AQ200" s="1"/>
      <c r="AR200" s="1"/>
      <c r="AS200" s="1"/>
      <c r="BJ200" s="229">
        <v>1</v>
      </c>
    </row>
    <row r="201" spans="1:62" ht="20.100000000000001" customHeight="1" x14ac:dyDescent="0.25">
      <c r="A201" s="232" t="s">
        <v>237</v>
      </c>
      <c r="B201" s="178">
        <f t="shared" si="45"/>
        <v>0</v>
      </c>
      <c r="C201" s="156"/>
      <c r="D201" s="157"/>
      <c r="E201" s="157"/>
      <c r="F201" s="157"/>
      <c r="G201" s="157"/>
      <c r="H201" s="157"/>
      <c r="I201" s="158"/>
      <c r="J201" s="131" t="s">
        <v>237</v>
      </c>
      <c r="K201" s="255" t="str">
        <f t="shared" si="46"/>
        <v>►</v>
      </c>
      <c r="L201" s="341"/>
      <c r="M201" s="341"/>
      <c r="N201" s="341"/>
      <c r="O201" s="341"/>
      <c r="P201" s="341"/>
      <c r="Q201" s="1"/>
      <c r="R201" s="1"/>
      <c r="S201" s="77"/>
      <c r="T201" s="77"/>
      <c r="U201" s="77"/>
      <c r="V201" s="77"/>
      <c r="W201" s="1"/>
      <c r="X201" s="46" t="str">
        <f t="shared" si="50"/>
        <v/>
      </c>
      <c r="Y201" s="46" t="str">
        <f>IF(NOT(AND(LEFT(R201,1)="L",R201&lt;&gt;"LIGNE")),"",IF(UPPER(TRIM(W201))="QS","Qt. suffisante",IF(AJ201="","",IF(AF201="MASSE",IF(AJ201&gt;=1,"Kg","g"),IF(AF201="VOLUME",IF(AJ201&gt;=1,"L","cl"),IFERROR(VLOOKUP(UPPER(TRIM(V201)),AP4:AS49,4,FALSE),V201))))))</f>
        <v/>
      </c>
      <c r="Z201" s="78" t="str">
        <f t="shared" si="51"/>
        <v/>
      </c>
      <c r="AA201" s="45" t="str">
        <f>IF(NOT(AND(LEFT(R201,1)="L",R201&lt;&gt;"LIGNE")),"",IF(UPPER(TRIM(W201))="QS","Qt. suffisante",IF(AI201="","",IF(AF201="MASSE",IF(AI201&gt;=1,"Kg","g"),IF(AF201="VOLUME",IF(AI201&gt;=1,"L","cl"),IFERROR(VLOOKUP(UPPER(TRIM(V201)),AP4:AS49,4,FALSE),V201))))))</f>
        <v/>
      </c>
      <c r="AB201" s="47" t="str">
        <f t="shared" si="47"/>
        <v/>
      </c>
      <c r="AC201" s="47" t="str">
        <f t="shared" si="48"/>
        <v/>
      </c>
      <c r="AD201" s="47" t="str">
        <f t="shared" si="52"/>
        <v/>
      </c>
      <c r="AE201" s="1"/>
      <c r="AF201" s="48" t="str">
        <f>IF(NOT(AND(LEFT(R201,1)="L",R201&lt;&gt;"LIGNE")),"",IFERROR(VLOOKUP(UPPER(TRIM(V201)),AP4:AS49,2,FALSE),""))</f>
        <v/>
      </c>
      <c r="AG201" s="49" t="str">
        <f>IF(NOT(AND(LEFT(R201,1)="L",R201&lt;&gt;"LIGNE")),"",IFERROR(VLOOKUP(UPPER(TRIM(V201)),AP4:AS49,3,FALSE),""))</f>
        <v/>
      </c>
      <c r="AH201" s="49" t="str">
        <f t="shared" si="49"/>
        <v/>
      </c>
      <c r="AI201" s="49" t="str">
        <f t="shared" si="53"/>
        <v/>
      </c>
      <c r="AJ201" s="49" t="str">
        <f t="shared" si="54"/>
        <v/>
      </c>
      <c r="AK201" s="40" t="str">
        <f>IF(R201="RECETTE","",IF(R201="PRINCIPAL AUTEUR",IF(OR(S201="",T201="",V201="",W201="",S201=0),"",IFERROR(IF(OR(VLOOKUP(UPPER(TRIM(SUBSTITUTE(T201,CHAR(160)," "))),AP4:AS49,2,FALSE)&lt;&gt;VLOOKUP(UPPER(TRIM(SUBSTITUTE(W201,CHAR(160)," "))),AP4:AS49,2,FALSE),AND(VLOOKUP(UPPER(TRIM(SUBSTITUTE(T201,CHAR(160)," "))),AP4:AS49,2,FALSE)="AUTRE",UPPER(TRIM(SUBSTITUTE(T201,CHAR(160)," ")))&lt;&gt;UPPER(TRIM(SUBSTITUTE(W201,CHAR(160)," "))))),"",(V201*VLOOKUP(UPPER(TRIM(SUBSTITUTE(W201,CHAR(160)," "))),AP4:AS49,3,FALSE))/(S201*VLOOKUP(UPPER(TRIM(SUBSTITUTE(T201,CHAR(160)," "))),AP4:AS49,3,FALSE))),"")),IFERROR(AK200,"")))</f>
        <v/>
      </c>
      <c r="AL201" s="40" t="str">
        <f t="shared" si="55"/>
        <v/>
      </c>
      <c r="AM201" s="50">
        <f t="shared" si="56"/>
        <v>0</v>
      </c>
      <c r="AN201" s="1"/>
      <c r="AO201" s="1"/>
      <c r="AP201" s="64" t="s">
        <v>318</v>
      </c>
      <c r="AQ201" s="1"/>
      <c r="AR201" s="1"/>
      <c r="AS201" s="1"/>
      <c r="BJ201" s="229">
        <v>1</v>
      </c>
    </row>
    <row r="202" spans="1:62" ht="20.100000000000001" customHeight="1" x14ac:dyDescent="0.25">
      <c r="A202" s="232" t="s">
        <v>237</v>
      </c>
      <c r="B202" s="178">
        <f t="shared" si="45"/>
        <v>0</v>
      </c>
      <c r="C202" s="156"/>
      <c r="D202" s="157"/>
      <c r="E202" s="157"/>
      <c r="F202" s="157"/>
      <c r="G202" s="157"/>
      <c r="H202" s="157"/>
      <c r="I202" s="158"/>
      <c r="J202" s="131" t="s">
        <v>237</v>
      </c>
      <c r="K202" s="255" t="str">
        <f t="shared" si="46"/>
        <v>►</v>
      </c>
      <c r="L202" s="341"/>
      <c r="M202" s="341"/>
      <c r="N202" s="341"/>
      <c r="O202" s="341"/>
      <c r="P202" s="341"/>
      <c r="Q202" s="1"/>
      <c r="R202" s="1"/>
      <c r="S202" s="77"/>
      <c r="T202" s="77"/>
      <c r="U202" s="77"/>
      <c r="V202" s="77"/>
      <c r="W202" s="1"/>
      <c r="X202" s="46" t="str">
        <f t="shared" si="50"/>
        <v/>
      </c>
      <c r="Y202" s="46" t="str">
        <f>IF(NOT(AND(LEFT(R202,1)="L",R202&lt;&gt;"LIGNE")),"",IF(UPPER(TRIM(W202))="QS","Qt. suffisante",IF(AJ202="","",IF(AF202="MASSE",IF(AJ202&gt;=1,"Kg","g"),IF(AF202="VOLUME",IF(AJ202&gt;=1,"L","cl"),IFERROR(VLOOKUP(UPPER(TRIM(V202)),AP4:AS49,4,FALSE),V202))))))</f>
        <v/>
      </c>
      <c r="Z202" s="78" t="str">
        <f t="shared" si="51"/>
        <v/>
      </c>
      <c r="AA202" s="45" t="str">
        <f>IF(NOT(AND(LEFT(R202,1)="L",R202&lt;&gt;"LIGNE")),"",IF(UPPER(TRIM(W202))="QS","Qt. suffisante",IF(AI202="","",IF(AF202="MASSE",IF(AI202&gt;=1,"Kg","g"),IF(AF202="VOLUME",IF(AI202&gt;=1,"L","cl"),IFERROR(VLOOKUP(UPPER(TRIM(V202)),AP4:AS49,4,FALSE),V202))))))</f>
        <v/>
      </c>
      <c r="AB202" s="47" t="str">
        <f t="shared" si="47"/>
        <v/>
      </c>
      <c r="AC202" s="47" t="str">
        <f t="shared" si="48"/>
        <v/>
      </c>
      <c r="AD202" s="47" t="str">
        <f t="shared" si="52"/>
        <v/>
      </c>
      <c r="AE202" s="1"/>
      <c r="AF202" s="48" t="str">
        <f>IF(NOT(AND(LEFT(R202,1)="L",R202&lt;&gt;"LIGNE")),"",IFERROR(VLOOKUP(UPPER(TRIM(V202)),AP4:AS49,2,FALSE),""))</f>
        <v/>
      </c>
      <c r="AG202" s="49" t="str">
        <f>IF(NOT(AND(LEFT(R202,1)="L",R202&lt;&gt;"LIGNE")),"",IFERROR(VLOOKUP(UPPER(TRIM(V202)),AP4:AS49,3,FALSE),""))</f>
        <v/>
      </c>
      <c r="AH202" s="49" t="str">
        <f t="shared" si="49"/>
        <v/>
      </c>
      <c r="AI202" s="49" t="str">
        <f t="shared" si="53"/>
        <v/>
      </c>
      <c r="AJ202" s="49" t="str">
        <f t="shared" si="54"/>
        <v/>
      </c>
      <c r="AK202" s="40" t="str">
        <f>IF(R202="RECETTE","",IF(R202="PRINCIPAL AUTEUR",IF(OR(S202="",T202="",V202="",W202="",S202=0),"",IFERROR(IF(OR(VLOOKUP(UPPER(TRIM(SUBSTITUTE(T202,CHAR(160)," "))),AP4:AS49,2,FALSE)&lt;&gt;VLOOKUP(UPPER(TRIM(SUBSTITUTE(W202,CHAR(160)," "))),AP4:AS49,2,FALSE),AND(VLOOKUP(UPPER(TRIM(SUBSTITUTE(T202,CHAR(160)," "))),AP4:AS49,2,FALSE)="AUTRE",UPPER(TRIM(SUBSTITUTE(T202,CHAR(160)," ")))&lt;&gt;UPPER(TRIM(SUBSTITUTE(W202,CHAR(160)," "))))),"",(V202*VLOOKUP(UPPER(TRIM(SUBSTITUTE(W202,CHAR(160)," "))),AP4:AS49,3,FALSE))/(S202*VLOOKUP(UPPER(TRIM(SUBSTITUTE(T202,CHAR(160)," "))),AP4:AS49,3,FALSE))),"")),IFERROR(AK201,"")))</f>
        <v/>
      </c>
      <c r="AL202" s="40" t="str">
        <f t="shared" si="55"/>
        <v/>
      </c>
      <c r="AM202" s="50">
        <f t="shared" si="56"/>
        <v>0</v>
      </c>
      <c r="AN202" s="1"/>
      <c r="AO202" s="1"/>
      <c r="AP202" s="64" t="s">
        <v>316</v>
      </c>
      <c r="AQ202" s="1"/>
      <c r="AR202" s="1"/>
      <c r="AS202" s="1"/>
      <c r="BJ202" s="229">
        <v>1</v>
      </c>
    </row>
    <row r="203" spans="1:62" ht="20.100000000000001" customHeight="1" x14ac:dyDescent="0.25">
      <c r="A203" s="232" t="s">
        <v>237</v>
      </c>
      <c r="B203" s="178">
        <f t="shared" si="45"/>
        <v>0</v>
      </c>
      <c r="C203" s="156"/>
      <c r="D203" s="157"/>
      <c r="E203" s="157"/>
      <c r="F203" s="157"/>
      <c r="G203" s="157"/>
      <c r="H203" s="157"/>
      <c r="I203" s="158"/>
      <c r="J203" s="131" t="s">
        <v>237</v>
      </c>
      <c r="K203" s="255" t="str">
        <f t="shared" si="46"/>
        <v>►</v>
      </c>
      <c r="L203" s="341"/>
      <c r="M203" s="341"/>
      <c r="N203" s="341"/>
      <c r="O203" s="341"/>
      <c r="P203" s="341"/>
      <c r="Q203" s="1"/>
      <c r="R203" s="1"/>
      <c r="S203" s="77"/>
      <c r="T203" s="77"/>
      <c r="U203" s="77"/>
      <c r="V203" s="77"/>
      <c r="W203" s="1"/>
      <c r="X203" s="46" t="str">
        <f t="shared" si="50"/>
        <v/>
      </c>
      <c r="Y203" s="46" t="str">
        <f>IF(NOT(AND(LEFT(R203,1)="L",R203&lt;&gt;"LIGNE")),"",IF(UPPER(TRIM(W203))="QS","Qt. suffisante",IF(AJ203="","",IF(AF203="MASSE",IF(AJ203&gt;=1,"Kg","g"),IF(AF203="VOLUME",IF(AJ203&gt;=1,"L","cl"),IFERROR(VLOOKUP(UPPER(TRIM(V203)),AP4:AS49,4,FALSE),V203))))))</f>
        <v/>
      </c>
      <c r="Z203" s="78" t="str">
        <f t="shared" si="51"/>
        <v/>
      </c>
      <c r="AA203" s="45" t="str">
        <f>IF(NOT(AND(LEFT(R203,1)="L",R203&lt;&gt;"LIGNE")),"",IF(UPPER(TRIM(W203))="QS","Qt. suffisante",IF(AI203="","",IF(AF203="MASSE",IF(AI203&gt;=1,"Kg","g"),IF(AF203="VOLUME",IF(AI203&gt;=1,"L","cl"),IFERROR(VLOOKUP(UPPER(TRIM(V203)),AP4:AS49,4,FALSE),V203))))))</f>
        <v/>
      </c>
      <c r="AB203" s="47" t="str">
        <f t="shared" si="47"/>
        <v/>
      </c>
      <c r="AC203" s="47" t="str">
        <f t="shared" si="48"/>
        <v/>
      </c>
      <c r="AD203" s="47" t="str">
        <f t="shared" si="52"/>
        <v/>
      </c>
      <c r="AE203" s="1"/>
      <c r="AF203" s="48" t="str">
        <f>IF(NOT(AND(LEFT(R203,1)="L",R203&lt;&gt;"LIGNE")),"",IFERROR(VLOOKUP(UPPER(TRIM(V203)),AP4:AS49,2,FALSE),""))</f>
        <v/>
      </c>
      <c r="AG203" s="49" t="str">
        <f>IF(NOT(AND(LEFT(R203,1)="L",R203&lt;&gt;"LIGNE")),"",IFERROR(VLOOKUP(UPPER(TRIM(V203)),AP4:AS49,3,FALSE),""))</f>
        <v/>
      </c>
      <c r="AH203" s="49" t="str">
        <f t="shared" si="49"/>
        <v/>
      </c>
      <c r="AI203" s="49" t="str">
        <f t="shared" si="53"/>
        <v/>
      </c>
      <c r="AJ203" s="49" t="str">
        <f t="shared" si="54"/>
        <v/>
      </c>
      <c r="AK203" s="40" t="str">
        <f>IF(R203="RECETTE","",IF(R203="PRINCIPAL AUTEUR",IF(OR(S203="",T203="",V203="",W203="",S203=0),"",IFERROR(IF(OR(VLOOKUP(UPPER(TRIM(SUBSTITUTE(T203,CHAR(160)," "))),AP4:AS49,2,FALSE)&lt;&gt;VLOOKUP(UPPER(TRIM(SUBSTITUTE(W203,CHAR(160)," "))),AP4:AS49,2,FALSE),AND(VLOOKUP(UPPER(TRIM(SUBSTITUTE(T203,CHAR(160)," "))),AP4:AS49,2,FALSE)="AUTRE",UPPER(TRIM(SUBSTITUTE(T203,CHAR(160)," ")))&lt;&gt;UPPER(TRIM(SUBSTITUTE(W203,CHAR(160)," "))))),"",(V203*VLOOKUP(UPPER(TRIM(SUBSTITUTE(W203,CHAR(160)," "))),AP4:AS49,3,FALSE))/(S203*VLOOKUP(UPPER(TRIM(SUBSTITUTE(T203,CHAR(160)," "))),AP4:AS49,3,FALSE))),"")),IFERROR(AK202,"")))</f>
        <v/>
      </c>
      <c r="AL203" s="40" t="str">
        <f t="shared" si="55"/>
        <v/>
      </c>
      <c r="AM203" s="50">
        <f t="shared" si="56"/>
        <v>0</v>
      </c>
      <c r="AN203" s="1"/>
      <c r="AO203" s="1"/>
      <c r="AP203" s="64" t="s">
        <v>368</v>
      </c>
      <c r="AQ203" s="1"/>
      <c r="AR203" s="1"/>
      <c r="AS203" s="1"/>
      <c r="BJ203" s="229">
        <v>1</v>
      </c>
    </row>
    <row r="204" spans="1:62" ht="20.100000000000001" customHeight="1" x14ac:dyDescent="0.25">
      <c r="A204" s="232" t="s">
        <v>237</v>
      </c>
      <c r="B204" s="178">
        <f t="shared" si="45"/>
        <v>0</v>
      </c>
      <c r="C204" s="156"/>
      <c r="D204" s="157"/>
      <c r="E204" s="157"/>
      <c r="F204" s="157"/>
      <c r="G204" s="157"/>
      <c r="H204" s="157"/>
      <c r="I204" s="158"/>
      <c r="J204" s="131" t="s">
        <v>237</v>
      </c>
      <c r="K204" s="255" t="str">
        <f t="shared" si="46"/>
        <v>►</v>
      </c>
      <c r="L204" s="341"/>
      <c r="M204" s="341"/>
      <c r="N204" s="341"/>
      <c r="O204" s="341"/>
      <c r="P204" s="341"/>
      <c r="Q204" s="1"/>
      <c r="R204" s="1"/>
      <c r="S204" s="77"/>
      <c r="T204" s="77"/>
      <c r="U204" s="77"/>
      <c r="V204" s="77"/>
      <c r="W204" s="1"/>
      <c r="X204" s="46" t="str">
        <f t="shared" si="50"/>
        <v/>
      </c>
      <c r="Y204" s="46" t="str">
        <f>IF(NOT(AND(LEFT(R204,1)="L",R204&lt;&gt;"LIGNE")),"",IF(UPPER(TRIM(W204))="QS","Qt. suffisante",IF(AJ204="","",IF(AF204="MASSE",IF(AJ204&gt;=1,"Kg","g"),IF(AF204="VOLUME",IF(AJ204&gt;=1,"L","cl"),IFERROR(VLOOKUP(UPPER(TRIM(V204)),AP4:AS49,4,FALSE),V204))))))</f>
        <v/>
      </c>
      <c r="Z204" s="78" t="str">
        <f t="shared" si="51"/>
        <v/>
      </c>
      <c r="AA204" s="45" t="str">
        <f>IF(NOT(AND(LEFT(R204,1)="L",R204&lt;&gt;"LIGNE")),"",IF(UPPER(TRIM(W204))="QS","Qt. suffisante",IF(AI204="","",IF(AF204="MASSE",IF(AI204&gt;=1,"Kg","g"),IF(AF204="VOLUME",IF(AI204&gt;=1,"L","cl"),IFERROR(VLOOKUP(UPPER(TRIM(V204)),AP4:AS49,4,FALSE),V204))))))</f>
        <v/>
      </c>
      <c r="AB204" s="47" t="str">
        <f t="shared" si="47"/>
        <v/>
      </c>
      <c r="AC204" s="47" t="str">
        <f t="shared" si="48"/>
        <v/>
      </c>
      <c r="AD204" s="47" t="str">
        <f t="shared" si="52"/>
        <v/>
      </c>
      <c r="AE204" s="1"/>
      <c r="AF204" s="48" t="str">
        <f>IF(NOT(AND(LEFT(R204,1)="L",R204&lt;&gt;"LIGNE")),"",IFERROR(VLOOKUP(UPPER(TRIM(V204)),AP4:AS49,2,FALSE),""))</f>
        <v/>
      </c>
      <c r="AG204" s="49" t="str">
        <f>IF(NOT(AND(LEFT(R204,1)="L",R204&lt;&gt;"LIGNE")),"",IFERROR(VLOOKUP(UPPER(TRIM(V204)),AP4:AS49,3,FALSE),""))</f>
        <v/>
      </c>
      <c r="AH204" s="49" t="str">
        <f t="shared" si="49"/>
        <v/>
      </c>
      <c r="AI204" s="49" t="str">
        <f t="shared" si="53"/>
        <v/>
      </c>
      <c r="AJ204" s="49" t="str">
        <f t="shared" si="54"/>
        <v/>
      </c>
      <c r="AK204" s="40" t="str">
        <f>IF(R204="RECETTE","",IF(R204="PRINCIPAL AUTEUR",IF(OR(S204="",T204="",V204="",W204="",S204=0),"",IFERROR(IF(OR(VLOOKUP(UPPER(TRIM(SUBSTITUTE(T204,CHAR(160)," "))),AP4:AS49,2,FALSE)&lt;&gt;VLOOKUP(UPPER(TRIM(SUBSTITUTE(W204,CHAR(160)," "))),AP4:AS49,2,FALSE),AND(VLOOKUP(UPPER(TRIM(SUBSTITUTE(T204,CHAR(160)," "))),AP4:AS49,2,FALSE)="AUTRE",UPPER(TRIM(SUBSTITUTE(T204,CHAR(160)," ")))&lt;&gt;UPPER(TRIM(SUBSTITUTE(W204,CHAR(160)," "))))),"",(V204*VLOOKUP(UPPER(TRIM(SUBSTITUTE(W204,CHAR(160)," "))),AP4:AS49,3,FALSE))/(S204*VLOOKUP(UPPER(TRIM(SUBSTITUTE(T204,CHAR(160)," "))),AP4:AS49,3,FALSE))),"")),IFERROR(AK203,"")))</f>
        <v/>
      </c>
      <c r="AL204" s="40" t="str">
        <f t="shared" si="55"/>
        <v/>
      </c>
      <c r="AM204" s="50">
        <f t="shared" si="56"/>
        <v>0</v>
      </c>
      <c r="AN204" s="1"/>
      <c r="AO204" s="1"/>
      <c r="AP204" s="64" t="s">
        <v>49</v>
      </c>
      <c r="AQ204" s="1"/>
      <c r="AR204" s="1"/>
      <c r="AS204" s="1"/>
      <c r="BJ204" s="229">
        <v>1</v>
      </c>
    </row>
    <row r="205" spans="1:62" ht="20.100000000000001" customHeight="1" x14ac:dyDescent="0.25">
      <c r="A205" s="232" t="s">
        <v>237</v>
      </c>
      <c r="B205" s="178">
        <f t="shared" si="45"/>
        <v>0</v>
      </c>
      <c r="C205" s="156"/>
      <c r="D205" s="157"/>
      <c r="E205" s="157"/>
      <c r="F205" s="157"/>
      <c r="G205" s="157"/>
      <c r="H205" s="157"/>
      <c r="I205" s="158"/>
      <c r="J205" s="131" t="s">
        <v>237</v>
      </c>
      <c r="K205" s="255" t="str">
        <f t="shared" si="46"/>
        <v>►</v>
      </c>
      <c r="L205" s="341"/>
      <c r="M205" s="341"/>
      <c r="N205" s="341"/>
      <c r="O205" s="341"/>
      <c r="P205" s="341"/>
      <c r="Q205" s="1"/>
      <c r="R205" s="1"/>
      <c r="S205" s="77"/>
      <c r="T205" s="77"/>
      <c r="U205" s="77"/>
      <c r="V205" s="77"/>
      <c r="W205" s="1"/>
      <c r="X205" s="46" t="str">
        <f t="shared" si="50"/>
        <v/>
      </c>
      <c r="Y205" s="46" t="str">
        <f>IF(NOT(AND(LEFT(R205,1)="L",R205&lt;&gt;"LIGNE")),"",IF(UPPER(TRIM(W205))="QS","Qt. suffisante",IF(AJ205="","",IF(AF205="MASSE",IF(AJ205&gt;=1,"Kg","g"),IF(AF205="VOLUME",IF(AJ205&gt;=1,"L","cl"),IFERROR(VLOOKUP(UPPER(TRIM(V205)),AP4:AS49,4,FALSE),V205))))))</f>
        <v/>
      </c>
      <c r="Z205" s="78" t="str">
        <f t="shared" si="51"/>
        <v/>
      </c>
      <c r="AA205" s="45" t="str">
        <f>IF(NOT(AND(LEFT(R205,1)="L",R205&lt;&gt;"LIGNE")),"",IF(UPPER(TRIM(W205))="QS","Qt. suffisante",IF(AI205="","",IF(AF205="MASSE",IF(AI205&gt;=1,"Kg","g"),IF(AF205="VOLUME",IF(AI205&gt;=1,"L","cl"),IFERROR(VLOOKUP(UPPER(TRIM(V205)),AP4:AS49,4,FALSE),V205))))))</f>
        <v/>
      </c>
      <c r="AB205" s="47" t="str">
        <f t="shared" si="47"/>
        <v/>
      </c>
      <c r="AC205" s="47" t="str">
        <f t="shared" si="48"/>
        <v/>
      </c>
      <c r="AD205" s="47" t="str">
        <f t="shared" si="52"/>
        <v/>
      </c>
      <c r="AE205" s="1"/>
      <c r="AF205" s="48" t="str">
        <f>IF(NOT(AND(LEFT(R205,1)="L",R205&lt;&gt;"LIGNE")),"",IFERROR(VLOOKUP(UPPER(TRIM(V205)),AP4:AS49,2,FALSE),""))</f>
        <v/>
      </c>
      <c r="AG205" s="49" t="str">
        <f>IF(NOT(AND(LEFT(R205,1)="L",R205&lt;&gt;"LIGNE")),"",IFERROR(VLOOKUP(UPPER(TRIM(V205)),AP4:AS49,3,FALSE),""))</f>
        <v/>
      </c>
      <c r="AH205" s="49" t="str">
        <f t="shared" si="49"/>
        <v/>
      </c>
      <c r="AI205" s="49" t="str">
        <f t="shared" si="53"/>
        <v/>
      </c>
      <c r="AJ205" s="49" t="str">
        <f t="shared" si="54"/>
        <v/>
      </c>
      <c r="AK205" s="40" t="str">
        <f>IF(R205="RECETTE","",IF(R205="PRINCIPAL AUTEUR",IF(OR(S205="",T205="",V205="",W205="",S205=0),"",IFERROR(IF(OR(VLOOKUP(UPPER(TRIM(SUBSTITUTE(T205,CHAR(160)," "))),AP4:AS49,2,FALSE)&lt;&gt;VLOOKUP(UPPER(TRIM(SUBSTITUTE(W205,CHAR(160)," "))),AP4:AS49,2,FALSE),AND(VLOOKUP(UPPER(TRIM(SUBSTITUTE(T205,CHAR(160)," "))),AP4:AS49,2,FALSE)="AUTRE",UPPER(TRIM(SUBSTITUTE(T205,CHAR(160)," ")))&lt;&gt;UPPER(TRIM(SUBSTITUTE(W205,CHAR(160)," "))))),"",(V205*VLOOKUP(UPPER(TRIM(SUBSTITUTE(W205,CHAR(160)," "))),AP4:AS49,3,FALSE))/(S205*VLOOKUP(UPPER(TRIM(SUBSTITUTE(T205,CHAR(160)," "))),AP4:AS49,3,FALSE))),"")),IFERROR(AK204,"")))</f>
        <v/>
      </c>
      <c r="AL205" s="40" t="str">
        <f t="shared" si="55"/>
        <v/>
      </c>
      <c r="AM205" s="50">
        <f t="shared" si="56"/>
        <v>0</v>
      </c>
      <c r="AN205" s="1"/>
      <c r="AO205" s="1"/>
      <c r="AP205" s="64" t="s">
        <v>439</v>
      </c>
      <c r="AQ205" s="1"/>
      <c r="AR205" s="1"/>
      <c r="AS205" s="1"/>
      <c r="BJ205" s="229">
        <v>1</v>
      </c>
    </row>
    <row r="206" spans="1:62" ht="20.100000000000001" customHeight="1" x14ac:dyDescent="0.25">
      <c r="A206" s="232" t="s">
        <v>237</v>
      </c>
      <c r="B206" s="178">
        <f t="shared" si="45"/>
        <v>0</v>
      </c>
      <c r="C206" s="156"/>
      <c r="D206" s="157"/>
      <c r="E206" s="157"/>
      <c r="F206" s="157"/>
      <c r="G206" s="157"/>
      <c r="H206" s="157"/>
      <c r="I206" s="158"/>
      <c r="J206" s="131" t="s">
        <v>237</v>
      </c>
      <c r="K206" s="255" t="str">
        <f t="shared" si="46"/>
        <v>►</v>
      </c>
      <c r="L206" s="341"/>
      <c r="M206" s="341"/>
      <c r="N206" s="341"/>
      <c r="O206" s="341"/>
      <c r="P206" s="341"/>
      <c r="Q206" s="1"/>
      <c r="R206" s="1"/>
      <c r="S206" s="77"/>
      <c r="T206" s="77"/>
      <c r="U206" s="77"/>
      <c r="V206" s="77"/>
      <c r="W206" s="1"/>
      <c r="X206" s="46" t="str">
        <f t="shared" si="50"/>
        <v/>
      </c>
      <c r="Y206" s="46" t="str">
        <f>IF(NOT(AND(LEFT(R206,1)="L",R206&lt;&gt;"LIGNE")),"",IF(UPPER(TRIM(W206))="QS","Qt. suffisante",IF(AJ206="","",IF(AF206="MASSE",IF(AJ206&gt;=1,"Kg","g"),IF(AF206="VOLUME",IF(AJ206&gt;=1,"L","cl"),IFERROR(VLOOKUP(UPPER(TRIM(V206)),AP4:AS49,4,FALSE),V206))))))</f>
        <v/>
      </c>
      <c r="Z206" s="78" t="str">
        <f t="shared" si="51"/>
        <v/>
      </c>
      <c r="AA206" s="45" t="str">
        <f>IF(NOT(AND(LEFT(R206,1)="L",R206&lt;&gt;"LIGNE")),"",IF(UPPER(TRIM(W206))="QS","Qt. suffisante",IF(AI206="","",IF(AF206="MASSE",IF(AI206&gt;=1,"Kg","g"),IF(AF206="VOLUME",IF(AI206&gt;=1,"L","cl"),IFERROR(VLOOKUP(UPPER(TRIM(V206)),AP4:AS49,4,FALSE),V206))))))</f>
        <v/>
      </c>
      <c r="AB206" s="47" t="str">
        <f t="shared" si="47"/>
        <v/>
      </c>
      <c r="AC206" s="47" t="str">
        <f t="shared" si="48"/>
        <v/>
      </c>
      <c r="AD206" s="47" t="str">
        <f t="shared" si="52"/>
        <v/>
      </c>
      <c r="AE206" s="1"/>
      <c r="AF206" s="48" t="str">
        <f>IF(NOT(AND(LEFT(R206,1)="L",R206&lt;&gt;"LIGNE")),"",IFERROR(VLOOKUP(UPPER(TRIM(V206)),AP4:AS49,2,FALSE),""))</f>
        <v/>
      </c>
      <c r="AG206" s="49" t="str">
        <f>IF(NOT(AND(LEFT(R206,1)="L",R206&lt;&gt;"LIGNE")),"",IFERROR(VLOOKUP(UPPER(TRIM(V206)),AP4:AS49,3,FALSE),""))</f>
        <v/>
      </c>
      <c r="AH206" s="49" t="str">
        <f t="shared" si="49"/>
        <v/>
      </c>
      <c r="AI206" s="49" t="str">
        <f t="shared" si="53"/>
        <v/>
      </c>
      <c r="AJ206" s="49" t="str">
        <f t="shared" si="54"/>
        <v/>
      </c>
      <c r="AK206" s="40" t="str">
        <f>IF(R206="RECETTE","",IF(R206="PRINCIPAL AUTEUR",IF(OR(S206="",T206="",V206="",W206="",S206=0),"",IFERROR(IF(OR(VLOOKUP(UPPER(TRIM(SUBSTITUTE(T206,CHAR(160)," "))),AP4:AS49,2,FALSE)&lt;&gt;VLOOKUP(UPPER(TRIM(SUBSTITUTE(W206,CHAR(160)," "))),AP4:AS49,2,FALSE),AND(VLOOKUP(UPPER(TRIM(SUBSTITUTE(T206,CHAR(160)," "))),AP4:AS49,2,FALSE)="AUTRE",UPPER(TRIM(SUBSTITUTE(T206,CHAR(160)," ")))&lt;&gt;UPPER(TRIM(SUBSTITUTE(W206,CHAR(160)," "))))),"",(V206*VLOOKUP(UPPER(TRIM(SUBSTITUTE(W206,CHAR(160)," "))),AP4:AS49,3,FALSE))/(S206*VLOOKUP(UPPER(TRIM(SUBSTITUTE(T206,CHAR(160)," "))),AP4:AS49,3,FALSE))),"")),IFERROR(AK205,"")))</f>
        <v/>
      </c>
      <c r="AL206" s="40" t="str">
        <f t="shared" si="55"/>
        <v/>
      </c>
      <c r="AM206" s="50">
        <f t="shared" si="56"/>
        <v>0</v>
      </c>
      <c r="AN206" s="1"/>
      <c r="AO206" s="1"/>
      <c r="AP206" s="64" t="s">
        <v>52</v>
      </c>
      <c r="AQ206" s="1"/>
      <c r="AR206" s="1"/>
      <c r="AS206" s="1"/>
      <c r="BJ206" s="229">
        <v>1</v>
      </c>
    </row>
    <row r="207" spans="1:62" ht="20.100000000000001" customHeight="1" x14ac:dyDescent="0.25">
      <c r="A207" s="232" t="s">
        <v>237</v>
      </c>
      <c r="B207" s="178">
        <f t="shared" si="45"/>
        <v>0</v>
      </c>
      <c r="C207" s="156"/>
      <c r="D207" s="157"/>
      <c r="E207" s="157"/>
      <c r="F207" s="157"/>
      <c r="G207" s="157"/>
      <c r="H207" s="157"/>
      <c r="I207" s="158"/>
      <c r="J207" s="131" t="s">
        <v>237</v>
      </c>
      <c r="K207" s="255" t="str">
        <f t="shared" si="46"/>
        <v>►</v>
      </c>
      <c r="L207" s="341"/>
      <c r="M207" s="341"/>
      <c r="N207" s="341"/>
      <c r="O207" s="341"/>
      <c r="P207" s="341"/>
      <c r="Q207" s="1"/>
      <c r="R207" s="1"/>
      <c r="S207" s="77"/>
      <c r="T207" s="77"/>
      <c r="U207" s="77"/>
      <c r="V207" s="77"/>
      <c r="W207" s="1"/>
      <c r="X207" s="46" t="str">
        <f t="shared" si="50"/>
        <v/>
      </c>
      <c r="Y207" s="46" t="str">
        <f>IF(NOT(AND(LEFT(R207,1)="L",R207&lt;&gt;"LIGNE")),"",IF(UPPER(TRIM(W207))="QS","Qt. suffisante",IF(AJ207="","",IF(AF207="MASSE",IF(AJ207&gt;=1,"Kg","g"),IF(AF207="VOLUME",IF(AJ207&gt;=1,"L","cl"),IFERROR(VLOOKUP(UPPER(TRIM(V207)),AP4:AS49,4,FALSE),V207))))))</f>
        <v/>
      </c>
      <c r="Z207" s="78" t="str">
        <f t="shared" si="51"/>
        <v/>
      </c>
      <c r="AA207" s="45" t="str">
        <f>IF(NOT(AND(LEFT(R207,1)="L",R207&lt;&gt;"LIGNE")),"",IF(UPPER(TRIM(W207))="QS","Qt. suffisante",IF(AI207="","",IF(AF207="MASSE",IF(AI207&gt;=1,"Kg","g"),IF(AF207="VOLUME",IF(AI207&gt;=1,"L","cl"),IFERROR(VLOOKUP(UPPER(TRIM(V207)),AP4:AS49,4,FALSE),V207))))))</f>
        <v/>
      </c>
      <c r="AB207" s="47" t="str">
        <f t="shared" si="47"/>
        <v/>
      </c>
      <c r="AC207" s="47" t="str">
        <f t="shared" si="48"/>
        <v/>
      </c>
      <c r="AD207" s="47" t="str">
        <f t="shared" si="52"/>
        <v/>
      </c>
      <c r="AE207" s="1"/>
      <c r="AF207" s="48" t="str">
        <f>IF(NOT(AND(LEFT(R207,1)="L",R207&lt;&gt;"LIGNE")),"",IFERROR(VLOOKUP(UPPER(TRIM(V207)),AP4:AS49,2,FALSE),""))</f>
        <v/>
      </c>
      <c r="AG207" s="49" t="str">
        <f>IF(NOT(AND(LEFT(R207,1)="L",R207&lt;&gt;"LIGNE")),"",IFERROR(VLOOKUP(UPPER(TRIM(V207)),AP4:AS49,3,FALSE),""))</f>
        <v/>
      </c>
      <c r="AH207" s="49" t="str">
        <f t="shared" si="49"/>
        <v/>
      </c>
      <c r="AI207" s="49" t="str">
        <f t="shared" si="53"/>
        <v/>
      </c>
      <c r="AJ207" s="49" t="str">
        <f t="shared" si="54"/>
        <v/>
      </c>
      <c r="AK207" s="40" t="str">
        <f>IF(R207="RECETTE","",IF(R207="PRINCIPAL AUTEUR",IF(OR(S207="",T207="",V207="",W207="",S207=0),"",IFERROR(IF(OR(VLOOKUP(UPPER(TRIM(SUBSTITUTE(T207,CHAR(160)," "))),AP4:AS49,2,FALSE)&lt;&gt;VLOOKUP(UPPER(TRIM(SUBSTITUTE(W207,CHAR(160)," "))),AP4:AS49,2,FALSE),AND(VLOOKUP(UPPER(TRIM(SUBSTITUTE(T207,CHAR(160)," "))),AP4:AS49,2,FALSE)="AUTRE",UPPER(TRIM(SUBSTITUTE(T207,CHAR(160)," ")))&lt;&gt;UPPER(TRIM(SUBSTITUTE(W207,CHAR(160)," "))))),"",(V207*VLOOKUP(UPPER(TRIM(SUBSTITUTE(W207,CHAR(160)," "))),AP4:AS49,3,FALSE))/(S207*VLOOKUP(UPPER(TRIM(SUBSTITUTE(T207,CHAR(160)," "))),AP4:AS49,3,FALSE))),"")),IFERROR(AK206,"")))</f>
        <v/>
      </c>
      <c r="AL207" s="40" t="str">
        <f t="shared" si="55"/>
        <v/>
      </c>
      <c r="AM207" s="50">
        <f t="shared" si="56"/>
        <v>0</v>
      </c>
      <c r="AN207" s="1"/>
      <c r="AO207" s="1"/>
      <c r="AP207" s="64" t="s">
        <v>440</v>
      </c>
      <c r="AQ207" s="1"/>
      <c r="AR207" s="1"/>
      <c r="AS207" s="1"/>
      <c r="BJ207" s="229">
        <v>1</v>
      </c>
    </row>
    <row r="208" spans="1:62" ht="20.100000000000001" customHeight="1" x14ac:dyDescent="0.25">
      <c r="A208" s="232" t="s">
        <v>237</v>
      </c>
      <c r="B208" s="178">
        <f t="shared" si="45"/>
        <v>0</v>
      </c>
      <c r="C208" s="156"/>
      <c r="D208" s="157"/>
      <c r="E208" s="157"/>
      <c r="F208" s="157"/>
      <c r="G208" s="157"/>
      <c r="H208" s="157"/>
      <c r="I208" s="158"/>
      <c r="J208" s="131" t="s">
        <v>237</v>
      </c>
      <c r="K208" s="255" t="str">
        <f t="shared" si="46"/>
        <v>►</v>
      </c>
      <c r="L208" s="341"/>
      <c r="M208" s="341"/>
      <c r="N208" s="341"/>
      <c r="O208" s="341"/>
      <c r="P208" s="341"/>
      <c r="Q208" s="1"/>
      <c r="R208" s="1"/>
      <c r="S208" s="77"/>
      <c r="T208" s="77"/>
      <c r="U208" s="77"/>
      <c r="V208" s="77"/>
      <c r="W208" s="1"/>
      <c r="X208" s="46" t="str">
        <f t="shared" si="50"/>
        <v/>
      </c>
      <c r="Y208" s="46" t="str">
        <f>IF(NOT(AND(LEFT(R208,1)="L",R208&lt;&gt;"LIGNE")),"",IF(UPPER(TRIM(W208))="QS","Qt. suffisante",IF(AJ208="","",IF(AF208="MASSE",IF(AJ208&gt;=1,"Kg","g"),IF(AF208="VOLUME",IF(AJ208&gt;=1,"L","cl"),IFERROR(VLOOKUP(UPPER(TRIM(V208)),AP4:AS49,4,FALSE),V208))))))</f>
        <v/>
      </c>
      <c r="Z208" s="78" t="str">
        <f t="shared" si="51"/>
        <v/>
      </c>
      <c r="AA208" s="45" t="str">
        <f>IF(NOT(AND(LEFT(R208,1)="L",R208&lt;&gt;"LIGNE")),"",IF(UPPER(TRIM(W208))="QS","Qt. suffisante",IF(AI208="","",IF(AF208="MASSE",IF(AI208&gt;=1,"Kg","g"),IF(AF208="VOLUME",IF(AI208&gt;=1,"L","cl"),IFERROR(VLOOKUP(UPPER(TRIM(V208)),AP4:AS49,4,FALSE),V208))))))</f>
        <v/>
      </c>
      <c r="AB208" s="47" t="str">
        <f t="shared" si="47"/>
        <v/>
      </c>
      <c r="AC208" s="47" t="str">
        <f t="shared" si="48"/>
        <v/>
      </c>
      <c r="AD208" s="47" t="str">
        <f t="shared" si="52"/>
        <v/>
      </c>
      <c r="AE208" s="1"/>
      <c r="AF208" s="48" t="str">
        <f>IF(NOT(AND(LEFT(R208,1)="L",R208&lt;&gt;"LIGNE")),"",IFERROR(VLOOKUP(UPPER(TRIM(V208)),AP4:AS49,2,FALSE),""))</f>
        <v/>
      </c>
      <c r="AG208" s="49" t="str">
        <f>IF(NOT(AND(LEFT(R208,1)="L",R208&lt;&gt;"LIGNE")),"",IFERROR(VLOOKUP(UPPER(TRIM(V208)),AP4:AS49,3,FALSE),""))</f>
        <v/>
      </c>
      <c r="AH208" s="49" t="str">
        <f t="shared" si="49"/>
        <v/>
      </c>
      <c r="AI208" s="49" t="str">
        <f t="shared" si="53"/>
        <v/>
      </c>
      <c r="AJ208" s="49" t="str">
        <f t="shared" si="54"/>
        <v/>
      </c>
      <c r="AK208" s="40" t="str">
        <f>IF(R208="RECETTE","",IF(R208="PRINCIPAL AUTEUR",IF(OR(S208="",T208="",V208="",W208="",S208=0),"",IFERROR(IF(OR(VLOOKUP(UPPER(TRIM(SUBSTITUTE(T208,CHAR(160)," "))),AP4:AS49,2,FALSE)&lt;&gt;VLOOKUP(UPPER(TRIM(SUBSTITUTE(W208,CHAR(160)," "))),AP4:AS49,2,FALSE),AND(VLOOKUP(UPPER(TRIM(SUBSTITUTE(T208,CHAR(160)," "))),AP4:AS49,2,FALSE)="AUTRE",UPPER(TRIM(SUBSTITUTE(T208,CHAR(160)," ")))&lt;&gt;UPPER(TRIM(SUBSTITUTE(W208,CHAR(160)," "))))),"",(V208*VLOOKUP(UPPER(TRIM(SUBSTITUTE(W208,CHAR(160)," "))),AP4:AS49,3,FALSE))/(S208*VLOOKUP(UPPER(TRIM(SUBSTITUTE(T208,CHAR(160)," "))),AP4:AS49,3,FALSE))),"")),IFERROR(AK207,"")))</f>
        <v/>
      </c>
      <c r="AL208" s="40" t="str">
        <f t="shared" si="55"/>
        <v/>
      </c>
      <c r="AM208" s="50">
        <f t="shared" si="56"/>
        <v>0</v>
      </c>
      <c r="AN208" s="1"/>
      <c r="AO208" s="1"/>
      <c r="AP208" s="64" t="s">
        <v>441</v>
      </c>
      <c r="AQ208" s="1"/>
      <c r="AR208" s="1"/>
      <c r="AS208" s="1"/>
      <c r="BJ208" s="229">
        <v>1</v>
      </c>
    </row>
    <row r="209" spans="1:62" ht="20.100000000000001" customHeight="1" x14ac:dyDescent="0.25">
      <c r="A209" s="232" t="s">
        <v>237</v>
      </c>
      <c r="B209" s="178">
        <f t="shared" si="45"/>
        <v>0</v>
      </c>
      <c r="C209" s="156"/>
      <c r="D209" s="157"/>
      <c r="E209" s="157"/>
      <c r="F209" s="157"/>
      <c r="G209" s="157"/>
      <c r="H209" s="157"/>
      <c r="I209" s="158"/>
      <c r="J209" s="131" t="s">
        <v>237</v>
      </c>
      <c r="K209" s="255" t="str">
        <f t="shared" si="46"/>
        <v>►</v>
      </c>
      <c r="L209" s="341"/>
      <c r="M209" s="341"/>
      <c r="N209" s="341"/>
      <c r="O209" s="341"/>
      <c r="P209" s="341"/>
      <c r="Q209" s="1"/>
      <c r="R209" s="1"/>
      <c r="S209" s="77"/>
      <c r="T209" s="77"/>
      <c r="U209" s="77"/>
      <c r="V209" s="77"/>
      <c r="W209" s="1"/>
      <c r="X209" s="46" t="str">
        <f t="shared" si="50"/>
        <v/>
      </c>
      <c r="Y209" s="46" t="str">
        <f>IF(NOT(AND(LEFT(R209,1)="L",R209&lt;&gt;"LIGNE")),"",IF(UPPER(TRIM(W209))="QS","Qt. suffisante",IF(AJ209="","",IF(AF209="MASSE",IF(AJ209&gt;=1,"Kg","g"),IF(AF209="VOLUME",IF(AJ209&gt;=1,"L","cl"),IFERROR(VLOOKUP(UPPER(TRIM(V209)),AP4:AS49,4,FALSE),V209))))))</f>
        <v/>
      </c>
      <c r="Z209" s="78" t="str">
        <f t="shared" si="51"/>
        <v/>
      </c>
      <c r="AA209" s="45" t="str">
        <f>IF(NOT(AND(LEFT(R209,1)="L",R209&lt;&gt;"LIGNE")),"",IF(UPPER(TRIM(W209))="QS","Qt. suffisante",IF(AI209="","",IF(AF209="MASSE",IF(AI209&gt;=1,"Kg","g"),IF(AF209="VOLUME",IF(AI209&gt;=1,"L","cl"),IFERROR(VLOOKUP(UPPER(TRIM(V209)),AP4:AS49,4,FALSE),V209))))))</f>
        <v/>
      </c>
      <c r="AB209" s="47" t="str">
        <f t="shared" si="47"/>
        <v/>
      </c>
      <c r="AC209" s="47" t="str">
        <f t="shared" si="48"/>
        <v/>
      </c>
      <c r="AD209" s="47" t="str">
        <f t="shared" si="52"/>
        <v/>
      </c>
      <c r="AE209" s="1"/>
      <c r="AF209" s="48" t="str">
        <f>IF(NOT(AND(LEFT(R209,1)="L",R209&lt;&gt;"LIGNE")),"",IFERROR(VLOOKUP(UPPER(TRIM(V209)),AP4:AS49,2,FALSE),""))</f>
        <v/>
      </c>
      <c r="AG209" s="49" t="str">
        <f>IF(NOT(AND(LEFT(R209,1)="L",R209&lt;&gt;"LIGNE")),"",IFERROR(VLOOKUP(UPPER(TRIM(V209)),AP4:AS49,3,FALSE),""))</f>
        <v/>
      </c>
      <c r="AH209" s="49" t="str">
        <f t="shared" si="49"/>
        <v/>
      </c>
      <c r="AI209" s="49" t="str">
        <f t="shared" si="53"/>
        <v/>
      </c>
      <c r="AJ209" s="49" t="str">
        <f t="shared" si="54"/>
        <v/>
      </c>
      <c r="AK209" s="40" t="str">
        <f>IF(R209="RECETTE","",IF(R209="PRINCIPAL AUTEUR",IF(OR(S209="",T209="",V209="",W209="",S209=0),"",IFERROR(IF(OR(VLOOKUP(UPPER(TRIM(SUBSTITUTE(T209,CHAR(160)," "))),AP4:AS49,2,FALSE)&lt;&gt;VLOOKUP(UPPER(TRIM(SUBSTITUTE(W209,CHAR(160)," "))),AP4:AS49,2,FALSE),AND(VLOOKUP(UPPER(TRIM(SUBSTITUTE(T209,CHAR(160)," "))),AP4:AS49,2,FALSE)="AUTRE",UPPER(TRIM(SUBSTITUTE(T209,CHAR(160)," ")))&lt;&gt;UPPER(TRIM(SUBSTITUTE(W209,CHAR(160)," "))))),"",(V209*VLOOKUP(UPPER(TRIM(SUBSTITUTE(W209,CHAR(160)," "))),AP4:AS49,3,FALSE))/(S209*VLOOKUP(UPPER(TRIM(SUBSTITUTE(T209,CHAR(160)," "))),AP4:AS49,3,FALSE))),"")),IFERROR(AK208,"")))</f>
        <v/>
      </c>
      <c r="AL209" s="40" t="str">
        <f t="shared" si="55"/>
        <v/>
      </c>
      <c r="AM209" s="50">
        <f t="shared" si="56"/>
        <v>0</v>
      </c>
      <c r="AN209" s="1"/>
      <c r="AO209" s="1"/>
      <c r="AP209" s="64" t="s">
        <v>442</v>
      </c>
      <c r="AQ209" s="1"/>
      <c r="AR209" s="1"/>
      <c r="AS209" s="1"/>
      <c r="BJ209" s="229">
        <v>1</v>
      </c>
    </row>
    <row r="210" spans="1:62" ht="20.100000000000001" customHeight="1" x14ac:dyDescent="0.25">
      <c r="A210" s="232" t="s">
        <v>237</v>
      </c>
      <c r="B210" s="178">
        <f t="shared" si="45"/>
        <v>0</v>
      </c>
      <c r="C210" s="156"/>
      <c r="D210" s="157"/>
      <c r="E210" s="157"/>
      <c r="F210" s="157"/>
      <c r="G210" s="157"/>
      <c r="H210" s="157"/>
      <c r="I210" s="158"/>
      <c r="J210" s="131" t="s">
        <v>237</v>
      </c>
      <c r="K210" s="255" t="str">
        <f t="shared" si="46"/>
        <v>►</v>
      </c>
      <c r="L210" s="341"/>
      <c r="M210" s="341"/>
      <c r="N210" s="341"/>
      <c r="O210" s="341"/>
      <c r="P210" s="341"/>
      <c r="Q210" s="1"/>
      <c r="R210" s="1"/>
      <c r="S210" s="77"/>
      <c r="T210" s="77"/>
      <c r="U210" s="77"/>
      <c r="V210" s="77"/>
      <c r="W210" s="1"/>
      <c r="X210" s="46" t="str">
        <f t="shared" si="50"/>
        <v/>
      </c>
      <c r="Y210" s="46" t="str">
        <f>IF(NOT(AND(LEFT(R210,1)="L",R210&lt;&gt;"LIGNE")),"",IF(UPPER(TRIM(W210))="QS","Qt. suffisante",IF(AJ210="","",IF(AF210="MASSE",IF(AJ210&gt;=1,"Kg","g"),IF(AF210="VOLUME",IF(AJ210&gt;=1,"L","cl"),IFERROR(VLOOKUP(UPPER(TRIM(V210)),AP4:AS49,4,FALSE),V210))))))</f>
        <v/>
      </c>
      <c r="Z210" s="78" t="str">
        <f t="shared" si="51"/>
        <v/>
      </c>
      <c r="AA210" s="45" t="str">
        <f>IF(NOT(AND(LEFT(R210,1)="L",R210&lt;&gt;"LIGNE")),"",IF(UPPER(TRIM(W210))="QS","Qt. suffisante",IF(AI210="","",IF(AF210="MASSE",IF(AI210&gt;=1,"Kg","g"),IF(AF210="VOLUME",IF(AI210&gt;=1,"L","cl"),IFERROR(VLOOKUP(UPPER(TRIM(V210)),AP4:AS49,4,FALSE),V210))))))</f>
        <v/>
      </c>
      <c r="AB210" s="47" t="str">
        <f t="shared" si="47"/>
        <v/>
      </c>
      <c r="AC210" s="47" t="str">
        <f t="shared" si="48"/>
        <v/>
      </c>
      <c r="AD210" s="47" t="str">
        <f t="shared" si="52"/>
        <v/>
      </c>
      <c r="AE210" s="1"/>
      <c r="AF210" s="48" t="str">
        <f>IF(NOT(AND(LEFT(R210,1)="L",R210&lt;&gt;"LIGNE")),"",IFERROR(VLOOKUP(UPPER(TRIM(V210)),AP4:AS49,2,FALSE),""))</f>
        <v/>
      </c>
      <c r="AG210" s="49" t="str">
        <f>IF(NOT(AND(LEFT(R210,1)="L",R210&lt;&gt;"LIGNE")),"",IFERROR(VLOOKUP(UPPER(TRIM(V210)),AP4:AS49,3,FALSE),""))</f>
        <v/>
      </c>
      <c r="AH210" s="49" t="str">
        <f t="shared" si="49"/>
        <v/>
      </c>
      <c r="AI210" s="49" t="str">
        <f t="shared" si="53"/>
        <v/>
      </c>
      <c r="AJ210" s="49" t="str">
        <f t="shared" si="54"/>
        <v/>
      </c>
      <c r="AK210" s="40" t="str">
        <f>IF(R210="RECETTE","",IF(R210="PRINCIPAL AUTEUR",IF(OR(S210="",T210="",V210="",W210="",S210=0),"",IFERROR(IF(OR(VLOOKUP(UPPER(TRIM(SUBSTITUTE(T210,CHAR(160)," "))),AP4:AS49,2,FALSE)&lt;&gt;VLOOKUP(UPPER(TRIM(SUBSTITUTE(W210,CHAR(160)," "))),AP4:AS49,2,FALSE),AND(VLOOKUP(UPPER(TRIM(SUBSTITUTE(T210,CHAR(160)," "))),AP4:AS49,2,FALSE)="AUTRE",UPPER(TRIM(SUBSTITUTE(T210,CHAR(160)," ")))&lt;&gt;UPPER(TRIM(SUBSTITUTE(W210,CHAR(160)," "))))),"",(V210*VLOOKUP(UPPER(TRIM(SUBSTITUTE(W210,CHAR(160)," "))),AP4:AS49,3,FALSE))/(S210*VLOOKUP(UPPER(TRIM(SUBSTITUTE(T210,CHAR(160)," "))),AP4:AS49,3,FALSE))),"")),IFERROR(AK209,"")))</f>
        <v/>
      </c>
      <c r="AL210" s="40" t="str">
        <f t="shared" si="55"/>
        <v/>
      </c>
      <c r="AM210" s="50">
        <f t="shared" si="56"/>
        <v>0</v>
      </c>
      <c r="AN210" s="1"/>
      <c r="AO210" s="1"/>
      <c r="AP210" s="64" t="s">
        <v>443</v>
      </c>
      <c r="AQ210" s="1"/>
      <c r="AR210" s="1"/>
      <c r="AS210" s="1"/>
      <c r="BJ210" s="229">
        <v>1</v>
      </c>
    </row>
    <row r="211" spans="1:62" ht="20.100000000000001" customHeight="1" x14ac:dyDescent="0.25">
      <c r="A211" s="232" t="s">
        <v>237</v>
      </c>
      <c r="B211" s="178">
        <f t="shared" si="45"/>
        <v>0</v>
      </c>
      <c r="C211" s="156"/>
      <c r="D211" s="157"/>
      <c r="E211" s="157"/>
      <c r="F211" s="157"/>
      <c r="G211" s="157"/>
      <c r="H211" s="157"/>
      <c r="I211" s="158"/>
      <c r="J211" s="131" t="s">
        <v>237</v>
      </c>
      <c r="K211" s="255" t="str">
        <f t="shared" si="46"/>
        <v>►</v>
      </c>
      <c r="L211" s="341"/>
      <c r="M211" s="341"/>
      <c r="N211" s="341"/>
      <c r="O211" s="341"/>
      <c r="P211" s="341"/>
      <c r="Q211" s="1"/>
      <c r="R211" s="1"/>
      <c r="S211" s="77"/>
      <c r="T211" s="77"/>
      <c r="U211" s="77"/>
      <c r="V211" s="77"/>
      <c r="W211" s="1"/>
      <c r="X211" s="46" t="str">
        <f t="shared" si="50"/>
        <v/>
      </c>
      <c r="Y211" s="46" t="str">
        <f>IF(NOT(AND(LEFT(R211,1)="L",R211&lt;&gt;"LIGNE")),"",IF(UPPER(TRIM(W211))="QS","Qt. suffisante",IF(AJ211="","",IF(AF211="MASSE",IF(AJ211&gt;=1,"Kg","g"),IF(AF211="VOLUME",IF(AJ211&gt;=1,"L","cl"),IFERROR(VLOOKUP(UPPER(TRIM(V211)),AP4:AS49,4,FALSE),V211))))))</f>
        <v/>
      </c>
      <c r="Z211" s="78" t="str">
        <f t="shared" si="51"/>
        <v/>
      </c>
      <c r="AA211" s="45" t="str">
        <f>IF(NOT(AND(LEFT(R211,1)="L",R211&lt;&gt;"LIGNE")),"",IF(UPPER(TRIM(W211))="QS","Qt. suffisante",IF(AI211="","",IF(AF211="MASSE",IF(AI211&gt;=1,"Kg","g"),IF(AF211="VOLUME",IF(AI211&gt;=1,"L","cl"),IFERROR(VLOOKUP(UPPER(TRIM(V211)),AP4:AS49,4,FALSE),V211))))))</f>
        <v/>
      </c>
      <c r="AB211" s="47" t="str">
        <f t="shared" si="47"/>
        <v/>
      </c>
      <c r="AC211" s="47" t="str">
        <f t="shared" si="48"/>
        <v/>
      </c>
      <c r="AD211" s="47" t="str">
        <f t="shared" si="52"/>
        <v/>
      </c>
      <c r="AE211" s="1"/>
      <c r="AF211" s="48" t="str">
        <f>IF(NOT(AND(LEFT(R211,1)="L",R211&lt;&gt;"LIGNE")),"",IFERROR(VLOOKUP(UPPER(TRIM(V211)),AP4:AS49,2,FALSE),""))</f>
        <v/>
      </c>
      <c r="AG211" s="49" t="str">
        <f>IF(NOT(AND(LEFT(R211,1)="L",R211&lt;&gt;"LIGNE")),"",IFERROR(VLOOKUP(UPPER(TRIM(V211)),AP4:AS49,3,FALSE),""))</f>
        <v/>
      </c>
      <c r="AH211" s="49" t="str">
        <f t="shared" si="49"/>
        <v/>
      </c>
      <c r="AI211" s="49" t="str">
        <f t="shared" si="53"/>
        <v/>
      </c>
      <c r="AJ211" s="49" t="str">
        <f t="shared" si="54"/>
        <v/>
      </c>
      <c r="AK211" s="40" t="str">
        <f>IF(R211="RECETTE","",IF(R211="PRINCIPAL AUTEUR",IF(OR(S211="",T211="",V211="",W211="",S211=0),"",IFERROR(IF(OR(VLOOKUP(UPPER(TRIM(SUBSTITUTE(T211,CHAR(160)," "))),AP4:AS49,2,FALSE)&lt;&gt;VLOOKUP(UPPER(TRIM(SUBSTITUTE(W211,CHAR(160)," "))),AP4:AS49,2,FALSE),AND(VLOOKUP(UPPER(TRIM(SUBSTITUTE(T211,CHAR(160)," "))),AP4:AS49,2,FALSE)="AUTRE",UPPER(TRIM(SUBSTITUTE(T211,CHAR(160)," ")))&lt;&gt;UPPER(TRIM(SUBSTITUTE(W211,CHAR(160)," "))))),"",(V211*VLOOKUP(UPPER(TRIM(SUBSTITUTE(W211,CHAR(160)," "))),AP4:AS49,3,FALSE))/(S211*VLOOKUP(UPPER(TRIM(SUBSTITUTE(T211,CHAR(160)," "))),AP4:AS49,3,FALSE))),"")),IFERROR(AK210,"")))</f>
        <v/>
      </c>
      <c r="AL211" s="40" t="str">
        <f t="shared" si="55"/>
        <v/>
      </c>
      <c r="AM211" s="50">
        <f t="shared" si="56"/>
        <v>0</v>
      </c>
      <c r="AN211" s="1"/>
      <c r="AO211" s="1"/>
      <c r="AP211" s="64" t="s">
        <v>367</v>
      </c>
      <c r="AQ211" s="1"/>
      <c r="AR211" s="1"/>
      <c r="AS211" s="1"/>
      <c r="BJ211" s="229">
        <v>1</v>
      </c>
    </row>
    <row r="212" spans="1:62" ht="20.100000000000001" customHeight="1" x14ac:dyDescent="0.25">
      <c r="A212" s="232" t="s">
        <v>237</v>
      </c>
      <c r="B212" s="178">
        <f t="shared" si="45"/>
        <v>0</v>
      </c>
      <c r="C212" s="156"/>
      <c r="D212" s="157"/>
      <c r="E212" s="157"/>
      <c r="F212" s="157"/>
      <c r="G212" s="157"/>
      <c r="H212" s="157"/>
      <c r="I212" s="158"/>
      <c r="J212" s="131" t="s">
        <v>237</v>
      </c>
      <c r="K212" s="255" t="str">
        <f t="shared" si="46"/>
        <v>►</v>
      </c>
      <c r="L212" s="341"/>
      <c r="M212" s="341"/>
      <c r="N212" s="341"/>
      <c r="O212" s="341"/>
      <c r="P212" s="341"/>
      <c r="Q212" s="1"/>
      <c r="R212" s="1"/>
      <c r="S212" s="77"/>
      <c r="T212" s="77"/>
      <c r="U212" s="77"/>
      <c r="V212" s="77"/>
      <c r="W212" s="1"/>
      <c r="X212" s="46" t="str">
        <f t="shared" si="50"/>
        <v/>
      </c>
      <c r="Y212" s="46" t="str">
        <f>IF(NOT(AND(LEFT(R212,1)="L",R212&lt;&gt;"LIGNE")),"",IF(UPPER(TRIM(W212))="QS","Qt. suffisante",IF(AJ212="","",IF(AF212="MASSE",IF(AJ212&gt;=1,"Kg","g"),IF(AF212="VOLUME",IF(AJ212&gt;=1,"L","cl"),IFERROR(VLOOKUP(UPPER(TRIM(V212)),AP4:AS49,4,FALSE),V212))))))</f>
        <v/>
      </c>
      <c r="Z212" s="78" t="str">
        <f t="shared" si="51"/>
        <v/>
      </c>
      <c r="AA212" s="45" t="str">
        <f>IF(NOT(AND(LEFT(R212,1)="L",R212&lt;&gt;"LIGNE")),"",IF(UPPER(TRIM(W212))="QS","Qt. suffisante",IF(AI212="","",IF(AF212="MASSE",IF(AI212&gt;=1,"Kg","g"),IF(AF212="VOLUME",IF(AI212&gt;=1,"L","cl"),IFERROR(VLOOKUP(UPPER(TRIM(V212)),AP4:AS49,4,FALSE),V212))))))</f>
        <v/>
      </c>
      <c r="AB212" s="47" t="str">
        <f t="shared" si="47"/>
        <v/>
      </c>
      <c r="AC212" s="47" t="str">
        <f t="shared" si="48"/>
        <v/>
      </c>
      <c r="AD212" s="47" t="str">
        <f t="shared" si="52"/>
        <v/>
      </c>
      <c r="AE212" s="1"/>
      <c r="AF212" s="48" t="str">
        <f>IF(NOT(AND(LEFT(R212,1)="L",R212&lt;&gt;"LIGNE")),"",IFERROR(VLOOKUP(UPPER(TRIM(V212)),AP4:AS49,2,FALSE),""))</f>
        <v/>
      </c>
      <c r="AG212" s="49" t="str">
        <f>IF(NOT(AND(LEFT(R212,1)="L",R212&lt;&gt;"LIGNE")),"",IFERROR(VLOOKUP(UPPER(TRIM(V212)),AP4:AS49,3,FALSE),""))</f>
        <v/>
      </c>
      <c r="AH212" s="49" t="str">
        <f t="shared" si="49"/>
        <v/>
      </c>
      <c r="AI212" s="49" t="str">
        <f t="shared" si="53"/>
        <v/>
      </c>
      <c r="AJ212" s="49" t="str">
        <f t="shared" si="54"/>
        <v/>
      </c>
      <c r="AK212" s="40" t="str">
        <f>IF(R212="RECETTE","",IF(R212="PRINCIPAL AUTEUR",IF(OR(S212="",T212="",V212="",W212="",S212=0),"",IFERROR(IF(OR(VLOOKUP(UPPER(TRIM(SUBSTITUTE(T212,CHAR(160)," "))),AP4:AS49,2,FALSE)&lt;&gt;VLOOKUP(UPPER(TRIM(SUBSTITUTE(W212,CHAR(160)," "))),AP4:AS49,2,FALSE),AND(VLOOKUP(UPPER(TRIM(SUBSTITUTE(T212,CHAR(160)," "))),AP4:AS49,2,FALSE)="AUTRE",UPPER(TRIM(SUBSTITUTE(T212,CHAR(160)," ")))&lt;&gt;UPPER(TRIM(SUBSTITUTE(W212,CHAR(160)," "))))),"",(V212*VLOOKUP(UPPER(TRIM(SUBSTITUTE(W212,CHAR(160)," "))),AP4:AS49,3,FALSE))/(S212*VLOOKUP(UPPER(TRIM(SUBSTITUTE(T212,CHAR(160)," "))),AP4:AS49,3,FALSE))),"")),IFERROR(AK211,"")))</f>
        <v/>
      </c>
      <c r="AL212" s="40" t="str">
        <f t="shared" si="55"/>
        <v/>
      </c>
      <c r="AM212" s="50">
        <f t="shared" si="56"/>
        <v>0</v>
      </c>
      <c r="AN212" s="1"/>
      <c r="AO212" s="1"/>
      <c r="AP212" s="65" t="s">
        <v>444</v>
      </c>
      <c r="AQ212" s="1"/>
      <c r="AR212" s="1"/>
      <c r="AS212" s="1"/>
      <c r="BJ212" s="229">
        <v>1</v>
      </c>
    </row>
    <row r="213" spans="1:62" ht="20.100000000000001" customHeight="1" x14ac:dyDescent="0.25">
      <c r="A213" s="232" t="s">
        <v>237</v>
      </c>
      <c r="B213" s="178">
        <f t="shared" si="45"/>
        <v>0</v>
      </c>
      <c r="C213" s="156"/>
      <c r="D213" s="157"/>
      <c r="E213" s="157"/>
      <c r="F213" s="157"/>
      <c r="G213" s="157"/>
      <c r="H213" s="157"/>
      <c r="I213" s="158"/>
      <c r="J213" s="131" t="s">
        <v>237</v>
      </c>
      <c r="K213" s="255" t="str">
        <f t="shared" si="46"/>
        <v>►</v>
      </c>
      <c r="L213" s="341"/>
      <c r="M213" s="341"/>
      <c r="N213" s="341"/>
      <c r="O213" s="341"/>
      <c r="P213" s="341"/>
      <c r="Q213" s="1"/>
      <c r="R213" s="1"/>
      <c r="S213" s="77"/>
      <c r="T213" s="77"/>
      <c r="U213" s="77"/>
      <c r="V213" s="77"/>
      <c r="W213" s="1"/>
      <c r="X213" s="46" t="str">
        <f t="shared" si="50"/>
        <v/>
      </c>
      <c r="Y213" s="46" t="str">
        <f>IF(NOT(AND(LEFT(R213,1)="L",R213&lt;&gt;"LIGNE")),"",IF(UPPER(TRIM(W213))="QS","Qt. suffisante",IF(AJ213="","",IF(AF213="MASSE",IF(AJ213&gt;=1,"Kg","g"),IF(AF213="VOLUME",IF(AJ213&gt;=1,"L","cl"),IFERROR(VLOOKUP(UPPER(TRIM(V213)),AP4:AS49,4,FALSE),V213))))))</f>
        <v/>
      </c>
      <c r="Z213" s="78" t="str">
        <f t="shared" si="51"/>
        <v/>
      </c>
      <c r="AA213" s="45" t="str">
        <f>IF(NOT(AND(LEFT(R213,1)="L",R213&lt;&gt;"LIGNE")),"",IF(UPPER(TRIM(W213))="QS","Qt. suffisante",IF(AI213="","",IF(AF213="MASSE",IF(AI213&gt;=1,"Kg","g"),IF(AF213="VOLUME",IF(AI213&gt;=1,"L","cl"),IFERROR(VLOOKUP(UPPER(TRIM(V213)),AP4:AS49,4,FALSE),V213))))))</f>
        <v/>
      </c>
      <c r="AB213" s="47" t="str">
        <f t="shared" si="47"/>
        <v/>
      </c>
      <c r="AC213" s="47" t="str">
        <f t="shared" si="48"/>
        <v/>
      </c>
      <c r="AD213" s="47" t="str">
        <f t="shared" si="52"/>
        <v/>
      </c>
      <c r="AE213" s="1"/>
      <c r="AF213" s="48" t="str">
        <f>IF(NOT(AND(LEFT(R213,1)="L",R213&lt;&gt;"LIGNE")),"",IFERROR(VLOOKUP(UPPER(TRIM(V213)),AP4:AS49,2,FALSE),""))</f>
        <v/>
      </c>
      <c r="AG213" s="49" t="str">
        <f>IF(NOT(AND(LEFT(R213,1)="L",R213&lt;&gt;"LIGNE")),"",IFERROR(VLOOKUP(UPPER(TRIM(V213)),AP4:AS49,3,FALSE),""))</f>
        <v/>
      </c>
      <c r="AH213" s="49" t="str">
        <f t="shared" si="49"/>
        <v/>
      </c>
      <c r="AI213" s="49" t="str">
        <f t="shared" si="53"/>
        <v/>
      </c>
      <c r="AJ213" s="49" t="str">
        <f t="shared" si="54"/>
        <v/>
      </c>
      <c r="AK213" s="40" t="str">
        <f>IF(R213="RECETTE","",IF(R213="PRINCIPAL AUTEUR",IF(OR(S213="",T213="",V213="",W213="",S213=0),"",IFERROR(IF(OR(VLOOKUP(UPPER(TRIM(SUBSTITUTE(T213,CHAR(160)," "))),AP4:AS49,2,FALSE)&lt;&gt;VLOOKUP(UPPER(TRIM(SUBSTITUTE(W213,CHAR(160)," "))),AP4:AS49,2,FALSE),AND(VLOOKUP(UPPER(TRIM(SUBSTITUTE(T213,CHAR(160)," "))),AP4:AS49,2,FALSE)="AUTRE",UPPER(TRIM(SUBSTITUTE(T213,CHAR(160)," ")))&lt;&gt;UPPER(TRIM(SUBSTITUTE(W213,CHAR(160)," "))))),"",(V213*VLOOKUP(UPPER(TRIM(SUBSTITUTE(W213,CHAR(160)," "))),AP4:AS49,3,FALSE))/(S213*VLOOKUP(UPPER(TRIM(SUBSTITUTE(T213,CHAR(160)," "))),AP4:AS49,3,FALSE))),"")),IFERROR(AK212,"")))</f>
        <v/>
      </c>
      <c r="AL213" s="40" t="str">
        <f t="shared" si="55"/>
        <v/>
      </c>
      <c r="AM213" s="50">
        <f t="shared" si="56"/>
        <v>0</v>
      </c>
      <c r="AN213" s="1"/>
      <c r="AO213" s="1"/>
      <c r="AP213" s="60" t="s">
        <v>62</v>
      </c>
      <c r="AQ213" s="1"/>
      <c r="AR213" s="1"/>
      <c r="AS213" s="1"/>
      <c r="BJ213" s="229">
        <v>1</v>
      </c>
    </row>
    <row r="214" spans="1:62" ht="20.100000000000001" customHeight="1" x14ac:dyDescent="0.25">
      <c r="A214" s="232" t="s">
        <v>237</v>
      </c>
      <c r="B214" s="178">
        <f t="shared" si="45"/>
        <v>0</v>
      </c>
      <c r="C214" s="156"/>
      <c r="D214" s="157"/>
      <c r="E214" s="157"/>
      <c r="F214" s="157"/>
      <c r="G214" s="157"/>
      <c r="H214" s="157"/>
      <c r="I214" s="158"/>
      <c r="J214" s="131" t="s">
        <v>237</v>
      </c>
      <c r="K214" s="255" t="str">
        <f t="shared" si="46"/>
        <v>►</v>
      </c>
      <c r="L214" s="341"/>
      <c r="M214" s="341"/>
      <c r="N214" s="341"/>
      <c r="O214" s="341"/>
      <c r="P214" s="341"/>
      <c r="Q214" s="1"/>
      <c r="R214" s="1"/>
      <c r="S214" s="77"/>
      <c r="T214" s="77"/>
      <c r="U214" s="77"/>
      <c r="V214" s="77"/>
      <c r="W214" s="1"/>
      <c r="X214" s="46" t="str">
        <f t="shared" si="50"/>
        <v/>
      </c>
      <c r="Y214" s="46" t="str">
        <f>IF(NOT(AND(LEFT(R214,1)="L",R214&lt;&gt;"LIGNE")),"",IF(UPPER(TRIM(W214))="QS","Qt. suffisante",IF(AJ214="","",IF(AF214="MASSE",IF(AJ214&gt;=1,"Kg","g"),IF(AF214="VOLUME",IF(AJ214&gt;=1,"L","cl"),IFERROR(VLOOKUP(UPPER(TRIM(V214)),AP4:AS49,4,FALSE),V214))))))</f>
        <v/>
      </c>
      <c r="Z214" s="78" t="str">
        <f t="shared" si="51"/>
        <v/>
      </c>
      <c r="AA214" s="45" t="str">
        <f>IF(NOT(AND(LEFT(R214,1)="L",R214&lt;&gt;"LIGNE")),"",IF(UPPER(TRIM(W214))="QS","Qt. suffisante",IF(AI214="","",IF(AF214="MASSE",IF(AI214&gt;=1,"Kg","g"),IF(AF214="VOLUME",IF(AI214&gt;=1,"L","cl"),IFERROR(VLOOKUP(UPPER(TRIM(V214)),AP4:AS49,4,FALSE),V214))))))</f>
        <v/>
      </c>
      <c r="AB214" s="47" t="str">
        <f t="shared" si="47"/>
        <v/>
      </c>
      <c r="AC214" s="47" t="str">
        <f t="shared" si="48"/>
        <v/>
      </c>
      <c r="AD214" s="47" t="str">
        <f t="shared" si="52"/>
        <v/>
      </c>
      <c r="AE214" s="1"/>
      <c r="AF214" s="48" t="str">
        <f>IF(NOT(AND(LEFT(R214,1)="L",R214&lt;&gt;"LIGNE")),"",IFERROR(VLOOKUP(UPPER(TRIM(V214)),AP4:AS49,2,FALSE),""))</f>
        <v/>
      </c>
      <c r="AG214" s="49" t="str">
        <f>IF(NOT(AND(LEFT(R214,1)="L",R214&lt;&gt;"LIGNE")),"",IFERROR(VLOOKUP(UPPER(TRIM(V214)),AP4:AS49,3,FALSE),""))</f>
        <v/>
      </c>
      <c r="AH214" s="49" t="str">
        <f t="shared" si="49"/>
        <v/>
      </c>
      <c r="AI214" s="49" t="str">
        <f t="shared" si="53"/>
        <v/>
      </c>
      <c r="AJ214" s="49" t="str">
        <f t="shared" si="54"/>
        <v/>
      </c>
      <c r="AK214" s="40" t="str">
        <f>IF(R214="RECETTE","",IF(R214="PRINCIPAL AUTEUR",IF(OR(S214="",T214="",V214="",W214="",S214=0),"",IFERROR(IF(OR(VLOOKUP(UPPER(TRIM(SUBSTITUTE(T214,CHAR(160)," "))),AP4:AS49,2,FALSE)&lt;&gt;VLOOKUP(UPPER(TRIM(SUBSTITUTE(W214,CHAR(160)," "))),AP4:AS49,2,FALSE),AND(VLOOKUP(UPPER(TRIM(SUBSTITUTE(T214,CHAR(160)," "))),AP4:AS49,2,FALSE)="AUTRE",UPPER(TRIM(SUBSTITUTE(T214,CHAR(160)," ")))&lt;&gt;UPPER(TRIM(SUBSTITUTE(W214,CHAR(160)," "))))),"",(V214*VLOOKUP(UPPER(TRIM(SUBSTITUTE(W214,CHAR(160)," "))),AP4:AS49,3,FALSE))/(S214*VLOOKUP(UPPER(TRIM(SUBSTITUTE(T214,CHAR(160)," "))),AP4:AS49,3,FALSE))),"")),IFERROR(AK213,"")))</f>
        <v/>
      </c>
      <c r="AL214" s="40" t="str">
        <f t="shared" si="55"/>
        <v/>
      </c>
      <c r="AM214" s="50">
        <f t="shared" si="56"/>
        <v>0</v>
      </c>
      <c r="AN214" s="1"/>
      <c r="AO214" s="1"/>
      <c r="AP214" s="65" t="s">
        <v>445</v>
      </c>
      <c r="AQ214" s="1"/>
      <c r="AR214" s="1"/>
      <c r="AS214" s="1"/>
      <c r="BJ214" s="229">
        <v>1</v>
      </c>
    </row>
    <row r="215" spans="1:62" ht="20.100000000000001" customHeight="1" x14ac:dyDescent="0.25">
      <c r="A215" s="232" t="s">
        <v>237</v>
      </c>
      <c r="B215" s="178">
        <f t="shared" si="45"/>
        <v>0</v>
      </c>
      <c r="C215" s="156"/>
      <c r="D215" s="157"/>
      <c r="E215" s="157"/>
      <c r="F215" s="157"/>
      <c r="G215" s="157"/>
      <c r="H215" s="157"/>
      <c r="I215" s="158"/>
      <c r="J215" s="131" t="s">
        <v>237</v>
      </c>
      <c r="K215" s="255" t="str">
        <f t="shared" si="46"/>
        <v>►</v>
      </c>
      <c r="L215" s="341"/>
      <c r="M215" s="341"/>
      <c r="N215" s="341"/>
      <c r="O215" s="341"/>
      <c r="P215" s="341"/>
      <c r="Q215" s="1"/>
      <c r="R215" s="1"/>
      <c r="S215" s="77"/>
      <c r="T215" s="77"/>
      <c r="U215" s="77"/>
      <c r="V215" s="77"/>
      <c r="W215" s="1"/>
      <c r="X215" s="46" t="str">
        <f t="shared" si="50"/>
        <v/>
      </c>
      <c r="Y215" s="46" t="str">
        <f>IF(NOT(AND(LEFT(R215,1)="L",R215&lt;&gt;"LIGNE")),"",IF(UPPER(TRIM(W215))="QS","Qt. suffisante",IF(AJ215="","",IF(AF215="MASSE",IF(AJ215&gt;=1,"Kg","g"),IF(AF215="VOLUME",IF(AJ215&gt;=1,"L","cl"),IFERROR(VLOOKUP(UPPER(TRIM(V215)),AP4:AS49,4,FALSE),V215))))))</f>
        <v/>
      </c>
      <c r="Z215" s="78" t="str">
        <f t="shared" si="51"/>
        <v/>
      </c>
      <c r="AA215" s="45" t="str">
        <f>IF(NOT(AND(LEFT(R215,1)="L",R215&lt;&gt;"LIGNE")),"",IF(UPPER(TRIM(W215))="QS","Qt. suffisante",IF(AI215="","",IF(AF215="MASSE",IF(AI215&gt;=1,"Kg","g"),IF(AF215="VOLUME",IF(AI215&gt;=1,"L","cl"),IFERROR(VLOOKUP(UPPER(TRIM(V215)),AP4:AS49,4,FALSE),V215))))))</f>
        <v/>
      </c>
      <c r="AB215" s="47" t="str">
        <f t="shared" si="47"/>
        <v/>
      </c>
      <c r="AC215" s="47" t="str">
        <f t="shared" si="48"/>
        <v/>
      </c>
      <c r="AD215" s="47" t="str">
        <f t="shared" si="52"/>
        <v/>
      </c>
      <c r="AE215" s="1"/>
      <c r="AF215" s="48" t="str">
        <f>IF(NOT(AND(LEFT(R215,1)="L",R215&lt;&gt;"LIGNE")),"",IFERROR(VLOOKUP(UPPER(TRIM(V215)),AP4:AS49,2,FALSE),""))</f>
        <v/>
      </c>
      <c r="AG215" s="49" t="str">
        <f>IF(NOT(AND(LEFT(R215,1)="L",R215&lt;&gt;"LIGNE")),"",IFERROR(VLOOKUP(UPPER(TRIM(V215)),AP4:AS49,3,FALSE),""))</f>
        <v/>
      </c>
      <c r="AH215" s="49" t="str">
        <f t="shared" si="49"/>
        <v/>
      </c>
      <c r="AI215" s="49" t="str">
        <f t="shared" si="53"/>
        <v/>
      </c>
      <c r="AJ215" s="49" t="str">
        <f t="shared" si="54"/>
        <v/>
      </c>
      <c r="AK215" s="40" t="str">
        <f>IF(R215="RECETTE","",IF(R215="PRINCIPAL AUTEUR",IF(OR(S215="",T215="",V215="",W215="",S215=0),"",IFERROR(IF(OR(VLOOKUP(UPPER(TRIM(SUBSTITUTE(T215,CHAR(160)," "))),AP4:AS49,2,FALSE)&lt;&gt;VLOOKUP(UPPER(TRIM(SUBSTITUTE(W215,CHAR(160)," "))),AP4:AS49,2,FALSE),AND(VLOOKUP(UPPER(TRIM(SUBSTITUTE(T215,CHAR(160)," "))),AP4:AS49,2,FALSE)="AUTRE",UPPER(TRIM(SUBSTITUTE(T215,CHAR(160)," ")))&lt;&gt;UPPER(TRIM(SUBSTITUTE(W215,CHAR(160)," "))))),"",(V215*VLOOKUP(UPPER(TRIM(SUBSTITUTE(W215,CHAR(160)," "))),AP4:AS49,3,FALSE))/(S215*VLOOKUP(UPPER(TRIM(SUBSTITUTE(T215,CHAR(160)," "))),AP4:AS49,3,FALSE))),"")),IFERROR(AK214,"")))</f>
        <v/>
      </c>
      <c r="AL215" s="40" t="str">
        <f t="shared" si="55"/>
        <v/>
      </c>
      <c r="AM215" s="50">
        <f t="shared" si="56"/>
        <v>0</v>
      </c>
      <c r="AN215" s="1"/>
      <c r="AO215" s="1"/>
      <c r="AP215" s="65" t="s">
        <v>446</v>
      </c>
      <c r="AQ215" s="1"/>
      <c r="AR215" s="1"/>
      <c r="AS215" s="1"/>
      <c r="BJ215" s="229">
        <v>1</v>
      </c>
    </row>
    <row r="216" spans="1:62" ht="20.100000000000001" customHeight="1" x14ac:dyDescent="0.25">
      <c r="A216" s="232" t="s">
        <v>237</v>
      </c>
      <c r="B216" s="178">
        <f t="shared" si="45"/>
        <v>0</v>
      </c>
      <c r="C216" s="156"/>
      <c r="D216" s="157"/>
      <c r="E216" s="157"/>
      <c r="F216" s="157"/>
      <c r="G216" s="157"/>
      <c r="H216" s="157"/>
      <c r="I216" s="158"/>
      <c r="J216" s="131"/>
      <c r="K216" s="255" t="str">
        <f t="shared" si="46"/>
        <v>►</v>
      </c>
      <c r="L216" s="341"/>
      <c r="M216" s="341"/>
      <c r="N216" s="341"/>
      <c r="O216" s="341"/>
      <c r="P216" s="341"/>
      <c r="Q216" s="1"/>
      <c r="R216" s="1"/>
      <c r="S216" s="77"/>
      <c r="T216" s="77"/>
      <c r="U216" s="77"/>
      <c r="V216" s="77"/>
      <c r="W216" s="1"/>
      <c r="X216" s="46" t="str">
        <f t="shared" si="50"/>
        <v/>
      </c>
      <c r="Y216" s="46" t="str">
        <f>IF(NOT(AND(LEFT(R216,1)="L",R216&lt;&gt;"LIGNE")),"",IF(UPPER(TRIM(W216))="QS","Qt. suffisante",IF(AJ216="","",IF(AF216="MASSE",IF(AJ216&gt;=1,"Kg","g"),IF(AF216="VOLUME",IF(AJ216&gt;=1,"L","cl"),IFERROR(VLOOKUP(UPPER(TRIM(V216)),AP4:AS49,4,FALSE),V216))))))</f>
        <v/>
      </c>
      <c r="Z216" s="78" t="str">
        <f t="shared" si="51"/>
        <v/>
      </c>
      <c r="AA216" s="45" t="str">
        <f>IF(NOT(AND(LEFT(R216,1)="L",R216&lt;&gt;"LIGNE")),"",IF(UPPER(TRIM(W216))="QS","Qt. suffisante",IF(AI216="","",IF(AF216="MASSE",IF(AI216&gt;=1,"Kg","g"),IF(AF216="VOLUME",IF(AI216&gt;=1,"L","cl"),IFERROR(VLOOKUP(UPPER(TRIM(V216)),AP4:AS49,4,FALSE),V216))))))</f>
        <v/>
      </c>
      <c r="AB216" s="47" t="str">
        <f t="shared" si="47"/>
        <v/>
      </c>
      <c r="AC216" s="47" t="str">
        <f t="shared" si="48"/>
        <v/>
      </c>
      <c r="AD216" s="47" t="str">
        <f t="shared" si="52"/>
        <v/>
      </c>
      <c r="AE216" s="1"/>
      <c r="AF216" s="48" t="str">
        <f>IF(NOT(AND(LEFT(R216,1)="L",R216&lt;&gt;"LIGNE")),"",IFERROR(VLOOKUP(UPPER(TRIM(V216)),AP4:AS49,2,FALSE),""))</f>
        <v/>
      </c>
      <c r="AG216" s="49" t="str">
        <f>IF(NOT(AND(LEFT(R216,1)="L",R216&lt;&gt;"LIGNE")),"",IFERROR(VLOOKUP(UPPER(TRIM(V216)),AP4:AS49,3,FALSE),""))</f>
        <v/>
      </c>
      <c r="AH216" s="49" t="str">
        <f t="shared" si="49"/>
        <v/>
      </c>
      <c r="AI216" s="49" t="str">
        <f t="shared" si="53"/>
        <v/>
      </c>
      <c r="AJ216" s="49" t="str">
        <f t="shared" si="54"/>
        <v/>
      </c>
      <c r="AK216" s="40" t="str">
        <f>IF(R216="RECETTE","",IF(R216="PRINCIPAL AUTEUR",IF(OR(S216="",T216="",V216="",W216="",S216=0),"",IFERROR(IF(OR(VLOOKUP(UPPER(TRIM(SUBSTITUTE(T216,CHAR(160)," "))),AP4:AS49,2,FALSE)&lt;&gt;VLOOKUP(UPPER(TRIM(SUBSTITUTE(W216,CHAR(160)," "))),AP4:AS49,2,FALSE),AND(VLOOKUP(UPPER(TRIM(SUBSTITUTE(T216,CHAR(160)," "))),AP4:AS49,2,FALSE)="AUTRE",UPPER(TRIM(SUBSTITUTE(T216,CHAR(160)," ")))&lt;&gt;UPPER(TRIM(SUBSTITUTE(W216,CHAR(160)," "))))),"",(V216*VLOOKUP(UPPER(TRIM(SUBSTITUTE(W216,CHAR(160)," "))),AP4:AS49,3,FALSE))/(S216*VLOOKUP(UPPER(TRIM(SUBSTITUTE(T216,CHAR(160)," "))),AP4:AS49,3,FALSE))),"")),IFERROR(AK215,"")))</f>
        <v/>
      </c>
      <c r="AL216" s="40" t="str">
        <f t="shared" si="55"/>
        <v/>
      </c>
      <c r="AM216" s="50">
        <f t="shared" si="56"/>
        <v>0</v>
      </c>
      <c r="AN216" s="1"/>
      <c r="AO216" s="1"/>
      <c r="AP216" s="65" t="s">
        <v>447</v>
      </c>
      <c r="AQ216" s="1"/>
      <c r="AR216" s="1"/>
      <c r="AS216" s="1"/>
      <c r="BJ216" s="229">
        <v>1</v>
      </c>
    </row>
    <row r="217" spans="1:62" ht="20.100000000000001" customHeight="1" x14ac:dyDescent="0.25">
      <c r="A217" s="232" t="s">
        <v>237</v>
      </c>
      <c r="B217" s="178">
        <f t="shared" si="45"/>
        <v>0</v>
      </c>
      <c r="C217" s="156"/>
      <c r="D217" s="157"/>
      <c r="E217" s="157"/>
      <c r="F217" s="157"/>
      <c r="G217" s="157"/>
      <c r="H217" s="157"/>
      <c r="I217" s="158"/>
      <c r="J217" s="131"/>
      <c r="K217" s="255" t="str">
        <f t="shared" si="46"/>
        <v>►</v>
      </c>
      <c r="L217" s="341"/>
      <c r="M217" s="341"/>
      <c r="N217" s="341"/>
      <c r="O217" s="341"/>
      <c r="P217" s="341"/>
      <c r="Q217" s="1"/>
      <c r="R217" s="1"/>
      <c r="S217" s="77"/>
      <c r="T217" s="77"/>
      <c r="U217" s="77"/>
      <c r="V217" s="77"/>
      <c r="W217" s="1"/>
      <c r="X217" s="46" t="str">
        <f t="shared" si="50"/>
        <v/>
      </c>
      <c r="Y217" s="46" t="str">
        <f>IF(NOT(AND(LEFT(R217,1)="L",R217&lt;&gt;"LIGNE")),"",IF(UPPER(TRIM(W217))="QS","Qt. suffisante",IF(AJ217="","",IF(AF217="MASSE",IF(AJ217&gt;=1,"Kg","g"),IF(AF217="VOLUME",IF(AJ217&gt;=1,"L","cl"),IFERROR(VLOOKUP(UPPER(TRIM(V217)),AP4:AS49,4,FALSE),V217))))))</f>
        <v/>
      </c>
      <c r="Z217" s="78" t="str">
        <f t="shared" si="51"/>
        <v/>
      </c>
      <c r="AA217" s="45" t="str">
        <f>IF(NOT(AND(LEFT(R217,1)="L",R217&lt;&gt;"LIGNE")),"",IF(UPPER(TRIM(W217))="QS","Qt. suffisante",IF(AI217="","",IF(AF217="MASSE",IF(AI217&gt;=1,"Kg","g"),IF(AF217="VOLUME",IF(AI217&gt;=1,"L","cl"),IFERROR(VLOOKUP(UPPER(TRIM(V217)),AP4:AS49,4,FALSE),V217))))))</f>
        <v/>
      </c>
      <c r="AB217" s="47" t="str">
        <f t="shared" si="47"/>
        <v/>
      </c>
      <c r="AC217" s="47" t="str">
        <f t="shared" si="48"/>
        <v/>
      </c>
      <c r="AD217" s="47" t="str">
        <f t="shared" si="52"/>
        <v/>
      </c>
      <c r="AE217" s="1"/>
      <c r="AF217" s="48" t="str">
        <f>IF(NOT(AND(LEFT(R217,1)="L",R217&lt;&gt;"LIGNE")),"",IFERROR(VLOOKUP(UPPER(TRIM(V217)),AP4:AS49,2,FALSE),""))</f>
        <v/>
      </c>
      <c r="AG217" s="49" t="str">
        <f>IF(NOT(AND(LEFT(R217,1)="L",R217&lt;&gt;"LIGNE")),"",IFERROR(VLOOKUP(UPPER(TRIM(V217)),AP4:AS49,3,FALSE),""))</f>
        <v/>
      </c>
      <c r="AH217" s="49" t="str">
        <f t="shared" si="49"/>
        <v/>
      </c>
      <c r="AI217" s="49" t="str">
        <f t="shared" si="53"/>
        <v/>
      </c>
      <c r="AJ217" s="49" t="str">
        <f t="shared" si="54"/>
        <v/>
      </c>
      <c r="AK217" s="40" t="str">
        <f>IF(R217="RECETTE","",IF(R217="PRINCIPAL AUTEUR",IF(OR(S217="",T217="",V217="",W217="",S217=0),"",IFERROR(IF(OR(VLOOKUP(UPPER(TRIM(SUBSTITUTE(T217,CHAR(160)," "))),AP4:AS49,2,FALSE)&lt;&gt;VLOOKUP(UPPER(TRIM(SUBSTITUTE(W217,CHAR(160)," "))),AP4:AS49,2,FALSE),AND(VLOOKUP(UPPER(TRIM(SUBSTITUTE(T217,CHAR(160)," "))),AP4:AS49,2,FALSE)="AUTRE",UPPER(TRIM(SUBSTITUTE(T217,CHAR(160)," ")))&lt;&gt;UPPER(TRIM(SUBSTITUTE(W217,CHAR(160)," "))))),"",(V217*VLOOKUP(UPPER(TRIM(SUBSTITUTE(W217,CHAR(160)," "))),AP4:AS49,3,FALSE))/(S217*VLOOKUP(UPPER(TRIM(SUBSTITUTE(T217,CHAR(160)," "))),AP4:AS49,3,FALSE))),"")),IFERROR(AK216,"")))</f>
        <v/>
      </c>
      <c r="AL217" s="40" t="str">
        <f t="shared" si="55"/>
        <v/>
      </c>
      <c r="AM217" s="50">
        <f t="shared" si="56"/>
        <v>0</v>
      </c>
      <c r="AN217" s="1"/>
      <c r="AO217" s="1"/>
      <c r="AP217" s="65" t="s">
        <v>448</v>
      </c>
      <c r="AQ217" s="1"/>
      <c r="AR217" s="1"/>
      <c r="AS217" s="1"/>
      <c r="BJ217" s="229">
        <v>1</v>
      </c>
    </row>
    <row r="218" spans="1:62" ht="20.100000000000001" customHeight="1" x14ac:dyDescent="0.25">
      <c r="A218" s="232" t="s">
        <v>237</v>
      </c>
      <c r="B218" s="178">
        <f t="shared" si="45"/>
        <v>0</v>
      </c>
      <c r="C218" s="156"/>
      <c r="D218" s="157"/>
      <c r="E218" s="157"/>
      <c r="F218" s="157"/>
      <c r="G218" s="157"/>
      <c r="H218" s="157"/>
      <c r="I218" s="158"/>
      <c r="J218" s="131"/>
      <c r="K218" s="255" t="str">
        <f t="shared" si="46"/>
        <v>►</v>
      </c>
      <c r="L218" s="341"/>
      <c r="M218" s="341"/>
      <c r="N218" s="341"/>
      <c r="O218" s="341"/>
      <c r="P218" s="341"/>
      <c r="Q218" s="1"/>
      <c r="R218" s="1"/>
      <c r="S218" s="77"/>
      <c r="T218" s="77"/>
      <c r="U218" s="77"/>
      <c r="V218" s="77"/>
      <c r="W218" s="1"/>
      <c r="X218" s="46" t="str">
        <f t="shared" si="50"/>
        <v/>
      </c>
      <c r="Y218" s="46" t="str">
        <f>IF(NOT(AND(LEFT(R218,1)="L",R218&lt;&gt;"LIGNE")),"",IF(UPPER(TRIM(W218))="QS","Qt. suffisante",IF(AJ218="","",IF(AF218="MASSE",IF(AJ218&gt;=1,"Kg","g"),IF(AF218="VOLUME",IF(AJ218&gt;=1,"L","cl"),IFERROR(VLOOKUP(UPPER(TRIM(V218)),AP4:AS49,4,FALSE),V218))))))</f>
        <v/>
      </c>
      <c r="Z218" s="78" t="str">
        <f t="shared" si="51"/>
        <v/>
      </c>
      <c r="AA218" s="45" t="str">
        <f>IF(NOT(AND(LEFT(R218,1)="L",R218&lt;&gt;"LIGNE")),"",IF(UPPER(TRIM(W218))="QS","Qt. suffisante",IF(AI218="","",IF(AF218="MASSE",IF(AI218&gt;=1,"Kg","g"),IF(AF218="VOLUME",IF(AI218&gt;=1,"L","cl"),IFERROR(VLOOKUP(UPPER(TRIM(V218)),AP4:AS49,4,FALSE),V218))))))</f>
        <v/>
      </c>
      <c r="AB218" s="47" t="str">
        <f t="shared" si="47"/>
        <v/>
      </c>
      <c r="AC218" s="47" t="str">
        <f t="shared" si="48"/>
        <v/>
      </c>
      <c r="AD218" s="47" t="str">
        <f t="shared" si="52"/>
        <v/>
      </c>
      <c r="AE218" s="1"/>
      <c r="AF218" s="48" t="str">
        <f>IF(NOT(AND(LEFT(R218,1)="L",R218&lt;&gt;"LIGNE")),"",IFERROR(VLOOKUP(UPPER(TRIM(V218)),AP4:AS49,2,FALSE),""))</f>
        <v/>
      </c>
      <c r="AG218" s="49" t="str">
        <f>IF(NOT(AND(LEFT(R218,1)="L",R218&lt;&gt;"LIGNE")),"",IFERROR(VLOOKUP(UPPER(TRIM(V218)),AP4:AS49,3,FALSE),""))</f>
        <v/>
      </c>
      <c r="AH218" s="49" t="str">
        <f t="shared" si="49"/>
        <v/>
      </c>
      <c r="AI218" s="49" t="str">
        <f t="shared" si="53"/>
        <v/>
      </c>
      <c r="AJ218" s="49" t="str">
        <f t="shared" si="54"/>
        <v/>
      </c>
      <c r="AK218" s="40" t="str">
        <f>IF(R218="RECETTE","",IF(R218="PRINCIPAL AUTEUR",IF(OR(S218="",T218="",V218="",W218="",S218=0),"",IFERROR(IF(OR(VLOOKUP(UPPER(TRIM(SUBSTITUTE(T218,CHAR(160)," "))),AP4:AS49,2,FALSE)&lt;&gt;VLOOKUP(UPPER(TRIM(SUBSTITUTE(W218,CHAR(160)," "))),AP4:AS49,2,FALSE),AND(VLOOKUP(UPPER(TRIM(SUBSTITUTE(T218,CHAR(160)," "))),AP4:AS49,2,FALSE)="AUTRE",UPPER(TRIM(SUBSTITUTE(T218,CHAR(160)," ")))&lt;&gt;UPPER(TRIM(SUBSTITUTE(W218,CHAR(160)," "))))),"",(V218*VLOOKUP(UPPER(TRIM(SUBSTITUTE(W218,CHAR(160)," "))),AP4:AS49,3,FALSE))/(S218*VLOOKUP(UPPER(TRIM(SUBSTITUTE(T218,CHAR(160)," "))),AP4:AS49,3,FALSE))),"")),IFERROR(AK217,"")))</f>
        <v/>
      </c>
      <c r="AL218" s="40" t="str">
        <f t="shared" si="55"/>
        <v/>
      </c>
      <c r="AM218" s="50">
        <f t="shared" si="56"/>
        <v>0</v>
      </c>
      <c r="AN218" s="1"/>
      <c r="AO218" s="1"/>
      <c r="AP218" s="65" t="s">
        <v>449</v>
      </c>
      <c r="AQ218" s="1"/>
      <c r="AR218" s="1"/>
      <c r="AS218" s="1"/>
      <c r="BJ218" s="229">
        <v>1</v>
      </c>
    </row>
    <row r="219" spans="1:62" ht="20.100000000000001" customHeight="1" x14ac:dyDescent="0.25">
      <c r="A219" s="232" t="s">
        <v>237</v>
      </c>
      <c r="B219" s="178">
        <f t="shared" si="45"/>
        <v>0</v>
      </c>
      <c r="C219" s="156"/>
      <c r="D219" s="157"/>
      <c r="E219" s="157"/>
      <c r="F219" s="157"/>
      <c r="G219" s="157"/>
      <c r="H219" s="157"/>
      <c r="I219" s="158"/>
      <c r="J219" s="131"/>
      <c r="K219" s="255" t="str">
        <f t="shared" si="46"/>
        <v>►</v>
      </c>
      <c r="L219" s="341"/>
      <c r="M219" s="341"/>
      <c r="N219" s="341"/>
      <c r="O219" s="341"/>
      <c r="P219" s="341"/>
      <c r="Q219" s="1"/>
      <c r="R219" s="1"/>
      <c r="S219" s="77"/>
      <c r="T219" s="77"/>
      <c r="U219" s="77"/>
      <c r="V219" s="77"/>
      <c r="W219" s="1"/>
      <c r="X219" s="46" t="str">
        <f t="shared" si="50"/>
        <v/>
      </c>
      <c r="Y219" s="46" t="str">
        <f>IF(NOT(AND(LEFT(R219,1)="L",R219&lt;&gt;"LIGNE")),"",IF(UPPER(TRIM(W219))="QS","Qt. suffisante",IF(AJ219="","",IF(AF219="MASSE",IF(AJ219&gt;=1,"Kg","g"),IF(AF219="VOLUME",IF(AJ219&gt;=1,"L","cl"),IFERROR(VLOOKUP(UPPER(TRIM(V219)),AP4:AS49,4,FALSE),V219))))))</f>
        <v/>
      </c>
      <c r="Z219" s="78" t="str">
        <f t="shared" si="51"/>
        <v/>
      </c>
      <c r="AA219" s="45" t="str">
        <f>IF(NOT(AND(LEFT(R219,1)="L",R219&lt;&gt;"LIGNE")),"",IF(UPPER(TRIM(W219))="QS","Qt. suffisante",IF(AI219="","",IF(AF219="MASSE",IF(AI219&gt;=1,"Kg","g"),IF(AF219="VOLUME",IF(AI219&gt;=1,"L","cl"),IFERROR(VLOOKUP(UPPER(TRIM(V219)),AP4:AS49,4,FALSE),V219))))))</f>
        <v/>
      </c>
      <c r="AB219" s="47" t="str">
        <f t="shared" si="47"/>
        <v/>
      </c>
      <c r="AC219" s="47" t="str">
        <f t="shared" si="48"/>
        <v/>
      </c>
      <c r="AD219" s="47" t="str">
        <f t="shared" si="52"/>
        <v/>
      </c>
      <c r="AE219" s="1"/>
      <c r="AF219" s="48" t="str">
        <f>IF(NOT(AND(LEFT(R219,1)="L",R219&lt;&gt;"LIGNE")),"",IFERROR(VLOOKUP(UPPER(TRIM(V219)),AP4:AS49,2,FALSE),""))</f>
        <v/>
      </c>
      <c r="AG219" s="49" t="str">
        <f>IF(NOT(AND(LEFT(R219,1)="L",R219&lt;&gt;"LIGNE")),"",IFERROR(VLOOKUP(UPPER(TRIM(V219)),AP4:AS49,3,FALSE),""))</f>
        <v/>
      </c>
      <c r="AH219" s="49" t="str">
        <f t="shared" si="49"/>
        <v/>
      </c>
      <c r="AI219" s="49" t="str">
        <f t="shared" si="53"/>
        <v/>
      </c>
      <c r="AJ219" s="49" t="str">
        <f t="shared" si="54"/>
        <v/>
      </c>
      <c r="AK219" s="40" t="str">
        <f>IF(R219="RECETTE","",IF(R219="PRINCIPAL AUTEUR",IF(OR(S219="",T219="",V219="",W219="",S219=0),"",IFERROR(IF(OR(VLOOKUP(UPPER(TRIM(SUBSTITUTE(T219,CHAR(160)," "))),AP4:AS49,2,FALSE)&lt;&gt;VLOOKUP(UPPER(TRIM(SUBSTITUTE(W219,CHAR(160)," "))),AP4:AS49,2,FALSE),AND(VLOOKUP(UPPER(TRIM(SUBSTITUTE(T219,CHAR(160)," "))),AP4:AS49,2,FALSE)="AUTRE",UPPER(TRIM(SUBSTITUTE(T219,CHAR(160)," ")))&lt;&gt;UPPER(TRIM(SUBSTITUTE(W219,CHAR(160)," "))))),"",(V219*VLOOKUP(UPPER(TRIM(SUBSTITUTE(W219,CHAR(160)," "))),AP4:AS49,3,FALSE))/(S219*VLOOKUP(UPPER(TRIM(SUBSTITUTE(T219,CHAR(160)," "))),AP4:AS49,3,FALSE))),"")),IFERROR(AK218,"")))</f>
        <v/>
      </c>
      <c r="AL219" s="40" t="str">
        <f t="shared" si="55"/>
        <v/>
      </c>
      <c r="AM219" s="50">
        <f t="shared" si="56"/>
        <v>0</v>
      </c>
      <c r="AN219" s="1"/>
      <c r="AO219" s="1"/>
      <c r="AP219" s="65" t="s">
        <v>454</v>
      </c>
      <c r="AQ219" s="1"/>
      <c r="AR219" s="1"/>
      <c r="AS219" s="1"/>
      <c r="BJ219" s="229">
        <v>1</v>
      </c>
    </row>
    <row r="220" spans="1:62" ht="20.100000000000001" customHeight="1" x14ac:dyDescent="0.25">
      <c r="A220" s="232" t="s">
        <v>237</v>
      </c>
      <c r="B220" s="178">
        <f t="shared" si="45"/>
        <v>0</v>
      </c>
      <c r="C220" s="156"/>
      <c r="D220" s="157"/>
      <c r="E220" s="157"/>
      <c r="F220" s="157"/>
      <c r="G220" s="157"/>
      <c r="H220" s="157"/>
      <c r="I220" s="158"/>
      <c r="J220" s="131"/>
      <c r="K220" s="255" t="str">
        <f t="shared" si="46"/>
        <v>►</v>
      </c>
      <c r="L220" s="341"/>
      <c r="M220" s="341"/>
      <c r="N220" s="341"/>
      <c r="O220" s="341"/>
      <c r="P220" s="341"/>
      <c r="Q220" s="1"/>
      <c r="R220" s="1"/>
      <c r="S220" s="77"/>
      <c r="T220" s="77"/>
      <c r="U220" s="77"/>
      <c r="V220" s="77"/>
      <c r="W220" s="1"/>
      <c r="X220" s="46" t="str">
        <f t="shared" si="50"/>
        <v/>
      </c>
      <c r="Y220" s="46" t="str">
        <f>IF(NOT(AND(LEFT(R220,1)="L",R220&lt;&gt;"LIGNE")),"",IF(UPPER(TRIM(W220))="QS","Qt. suffisante",IF(AJ220="","",IF(AF220="MASSE",IF(AJ220&gt;=1,"Kg","g"),IF(AF220="VOLUME",IF(AJ220&gt;=1,"L","cl"),IFERROR(VLOOKUP(UPPER(TRIM(V220)),AP4:AS49,4,FALSE),V220))))))</f>
        <v/>
      </c>
      <c r="Z220" s="78" t="str">
        <f t="shared" si="51"/>
        <v/>
      </c>
      <c r="AA220" s="45" t="str">
        <f>IF(NOT(AND(LEFT(R220,1)="L",R220&lt;&gt;"LIGNE")),"",IF(UPPER(TRIM(W220))="QS","Qt. suffisante",IF(AI220="","",IF(AF220="MASSE",IF(AI220&gt;=1,"Kg","g"),IF(AF220="VOLUME",IF(AI220&gt;=1,"L","cl"),IFERROR(VLOOKUP(UPPER(TRIM(V220)),AP4:AS49,4,FALSE),V220))))))</f>
        <v/>
      </c>
      <c r="AB220" s="47" t="str">
        <f t="shared" si="47"/>
        <v/>
      </c>
      <c r="AC220" s="47" t="str">
        <f t="shared" si="48"/>
        <v/>
      </c>
      <c r="AD220" s="47" t="str">
        <f t="shared" si="52"/>
        <v/>
      </c>
      <c r="AE220" s="1"/>
      <c r="AF220" s="48" t="str">
        <f>IF(NOT(AND(LEFT(R220,1)="L",R220&lt;&gt;"LIGNE")),"",IFERROR(VLOOKUP(UPPER(TRIM(V220)),AP4:AS49,2,FALSE),""))</f>
        <v/>
      </c>
      <c r="AG220" s="49" t="str">
        <f>IF(NOT(AND(LEFT(R220,1)="L",R220&lt;&gt;"LIGNE")),"",IFERROR(VLOOKUP(UPPER(TRIM(V220)),AP4:AS49,3,FALSE),""))</f>
        <v/>
      </c>
      <c r="AH220" s="49" t="str">
        <f t="shared" si="49"/>
        <v/>
      </c>
      <c r="AI220" s="49" t="str">
        <f t="shared" si="53"/>
        <v/>
      </c>
      <c r="AJ220" s="49" t="str">
        <f t="shared" si="54"/>
        <v/>
      </c>
      <c r="AK220" s="40" t="str">
        <f>IF(R220="RECETTE","",IF(R220="PRINCIPAL AUTEUR",IF(OR(S220="",T220="",V220="",W220="",S220=0),"",IFERROR(IF(OR(VLOOKUP(UPPER(TRIM(SUBSTITUTE(T220,CHAR(160)," "))),AP4:AS49,2,FALSE)&lt;&gt;VLOOKUP(UPPER(TRIM(SUBSTITUTE(W220,CHAR(160)," "))),AP4:AS49,2,FALSE),AND(VLOOKUP(UPPER(TRIM(SUBSTITUTE(T220,CHAR(160)," "))),AP4:AS49,2,FALSE)="AUTRE",UPPER(TRIM(SUBSTITUTE(T220,CHAR(160)," ")))&lt;&gt;UPPER(TRIM(SUBSTITUTE(W220,CHAR(160)," "))))),"",(V220*VLOOKUP(UPPER(TRIM(SUBSTITUTE(W220,CHAR(160)," "))),AP4:AS49,3,FALSE))/(S220*VLOOKUP(UPPER(TRIM(SUBSTITUTE(T220,CHAR(160)," "))),AP4:AS49,3,FALSE))),"")),IFERROR(AK219,"")))</f>
        <v/>
      </c>
      <c r="AL220" s="40" t="str">
        <f t="shared" si="55"/>
        <v/>
      </c>
      <c r="AM220" s="50">
        <f t="shared" si="56"/>
        <v>0</v>
      </c>
      <c r="AN220" s="1"/>
      <c r="AO220" s="1"/>
      <c r="AP220" s="65" t="s">
        <v>455</v>
      </c>
      <c r="AQ220" s="1"/>
      <c r="AR220" s="1"/>
      <c r="AS220" s="1"/>
      <c r="BJ220" s="229">
        <v>1</v>
      </c>
    </row>
    <row r="221" spans="1:62" ht="20.100000000000001" customHeight="1" x14ac:dyDescent="0.25">
      <c r="A221" s="232" t="s">
        <v>237</v>
      </c>
      <c r="B221" s="178">
        <f t="shared" si="45"/>
        <v>0</v>
      </c>
      <c r="C221" s="156"/>
      <c r="D221" s="157"/>
      <c r="E221" s="157"/>
      <c r="F221" s="157"/>
      <c r="G221" s="157"/>
      <c r="H221" s="157"/>
      <c r="I221" s="158"/>
      <c r="J221" s="131"/>
      <c r="K221" s="255" t="str">
        <f t="shared" si="46"/>
        <v>►</v>
      </c>
      <c r="L221" s="341"/>
      <c r="M221" s="341"/>
      <c r="N221" s="341"/>
      <c r="O221" s="341"/>
      <c r="P221" s="341"/>
      <c r="Q221" s="1"/>
      <c r="R221" s="1"/>
      <c r="S221" s="77"/>
      <c r="T221" s="77"/>
      <c r="U221" s="77"/>
      <c r="V221" s="77"/>
      <c r="W221" s="1"/>
      <c r="X221" s="46" t="str">
        <f t="shared" si="50"/>
        <v/>
      </c>
      <c r="Y221" s="46" t="str">
        <f>IF(NOT(AND(LEFT(R221,1)="L",R221&lt;&gt;"LIGNE")),"",IF(UPPER(TRIM(W221))="QS","Qt. suffisante",IF(AJ221="","",IF(AF221="MASSE",IF(AJ221&gt;=1,"Kg","g"),IF(AF221="VOLUME",IF(AJ221&gt;=1,"L","cl"),IFERROR(VLOOKUP(UPPER(TRIM(V221)),AP4:AS49,4,FALSE),V221))))))</f>
        <v/>
      </c>
      <c r="Z221" s="78" t="str">
        <f t="shared" si="51"/>
        <v/>
      </c>
      <c r="AA221" s="45" t="str">
        <f>IF(NOT(AND(LEFT(R221,1)="L",R221&lt;&gt;"LIGNE")),"",IF(UPPER(TRIM(W221))="QS","Qt. suffisante",IF(AI221="","",IF(AF221="MASSE",IF(AI221&gt;=1,"Kg","g"),IF(AF221="VOLUME",IF(AI221&gt;=1,"L","cl"),IFERROR(VLOOKUP(UPPER(TRIM(V221)),AP4:AS49,4,FALSE),V221))))))</f>
        <v/>
      </c>
      <c r="AB221" s="47" t="str">
        <f t="shared" si="47"/>
        <v/>
      </c>
      <c r="AC221" s="47" t="str">
        <f t="shared" si="48"/>
        <v/>
      </c>
      <c r="AD221" s="47" t="str">
        <f t="shared" si="52"/>
        <v/>
      </c>
      <c r="AE221" s="1"/>
      <c r="AF221" s="48" t="str">
        <f>IF(NOT(AND(LEFT(R221,1)="L",R221&lt;&gt;"LIGNE")),"",IFERROR(VLOOKUP(UPPER(TRIM(V221)),AP4:AS49,2,FALSE),""))</f>
        <v/>
      </c>
      <c r="AG221" s="49" t="str">
        <f>IF(NOT(AND(LEFT(R221,1)="L",R221&lt;&gt;"LIGNE")),"",IFERROR(VLOOKUP(UPPER(TRIM(V221)),AP4:AS49,3,FALSE),""))</f>
        <v/>
      </c>
      <c r="AH221" s="49" t="str">
        <f t="shared" si="49"/>
        <v/>
      </c>
      <c r="AI221" s="49" t="str">
        <f t="shared" si="53"/>
        <v/>
      </c>
      <c r="AJ221" s="49" t="str">
        <f t="shared" si="54"/>
        <v/>
      </c>
      <c r="AK221" s="40" t="str">
        <f>IF(R221="RECETTE","",IF(R221="PRINCIPAL AUTEUR",IF(OR(S221="",T221="",V221="",W221="",S221=0),"",IFERROR(IF(OR(VLOOKUP(UPPER(TRIM(SUBSTITUTE(T221,CHAR(160)," "))),AP4:AS49,2,FALSE)&lt;&gt;VLOOKUP(UPPER(TRIM(SUBSTITUTE(W221,CHAR(160)," "))),AP4:AS49,2,FALSE),AND(VLOOKUP(UPPER(TRIM(SUBSTITUTE(T221,CHAR(160)," "))),AP4:AS49,2,FALSE)="AUTRE",UPPER(TRIM(SUBSTITUTE(T221,CHAR(160)," ")))&lt;&gt;UPPER(TRIM(SUBSTITUTE(W221,CHAR(160)," "))))),"",(V221*VLOOKUP(UPPER(TRIM(SUBSTITUTE(W221,CHAR(160)," "))),AP4:AS49,3,FALSE))/(S221*VLOOKUP(UPPER(TRIM(SUBSTITUTE(T221,CHAR(160)," "))),AP4:AS49,3,FALSE))),"")),IFERROR(AK220,"")))</f>
        <v/>
      </c>
      <c r="AL221" s="40" t="str">
        <f t="shared" si="55"/>
        <v/>
      </c>
      <c r="AM221" s="50">
        <f t="shared" si="56"/>
        <v>0</v>
      </c>
      <c r="AN221" s="1"/>
      <c r="AO221" s="1"/>
      <c r="AP221" s="65" t="s">
        <v>456</v>
      </c>
      <c r="AQ221" s="1"/>
      <c r="AR221" s="1"/>
      <c r="AS221" s="1"/>
      <c r="BJ221" s="229">
        <v>1</v>
      </c>
    </row>
    <row r="222" spans="1:62" ht="20.100000000000001" customHeight="1" x14ac:dyDescent="0.25">
      <c r="A222" s="232" t="s">
        <v>237</v>
      </c>
      <c r="B222" s="178">
        <f t="shared" si="45"/>
        <v>0</v>
      </c>
      <c r="C222" s="156"/>
      <c r="D222" s="157"/>
      <c r="E222" s="157"/>
      <c r="F222" s="157"/>
      <c r="G222" s="157"/>
      <c r="H222" s="157"/>
      <c r="I222" s="158"/>
      <c r="J222" s="131"/>
      <c r="K222" s="255" t="str">
        <f t="shared" si="46"/>
        <v>►</v>
      </c>
      <c r="L222" s="341"/>
      <c r="M222" s="341"/>
      <c r="N222" s="341"/>
      <c r="O222" s="341"/>
      <c r="P222" s="341"/>
      <c r="Q222" s="1"/>
      <c r="R222" s="1"/>
      <c r="S222" s="77"/>
      <c r="T222" s="77"/>
      <c r="U222" s="77"/>
      <c r="V222" s="77"/>
      <c r="W222" s="1"/>
      <c r="X222" s="46" t="str">
        <f t="shared" si="50"/>
        <v/>
      </c>
      <c r="Y222" s="46" t="str">
        <f>IF(NOT(AND(LEFT(R222,1)="L",R222&lt;&gt;"LIGNE")),"",IF(UPPER(TRIM(W222))="QS","Qt. suffisante",IF(AJ222="","",IF(AF222="MASSE",IF(AJ222&gt;=1,"Kg","g"),IF(AF222="VOLUME",IF(AJ222&gt;=1,"L","cl"),IFERROR(VLOOKUP(UPPER(TRIM(V222)),AP4:AS49,4,FALSE),V222))))))</f>
        <v/>
      </c>
      <c r="Z222" s="78" t="str">
        <f t="shared" si="51"/>
        <v/>
      </c>
      <c r="AA222" s="45" t="str">
        <f>IF(NOT(AND(LEFT(R222,1)="L",R222&lt;&gt;"LIGNE")),"",IF(UPPER(TRIM(W222))="QS","Qt. suffisante",IF(AI222="","",IF(AF222="MASSE",IF(AI222&gt;=1,"Kg","g"),IF(AF222="VOLUME",IF(AI222&gt;=1,"L","cl"),IFERROR(VLOOKUP(UPPER(TRIM(V222)),AP4:AS49,4,FALSE),V222))))))</f>
        <v/>
      </c>
      <c r="AB222" s="47" t="str">
        <f t="shared" si="47"/>
        <v/>
      </c>
      <c r="AC222" s="47" t="str">
        <f t="shared" si="48"/>
        <v/>
      </c>
      <c r="AD222" s="47" t="str">
        <f t="shared" si="52"/>
        <v/>
      </c>
      <c r="AE222" s="1"/>
      <c r="AF222" s="48" t="str">
        <f>IF(NOT(AND(LEFT(R222,1)="L",R222&lt;&gt;"LIGNE")),"",IFERROR(VLOOKUP(UPPER(TRIM(V222)),AP4:AS49,2,FALSE),""))</f>
        <v/>
      </c>
      <c r="AG222" s="49" t="str">
        <f>IF(NOT(AND(LEFT(R222,1)="L",R222&lt;&gt;"LIGNE")),"",IFERROR(VLOOKUP(UPPER(TRIM(V222)),AP4:AS49,3,FALSE),""))</f>
        <v/>
      </c>
      <c r="AH222" s="49" t="str">
        <f t="shared" si="49"/>
        <v/>
      </c>
      <c r="AI222" s="49" t="str">
        <f t="shared" si="53"/>
        <v/>
      </c>
      <c r="AJ222" s="49" t="str">
        <f t="shared" si="54"/>
        <v/>
      </c>
      <c r="AK222" s="40" t="str">
        <f>IF(R222="RECETTE","",IF(R222="PRINCIPAL AUTEUR",IF(OR(S222="",T222="",V222="",W222="",S222=0),"",IFERROR(IF(OR(VLOOKUP(UPPER(TRIM(SUBSTITUTE(T222,CHAR(160)," "))),AP4:AS49,2,FALSE)&lt;&gt;VLOOKUP(UPPER(TRIM(SUBSTITUTE(W222,CHAR(160)," "))),AP4:AS49,2,FALSE),AND(VLOOKUP(UPPER(TRIM(SUBSTITUTE(T222,CHAR(160)," "))),AP4:AS49,2,FALSE)="AUTRE",UPPER(TRIM(SUBSTITUTE(T222,CHAR(160)," ")))&lt;&gt;UPPER(TRIM(SUBSTITUTE(W222,CHAR(160)," "))))),"",(V222*VLOOKUP(UPPER(TRIM(SUBSTITUTE(W222,CHAR(160)," "))),AP4:AS49,3,FALSE))/(S222*VLOOKUP(UPPER(TRIM(SUBSTITUTE(T222,CHAR(160)," "))),AP4:AS49,3,FALSE))),"")),IFERROR(AK221,"")))</f>
        <v/>
      </c>
      <c r="AL222" s="40" t="str">
        <f t="shared" si="55"/>
        <v/>
      </c>
      <c r="AM222" s="50">
        <f t="shared" si="56"/>
        <v>0</v>
      </c>
      <c r="AN222" s="1"/>
      <c r="AO222" s="1"/>
      <c r="AP222" s="65" t="s">
        <v>457</v>
      </c>
      <c r="AQ222" s="1"/>
      <c r="AR222" s="1"/>
      <c r="AS222" s="1"/>
      <c r="BJ222" s="229">
        <v>1</v>
      </c>
    </row>
    <row r="223" spans="1:62" ht="20.100000000000001" customHeight="1" x14ac:dyDescent="0.25">
      <c r="A223" s="232" t="s">
        <v>237</v>
      </c>
      <c r="B223" s="178">
        <f t="shared" si="45"/>
        <v>0</v>
      </c>
      <c r="C223" s="156"/>
      <c r="D223" s="157"/>
      <c r="E223" s="157"/>
      <c r="F223" s="157"/>
      <c r="G223" s="157"/>
      <c r="H223" s="157"/>
      <c r="I223" s="158"/>
      <c r="J223" s="131"/>
      <c r="K223" s="255" t="str">
        <f t="shared" si="46"/>
        <v>►</v>
      </c>
      <c r="L223" s="341"/>
      <c r="M223" s="341"/>
      <c r="N223" s="341"/>
      <c r="O223" s="341"/>
      <c r="P223" s="341"/>
      <c r="Q223" s="1"/>
      <c r="R223" s="1"/>
      <c r="S223" s="77"/>
      <c r="T223" s="77"/>
      <c r="U223" s="77"/>
      <c r="V223" s="77"/>
      <c r="W223" s="1"/>
      <c r="X223" s="46" t="str">
        <f t="shared" si="50"/>
        <v/>
      </c>
      <c r="Y223" s="46" t="str">
        <f>IF(NOT(AND(LEFT(R223,1)="L",R223&lt;&gt;"LIGNE")),"",IF(UPPER(TRIM(W223))="QS","Qt. suffisante",IF(AJ223="","",IF(AF223="MASSE",IF(AJ223&gt;=1,"Kg","g"),IF(AF223="VOLUME",IF(AJ223&gt;=1,"L","cl"),IFERROR(VLOOKUP(UPPER(TRIM(V223)),AP4:AS49,4,FALSE),V223))))))</f>
        <v/>
      </c>
      <c r="Z223" s="78" t="str">
        <f t="shared" si="51"/>
        <v/>
      </c>
      <c r="AA223" s="45" t="str">
        <f>IF(NOT(AND(LEFT(R223,1)="L",R223&lt;&gt;"LIGNE")),"",IF(UPPER(TRIM(W223))="QS","Qt. suffisante",IF(AI223="","",IF(AF223="MASSE",IF(AI223&gt;=1,"Kg","g"),IF(AF223="VOLUME",IF(AI223&gt;=1,"L","cl"),IFERROR(VLOOKUP(UPPER(TRIM(V223)),AP4:AS49,4,FALSE),V223))))))</f>
        <v/>
      </c>
      <c r="AB223" s="47" t="str">
        <f t="shared" si="47"/>
        <v/>
      </c>
      <c r="AC223" s="47" t="str">
        <f t="shared" si="48"/>
        <v/>
      </c>
      <c r="AD223" s="47" t="str">
        <f t="shared" si="52"/>
        <v/>
      </c>
      <c r="AE223" s="1"/>
      <c r="AF223" s="48" t="str">
        <f>IF(NOT(AND(LEFT(R223,1)="L",R223&lt;&gt;"LIGNE")),"",IFERROR(VLOOKUP(UPPER(TRIM(V223)),AP4:AS49,2,FALSE),""))</f>
        <v/>
      </c>
      <c r="AG223" s="49" t="str">
        <f>IF(NOT(AND(LEFT(R223,1)="L",R223&lt;&gt;"LIGNE")),"",IFERROR(VLOOKUP(UPPER(TRIM(V223)),AP4:AS49,3,FALSE),""))</f>
        <v/>
      </c>
      <c r="AH223" s="49" t="str">
        <f t="shared" si="49"/>
        <v/>
      </c>
      <c r="AI223" s="49" t="str">
        <f t="shared" si="53"/>
        <v/>
      </c>
      <c r="AJ223" s="49" t="str">
        <f t="shared" si="54"/>
        <v/>
      </c>
      <c r="AK223" s="40" t="str">
        <f>IF(R223="RECETTE","",IF(R223="PRINCIPAL AUTEUR",IF(OR(S223="",T223="",V223="",W223="",S223=0),"",IFERROR(IF(OR(VLOOKUP(UPPER(TRIM(SUBSTITUTE(T223,CHAR(160)," "))),AP4:AS49,2,FALSE)&lt;&gt;VLOOKUP(UPPER(TRIM(SUBSTITUTE(W223,CHAR(160)," "))),AP4:AS49,2,FALSE),AND(VLOOKUP(UPPER(TRIM(SUBSTITUTE(T223,CHAR(160)," "))),AP4:AS49,2,FALSE)="AUTRE",UPPER(TRIM(SUBSTITUTE(T223,CHAR(160)," ")))&lt;&gt;UPPER(TRIM(SUBSTITUTE(W223,CHAR(160)," "))))),"",(V223*VLOOKUP(UPPER(TRIM(SUBSTITUTE(W223,CHAR(160)," "))),AP4:AS49,3,FALSE))/(S223*VLOOKUP(UPPER(TRIM(SUBSTITUTE(T223,CHAR(160)," "))),AP4:AS49,3,FALSE))),"")),IFERROR(AK222,"")))</f>
        <v/>
      </c>
      <c r="AL223" s="40" t="str">
        <f t="shared" si="55"/>
        <v/>
      </c>
      <c r="AM223" s="50">
        <f t="shared" si="56"/>
        <v>0</v>
      </c>
      <c r="AN223" s="1"/>
      <c r="AO223" s="1"/>
      <c r="AP223" s="65" t="s">
        <v>450</v>
      </c>
      <c r="AQ223" s="1"/>
      <c r="AR223" s="1"/>
      <c r="AS223" s="1"/>
      <c r="BJ223" s="229">
        <v>1</v>
      </c>
    </row>
    <row r="224" spans="1:62" ht="20.100000000000001" customHeight="1" x14ac:dyDescent="0.25">
      <c r="A224" s="232" t="s">
        <v>237</v>
      </c>
      <c r="B224" s="178">
        <f t="shared" si="45"/>
        <v>0</v>
      </c>
      <c r="C224" s="156"/>
      <c r="D224" s="157"/>
      <c r="E224" s="157"/>
      <c r="F224" s="157"/>
      <c r="G224" s="157"/>
      <c r="H224" s="157"/>
      <c r="I224" s="158"/>
      <c r="J224" s="131"/>
      <c r="K224" s="255" t="str">
        <f t="shared" si="46"/>
        <v>►</v>
      </c>
      <c r="L224" s="341"/>
      <c r="M224" s="341"/>
      <c r="N224" s="341"/>
      <c r="O224" s="341"/>
      <c r="P224" s="341"/>
      <c r="Q224" s="1"/>
      <c r="R224" s="1"/>
      <c r="S224" s="77"/>
      <c r="T224" s="77"/>
      <c r="U224" s="77"/>
      <c r="V224" s="77"/>
      <c r="W224" s="1"/>
      <c r="X224" s="46" t="str">
        <f t="shared" si="50"/>
        <v/>
      </c>
      <c r="Y224" s="46" t="str">
        <f>IF(NOT(AND(LEFT(R224,1)="L",R224&lt;&gt;"LIGNE")),"",IF(UPPER(TRIM(W224))="QS","Qt. suffisante",IF(AJ224="","",IF(AF224="MASSE",IF(AJ224&gt;=1,"Kg","g"),IF(AF224="VOLUME",IF(AJ224&gt;=1,"L","cl"),IFERROR(VLOOKUP(UPPER(TRIM(V224)),AP4:AS49,4,FALSE),V224))))))</f>
        <v/>
      </c>
      <c r="Z224" s="78" t="str">
        <f t="shared" si="51"/>
        <v/>
      </c>
      <c r="AA224" s="45" t="str">
        <f>IF(NOT(AND(LEFT(R224,1)="L",R224&lt;&gt;"LIGNE")),"",IF(UPPER(TRIM(W224))="QS","Qt. suffisante",IF(AI224="","",IF(AF224="MASSE",IF(AI224&gt;=1,"Kg","g"),IF(AF224="VOLUME",IF(AI224&gt;=1,"L","cl"),IFERROR(VLOOKUP(UPPER(TRIM(V224)),AP4:AS49,4,FALSE),V224))))))</f>
        <v/>
      </c>
      <c r="AB224" s="47" t="str">
        <f t="shared" si="47"/>
        <v/>
      </c>
      <c r="AC224" s="47" t="str">
        <f t="shared" si="48"/>
        <v/>
      </c>
      <c r="AD224" s="47" t="str">
        <f t="shared" si="52"/>
        <v/>
      </c>
      <c r="AE224" s="1"/>
      <c r="AF224" s="48" t="str">
        <f>IF(NOT(AND(LEFT(R224,1)="L",R224&lt;&gt;"LIGNE")),"",IFERROR(VLOOKUP(UPPER(TRIM(V224)),AP4:AS49,2,FALSE),""))</f>
        <v/>
      </c>
      <c r="AG224" s="49" t="str">
        <f>IF(NOT(AND(LEFT(R224,1)="L",R224&lt;&gt;"LIGNE")),"",IFERROR(VLOOKUP(UPPER(TRIM(V224)),AP4:AS49,3,FALSE),""))</f>
        <v/>
      </c>
      <c r="AH224" s="49" t="str">
        <f t="shared" si="49"/>
        <v/>
      </c>
      <c r="AI224" s="49" t="str">
        <f t="shared" si="53"/>
        <v/>
      </c>
      <c r="AJ224" s="49" t="str">
        <f t="shared" si="54"/>
        <v/>
      </c>
      <c r="AK224" s="40" t="str">
        <f>IF(R224="RECETTE","",IF(R224="PRINCIPAL AUTEUR",IF(OR(S224="",T224="",V224="",W224="",S224=0),"",IFERROR(IF(OR(VLOOKUP(UPPER(TRIM(SUBSTITUTE(T224,CHAR(160)," "))),AP4:AS49,2,FALSE)&lt;&gt;VLOOKUP(UPPER(TRIM(SUBSTITUTE(W224,CHAR(160)," "))),AP4:AS49,2,FALSE),AND(VLOOKUP(UPPER(TRIM(SUBSTITUTE(T224,CHAR(160)," "))),AP4:AS49,2,FALSE)="AUTRE",UPPER(TRIM(SUBSTITUTE(T224,CHAR(160)," ")))&lt;&gt;UPPER(TRIM(SUBSTITUTE(W224,CHAR(160)," "))))),"",(V224*VLOOKUP(UPPER(TRIM(SUBSTITUTE(W224,CHAR(160)," "))),AP4:AS49,3,FALSE))/(S224*VLOOKUP(UPPER(TRIM(SUBSTITUTE(T224,CHAR(160)," "))),AP4:AS49,3,FALSE))),"")),IFERROR(AK223,"")))</f>
        <v/>
      </c>
      <c r="AL224" s="40" t="str">
        <f t="shared" si="55"/>
        <v/>
      </c>
      <c r="AM224" s="50">
        <f t="shared" si="56"/>
        <v>0</v>
      </c>
      <c r="AN224" s="1"/>
      <c r="AO224" s="1"/>
      <c r="AP224" s="65" t="s">
        <v>451</v>
      </c>
      <c r="AQ224" s="1"/>
      <c r="AR224" s="1"/>
      <c r="AS224" s="1"/>
      <c r="BJ224" s="229">
        <v>1</v>
      </c>
    </row>
    <row r="225" spans="1:62" ht="20.100000000000001" customHeight="1" x14ac:dyDescent="0.25">
      <c r="A225" s="232" t="s">
        <v>237</v>
      </c>
      <c r="B225" s="178">
        <f t="shared" si="45"/>
        <v>0</v>
      </c>
      <c r="C225" s="156"/>
      <c r="D225" s="157"/>
      <c r="E225" s="157"/>
      <c r="F225" s="157"/>
      <c r="G225" s="157"/>
      <c r="H225" s="157"/>
      <c r="I225" s="158"/>
      <c r="J225" s="131"/>
      <c r="K225" s="255" t="str">
        <f t="shared" si="46"/>
        <v>►</v>
      </c>
      <c r="L225" s="341"/>
      <c r="M225" s="341"/>
      <c r="N225" s="341"/>
      <c r="O225" s="341"/>
      <c r="P225" s="341"/>
      <c r="Q225" s="1"/>
      <c r="R225" s="1"/>
      <c r="S225" s="77"/>
      <c r="T225" s="77"/>
      <c r="U225" s="77"/>
      <c r="V225" s="77"/>
      <c r="W225" s="1"/>
      <c r="X225" s="46" t="str">
        <f t="shared" si="50"/>
        <v/>
      </c>
      <c r="Y225" s="46" t="str">
        <f>IF(NOT(AND(LEFT(R225,1)="L",R225&lt;&gt;"LIGNE")),"",IF(UPPER(TRIM(W225))="QS","Qt. suffisante",IF(AJ225="","",IF(AF225="MASSE",IF(AJ225&gt;=1,"Kg","g"),IF(AF225="VOLUME",IF(AJ225&gt;=1,"L","cl"),IFERROR(VLOOKUP(UPPER(TRIM(V225)),AP4:AS49,4,FALSE),V225))))))</f>
        <v/>
      </c>
      <c r="Z225" s="78" t="str">
        <f t="shared" si="51"/>
        <v/>
      </c>
      <c r="AA225" s="45" t="str">
        <f>IF(NOT(AND(LEFT(R225,1)="L",R225&lt;&gt;"LIGNE")),"",IF(UPPER(TRIM(W225))="QS","Qt. suffisante",IF(AI225="","",IF(AF225="MASSE",IF(AI225&gt;=1,"Kg","g"),IF(AF225="VOLUME",IF(AI225&gt;=1,"L","cl"),IFERROR(VLOOKUP(UPPER(TRIM(V225)),AP4:AS49,4,FALSE),V225))))))</f>
        <v/>
      </c>
      <c r="AB225" s="47" t="str">
        <f t="shared" si="47"/>
        <v/>
      </c>
      <c r="AC225" s="47" t="str">
        <f t="shared" si="48"/>
        <v/>
      </c>
      <c r="AD225" s="47" t="str">
        <f t="shared" si="52"/>
        <v/>
      </c>
      <c r="AE225" s="1"/>
      <c r="AF225" s="48" t="str">
        <f>IF(NOT(AND(LEFT(R225,1)="L",R225&lt;&gt;"LIGNE")),"",IFERROR(VLOOKUP(UPPER(TRIM(V225)),AP4:AS49,2,FALSE),""))</f>
        <v/>
      </c>
      <c r="AG225" s="49" t="str">
        <f>IF(NOT(AND(LEFT(R225,1)="L",R225&lt;&gt;"LIGNE")),"",IFERROR(VLOOKUP(UPPER(TRIM(V225)),AP4:AS49,3,FALSE),""))</f>
        <v/>
      </c>
      <c r="AH225" s="49" t="str">
        <f t="shared" si="49"/>
        <v/>
      </c>
      <c r="AI225" s="49" t="str">
        <f t="shared" si="53"/>
        <v/>
      </c>
      <c r="AJ225" s="49" t="str">
        <f t="shared" si="54"/>
        <v/>
      </c>
      <c r="AK225" s="40" t="str">
        <f>IF(R225="RECETTE","",IF(R225="PRINCIPAL AUTEUR",IF(OR(S225="",T225="",V225="",W225="",S225=0),"",IFERROR(IF(OR(VLOOKUP(UPPER(TRIM(SUBSTITUTE(T225,CHAR(160)," "))),AP4:AS49,2,FALSE)&lt;&gt;VLOOKUP(UPPER(TRIM(SUBSTITUTE(W225,CHAR(160)," "))),AP4:AS49,2,FALSE),AND(VLOOKUP(UPPER(TRIM(SUBSTITUTE(T225,CHAR(160)," "))),AP4:AS49,2,FALSE)="AUTRE",UPPER(TRIM(SUBSTITUTE(T225,CHAR(160)," ")))&lt;&gt;UPPER(TRIM(SUBSTITUTE(W225,CHAR(160)," "))))),"",(V225*VLOOKUP(UPPER(TRIM(SUBSTITUTE(W225,CHAR(160)," "))),AP4:AS49,3,FALSE))/(S225*VLOOKUP(UPPER(TRIM(SUBSTITUTE(T225,CHAR(160)," "))),AP4:AS49,3,FALSE))),"")),IFERROR(AK224,"")))</f>
        <v/>
      </c>
      <c r="AL225" s="40" t="str">
        <f t="shared" si="55"/>
        <v/>
      </c>
      <c r="AM225" s="50">
        <f t="shared" si="56"/>
        <v>0</v>
      </c>
      <c r="AN225" s="1"/>
      <c r="AO225" s="1"/>
      <c r="AP225" s="65" t="s">
        <v>452</v>
      </c>
      <c r="AQ225" s="1"/>
      <c r="AR225" s="1"/>
      <c r="AS225" s="1"/>
      <c r="BJ225" s="229">
        <v>1</v>
      </c>
    </row>
    <row r="226" spans="1:62" ht="20.100000000000001" customHeight="1" x14ac:dyDescent="0.25">
      <c r="A226" s="232" t="s">
        <v>237</v>
      </c>
      <c r="B226" s="178">
        <f t="shared" si="45"/>
        <v>0</v>
      </c>
      <c r="C226" s="156"/>
      <c r="D226" s="157"/>
      <c r="E226" s="157"/>
      <c r="F226" s="157"/>
      <c r="G226" s="157"/>
      <c r="H226" s="157"/>
      <c r="I226" s="158"/>
      <c r="J226" s="131"/>
      <c r="K226" s="255" t="str">
        <f t="shared" si="46"/>
        <v>►</v>
      </c>
      <c r="L226" s="341"/>
      <c r="M226" s="341"/>
      <c r="N226" s="341"/>
      <c r="O226" s="341"/>
      <c r="P226" s="341"/>
      <c r="Q226" s="1"/>
      <c r="R226" s="1"/>
      <c r="S226" s="77"/>
      <c r="T226" s="77"/>
      <c r="U226" s="77"/>
      <c r="V226" s="77"/>
      <c r="W226" s="1"/>
      <c r="X226" s="46" t="str">
        <f t="shared" si="50"/>
        <v/>
      </c>
      <c r="Y226" s="46" t="str">
        <f>IF(NOT(AND(LEFT(R226,1)="L",R226&lt;&gt;"LIGNE")),"",IF(UPPER(TRIM(W226))="QS","Qt. suffisante",IF(AJ226="","",IF(AF226="MASSE",IF(AJ226&gt;=1,"Kg","g"),IF(AF226="VOLUME",IF(AJ226&gt;=1,"L","cl"),IFERROR(VLOOKUP(UPPER(TRIM(V226)),AP4:AS49,4,FALSE),V226))))))</f>
        <v/>
      </c>
      <c r="Z226" s="78" t="str">
        <f t="shared" si="51"/>
        <v/>
      </c>
      <c r="AA226" s="45" t="str">
        <f>IF(NOT(AND(LEFT(R226,1)="L",R226&lt;&gt;"LIGNE")),"",IF(UPPER(TRIM(W226))="QS","Qt. suffisante",IF(AI226="","",IF(AF226="MASSE",IF(AI226&gt;=1,"Kg","g"),IF(AF226="VOLUME",IF(AI226&gt;=1,"L","cl"),IFERROR(VLOOKUP(UPPER(TRIM(V226)),AP4:AS49,4,FALSE),V226))))))</f>
        <v/>
      </c>
      <c r="AB226" s="47" t="str">
        <f t="shared" si="47"/>
        <v/>
      </c>
      <c r="AC226" s="47" t="str">
        <f t="shared" si="48"/>
        <v/>
      </c>
      <c r="AD226" s="47" t="str">
        <f t="shared" si="52"/>
        <v/>
      </c>
      <c r="AE226" s="1"/>
      <c r="AF226" s="48" t="str">
        <f>IF(NOT(AND(LEFT(R226,1)="L",R226&lt;&gt;"LIGNE")),"",IFERROR(VLOOKUP(UPPER(TRIM(V226)),AP4:AS49,2,FALSE),""))</f>
        <v/>
      </c>
      <c r="AG226" s="49" t="str">
        <f>IF(NOT(AND(LEFT(R226,1)="L",R226&lt;&gt;"LIGNE")),"",IFERROR(VLOOKUP(UPPER(TRIM(V226)),AP4:AS49,3,FALSE),""))</f>
        <v/>
      </c>
      <c r="AH226" s="49" t="str">
        <f t="shared" si="49"/>
        <v/>
      </c>
      <c r="AI226" s="49" t="str">
        <f t="shared" si="53"/>
        <v/>
      </c>
      <c r="AJ226" s="49" t="str">
        <f t="shared" si="54"/>
        <v/>
      </c>
      <c r="AK226" s="40" t="str">
        <f>IF(R226="RECETTE","",IF(R226="PRINCIPAL AUTEUR",IF(OR(S226="",T226="",V226="",W226="",S226=0),"",IFERROR(IF(OR(VLOOKUP(UPPER(TRIM(SUBSTITUTE(T226,CHAR(160)," "))),AP4:AS49,2,FALSE)&lt;&gt;VLOOKUP(UPPER(TRIM(SUBSTITUTE(W226,CHAR(160)," "))),AP4:AS49,2,FALSE),AND(VLOOKUP(UPPER(TRIM(SUBSTITUTE(T226,CHAR(160)," "))),AP4:AS49,2,FALSE)="AUTRE",UPPER(TRIM(SUBSTITUTE(T226,CHAR(160)," ")))&lt;&gt;UPPER(TRIM(SUBSTITUTE(W226,CHAR(160)," "))))),"",(V226*VLOOKUP(UPPER(TRIM(SUBSTITUTE(W226,CHAR(160)," "))),AP4:AS49,3,FALSE))/(S226*VLOOKUP(UPPER(TRIM(SUBSTITUTE(T226,CHAR(160)," "))),AP4:AS49,3,FALSE))),"")),IFERROR(AK225,"")))</f>
        <v/>
      </c>
      <c r="AL226" s="40" t="str">
        <f t="shared" si="55"/>
        <v/>
      </c>
      <c r="AM226" s="50">
        <f t="shared" si="56"/>
        <v>0</v>
      </c>
      <c r="AN226" s="1"/>
      <c r="AO226" s="1"/>
      <c r="AP226" s="65" t="s">
        <v>453</v>
      </c>
      <c r="AQ226" s="1"/>
      <c r="AR226" s="1"/>
      <c r="AS226" s="1"/>
      <c r="BJ226" s="229">
        <v>1</v>
      </c>
    </row>
    <row r="227" spans="1:62" ht="20.100000000000001" customHeight="1" x14ac:dyDescent="0.25">
      <c r="A227" s="232" t="s">
        <v>237</v>
      </c>
      <c r="B227" s="178">
        <f t="shared" si="45"/>
        <v>0</v>
      </c>
      <c r="C227" s="156"/>
      <c r="D227" s="157"/>
      <c r="E227" s="157"/>
      <c r="F227" s="157"/>
      <c r="G227" s="157"/>
      <c r="H227" s="157"/>
      <c r="I227" s="158"/>
      <c r="J227" s="131"/>
      <c r="K227" s="255" t="str">
        <f t="shared" si="46"/>
        <v>►</v>
      </c>
      <c r="L227" s="341"/>
      <c r="M227" s="341"/>
      <c r="N227" s="341"/>
      <c r="O227" s="341"/>
      <c r="P227" s="341"/>
      <c r="Q227" s="1"/>
      <c r="R227" s="1"/>
      <c r="S227" s="77"/>
      <c r="T227" s="77"/>
      <c r="U227" s="77"/>
      <c r="V227" s="77"/>
      <c r="W227" s="1"/>
      <c r="X227" s="46" t="str">
        <f t="shared" si="50"/>
        <v/>
      </c>
      <c r="Y227" s="46" t="str">
        <f>IF(NOT(AND(LEFT(R227,1)="L",R227&lt;&gt;"LIGNE")),"",IF(UPPER(TRIM(W227))="QS","Qt. suffisante",IF(AJ227="","",IF(AF227="MASSE",IF(AJ227&gt;=1,"Kg","g"),IF(AF227="VOLUME",IF(AJ227&gt;=1,"L","cl"),IFERROR(VLOOKUP(UPPER(TRIM(V227)),AP4:AS49,4,FALSE),V227))))))</f>
        <v/>
      </c>
      <c r="Z227" s="78" t="str">
        <f t="shared" si="51"/>
        <v/>
      </c>
      <c r="AA227" s="45" t="str">
        <f>IF(NOT(AND(LEFT(R227,1)="L",R227&lt;&gt;"LIGNE")),"",IF(UPPER(TRIM(W227))="QS","Qt. suffisante",IF(AI227="","",IF(AF227="MASSE",IF(AI227&gt;=1,"Kg","g"),IF(AF227="VOLUME",IF(AI227&gt;=1,"L","cl"),IFERROR(VLOOKUP(UPPER(TRIM(V227)),AP4:AS49,4,FALSE),V227))))))</f>
        <v/>
      </c>
      <c r="AB227" s="47" t="str">
        <f t="shared" si="47"/>
        <v/>
      </c>
      <c r="AC227" s="47" t="str">
        <f t="shared" si="48"/>
        <v/>
      </c>
      <c r="AD227" s="47" t="str">
        <f t="shared" si="52"/>
        <v/>
      </c>
      <c r="AE227" s="1"/>
      <c r="AF227" s="48" t="str">
        <f>IF(NOT(AND(LEFT(R227,1)="L",R227&lt;&gt;"LIGNE")),"",IFERROR(VLOOKUP(UPPER(TRIM(V227)),AP4:AS49,2,FALSE),""))</f>
        <v/>
      </c>
      <c r="AG227" s="49" t="str">
        <f>IF(NOT(AND(LEFT(R227,1)="L",R227&lt;&gt;"LIGNE")),"",IFERROR(VLOOKUP(UPPER(TRIM(V227)),AP4:AS49,3,FALSE),""))</f>
        <v/>
      </c>
      <c r="AH227" s="49" t="str">
        <f t="shared" si="49"/>
        <v/>
      </c>
      <c r="AI227" s="49" t="str">
        <f t="shared" si="53"/>
        <v/>
      </c>
      <c r="AJ227" s="49" t="str">
        <f t="shared" si="54"/>
        <v/>
      </c>
      <c r="AK227" s="40" t="str">
        <f>IF(R227="RECETTE","",IF(R227="PRINCIPAL AUTEUR",IF(OR(S227="",T227="",V227="",W227="",S227=0),"",IFERROR(IF(OR(VLOOKUP(UPPER(TRIM(SUBSTITUTE(T227,CHAR(160)," "))),AP4:AS49,2,FALSE)&lt;&gt;VLOOKUP(UPPER(TRIM(SUBSTITUTE(W227,CHAR(160)," "))),AP4:AS49,2,FALSE),AND(VLOOKUP(UPPER(TRIM(SUBSTITUTE(T227,CHAR(160)," "))),AP4:AS49,2,FALSE)="AUTRE",UPPER(TRIM(SUBSTITUTE(T227,CHAR(160)," ")))&lt;&gt;UPPER(TRIM(SUBSTITUTE(W227,CHAR(160)," "))))),"",(V227*VLOOKUP(UPPER(TRIM(SUBSTITUTE(W227,CHAR(160)," "))),AP4:AS49,3,FALSE))/(S227*VLOOKUP(UPPER(TRIM(SUBSTITUTE(T227,CHAR(160)," "))),AP4:AS49,3,FALSE))),"")),IFERROR(AK226,"")))</f>
        <v/>
      </c>
      <c r="AL227" s="40" t="str">
        <f t="shared" si="55"/>
        <v/>
      </c>
      <c r="AM227" s="50">
        <f t="shared" si="56"/>
        <v>0</v>
      </c>
      <c r="AN227" s="1"/>
      <c r="AO227" s="1"/>
      <c r="AP227" s="65" t="s">
        <v>458</v>
      </c>
      <c r="AQ227" s="1"/>
      <c r="AR227" s="1"/>
      <c r="AS227" s="1"/>
      <c r="BJ227" s="229">
        <v>1</v>
      </c>
    </row>
    <row r="228" spans="1:62" ht="20.100000000000001" customHeight="1" x14ac:dyDescent="0.25">
      <c r="A228" s="232" t="s">
        <v>237</v>
      </c>
      <c r="B228" s="178">
        <f t="shared" si="45"/>
        <v>0</v>
      </c>
      <c r="C228" s="156"/>
      <c r="D228" s="157"/>
      <c r="E228" s="157"/>
      <c r="F228" s="157"/>
      <c r="G228" s="157"/>
      <c r="H228" s="157"/>
      <c r="I228" s="158"/>
      <c r="J228" s="131"/>
      <c r="K228" s="255" t="str">
        <f t="shared" si="46"/>
        <v>►</v>
      </c>
      <c r="L228" s="341"/>
      <c r="M228" s="341"/>
      <c r="N228" s="341"/>
      <c r="O228" s="341"/>
      <c r="P228" s="341"/>
      <c r="Q228" s="1"/>
      <c r="R228" s="1"/>
      <c r="S228" s="77"/>
      <c r="T228" s="77"/>
      <c r="U228" s="77"/>
      <c r="V228" s="77"/>
      <c r="W228" s="1"/>
      <c r="X228" s="46" t="str">
        <f t="shared" si="50"/>
        <v/>
      </c>
      <c r="Y228" s="46" t="str">
        <f>IF(NOT(AND(LEFT(R228,1)="L",R228&lt;&gt;"LIGNE")),"",IF(UPPER(TRIM(W228))="QS","Qt. suffisante",IF(AJ228="","",IF(AF228="MASSE",IF(AJ228&gt;=1,"Kg","g"),IF(AF228="VOLUME",IF(AJ228&gt;=1,"L","cl"),IFERROR(VLOOKUP(UPPER(TRIM(V228)),AP4:AS49,4,FALSE),V228))))))</f>
        <v/>
      </c>
      <c r="Z228" s="78" t="str">
        <f t="shared" si="51"/>
        <v/>
      </c>
      <c r="AA228" s="45" t="str">
        <f>IF(NOT(AND(LEFT(R228,1)="L",R228&lt;&gt;"LIGNE")),"",IF(UPPER(TRIM(W228))="QS","Qt. suffisante",IF(AI228="","",IF(AF228="MASSE",IF(AI228&gt;=1,"Kg","g"),IF(AF228="VOLUME",IF(AI228&gt;=1,"L","cl"),IFERROR(VLOOKUP(UPPER(TRIM(V228)),AP4:AS49,4,FALSE),V228))))))</f>
        <v/>
      </c>
      <c r="AB228" s="47" t="str">
        <f t="shared" si="47"/>
        <v/>
      </c>
      <c r="AC228" s="47" t="str">
        <f t="shared" si="48"/>
        <v/>
      </c>
      <c r="AD228" s="47" t="str">
        <f t="shared" si="52"/>
        <v/>
      </c>
      <c r="AE228" s="1"/>
      <c r="AF228" s="48" t="str">
        <f>IF(NOT(AND(LEFT(R228,1)="L",R228&lt;&gt;"LIGNE")),"",IFERROR(VLOOKUP(UPPER(TRIM(V228)),AP4:AS49,2,FALSE),""))</f>
        <v/>
      </c>
      <c r="AG228" s="49" t="str">
        <f>IF(NOT(AND(LEFT(R228,1)="L",R228&lt;&gt;"LIGNE")),"",IFERROR(VLOOKUP(UPPER(TRIM(V228)),AP4:AS49,3,FALSE),""))</f>
        <v/>
      </c>
      <c r="AH228" s="49" t="str">
        <f t="shared" si="49"/>
        <v/>
      </c>
      <c r="AI228" s="49" t="str">
        <f t="shared" si="53"/>
        <v/>
      </c>
      <c r="AJ228" s="49" t="str">
        <f t="shared" si="54"/>
        <v/>
      </c>
      <c r="AK228" s="40" t="str">
        <f>IF(R228="RECETTE","",IF(R228="PRINCIPAL AUTEUR",IF(OR(S228="",T228="",V228="",W228="",S228=0),"",IFERROR(IF(OR(VLOOKUP(UPPER(TRIM(SUBSTITUTE(T228,CHAR(160)," "))),AP4:AS49,2,FALSE)&lt;&gt;VLOOKUP(UPPER(TRIM(SUBSTITUTE(W228,CHAR(160)," "))),AP4:AS49,2,FALSE),AND(VLOOKUP(UPPER(TRIM(SUBSTITUTE(T228,CHAR(160)," "))),AP4:AS49,2,FALSE)="AUTRE",UPPER(TRIM(SUBSTITUTE(T228,CHAR(160)," ")))&lt;&gt;UPPER(TRIM(SUBSTITUTE(W228,CHAR(160)," "))))),"",(V228*VLOOKUP(UPPER(TRIM(SUBSTITUTE(W228,CHAR(160)," "))),AP4:AS49,3,FALSE))/(S228*VLOOKUP(UPPER(TRIM(SUBSTITUTE(T228,CHAR(160)," "))),AP4:AS49,3,FALSE))),"")),IFERROR(AK227,"")))</f>
        <v/>
      </c>
      <c r="AL228" s="40" t="str">
        <f t="shared" si="55"/>
        <v/>
      </c>
      <c r="AM228" s="50">
        <f t="shared" si="56"/>
        <v>0</v>
      </c>
      <c r="AN228" s="1"/>
      <c r="AO228" s="1"/>
      <c r="AP228" s="65" t="s">
        <v>459</v>
      </c>
      <c r="AQ228" s="1"/>
      <c r="AR228" s="1"/>
      <c r="AS228" s="1"/>
      <c r="BJ228" s="229">
        <v>1</v>
      </c>
    </row>
    <row r="229" spans="1:62" ht="20.100000000000001" customHeight="1" x14ac:dyDescent="0.25">
      <c r="A229" s="232" t="s">
        <v>237</v>
      </c>
      <c r="B229" s="178">
        <f t="shared" si="45"/>
        <v>0</v>
      </c>
      <c r="C229" s="156"/>
      <c r="D229" s="157"/>
      <c r="E229" s="157"/>
      <c r="F229" s="157"/>
      <c r="G229" s="157"/>
      <c r="H229" s="157"/>
      <c r="I229" s="158"/>
      <c r="J229" s="131"/>
      <c r="K229" s="255" t="str">
        <f t="shared" si="46"/>
        <v>►</v>
      </c>
      <c r="L229" s="341"/>
      <c r="M229" s="341"/>
      <c r="N229" s="341"/>
      <c r="O229" s="341"/>
      <c r="P229" s="341"/>
      <c r="Q229" s="1"/>
      <c r="R229" s="1"/>
      <c r="S229" s="77"/>
      <c r="T229" s="77"/>
      <c r="U229" s="77"/>
      <c r="V229" s="77"/>
      <c r="W229" s="1"/>
      <c r="X229" s="46" t="str">
        <f t="shared" si="50"/>
        <v/>
      </c>
      <c r="Y229" s="46" t="str">
        <f>IF(NOT(AND(LEFT(R229,1)="L",R229&lt;&gt;"LIGNE")),"",IF(UPPER(TRIM(W229))="QS","Qt. suffisante",IF(AJ229="","",IF(AF229="MASSE",IF(AJ229&gt;=1,"Kg","g"),IF(AF229="VOLUME",IF(AJ229&gt;=1,"L","cl"),IFERROR(VLOOKUP(UPPER(TRIM(V229)),AP4:AS49,4,FALSE),V229))))))</f>
        <v/>
      </c>
      <c r="Z229" s="78" t="str">
        <f t="shared" si="51"/>
        <v/>
      </c>
      <c r="AA229" s="45" t="str">
        <f>IF(NOT(AND(LEFT(R229,1)="L",R229&lt;&gt;"LIGNE")),"",IF(UPPER(TRIM(W229))="QS","Qt. suffisante",IF(AI229="","",IF(AF229="MASSE",IF(AI229&gt;=1,"Kg","g"),IF(AF229="VOLUME",IF(AI229&gt;=1,"L","cl"),IFERROR(VLOOKUP(UPPER(TRIM(V229)),AP4:AS49,4,FALSE),V229))))))</f>
        <v/>
      </c>
      <c r="AB229" s="47" t="str">
        <f t="shared" si="47"/>
        <v/>
      </c>
      <c r="AC229" s="47" t="str">
        <f t="shared" si="48"/>
        <v/>
      </c>
      <c r="AD229" s="47" t="str">
        <f t="shared" si="52"/>
        <v/>
      </c>
      <c r="AE229" s="1"/>
      <c r="AF229" s="48" t="str">
        <f>IF(NOT(AND(LEFT(R229,1)="L",R229&lt;&gt;"LIGNE")),"",IFERROR(VLOOKUP(UPPER(TRIM(V229)),AP4:AS49,2,FALSE),""))</f>
        <v/>
      </c>
      <c r="AG229" s="49" t="str">
        <f>IF(NOT(AND(LEFT(R229,1)="L",R229&lt;&gt;"LIGNE")),"",IFERROR(VLOOKUP(UPPER(TRIM(V229)),AP4:AS49,3,FALSE),""))</f>
        <v/>
      </c>
      <c r="AH229" s="49" t="str">
        <f t="shared" si="49"/>
        <v/>
      </c>
      <c r="AI229" s="49" t="str">
        <f t="shared" si="53"/>
        <v/>
      </c>
      <c r="AJ229" s="49" t="str">
        <f t="shared" si="54"/>
        <v/>
      </c>
      <c r="AK229" s="40" t="str">
        <f>IF(R229="RECETTE","",IF(R229="PRINCIPAL AUTEUR",IF(OR(S229="",T229="",V229="",W229="",S229=0),"",IFERROR(IF(OR(VLOOKUP(UPPER(TRIM(SUBSTITUTE(T229,CHAR(160)," "))),AP4:AS49,2,FALSE)&lt;&gt;VLOOKUP(UPPER(TRIM(SUBSTITUTE(W229,CHAR(160)," "))),AP4:AS49,2,FALSE),AND(VLOOKUP(UPPER(TRIM(SUBSTITUTE(T229,CHAR(160)," "))),AP4:AS49,2,FALSE)="AUTRE",UPPER(TRIM(SUBSTITUTE(T229,CHAR(160)," ")))&lt;&gt;UPPER(TRIM(SUBSTITUTE(W229,CHAR(160)," "))))),"",(V229*VLOOKUP(UPPER(TRIM(SUBSTITUTE(W229,CHAR(160)," "))),AP4:AS49,3,FALSE))/(S229*VLOOKUP(UPPER(TRIM(SUBSTITUTE(T229,CHAR(160)," "))),AP4:AS49,3,FALSE))),"")),IFERROR(AK228,"")))</f>
        <v/>
      </c>
      <c r="AL229" s="40" t="str">
        <f t="shared" si="55"/>
        <v/>
      </c>
      <c r="AM229" s="50">
        <f t="shared" si="56"/>
        <v>0</v>
      </c>
      <c r="AN229" s="1"/>
      <c r="AO229" s="1"/>
      <c r="AP229" s="65" t="s">
        <v>460</v>
      </c>
      <c r="AQ229" s="1"/>
      <c r="AR229" s="1"/>
      <c r="AS229" s="1"/>
      <c r="BJ229" s="229">
        <v>1</v>
      </c>
    </row>
    <row r="230" spans="1:62" ht="20.100000000000001" customHeight="1" x14ac:dyDescent="0.25">
      <c r="A230" s="232" t="s">
        <v>237</v>
      </c>
      <c r="B230" s="178">
        <f t="shared" si="45"/>
        <v>0</v>
      </c>
      <c r="C230" s="156"/>
      <c r="D230" s="157"/>
      <c r="E230" s="157"/>
      <c r="F230" s="157"/>
      <c r="G230" s="157"/>
      <c r="H230" s="157"/>
      <c r="I230" s="158"/>
      <c r="J230" s="131"/>
      <c r="K230" s="255" t="str">
        <f t="shared" si="46"/>
        <v>►</v>
      </c>
      <c r="L230" s="341"/>
      <c r="M230" s="341"/>
      <c r="N230" s="341"/>
      <c r="O230" s="341"/>
      <c r="P230" s="341"/>
      <c r="Q230" s="1"/>
      <c r="R230" s="1"/>
      <c r="S230" s="77"/>
      <c r="T230" s="77"/>
      <c r="U230" s="77"/>
      <c r="V230" s="77"/>
      <c r="W230" s="1"/>
      <c r="X230" s="46" t="str">
        <f t="shared" si="50"/>
        <v/>
      </c>
      <c r="Y230" s="46" t="str">
        <f>IF(NOT(AND(LEFT(R230,1)="L",R230&lt;&gt;"LIGNE")),"",IF(UPPER(TRIM(W230))="QS","Qt. suffisante",IF(AJ230="","",IF(AF230="MASSE",IF(AJ230&gt;=1,"Kg","g"),IF(AF230="VOLUME",IF(AJ230&gt;=1,"L","cl"),IFERROR(VLOOKUP(UPPER(TRIM(V230)),AP4:AS49,4,FALSE),V230))))))</f>
        <v/>
      </c>
      <c r="Z230" s="78" t="str">
        <f t="shared" si="51"/>
        <v/>
      </c>
      <c r="AA230" s="45" t="str">
        <f>IF(NOT(AND(LEFT(R230,1)="L",R230&lt;&gt;"LIGNE")),"",IF(UPPER(TRIM(W230))="QS","Qt. suffisante",IF(AI230="","",IF(AF230="MASSE",IF(AI230&gt;=1,"Kg","g"),IF(AF230="VOLUME",IF(AI230&gt;=1,"L","cl"),IFERROR(VLOOKUP(UPPER(TRIM(V230)),AP4:AS49,4,FALSE),V230))))))</f>
        <v/>
      </c>
      <c r="AB230" s="47" t="str">
        <f t="shared" si="47"/>
        <v/>
      </c>
      <c r="AC230" s="47" t="str">
        <f t="shared" si="48"/>
        <v/>
      </c>
      <c r="AD230" s="47" t="str">
        <f t="shared" si="52"/>
        <v/>
      </c>
      <c r="AE230" s="1"/>
      <c r="AF230" s="48" t="str">
        <f>IF(NOT(AND(LEFT(R230,1)="L",R230&lt;&gt;"LIGNE")),"",IFERROR(VLOOKUP(UPPER(TRIM(V230)),AP4:AS49,2,FALSE),""))</f>
        <v/>
      </c>
      <c r="AG230" s="49" t="str">
        <f>IF(NOT(AND(LEFT(R230,1)="L",R230&lt;&gt;"LIGNE")),"",IFERROR(VLOOKUP(UPPER(TRIM(V230)),AP4:AS49,3,FALSE),""))</f>
        <v/>
      </c>
      <c r="AH230" s="49" t="str">
        <f t="shared" si="49"/>
        <v/>
      </c>
      <c r="AI230" s="49" t="str">
        <f t="shared" si="53"/>
        <v/>
      </c>
      <c r="AJ230" s="49" t="str">
        <f t="shared" si="54"/>
        <v/>
      </c>
      <c r="AK230" s="40" t="str">
        <f>IF(R230="RECETTE","",IF(R230="PRINCIPAL AUTEUR",IF(OR(S230="",T230="",V230="",W230="",S230=0),"",IFERROR(IF(OR(VLOOKUP(UPPER(TRIM(SUBSTITUTE(T230,CHAR(160)," "))),AP4:AS49,2,FALSE)&lt;&gt;VLOOKUP(UPPER(TRIM(SUBSTITUTE(W230,CHAR(160)," "))),AP4:AS49,2,FALSE),AND(VLOOKUP(UPPER(TRIM(SUBSTITUTE(T230,CHAR(160)," "))),AP4:AS49,2,FALSE)="AUTRE",UPPER(TRIM(SUBSTITUTE(T230,CHAR(160)," ")))&lt;&gt;UPPER(TRIM(SUBSTITUTE(W230,CHAR(160)," "))))),"",(V230*VLOOKUP(UPPER(TRIM(SUBSTITUTE(W230,CHAR(160)," "))),AP4:AS49,3,FALSE))/(S230*VLOOKUP(UPPER(TRIM(SUBSTITUTE(T230,CHAR(160)," "))),AP4:AS49,3,FALSE))),"")),IFERROR(AK229,"")))</f>
        <v/>
      </c>
      <c r="AL230" s="40" t="str">
        <f t="shared" si="55"/>
        <v/>
      </c>
      <c r="AM230" s="50">
        <f t="shared" si="56"/>
        <v>0</v>
      </c>
      <c r="AN230" s="1"/>
      <c r="AO230" s="1"/>
      <c r="AP230" s="65" t="s">
        <v>461</v>
      </c>
      <c r="AQ230" s="1"/>
      <c r="AR230" s="1"/>
      <c r="AS230" s="1"/>
      <c r="BJ230" s="229">
        <v>1</v>
      </c>
    </row>
    <row r="231" spans="1:62" ht="20.100000000000001" customHeight="1" x14ac:dyDescent="0.25">
      <c r="A231" s="232" t="s">
        <v>237</v>
      </c>
      <c r="B231" s="178">
        <f t="shared" ref="B231:B294" si="57">LEN(C231)+LEN(D231)+LEN(E231)+LEN(F231)+LEN(G231)+LEN(H231)+LEN(I231)</f>
        <v>0</v>
      </c>
      <c r="C231" s="156"/>
      <c r="D231" s="157"/>
      <c r="E231" s="157"/>
      <c r="F231" s="157"/>
      <c r="G231" s="157"/>
      <c r="H231" s="157"/>
      <c r="I231" s="158"/>
      <c r="J231" s="131"/>
      <c r="K231" s="255" t="str">
        <f t="shared" si="46"/>
        <v>►</v>
      </c>
      <c r="L231" s="341"/>
      <c r="M231" s="341"/>
      <c r="N231" s="341"/>
      <c r="O231" s="341"/>
      <c r="P231" s="341"/>
      <c r="Q231" s="1"/>
      <c r="R231" s="1"/>
      <c r="S231" s="77"/>
      <c r="T231" s="77"/>
      <c r="U231" s="77"/>
      <c r="V231" s="77"/>
      <c r="W231" s="1"/>
      <c r="X231" s="46" t="str">
        <f t="shared" si="50"/>
        <v/>
      </c>
      <c r="Y231" s="46" t="str">
        <f>IF(NOT(AND(LEFT(R231,1)="L",R231&lt;&gt;"LIGNE")),"",IF(UPPER(TRIM(W231))="QS","Qt. suffisante",IF(AJ231="","",IF(AF231="MASSE",IF(AJ231&gt;=1,"Kg","g"),IF(AF231="VOLUME",IF(AJ231&gt;=1,"L","cl"),IFERROR(VLOOKUP(UPPER(TRIM(V231)),AP4:AS49,4,FALSE),V231))))))</f>
        <v/>
      </c>
      <c r="Z231" s="78" t="str">
        <f t="shared" si="51"/>
        <v/>
      </c>
      <c r="AA231" s="45" t="str">
        <f>IF(NOT(AND(LEFT(R231,1)="L",R231&lt;&gt;"LIGNE")),"",IF(UPPER(TRIM(W231))="QS","Qt. suffisante",IF(AI231="","",IF(AF231="MASSE",IF(AI231&gt;=1,"Kg","g"),IF(AF231="VOLUME",IF(AI231&gt;=1,"L","cl"),IFERROR(VLOOKUP(UPPER(TRIM(V231)),AP4:AS49,4,FALSE),V231))))))</f>
        <v/>
      </c>
      <c r="AB231" s="47" t="str">
        <f t="shared" si="47"/>
        <v/>
      </c>
      <c r="AC231" s="47" t="str">
        <f t="shared" si="48"/>
        <v/>
      </c>
      <c r="AD231" s="47" t="str">
        <f t="shared" si="52"/>
        <v/>
      </c>
      <c r="AE231" s="1"/>
      <c r="AF231" s="48" t="str">
        <f>IF(NOT(AND(LEFT(R231,1)="L",R231&lt;&gt;"LIGNE")),"",IFERROR(VLOOKUP(UPPER(TRIM(V231)),AP4:AS49,2,FALSE),""))</f>
        <v/>
      </c>
      <c r="AG231" s="49" t="str">
        <f>IF(NOT(AND(LEFT(R231,1)="L",R231&lt;&gt;"LIGNE")),"",IFERROR(VLOOKUP(UPPER(TRIM(V231)),AP4:AS49,3,FALSE),""))</f>
        <v/>
      </c>
      <c r="AH231" s="49" t="str">
        <f t="shared" si="49"/>
        <v/>
      </c>
      <c r="AI231" s="49" t="str">
        <f t="shared" si="53"/>
        <v/>
      </c>
      <c r="AJ231" s="49" t="str">
        <f t="shared" si="54"/>
        <v/>
      </c>
      <c r="AK231" s="40" t="str">
        <f>IF(R231="RECETTE","",IF(R231="PRINCIPAL AUTEUR",IF(OR(S231="",T231="",V231="",W231="",S231=0),"",IFERROR(IF(OR(VLOOKUP(UPPER(TRIM(SUBSTITUTE(T231,CHAR(160)," "))),AP4:AS49,2,FALSE)&lt;&gt;VLOOKUP(UPPER(TRIM(SUBSTITUTE(W231,CHAR(160)," "))),AP4:AS49,2,FALSE),AND(VLOOKUP(UPPER(TRIM(SUBSTITUTE(T231,CHAR(160)," "))),AP4:AS49,2,FALSE)="AUTRE",UPPER(TRIM(SUBSTITUTE(T231,CHAR(160)," ")))&lt;&gt;UPPER(TRIM(SUBSTITUTE(W231,CHAR(160)," "))))),"",(V231*VLOOKUP(UPPER(TRIM(SUBSTITUTE(W231,CHAR(160)," "))),AP4:AS49,3,FALSE))/(S231*VLOOKUP(UPPER(TRIM(SUBSTITUTE(T231,CHAR(160)," "))),AP4:AS49,3,FALSE))),"")),IFERROR(AK230,"")))</f>
        <v/>
      </c>
      <c r="AL231" s="40" t="str">
        <f t="shared" si="55"/>
        <v/>
      </c>
      <c r="AM231" s="50">
        <f t="shared" si="56"/>
        <v>0</v>
      </c>
      <c r="AN231" s="1"/>
      <c r="AO231" s="1"/>
      <c r="AP231" s="65" t="s">
        <v>462</v>
      </c>
      <c r="AQ231" s="1"/>
      <c r="AR231" s="1"/>
      <c r="AS231" s="1"/>
      <c r="BJ231" s="229">
        <v>1</v>
      </c>
    </row>
    <row r="232" spans="1:62" ht="20.100000000000001" customHeight="1" x14ac:dyDescent="0.25">
      <c r="A232" s="232" t="s">
        <v>237</v>
      </c>
      <c r="B232" s="178">
        <f t="shared" si="57"/>
        <v>0</v>
      </c>
      <c r="C232" s="156"/>
      <c r="D232" s="157"/>
      <c r="E232" s="157"/>
      <c r="F232" s="157"/>
      <c r="G232" s="157"/>
      <c r="H232" s="157"/>
      <c r="I232" s="158"/>
      <c r="J232" s="131"/>
      <c r="K232" s="255" t="str">
        <f t="shared" si="46"/>
        <v>►</v>
      </c>
      <c r="L232" s="341"/>
      <c r="M232" s="341"/>
      <c r="N232" s="341"/>
      <c r="O232" s="341"/>
      <c r="P232" s="341"/>
      <c r="Q232" s="1"/>
      <c r="R232" s="1"/>
      <c r="S232" s="77"/>
      <c r="T232" s="77"/>
      <c r="U232" s="77"/>
      <c r="V232" s="77"/>
      <c r="W232" s="1"/>
      <c r="X232" s="46" t="str">
        <f t="shared" si="50"/>
        <v/>
      </c>
      <c r="Y232" s="46" t="str">
        <f>IF(NOT(AND(LEFT(R232,1)="L",R232&lt;&gt;"LIGNE")),"",IF(UPPER(TRIM(W232))="QS","Qt. suffisante",IF(AJ232="","",IF(AF232="MASSE",IF(AJ232&gt;=1,"Kg","g"),IF(AF232="VOLUME",IF(AJ232&gt;=1,"L","cl"),IFERROR(VLOOKUP(UPPER(TRIM(V232)),AP4:AS49,4,FALSE),V232))))))</f>
        <v/>
      </c>
      <c r="Z232" s="78" t="str">
        <f t="shared" si="51"/>
        <v/>
      </c>
      <c r="AA232" s="45" t="str">
        <f>IF(NOT(AND(LEFT(R232,1)="L",R232&lt;&gt;"LIGNE")),"",IF(UPPER(TRIM(W232))="QS","Qt. suffisante",IF(AI232="","",IF(AF232="MASSE",IF(AI232&gt;=1,"Kg","g"),IF(AF232="VOLUME",IF(AI232&gt;=1,"L","cl"),IFERROR(VLOOKUP(UPPER(TRIM(V232)),AP4:AS49,4,FALSE),V232))))))</f>
        <v/>
      </c>
      <c r="AB232" s="47" t="str">
        <f t="shared" si="47"/>
        <v/>
      </c>
      <c r="AC232" s="47" t="str">
        <f t="shared" si="48"/>
        <v/>
      </c>
      <c r="AD232" s="47" t="str">
        <f t="shared" si="52"/>
        <v/>
      </c>
      <c r="AE232" s="1"/>
      <c r="AF232" s="48" t="str">
        <f>IF(NOT(AND(LEFT(R232,1)="L",R232&lt;&gt;"LIGNE")),"",IFERROR(VLOOKUP(UPPER(TRIM(V232)),AP4:AS49,2,FALSE),""))</f>
        <v/>
      </c>
      <c r="AG232" s="49" t="str">
        <f>IF(NOT(AND(LEFT(R232,1)="L",R232&lt;&gt;"LIGNE")),"",IFERROR(VLOOKUP(UPPER(TRIM(V232)),AP4:AS49,3,FALSE),""))</f>
        <v/>
      </c>
      <c r="AH232" s="49" t="str">
        <f t="shared" si="49"/>
        <v/>
      </c>
      <c r="AI232" s="49" t="str">
        <f t="shared" si="53"/>
        <v/>
      </c>
      <c r="AJ232" s="49" t="str">
        <f t="shared" si="54"/>
        <v/>
      </c>
      <c r="AK232" s="40" t="str">
        <f>IF(R232="RECETTE","",IF(R232="PRINCIPAL AUTEUR",IF(OR(S232="",T232="",V232="",W232="",S232=0),"",IFERROR(IF(OR(VLOOKUP(UPPER(TRIM(SUBSTITUTE(T232,CHAR(160)," "))),AP4:AS49,2,FALSE)&lt;&gt;VLOOKUP(UPPER(TRIM(SUBSTITUTE(W232,CHAR(160)," "))),AP4:AS49,2,FALSE),AND(VLOOKUP(UPPER(TRIM(SUBSTITUTE(T232,CHAR(160)," "))),AP4:AS49,2,FALSE)="AUTRE",UPPER(TRIM(SUBSTITUTE(T232,CHAR(160)," ")))&lt;&gt;UPPER(TRIM(SUBSTITUTE(W232,CHAR(160)," "))))),"",(V232*VLOOKUP(UPPER(TRIM(SUBSTITUTE(W232,CHAR(160)," "))),AP4:AS49,3,FALSE))/(S232*VLOOKUP(UPPER(TRIM(SUBSTITUTE(T232,CHAR(160)," "))),AP4:AS49,3,FALSE))),"")),IFERROR(AK231,"")))</f>
        <v/>
      </c>
      <c r="AL232" s="40" t="str">
        <f t="shared" si="55"/>
        <v/>
      </c>
      <c r="AM232" s="50">
        <f t="shared" si="56"/>
        <v>0</v>
      </c>
      <c r="AN232" s="1"/>
      <c r="AO232" s="1"/>
      <c r="AP232" s="66" t="s">
        <v>463</v>
      </c>
      <c r="AQ232" s="1"/>
      <c r="AR232" s="1"/>
      <c r="AS232" s="1"/>
      <c r="BJ232" s="229">
        <v>1</v>
      </c>
    </row>
    <row r="233" spans="1:62" ht="20.100000000000001" customHeight="1" x14ac:dyDescent="0.25">
      <c r="A233" s="232" t="s">
        <v>237</v>
      </c>
      <c r="B233" s="178">
        <f t="shared" si="57"/>
        <v>0</v>
      </c>
      <c r="C233" s="156"/>
      <c r="D233" s="157"/>
      <c r="E233" s="157"/>
      <c r="F233" s="157"/>
      <c r="G233" s="157"/>
      <c r="H233" s="157"/>
      <c r="I233" s="158"/>
      <c r="J233" s="131" t="s">
        <v>237</v>
      </c>
      <c r="K233" s="255" t="str">
        <f t="shared" si="46"/>
        <v>►</v>
      </c>
      <c r="L233" s="341"/>
      <c r="M233" s="341"/>
      <c r="N233" s="341"/>
      <c r="O233" s="341"/>
      <c r="P233" s="341"/>
      <c r="Q233" s="1"/>
      <c r="R233" s="1"/>
      <c r="S233" s="77"/>
      <c r="T233" s="77"/>
      <c r="U233" s="77"/>
      <c r="V233" s="77"/>
      <c r="W233" s="1"/>
      <c r="X233" s="46" t="str">
        <f t="shared" si="50"/>
        <v/>
      </c>
      <c r="Y233" s="46" t="str">
        <f>IF(NOT(AND(LEFT(R233,1)="L",R233&lt;&gt;"LIGNE")),"",IF(UPPER(TRIM(W233))="QS","Qt. suffisante",IF(AJ233="","",IF(AF233="MASSE",IF(AJ233&gt;=1,"Kg","g"),IF(AF233="VOLUME",IF(AJ233&gt;=1,"L","cl"),IFERROR(VLOOKUP(UPPER(TRIM(V233)),AP4:AS49,4,FALSE),V233))))))</f>
        <v/>
      </c>
      <c r="Z233" s="78" t="str">
        <f t="shared" si="51"/>
        <v/>
      </c>
      <c r="AA233" s="45" t="str">
        <f>IF(NOT(AND(LEFT(R233,1)="L",R233&lt;&gt;"LIGNE")),"",IF(UPPER(TRIM(W233))="QS","Qt. suffisante",IF(AI233="","",IF(AF233="MASSE",IF(AI233&gt;=1,"Kg","g"),IF(AF233="VOLUME",IF(AI233&gt;=1,"L","cl"),IFERROR(VLOOKUP(UPPER(TRIM(V233)),AP4:AS49,4,FALSE),V233))))))</f>
        <v/>
      </c>
      <c r="AB233" s="47" t="str">
        <f t="shared" si="47"/>
        <v/>
      </c>
      <c r="AC233" s="47" t="str">
        <f t="shared" si="48"/>
        <v/>
      </c>
      <c r="AD233" s="47" t="str">
        <f t="shared" si="52"/>
        <v/>
      </c>
      <c r="AE233" s="1"/>
      <c r="AF233" s="48" t="str">
        <f>IF(NOT(AND(LEFT(R233,1)="L",R233&lt;&gt;"LIGNE")),"",IFERROR(VLOOKUP(UPPER(TRIM(V233)),AP4:AS49,2,FALSE),""))</f>
        <v/>
      </c>
      <c r="AG233" s="49" t="str">
        <f>IF(NOT(AND(LEFT(R233,1)="L",R233&lt;&gt;"LIGNE")),"",IFERROR(VLOOKUP(UPPER(TRIM(V233)),AP4:AS49,3,FALSE),""))</f>
        <v/>
      </c>
      <c r="AH233" s="49" t="str">
        <f t="shared" si="49"/>
        <v/>
      </c>
      <c r="AI233" s="49" t="str">
        <f t="shared" si="53"/>
        <v/>
      </c>
      <c r="AJ233" s="49" t="str">
        <f t="shared" si="54"/>
        <v/>
      </c>
      <c r="AK233" s="40" t="str">
        <f>IF(R233="RECETTE","",IF(R233="PRINCIPAL AUTEUR",IF(OR(S233="",T233="",V233="",W233="",S233=0),"",IFERROR(IF(OR(VLOOKUP(UPPER(TRIM(SUBSTITUTE(T233,CHAR(160)," "))),AP4:AS49,2,FALSE)&lt;&gt;VLOOKUP(UPPER(TRIM(SUBSTITUTE(W233,CHAR(160)," "))),AP4:AS49,2,FALSE),AND(VLOOKUP(UPPER(TRIM(SUBSTITUTE(T233,CHAR(160)," "))),AP4:AS49,2,FALSE)="AUTRE",UPPER(TRIM(SUBSTITUTE(T233,CHAR(160)," ")))&lt;&gt;UPPER(TRIM(SUBSTITUTE(W233,CHAR(160)," "))))),"",(V233*VLOOKUP(UPPER(TRIM(SUBSTITUTE(W233,CHAR(160)," "))),AP4:AS49,3,FALSE))/(S233*VLOOKUP(UPPER(TRIM(SUBSTITUTE(T233,CHAR(160)," "))),AP4:AS49,3,FALSE))),"")),IFERROR(AK232,"")))</f>
        <v/>
      </c>
      <c r="AL233" s="40" t="str">
        <f t="shared" si="55"/>
        <v/>
      </c>
      <c r="AM233" s="50">
        <f t="shared" si="56"/>
        <v>0</v>
      </c>
      <c r="AN233" s="1"/>
      <c r="AO233" s="1"/>
      <c r="AP233" s="66" t="s">
        <v>464</v>
      </c>
      <c r="AQ233" s="1"/>
      <c r="AR233" s="1"/>
      <c r="AS233" s="1"/>
      <c r="BJ233" s="229">
        <v>1</v>
      </c>
    </row>
    <row r="234" spans="1:62" ht="20.100000000000001" customHeight="1" x14ac:dyDescent="0.25">
      <c r="A234" s="232" t="s">
        <v>237</v>
      </c>
      <c r="B234" s="178">
        <f t="shared" si="57"/>
        <v>0</v>
      </c>
      <c r="C234" s="156"/>
      <c r="D234" s="157"/>
      <c r="E234" s="157"/>
      <c r="F234" s="157"/>
      <c r="G234" s="157"/>
      <c r="H234" s="157"/>
      <c r="I234" s="158"/>
      <c r="J234" s="131" t="s">
        <v>237</v>
      </c>
      <c r="K234" s="255" t="str">
        <f t="shared" si="46"/>
        <v>►</v>
      </c>
      <c r="L234" s="341"/>
      <c r="M234" s="341"/>
      <c r="N234" s="341"/>
      <c r="O234" s="341"/>
      <c r="P234" s="341"/>
      <c r="Q234" s="1"/>
      <c r="R234" s="1"/>
      <c r="S234" s="77"/>
      <c r="T234" s="77"/>
      <c r="U234" s="77"/>
      <c r="V234" s="77"/>
      <c r="W234" s="1"/>
      <c r="X234" s="46" t="str">
        <f t="shared" si="50"/>
        <v/>
      </c>
      <c r="Y234" s="46" t="str">
        <f>IF(NOT(AND(LEFT(R234,1)="L",R234&lt;&gt;"LIGNE")),"",IF(UPPER(TRIM(W234))="QS","Qt. suffisante",IF(AJ234="","",IF(AF234="MASSE",IF(AJ234&gt;=1,"Kg","g"),IF(AF234="VOLUME",IF(AJ234&gt;=1,"L","cl"),IFERROR(VLOOKUP(UPPER(TRIM(V234)),AP4:AS49,4,FALSE),V234))))))</f>
        <v/>
      </c>
      <c r="Z234" s="78" t="str">
        <f t="shared" si="51"/>
        <v/>
      </c>
      <c r="AA234" s="45" t="str">
        <f>IF(NOT(AND(LEFT(R234,1)="L",R234&lt;&gt;"LIGNE")),"",IF(UPPER(TRIM(W234))="QS","Qt. suffisante",IF(AI234="","",IF(AF234="MASSE",IF(AI234&gt;=1,"Kg","g"),IF(AF234="VOLUME",IF(AI234&gt;=1,"L","cl"),IFERROR(VLOOKUP(UPPER(TRIM(V234)),AP4:AS49,4,FALSE),V234))))))</f>
        <v/>
      </c>
      <c r="AB234" s="47" t="str">
        <f t="shared" si="47"/>
        <v/>
      </c>
      <c r="AC234" s="47" t="str">
        <f t="shared" si="48"/>
        <v/>
      </c>
      <c r="AD234" s="47" t="str">
        <f t="shared" si="52"/>
        <v/>
      </c>
      <c r="AE234" s="1"/>
      <c r="AF234" s="48" t="str">
        <f>IF(NOT(AND(LEFT(R234,1)="L",R234&lt;&gt;"LIGNE")),"",IFERROR(VLOOKUP(UPPER(TRIM(V234)),AP4:AS49,2,FALSE),""))</f>
        <v/>
      </c>
      <c r="AG234" s="49" t="str">
        <f>IF(NOT(AND(LEFT(R234,1)="L",R234&lt;&gt;"LIGNE")),"",IFERROR(VLOOKUP(UPPER(TRIM(V234)),AP4:AS49,3,FALSE),""))</f>
        <v/>
      </c>
      <c r="AH234" s="49" t="str">
        <f t="shared" si="49"/>
        <v/>
      </c>
      <c r="AI234" s="49" t="str">
        <f t="shared" si="53"/>
        <v/>
      </c>
      <c r="AJ234" s="49" t="str">
        <f t="shared" si="54"/>
        <v/>
      </c>
      <c r="AK234" s="40" t="str">
        <f>IF(R234="RECETTE","",IF(R234="PRINCIPAL AUTEUR",IF(OR(S234="",T234="",V234="",W234="",S234=0),"",IFERROR(IF(OR(VLOOKUP(UPPER(TRIM(SUBSTITUTE(T234,CHAR(160)," "))),AP4:AS49,2,FALSE)&lt;&gt;VLOOKUP(UPPER(TRIM(SUBSTITUTE(W234,CHAR(160)," "))),AP4:AS49,2,FALSE),AND(VLOOKUP(UPPER(TRIM(SUBSTITUTE(T234,CHAR(160)," "))),AP4:AS49,2,FALSE)="AUTRE",UPPER(TRIM(SUBSTITUTE(T234,CHAR(160)," ")))&lt;&gt;UPPER(TRIM(SUBSTITUTE(W234,CHAR(160)," "))))),"",(V234*VLOOKUP(UPPER(TRIM(SUBSTITUTE(W234,CHAR(160)," "))),AP4:AS49,3,FALSE))/(S234*VLOOKUP(UPPER(TRIM(SUBSTITUTE(T234,CHAR(160)," "))),AP4:AS49,3,FALSE))),"")),IFERROR(AK233,"")))</f>
        <v/>
      </c>
      <c r="AL234" s="40" t="str">
        <f t="shared" si="55"/>
        <v/>
      </c>
      <c r="AM234" s="50">
        <f t="shared" si="56"/>
        <v>0</v>
      </c>
      <c r="AN234" s="1"/>
      <c r="AO234" s="1"/>
      <c r="AP234" s="66" t="s">
        <v>465</v>
      </c>
      <c r="AQ234" s="1"/>
      <c r="AR234" s="1"/>
      <c r="AS234" s="1"/>
      <c r="BJ234" s="229">
        <v>1</v>
      </c>
    </row>
    <row r="235" spans="1:62" ht="20.100000000000001" customHeight="1" x14ac:dyDescent="0.25">
      <c r="A235" s="232" t="s">
        <v>237</v>
      </c>
      <c r="B235" s="178">
        <f t="shared" si="57"/>
        <v>0</v>
      </c>
      <c r="C235" s="156"/>
      <c r="D235" s="157"/>
      <c r="E235" s="157"/>
      <c r="F235" s="157"/>
      <c r="G235" s="157"/>
      <c r="H235" s="157"/>
      <c r="I235" s="158"/>
      <c r="J235" s="131" t="s">
        <v>237</v>
      </c>
      <c r="K235" s="255" t="str">
        <f t="shared" si="46"/>
        <v>►</v>
      </c>
      <c r="L235" s="341"/>
      <c r="M235" s="341"/>
      <c r="N235" s="341"/>
      <c r="O235" s="341"/>
      <c r="P235" s="341"/>
      <c r="Q235" s="1"/>
      <c r="R235" s="1"/>
      <c r="S235" s="77"/>
      <c r="T235" s="77"/>
      <c r="U235" s="77"/>
      <c r="V235" s="77"/>
      <c r="W235" s="1"/>
      <c r="X235" s="46" t="str">
        <f t="shared" si="50"/>
        <v/>
      </c>
      <c r="Y235" s="46" t="str">
        <f>IF(NOT(AND(LEFT(R235,1)="L",R235&lt;&gt;"LIGNE")),"",IF(UPPER(TRIM(W235))="QS","Qt. suffisante",IF(AJ235="","",IF(AF235="MASSE",IF(AJ235&gt;=1,"Kg","g"),IF(AF235="VOLUME",IF(AJ235&gt;=1,"L","cl"),IFERROR(VLOOKUP(UPPER(TRIM(V235)),AP4:AS49,4,FALSE),V235))))))</f>
        <v/>
      </c>
      <c r="Z235" s="78" t="str">
        <f t="shared" si="51"/>
        <v/>
      </c>
      <c r="AA235" s="45" t="str">
        <f>IF(NOT(AND(LEFT(R235,1)="L",R235&lt;&gt;"LIGNE")),"",IF(UPPER(TRIM(W235))="QS","Qt. suffisante",IF(AI235="","",IF(AF235="MASSE",IF(AI235&gt;=1,"Kg","g"),IF(AF235="VOLUME",IF(AI235&gt;=1,"L","cl"),IFERROR(VLOOKUP(UPPER(TRIM(V235)),AP4:AS49,4,FALSE),V235))))))</f>
        <v/>
      </c>
      <c r="AB235" s="47" t="str">
        <f t="shared" si="47"/>
        <v/>
      </c>
      <c r="AC235" s="47" t="str">
        <f t="shared" si="48"/>
        <v/>
      </c>
      <c r="AD235" s="47" t="str">
        <f t="shared" si="52"/>
        <v/>
      </c>
      <c r="AE235" s="1"/>
      <c r="AF235" s="48" t="str">
        <f>IF(NOT(AND(LEFT(R235,1)="L",R235&lt;&gt;"LIGNE")),"",IFERROR(VLOOKUP(UPPER(TRIM(V235)),AP4:AS49,2,FALSE),""))</f>
        <v/>
      </c>
      <c r="AG235" s="49" t="str">
        <f>IF(NOT(AND(LEFT(R235,1)="L",R235&lt;&gt;"LIGNE")),"",IFERROR(VLOOKUP(UPPER(TRIM(V235)),AP4:AS49,3,FALSE),""))</f>
        <v/>
      </c>
      <c r="AH235" s="49" t="str">
        <f t="shared" si="49"/>
        <v/>
      </c>
      <c r="AI235" s="49" t="str">
        <f t="shared" si="53"/>
        <v/>
      </c>
      <c r="AJ235" s="49" t="str">
        <f t="shared" si="54"/>
        <v/>
      </c>
      <c r="AK235" s="40" t="str">
        <f>IF(R235="RECETTE","",IF(R235="PRINCIPAL AUTEUR",IF(OR(S235="",T235="",V235="",W235="",S235=0),"",IFERROR(IF(OR(VLOOKUP(UPPER(TRIM(SUBSTITUTE(T235,CHAR(160)," "))),AP4:AS49,2,FALSE)&lt;&gt;VLOOKUP(UPPER(TRIM(SUBSTITUTE(W235,CHAR(160)," "))),AP4:AS49,2,FALSE),AND(VLOOKUP(UPPER(TRIM(SUBSTITUTE(T235,CHAR(160)," "))),AP4:AS49,2,FALSE)="AUTRE",UPPER(TRIM(SUBSTITUTE(T235,CHAR(160)," ")))&lt;&gt;UPPER(TRIM(SUBSTITUTE(W235,CHAR(160)," "))))),"",(V235*VLOOKUP(UPPER(TRIM(SUBSTITUTE(W235,CHAR(160)," "))),AP4:AS49,3,FALSE))/(S235*VLOOKUP(UPPER(TRIM(SUBSTITUTE(T235,CHAR(160)," "))),AP4:AS49,3,FALSE))),"")),IFERROR(AK234,"")))</f>
        <v/>
      </c>
      <c r="AL235" s="40" t="str">
        <f t="shared" si="55"/>
        <v/>
      </c>
      <c r="AM235" s="50">
        <f t="shared" si="56"/>
        <v>0</v>
      </c>
      <c r="AN235" s="1"/>
      <c r="AO235" s="1"/>
      <c r="AP235" s="66" t="s">
        <v>466</v>
      </c>
      <c r="AQ235" s="1"/>
      <c r="AR235" s="1"/>
      <c r="AS235" s="1"/>
      <c r="BJ235" s="229">
        <v>1</v>
      </c>
    </row>
    <row r="236" spans="1:62" ht="20.100000000000001" customHeight="1" x14ac:dyDescent="0.25">
      <c r="A236" s="232" t="s">
        <v>237</v>
      </c>
      <c r="B236" s="178">
        <f t="shared" si="57"/>
        <v>0</v>
      </c>
      <c r="C236" s="156"/>
      <c r="D236" s="157"/>
      <c r="E236" s="157"/>
      <c r="F236" s="157"/>
      <c r="G236" s="157"/>
      <c r="H236" s="157"/>
      <c r="I236" s="158"/>
      <c r="J236" s="131" t="s">
        <v>237</v>
      </c>
      <c r="K236" s="255" t="str">
        <f t="shared" si="46"/>
        <v>►</v>
      </c>
      <c r="L236" s="341"/>
      <c r="M236" s="341"/>
      <c r="N236" s="341"/>
      <c r="O236" s="341"/>
      <c r="P236" s="341"/>
      <c r="Q236" s="1"/>
      <c r="R236" s="1"/>
      <c r="S236" s="77"/>
      <c r="T236" s="77"/>
      <c r="U236" s="77"/>
      <c r="V236" s="77"/>
      <c r="W236" s="1"/>
      <c r="X236" s="46" t="str">
        <f t="shared" si="50"/>
        <v/>
      </c>
      <c r="Y236" s="46" t="str">
        <f>IF(NOT(AND(LEFT(R236,1)="L",R236&lt;&gt;"LIGNE")),"",IF(UPPER(TRIM(W236))="QS","Qt. suffisante",IF(AJ236="","",IF(AF236="MASSE",IF(AJ236&gt;=1,"Kg","g"),IF(AF236="VOLUME",IF(AJ236&gt;=1,"L","cl"),IFERROR(VLOOKUP(UPPER(TRIM(V236)),AP4:AS49,4,FALSE),V236))))))</f>
        <v/>
      </c>
      <c r="Z236" s="78" t="str">
        <f t="shared" si="51"/>
        <v/>
      </c>
      <c r="AA236" s="45" t="str">
        <f>IF(NOT(AND(LEFT(R236,1)="L",R236&lt;&gt;"LIGNE")),"",IF(UPPER(TRIM(W236))="QS","Qt. suffisante",IF(AI236="","",IF(AF236="MASSE",IF(AI236&gt;=1,"Kg","g"),IF(AF236="VOLUME",IF(AI236&gt;=1,"L","cl"),IFERROR(VLOOKUP(UPPER(TRIM(V236)),AP4:AS49,4,FALSE),V236))))))</f>
        <v/>
      </c>
      <c r="AB236" s="47" t="str">
        <f t="shared" si="47"/>
        <v/>
      </c>
      <c r="AC236" s="47" t="str">
        <f t="shared" si="48"/>
        <v/>
      </c>
      <c r="AD236" s="47" t="str">
        <f t="shared" si="52"/>
        <v/>
      </c>
      <c r="AE236" s="1"/>
      <c r="AF236" s="48" t="str">
        <f>IF(NOT(AND(LEFT(R236,1)="L",R236&lt;&gt;"LIGNE")),"",IFERROR(VLOOKUP(UPPER(TRIM(V236)),AP4:AS49,2,FALSE),""))</f>
        <v/>
      </c>
      <c r="AG236" s="49" t="str">
        <f>IF(NOT(AND(LEFT(R236,1)="L",R236&lt;&gt;"LIGNE")),"",IFERROR(VLOOKUP(UPPER(TRIM(V236)),AP4:AS49,3,FALSE),""))</f>
        <v/>
      </c>
      <c r="AH236" s="49" t="str">
        <f t="shared" si="49"/>
        <v/>
      </c>
      <c r="AI236" s="49" t="str">
        <f t="shared" si="53"/>
        <v/>
      </c>
      <c r="AJ236" s="49" t="str">
        <f t="shared" si="54"/>
        <v/>
      </c>
      <c r="AK236" s="40" t="str">
        <f>IF(R236="RECETTE","",IF(R236="PRINCIPAL AUTEUR",IF(OR(S236="",T236="",V236="",W236="",S236=0),"",IFERROR(IF(OR(VLOOKUP(UPPER(TRIM(SUBSTITUTE(T236,CHAR(160)," "))),AP4:AS49,2,FALSE)&lt;&gt;VLOOKUP(UPPER(TRIM(SUBSTITUTE(W236,CHAR(160)," "))),AP4:AS49,2,FALSE),AND(VLOOKUP(UPPER(TRIM(SUBSTITUTE(T236,CHAR(160)," "))),AP4:AS49,2,FALSE)="AUTRE",UPPER(TRIM(SUBSTITUTE(T236,CHAR(160)," ")))&lt;&gt;UPPER(TRIM(SUBSTITUTE(W236,CHAR(160)," "))))),"",(V236*VLOOKUP(UPPER(TRIM(SUBSTITUTE(W236,CHAR(160)," "))),AP4:AS49,3,FALSE))/(S236*VLOOKUP(UPPER(TRIM(SUBSTITUTE(T236,CHAR(160)," "))),AP4:AS49,3,FALSE))),"")),IFERROR(AK235,"")))</f>
        <v/>
      </c>
      <c r="AL236" s="40" t="str">
        <f t="shared" si="55"/>
        <v/>
      </c>
      <c r="AM236" s="50">
        <f t="shared" si="56"/>
        <v>0</v>
      </c>
      <c r="AN236" s="1"/>
      <c r="AO236" s="1"/>
      <c r="AP236" s="66" t="s">
        <v>467</v>
      </c>
      <c r="AQ236" s="1"/>
      <c r="AR236" s="1"/>
      <c r="AS236" s="1"/>
      <c r="BJ236" s="229">
        <v>1</v>
      </c>
    </row>
    <row r="237" spans="1:62" ht="20.100000000000001" customHeight="1" x14ac:dyDescent="0.25">
      <c r="A237" s="232" t="s">
        <v>237</v>
      </c>
      <c r="B237" s="178">
        <f t="shared" si="57"/>
        <v>0</v>
      </c>
      <c r="C237" s="156"/>
      <c r="D237" s="157"/>
      <c r="E237" s="157"/>
      <c r="F237" s="157"/>
      <c r="G237" s="157"/>
      <c r="H237" s="157"/>
      <c r="I237" s="158"/>
      <c r="J237" s="131" t="s">
        <v>237</v>
      </c>
      <c r="K237" s="255" t="str">
        <f t="shared" si="46"/>
        <v>►</v>
      </c>
      <c r="L237" s="341"/>
      <c r="M237" s="341"/>
      <c r="N237" s="341"/>
      <c r="O237" s="341"/>
      <c r="P237" s="341"/>
      <c r="Q237" s="1"/>
      <c r="R237" s="1"/>
      <c r="S237" s="77"/>
      <c r="T237" s="77"/>
      <c r="U237" s="77"/>
      <c r="V237" s="77"/>
      <c r="W237" s="1"/>
      <c r="X237" s="46" t="str">
        <f t="shared" si="50"/>
        <v/>
      </c>
      <c r="Y237" s="46" t="str">
        <f>IF(NOT(AND(LEFT(R237,1)="L",R237&lt;&gt;"LIGNE")),"",IF(UPPER(TRIM(W237))="QS","Qt. suffisante",IF(AJ237="","",IF(AF237="MASSE",IF(AJ237&gt;=1,"Kg","g"),IF(AF237="VOLUME",IF(AJ237&gt;=1,"L","cl"),IFERROR(VLOOKUP(UPPER(TRIM(V237)),AP4:AS49,4,FALSE),V237))))))</f>
        <v/>
      </c>
      <c r="Z237" s="78" t="str">
        <f t="shared" si="51"/>
        <v/>
      </c>
      <c r="AA237" s="45" t="str">
        <f>IF(NOT(AND(LEFT(R237,1)="L",R237&lt;&gt;"LIGNE")),"",IF(UPPER(TRIM(W237))="QS","Qt. suffisante",IF(AI237="","",IF(AF237="MASSE",IF(AI237&gt;=1,"Kg","g"),IF(AF237="VOLUME",IF(AI237&gt;=1,"L","cl"),IFERROR(VLOOKUP(UPPER(TRIM(V237)),AP4:AS49,4,FALSE),V237))))))</f>
        <v/>
      </c>
      <c r="AB237" s="47" t="str">
        <f t="shared" si="47"/>
        <v/>
      </c>
      <c r="AC237" s="47" t="str">
        <f t="shared" si="48"/>
        <v/>
      </c>
      <c r="AD237" s="47" t="str">
        <f t="shared" si="52"/>
        <v/>
      </c>
      <c r="AE237" s="1"/>
      <c r="AF237" s="48" t="str">
        <f>IF(NOT(AND(LEFT(R237,1)="L",R237&lt;&gt;"LIGNE")),"",IFERROR(VLOOKUP(UPPER(TRIM(V237)),AP4:AS49,2,FALSE),""))</f>
        <v/>
      </c>
      <c r="AG237" s="49" t="str">
        <f>IF(NOT(AND(LEFT(R237,1)="L",R237&lt;&gt;"LIGNE")),"",IFERROR(VLOOKUP(UPPER(TRIM(V237)),AP4:AS49,3,FALSE),""))</f>
        <v/>
      </c>
      <c r="AH237" s="49" t="str">
        <f t="shared" si="49"/>
        <v/>
      </c>
      <c r="AI237" s="49" t="str">
        <f t="shared" si="53"/>
        <v/>
      </c>
      <c r="AJ237" s="49" t="str">
        <f t="shared" si="54"/>
        <v/>
      </c>
      <c r="AK237" s="40" t="str">
        <f>IF(R237="RECETTE","",IF(R237="PRINCIPAL AUTEUR",IF(OR(S237="",T237="",V237="",W237="",S237=0),"",IFERROR(IF(OR(VLOOKUP(UPPER(TRIM(SUBSTITUTE(T237,CHAR(160)," "))),AP4:AS49,2,FALSE)&lt;&gt;VLOOKUP(UPPER(TRIM(SUBSTITUTE(W237,CHAR(160)," "))),AP4:AS49,2,FALSE),AND(VLOOKUP(UPPER(TRIM(SUBSTITUTE(T237,CHAR(160)," "))),AP4:AS49,2,FALSE)="AUTRE",UPPER(TRIM(SUBSTITUTE(T237,CHAR(160)," ")))&lt;&gt;UPPER(TRIM(SUBSTITUTE(W237,CHAR(160)," "))))),"",(V237*VLOOKUP(UPPER(TRIM(SUBSTITUTE(W237,CHAR(160)," "))),AP4:AS49,3,FALSE))/(S237*VLOOKUP(UPPER(TRIM(SUBSTITUTE(T237,CHAR(160)," "))),AP4:AS49,3,FALSE))),"")),IFERROR(AK236,"")))</f>
        <v/>
      </c>
      <c r="AL237" s="40" t="str">
        <f t="shared" si="55"/>
        <v/>
      </c>
      <c r="AM237" s="50">
        <f t="shared" si="56"/>
        <v>0</v>
      </c>
      <c r="AN237" s="1"/>
      <c r="AO237" s="1"/>
      <c r="AP237" s="66" t="s">
        <v>468</v>
      </c>
      <c r="AQ237" s="1"/>
      <c r="AR237" s="1"/>
      <c r="AS237" s="1"/>
      <c r="BJ237" s="229">
        <v>1</v>
      </c>
    </row>
    <row r="238" spans="1:62" ht="20.100000000000001" customHeight="1" x14ac:dyDescent="0.25">
      <c r="A238" s="232" t="s">
        <v>237</v>
      </c>
      <c r="B238" s="178">
        <f t="shared" si="57"/>
        <v>0</v>
      </c>
      <c r="C238" s="156"/>
      <c r="D238" s="157"/>
      <c r="E238" s="157"/>
      <c r="F238" s="157"/>
      <c r="G238" s="157"/>
      <c r="H238" s="157"/>
      <c r="I238" s="158"/>
      <c r="J238" s="131" t="s">
        <v>237</v>
      </c>
      <c r="K238" s="255" t="str">
        <f t="shared" si="46"/>
        <v>►</v>
      </c>
      <c r="L238" s="341"/>
      <c r="M238" s="341"/>
      <c r="N238" s="341"/>
      <c r="O238" s="341"/>
      <c r="P238" s="341"/>
      <c r="Q238" s="1"/>
      <c r="R238" s="1"/>
      <c r="S238" s="77"/>
      <c r="T238" s="77"/>
      <c r="U238" s="77"/>
      <c r="V238" s="77"/>
      <c r="W238" s="1"/>
      <c r="X238" s="46" t="str">
        <f t="shared" si="50"/>
        <v/>
      </c>
      <c r="Y238" s="46" t="str">
        <f>IF(NOT(AND(LEFT(R238,1)="L",R238&lt;&gt;"LIGNE")),"",IF(UPPER(TRIM(W238))="QS","Qt. suffisante",IF(AJ238="","",IF(AF238="MASSE",IF(AJ238&gt;=1,"Kg","g"),IF(AF238="VOLUME",IF(AJ238&gt;=1,"L","cl"),IFERROR(VLOOKUP(UPPER(TRIM(V238)),AP4:AS49,4,FALSE),V238))))))</f>
        <v/>
      </c>
      <c r="Z238" s="78" t="str">
        <f t="shared" si="51"/>
        <v/>
      </c>
      <c r="AA238" s="45" t="str">
        <f>IF(NOT(AND(LEFT(R238,1)="L",R238&lt;&gt;"LIGNE")),"",IF(UPPER(TRIM(W238))="QS","Qt. suffisante",IF(AI238="","",IF(AF238="MASSE",IF(AI238&gt;=1,"Kg","g"),IF(AF238="VOLUME",IF(AI238&gt;=1,"L","cl"),IFERROR(VLOOKUP(UPPER(TRIM(V238)),AP4:AS49,4,FALSE),V238))))))</f>
        <v/>
      </c>
      <c r="AB238" s="47" t="str">
        <f t="shared" si="47"/>
        <v/>
      </c>
      <c r="AC238" s="47" t="str">
        <f t="shared" si="48"/>
        <v/>
      </c>
      <c r="AD238" s="47" t="str">
        <f t="shared" si="52"/>
        <v/>
      </c>
      <c r="AE238" s="1"/>
      <c r="AF238" s="48" t="str">
        <f>IF(NOT(AND(LEFT(R238,1)="L",R238&lt;&gt;"LIGNE")),"",IFERROR(VLOOKUP(UPPER(TRIM(V238)),AP4:AS49,2,FALSE),""))</f>
        <v/>
      </c>
      <c r="AG238" s="49" t="str">
        <f>IF(NOT(AND(LEFT(R238,1)="L",R238&lt;&gt;"LIGNE")),"",IFERROR(VLOOKUP(UPPER(TRIM(V238)),AP4:AS49,3,FALSE),""))</f>
        <v/>
      </c>
      <c r="AH238" s="49" t="str">
        <f t="shared" si="49"/>
        <v/>
      </c>
      <c r="AI238" s="49" t="str">
        <f t="shared" si="53"/>
        <v/>
      </c>
      <c r="AJ238" s="49" t="str">
        <f t="shared" si="54"/>
        <v/>
      </c>
      <c r="AK238" s="40" t="str">
        <f>IF(R238="RECETTE","",IF(R238="PRINCIPAL AUTEUR",IF(OR(S238="",T238="",V238="",W238="",S238=0),"",IFERROR(IF(OR(VLOOKUP(UPPER(TRIM(SUBSTITUTE(T238,CHAR(160)," "))),AP4:AS49,2,FALSE)&lt;&gt;VLOOKUP(UPPER(TRIM(SUBSTITUTE(W238,CHAR(160)," "))),AP4:AS49,2,FALSE),AND(VLOOKUP(UPPER(TRIM(SUBSTITUTE(T238,CHAR(160)," "))),AP4:AS49,2,FALSE)="AUTRE",UPPER(TRIM(SUBSTITUTE(T238,CHAR(160)," ")))&lt;&gt;UPPER(TRIM(SUBSTITUTE(W238,CHAR(160)," "))))),"",(V238*VLOOKUP(UPPER(TRIM(SUBSTITUTE(W238,CHAR(160)," "))),AP4:AS49,3,FALSE))/(S238*VLOOKUP(UPPER(TRIM(SUBSTITUTE(T238,CHAR(160)," "))),AP4:AS49,3,FALSE))),"")),IFERROR(AK237,"")))</f>
        <v/>
      </c>
      <c r="AL238" s="40" t="str">
        <f t="shared" si="55"/>
        <v/>
      </c>
      <c r="AM238" s="50">
        <f t="shared" si="56"/>
        <v>0</v>
      </c>
      <c r="AN238" s="1"/>
      <c r="AO238" s="1"/>
      <c r="AP238" s="75" t="s">
        <v>110</v>
      </c>
      <c r="AQ238" s="1"/>
      <c r="AR238" s="1"/>
      <c r="AS238" s="1"/>
      <c r="BJ238" s="229">
        <v>1</v>
      </c>
    </row>
    <row r="239" spans="1:62" ht="20.100000000000001" customHeight="1" x14ac:dyDescent="0.25">
      <c r="A239" s="232" t="s">
        <v>237</v>
      </c>
      <c r="B239" s="178">
        <f t="shared" si="57"/>
        <v>0</v>
      </c>
      <c r="C239" s="156"/>
      <c r="D239" s="157"/>
      <c r="E239" s="157"/>
      <c r="F239" s="157"/>
      <c r="G239" s="157"/>
      <c r="H239" s="157"/>
      <c r="I239" s="158"/>
      <c r="J239" s="131" t="s">
        <v>237</v>
      </c>
      <c r="K239" s="255" t="str">
        <f t="shared" si="46"/>
        <v>►</v>
      </c>
      <c r="L239" s="341"/>
      <c r="M239" s="341"/>
      <c r="N239" s="341"/>
      <c r="O239" s="341"/>
      <c r="P239" s="341"/>
      <c r="Q239" s="1"/>
      <c r="R239" s="1"/>
      <c r="S239" s="77"/>
      <c r="T239" s="77"/>
      <c r="U239" s="77"/>
      <c r="V239" s="77"/>
      <c r="W239" s="1"/>
      <c r="X239" s="46" t="str">
        <f t="shared" si="50"/>
        <v/>
      </c>
      <c r="Y239" s="46" t="str">
        <f>IF(NOT(AND(LEFT(R239,1)="L",R239&lt;&gt;"LIGNE")),"",IF(UPPER(TRIM(W239))="QS","Qt. suffisante",IF(AJ239="","",IF(AF239="MASSE",IF(AJ239&gt;=1,"Kg","g"),IF(AF239="VOLUME",IF(AJ239&gt;=1,"L","cl"),IFERROR(VLOOKUP(UPPER(TRIM(V239)),AP4:AS49,4,FALSE),V239))))))</f>
        <v/>
      </c>
      <c r="Z239" s="78" t="str">
        <f t="shared" si="51"/>
        <v/>
      </c>
      <c r="AA239" s="45" t="str">
        <f>IF(NOT(AND(LEFT(R239,1)="L",R239&lt;&gt;"LIGNE")),"",IF(UPPER(TRIM(W239))="QS","Qt. suffisante",IF(AI239="","",IF(AF239="MASSE",IF(AI239&gt;=1,"Kg","g"),IF(AF239="VOLUME",IF(AI239&gt;=1,"L","cl"),IFERROR(VLOOKUP(UPPER(TRIM(V239)),AP4:AS49,4,FALSE),V239))))))</f>
        <v/>
      </c>
      <c r="AB239" s="47" t="str">
        <f t="shared" si="47"/>
        <v/>
      </c>
      <c r="AC239" s="47" t="str">
        <f t="shared" si="48"/>
        <v/>
      </c>
      <c r="AD239" s="47" t="str">
        <f t="shared" si="52"/>
        <v/>
      </c>
      <c r="AE239" s="1"/>
      <c r="AF239" s="48" t="str">
        <f>IF(NOT(AND(LEFT(R239,1)="L",R239&lt;&gt;"LIGNE")),"",IFERROR(VLOOKUP(UPPER(TRIM(V239)),AP4:AS49,2,FALSE),""))</f>
        <v/>
      </c>
      <c r="AG239" s="49" t="str">
        <f>IF(NOT(AND(LEFT(R239,1)="L",R239&lt;&gt;"LIGNE")),"",IFERROR(VLOOKUP(UPPER(TRIM(V239)),AP4:AS49,3,FALSE),""))</f>
        <v/>
      </c>
      <c r="AH239" s="49" t="str">
        <f t="shared" si="49"/>
        <v/>
      </c>
      <c r="AI239" s="49" t="str">
        <f t="shared" si="53"/>
        <v/>
      </c>
      <c r="AJ239" s="49" t="str">
        <f t="shared" si="54"/>
        <v/>
      </c>
      <c r="AK239" s="40" t="str">
        <f>IF(R239="RECETTE","",IF(R239="PRINCIPAL AUTEUR",IF(OR(S239="",T239="",V239="",W239="",S239=0),"",IFERROR(IF(OR(VLOOKUP(UPPER(TRIM(SUBSTITUTE(T239,CHAR(160)," "))),AP4:AS49,2,FALSE)&lt;&gt;VLOOKUP(UPPER(TRIM(SUBSTITUTE(W239,CHAR(160)," "))),AP4:AS49,2,FALSE),AND(VLOOKUP(UPPER(TRIM(SUBSTITUTE(T239,CHAR(160)," "))),AP4:AS49,2,FALSE)="AUTRE",UPPER(TRIM(SUBSTITUTE(T239,CHAR(160)," ")))&lt;&gt;UPPER(TRIM(SUBSTITUTE(W239,CHAR(160)," "))))),"",(V239*VLOOKUP(UPPER(TRIM(SUBSTITUTE(W239,CHAR(160)," "))),AP4:AS49,3,FALSE))/(S239*VLOOKUP(UPPER(TRIM(SUBSTITUTE(T239,CHAR(160)," "))),AP4:AS49,3,FALSE))),"")),IFERROR(AK238,"")))</f>
        <v/>
      </c>
      <c r="AL239" s="40" t="str">
        <f t="shared" si="55"/>
        <v/>
      </c>
      <c r="AM239" s="50">
        <f t="shared" si="56"/>
        <v>0</v>
      </c>
      <c r="AN239" s="1"/>
      <c r="AO239" s="1"/>
      <c r="AP239" s="15" t="s">
        <v>323</v>
      </c>
      <c r="AQ239" s="1"/>
      <c r="AR239" s="1"/>
      <c r="AS239" s="1"/>
      <c r="BJ239" s="229">
        <v>1</v>
      </c>
    </row>
    <row r="240" spans="1:62" ht="20.100000000000001" customHeight="1" x14ac:dyDescent="0.25">
      <c r="A240" s="232" t="s">
        <v>237</v>
      </c>
      <c r="B240" s="178">
        <f t="shared" si="57"/>
        <v>0</v>
      </c>
      <c r="C240" s="156"/>
      <c r="D240" s="157"/>
      <c r="E240" s="157"/>
      <c r="F240" s="157"/>
      <c r="G240" s="157"/>
      <c r="H240" s="157"/>
      <c r="I240" s="158"/>
      <c r="J240" s="131" t="s">
        <v>237</v>
      </c>
      <c r="K240" s="255" t="str">
        <f t="shared" si="46"/>
        <v>►</v>
      </c>
      <c r="L240" s="341"/>
      <c r="M240" s="341"/>
      <c r="N240" s="341"/>
      <c r="O240" s="341"/>
      <c r="P240" s="341"/>
      <c r="Q240" s="1"/>
      <c r="R240" s="1"/>
      <c r="S240" s="77"/>
      <c r="T240" s="77"/>
      <c r="U240" s="77"/>
      <c r="V240" s="77"/>
      <c r="W240" s="1"/>
      <c r="X240" s="46" t="str">
        <f t="shared" si="50"/>
        <v/>
      </c>
      <c r="Y240" s="46" t="str">
        <f>IF(NOT(AND(LEFT(R240,1)="L",R240&lt;&gt;"LIGNE")),"",IF(UPPER(TRIM(W240))="QS","Qt. suffisante",IF(AJ240="","",IF(AF240="MASSE",IF(AJ240&gt;=1,"Kg","g"),IF(AF240="VOLUME",IF(AJ240&gt;=1,"L","cl"),IFERROR(VLOOKUP(UPPER(TRIM(V240)),AP4:AS49,4,FALSE),V240))))))</f>
        <v/>
      </c>
      <c r="Z240" s="78" t="str">
        <f t="shared" si="51"/>
        <v/>
      </c>
      <c r="AA240" s="45" t="str">
        <f>IF(NOT(AND(LEFT(R240,1)="L",R240&lt;&gt;"LIGNE")),"",IF(UPPER(TRIM(W240))="QS","Qt. suffisante",IF(AI240="","",IF(AF240="MASSE",IF(AI240&gt;=1,"Kg","g"),IF(AF240="VOLUME",IF(AI240&gt;=1,"L","cl"),IFERROR(VLOOKUP(UPPER(TRIM(V240)),AP4:AS49,4,FALSE),V240))))))</f>
        <v/>
      </c>
      <c r="AB240" s="47" t="str">
        <f t="shared" si="47"/>
        <v/>
      </c>
      <c r="AC240" s="47" t="str">
        <f t="shared" si="48"/>
        <v/>
      </c>
      <c r="AD240" s="47" t="str">
        <f t="shared" si="52"/>
        <v/>
      </c>
      <c r="AE240" s="1"/>
      <c r="AF240" s="48" t="str">
        <f>IF(NOT(AND(LEFT(R240,1)="L",R240&lt;&gt;"LIGNE")),"",IFERROR(VLOOKUP(UPPER(TRIM(V240)),AP4:AS49,2,FALSE),""))</f>
        <v/>
      </c>
      <c r="AG240" s="49" t="str">
        <f>IF(NOT(AND(LEFT(R240,1)="L",R240&lt;&gt;"LIGNE")),"",IFERROR(VLOOKUP(UPPER(TRIM(V240)),AP4:AS49,3,FALSE),""))</f>
        <v/>
      </c>
      <c r="AH240" s="49" t="str">
        <f t="shared" si="49"/>
        <v/>
      </c>
      <c r="AI240" s="49" t="str">
        <f t="shared" si="53"/>
        <v/>
      </c>
      <c r="AJ240" s="49" t="str">
        <f t="shared" si="54"/>
        <v/>
      </c>
      <c r="AK240" s="40" t="str">
        <f>IF(R240="RECETTE","",IF(R240="PRINCIPAL AUTEUR",IF(OR(S240="",T240="",V240="",W240="",S240=0),"",IFERROR(IF(OR(VLOOKUP(UPPER(TRIM(SUBSTITUTE(T240,CHAR(160)," "))),AP4:AS49,2,FALSE)&lt;&gt;VLOOKUP(UPPER(TRIM(SUBSTITUTE(W240,CHAR(160)," "))),AP4:AS49,2,FALSE),AND(VLOOKUP(UPPER(TRIM(SUBSTITUTE(T240,CHAR(160)," "))),AP4:AS49,2,FALSE)="AUTRE",UPPER(TRIM(SUBSTITUTE(T240,CHAR(160)," ")))&lt;&gt;UPPER(TRIM(SUBSTITUTE(W240,CHAR(160)," "))))),"",(V240*VLOOKUP(UPPER(TRIM(SUBSTITUTE(W240,CHAR(160)," "))),AP4:AS49,3,FALSE))/(S240*VLOOKUP(UPPER(TRIM(SUBSTITUTE(T240,CHAR(160)," "))),AP4:AS49,3,FALSE))),"")),IFERROR(AK239,"")))</f>
        <v/>
      </c>
      <c r="AL240" s="40" t="str">
        <f t="shared" si="55"/>
        <v/>
      </c>
      <c r="AM240" s="50">
        <f t="shared" si="56"/>
        <v>0</v>
      </c>
      <c r="AN240" s="1"/>
      <c r="AO240" s="1"/>
      <c r="AP240" s="21" t="s">
        <v>272</v>
      </c>
      <c r="AQ240" s="1"/>
      <c r="AR240" s="1"/>
      <c r="AS240" s="1"/>
      <c r="BJ240" s="229">
        <v>1</v>
      </c>
    </row>
    <row r="241" spans="1:62" ht="20.100000000000001" customHeight="1" x14ac:dyDescent="0.25">
      <c r="A241" s="232" t="s">
        <v>237</v>
      </c>
      <c r="B241" s="178">
        <f t="shared" si="57"/>
        <v>0</v>
      </c>
      <c r="C241" s="156"/>
      <c r="D241" s="157"/>
      <c r="E241" s="157"/>
      <c r="F241" s="157"/>
      <c r="G241" s="157"/>
      <c r="H241" s="157"/>
      <c r="I241" s="158"/>
      <c r="J241" s="131" t="s">
        <v>237</v>
      </c>
      <c r="K241" s="255" t="str">
        <f t="shared" si="46"/>
        <v>►</v>
      </c>
      <c r="L241" s="341"/>
      <c r="M241" s="341"/>
      <c r="N241" s="341"/>
      <c r="O241" s="341"/>
      <c r="P241" s="341"/>
      <c r="Q241" s="1"/>
      <c r="R241" s="1"/>
      <c r="S241" s="77"/>
      <c r="T241" s="77"/>
      <c r="U241" s="77"/>
      <c r="V241" s="77"/>
      <c r="W241" s="1"/>
      <c r="X241" s="46" t="str">
        <f t="shared" si="50"/>
        <v/>
      </c>
      <c r="Y241" s="46" t="str">
        <f>IF(NOT(AND(LEFT(R241,1)="L",R241&lt;&gt;"LIGNE")),"",IF(UPPER(TRIM(W241))="QS","Qt. suffisante",IF(AJ241="","",IF(AF241="MASSE",IF(AJ241&gt;=1,"Kg","g"),IF(AF241="VOLUME",IF(AJ241&gt;=1,"L","cl"),IFERROR(VLOOKUP(UPPER(TRIM(V241)),AP4:AS49,4,FALSE),V241))))))</f>
        <v/>
      </c>
      <c r="Z241" s="78" t="str">
        <f t="shared" si="51"/>
        <v/>
      </c>
      <c r="AA241" s="45" t="str">
        <f>IF(NOT(AND(LEFT(R241,1)="L",R241&lt;&gt;"LIGNE")),"",IF(UPPER(TRIM(W241))="QS","Qt. suffisante",IF(AI241="","",IF(AF241="MASSE",IF(AI241&gt;=1,"Kg","g"),IF(AF241="VOLUME",IF(AI241&gt;=1,"L","cl"),IFERROR(VLOOKUP(UPPER(TRIM(V241)),AP4:AS49,4,FALSE),V241))))))</f>
        <v/>
      </c>
      <c r="AB241" s="47" t="str">
        <f t="shared" si="47"/>
        <v/>
      </c>
      <c r="AC241" s="47" t="str">
        <f t="shared" si="48"/>
        <v/>
      </c>
      <c r="AD241" s="47" t="str">
        <f t="shared" si="52"/>
        <v/>
      </c>
      <c r="AE241" s="1"/>
      <c r="AF241" s="48" t="str">
        <f>IF(NOT(AND(LEFT(R241,1)="L",R241&lt;&gt;"LIGNE")),"",IFERROR(VLOOKUP(UPPER(TRIM(V241)),AP4:AS49,2,FALSE),""))</f>
        <v/>
      </c>
      <c r="AG241" s="49" t="str">
        <f>IF(NOT(AND(LEFT(R241,1)="L",R241&lt;&gt;"LIGNE")),"",IFERROR(VLOOKUP(UPPER(TRIM(V241)),AP4:AS49,3,FALSE),""))</f>
        <v/>
      </c>
      <c r="AH241" s="49" t="str">
        <f t="shared" si="49"/>
        <v/>
      </c>
      <c r="AI241" s="49" t="str">
        <f t="shared" si="53"/>
        <v/>
      </c>
      <c r="AJ241" s="49" t="str">
        <f t="shared" si="54"/>
        <v/>
      </c>
      <c r="AK241" s="40" t="str">
        <f>IF(R241="RECETTE","",IF(R241="PRINCIPAL AUTEUR",IF(OR(S241="",T241="",V241="",W241="",S241=0),"",IFERROR(IF(OR(VLOOKUP(UPPER(TRIM(SUBSTITUTE(T241,CHAR(160)," "))),AP4:AS49,2,FALSE)&lt;&gt;VLOOKUP(UPPER(TRIM(SUBSTITUTE(W241,CHAR(160)," "))),AP4:AS49,2,FALSE),AND(VLOOKUP(UPPER(TRIM(SUBSTITUTE(T241,CHAR(160)," "))),AP4:AS49,2,FALSE)="AUTRE",UPPER(TRIM(SUBSTITUTE(T241,CHAR(160)," ")))&lt;&gt;UPPER(TRIM(SUBSTITUTE(W241,CHAR(160)," "))))),"",(V241*VLOOKUP(UPPER(TRIM(SUBSTITUTE(W241,CHAR(160)," "))),AP4:AS49,3,FALSE))/(S241*VLOOKUP(UPPER(TRIM(SUBSTITUTE(T241,CHAR(160)," "))),AP4:AS49,3,FALSE))),"")),IFERROR(AK240,"")))</f>
        <v/>
      </c>
      <c r="AL241" s="40" t="str">
        <f t="shared" si="55"/>
        <v/>
      </c>
      <c r="AM241" s="50">
        <f t="shared" si="56"/>
        <v>0</v>
      </c>
      <c r="AN241" s="1"/>
      <c r="AO241" s="1"/>
      <c r="AP241" s="26" t="s">
        <v>469</v>
      </c>
      <c r="AQ241" s="1"/>
      <c r="AR241" s="1"/>
      <c r="AS241" s="1"/>
      <c r="BJ241" s="229">
        <v>1</v>
      </c>
    </row>
    <row r="242" spans="1:62" ht="20.100000000000001" customHeight="1" x14ac:dyDescent="0.25">
      <c r="A242" s="232" t="s">
        <v>237</v>
      </c>
      <c r="B242" s="178">
        <f t="shared" si="57"/>
        <v>0</v>
      </c>
      <c r="C242" s="156"/>
      <c r="D242" s="157"/>
      <c r="E242" s="157"/>
      <c r="F242" s="157"/>
      <c r="G242" s="157"/>
      <c r="H242" s="157"/>
      <c r="I242" s="158"/>
      <c r="J242" s="131" t="s">
        <v>237</v>
      </c>
      <c r="K242" s="255" t="str">
        <f t="shared" si="46"/>
        <v>►</v>
      </c>
      <c r="L242" s="341"/>
      <c r="M242" s="341"/>
      <c r="N242" s="341"/>
      <c r="O242" s="341"/>
      <c r="P242" s="341"/>
      <c r="Q242" s="1"/>
      <c r="R242" s="1"/>
      <c r="S242" s="77"/>
      <c r="T242" s="77"/>
      <c r="U242" s="77"/>
      <c r="V242" s="77"/>
      <c r="W242" s="1"/>
      <c r="X242" s="46" t="str">
        <f t="shared" si="50"/>
        <v/>
      </c>
      <c r="Y242" s="46" t="str">
        <f>IF(NOT(AND(LEFT(R242,1)="L",R242&lt;&gt;"LIGNE")),"",IF(UPPER(TRIM(W242))="QS","Qt. suffisante",IF(AJ242="","",IF(AF242="MASSE",IF(AJ242&gt;=1,"Kg","g"),IF(AF242="VOLUME",IF(AJ242&gt;=1,"L","cl"),IFERROR(VLOOKUP(UPPER(TRIM(V242)),AP4:AS49,4,FALSE),V242))))))</f>
        <v/>
      </c>
      <c r="Z242" s="78" t="str">
        <f t="shared" si="51"/>
        <v/>
      </c>
      <c r="AA242" s="45" t="str">
        <f>IF(NOT(AND(LEFT(R242,1)="L",R242&lt;&gt;"LIGNE")),"",IF(UPPER(TRIM(W242))="QS","Qt. suffisante",IF(AI242="","",IF(AF242="MASSE",IF(AI242&gt;=1,"Kg","g"),IF(AF242="VOLUME",IF(AI242&gt;=1,"L","cl"),IFERROR(VLOOKUP(UPPER(TRIM(V242)),AP4:AS49,4,FALSE),V242))))))</f>
        <v/>
      </c>
      <c r="AB242" s="47" t="str">
        <f t="shared" si="47"/>
        <v/>
      </c>
      <c r="AC242" s="47" t="str">
        <f t="shared" si="48"/>
        <v/>
      </c>
      <c r="AD242" s="47" t="str">
        <f t="shared" si="52"/>
        <v/>
      </c>
      <c r="AE242" s="1"/>
      <c r="AF242" s="48" t="str">
        <f>IF(NOT(AND(LEFT(R242,1)="L",R242&lt;&gt;"LIGNE")),"",IFERROR(VLOOKUP(UPPER(TRIM(V242)),AP4:AS49,2,FALSE),""))</f>
        <v/>
      </c>
      <c r="AG242" s="49" t="str">
        <f>IF(NOT(AND(LEFT(R242,1)="L",R242&lt;&gt;"LIGNE")),"",IFERROR(VLOOKUP(UPPER(TRIM(V242)),AP4:AS49,3,FALSE),""))</f>
        <v/>
      </c>
      <c r="AH242" s="49" t="str">
        <f t="shared" si="49"/>
        <v/>
      </c>
      <c r="AI242" s="49" t="str">
        <f t="shared" si="53"/>
        <v/>
      </c>
      <c r="AJ242" s="49" t="str">
        <f t="shared" si="54"/>
        <v/>
      </c>
      <c r="AK242" s="40" t="str">
        <f>IF(R242="RECETTE","",IF(R242="PRINCIPAL AUTEUR",IF(OR(S242="",T242="",V242="",W242="",S242=0),"",IFERROR(IF(OR(VLOOKUP(UPPER(TRIM(SUBSTITUTE(T242,CHAR(160)," "))),AP4:AS49,2,FALSE)&lt;&gt;VLOOKUP(UPPER(TRIM(SUBSTITUTE(W242,CHAR(160)," "))),AP4:AS49,2,FALSE),AND(VLOOKUP(UPPER(TRIM(SUBSTITUTE(T242,CHAR(160)," "))),AP4:AS49,2,FALSE)="AUTRE",UPPER(TRIM(SUBSTITUTE(T242,CHAR(160)," ")))&lt;&gt;UPPER(TRIM(SUBSTITUTE(W242,CHAR(160)," "))))),"",(V242*VLOOKUP(UPPER(TRIM(SUBSTITUTE(W242,CHAR(160)," "))),AP4:AS49,3,FALSE))/(S242*VLOOKUP(UPPER(TRIM(SUBSTITUTE(T242,CHAR(160)," "))),AP4:AS49,3,FALSE))),"")),IFERROR(AK241,"")))</f>
        <v/>
      </c>
      <c r="AL242" s="40" t="str">
        <f t="shared" si="55"/>
        <v/>
      </c>
      <c r="AM242" s="50">
        <f t="shared" si="56"/>
        <v>0</v>
      </c>
      <c r="AN242" s="1"/>
      <c r="AO242" s="1"/>
      <c r="AP242" s="26" t="s">
        <v>470</v>
      </c>
      <c r="AQ242" s="1"/>
      <c r="AR242" s="1"/>
      <c r="AS242" s="1"/>
      <c r="BJ242" s="229">
        <v>1</v>
      </c>
    </row>
    <row r="243" spans="1:62" ht="20.100000000000001" customHeight="1" x14ac:dyDescent="0.25">
      <c r="A243" s="232" t="s">
        <v>237</v>
      </c>
      <c r="B243" s="178">
        <f t="shared" si="57"/>
        <v>0</v>
      </c>
      <c r="C243" s="156"/>
      <c r="D243" s="157"/>
      <c r="E243" s="157"/>
      <c r="F243" s="157"/>
      <c r="G243" s="157"/>
      <c r="H243" s="157"/>
      <c r="I243" s="158"/>
      <c r="J243" s="131" t="s">
        <v>237</v>
      </c>
      <c r="K243" s="255" t="str">
        <f t="shared" si="46"/>
        <v>►</v>
      </c>
      <c r="L243" s="341"/>
      <c r="M243" s="341"/>
      <c r="N243" s="341"/>
      <c r="O243" s="341"/>
      <c r="P243" s="341"/>
      <c r="Q243" s="1"/>
      <c r="R243" s="1"/>
      <c r="S243" s="77"/>
      <c r="T243" s="77"/>
      <c r="U243" s="77"/>
      <c r="V243" s="77"/>
      <c r="W243" s="1"/>
      <c r="X243" s="46" t="str">
        <f t="shared" si="50"/>
        <v/>
      </c>
      <c r="Y243" s="46" t="str">
        <f>IF(NOT(AND(LEFT(R243,1)="L",R243&lt;&gt;"LIGNE")),"",IF(UPPER(TRIM(W243))="QS","Qt. suffisante",IF(AJ243="","",IF(AF243="MASSE",IF(AJ243&gt;=1,"Kg","g"),IF(AF243="VOLUME",IF(AJ243&gt;=1,"L","cl"),IFERROR(VLOOKUP(UPPER(TRIM(V243)),AP4:AS49,4,FALSE),V243))))))</f>
        <v/>
      </c>
      <c r="Z243" s="78" t="str">
        <f t="shared" si="51"/>
        <v/>
      </c>
      <c r="AA243" s="45" t="str">
        <f>IF(NOT(AND(LEFT(R243,1)="L",R243&lt;&gt;"LIGNE")),"",IF(UPPER(TRIM(W243))="QS","Qt. suffisante",IF(AI243="","",IF(AF243="MASSE",IF(AI243&gt;=1,"Kg","g"),IF(AF243="VOLUME",IF(AI243&gt;=1,"L","cl"),IFERROR(VLOOKUP(UPPER(TRIM(V243)),AP4:AS49,4,FALSE),V243))))))</f>
        <v/>
      </c>
      <c r="AB243" s="47" t="str">
        <f t="shared" si="47"/>
        <v/>
      </c>
      <c r="AC243" s="47" t="str">
        <f t="shared" si="48"/>
        <v/>
      </c>
      <c r="AD243" s="47" t="str">
        <f t="shared" si="52"/>
        <v/>
      </c>
      <c r="AE243" s="1"/>
      <c r="AF243" s="48" t="str">
        <f>IF(NOT(AND(LEFT(R243,1)="L",R243&lt;&gt;"LIGNE")),"",IFERROR(VLOOKUP(UPPER(TRIM(V243)),AP4:AS49,2,FALSE),""))</f>
        <v/>
      </c>
      <c r="AG243" s="49" t="str">
        <f>IF(NOT(AND(LEFT(R243,1)="L",R243&lt;&gt;"LIGNE")),"",IFERROR(VLOOKUP(UPPER(TRIM(V243)),AP4:AS49,3,FALSE),""))</f>
        <v/>
      </c>
      <c r="AH243" s="49" t="str">
        <f t="shared" si="49"/>
        <v/>
      </c>
      <c r="AI243" s="49" t="str">
        <f t="shared" si="53"/>
        <v/>
      </c>
      <c r="AJ243" s="49" t="str">
        <f t="shared" si="54"/>
        <v/>
      </c>
      <c r="AK243" s="40" t="str">
        <f>IF(R243="RECETTE","",IF(R243="PRINCIPAL AUTEUR",IF(OR(S243="",T243="",V243="",W243="",S243=0),"",IFERROR(IF(OR(VLOOKUP(UPPER(TRIM(SUBSTITUTE(T243,CHAR(160)," "))),AP4:AS49,2,FALSE)&lt;&gt;VLOOKUP(UPPER(TRIM(SUBSTITUTE(W243,CHAR(160)," "))),AP4:AS49,2,FALSE),AND(VLOOKUP(UPPER(TRIM(SUBSTITUTE(T243,CHAR(160)," "))),AP4:AS49,2,FALSE)="AUTRE",UPPER(TRIM(SUBSTITUTE(T243,CHAR(160)," ")))&lt;&gt;UPPER(TRIM(SUBSTITUTE(W243,CHAR(160)," "))))),"",(V243*VLOOKUP(UPPER(TRIM(SUBSTITUTE(W243,CHAR(160)," "))),AP4:AS49,3,FALSE))/(S243*VLOOKUP(UPPER(TRIM(SUBSTITUTE(T243,CHAR(160)," "))),AP4:AS49,3,FALSE))),"")),IFERROR(AK242,"")))</f>
        <v/>
      </c>
      <c r="AL243" s="40" t="str">
        <f t="shared" si="55"/>
        <v/>
      </c>
      <c r="AM243" s="50">
        <f t="shared" si="56"/>
        <v>0</v>
      </c>
      <c r="AN243" s="1"/>
      <c r="AO243" s="1"/>
      <c r="AP243" s="26" t="s">
        <v>471</v>
      </c>
      <c r="AQ243" s="1"/>
      <c r="AR243" s="1"/>
      <c r="AS243" s="1"/>
      <c r="BJ243" s="229">
        <v>1</v>
      </c>
    </row>
    <row r="244" spans="1:62" ht="20.100000000000001" customHeight="1" x14ac:dyDescent="0.25">
      <c r="A244" s="232" t="s">
        <v>237</v>
      </c>
      <c r="B244" s="178">
        <f t="shared" si="57"/>
        <v>0</v>
      </c>
      <c r="C244" s="156"/>
      <c r="D244" s="157"/>
      <c r="E244" s="157"/>
      <c r="F244" s="157"/>
      <c r="G244" s="157"/>
      <c r="H244" s="157"/>
      <c r="I244" s="158"/>
      <c r="J244" s="131" t="s">
        <v>237</v>
      </c>
      <c r="K244" s="255" t="str">
        <f t="shared" si="46"/>
        <v>►</v>
      </c>
      <c r="L244" s="341"/>
      <c r="M244" s="341"/>
      <c r="N244" s="341"/>
      <c r="O244" s="341"/>
      <c r="P244" s="341"/>
      <c r="Q244" s="1"/>
      <c r="R244" s="1"/>
      <c r="S244" s="77"/>
      <c r="T244" s="77"/>
      <c r="U244" s="77"/>
      <c r="V244" s="77"/>
      <c r="W244" s="1"/>
      <c r="X244" s="46" t="str">
        <f t="shared" si="50"/>
        <v/>
      </c>
      <c r="Y244" s="46" t="str">
        <f>IF(NOT(AND(LEFT(R244,1)="L",R244&lt;&gt;"LIGNE")),"",IF(UPPER(TRIM(W244))="QS","Qt. suffisante",IF(AJ244="","",IF(AF244="MASSE",IF(AJ244&gt;=1,"Kg","g"),IF(AF244="VOLUME",IF(AJ244&gt;=1,"L","cl"),IFERROR(VLOOKUP(UPPER(TRIM(V244)),AP4:AS49,4,FALSE),V244))))))</f>
        <v/>
      </c>
      <c r="Z244" s="78" t="str">
        <f t="shared" si="51"/>
        <v/>
      </c>
      <c r="AA244" s="45" t="str">
        <f>IF(NOT(AND(LEFT(R244,1)="L",R244&lt;&gt;"LIGNE")),"",IF(UPPER(TRIM(W244))="QS","Qt. suffisante",IF(AI244="","",IF(AF244="MASSE",IF(AI244&gt;=1,"Kg","g"),IF(AF244="VOLUME",IF(AI244&gt;=1,"L","cl"),IFERROR(VLOOKUP(UPPER(TRIM(V244)),AP4:AS49,4,FALSE),V244))))))</f>
        <v/>
      </c>
      <c r="AB244" s="47" t="str">
        <f t="shared" si="47"/>
        <v/>
      </c>
      <c r="AC244" s="47" t="str">
        <f t="shared" si="48"/>
        <v/>
      </c>
      <c r="AD244" s="47" t="str">
        <f t="shared" si="52"/>
        <v/>
      </c>
      <c r="AE244" s="1"/>
      <c r="AF244" s="48" t="str">
        <f>IF(NOT(AND(LEFT(R244,1)="L",R244&lt;&gt;"LIGNE")),"",IFERROR(VLOOKUP(UPPER(TRIM(V244)),AP4:AS49,2,FALSE),""))</f>
        <v/>
      </c>
      <c r="AG244" s="49" t="str">
        <f>IF(NOT(AND(LEFT(R244,1)="L",R244&lt;&gt;"LIGNE")),"",IFERROR(VLOOKUP(UPPER(TRIM(V244)),AP4:AS49,3,FALSE),""))</f>
        <v/>
      </c>
      <c r="AH244" s="49" t="str">
        <f t="shared" si="49"/>
        <v/>
      </c>
      <c r="AI244" s="49" t="str">
        <f t="shared" si="53"/>
        <v/>
      </c>
      <c r="AJ244" s="49" t="str">
        <f t="shared" si="54"/>
        <v/>
      </c>
      <c r="AK244" s="40" t="str">
        <f>IF(R244="RECETTE","",IF(R244="PRINCIPAL AUTEUR",IF(OR(S244="",T244="",V244="",W244="",S244=0),"",IFERROR(IF(OR(VLOOKUP(UPPER(TRIM(SUBSTITUTE(T244,CHAR(160)," "))),AP4:AS49,2,FALSE)&lt;&gt;VLOOKUP(UPPER(TRIM(SUBSTITUTE(W244,CHAR(160)," "))),AP4:AS49,2,FALSE),AND(VLOOKUP(UPPER(TRIM(SUBSTITUTE(T244,CHAR(160)," "))),AP4:AS49,2,FALSE)="AUTRE",UPPER(TRIM(SUBSTITUTE(T244,CHAR(160)," ")))&lt;&gt;UPPER(TRIM(SUBSTITUTE(W244,CHAR(160)," "))))),"",(V244*VLOOKUP(UPPER(TRIM(SUBSTITUTE(W244,CHAR(160)," "))),AP4:AS49,3,FALSE))/(S244*VLOOKUP(UPPER(TRIM(SUBSTITUTE(T244,CHAR(160)," "))),AP4:AS49,3,FALSE))),"")),IFERROR(AK243,"")))</f>
        <v/>
      </c>
      <c r="AL244" s="40" t="str">
        <f t="shared" si="55"/>
        <v/>
      </c>
      <c r="AM244" s="50">
        <f t="shared" si="56"/>
        <v>0</v>
      </c>
      <c r="AN244" s="1"/>
      <c r="AO244" s="1"/>
      <c r="AP244" s="51" t="s">
        <v>0</v>
      </c>
      <c r="AQ244" s="1"/>
      <c r="AR244" s="1"/>
      <c r="AS244" s="1"/>
      <c r="BJ244" s="229">
        <v>1</v>
      </c>
    </row>
    <row r="245" spans="1:62" ht="20.100000000000001" customHeight="1" x14ac:dyDescent="0.25">
      <c r="A245" s="232" t="s">
        <v>237</v>
      </c>
      <c r="B245" s="178">
        <f t="shared" si="57"/>
        <v>0</v>
      </c>
      <c r="C245" s="156"/>
      <c r="D245" s="157"/>
      <c r="E245" s="157"/>
      <c r="F245" s="157"/>
      <c r="G245" s="157"/>
      <c r="H245" s="157"/>
      <c r="I245" s="158"/>
      <c r="J245" s="131" t="s">
        <v>237</v>
      </c>
      <c r="K245" s="255" t="str">
        <f t="shared" si="46"/>
        <v>►</v>
      </c>
      <c r="L245" s="341"/>
      <c r="M245" s="341"/>
      <c r="N245" s="341"/>
      <c r="O245" s="341"/>
      <c r="P245" s="341"/>
      <c r="Q245" s="1"/>
      <c r="R245" s="1"/>
      <c r="S245" s="77"/>
      <c r="T245" s="77"/>
      <c r="U245" s="77"/>
      <c r="V245" s="77"/>
      <c r="W245" s="1"/>
      <c r="X245" s="46" t="str">
        <f t="shared" si="50"/>
        <v/>
      </c>
      <c r="Y245" s="46" t="str">
        <f>IF(NOT(AND(LEFT(R245,1)="L",R245&lt;&gt;"LIGNE")),"",IF(UPPER(TRIM(W245))="QS","Qt. suffisante",IF(AJ245="","",IF(AF245="MASSE",IF(AJ245&gt;=1,"Kg","g"),IF(AF245="VOLUME",IF(AJ245&gt;=1,"L","cl"),IFERROR(VLOOKUP(UPPER(TRIM(V245)),AP4:AS49,4,FALSE),V245))))))</f>
        <v/>
      </c>
      <c r="Z245" s="78" t="str">
        <f t="shared" si="51"/>
        <v/>
      </c>
      <c r="AA245" s="45" t="str">
        <f>IF(NOT(AND(LEFT(R245,1)="L",R245&lt;&gt;"LIGNE")),"",IF(UPPER(TRIM(W245))="QS","Qt. suffisante",IF(AI245="","",IF(AF245="MASSE",IF(AI245&gt;=1,"Kg","g"),IF(AF245="VOLUME",IF(AI245&gt;=1,"L","cl"),IFERROR(VLOOKUP(UPPER(TRIM(V245)),AP4:AS49,4,FALSE),V245))))))</f>
        <v/>
      </c>
      <c r="AB245" s="47" t="str">
        <f t="shared" si="47"/>
        <v/>
      </c>
      <c r="AC245" s="47" t="str">
        <f t="shared" si="48"/>
        <v/>
      </c>
      <c r="AD245" s="47" t="str">
        <f t="shared" si="52"/>
        <v/>
      </c>
      <c r="AE245" s="1"/>
      <c r="AF245" s="48" t="str">
        <f>IF(NOT(AND(LEFT(R245,1)="L",R245&lt;&gt;"LIGNE")),"",IFERROR(VLOOKUP(UPPER(TRIM(V245)),AP4:AS49,2,FALSE),""))</f>
        <v/>
      </c>
      <c r="AG245" s="49" t="str">
        <f>IF(NOT(AND(LEFT(R245,1)="L",R245&lt;&gt;"LIGNE")),"",IFERROR(VLOOKUP(UPPER(TRIM(V245)),AP4:AS49,3,FALSE),""))</f>
        <v/>
      </c>
      <c r="AH245" s="49" t="str">
        <f t="shared" si="49"/>
        <v/>
      </c>
      <c r="AI245" s="49" t="str">
        <f t="shared" si="53"/>
        <v/>
      </c>
      <c r="AJ245" s="49" t="str">
        <f t="shared" si="54"/>
        <v/>
      </c>
      <c r="AK245" s="40" t="str">
        <f>IF(R245="RECETTE","",IF(R245="PRINCIPAL AUTEUR",IF(OR(S245="",T245="",V245="",W245="",S245=0),"",IFERROR(IF(OR(VLOOKUP(UPPER(TRIM(SUBSTITUTE(T245,CHAR(160)," "))),AP4:AS49,2,FALSE)&lt;&gt;VLOOKUP(UPPER(TRIM(SUBSTITUTE(W245,CHAR(160)," "))),AP4:AS49,2,FALSE),AND(VLOOKUP(UPPER(TRIM(SUBSTITUTE(T245,CHAR(160)," "))),AP4:AS49,2,FALSE)="AUTRE",UPPER(TRIM(SUBSTITUTE(T245,CHAR(160)," ")))&lt;&gt;UPPER(TRIM(SUBSTITUTE(W245,CHAR(160)," "))))),"",(V245*VLOOKUP(UPPER(TRIM(SUBSTITUTE(W245,CHAR(160)," "))),AP4:AS49,3,FALSE))/(S245*VLOOKUP(UPPER(TRIM(SUBSTITUTE(T245,CHAR(160)," "))),AP4:AS49,3,FALSE))),"")),IFERROR(AK244,"")))</f>
        <v/>
      </c>
      <c r="AL245" s="40" t="str">
        <f t="shared" si="55"/>
        <v/>
      </c>
      <c r="AM245" s="50">
        <f t="shared" si="56"/>
        <v>0</v>
      </c>
      <c r="AN245" s="1"/>
      <c r="AO245" s="1"/>
      <c r="AP245" s="55" t="s">
        <v>314</v>
      </c>
      <c r="AQ245" s="1"/>
      <c r="AR245" s="1"/>
      <c r="AS245" s="1"/>
      <c r="BJ245" s="229">
        <v>1</v>
      </c>
    </row>
    <row r="246" spans="1:62" ht="20.100000000000001" customHeight="1" x14ac:dyDescent="0.25">
      <c r="A246" s="232" t="s">
        <v>237</v>
      </c>
      <c r="B246" s="178">
        <f t="shared" si="57"/>
        <v>0</v>
      </c>
      <c r="C246" s="156"/>
      <c r="D246" s="157"/>
      <c r="E246" s="157"/>
      <c r="F246" s="157"/>
      <c r="G246" s="157"/>
      <c r="H246" s="157"/>
      <c r="I246" s="158"/>
      <c r="J246" s="131" t="s">
        <v>237</v>
      </c>
      <c r="K246" s="255" t="str">
        <f t="shared" si="46"/>
        <v>►</v>
      </c>
      <c r="L246" s="341"/>
      <c r="M246" s="341"/>
      <c r="N246" s="341"/>
      <c r="O246" s="341"/>
      <c r="P246" s="341"/>
      <c r="Q246" s="1"/>
      <c r="R246" s="1"/>
      <c r="S246" s="77"/>
      <c r="T246" s="77"/>
      <c r="U246" s="77"/>
      <c r="V246" s="77"/>
      <c r="W246" s="1"/>
      <c r="X246" s="46" t="str">
        <f t="shared" si="50"/>
        <v/>
      </c>
      <c r="Y246" s="46" t="str">
        <f>IF(NOT(AND(LEFT(R246,1)="L",R246&lt;&gt;"LIGNE")),"",IF(UPPER(TRIM(W246))="QS","Qt. suffisante",IF(AJ246="","",IF(AF246="MASSE",IF(AJ246&gt;=1,"Kg","g"),IF(AF246="VOLUME",IF(AJ246&gt;=1,"L","cl"),IFERROR(VLOOKUP(UPPER(TRIM(V246)),AP4:AS49,4,FALSE),V246))))))</f>
        <v/>
      </c>
      <c r="Z246" s="78" t="str">
        <f t="shared" si="51"/>
        <v/>
      </c>
      <c r="AA246" s="45" t="str">
        <f>IF(NOT(AND(LEFT(R246,1)="L",R246&lt;&gt;"LIGNE")),"",IF(UPPER(TRIM(W246))="QS","Qt. suffisante",IF(AI246="","",IF(AF246="MASSE",IF(AI246&gt;=1,"Kg","g"),IF(AF246="VOLUME",IF(AI246&gt;=1,"L","cl"),IFERROR(VLOOKUP(UPPER(TRIM(V246)),AP4:AS49,4,FALSE),V246))))))</f>
        <v/>
      </c>
      <c r="AB246" s="47" t="str">
        <f t="shared" si="47"/>
        <v/>
      </c>
      <c r="AC246" s="47" t="str">
        <f t="shared" si="48"/>
        <v/>
      </c>
      <c r="AD246" s="47" t="str">
        <f t="shared" si="52"/>
        <v/>
      </c>
      <c r="AE246" s="1"/>
      <c r="AF246" s="48" t="str">
        <f>IF(NOT(AND(LEFT(R246,1)="L",R246&lt;&gt;"LIGNE")),"",IFERROR(VLOOKUP(UPPER(TRIM(V246)),AP4:AS49,2,FALSE),""))</f>
        <v/>
      </c>
      <c r="AG246" s="49" t="str">
        <f>IF(NOT(AND(LEFT(R246,1)="L",R246&lt;&gt;"LIGNE")),"",IFERROR(VLOOKUP(UPPER(TRIM(V246)),AP4:AS49,3,FALSE),""))</f>
        <v/>
      </c>
      <c r="AH246" s="49" t="str">
        <f t="shared" si="49"/>
        <v/>
      </c>
      <c r="AI246" s="49" t="str">
        <f t="shared" si="53"/>
        <v/>
      </c>
      <c r="AJ246" s="49" t="str">
        <f t="shared" si="54"/>
        <v/>
      </c>
      <c r="AK246" s="40" t="str">
        <f>IF(R246="RECETTE","",IF(R246="PRINCIPAL AUTEUR",IF(OR(S246="",T246="",V246="",W246="",S246=0),"",IFERROR(IF(OR(VLOOKUP(UPPER(TRIM(SUBSTITUTE(T246,CHAR(160)," "))),AP4:AS49,2,FALSE)&lt;&gt;VLOOKUP(UPPER(TRIM(SUBSTITUTE(W246,CHAR(160)," "))),AP4:AS49,2,FALSE),AND(VLOOKUP(UPPER(TRIM(SUBSTITUTE(T246,CHAR(160)," "))),AP4:AS49,2,FALSE)="AUTRE",UPPER(TRIM(SUBSTITUTE(T246,CHAR(160)," ")))&lt;&gt;UPPER(TRIM(SUBSTITUTE(W246,CHAR(160)," "))))),"",(V246*VLOOKUP(UPPER(TRIM(SUBSTITUTE(W246,CHAR(160)," "))),AP4:AS49,3,FALSE))/(S246*VLOOKUP(UPPER(TRIM(SUBSTITUTE(T246,CHAR(160)," "))),AP4:AS49,3,FALSE))),"")),IFERROR(AK245,"")))</f>
        <v/>
      </c>
      <c r="AL246" s="40" t="str">
        <f t="shared" si="55"/>
        <v/>
      </c>
      <c r="AM246" s="50">
        <f t="shared" si="56"/>
        <v>0</v>
      </c>
      <c r="AN246" s="1"/>
      <c r="AO246" s="1"/>
      <c r="AP246" s="55" t="s">
        <v>312</v>
      </c>
      <c r="AQ246" s="1"/>
      <c r="AR246" s="1"/>
      <c r="AS246" s="1"/>
      <c r="BJ246" s="229">
        <v>1</v>
      </c>
    </row>
    <row r="247" spans="1:62" ht="20.100000000000001" customHeight="1" x14ac:dyDescent="0.25">
      <c r="A247" s="232" t="s">
        <v>237</v>
      </c>
      <c r="B247" s="178">
        <f t="shared" si="57"/>
        <v>0</v>
      </c>
      <c r="C247" s="156"/>
      <c r="D247" s="157"/>
      <c r="E247" s="157"/>
      <c r="F247" s="157"/>
      <c r="G247" s="157"/>
      <c r="H247" s="157"/>
      <c r="I247" s="158"/>
      <c r="J247" s="131" t="s">
        <v>237</v>
      </c>
      <c r="K247" s="255" t="str">
        <f t="shared" si="46"/>
        <v>►</v>
      </c>
      <c r="L247" s="341"/>
      <c r="M247" s="341"/>
      <c r="N247" s="341"/>
      <c r="O247" s="341"/>
      <c r="P247" s="341"/>
      <c r="Q247" s="1"/>
      <c r="R247" s="1"/>
      <c r="S247" s="77"/>
      <c r="T247" s="77"/>
      <c r="U247" s="77"/>
      <c r="V247" s="77"/>
      <c r="W247" s="1"/>
      <c r="X247" s="46" t="str">
        <f t="shared" si="50"/>
        <v/>
      </c>
      <c r="Y247" s="46" t="str">
        <f>IF(NOT(AND(LEFT(R247,1)="L",R247&lt;&gt;"LIGNE")),"",IF(UPPER(TRIM(W247))="QS","Qt. suffisante",IF(AJ247="","",IF(AF247="MASSE",IF(AJ247&gt;=1,"Kg","g"),IF(AF247="VOLUME",IF(AJ247&gt;=1,"L","cl"),IFERROR(VLOOKUP(UPPER(TRIM(V247)),AP4:AS49,4,FALSE),V247))))))</f>
        <v/>
      </c>
      <c r="Z247" s="78" t="str">
        <f t="shared" si="51"/>
        <v/>
      </c>
      <c r="AA247" s="45" t="str">
        <f>IF(NOT(AND(LEFT(R247,1)="L",R247&lt;&gt;"LIGNE")),"",IF(UPPER(TRIM(W247))="QS","Qt. suffisante",IF(AI247="","",IF(AF247="MASSE",IF(AI247&gt;=1,"Kg","g"),IF(AF247="VOLUME",IF(AI247&gt;=1,"L","cl"),IFERROR(VLOOKUP(UPPER(TRIM(V247)),AP4:AS49,4,FALSE),V247))))))</f>
        <v/>
      </c>
      <c r="AB247" s="47" t="str">
        <f t="shared" si="47"/>
        <v/>
      </c>
      <c r="AC247" s="47" t="str">
        <f t="shared" si="48"/>
        <v/>
      </c>
      <c r="AD247" s="47" t="str">
        <f t="shared" si="52"/>
        <v/>
      </c>
      <c r="AE247" s="1"/>
      <c r="AF247" s="48" t="str">
        <f>IF(NOT(AND(LEFT(R247,1)="L",R247&lt;&gt;"LIGNE")),"",IFERROR(VLOOKUP(UPPER(TRIM(V247)),AP4:AS49,2,FALSE),""))</f>
        <v/>
      </c>
      <c r="AG247" s="49" t="str">
        <f>IF(NOT(AND(LEFT(R247,1)="L",R247&lt;&gt;"LIGNE")),"",IFERROR(VLOOKUP(UPPER(TRIM(V247)),AP4:AS49,3,FALSE),""))</f>
        <v/>
      </c>
      <c r="AH247" s="49" t="str">
        <f t="shared" si="49"/>
        <v/>
      </c>
      <c r="AI247" s="49" t="str">
        <f t="shared" si="53"/>
        <v/>
      </c>
      <c r="AJ247" s="49" t="str">
        <f t="shared" si="54"/>
        <v/>
      </c>
      <c r="AK247" s="40" t="str">
        <f>IF(R247="RECETTE","",IF(R247="PRINCIPAL AUTEUR",IF(OR(S247="",T247="",V247="",W247="",S247=0),"",IFERROR(IF(OR(VLOOKUP(UPPER(TRIM(SUBSTITUTE(T247,CHAR(160)," "))),AP4:AS49,2,FALSE)&lt;&gt;VLOOKUP(UPPER(TRIM(SUBSTITUTE(W247,CHAR(160)," "))),AP4:AS49,2,FALSE),AND(VLOOKUP(UPPER(TRIM(SUBSTITUTE(T247,CHAR(160)," "))),AP4:AS49,2,FALSE)="AUTRE",UPPER(TRIM(SUBSTITUTE(T247,CHAR(160)," ")))&lt;&gt;UPPER(TRIM(SUBSTITUTE(W247,CHAR(160)," "))))),"",(V247*VLOOKUP(UPPER(TRIM(SUBSTITUTE(W247,CHAR(160)," "))),AP4:AS49,3,FALSE))/(S247*VLOOKUP(UPPER(TRIM(SUBSTITUTE(T247,CHAR(160)," "))),AP4:AS49,3,FALSE))),"")),IFERROR(AK246,"")))</f>
        <v/>
      </c>
      <c r="AL247" s="40" t="str">
        <f t="shared" si="55"/>
        <v/>
      </c>
      <c r="AM247" s="50">
        <f t="shared" si="56"/>
        <v>0</v>
      </c>
      <c r="AN247" s="1"/>
      <c r="AO247" s="1"/>
      <c r="AP247" s="55" t="s">
        <v>311</v>
      </c>
      <c r="AQ247" s="1"/>
      <c r="AR247" s="1"/>
      <c r="AS247" s="1"/>
      <c r="BJ247" s="229">
        <v>1</v>
      </c>
    </row>
    <row r="248" spans="1:62" ht="20.100000000000001" customHeight="1" x14ac:dyDescent="0.25">
      <c r="A248" s="232" t="s">
        <v>237</v>
      </c>
      <c r="B248" s="178">
        <f t="shared" si="57"/>
        <v>0</v>
      </c>
      <c r="C248" s="156"/>
      <c r="D248" s="157"/>
      <c r="E248" s="157"/>
      <c r="F248" s="157"/>
      <c r="G248" s="157"/>
      <c r="H248" s="157"/>
      <c r="I248" s="158"/>
      <c r="J248" s="131" t="s">
        <v>237</v>
      </c>
      <c r="K248" s="255" t="str">
        <f t="shared" si="46"/>
        <v>►</v>
      </c>
      <c r="L248" s="341"/>
      <c r="M248" s="341"/>
      <c r="N248" s="341"/>
      <c r="O248" s="341"/>
      <c r="P248" s="341"/>
      <c r="Q248" s="1"/>
      <c r="R248" s="1"/>
      <c r="S248" s="77"/>
      <c r="T248" s="77"/>
      <c r="U248" s="77"/>
      <c r="V248" s="77"/>
      <c r="W248" s="1"/>
      <c r="X248" s="46" t="str">
        <f t="shared" si="50"/>
        <v/>
      </c>
      <c r="Y248" s="46" t="str">
        <f>IF(NOT(AND(LEFT(R248,1)="L",R248&lt;&gt;"LIGNE")),"",IF(UPPER(TRIM(W248))="QS","Qt. suffisante",IF(AJ248="","",IF(AF248="MASSE",IF(AJ248&gt;=1,"Kg","g"),IF(AF248="VOLUME",IF(AJ248&gt;=1,"L","cl"),IFERROR(VLOOKUP(UPPER(TRIM(V248)),AP4:AS49,4,FALSE),V248))))))</f>
        <v/>
      </c>
      <c r="Z248" s="78" t="str">
        <f t="shared" si="51"/>
        <v/>
      </c>
      <c r="AA248" s="45" t="str">
        <f>IF(NOT(AND(LEFT(R248,1)="L",R248&lt;&gt;"LIGNE")),"",IF(UPPER(TRIM(W248))="QS","Qt. suffisante",IF(AI248="","",IF(AF248="MASSE",IF(AI248&gt;=1,"Kg","g"),IF(AF248="VOLUME",IF(AI248&gt;=1,"L","cl"),IFERROR(VLOOKUP(UPPER(TRIM(V248)),AP4:AS49,4,FALSE),V248))))))</f>
        <v/>
      </c>
      <c r="AB248" s="47" t="str">
        <f t="shared" si="47"/>
        <v/>
      </c>
      <c r="AC248" s="47" t="str">
        <f t="shared" si="48"/>
        <v/>
      </c>
      <c r="AD248" s="47" t="str">
        <f t="shared" si="52"/>
        <v/>
      </c>
      <c r="AE248" s="1"/>
      <c r="AF248" s="48" t="str">
        <f>IF(NOT(AND(LEFT(R248,1)="L",R248&lt;&gt;"LIGNE")),"",IFERROR(VLOOKUP(UPPER(TRIM(V248)),AP4:AS49,2,FALSE),""))</f>
        <v/>
      </c>
      <c r="AG248" s="49" t="str">
        <f>IF(NOT(AND(LEFT(R248,1)="L",R248&lt;&gt;"LIGNE")),"",IFERROR(VLOOKUP(UPPER(TRIM(V248)),AP4:AS49,3,FALSE),""))</f>
        <v/>
      </c>
      <c r="AH248" s="49" t="str">
        <f t="shared" si="49"/>
        <v/>
      </c>
      <c r="AI248" s="49" t="str">
        <f t="shared" si="53"/>
        <v/>
      </c>
      <c r="AJ248" s="49" t="str">
        <f t="shared" si="54"/>
        <v/>
      </c>
      <c r="AK248" s="40" t="str">
        <f>IF(R248="RECETTE","",IF(R248="PRINCIPAL AUTEUR",IF(OR(S248="",T248="",V248="",W248="",S248=0),"",IFERROR(IF(OR(VLOOKUP(UPPER(TRIM(SUBSTITUTE(T248,CHAR(160)," "))),AP4:AS49,2,FALSE)&lt;&gt;VLOOKUP(UPPER(TRIM(SUBSTITUTE(W248,CHAR(160)," "))),AP4:AS49,2,FALSE),AND(VLOOKUP(UPPER(TRIM(SUBSTITUTE(T248,CHAR(160)," "))),AP4:AS49,2,FALSE)="AUTRE",UPPER(TRIM(SUBSTITUTE(T248,CHAR(160)," ")))&lt;&gt;UPPER(TRIM(SUBSTITUTE(W248,CHAR(160)," "))))),"",(V248*VLOOKUP(UPPER(TRIM(SUBSTITUTE(W248,CHAR(160)," "))),AP4:AS49,3,FALSE))/(S248*VLOOKUP(UPPER(TRIM(SUBSTITUTE(T248,CHAR(160)," "))),AP4:AS49,3,FALSE))),"")),IFERROR(AK247,"")))</f>
        <v/>
      </c>
      <c r="AL248" s="40" t="str">
        <f t="shared" si="55"/>
        <v/>
      </c>
      <c r="AM248" s="50">
        <f t="shared" si="56"/>
        <v>0</v>
      </c>
      <c r="AN248" s="1"/>
      <c r="AO248" s="1"/>
      <c r="AP248" s="64" t="s">
        <v>318</v>
      </c>
      <c r="AQ248" s="1"/>
      <c r="AR248" s="1"/>
      <c r="AS248" s="1"/>
      <c r="BJ248" s="229">
        <v>1</v>
      </c>
    </row>
    <row r="249" spans="1:62" ht="20.100000000000001" customHeight="1" x14ac:dyDescent="0.25">
      <c r="A249" s="232" t="s">
        <v>237</v>
      </c>
      <c r="B249" s="178">
        <f t="shared" si="57"/>
        <v>0</v>
      </c>
      <c r="C249" s="156"/>
      <c r="D249" s="157"/>
      <c r="E249" s="157"/>
      <c r="F249" s="157"/>
      <c r="G249" s="157"/>
      <c r="H249" s="157"/>
      <c r="I249" s="158"/>
      <c r="J249" s="131" t="s">
        <v>237</v>
      </c>
      <c r="K249" s="255" t="str">
        <f t="shared" si="46"/>
        <v>►</v>
      </c>
      <c r="L249" s="341"/>
      <c r="M249" s="341"/>
      <c r="N249" s="341"/>
      <c r="O249" s="341"/>
      <c r="P249" s="341"/>
      <c r="Q249" s="1"/>
      <c r="R249" s="1"/>
      <c r="S249" s="77"/>
      <c r="T249" s="77"/>
      <c r="U249" s="77"/>
      <c r="V249" s="77"/>
      <c r="W249" s="1"/>
      <c r="X249" s="46" t="str">
        <f t="shared" si="50"/>
        <v/>
      </c>
      <c r="Y249" s="46" t="str">
        <f>IF(NOT(AND(LEFT(R249,1)="L",R249&lt;&gt;"LIGNE")),"",IF(UPPER(TRIM(W249))="QS","Qt. suffisante",IF(AJ249="","",IF(AF249="MASSE",IF(AJ249&gt;=1,"Kg","g"),IF(AF249="VOLUME",IF(AJ249&gt;=1,"L","cl"),IFERROR(VLOOKUP(UPPER(TRIM(V249)),AP4:AS49,4,FALSE),V249))))))</f>
        <v/>
      </c>
      <c r="Z249" s="78" t="str">
        <f t="shared" si="51"/>
        <v/>
      </c>
      <c r="AA249" s="45" t="str">
        <f>IF(NOT(AND(LEFT(R249,1)="L",R249&lt;&gt;"LIGNE")),"",IF(UPPER(TRIM(W249))="QS","Qt. suffisante",IF(AI249="","",IF(AF249="MASSE",IF(AI249&gt;=1,"Kg","g"),IF(AF249="VOLUME",IF(AI249&gt;=1,"L","cl"),IFERROR(VLOOKUP(UPPER(TRIM(V249)),AP4:AS49,4,FALSE),V249))))))</f>
        <v/>
      </c>
      <c r="AB249" s="47" t="str">
        <f t="shared" si="47"/>
        <v/>
      </c>
      <c r="AC249" s="47" t="str">
        <f t="shared" si="48"/>
        <v/>
      </c>
      <c r="AD249" s="47" t="str">
        <f t="shared" si="52"/>
        <v/>
      </c>
      <c r="AE249" s="1"/>
      <c r="AF249" s="48" t="str">
        <f>IF(NOT(AND(LEFT(R249,1)="L",R249&lt;&gt;"LIGNE")),"",IFERROR(VLOOKUP(UPPER(TRIM(V249)),AP4:AS49,2,FALSE),""))</f>
        <v/>
      </c>
      <c r="AG249" s="49" t="str">
        <f>IF(NOT(AND(LEFT(R249,1)="L",R249&lt;&gt;"LIGNE")),"",IFERROR(VLOOKUP(UPPER(TRIM(V249)),AP4:AS49,3,FALSE),""))</f>
        <v/>
      </c>
      <c r="AH249" s="49" t="str">
        <f t="shared" si="49"/>
        <v/>
      </c>
      <c r="AI249" s="49" t="str">
        <f t="shared" si="53"/>
        <v/>
      </c>
      <c r="AJ249" s="49" t="str">
        <f t="shared" si="54"/>
        <v/>
      </c>
      <c r="AK249" s="40" t="str">
        <f>IF(R249="RECETTE","",IF(R249="PRINCIPAL AUTEUR",IF(OR(S249="",T249="",V249="",W249="",S249=0),"",IFERROR(IF(OR(VLOOKUP(UPPER(TRIM(SUBSTITUTE(T249,CHAR(160)," "))),AP4:AS49,2,FALSE)&lt;&gt;VLOOKUP(UPPER(TRIM(SUBSTITUTE(W249,CHAR(160)," "))),AP4:AS49,2,FALSE),AND(VLOOKUP(UPPER(TRIM(SUBSTITUTE(T249,CHAR(160)," "))),AP4:AS49,2,FALSE)="AUTRE",UPPER(TRIM(SUBSTITUTE(T249,CHAR(160)," ")))&lt;&gt;UPPER(TRIM(SUBSTITUTE(W249,CHAR(160)," "))))),"",(V249*VLOOKUP(UPPER(TRIM(SUBSTITUTE(W249,CHAR(160)," "))),AP4:AS49,3,FALSE))/(S249*VLOOKUP(UPPER(TRIM(SUBSTITUTE(T249,CHAR(160)," "))),AP4:AS49,3,FALSE))),"")),IFERROR(AK248,"")))</f>
        <v/>
      </c>
      <c r="AL249" s="40" t="str">
        <f t="shared" si="55"/>
        <v/>
      </c>
      <c r="AM249" s="50">
        <f t="shared" si="56"/>
        <v>0</v>
      </c>
      <c r="AN249" s="1"/>
      <c r="AO249" s="1"/>
      <c r="AP249" s="64" t="s">
        <v>316</v>
      </c>
      <c r="AQ249" s="1"/>
      <c r="AR249" s="1"/>
      <c r="AS249" s="1"/>
      <c r="BJ249" s="229">
        <v>1</v>
      </c>
    </row>
    <row r="250" spans="1:62" ht="20.100000000000001" customHeight="1" x14ac:dyDescent="0.25">
      <c r="A250" s="232" t="s">
        <v>237</v>
      </c>
      <c r="B250" s="178">
        <f t="shared" si="57"/>
        <v>0</v>
      </c>
      <c r="C250" s="156"/>
      <c r="D250" s="157"/>
      <c r="E250" s="157"/>
      <c r="F250" s="157"/>
      <c r="G250" s="157"/>
      <c r="H250" s="157"/>
      <c r="I250" s="158"/>
      <c r="J250" s="131" t="s">
        <v>237</v>
      </c>
      <c r="K250" s="255" t="str">
        <f t="shared" si="46"/>
        <v>►</v>
      </c>
      <c r="L250" s="341"/>
      <c r="M250" s="341"/>
      <c r="N250" s="341"/>
      <c r="O250" s="341"/>
      <c r="P250" s="341"/>
      <c r="Q250" s="1"/>
      <c r="R250" s="1"/>
      <c r="S250" s="77"/>
      <c r="T250" s="77"/>
      <c r="U250" s="77"/>
      <c r="V250" s="77"/>
      <c r="W250" s="1"/>
      <c r="X250" s="46" t="str">
        <f t="shared" si="50"/>
        <v/>
      </c>
      <c r="Y250" s="46" t="str">
        <f>IF(NOT(AND(LEFT(R250,1)="L",R250&lt;&gt;"LIGNE")),"",IF(UPPER(TRIM(W250))="QS","Qt. suffisante",IF(AJ250="","",IF(AF250="MASSE",IF(AJ250&gt;=1,"Kg","g"),IF(AF250="VOLUME",IF(AJ250&gt;=1,"L","cl"),IFERROR(VLOOKUP(UPPER(TRIM(V250)),AP4:AS49,4,FALSE),V250))))))</f>
        <v/>
      </c>
      <c r="Z250" s="78" t="str">
        <f t="shared" si="51"/>
        <v/>
      </c>
      <c r="AA250" s="45" t="str">
        <f>IF(NOT(AND(LEFT(R250,1)="L",R250&lt;&gt;"LIGNE")),"",IF(UPPER(TRIM(W250))="QS","Qt. suffisante",IF(AI250="","",IF(AF250="MASSE",IF(AI250&gt;=1,"Kg","g"),IF(AF250="VOLUME",IF(AI250&gt;=1,"L","cl"),IFERROR(VLOOKUP(UPPER(TRIM(V250)),AP4:AS49,4,FALSE),V250))))))</f>
        <v/>
      </c>
      <c r="AB250" s="47" t="str">
        <f t="shared" si="47"/>
        <v/>
      </c>
      <c r="AC250" s="47" t="str">
        <f t="shared" si="48"/>
        <v/>
      </c>
      <c r="AD250" s="47" t="str">
        <f t="shared" si="52"/>
        <v/>
      </c>
      <c r="AE250" s="1"/>
      <c r="AF250" s="48" t="str">
        <f>IF(NOT(AND(LEFT(R250,1)="L",R250&lt;&gt;"LIGNE")),"",IFERROR(VLOOKUP(UPPER(TRIM(V250)),AP4:AS49,2,FALSE),""))</f>
        <v/>
      </c>
      <c r="AG250" s="49" t="str">
        <f>IF(NOT(AND(LEFT(R250,1)="L",R250&lt;&gt;"LIGNE")),"",IFERROR(VLOOKUP(UPPER(TRIM(V250)),AP4:AS49,3,FALSE),""))</f>
        <v/>
      </c>
      <c r="AH250" s="49" t="str">
        <f t="shared" si="49"/>
        <v/>
      </c>
      <c r="AI250" s="49" t="str">
        <f t="shared" si="53"/>
        <v/>
      </c>
      <c r="AJ250" s="49" t="str">
        <f t="shared" si="54"/>
        <v/>
      </c>
      <c r="AK250" s="40" t="str">
        <f>IF(R250="RECETTE","",IF(R250="PRINCIPAL AUTEUR",IF(OR(S250="",T250="",V250="",W250="",S250=0),"",IFERROR(IF(OR(VLOOKUP(UPPER(TRIM(SUBSTITUTE(T250,CHAR(160)," "))),AP4:AS49,2,FALSE)&lt;&gt;VLOOKUP(UPPER(TRIM(SUBSTITUTE(W250,CHAR(160)," "))),AP4:AS49,2,FALSE),AND(VLOOKUP(UPPER(TRIM(SUBSTITUTE(T250,CHAR(160)," "))),AP4:AS49,2,FALSE)="AUTRE",UPPER(TRIM(SUBSTITUTE(T250,CHAR(160)," ")))&lt;&gt;UPPER(TRIM(SUBSTITUTE(W250,CHAR(160)," "))))),"",(V250*VLOOKUP(UPPER(TRIM(SUBSTITUTE(W250,CHAR(160)," "))),AP4:AS49,3,FALSE))/(S250*VLOOKUP(UPPER(TRIM(SUBSTITUTE(T250,CHAR(160)," "))),AP4:AS49,3,FALSE))),"")),IFERROR(AK249,"")))</f>
        <v/>
      </c>
      <c r="AL250" s="40" t="str">
        <f t="shared" si="55"/>
        <v/>
      </c>
      <c r="AM250" s="50">
        <f t="shared" si="56"/>
        <v>0</v>
      </c>
      <c r="AN250" s="1"/>
      <c r="AO250" s="1"/>
      <c r="AP250" s="64" t="s">
        <v>368</v>
      </c>
      <c r="AQ250" s="1"/>
      <c r="AR250" s="1"/>
      <c r="AS250" s="1"/>
      <c r="BJ250" s="229">
        <v>1</v>
      </c>
    </row>
    <row r="251" spans="1:62" ht="20.100000000000001" customHeight="1" x14ac:dyDescent="0.25">
      <c r="A251" s="232" t="s">
        <v>237</v>
      </c>
      <c r="B251" s="178">
        <f t="shared" si="57"/>
        <v>0</v>
      </c>
      <c r="C251" s="156"/>
      <c r="D251" s="157"/>
      <c r="E251" s="157"/>
      <c r="F251" s="157"/>
      <c r="G251" s="157"/>
      <c r="H251" s="157"/>
      <c r="I251" s="158"/>
      <c r="J251" s="131" t="s">
        <v>237</v>
      </c>
      <c r="K251" s="255" t="str">
        <f t="shared" si="46"/>
        <v>►</v>
      </c>
      <c r="L251" s="341"/>
      <c r="M251" s="341"/>
      <c r="N251" s="341"/>
      <c r="O251" s="341"/>
      <c r="P251" s="341"/>
      <c r="Q251" s="1"/>
      <c r="R251" s="1"/>
      <c r="S251" s="77"/>
      <c r="T251" s="77"/>
      <c r="U251" s="77"/>
      <c r="V251" s="77"/>
      <c r="W251" s="1"/>
      <c r="X251" s="46" t="str">
        <f t="shared" si="50"/>
        <v/>
      </c>
      <c r="Y251" s="46" t="str">
        <f>IF(NOT(AND(LEFT(R251,1)="L",R251&lt;&gt;"LIGNE")),"",IF(UPPER(TRIM(W251))="QS","Qt. suffisante",IF(AJ251="","",IF(AF251="MASSE",IF(AJ251&gt;=1,"Kg","g"),IF(AF251="VOLUME",IF(AJ251&gt;=1,"L","cl"),IFERROR(VLOOKUP(UPPER(TRIM(V251)),AP4:AS49,4,FALSE),V251))))))</f>
        <v/>
      </c>
      <c r="Z251" s="78" t="str">
        <f t="shared" si="51"/>
        <v/>
      </c>
      <c r="AA251" s="45" t="str">
        <f>IF(NOT(AND(LEFT(R251,1)="L",R251&lt;&gt;"LIGNE")),"",IF(UPPER(TRIM(W251))="QS","Qt. suffisante",IF(AI251="","",IF(AF251="MASSE",IF(AI251&gt;=1,"Kg","g"),IF(AF251="VOLUME",IF(AI251&gt;=1,"L","cl"),IFERROR(VLOOKUP(UPPER(TRIM(V251)),AP4:AS49,4,FALSE),V251))))))</f>
        <v/>
      </c>
      <c r="AB251" s="47" t="str">
        <f t="shared" si="47"/>
        <v/>
      </c>
      <c r="AC251" s="47" t="str">
        <f t="shared" si="48"/>
        <v/>
      </c>
      <c r="AD251" s="47" t="str">
        <f t="shared" si="52"/>
        <v/>
      </c>
      <c r="AE251" s="1"/>
      <c r="AF251" s="48" t="str">
        <f>IF(NOT(AND(LEFT(R251,1)="L",R251&lt;&gt;"LIGNE")),"",IFERROR(VLOOKUP(UPPER(TRIM(V251)),AP4:AS49,2,FALSE),""))</f>
        <v/>
      </c>
      <c r="AG251" s="49" t="str">
        <f>IF(NOT(AND(LEFT(R251,1)="L",R251&lt;&gt;"LIGNE")),"",IFERROR(VLOOKUP(UPPER(TRIM(V251)),AP4:AS49,3,FALSE),""))</f>
        <v/>
      </c>
      <c r="AH251" s="49" t="str">
        <f t="shared" si="49"/>
        <v/>
      </c>
      <c r="AI251" s="49" t="str">
        <f t="shared" si="53"/>
        <v/>
      </c>
      <c r="AJ251" s="49" t="str">
        <f t="shared" si="54"/>
        <v/>
      </c>
      <c r="AK251" s="40" t="str">
        <f>IF(R251="RECETTE","",IF(R251="PRINCIPAL AUTEUR",IF(OR(S251="",T251="",V251="",W251="",S251=0),"",IFERROR(IF(OR(VLOOKUP(UPPER(TRIM(SUBSTITUTE(T251,CHAR(160)," "))),AP4:AS49,2,FALSE)&lt;&gt;VLOOKUP(UPPER(TRIM(SUBSTITUTE(W251,CHAR(160)," "))),AP4:AS49,2,FALSE),AND(VLOOKUP(UPPER(TRIM(SUBSTITUTE(T251,CHAR(160)," "))),AP4:AS49,2,FALSE)="AUTRE",UPPER(TRIM(SUBSTITUTE(T251,CHAR(160)," ")))&lt;&gt;UPPER(TRIM(SUBSTITUTE(W251,CHAR(160)," "))))),"",(V251*VLOOKUP(UPPER(TRIM(SUBSTITUTE(W251,CHAR(160)," "))),AP4:AS49,3,FALSE))/(S251*VLOOKUP(UPPER(TRIM(SUBSTITUTE(T251,CHAR(160)," "))),AP4:AS49,3,FALSE))),"")),IFERROR(AK250,"")))</f>
        <v/>
      </c>
      <c r="AL251" s="40" t="str">
        <f t="shared" si="55"/>
        <v/>
      </c>
      <c r="AM251" s="50">
        <f t="shared" si="56"/>
        <v>0</v>
      </c>
      <c r="AN251" s="1"/>
      <c r="AO251" s="1"/>
      <c r="AP251" s="64" t="s">
        <v>49</v>
      </c>
      <c r="AQ251" s="1"/>
      <c r="AR251" s="1"/>
      <c r="AS251" s="1"/>
      <c r="BJ251" s="229">
        <v>1</v>
      </c>
    </row>
    <row r="252" spans="1:62" ht="20.100000000000001" customHeight="1" x14ac:dyDescent="0.25">
      <c r="A252" s="232" t="s">
        <v>237</v>
      </c>
      <c r="B252" s="178">
        <f t="shared" si="57"/>
        <v>0</v>
      </c>
      <c r="C252" s="156"/>
      <c r="D252" s="157"/>
      <c r="E252" s="157"/>
      <c r="F252" s="157"/>
      <c r="G252" s="157"/>
      <c r="H252" s="157"/>
      <c r="I252" s="158"/>
      <c r="J252" s="131" t="s">
        <v>237</v>
      </c>
      <c r="K252" s="255" t="str">
        <f t="shared" si="46"/>
        <v>►</v>
      </c>
      <c r="L252" s="341"/>
      <c r="M252" s="341"/>
      <c r="N252" s="341"/>
      <c r="O252" s="341"/>
      <c r="P252" s="341"/>
      <c r="Q252" s="1"/>
      <c r="R252" s="1"/>
      <c r="S252" s="77"/>
      <c r="T252" s="77"/>
      <c r="U252" s="77"/>
      <c r="V252" s="77"/>
      <c r="W252" s="1"/>
      <c r="X252" s="46" t="str">
        <f t="shared" si="50"/>
        <v/>
      </c>
      <c r="Y252" s="46" t="str">
        <f>IF(NOT(AND(LEFT(R252,1)="L",R252&lt;&gt;"LIGNE")),"",IF(UPPER(TRIM(W252))="QS","Qt. suffisante",IF(AJ252="","",IF(AF252="MASSE",IF(AJ252&gt;=1,"Kg","g"),IF(AF252="VOLUME",IF(AJ252&gt;=1,"L","cl"),IFERROR(VLOOKUP(UPPER(TRIM(V252)),AP4:AS49,4,FALSE),V252))))))</f>
        <v/>
      </c>
      <c r="Z252" s="78" t="str">
        <f t="shared" si="51"/>
        <v/>
      </c>
      <c r="AA252" s="45" t="str">
        <f>IF(NOT(AND(LEFT(R252,1)="L",R252&lt;&gt;"LIGNE")),"",IF(UPPER(TRIM(W252))="QS","Qt. suffisante",IF(AI252="","",IF(AF252="MASSE",IF(AI252&gt;=1,"Kg","g"),IF(AF252="VOLUME",IF(AI252&gt;=1,"L","cl"),IFERROR(VLOOKUP(UPPER(TRIM(V252)),AP4:AS49,4,FALSE),V252))))))</f>
        <v/>
      </c>
      <c r="AB252" s="47" t="str">
        <f t="shared" si="47"/>
        <v/>
      </c>
      <c r="AC252" s="47" t="str">
        <f t="shared" si="48"/>
        <v/>
      </c>
      <c r="AD252" s="47" t="str">
        <f t="shared" si="52"/>
        <v/>
      </c>
      <c r="AE252" s="1"/>
      <c r="AF252" s="48" t="str">
        <f>IF(NOT(AND(LEFT(R252,1)="L",R252&lt;&gt;"LIGNE")),"",IFERROR(VLOOKUP(UPPER(TRIM(V252)),AP4:AS49,2,FALSE),""))</f>
        <v/>
      </c>
      <c r="AG252" s="49" t="str">
        <f>IF(NOT(AND(LEFT(R252,1)="L",R252&lt;&gt;"LIGNE")),"",IFERROR(VLOOKUP(UPPER(TRIM(V252)),AP4:AS49,3,FALSE),""))</f>
        <v/>
      </c>
      <c r="AH252" s="49" t="str">
        <f t="shared" si="49"/>
        <v/>
      </c>
      <c r="AI252" s="49" t="str">
        <f t="shared" si="53"/>
        <v/>
      </c>
      <c r="AJ252" s="49" t="str">
        <f t="shared" si="54"/>
        <v/>
      </c>
      <c r="AK252" s="40" t="str">
        <f>IF(R252="RECETTE","",IF(R252="PRINCIPAL AUTEUR",IF(OR(S252="",T252="",V252="",W252="",S252=0),"",IFERROR(IF(OR(VLOOKUP(UPPER(TRIM(SUBSTITUTE(T252,CHAR(160)," "))),AP4:AS49,2,FALSE)&lt;&gt;VLOOKUP(UPPER(TRIM(SUBSTITUTE(W252,CHAR(160)," "))),AP4:AS49,2,FALSE),AND(VLOOKUP(UPPER(TRIM(SUBSTITUTE(T252,CHAR(160)," "))),AP4:AS49,2,FALSE)="AUTRE",UPPER(TRIM(SUBSTITUTE(T252,CHAR(160)," ")))&lt;&gt;UPPER(TRIM(SUBSTITUTE(W252,CHAR(160)," "))))),"",(V252*VLOOKUP(UPPER(TRIM(SUBSTITUTE(W252,CHAR(160)," "))),AP4:AS49,3,FALSE))/(S252*VLOOKUP(UPPER(TRIM(SUBSTITUTE(T252,CHAR(160)," "))),AP4:AS49,3,FALSE))),"")),IFERROR(AK251,"")))</f>
        <v/>
      </c>
      <c r="AL252" s="40" t="str">
        <f t="shared" si="55"/>
        <v/>
      </c>
      <c r="AM252" s="50">
        <f t="shared" si="56"/>
        <v>0</v>
      </c>
      <c r="AN252" s="1"/>
      <c r="AO252" s="1"/>
      <c r="AP252" s="64" t="s">
        <v>439</v>
      </c>
      <c r="AQ252" s="1"/>
      <c r="AR252" s="1"/>
      <c r="AS252" s="1"/>
      <c r="BJ252" s="229">
        <v>1</v>
      </c>
    </row>
    <row r="253" spans="1:62" ht="20.100000000000001" customHeight="1" x14ac:dyDescent="0.25">
      <c r="A253" s="232" t="s">
        <v>237</v>
      </c>
      <c r="B253" s="178">
        <f t="shared" si="57"/>
        <v>0</v>
      </c>
      <c r="C253" s="156"/>
      <c r="D253" s="157"/>
      <c r="E253" s="157"/>
      <c r="F253" s="157"/>
      <c r="G253" s="157"/>
      <c r="H253" s="157"/>
      <c r="I253" s="158"/>
      <c r="J253" s="131" t="s">
        <v>237</v>
      </c>
      <c r="K253" s="255" t="str">
        <f t="shared" ref="K253:K316" si="58">IF(OR(S253&lt;&gt;"",T253&lt;&gt;"",U253&lt;&gt;"",V253&lt;&gt;""),"A","►")</f>
        <v>►</v>
      </c>
      <c r="L253" s="341"/>
      <c r="M253" s="341"/>
      <c r="N253" s="341"/>
      <c r="O253" s="341"/>
      <c r="P253" s="341"/>
      <c r="Q253" s="1"/>
      <c r="R253" s="1"/>
      <c r="S253" s="77"/>
      <c r="T253" s="77"/>
      <c r="U253" s="77"/>
      <c r="V253" s="77"/>
      <c r="W253" s="1"/>
      <c r="X253" s="46" t="str">
        <f t="shared" si="50"/>
        <v/>
      </c>
      <c r="Y253" s="46" t="str">
        <f>IF(NOT(AND(LEFT(R253,1)="L",R253&lt;&gt;"LIGNE")),"",IF(UPPER(TRIM(W253))="QS","Qt. suffisante",IF(AJ253="","",IF(AF253="MASSE",IF(AJ253&gt;=1,"Kg","g"),IF(AF253="VOLUME",IF(AJ253&gt;=1,"L","cl"),IFERROR(VLOOKUP(UPPER(TRIM(V253)),AP4:AS49,4,FALSE),V253))))))</f>
        <v/>
      </c>
      <c r="Z253" s="78" t="str">
        <f t="shared" si="51"/>
        <v/>
      </c>
      <c r="AA253" s="45" t="str">
        <f>IF(NOT(AND(LEFT(R253,1)="L",R253&lt;&gt;"LIGNE")),"",IF(UPPER(TRIM(W253))="QS","Qt. suffisante",IF(AI253="","",IF(AF253="MASSE",IF(AI253&gt;=1,"Kg","g"),IF(AF253="VOLUME",IF(AI253&gt;=1,"L","cl"),IFERROR(VLOOKUP(UPPER(TRIM(V253)),AP4:AS49,4,FALSE),V253))))))</f>
        <v/>
      </c>
      <c r="AB253" s="47" t="str">
        <f t="shared" ref="AB253:AB316" si="59">IF(R253="PRINCIPAL AUTEUR",IF(OR(S253="",T253="",V253="",W253=""),"À COMPLÉTER",IF(OR(AC253="",AD253=""),"UNITÉ ?",IF(OR(AC253&lt;&gt;AD253,AND(AC253="AUTRE",UPPER(TRIM(SUBSTITUTE(T253,CHAR(160)," ")))&lt;&gt;UPPER(TRIM(SUBSTITUTE(W253,CHAR(160)," "))))),"UNITÉS INCOMPATIBLES","OK"))),IF(NOT(AND(LEFT(R253,1)="L",R253&lt;&gt;"LIGNE")),"",IF(AND(W253&lt;&gt;"",UPPER(TRIM(W253))&lt;&gt;"F",UPPER(TRIM(W253))&lt;&gt;"QS"),"RÈGLE ?",IF(UPPER(TRIM(W253))="QS","OK",IF(NOT(ISNUMBER(U253)),"QUANTITÉ ?",IF(V253="","UNITÉ ?",IF(COUNTIF($AP$4:$AP$49,UPPER(TRIM(V253)))=0,"UNITÉ ?","OK")))))))</f>
        <v/>
      </c>
      <c r="AC253" s="47" t="str">
        <f t="shared" ref="AC253:AC316" si="60">IF(R253&lt;&gt;"PRINCIPAL AUTEUR","",IFERROR(VLOOKUP(UPPER(TRIM(SUBSTITUTE(T253,CHAR(160)," "))),$AP$4:$AS$49,2,FALSE),""))</f>
        <v/>
      </c>
      <c r="AD253" s="47" t="str">
        <f t="shared" si="52"/>
        <v/>
      </c>
      <c r="AE253" s="1"/>
      <c r="AF253" s="48" t="str">
        <f>IF(NOT(AND(LEFT(R253,1)="L",R253&lt;&gt;"LIGNE")),"",IFERROR(VLOOKUP(UPPER(TRIM(V253)),AP4:AS49,2,FALSE),""))</f>
        <v/>
      </c>
      <c r="AG253" s="49" t="str">
        <f>IF(NOT(AND(LEFT(R253,1)="L",R253&lt;&gt;"LIGNE")),"",IFERROR(VLOOKUP(UPPER(TRIM(V253)),AP4:AS49,3,FALSE),""))</f>
        <v/>
      </c>
      <c r="AH253" s="49" t="str">
        <f t="shared" ref="AH253:AH316" si="61">IF(NOT(AND(LEFT(R253,1)="L",R253&lt;&gt;"LIGNE")),"",IF(UPPER(TRIM(W253))="QS","",IF(OR(T253="",U253="",AG253=""),"",U253*AG253)))</f>
        <v/>
      </c>
      <c r="AI253" s="49" t="str">
        <f t="shared" si="53"/>
        <v/>
      </c>
      <c r="AJ253" s="49" t="str">
        <f t="shared" si="54"/>
        <v/>
      </c>
      <c r="AK253" s="40" t="str">
        <f>IF(R253="RECETTE","",IF(R253="PRINCIPAL AUTEUR",IF(OR(S253="",T253="",V253="",W253="",S253=0),"",IFERROR(IF(OR(VLOOKUP(UPPER(TRIM(SUBSTITUTE(T253,CHAR(160)," "))),AP4:AS49,2,FALSE)&lt;&gt;VLOOKUP(UPPER(TRIM(SUBSTITUTE(W253,CHAR(160)," "))),AP4:AS49,2,FALSE),AND(VLOOKUP(UPPER(TRIM(SUBSTITUTE(T253,CHAR(160)," "))),AP4:AS49,2,FALSE)="AUTRE",UPPER(TRIM(SUBSTITUTE(T253,CHAR(160)," ")))&lt;&gt;UPPER(TRIM(SUBSTITUTE(W253,CHAR(160)," "))))),"",(V253*VLOOKUP(UPPER(TRIM(SUBSTITUTE(W253,CHAR(160)," "))),AP4:AS49,3,FALSE))/(S253*VLOOKUP(UPPER(TRIM(SUBSTITUTE(T253,CHAR(160)," "))),AP4:AS49,3,FALSE))),"")),IFERROR(AK252,"")))</f>
        <v/>
      </c>
      <c r="AL253" s="40" t="str">
        <f t="shared" si="55"/>
        <v/>
      </c>
      <c r="AM253" s="50">
        <f t="shared" si="56"/>
        <v>0</v>
      </c>
      <c r="AN253" s="1"/>
      <c r="AO253" s="1"/>
      <c r="AP253" s="64" t="s">
        <v>52</v>
      </c>
      <c r="AQ253" s="1"/>
      <c r="AR253" s="1"/>
      <c r="AS253" s="1"/>
      <c r="BJ253" s="229">
        <v>1</v>
      </c>
    </row>
    <row r="254" spans="1:62" ht="20.100000000000001" customHeight="1" x14ac:dyDescent="0.25">
      <c r="A254" s="232" t="s">
        <v>237</v>
      </c>
      <c r="B254" s="178">
        <f t="shared" si="57"/>
        <v>0</v>
      </c>
      <c r="C254" s="156"/>
      <c r="D254" s="157"/>
      <c r="E254" s="157"/>
      <c r="F254" s="157"/>
      <c r="G254" s="157"/>
      <c r="H254" s="157"/>
      <c r="I254" s="158"/>
      <c r="J254" s="131" t="s">
        <v>237</v>
      </c>
      <c r="K254" s="255" t="str">
        <f t="shared" si="58"/>
        <v>►</v>
      </c>
      <c r="L254" s="341"/>
      <c r="M254" s="341"/>
      <c r="N254" s="341"/>
      <c r="O254" s="341"/>
      <c r="P254" s="341"/>
      <c r="Q254" s="1"/>
      <c r="R254" s="1"/>
      <c r="S254" s="77"/>
      <c r="T254" s="77"/>
      <c r="U254" s="77"/>
      <c r="V254" s="77"/>
      <c r="W254" s="1"/>
      <c r="X254" s="46" t="str">
        <f t="shared" si="50"/>
        <v/>
      </c>
      <c r="Y254" s="46" t="str">
        <f>IF(NOT(AND(LEFT(R254,1)="L",R254&lt;&gt;"LIGNE")),"",IF(UPPER(TRIM(W254))="QS","Qt. suffisante",IF(AJ254="","",IF(AF254="MASSE",IF(AJ254&gt;=1,"Kg","g"),IF(AF254="VOLUME",IF(AJ254&gt;=1,"L","cl"),IFERROR(VLOOKUP(UPPER(TRIM(V254)),AP4:AS49,4,FALSE),V254))))))</f>
        <v/>
      </c>
      <c r="Z254" s="78" t="str">
        <f t="shared" si="51"/>
        <v/>
      </c>
      <c r="AA254" s="45" t="str">
        <f>IF(NOT(AND(LEFT(R254,1)="L",R254&lt;&gt;"LIGNE")),"",IF(UPPER(TRIM(W254))="QS","Qt. suffisante",IF(AI254="","",IF(AF254="MASSE",IF(AI254&gt;=1,"Kg","g"),IF(AF254="VOLUME",IF(AI254&gt;=1,"L","cl"),IFERROR(VLOOKUP(UPPER(TRIM(V254)),AP4:AS49,4,FALSE),V254))))))</f>
        <v/>
      </c>
      <c r="AB254" s="47" t="str">
        <f t="shared" si="59"/>
        <v/>
      </c>
      <c r="AC254" s="47" t="str">
        <f t="shared" si="60"/>
        <v/>
      </c>
      <c r="AD254" s="47" t="str">
        <f t="shared" si="52"/>
        <v/>
      </c>
      <c r="AE254" s="1"/>
      <c r="AF254" s="48" t="str">
        <f>IF(NOT(AND(LEFT(R254,1)="L",R254&lt;&gt;"LIGNE")),"",IFERROR(VLOOKUP(UPPER(TRIM(V254)),AP4:AS49,2,FALSE),""))</f>
        <v/>
      </c>
      <c r="AG254" s="49" t="str">
        <f>IF(NOT(AND(LEFT(R254,1)="L",R254&lt;&gt;"LIGNE")),"",IFERROR(VLOOKUP(UPPER(TRIM(V254)),AP4:AS49,3,FALSE),""))</f>
        <v/>
      </c>
      <c r="AH254" s="49" t="str">
        <f t="shared" si="61"/>
        <v/>
      </c>
      <c r="AI254" s="49" t="str">
        <f t="shared" si="53"/>
        <v/>
      </c>
      <c r="AJ254" s="49" t="str">
        <f t="shared" si="54"/>
        <v/>
      </c>
      <c r="AK254" s="40" t="str">
        <f>IF(R254="RECETTE","",IF(R254="PRINCIPAL AUTEUR",IF(OR(S254="",T254="",V254="",W254="",S254=0),"",IFERROR(IF(OR(VLOOKUP(UPPER(TRIM(SUBSTITUTE(T254,CHAR(160)," "))),AP4:AS49,2,FALSE)&lt;&gt;VLOOKUP(UPPER(TRIM(SUBSTITUTE(W254,CHAR(160)," "))),AP4:AS49,2,FALSE),AND(VLOOKUP(UPPER(TRIM(SUBSTITUTE(T254,CHAR(160)," "))),AP4:AS49,2,FALSE)="AUTRE",UPPER(TRIM(SUBSTITUTE(T254,CHAR(160)," ")))&lt;&gt;UPPER(TRIM(SUBSTITUTE(W254,CHAR(160)," "))))),"",(V254*VLOOKUP(UPPER(TRIM(SUBSTITUTE(W254,CHAR(160)," "))),AP4:AS49,3,FALSE))/(S254*VLOOKUP(UPPER(TRIM(SUBSTITUTE(T254,CHAR(160)," "))),AP4:AS49,3,FALSE))),"")),IFERROR(AK253,"")))</f>
        <v/>
      </c>
      <c r="AL254" s="40" t="str">
        <f t="shared" si="55"/>
        <v/>
      </c>
      <c r="AM254" s="50">
        <f t="shared" si="56"/>
        <v>0</v>
      </c>
      <c r="AN254" s="1"/>
      <c r="AO254" s="1"/>
      <c r="AP254" s="64" t="s">
        <v>440</v>
      </c>
      <c r="AQ254" s="1"/>
      <c r="AR254" s="1"/>
      <c r="AS254" s="1"/>
      <c r="BJ254" s="229">
        <v>1</v>
      </c>
    </row>
    <row r="255" spans="1:62" ht="20.100000000000001" customHeight="1" x14ac:dyDescent="0.25">
      <c r="A255" s="232" t="s">
        <v>237</v>
      </c>
      <c r="B255" s="178">
        <f t="shared" si="57"/>
        <v>0</v>
      </c>
      <c r="C255" s="156"/>
      <c r="D255" s="157"/>
      <c r="E255" s="157"/>
      <c r="F255" s="157"/>
      <c r="G255" s="157"/>
      <c r="H255" s="157"/>
      <c r="I255" s="158"/>
      <c r="J255" s="131" t="s">
        <v>237</v>
      </c>
      <c r="K255" s="255" t="str">
        <f t="shared" si="58"/>
        <v>►</v>
      </c>
      <c r="L255" s="341"/>
      <c r="M255" s="341"/>
      <c r="N255" s="341"/>
      <c r="O255" s="341"/>
      <c r="P255" s="341"/>
      <c r="Q255" s="1"/>
      <c r="R255" s="1"/>
      <c r="S255" s="77"/>
      <c r="T255" s="77"/>
      <c r="U255" s="77"/>
      <c r="V255" s="77"/>
      <c r="W255" s="1"/>
      <c r="X255" s="46" t="str">
        <f t="shared" si="50"/>
        <v/>
      </c>
      <c r="Y255" s="46" t="str">
        <f>IF(NOT(AND(LEFT(R255,1)="L",R255&lt;&gt;"LIGNE")),"",IF(UPPER(TRIM(W255))="QS","Qt. suffisante",IF(AJ255="","",IF(AF255="MASSE",IF(AJ255&gt;=1,"Kg","g"),IF(AF255="VOLUME",IF(AJ255&gt;=1,"L","cl"),IFERROR(VLOOKUP(UPPER(TRIM(V255)),AP4:AS49,4,FALSE),V255))))))</f>
        <v/>
      </c>
      <c r="Z255" s="78" t="str">
        <f t="shared" si="51"/>
        <v/>
      </c>
      <c r="AA255" s="45" t="str">
        <f>IF(NOT(AND(LEFT(R255,1)="L",R255&lt;&gt;"LIGNE")),"",IF(UPPER(TRIM(W255))="QS","Qt. suffisante",IF(AI255="","",IF(AF255="MASSE",IF(AI255&gt;=1,"Kg","g"),IF(AF255="VOLUME",IF(AI255&gt;=1,"L","cl"),IFERROR(VLOOKUP(UPPER(TRIM(V255)),AP4:AS49,4,FALSE),V255))))))</f>
        <v/>
      </c>
      <c r="AB255" s="47" t="str">
        <f t="shared" si="59"/>
        <v/>
      </c>
      <c r="AC255" s="47" t="str">
        <f t="shared" si="60"/>
        <v/>
      </c>
      <c r="AD255" s="47" t="str">
        <f t="shared" si="52"/>
        <v/>
      </c>
      <c r="AE255" s="1"/>
      <c r="AF255" s="48" t="str">
        <f>IF(NOT(AND(LEFT(R255,1)="L",R255&lt;&gt;"LIGNE")),"",IFERROR(VLOOKUP(UPPER(TRIM(V255)),AP4:AS49,2,FALSE),""))</f>
        <v/>
      </c>
      <c r="AG255" s="49" t="str">
        <f>IF(NOT(AND(LEFT(R255,1)="L",R255&lt;&gt;"LIGNE")),"",IFERROR(VLOOKUP(UPPER(TRIM(V255)),AP4:AS49,3,FALSE),""))</f>
        <v/>
      </c>
      <c r="AH255" s="49" t="str">
        <f t="shared" si="61"/>
        <v/>
      </c>
      <c r="AI255" s="49" t="str">
        <f t="shared" si="53"/>
        <v/>
      </c>
      <c r="AJ255" s="49" t="str">
        <f t="shared" si="54"/>
        <v/>
      </c>
      <c r="AK255" s="40" t="str">
        <f>IF(R255="RECETTE","",IF(R255="PRINCIPAL AUTEUR",IF(OR(S255="",T255="",V255="",W255="",S255=0),"",IFERROR(IF(OR(VLOOKUP(UPPER(TRIM(SUBSTITUTE(T255,CHAR(160)," "))),AP4:AS49,2,FALSE)&lt;&gt;VLOOKUP(UPPER(TRIM(SUBSTITUTE(W255,CHAR(160)," "))),AP4:AS49,2,FALSE),AND(VLOOKUP(UPPER(TRIM(SUBSTITUTE(T255,CHAR(160)," "))),AP4:AS49,2,FALSE)="AUTRE",UPPER(TRIM(SUBSTITUTE(T255,CHAR(160)," ")))&lt;&gt;UPPER(TRIM(SUBSTITUTE(W255,CHAR(160)," "))))),"",(V255*VLOOKUP(UPPER(TRIM(SUBSTITUTE(W255,CHAR(160)," "))),AP4:AS49,3,FALSE))/(S255*VLOOKUP(UPPER(TRIM(SUBSTITUTE(T255,CHAR(160)," "))),AP4:AS49,3,FALSE))),"")),IFERROR(AK254,"")))</f>
        <v/>
      </c>
      <c r="AL255" s="40" t="str">
        <f t="shared" si="55"/>
        <v/>
      </c>
      <c r="AM255" s="50">
        <f t="shared" si="56"/>
        <v>0</v>
      </c>
      <c r="AN255" s="1"/>
      <c r="AO255" s="1"/>
      <c r="AP255" s="64" t="s">
        <v>441</v>
      </c>
      <c r="AQ255" s="1"/>
      <c r="AR255" s="1"/>
      <c r="AS255" s="1"/>
      <c r="BJ255" s="229">
        <v>1</v>
      </c>
    </row>
    <row r="256" spans="1:62" ht="20.100000000000001" customHeight="1" x14ac:dyDescent="0.25">
      <c r="A256" s="232" t="s">
        <v>237</v>
      </c>
      <c r="B256" s="178">
        <f t="shared" si="57"/>
        <v>0</v>
      </c>
      <c r="C256" s="156"/>
      <c r="D256" s="157"/>
      <c r="E256" s="157"/>
      <c r="F256" s="157"/>
      <c r="G256" s="157"/>
      <c r="H256" s="157"/>
      <c r="I256" s="158"/>
      <c r="J256" s="131" t="s">
        <v>237</v>
      </c>
      <c r="K256" s="255" t="str">
        <f t="shared" si="58"/>
        <v>►</v>
      </c>
      <c r="L256" s="341"/>
      <c r="M256" s="341"/>
      <c r="N256" s="341"/>
      <c r="O256" s="341"/>
      <c r="P256" s="341"/>
      <c r="Q256" s="1"/>
      <c r="R256" s="1"/>
      <c r="S256" s="77"/>
      <c r="T256" s="77"/>
      <c r="U256" s="77"/>
      <c r="V256" s="77"/>
      <c r="W256" s="1"/>
      <c r="X256" s="46" t="str">
        <f t="shared" si="50"/>
        <v/>
      </c>
      <c r="Y256" s="46" t="str">
        <f>IF(NOT(AND(LEFT(R256,1)="L",R256&lt;&gt;"LIGNE")),"",IF(UPPER(TRIM(W256))="QS","Qt. suffisante",IF(AJ256="","",IF(AF256="MASSE",IF(AJ256&gt;=1,"Kg","g"),IF(AF256="VOLUME",IF(AJ256&gt;=1,"L","cl"),IFERROR(VLOOKUP(UPPER(TRIM(V256)),AP4:AS49,4,FALSE),V256))))))</f>
        <v/>
      </c>
      <c r="Z256" s="78" t="str">
        <f t="shared" si="51"/>
        <v/>
      </c>
      <c r="AA256" s="45" t="str">
        <f>IF(NOT(AND(LEFT(R256,1)="L",R256&lt;&gt;"LIGNE")),"",IF(UPPER(TRIM(W256))="QS","Qt. suffisante",IF(AI256="","",IF(AF256="MASSE",IF(AI256&gt;=1,"Kg","g"),IF(AF256="VOLUME",IF(AI256&gt;=1,"L","cl"),IFERROR(VLOOKUP(UPPER(TRIM(V256)),AP4:AS49,4,FALSE),V256))))))</f>
        <v/>
      </c>
      <c r="AB256" s="47" t="str">
        <f t="shared" si="59"/>
        <v/>
      </c>
      <c r="AC256" s="47" t="str">
        <f t="shared" si="60"/>
        <v/>
      </c>
      <c r="AD256" s="47" t="str">
        <f t="shared" si="52"/>
        <v/>
      </c>
      <c r="AE256" s="1"/>
      <c r="AF256" s="48" t="str">
        <f>IF(NOT(AND(LEFT(R256,1)="L",R256&lt;&gt;"LIGNE")),"",IFERROR(VLOOKUP(UPPER(TRIM(V256)),AP4:AS49,2,FALSE),""))</f>
        <v/>
      </c>
      <c r="AG256" s="49" t="str">
        <f>IF(NOT(AND(LEFT(R256,1)="L",R256&lt;&gt;"LIGNE")),"",IFERROR(VLOOKUP(UPPER(TRIM(V256)),AP4:AS49,3,FALSE),""))</f>
        <v/>
      </c>
      <c r="AH256" s="49" t="str">
        <f t="shared" si="61"/>
        <v/>
      </c>
      <c r="AI256" s="49" t="str">
        <f t="shared" si="53"/>
        <v/>
      </c>
      <c r="AJ256" s="49" t="str">
        <f t="shared" si="54"/>
        <v/>
      </c>
      <c r="AK256" s="40" t="str">
        <f>IF(R256="RECETTE","",IF(R256="PRINCIPAL AUTEUR",IF(OR(S256="",T256="",V256="",W256="",S256=0),"",IFERROR(IF(OR(VLOOKUP(UPPER(TRIM(SUBSTITUTE(T256,CHAR(160)," "))),AP4:AS49,2,FALSE)&lt;&gt;VLOOKUP(UPPER(TRIM(SUBSTITUTE(W256,CHAR(160)," "))),AP4:AS49,2,FALSE),AND(VLOOKUP(UPPER(TRIM(SUBSTITUTE(T256,CHAR(160)," "))),AP4:AS49,2,FALSE)="AUTRE",UPPER(TRIM(SUBSTITUTE(T256,CHAR(160)," ")))&lt;&gt;UPPER(TRIM(SUBSTITUTE(W256,CHAR(160)," "))))),"",(V256*VLOOKUP(UPPER(TRIM(SUBSTITUTE(W256,CHAR(160)," "))),AP4:AS49,3,FALSE))/(S256*VLOOKUP(UPPER(TRIM(SUBSTITUTE(T256,CHAR(160)," "))),AP4:AS49,3,FALSE))),"")),IFERROR(AK255,"")))</f>
        <v/>
      </c>
      <c r="AL256" s="40" t="str">
        <f t="shared" si="55"/>
        <v/>
      </c>
      <c r="AM256" s="50">
        <f t="shared" si="56"/>
        <v>0</v>
      </c>
      <c r="AN256" s="1"/>
      <c r="AO256" s="1"/>
      <c r="AP256" s="64" t="s">
        <v>442</v>
      </c>
      <c r="AQ256" s="1"/>
      <c r="AR256" s="1"/>
      <c r="AS256" s="1"/>
      <c r="BJ256" s="229">
        <v>1</v>
      </c>
    </row>
    <row r="257" spans="1:62" ht="20.100000000000001" customHeight="1" x14ac:dyDescent="0.25">
      <c r="A257" s="232" t="s">
        <v>237</v>
      </c>
      <c r="B257" s="178">
        <f t="shared" si="57"/>
        <v>0</v>
      </c>
      <c r="C257" s="156"/>
      <c r="D257" s="157"/>
      <c r="E257" s="157"/>
      <c r="F257" s="157"/>
      <c r="G257" s="157"/>
      <c r="H257" s="157"/>
      <c r="I257" s="158"/>
      <c r="J257" s="131" t="s">
        <v>237</v>
      </c>
      <c r="K257" s="255" t="str">
        <f t="shared" si="58"/>
        <v>►</v>
      </c>
      <c r="L257" s="341"/>
      <c r="M257" s="341"/>
      <c r="N257" s="341"/>
      <c r="O257" s="341"/>
      <c r="P257" s="341"/>
      <c r="Q257" s="1"/>
      <c r="R257" s="1"/>
      <c r="S257" s="77"/>
      <c r="T257" s="77"/>
      <c r="U257" s="77"/>
      <c r="V257" s="77"/>
      <c r="W257" s="1"/>
      <c r="X257" s="46" t="str">
        <f t="shared" si="50"/>
        <v/>
      </c>
      <c r="Y257" s="46" t="str">
        <f>IF(NOT(AND(LEFT(R257,1)="L",R257&lt;&gt;"LIGNE")),"",IF(UPPER(TRIM(W257))="QS","Qt. suffisante",IF(AJ257="","",IF(AF257="MASSE",IF(AJ257&gt;=1,"Kg","g"),IF(AF257="VOLUME",IF(AJ257&gt;=1,"L","cl"),IFERROR(VLOOKUP(UPPER(TRIM(V257)),AP4:AS49,4,FALSE),V257))))))</f>
        <v/>
      </c>
      <c r="Z257" s="78" t="str">
        <f t="shared" si="51"/>
        <v/>
      </c>
      <c r="AA257" s="45" t="str">
        <f>IF(NOT(AND(LEFT(R257,1)="L",R257&lt;&gt;"LIGNE")),"",IF(UPPER(TRIM(W257))="QS","Qt. suffisante",IF(AI257="","",IF(AF257="MASSE",IF(AI257&gt;=1,"Kg","g"),IF(AF257="VOLUME",IF(AI257&gt;=1,"L","cl"),IFERROR(VLOOKUP(UPPER(TRIM(V257)),AP4:AS49,4,FALSE),V257))))))</f>
        <v/>
      </c>
      <c r="AB257" s="47" t="str">
        <f t="shared" si="59"/>
        <v/>
      </c>
      <c r="AC257" s="47" t="str">
        <f t="shared" si="60"/>
        <v/>
      </c>
      <c r="AD257" s="47" t="str">
        <f t="shared" si="52"/>
        <v/>
      </c>
      <c r="AE257" s="1"/>
      <c r="AF257" s="48" t="str">
        <f>IF(NOT(AND(LEFT(R257,1)="L",R257&lt;&gt;"LIGNE")),"",IFERROR(VLOOKUP(UPPER(TRIM(V257)),AP4:AS49,2,FALSE),""))</f>
        <v/>
      </c>
      <c r="AG257" s="49" t="str">
        <f>IF(NOT(AND(LEFT(R257,1)="L",R257&lt;&gt;"LIGNE")),"",IFERROR(VLOOKUP(UPPER(TRIM(V257)),AP4:AS49,3,FALSE),""))</f>
        <v/>
      </c>
      <c r="AH257" s="49" t="str">
        <f t="shared" si="61"/>
        <v/>
      </c>
      <c r="AI257" s="49" t="str">
        <f t="shared" si="53"/>
        <v/>
      </c>
      <c r="AJ257" s="49" t="str">
        <f t="shared" si="54"/>
        <v/>
      </c>
      <c r="AK257" s="40" t="str">
        <f>IF(R257="RECETTE","",IF(R257="PRINCIPAL AUTEUR",IF(OR(S257="",T257="",V257="",W257="",S257=0),"",IFERROR(IF(OR(VLOOKUP(UPPER(TRIM(SUBSTITUTE(T257,CHAR(160)," "))),AP4:AS49,2,FALSE)&lt;&gt;VLOOKUP(UPPER(TRIM(SUBSTITUTE(W257,CHAR(160)," "))),AP4:AS49,2,FALSE),AND(VLOOKUP(UPPER(TRIM(SUBSTITUTE(T257,CHAR(160)," "))),AP4:AS49,2,FALSE)="AUTRE",UPPER(TRIM(SUBSTITUTE(T257,CHAR(160)," ")))&lt;&gt;UPPER(TRIM(SUBSTITUTE(W257,CHAR(160)," "))))),"",(V257*VLOOKUP(UPPER(TRIM(SUBSTITUTE(W257,CHAR(160)," "))),AP4:AS49,3,FALSE))/(S257*VLOOKUP(UPPER(TRIM(SUBSTITUTE(T257,CHAR(160)," "))),AP4:AS49,3,FALSE))),"")),IFERROR(AK256,"")))</f>
        <v/>
      </c>
      <c r="AL257" s="40" t="str">
        <f t="shared" si="55"/>
        <v/>
      </c>
      <c r="AM257" s="50">
        <f t="shared" si="56"/>
        <v>0</v>
      </c>
      <c r="AN257" s="1"/>
      <c r="AO257" s="1"/>
      <c r="AP257" s="64" t="s">
        <v>443</v>
      </c>
      <c r="AQ257" s="1"/>
      <c r="AR257" s="1"/>
      <c r="AS257" s="1"/>
      <c r="BJ257" s="229">
        <v>1</v>
      </c>
    </row>
    <row r="258" spans="1:62" ht="20.100000000000001" customHeight="1" x14ac:dyDescent="0.25">
      <c r="A258" s="232" t="s">
        <v>237</v>
      </c>
      <c r="B258" s="178">
        <f t="shared" si="57"/>
        <v>0</v>
      </c>
      <c r="C258" s="156"/>
      <c r="D258" s="157"/>
      <c r="E258" s="157"/>
      <c r="F258" s="157"/>
      <c r="G258" s="157"/>
      <c r="H258" s="157"/>
      <c r="I258" s="158"/>
      <c r="J258" s="131" t="s">
        <v>237</v>
      </c>
      <c r="K258" s="255" t="str">
        <f t="shared" si="58"/>
        <v>►</v>
      </c>
      <c r="L258" s="341"/>
      <c r="M258" s="341"/>
      <c r="N258" s="341"/>
      <c r="O258" s="341"/>
      <c r="P258" s="341"/>
      <c r="Q258" s="1"/>
      <c r="R258" s="1"/>
      <c r="S258" s="77"/>
      <c r="T258" s="77"/>
      <c r="U258" s="77"/>
      <c r="V258" s="77"/>
      <c r="W258" s="1"/>
      <c r="X258" s="46" t="str">
        <f t="shared" si="50"/>
        <v/>
      </c>
      <c r="Y258" s="46" t="str">
        <f>IF(NOT(AND(LEFT(R258,1)="L",R258&lt;&gt;"LIGNE")),"",IF(UPPER(TRIM(W258))="QS","Qt. suffisante",IF(AJ258="","",IF(AF258="MASSE",IF(AJ258&gt;=1,"Kg","g"),IF(AF258="VOLUME",IF(AJ258&gt;=1,"L","cl"),IFERROR(VLOOKUP(UPPER(TRIM(V258)),AP4:AS49,4,FALSE),V258))))))</f>
        <v/>
      </c>
      <c r="Z258" s="78" t="str">
        <f t="shared" si="51"/>
        <v/>
      </c>
      <c r="AA258" s="45" t="str">
        <f>IF(NOT(AND(LEFT(R258,1)="L",R258&lt;&gt;"LIGNE")),"",IF(UPPER(TRIM(W258))="QS","Qt. suffisante",IF(AI258="","",IF(AF258="MASSE",IF(AI258&gt;=1,"Kg","g"),IF(AF258="VOLUME",IF(AI258&gt;=1,"L","cl"),IFERROR(VLOOKUP(UPPER(TRIM(V258)),AP4:AS49,4,FALSE),V258))))))</f>
        <v/>
      </c>
      <c r="AB258" s="47" t="str">
        <f t="shared" si="59"/>
        <v/>
      </c>
      <c r="AC258" s="47" t="str">
        <f t="shared" si="60"/>
        <v/>
      </c>
      <c r="AD258" s="47" t="str">
        <f t="shared" si="52"/>
        <v/>
      </c>
      <c r="AE258" s="1"/>
      <c r="AF258" s="48" t="str">
        <f>IF(NOT(AND(LEFT(R258,1)="L",R258&lt;&gt;"LIGNE")),"",IFERROR(VLOOKUP(UPPER(TRIM(V258)),AP4:AS49,2,FALSE),""))</f>
        <v/>
      </c>
      <c r="AG258" s="49" t="str">
        <f>IF(NOT(AND(LEFT(R258,1)="L",R258&lt;&gt;"LIGNE")),"",IFERROR(VLOOKUP(UPPER(TRIM(V258)),AP4:AS49,3,FALSE),""))</f>
        <v/>
      </c>
      <c r="AH258" s="49" t="str">
        <f t="shared" si="61"/>
        <v/>
      </c>
      <c r="AI258" s="49" t="str">
        <f t="shared" si="53"/>
        <v/>
      </c>
      <c r="AJ258" s="49" t="str">
        <f t="shared" si="54"/>
        <v/>
      </c>
      <c r="AK258" s="40" t="str">
        <f>IF(R258="RECETTE","",IF(R258="PRINCIPAL AUTEUR",IF(OR(S258="",T258="",V258="",W258="",S258=0),"",IFERROR(IF(OR(VLOOKUP(UPPER(TRIM(SUBSTITUTE(T258,CHAR(160)," "))),AP4:AS49,2,FALSE)&lt;&gt;VLOOKUP(UPPER(TRIM(SUBSTITUTE(W258,CHAR(160)," "))),AP4:AS49,2,FALSE),AND(VLOOKUP(UPPER(TRIM(SUBSTITUTE(T258,CHAR(160)," "))),AP4:AS49,2,FALSE)="AUTRE",UPPER(TRIM(SUBSTITUTE(T258,CHAR(160)," ")))&lt;&gt;UPPER(TRIM(SUBSTITUTE(W258,CHAR(160)," "))))),"",(V258*VLOOKUP(UPPER(TRIM(SUBSTITUTE(W258,CHAR(160)," "))),AP4:AS49,3,FALSE))/(S258*VLOOKUP(UPPER(TRIM(SUBSTITUTE(T258,CHAR(160)," "))),AP4:AS49,3,FALSE))),"")),IFERROR(AK257,"")))</f>
        <v/>
      </c>
      <c r="AL258" s="40" t="str">
        <f t="shared" si="55"/>
        <v/>
      </c>
      <c r="AM258" s="50">
        <f t="shared" si="56"/>
        <v>0</v>
      </c>
      <c r="AN258" s="1"/>
      <c r="AO258" s="1"/>
      <c r="AP258" s="64" t="s">
        <v>367</v>
      </c>
      <c r="AQ258" s="1"/>
      <c r="AR258" s="1"/>
      <c r="AS258" s="1"/>
      <c r="BJ258" s="229">
        <v>1</v>
      </c>
    </row>
    <row r="259" spans="1:62" ht="20.100000000000001" customHeight="1" x14ac:dyDescent="0.25">
      <c r="A259" s="232" t="s">
        <v>237</v>
      </c>
      <c r="B259" s="178">
        <f t="shared" si="57"/>
        <v>0</v>
      </c>
      <c r="C259" s="156"/>
      <c r="D259" s="157"/>
      <c r="E259" s="157"/>
      <c r="F259" s="157"/>
      <c r="G259" s="157"/>
      <c r="H259" s="157"/>
      <c r="I259" s="158"/>
      <c r="J259" s="131" t="s">
        <v>237</v>
      </c>
      <c r="K259" s="255" t="str">
        <f t="shared" si="58"/>
        <v>►</v>
      </c>
      <c r="L259" s="341"/>
      <c r="M259" s="341"/>
      <c r="N259" s="341"/>
      <c r="O259" s="341"/>
      <c r="P259" s="341"/>
      <c r="Q259" s="1"/>
      <c r="R259" s="1"/>
      <c r="S259" s="77"/>
      <c r="T259" s="77"/>
      <c r="U259" s="77"/>
      <c r="V259" s="77"/>
      <c r="W259" s="1"/>
      <c r="X259" s="46" t="str">
        <f t="shared" si="50"/>
        <v/>
      </c>
      <c r="Y259" s="46" t="str">
        <f>IF(NOT(AND(LEFT(R259,1)="L",R259&lt;&gt;"LIGNE")),"",IF(UPPER(TRIM(W259))="QS","Qt. suffisante",IF(AJ259="","",IF(AF259="MASSE",IF(AJ259&gt;=1,"Kg","g"),IF(AF259="VOLUME",IF(AJ259&gt;=1,"L","cl"),IFERROR(VLOOKUP(UPPER(TRIM(V259)),AP4:AS49,4,FALSE),V259))))))</f>
        <v/>
      </c>
      <c r="Z259" s="78" t="str">
        <f t="shared" si="51"/>
        <v/>
      </c>
      <c r="AA259" s="45" t="str">
        <f>IF(NOT(AND(LEFT(R259,1)="L",R259&lt;&gt;"LIGNE")),"",IF(UPPER(TRIM(W259))="QS","Qt. suffisante",IF(AI259="","",IF(AF259="MASSE",IF(AI259&gt;=1,"Kg","g"),IF(AF259="VOLUME",IF(AI259&gt;=1,"L","cl"),IFERROR(VLOOKUP(UPPER(TRIM(V259)),AP4:AS49,4,FALSE),V259))))))</f>
        <v/>
      </c>
      <c r="AB259" s="47" t="str">
        <f t="shared" si="59"/>
        <v/>
      </c>
      <c r="AC259" s="47" t="str">
        <f t="shared" si="60"/>
        <v/>
      </c>
      <c r="AD259" s="47" t="str">
        <f t="shared" si="52"/>
        <v/>
      </c>
      <c r="AE259" s="1"/>
      <c r="AF259" s="48" t="str">
        <f>IF(NOT(AND(LEFT(R259,1)="L",R259&lt;&gt;"LIGNE")),"",IFERROR(VLOOKUP(UPPER(TRIM(V259)),AP4:AS49,2,FALSE),""))</f>
        <v/>
      </c>
      <c r="AG259" s="49" t="str">
        <f>IF(NOT(AND(LEFT(R259,1)="L",R259&lt;&gt;"LIGNE")),"",IFERROR(VLOOKUP(UPPER(TRIM(V259)),AP4:AS49,3,FALSE),""))</f>
        <v/>
      </c>
      <c r="AH259" s="49" t="str">
        <f t="shared" si="61"/>
        <v/>
      </c>
      <c r="AI259" s="49" t="str">
        <f t="shared" si="53"/>
        <v/>
      </c>
      <c r="AJ259" s="49" t="str">
        <f t="shared" si="54"/>
        <v/>
      </c>
      <c r="AK259" s="40" t="str">
        <f>IF(R259="RECETTE","",IF(R259="PRINCIPAL AUTEUR",IF(OR(S259="",T259="",V259="",W259="",S259=0),"",IFERROR(IF(OR(VLOOKUP(UPPER(TRIM(SUBSTITUTE(T259,CHAR(160)," "))),AP4:AS49,2,FALSE)&lt;&gt;VLOOKUP(UPPER(TRIM(SUBSTITUTE(W259,CHAR(160)," "))),AP4:AS49,2,FALSE),AND(VLOOKUP(UPPER(TRIM(SUBSTITUTE(T259,CHAR(160)," "))),AP4:AS49,2,FALSE)="AUTRE",UPPER(TRIM(SUBSTITUTE(T259,CHAR(160)," ")))&lt;&gt;UPPER(TRIM(SUBSTITUTE(W259,CHAR(160)," "))))),"",(V259*VLOOKUP(UPPER(TRIM(SUBSTITUTE(W259,CHAR(160)," "))),AP4:AS49,3,FALSE))/(S259*VLOOKUP(UPPER(TRIM(SUBSTITUTE(T259,CHAR(160)," "))),AP4:AS49,3,FALSE))),"")),IFERROR(AK258,"")))</f>
        <v/>
      </c>
      <c r="AL259" s="40" t="str">
        <f t="shared" si="55"/>
        <v/>
      </c>
      <c r="AM259" s="50">
        <f t="shared" si="56"/>
        <v>0</v>
      </c>
      <c r="AN259" s="1"/>
      <c r="AO259" s="1"/>
      <c r="AP259" s="65" t="s">
        <v>444</v>
      </c>
      <c r="AQ259" s="1"/>
      <c r="AR259" s="1"/>
      <c r="AS259" s="1"/>
      <c r="BJ259" s="229">
        <v>1</v>
      </c>
    </row>
    <row r="260" spans="1:62" ht="20.100000000000001" customHeight="1" x14ac:dyDescent="0.25">
      <c r="A260" s="232" t="s">
        <v>237</v>
      </c>
      <c r="B260" s="178">
        <f t="shared" si="57"/>
        <v>0</v>
      </c>
      <c r="C260" s="156"/>
      <c r="D260" s="157"/>
      <c r="E260" s="157"/>
      <c r="F260" s="157"/>
      <c r="G260" s="157"/>
      <c r="H260" s="157"/>
      <c r="I260" s="158"/>
      <c r="J260" s="131" t="s">
        <v>237</v>
      </c>
      <c r="K260" s="255" t="str">
        <f t="shared" si="58"/>
        <v>►</v>
      </c>
      <c r="L260" s="341"/>
      <c r="M260" s="341"/>
      <c r="N260" s="341"/>
      <c r="O260" s="341"/>
      <c r="P260" s="341"/>
      <c r="Q260" s="1"/>
      <c r="R260" s="1"/>
      <c r="S260" s="77"/>
      <c r="T260" s="77"/>
      <c r="U260" s="77"/>
      <c r="V260" s="77"/>
      <c r="W260" s="1"/>
      <c r="X260" s="46" t="str">
        <f t="shared" si="50"/>
        <v/>
      </c>
      <c r="Y260" s="46" t="str">
        <f>IF(NOT(AND(LEFT(R260,1)="L",R260&lt;&gt;"LIGNE")),"",IF(UPPER(TRIM(W260))="QS","Qt. suffisante",IF(AJ260="","",IF(AF260="MASSE",IF(AJ260&gt;=1,"Kg","g"),IF(AF260="VOLUME",IF(AJ260&gt;=1,"L","cl"),IFERROR(VLOOKUP(UPPER(TRIM(V260)),AP4:AS49,4,FALSE),V260))))))</f>
        <v/>
      </c>
      <c r="Z260" s="78" t="str">
        <f t="shared" si="51"/>
        <v/>
      </c>
      <c r="AA260" s="45" t="str">
        <f>IF(NOT(AND(LEFT(R260,1)="L",R260&lt;&gt;"LIGNE")),"",IF(UPPER(TRIM(W260))="QS","Qt. suffisante",IF(AI260="","",IF(AF260="MASSE",IF(AI260&gt;=1,"Kg","g"),IF(AF260="VOLUME",IF(AI260&gt;=1,"L","cl"),IFERROR(VLOOKUP(UPPER(TRIM(V260)),AP4:AS49,4,FALSE),V260))))))</f>
        <v/>
      </c>
      <c r="AB260" s="47" t="str">
        <f t="shared" si="59"/>
        <v/>
      </c>
      <c r="AC260" s="47" t="str">
        <f t="shared" si="60"/>
        <v/>
      </c>
      <c r="AD260" s="47" t="str">
        <f t="shared" si="52"/>
        <v/>
      </c>
      <c r="AE260" s="1"/>
      <c r="AF260" s="48" t="str">
        <f>IF(NOT(AND(LEFT(R260,1)="L",R260&lt;&gt;"LIGNE")),"",IFERROR(VLOOKUP(UPPER(TRIM(V260)),AP4:AS49,2,FALSE),""))</f>
        <v/>
      </c>
      <c r="AG260" s="49" t="str">
        <f>IF(NOT(AND(LEFT(R260,1)="L",R260&lt;&gt;"LIGNE")),"",IFERROR(VLOOKUP(UPPER(TRIM(V260)),AP4:AS49,3,FALSE),""))</f>
        <v/>
      </c>
      <c r="AH260" s="49" t="str">
        <f t="shared" si="61"/>
        <v/>
      </c>
      <c r="AI260" s="49" t="str">
        <f t="shared" si="53"/>
        <v/>
      </c>
      <c r="AJ260" s="49" t="str">
        <f t="shared" si="54"/>
        <v/>
      </c>
      <c r="AK260" s="40" t="str">
        <f>IF(R260="RECETTE","",IF(R260="PRINCIPAL AUTEUR",IF(OR(S260="",T260="",V260="",W260="",S260=0),"",IFERROR(IF(OR(VLOOKUP(UPPER(TRIM(SUBSTITUTE(T260,CHAR(160)," "))),AP4:AS49,2,FALSE)&lt;&gt;VLOOKUP(UPPER(TRIM(SUBSTITUTE(W260,CHAR(160)," "))),AP4:AS49,2,FALSE),AND(VLOOKUP(UPPER(TRIM(SUBSTITUTE(T260,CHAR(160)," "))),AP4:AS49,2,FALSE)="AUTRE",UPPER(TRIM(SUBSTITUTE(T260,CHAR(160)," ")))&lt;&gt;UPPER(TRIM(SUBSTITUTE(W260,CHAR(160)," "))))),"",(V260*VLOOKUP(UPPER(TRIM(SUBSTITUTE(W260,CHAR(160)," "))),AP4:AS49,3,FALSE))/(S260*VLOOKUP(UPPER(TRIM(SUBSTITUTE(T260,CHAR(160)," "))),AP4:AS49,3,FALSE))),"")),IFERROR(AK259,"")))</f>
        <v/>
      </c>
      <c r="AL260" s="40" t="str">
        <f t="shared" si="55"/>
        <v/>
      </c>
      <c r="AM260" s="50">
        <f t="shared" si="56"/>
        <v>0</v>
      </c>
      <c r="AN260" s="1"/>
      <c r="AO260" s="1"/>
      <c r="AP260" s="60" t="s">
        <v>62</v>
      </c>
      <c r="AQ260" s="1"/>
      <c r="AR260" s="1"/>
      <c r="AS260" s="1"/>
      <c r="BJ260" s="229">
        <v>1</v>
      </c>
    </row>
    <row r="261" spans="1:62" ht="20.100000000000001" customHeight="1" x14ac:dyDescent="0.25">
      <c r="A261" s="232" t="s">
        <v>237</v>
      </c>
      <c r="B261" s="178">
        <f t="shared" si="57"/>
        <v>0</v>
      </c>
      <c r="C261" s="156"/>
      <c r="D261" s="157"/>
      <c r="E261" s="157"/>
      <c r="F261" s="157"/>
      <c r="G261" s="157"/>
      <c r="H261" s="157"/>
      <c r="I261" s="158"/>
      <c r="J261" s="131" t="s">
        <v>237</v>
      </c>
      <c r="K261" s="255" t="str">
        <f t="shared" si="58"/>
        <v>►</v>
      </c>
      <c r="L261" s="341"/>
      <c r="M261" s="341"/>
      <c r="N261" s="341"/>
      <c r="O261" s="341"/>
      <c r="P261" s="341"/>
      <c r="Q261" s="1"/>
      <c r="R261" s="1"/>
      <c r="S261" s="77"/>
      <c r="T261" s="77"/>
      <c r="U261" s="77"/>
      <c r="V261" s="77"/>
      <c r="W261" s="1"/>
      <c r="X261" s="46" t="str">
        <f t="shared" si="50"/>
        <v/>
      </c>
      <c r="Y261" s="46" t="str">
        <f>IF(NOT(AND(LEFT(R261,1)="L",R261&lt;&gt;"LIGNE")),"",IF(UPPER(TRIM(W261))="QS","Qt. suffisante",IF(AJ261="","",IF(AF261="MASSE",IF(AJ261&gt;=1,"Kg","g"),IF(AF261="VOLUME",IF(AJ261&gt;=1,"L","cl"),IFERROR(VLOOKUP(UPPER(TRIM(V261)),AP4:AS49,4,FALSE),V261))))))</f>
        <v/>
      </c>
      <c r="Z261" s="78" t="str">
        <f t="shared" si="51"/>
        <v/>
      </c>
      <c r="AA261" s="45" t="str">
        <f>IF(NOT(AND(LEFT(R261,1)="L",R261&lt;&gt;"LIGNE")),"",IF(UPPER(TRIM(W261))="QS","Qt. suffisante",IF(AI261="","",IF(AF261="MASSE",IF(AI261&gt;=1,"Kg","g"),IF(AF261="VOLUME",IF(AI261&gt;=1,"L","cl"),IFERROR(VLOOKUP(UPPER(TRIM(V261)),AP4:AS49,4,FALSE),V261))))))</f>
        <v/>
      </c>
      <c r="AB261" s="47" t="str">
        <f t="shared" si="59"/>
        <v/>
      </c>
      <c r="AC261" s="47" t="str">
        <f t="shared" si="60"/>
        <v/>
      </c>
      <c r="AD261" s="47" t="str">
        <f t="shared" si="52"/>
        <v/>
      </c>
      <c r="AE261" s="1"/>
      <c r="AF261" s="48" t="str">
        <f>IF(NOT(AND(LEFT(R261,1)="L",R261&lt;&gt;"LIGNE")),"",IFERROR(VLOOKUP(UPPER(TRIM(V261)),AP4:AS49,2,FALSE),""))</f>
        <v/>
      </c>
      <c r="AG261" s="49" t="str">
        <f>IF(NOT(AND(LEFT(R261,1)="L",R261&lt;&gt;"LIGNE")),"",IFERROR(VLOOKUP(UPPER(TRIM(V261)),AP4:AS49,3,FALSE),""))</f>
        <v/>
      </c>
      <c r="AH261" s="49" t="str">
        <f t="shared" si="61"/>
        <v/>
      </c>
      <c r="AI261" s="49" t="str">
        <f t="shared" si="53"/>
        <v/>
      </c>
      <c r="AJ261" s="49" t="str">
        <f t="shared" si="54"/>
        <v/>
      </c>
      <c r="AK261" s="40" t="str">
        <f>IF(R261="RECETTE","",IF(R261="PRINCIPAL AUTEUR",IF(OR(S261="",T261="",V261="",W261="",S261=0),"",IFERROR(IF(OR(VLOOKUP(UPPER(TRIM(SUBSTITUTE(T261,CHAR(160)," "))),AP4:AS49,2,FALSE)&lt;&gt;VLOOKUP(UPPER(TRIM(SUBSTITUTE(W261,CHAR(160)," "))),AP4:AS49,2,FALSE),AND(VLOOKUP(UPPER(TRIM(SUBSTITUTE(T261,CHAR(160)," "))),AP4:AS49,2,FALSE)="AUTRE",UPPER(TRIM(SUBSTITUTE(T261,CHAR(160)," ")))&lt;&gt;UPPER(TRIM(SUBSTITUTE(W261,CHAR(160)," "))))),"",(V261*VLOOKUP(UPPER(TRIM(SUBSTITUTE(W261,CHAR(160)," "))),AP4:AS49,3,FALSE))/(S261*VLOOKUP(UPPER(TRIM(SUBSTITUTE(T261,CHAR(160)," "))),AP4:AS49,3,FALSE))),"")),IFERROR(AK260,"")))</f>
        <v/>
      </c>
      <c r="AL261" s="40" t="str">
        <f t="shared" si="55"/>
        <v/>
      </c>
      <c r="AM261" s="50">
        <f t="shared" si="56"/>
        <v>0</v>
      </c>
      <c r="AN261" s="1"/>
      <c r="AO261" s="1"/>
      <c r="AP261" s="65" t="s">
        <v>445</v>
      </c>
      <c r="AQ261" s="1"/>
      <c r="AR261" s="1"/>
      <c r="AS261" s="1"/>
      <c r="BJ261" s="229">
        <v>1</v>
      </c>
    </row>
    <row r="262" spans="1:62" ht="20.100000000000001" customHeight="1" x14ac:dyDescent="0.25">
      <c r="A262" s="232" t="s">
        <v>237</v>
      </c>
      <c r="B262" s="178">
        <f t="shared" si="57"/>
        <v>0</v>
      </c>
      <c r="C262" s="156"/>
      <c r="D262" s="157"/>
      <c r="E262" s="157"/>
      <c r="F262" s="157"/>
      <c r="G262" s="157"/>
      <c r="H262" s="157"/>
      <c r="I262" s="158"/>
      <c r="J262" s="131" t="s">
        <v>237</v>
      </c>
      <c r="K262" s="255" t="str">
        <f t="shared" si="58"/>
        <v>►</v>
      </c>
      <c r="L262" s="341"/>
      <c r="M262" s="341"/>
      <c r="N262" s="341"/>
      <c r="O262" s="341"/>
      <c r="P262" s="341"/>
      <c r="Q262" s="1"/>
      <c r="R262" s="1"/>
      <c r="S262" s="77"/>
      <c r="T262" s="77"/>
      <c r="U262" s="77"/>
      <c r="V262" s="77"/>
      <c r="W262" s="1"/>
      <c r="X262" s="46" t="str">
        <f t="shared" si="50"/>
        <v/>
      </c>
      <c r="Y262" s="46" t="str">
        <f>IF(NOT(AND(LEFT(R262,1)="L",R262&lt;&gt;"LIGNE")),"",IF(UPPER(TRIM(W262))="QS","Qt. suffisante",IF(AJ262="","",IF(AF262="MASSE",IF(AJ262&gt;=1,"Kg","g"),IF(AF262="VOLUME",IF(AJ262&gt;=1,"L","cl"),IFERROR(VLOOKUP(UPPER(TRIM(V262)),AP4:AS49,4,FALSE),V262))))))</f>
        <v/>
      </c>
      <c r="Z262" s="78" t="str">
        <f t="shared" si="51"/>
        <v/>
      </c>
      <c r="AA262" s="45" t="str">
        <f>IF(NOT(AND(LEFT(R262,1)="L",R262&lt;&gt;"LIGNE")),"",IF(UPPER(TRIM(W262))="QS","Qt. suffisante",IF(AI262="","",IF(AF262="MASSE",IF(AI262&gt;=1,"Kg","g"),IF(AF262="VOLUME",IF(AI262&gt;=1,"L","cl"),IFERROR(VLOOKUP(UPPER(TRIM(V262)),AP4:AS49,4,FALSE),V262))))))</f>
        <v/>
      </c>
      <c r="AB262" s="47" t="str">
        <f t="shared" si="59"/>
        <v/>
      </c>
      <c r="AC262" s="47" t="str">
        <f t="shared" si="60"/>
        <v/>
      </c>
      <c r="AD262" s="47" t="str">
        <f t="shared" si="52"/>
        <v/>
      </c>
      <c r="AE262" s="1"/>
      <c r="AF262" s="48" t="str">
        <f>IF(NOT(AND(LEFT(R262,1)="L",R262&lt;&gt;"LIGNE")),"",IFERROR(VLOOKUP(UPPER(TRIM(V262)),AP4:AS49,2,FALSE),""))</f>
        <v/>
      </c>
      <c r="AG262" s="49" t="str">
        <f>IF(NOT(AND(LEFT(R262,1)="L",R262&lt;&gt;"LIGNE")),"",IFERROR(VLOOKUP(UPPER(TRIM(V262)),AP4:AS49,3,FALSE),""))</f>
        <v/>
      </c>
      <c r="AH262" s="49" t="str">
        <f t="shared" si="61"/>
        <v/>
      </c>
      <c r="AI262" s="49" t="str">
        <f t="shared" si="53"/>
        <v/>
      </c>
      <c r="AJ262" s="49" t="str">
        <f t="shared" si="54"/>
        <v/>
      </c>
      <c r="AK262" s="40" t="str">
        <f>IF(R262="RECETTE","",IF(R262="PRINCIPAL AUTEUR",IF(OR(S262="",T262="",V262="",W262="",S262=0),"",IFERROR(IF(OR(VLOOKUP(UPPER(TRIM(SUBSTITUTE(T262,CHAR(160)," "))),AP4:AS49,2,FALSE)&lt;&gt;VLOOKUP(UPPER(TRIM(SUBSTITUTE(W262,CHAR(160)," "))),AP4:AS49,2,FALSE),AND(VLOOKUP(UPPER(TRIM(SUBSTITUTE(T262,CHAR(160)," "))),AP4:AS49,2,FALSE)="AUTRE",UPPER(TRIM(SUBSTITUTE(T262,CHAR(160)," ")))&lt;&gt;UPPER(TRIM(SUBSTITUTE(W262,CHAR(160)," "))))),"",(V262*VLOOKUP(UPPER(TRIM(SUBSTITUTE(W262,CHAR(160)," "))),AP4:AS49,3,FALSE))/(S262*VLOOKUP(UPPER(TRIM(SUBSTITUTE(T262,CHAR(160)," "))),AP4:AS49,3,FALSE))),"")),IFERROR(AK261,"")))</f>
        <v/>
      </c>
      <c r="AL262" s="40" t="str">
        <f t="shared" si="55"/>
        <v/>
      </c>
      <c r="AM262" s="50">
        <f t="shared" si="56"/>
        <v>0</v>
      </c>
      <c r="AN262" s="1"/>
      <c r="AO262" s="1"/>
      <c r="AP262" s="65" t="s">
        <v>446</v>
      </c>
      <c r="AQ262" s="1"/>
      <c r="AR262" s="1"/>
      <c r="AS262" s="1"/>
      <c r="BJ262" s="229">
        <v>1</v>
      </c>
    </row>
    <row r="263" spans="1:62" ht="20.100000000000001" customHeight="1" x14ac:dyDescent="0.25">
      <c r="A263" s="232" t="s">
        <v>237</v>
      </c>
      <c r="B263" s="178">
        <f t="shared" si="57"/>
        <v>0</v>
      </c>
      <c r="C263" s="156"/>
      <c r="D263" s="157"/>
      <c r="E263" s="157"/>
      <c r="F263" s="157"/>
      <c r="G263" s="157"/>
      <c r="H263" s="157"/>
      <c r="I263" s="158"/>
      <c r="J263" s="131" t="s">
        <v>237</v>
      </c>
      <c r="K263" s="255" t="str">
        <f t="shared" si="58"/>
        <v>►</v>
      </c>
      <c r="L263" s="341"/>
      <c r="M263" s="341"/>
      <c r="N263" s="341"/>
      <c r="O263" s="341"/>
      <c r="P263" s="341"/>
      <c r="Q263" s="1"/>
      <c r="R263" s="1"/>
      <c r="S263" s="77"/>
      <c r="T263" s="77"/>
      <c r="U263" s="77"/>
      <c r="V263" s="77"/>
      <c r="W263" s="1"/>
      <c r="X263" s="46" t="str">
        <f t="shared" si="50"/>
        <v/>
      </c>
      <c r="Y263" s="46" t="str">
        <f>IF(NOT(AND(LEFT(R263,1)="L",R263&lt;&gt;"LIGNE")),"",IF(UPPER(TRIM(W263))="QS","Qt. suffisante",IF(AJ263="","",IF(AF263="MASSE",IF(AJ263&gt;=1,"Kg","g"),IF(AF263="VOLUME",IF(AJ263&gt;=1,"L","cl"),IFERROR(VLOOKUP(UPPER(TRIM(V263)),AP4:AS49,4,FALSE),V263))))))</f>
        <v/>
      </c>
      <c r="Z263" s="78" t="str">
        <f t="shared" si="51"/>
        <v/>
      </c>
      <c r="AA263" s="45" t="str">
        <f>IF(NOT(AND(LEFT(R263,1)="L",R263&lt;&gt;"LIGNE")),"",IF(UPPER(TRIM(W263))="QS","Qt. suffisante",IF(AI263="","",IF(AF263="MASSE",IF(AI263&gt;=1,"Kg","g"),IF(AF263="VOLUME",IF(AI263&gt;=1,"L","cl"),IFERROR(VLOOKUP(UPPER(TRIM(V263)),AP4:AS49,4,FALSE),V263))))))</f>
        <v/>
      </c>
      <c r="AB263" s="47" t="str">
        <f t="shared" si="59"/>
        <v/>
      </c>
      <c r="AC263" s="47" t="str">
        <f t="shared" si="60"/>
        <v/>
      </c>
      <c r="AD263" s="47" t="str">
        <f t="shared" si="52"/>
        <v/>
      </c>
      <c r="AE263" s="1"/>
      <c r="AF263" s="48" t="str">
        <f>IF(NOT(AND(LEFT(R263,1)="L",R263&lt;&gt;"LIGNE")),"",IFERROR(VLOOKUP(UPPER(TRIM(V263)),AP4:AS49,2,FALSE),""))</f>
        <v/>
      </c>
      <c r="AG263" s="49" t="str">
        <f>IF(NOT(AND(LEFT(R263,1)="L",R263&lt;&gt;"LIGNE")),"",IFERROR(VLOOKUP(UPPER(TRIM(V263)),AP4:AS49,3,FALSE),""))</f>
        <v/>
      </c>
      <c r="AH263" s="49" t="str">
        <f t="shared" si="61"/>
        <v/>
      </c>
      <c r="AI263" s="49" t="str">
        <f t="shared" si="53"/>
        <v/>
      </c>
      <c r="AJ263" s="49" t="str">
        <f t="shared" si="54"/>
        <v/>
      </c>
      <c r="AK263" s="40" t="str">
        <f>IF(R263="RECETTE","",IF(R263="PRINCIPAL AUTEUR",IF(OR(S263="",T263="",V263="",W263="",S263=0),"",IFERROR(IF(OR(VLOOKUP(UPPER(TRIM(SUBSTITUTE(T263,CHAR(160)," "))),AP4:AS49,2,FALSE)&lt;&gt;VLOOKUP(UPPER(TRIM(SUBSTITUTE(W263,CHAR(160)," "))),AP4:AS49,2,FALSE),AND(VLOOKUP(UPPER(TRIM(SUBSTITUTE(T263,CHAR(160)," "))),AP4:AS49,2,FALSE)="AUTRE",UPPER(TRIM(SUBSTITUTE(T263,CHAR(160)," ")))&lt;&gt;UPPER(TRIM(SUBSTITUTE(W263,CHAR(160)," "))))),"",(V263*VLOOKUP(UPPER(TRIM(SUBSTITUTE(W263,CHAR(160)," "))),AP4:AS49,3,FALSE))/(S263*VLOOKUP(UPPER(TRIM(SUBSTITUTE(T263,CHAR(160)," "))),AP4:AS49,3,FALSE))),"")),IFERROR(AK262,"")))</f>
        <v/>
      </c>
      <c r="AL263" s="40" t="str">
        <f t="shared" si="55"/>
        <v/>
      </c>
      <c r="AM263" s="50">
        <f t="shared" si="56"/>
        <v>0</v>
      </c>
      <c r="AN263" s="1"/>
      <c r="AO263" s="1"/>
      <c r="AP263" s="65" t="s">
        <v>447</v>
      </c>
      <c r="AQ263" s="1"/>
      <c r="AR263" s="1"/>
      <c r="AS263" s="1"/>
      <c r="BJ263" s="229">
        <v>1</v>
      </c>
    </row>
    <row r="264" spans="1:62" ht="20.100000000000001" customHeight="1" x14ac:dyDescent="0.25">
      <c r="A264" s="232" t="s">
        <v>237</v>
      </c>
      <c r="B264" s="178">
        <f t="shared" si="57"/>
        <v>0</v>
      </c>
      <c r="C264" s="156"/>
      <c r="D264" s="157"/>
      <c r="E264" s="157"/>
      <c r="F264" s="157"/>
      <c r="G264" s="157"/>
      <c r="H264" s="157"/>
      <c r="I264" s="158"/>
      <c r="J264" s="131" t="s">
        <v>237</v>
      </c>
      <c r="K264" s="255" t="str">
        <f t="shared" si="58"/>
        <v>►</v>
      </c>
      <c r="L264" s="341"/>
      <c r="M264" s="341"/>
      <c r="N264" s="341"/>
      <c r="O264" s="341"/>
      <c r="P264" s="341"/>
      <c r="Q264" s="1"/>
      <c r="R264" s="1"/>
      <c r="S264" s="77"/>
      <c r="T264" s="77"/>
      <c r="U264" s="77"/>
      <c r="V264" s="77"/>
      <c r="W264" s="1"/>
      <c r="X264" s="46" t="str">
        <f t="shared" ref="X264:X327" si="62">IF(NOT(AND(LEFT(R264,1)="L",R264&lt;&gt;"LIGNE")),"",IF(UPPER(TRIM(W264))="QS","",IF(AJ264="","",IF(AF264="MASSE",IF(AJ264&gt;=1,ROUND(AJ264,2),ROUND(AJ264*1000,0)),IF(AF264="VOLUME",IF(AJ264&gt;=1,ROUND(AJ264,2),ROUND(AJ264*100,0)),ROUND(AJ264,0))))))</f>
        <v/>
      </c>
      <c r="Y264" s="46" t="str">
        <f>IF(NOT(AND(LEFT(R264,1)="L",R264&lt;&gt;"LIGNE")),"",IF(UPPER(TRIM(W264))="QS","Qt. suffisante",IF(AJ264="","",IF(AF264="MASSE",IF(AJ264&gt;=1,"Kg","g"),IF(AF264="VOLUME",IF(AJ264&gt;=1,"L","cl"),IFERROR(VLOOKUP(UPPER(TRIM(V264)),AP4:AS49,4,FALSE),V264))))))</f>
        <v/>
      </c>
      <c r="Z264" s="78" t="str">
        <f t="shared" ref="Z264:Z327" si="63">IF(NOT(AND(LEFT(R264,1)="L",R264&lt;&gt;"LIGNE")),"",IF(UPPER(TRIM(W264))="QS","",IF(AI264="","",IF(AF264="MASSE",IF(AI264&gt;=1,ROUND(AI264,2),ROUND(AI264*1000,0)),IF(AF264="VOLUME",IF(AI264&gt;=1,ROUND(AI264,2),ROUND(AI264*100,0)),ROUND(AI264,0))))))</f>
        <v/>
      </c>
      <c r="AA264" s="45" t="str">
        <f>IF(NOT(AND(LEFT(R264,1)="L",R264&lt;&gt;"LIGNE")),"",IF(UPPER(TRIM(W264))="QS","Qt. suffisante",IF(AI264="","",IF(AF264="MASSE",IF(AI264&gt;=1,"Kg","g"),IF(AF264="VOLUME",IF(AI264&gt;=1,"L","cl"),IFERROR(VLOOKUP(UPPER(TRIM(V264)),AP4:AS49,4,FALSE),V264))))))</f>
        <v/>
      </c>
      <c r="AB264" s="47" t="str">
        <f t="shared" si="59"/>
        <v/>
      </c>
      <c r="AC264" s="47" t="str">
        <f t="shared" si="60"/>
        <v/>
      </c>
      <c r="AD264" s="47" t="str">
        <f t="shared" ref="AD264:AD327" si="64">IF(R264&lt;&gt;"PRINCIPAL AUTEUR","",IFERROR(VLOOKUP(UPPER(TRIM(SUBSTITUTE(W264,CHAR(160)," "))),$AP$4:$AS$49,2,FALSE),""))</f>
        <v/>
      </c>
      <c r="AE264" s="1"/>
      <c r="AF264" s="48" t="str">
        <f>IF(NOT(AND(LEFT(R264,1)="L",R264&lt;&gt;"LIGNE")),"",IFERROR(VLOOKUP(UPPER(TRIM(V264)),AP4:AS49,2,FALSE),""))</f>
        <v/>
      </c>
      <c r="AG264" s="49" t="str">
        <f>IF(NOT(AND(LEFT(R264,1)="L",R264&lt;&gt;"LIGNE")),"",IFERROR(VLOOKUP(UPPER(TRIM(V264)),AP4:AS49,3,FALSE),""))</f>
        <v/>
      </c>
      <c r="AH264" s="49" t="str">
        <f t="shared" si="61"/>
        <v/>
      </c>
      <c r="AI264" s="49" t="str">
        <f t="shared" ref="AI264:AI327" si="65">IF(NOT(AND(LEFT(R264,1)="L",R264&lt;&gt;"LIGNE")),"",IF(UPPER(TRIM(W264))="QS","",IF(AH264="","",IF(UPPER(TRIM(W264))="F",AH264,IF(AK264="","",AH264*AK264)))))</f>
        <v/>
      </c>
      <c r="AJ264" s="49" t="str">
        <f t="shared" ref="AJ264:AJ327" si="66">IF(NOT(AND(LEFT(R264,1)="L",R264&lt;&gt;"LIGNE")),"",IF(UPPER(TRIM(W264))="QS","",IF(AH264="","",IF(UPPER(TRIM(W264))="F",AH264,IF(AL264="","",AH264*AL264)))))</f>
        <v/>
      </c>
      <c r="AK264" s="40" t="str">
        <f>IF(R264="RECETTE","",IF(R264="PRINCIPAL AUTEUR",IF(OR(S264="",T264="",V264="",W264="",S264=0),"",IFERROR(IF(OR(VLOOKUP(UPPER(TRIM(SUBSTITUTE(T264,CHAR(160)," "))),AP4:AS49,2,FALSE)&lt;&gt;VLOOKUP(UPPER(TRIM(SUBSTITUTE(W264,CHAR(160)," "))),AP4:AS49,2,FALSE),AND(VLOOKUP(UPPER(TRIM(SUBSTITUTE(T264,CHAR(160)," "))),AP4:AS49,2,FALSE)="AUTRE",UPPER(TRIM(SUBSTITUTE(T264,CHAR(160)," ")))&lt;&gt;UPPER(TRIM(SUBSTITUTE(W264,CHAR(160)," "))))),"",(V264*VLOOKUP(UPPER(TRIM(SUBSTITUTE(W264,CHAR(160)," "))),AP4:AS49,3,FALSE))/(S264*VLOOKUP(UPPER(TRIM(SUBSTITUTE(T264,CHAR(160)," "))),AP4:AS49,3,FALSE))),"")),IFERROR(AK263,"")))</f>
        <v/>
      </c>
      <c r="AL264" s="40" t="str">
        <f t="shared" ref="AL264:AL327" si="67">IF(R264="RECETTE","",IF(R264="COUVERTS",IF(OR(INDEX(T:T,ROW())="",INDEX(V:V,ROW())="",INDEX(T:T,ROW())=0),"",IFERROR(INDEX(V:V,ROW())/INDEX(T:T,ROW()),"")),AL263))</f>
        <v/>
      </c>
      <c r="AM264" s="50">
        <f t="shared" ref="AM264:AM327" si="68">IF(R264="RECETTE",S264,AM263)</f>
        <v>0</v>
      </c>
      <c r="AN264" s="1"/>
      <c r="AO264" s="1"/>
      <c r="AP264" s="65" t="s">
        <v>448</v>
      </c>
      <c r="AQ264" s="1"/>
      <c r="AR264" s="1"/>
      <c r="AS264" s="1"/>
      <c r="BJ264" s="229">
        <v>1</v>
      </c>
    </row>
    <row r="265" spans="1:62" ht="20.100000000000001" customHeight="1" x14ac:dyDescent="0.25">
      <c r="A265" s="232" t="s">
        <v>237</v>
      </c>
      <c r="B265" s="178">
        <f t="shared" si="57"/>
        <v>0</v>
      </c>
      <c r="C265" s="156"/>
      <c r="D265" s="157"/>
      <c r="E265" s="157"/>
      <c r="F265" s="157"/>
      <c r="G265" s="157"/>
      <c r="H265" s="157"/>
      <c r="I265" s="158"/>
      <c r="J265" s="131"/>
      <c r="K265" s="255" t="str">
        <f t="shared" si="58"/>
        <v>►</v>
      </c>
      <c r="L265" s="341"/>
      <c r="M265" s="341"/>
      <c r="N265" s="341"/>
      <c r="O265" s="341"/>
      <c r="P265" s="341"/>
      <c r="Q265" s="1"/>
      <c r="R265" s="1"/>
      <c r="S265" s="77"/>
      <c r="T265" s="77"/>
      <c r="U265" s="77"/>
      <c r="V265" s="77"/>
      <c r="W265" s="1"/>
      <c r="X265" s="46" t="str">
        <f t="shared" si="62"/>
        <v/>
      </c>
      <c r="Y265" s="46" t="str">
        <f>IF(NOT(AND(LEFT(R265,1)="L",R265&lt;&gt;"LIGNE")),"",IF(UPPER(TRIM(W265))="QS","Qt. suffisante",IF(AJ265="","",IF(AF265="MASSE",IF(AJ265&gt;=1,"Kg","g"),IF(AF265="VOLUME",IF(AJ265&gt;=1,"L","cl"),IFERROR(VLOOKUP(UPPER(TRIM(V265)),AP4:AS49,4,FALSE),V265))))))</f>
        <v/>
      </c>
      <c r="Z265" s="78" t="str">
        <f t="shared" si="63"/>
        <v/>
      </c>
      <c r="AA265" s="45" t="str">
        <f>IF(NOT(AND(LEFT(R265,1)="L",R265&lt;&gt;"LIGNE")),"",IF(UPPER(TRIM(W265))="QS","Qt. suffisante",IF(AI265="","",IF(AF265="MASSE",IF(AI265&gt;=1,"Kg","g"),IF(AF265="VOLUME",IF(AI265&gt;=1,"L","cl"),IFERROR(VLOOKUP(UPPER(TRIM(V265)),AP4:AS49,4,FALSE),V265))))))</f>
        <v/>
      </c>
      <c r="AB265" s="47" t="str">
        <f t="shared" si="59"/>
        <v/>
      </c>
      <c r="AC265" s="47" t="str">
        <f t="shared" si="60"/>
        <v/>
      </c>
      <c r="AD265" s="47" t="str">
        <f t="shared" si="64"/>
        <v/>
      </c>
      <c r="AE265" s="1"/>
      <c r="AF265" s="48" t="str">
        <f>IF(NOT(AND(LEFT(R265,1)="L",R265&lt;&gt;"LIGNE")),"",IFERROR(VLOOKUP(UPPER(TRIM(V265)),AP4:AS49,2,FALSE),""))</f>
        <v/>
      </c>
      <c r="AG265" s="49" t="str">
        <f>IF(NOT(AND(LEFT(R265,1)="L",R265&lt;&gt;"LIGNE")),"",IFERROR(VLOOKUP(UPPER(TRIM(V265)),AP4:AS49,3,FALSE),""))</f>
        <v/>
      </c>
      <c r="AH265" s="49" t="str">
        <f t="shared" si="61"/>
        <v/>
      </c>
      <c r="AI265" s="49" t="str">
        <f t="shared" si="65"/>
        <v/>
      </c>
      <c r="AJ265" s="49" t="str">
        <f t="shared" si="66"/>
        <v/>
      </c>
      <c r="AK265" s="40" t="str">
        <f>IF(R265="RECETTE","",IF(R265="PRINCIPAL AUTEUR",IF(OR(S265="",T265="",V265="",W265="",S265=0),"",IFERROR(IF(OR(VLOOKUP(UPPER(TRIM(SUBSTITUTE(T265,CHAR(160)," "))),AP4:AS49,2,FALSE)&lt;&gt;VLOOKUP(UPPER(TRIM(SUBSTITUTE(W265,CHAR(160)," "))),AP4:AS49,2,FALSE),AND(VLOOKUP(UPPER(TRIM(SUBSTITUTE(T265,CHAR(160)," "))),AP4:AS49,2,FALSE)="AUTRE",UPPER(TRIM(SUBSTITUTE(T265,CHAR(160)," ")))&lt;&gt;UPPER(TRIM(SUBSTITUTE(W265,CHAR(160)," "))))),"",(V265*VLOOKUP(UPPER(TRIM(SUBSTITUTE(W265,CHAR(160)," "))),AP4:AS49,3,FALSE))/(S265*VLOOKUP(UPPER(TRIM(SUBSTITUTE(T265,CHAR(160)," "))),AP4:AS49,3,FALSE))),"")),IFERROR(AK264,"")))</f>
        <v/>
      </c>
      <c r="AL265" s="40" t="str">
        <f t="shared" si="67"/>
        <v/>
      </c>
      <c r="AM265" s="50">
        <f t="shared" si="68"/>
        <v>0</v>
      </c>
      <c r="AN265" s="1"/>
      <c r="AO265" s="1"/>
      <c r="AP265" s="65" t="s">
        <v>449</v>
      </c>
      <c r="AQ265" s="1"/>
      <c r="AR265" s="1"/>
      <c r="AS265" s="1"/>
      <c r="BJ265" s="229">
        <v>1</v>
      </c>
    </row>
    <row r="266" spans="1:62" ht="20.100000000000001" customHeight="1" x14ac:dyDescent="0.25">
      <c r="A266" s="232" t="s">
        <v>237</v>
      </c>
      <c r="B266" s="178">
        <f t="shared" si="57"/>
        <v>0</v>
      </c>
      <c r="C266" s="156"/>
      <c r="D266" s="157"/>
      <c r="E266" s="157"/>
      <c r="F266" s="157"/>
      <c r="G266" s="157"/>
      <c r="H266" s="157"/>
      <c r="I266" s="158"/>
      <c r="J266" s="131"/>
      <c r="K266" s="255" t="str">
        <f t="shared" si="58"/>
        <v>►</v>
      </c>
      <c r="L266" s="341"/>
      <c r="M266" s="341"/>
      <c r="N266" s="341"/>
      <c r="O266" s="341"/>
      <c r="P266" s="341"/>
      <c r="Q266" s="1"/>
      <c r="R266" s="1"/>
      <c r="S266" s="77"/>
      <c r="T266" s="77"/>
      <c r="U266" s="77"/>
      <c r="V266" s="77"/>
      <c r="W266" s="1"/>
      <c r="X266" s="46" t="str">
        <f t="shared" si="62"/>
        <v/>
      </c>
      <c r="Y266" s="46" t="str">
        <f>IF(NOT(AND(LEFT(R266,1)="L",R266&lt;&gt;"LIGNE")),"",IF(UPPER(TRIM(W266))="QS","Qt. suffisante",IF(AJ266="","",IF(AF266="MASSE",IF(AJ266&gt;=1,"Kg","g"),IF(AF266="VOLUME",IF(AJ266&gt;=1,"L","cl"),IFERROR(VLOOKUP(UPPER(TRIM(V266)),AP4:AS49,4,FALSE),V266))))))</f>
        <v/>
      </c>
      <c r="Z266" s="78" t="str">
        <f t="shared" si="63"/>
        <v/>
      </c>
      <c r="AA266" s="45" t="str">
        <f>IF(NOT(AND(LEFT(R266,1)="L",R266&lt;&gt;"LIGNE")),"",IF(UPPER(TRIM(W266))="QS","Qt. suffisante",IF(AI266="","",IF(AF266="MASSE",IF(AI266&gt;=1,"Kg","g"),IF(AF266="VOLUME",IF(AI266&gt;=1,"L","cl"),IFERROR(VLOOKUP(UPPER(TRIM(V266)),AP4:AS49,4,FALSE),V266))))))</f>
        <v/>
      </c>
      <c r="AB266" s="47" t="str">
        <f t="shared" si="59"/>
        <v/>
      </c>
      <c r="AC266" s="47" t="str">
        <f t="shared" si="60"/>
        <v/>
      </c>
      <c r="AD266" s="47" t="str">
        <f t="shared" si="64"/>
        <v/>
      </c>
      <c r="AE266" s="1"/>
      <c r="AF266" s="48" t="str">
        <f>IF(NOT(AND(LEFT(R266,1)="L",R266&lt;&gt;"LIGNE")),"",IFERROR(VLOOKUP(UPPER(TRIM(V266)),AP4:AS49,2,FALSE),""))</f>
        <v/>
      </c>
      <c r="AG266" s="49" t="str">
        <f>IF(NOT(AND(LEFT(R266,1)="L",R266&lt;&gt;"LIGNE")),"",IFERROR(VLOOKUP(UPPER(TRIM(V266)),AP4:AS49,3,FALSE),""))</f>
        <v/>
      </c>
      <c r="AH266" s="49" t="str">
        <f t="shared" si="61"/>
        <v/>
      </c>
      <c r="AI266" s="49" t="str">
        <f t="shared" si="65"/>
        <v/>
      </c>
      <c r="AJ266" s="49" t="str">
        <f t="shared" si="66"/>
        <v/>
      </c>
      <c r="AK266" s="40" t="str">
        <f>IF(R266="RECETTE","",IF(R266="PRINCIPAL AUTEUR",IF(OR(S266="",T266="",V266="",W266="",S266=0),"",IFERROR(IF(OR(VLOOKUP(UPPER(TRIM(SUBSTITUTE(T266,CHAR(160)," "))),AP4:AS49,2,FALSE)&lt;&gt;VLOOKUP(UPPER(TRIM(SUBSTITUTE(W266,CHAR(160)," "))),AP4:AS49,2,FALSE),AND(VLOOKUP(UPPER(TRIM(SUBSTITUTE(T266,CHAR(160)," "))),AP4:AS49,2,FALSE)="AUTRE",UPPER(TRIM(SUBSTITUTE(T266,CHAR(160)," ")))&lt;&gt;UPPER(TRIM(SUBSTITUTE(W266,CHAR(160)," "))))),"",(V266*VLOOKUP(UPPER(TRIM(SUBSTITUTE(W266,CHAR(160)," "))),AP4:AS49,3,FALSE))/(S266*VLOOKUP(UPPER(TRIM(SUBSTITUTE(T266,CHAR(160)," "))),AP4:AS49,3,FALSE))),"")),IFERROR(AK265,"")))</f>
        <v/>
      </c>
      <c r="AL266" s="40" t="str">
        <f t="shared" si="67"/>
        <v/>
      </c>
      <c r="AM266" s="50">
        <f t="shared" si="68"/>
        <v>0</v>
      </c>
      <c r="AN266" s="1"/>
      <c r="AO266" s="1"/>
      <c r="AP266" s="65" t="s">
        <v>454</v>
      </c>
      <c r="AQ266" s="1"/>
      <c r="AR266" s="1"/>
      <c r="AS266" s="1"/>
      <c r="BJ266" s="229">
        <v>1</v>
      </c>
    </row>
    <row r="267" spans="1:62" ht="20.100000000000001" customHeight="1" x14ac:dyDescent="0.25">
      <c r="A267" s="232" t="s">
        <v>237</v>
      </c>
      <c r="B267" s="178">
        <f t="shared" si="57"/>
        <v>0</v>
      </c>
      <c r="C267" s="156"/>
      <c r="D267" s="157"/>
      <c r="E267" s="157"/>
      <c r="F267" s="157"/>
      <c r="G267" s="157"/>
      <c r="H267" s="157"/>
      <c r="I267" s="158"/>
      <c r="J267" s="131"/>
      <c r="K267" s="255" t="str">
        <f t="shared" si="58"/>
        <v>►</v>
      </c>
      <c r="L267" s="341"/>
      <c r="M267" s="341"/>
      <c r="N267" s="341"/>
      <c r="O267" s="341"/>
      <c r="P267" s="341"/>
      <c r="Q267" s="1"/>
      <c r="R267" s="1"/>
      <c r="S267" s="77"/>
      <c r="T267" s="77"/>
      <c r="U267" s="77"/>
      <c r="V267" s="77"/>
      <c r="W267" s="1"/>
      <c r="X267" s="46" t="str">
        <f t="shared" si="62"/>
        <v/>
      </c>
      <c r="Y267" s="46" t="str">
        <f>IF(NOT(AND(LEFT(R267,1)="L",R267&lt;&gt;"LIGNE")),"",IF(UPPER(TRIM(W267))="QS","Qt. suffisante",IF(AJ267="","",IF(AF267="MASSE",IF(AJ267&gt;=1,"Kg","g"),IF(AF267="VOLUME",IF(AJ267&gt;=1,"L","cl"),IFERROR(VLOOKUP(UPPER(TRIM(V267)),AP4:AS49,4,FALSE),V267))))))</f>
        <v/>
      </c>
      <c r="Z267" s="78" t="str">
        <f t="shared" si="63"/>
        <v/>
      </c>
      <c r="AA267" s="45" t="str">
        <f>IF(NOT(AND(LEFT(R267,1)="L",R267&lt;&gt;"LIGNE")),"",IF(UPPER(TRIM(W267))="QS","Qt. suffisante",IF(AI267="","",IF(AF267="MASSE",IF(AI267&gt;=1,"Kg","g"),IF(AF267="VOLUME",IF(AI267&gt;=1,"L","cl"),IFERROR(VLOOKUP(UPPER(TRIM(V267)),AP4:AS49,4,FALSE),V267))))))</f>
        <v/>
      </c>
      <c r="AB267" s="47" t="str">
        <f t="shared" si="59"/>
        <v/>
      </c>
      <c r="AC267" s="47" t="str">
        <f t="shared" si="60"/>
        <v/>
      </c>
      <c r="AD267" s="47" t="str">
        <f t="shared" si="64"/>
        <v/>
      </c>
      <c r="AE267" s="1"/>
      <c r="AF267" s="48" t="str">
        <f>IF(NOT(AND(LEFT(R267,1)="L",R267&lt;&gt;"LIGNE")),"",IFERROR(VLOOKUP(UPPER(TRIM(V267)),AP4:AS49,2,FALSE),""))</f>
        <v/>
      </c>
      <c r="AG267" s="49" t="str">
        <f>IF(NOT(AND(LEFT(R267,1)="L",R267&lt;&gt;"LIGNE")),"",IFERROR(VLOOKUP(UPPER(TRIM(V267)),AP4:AS49,3,FALSE),""))</f>
        <v/>
      </c>
      <c r="AH267" s="49" t="str">
        <f t="shared" si="61"/>
        <v/>
      </c>
      <c r="AI267" s="49" t="str">
        <f t="shared" si="65"/>
        <v/>
      </c>
      <c r="AJ267" s="49" t="str">
        <f t="shared" si="66"/>
        <v/>
      </c>
      <c r="AK267" s="40" t="str">
        <f>IF(R267="RECETTE","",IF(R267="PRINCIPAL AUTEUR",IF(OR(S267="",T267="",V267="",W267="",S267=0),"",IFERROR(IF(OR(VLOOKUP(UPPER(TRIM(SUBSTITUTE(T267,CHAR(160)," "))),AP4:AS49,2,FALSE)&lt;&gt;VLOOKUP(UPPER(TRIM(SUBSTITUTE(W267,CHAR(160)," "))),AP4:AS49,2,FALSE),AND(VLOOKUP(UPPER(TRIM(SUBSTITUTE(T267,CHAR(160)," "))),AP4:AS49,2,FALSE)="AUTRE",UPPER(TRIM(SUBSTITUTE(T267,CHAR(160)," ")))&lt;&gt;UPPER(TRIM(SUBSTITUTE(W267,CHAR(160)," "))))),"",(V267*VLOOKUP(UPPER(TRIM(SUBSTITUTE(W267,CHAR(160)," "))),AP4:AS49,3,FALSE))/(S267*VLOOKUP(UPPER(TRIM(SUBSTITUTE(T267,CHAR(160)," "))),AP4:AS49,3,FALSE))),"")),IFERROR(AK266,"")))</f>
        <v/>
      </c>
      <c r="AL267" s="40" t="str">
        <f t="shared" si="67"/>
        <v/>
      </c>
      <c r="AM267" s="50">
        <f t="shared" si="68"/>
        <v>0</v>
      </c>
      <c r="AN267" s="1"/>
      <c r="AO267" s="1"/>
      <c r="AP267" s="65" t="s">
        <v>455</v>
      </c>
      <c r="AQ267" s="1"/>
      <c r="AR267" s="1"/>
      <c r="AS267" s="1"/>
      <c r="BJ267" s="229">
        <v>1</v>
      </c>
    </row>
    <row r="268" spans="1:62" ht="20.100000000000001" customHeight="1" x14ac:dyDescent="0.25">
      <c r="A268" s="232" t="s">
        <v>237</v>
      </c>
      <c r="B268" s="178">
        <f t="shared" si="57"/>
        <v>0</v>
      </c>
      <c r="C268" s="156"/>
      <c r="D268" s="157"/>
      <c r="E268" s="157"/>
      <c r="F268" s="157"/>
      <c r="G268" s="157"/>
      <c r="H268" s="157"/>
      <c r="I268" s="158"/>
      <c r="J268" s="131"/>
      <c r="K268" s="255" t="str">
        <f t="shared" si="58"/>
        <v>►</v>
      </c>
      <c r="L268" s="341"/>
      <c r="M268" s="341"/>
      <c r="N268" s="341"/>
      <c r="O268" s="341"/>
      <c r="P268" s="341"/>
      <c r="Q268" s="1"/>
      <c r="R268" s="1"/>
      <c r="S268" s="77"/>
      <c r="T268" s="77"/>
      <c r="U268" s="77"/>
      <c r="V268" s="77"/>
      <c r="W268" s="1"/>
      <c r="X268" s="46" t="str">
        <f t="shared" si="62"/>
        <v/>
      </c>
      <c r="Y268" s="46" t="str">
        <f>IF(NOT(AND(LEFT(R268,1)="L",R268&lt;&gt;"LIGNE")),"",IF(UPPER(TRIM(W268))="QS","Qt. suffisante",IF(AJ268="","",IF(AF268="MASSE",IF(AJ268&gt;=1,"Kg","g"),IF(AF268="VOLUME",IF(AJ268&gt;=1,"L","cl"),IFERROR(VLOOKUP(UPPER(TRIM(V268)),AP4:AS49,4,FALSE),V268))))))</f>
        <v/>
      </c>
      <c r="Z268" s="78" t="str">
        <f t="shared" si="63"/>
        <v/>
      </c>
      <c r="AA268" s="45" t="str">
        <f>IF(NOT(AND(LEFT(R268,1)="L",R268&lt;&gt;"LIGNE")),"",IF(UPPER(TRIM(W268))="QS","Qt. suffisante",IF(AI268="","",IF(AF268="MASSE",IF(AI268&gt;=1,"Kg","g"),IF(AF268="VOLUME",IF(AI268&gt;=1,"L","cl"),IFERROR(VLOOKUP(UPPER(TRIM(V268)),AP4:AS49,4,FALSE),V268))))))</f>
        <v/>
      </c>
      <c r="AB268" s="47" t="str">
        <f t="shared" si="59"/>
        <v/>
      </c>
      <c r="AC268" s="47" t="str">
        <f t="shared" si="60"/>
        <v/>
      </c>
      <c r="AD268" s="47" t="str">
        <f t="shared" si="64"/>
        <v/>
      </c>
      <c r="AE268" s="1"/>
      <c r="AF268" s="48" t="str">
        <f>IF(NOT(AND(LEFT(R268,1)="L",R268&lt;&gt;"LIGNE")),"",IFERROR(VLOOKUP(UPPER(TRIM(V268)),AP4:AS49,2,FALSE),""))</f>
        <v/>
      </c>
      <c r="AG268" s="49" t="str">
        <f>IF(NOT(AND(LEFT(R268,1)="L",R268&lt;&gt;"LIGNE")),"",IFERROR(VLOOKUP(UPPER(TRIM(V268)),AP4:AS49,3,FALSE),""))</f>
        <v/>
      </c>
      <c r="AH268" s="49" t="str">
        <f t="shared" si="61"/>
        <v/>
      </c>
      <c r="AI268" s="49" t="str">
        <f t="shared" si="65"/>
        <v/>
      </c>
      <c r="AJ268" s="49" t="str">
        <f t="shared" si="66"/>
        <v/>
      </c>
      <c r="AK268" s="40" t="str">
        <f>IF(R268="RECETTE","",IF(R268="PRINCIPAL AUTEUR",IF(OR(S268="",T268="",V268="",W268="",S268=0),"",IFERROR(IF(OR(VLOOKUP(UPPER(TRIM(SUBSTITUTE(T268,CHAR(160)," "))),AP4:AS49,2,FALSE)&lt;&gt;VLOOKUP(UPPER(TRIM(SUBSTITUTE(W268,CHAR(160)," "))),AP4:AS49,2,FALSE),AND(VLOOKUP(UPPER(TRIM(SUBSTITUTE(T268,CHAR(160)," "))),AP4:AS49,2,FALSE)="AUTRE",UPPER(TRIM(SUBSTITUTE(T268,CHAR(160)," ")))&lt;&gt;UPPER(TRIM(SUBSTITUTE(W268,CHAR(160)," "))))),"",(V268*VLOOKUP(UPPER(TRIM(SUBSTITUTE(W268,CHAR(160)," "))),AP4:AS49,3,FALSE))/(S268*VLOOKUP(UPPER(TRIM(SUBSTITUTE(T268,CHAR(160)," "))),AP4:AS49,3,FALSE))),"")),IFERROR(AK267,"")))</f>
        <v/>
      </c>
      <c r="AL268" s="40" t="str">
        <f t="shared" si="67"/>
        <v/>
      </c>
      <c r="AM268" s="50">
        <f t="shared" si="68"/>
        <v>0</v>
      </c>
      <c r="AN268" s="1"/>
      <c r="AO268" s="1"/>
      <c r="AP268" s="65" t="s">
        <v>456</v>
      </c>
      <c r="AQ268" s="1"/>
      <c r="AR268" s="1"/>
      <c r="AS268" s="1"/>
      <c r="BJ268" s="229">
        <v>1</v>
      </c>
    </row>
    <row r="269" spans="1:62" ht="20.100000000000001" customHeight="1" x14ac:dyDescent="0.25">
      <c r="A269" s="232" t="s">
        <v>237</v>
      </c>
      <c r="B269" s="178">
        <f t="shared" si="57"/>
        <v>0</v>
      </c>
      <c r="C269" s="156"/>
      <c r="D269" s="157"/>
      <c r="E269" s="157"/>
      <c r="F269" s="157"/>
      <c r="G269" s="157"/>
      <c r="H269" s="157"/>
      <c r="I269" s="158"/>
      <c r="J269" s="131"/>
      <c r="K269" s="255" t="str">
        <f t="shared" si="58"/>
        <v>►</v>
      </c>
      <c r="L269" s="341"/>
      <c r="M269" s="341"/>
      <c r="N269" s="341"/>
      <c r="O269" s="341"/>
      <c r="P269" s="341"/>
      <c r="Q269" s="1"/>
      <c r="R269" s="1"/>
      <c r="S269" s="77"/>
      <c r="T269" s="77"/>
      <c r="U269" s="77"/>
      <c r="V269" s="77"/>
      <c r="W269" s="1"/>
      <c r="X269" s="46" t="str">
        <f t="shared" si="62"/>
        <v/>
      </c>
      <c r="Y269" s="46" t="str">
        <f>IF(NOT(AND(LEFT(R269,1)="L",R269&lt;&gt;"LIGNE")),"",IF(UPPER(TRIM(W269))="QS","Qt. suffisante",IF(AJ269="","",IF(AF269="MASSE",IF(AJ269&gt;=1,"Kg","g"),IF(AF269="VOLUME",IF(AJ269&gt;=1,"L","cl"),IFERROR(VLOOKUP(UPPER(TRIM(V269)),AP4:AS49,4,FALSE),V269))))))</f>
        <v/>
      </c>
      <c r="Z269" s="78" t="str">
        <f t="shared" si="63"/>
        <v/>
      </c>
      <c r="AA269" s="45" t="str">
        <f>IF(NOT(AND(LEFT(R269,1)="L",R269&lt;&gt;"LIGNE")),"",IF(UPPER(TRIM(W269))="QS","Qt. suffisante",IF(AI269="","",IF(AF269="MASSE",IF(AI269&gt;=1,"Kg","g"),IF(AF269="VOLUME",IF(AI269&gt;=1,"L","cl"),IFERROR(VLOOKUP(UPPER(TRIM(V269)),AP4:AS49,4,FALSE),V269))))))</f>
        <v/>
      </c>
      <c r="AB269" s="47" t="str">
        <f t="shared" si="59"/>
        <v/>
      </c>
      <c r="AC269" s="47" t="str">
        <f t="shared" si="60"/>
        <v/>
      </c>
      <c r="AD269" s="47" t="str">
        <f t="shared" si="64"/>
        <v/>
      </c>
      <c r="AE269" s="1"/>
      <c r="AF269" s="48" t="str">
        <f>IF(NOT(AND(LEFT(R269,1)="L",R269&lt;&gt;"LIGNE")),"",IFERROR(VLOOKUP(UPPER(TRIM(V269)),AP4:AS49,2,FALSE),""))</f>
        <v/>
      </c>
      <c r="AG269" s="49" t="str">
        <f>IF(NOT(AND(LEFT(R269,1)="L",R269&lt;&gt;"LIGNE")),"",IFERROR(VLOOKUP(UPPER(TRIM(V269)),AP4:AS49,3,FALSE),""))</f>
        <v/>
      </c>
      <c r="AH269" s="49" t="str">
        <f t="shared" si="61"/>
        <v/>
      </c>
      <c r="AI269" s="49" t="str">
        <f t="shared" si="65"/>
        <v/>
      </c>
      <c r="AJ269" s="49" t="str">
        <f t="shared" si="66"/>
        <v/>
      </c>
      <c r="AK269" s="40" t="str">
        <f>IF(R269="RECETTE","",IF(R269="PRINCIPAL AUTEUR",IF(OR(S269="",T269="",V269="",W269="",S269=0),"",IFERROR(IF(OR(VLOOKUP(UPPER(TRIM(SUBSTITUTE(T269,CHAR(160)," "))),AP4:AS49,2,FALSE)&lt;&gt;VLOOKUP(UPPER(TRIM(SUBSTITUTE(W269,CHAR(160)," "))),AP4:AS49,2,FALSE),AND(VLOOKUP(UPPER(TRIM(SUBSTITUTE(T269,CHAR(160)," "))),AP4:AS49,2,FALSE)="AUTRE",UPPER(TRIM(SUBSTITUTE(T269,CHAR(160)," ")))&lt;&gt;UPPER(TRIM(SUBSTITUTE(W269,CHAR(160)," "))))),"",(V269*VLOOKUP(UPPER(TRIM(SUBSTITUTE(W269,CHAR(160)," "))),AP4:AS49,3,FALSE))/(S269*VLOOKUP(UPPER(TRIM(SUBSTITUTE(T269,CHAR(160)," "))),AP4:AS49,3,FALSE))),"")),IFERROR(AK268,"")))</f>
        <v/>
      </c>
      <c r="AL269" s="40" t="str">
        <f t="shared" si="67"/>
        <v/>
      </c>
      <c r="AM269" s="50">
        <f t="shared" si="68"/>
        <v>0</v>
      </c>
      <c r="AN269" s="1"/>
      <c r="AO269" s="1"/>
      <c r="AP269" s="65" t="s">
        <v>457</v>
      </c>
      <c r="AQ269" s="1"/>
      <c r="AR269" s="1"/>
      <c r="AS269" s="1"/>
      <c r="BJ269" s="229">
        <v>1</v>
      </c>
    </row>
    <row r="270" spans="1:62" ht="20.100000000000001" customHeight="1" x14ac:dyDescent="0.25">
      <c r="A270" s="232" t="s">
        <v>237</v>
      </c>
      <c r="B270" s="178">
        <f t="shared" si="57"/>
        <v>0</v>
      </c>
      <c r="C270" s="156"/>
      <c r="D270" s="157"/>
      <c r="E270" s="157"/>
      <c r="F270" s="157"/>
      <c r="G270" s="157"/>
      <c r="H270" s="157"/>
      <c r="I270" s="158"/>
      <c r="J270" s="131"/>
      <c r="K270" s="255" t="str">
        <f t="shared" si="58"/>
        <v>►</v>
      </c>
      <c r="L270" s="341"/>
      <c r="M270" s="341"/>
      <c r="N270" s="341"/>
      <c r="O270" s="341"/>
      <c r="P270" s="341"/>
      <c r="Q270" s="1"/>
      <c r="R270" s="1"/>
      <c r="S270" s="77"/>
      <c r="T270" s="77"/>
      <c r="U270" s="77"/>
      <c r="V270" s="77"/>
      <c r="W270" s="1"/>
      <c r="X270" s="46" t="str">
        <f t="shared" si="62"/>
        <v/>
      </c>
      <c r="Y270" s="46" t="str">
        <f>IF(NOT(AND(LEFT(R270,1)="L",R270&lt;&gt;"LIGNE")),"",IF(UPPER(TRIM(W270))="QS","Qt. suffisante",IF(AJ270="","",IF(AF270="MASSE",IF(AJ270&gt;=1,"Kg","g"),IF(AF270="VOLUME",IF(AJ270&gt;=1,"L","cl"),IFERROR(VLOOKUP(UPPER(TRIM(V270)),AP4:AS49,4,FALSE),V270))))))</f>
        <v/>
      </c>
      <c r="Z270" s="78" t="str">
        <f t="shared" si="63"/>
        <v/>
      </c>
      <c r="AA270" s="45" t="str">
        <f>IF(NOT(AND(LEFT(R270,1)="L",R270&lt;&gt;"LIGNE")),"",IF(UPPER(TRIM(W270))="QS","Qt. suffisante",IF(AI270="","",IF(AF270="MASSE",IF(AI270&gt;=1,"Kg","g"),IF(AF270="VOLUME",IF(AI270&gt;=1,"L","cl"),IFERROR(VLOOKUP(UPPER(TRIM(V270)),AP4:AS49,4,FALSE),V270))))))</f>
        <v/>
      </c>
      <c r="AB270" s="47" t="str">
        <f t="shared" si="59"/>
        <v/>
      </c>
      <c r="AC270" s="47" t="str">
        <f t="shared" si="60"/>
        <v/>
      </c>
      <c r="AD270" s="47" t="str">
        <f t="shared" si="64"/>
        <v/>
      </c>
      <c r="AE270" s="1"/>
      <c r="AF270" s="48" t="str">
        <f>IF(NOT(AND(LEFT(R270,1)="L",R270&lt;&gt;"LIGNE")),"",IFERROR(VLOOKUP(UPPER(TRIM(V270)),AP4:AS49,2,FALSE),""))</f>
        <v/>
      </c>
      <c r="AG270" s="49" t="str">
        <f>IF(NOT(AND(LEFT(R270,1)="L",R270&lt;&gt;"LIGNE")),"",IFERROR(VLOOKUP(UPPER(TRIM(V270)),AP4:AS49,3,FALSE),""))</f>
        <v/>
      </c>
      <c r="AH270" s="49" t="str">
        <f t="shared" si="61"/>
        <v/>
      </c>
      <c r="AI270" s="49" t="str">
        <f t="shared" si="65"/>
        <v/>
      </c>
      <c r="AJ270" s="49" t="str">
        <f t="shared" si="66"/>
        <v/>
      </c>
      <c r="AK270" s="40" t="str">
        <f>IF(R270="RECETTE","",IF(R270="PRINCIPAL AUTEUR",IF(OR(S270="",T270="",V270="",W270="",S270=0),"",IFERROR(IF(OR(VLOOKUP(UPPER(TRIM(SUBSTITUTE(T270,CHAR(160)," "))),AP4:AS49,2,FALSE)&lt;&gt;VLOOKUP(UPPER(TRIM(SUBSTITUTE(W270,CHAR(160)," "))),AP4:AS49,2,FALSE),AND(VLOOKUP(UPPER(TRIM(SUBSTITUTE(T270,CHAR(160)," "))),AP4:AS49,2,FALSE)="AUTRE",UPPER(TRIM(SUBSTITUTE(T270,CHAR(160)," ")))&lt;&gt;UPPER(TRIM(SUBSTITUTE(W270,CHAR(160)," "))))),"",(V270*VLOOKUP(UPPER(TRIM(SUBSTITUTE(W270,CHAR(160)," "))),AP4:AS49,3,FALSE))/(S270*VLOOKUP(UPPER(TRIM(SUBSTITUTE(T270,CHAR(160)," "))),AP4:AS49,3,FALSE))),"")),IFERROR(AK269,"")))</f>
        <v/>
      </c>
      <c r="AL270" s="40" t="str">
        <f t="shared" si="67"/>
        <v/>
      </c>
      <c r="AM270" s="50">
        <f t="shared" si="68"/>
        <v>0</v>
      </c>
      <c r="AN270" s="1"/>
      <c r="AO270" s="1"/>
      <c r="AP270" s="65" t="s">
        <v>450</v>
      </c>
      <c r="AQ270" s="1"/>
      <c r="AR270" s="1"/>
      <c r="AS270" s="1"/>
      <c r="BJ270" s="229">
        <v>1</v>
      </c>
    </row>
    <row r="271" spans="1:62" ht="20.100000000000001" customHeight="1" x14ac:dyDescent="0.25">
      <c r="A271" s="232" t="s">
        <v>237</v>
      </c>
      <c r="B271" s="178">
        <f t="shared" si="57"/>
        <v>0</v>
      </c>
      <c r="C271" s="156"/>
      <c r="D271" s="157"/>
      <c r="E271" s="157"/>
      <c r="F271" s="157"/>
      <c r="G271" s="157"/>
      <c r="H271" s="157"/>
      <c r="I271" s="158"/>
      <c r="J271" s="131"/>
      <c r="K271" s="255" t="str">
        <f t="shared" si="58"/>
        <v>►</v>
      </c>
      <c r="L271" s="341"/>
      <c r="M271" s="341"/>
      <c r="N271" s="341"/>
      <c r="O271" s="341"/>
      <c r="P271" s="341"/>
      <c r="Q271" s="1"/>
      <c r="R271" s="1"/>
      <c r="S271" s="77"/>
      <c r="T271" s="77"/>
      <c r="U271" s="77"/>
      <c r="V271" s="77"/>
      <c r="W271" s="1"/>
      <c r="X271" s="46" t="str">
        <f t="shared" si="62"/>
        <v/>
      </c>
      <c r="Y271" s="46" t="str">
        <f>IF(NOT(AND(LEFT(R271,1)="L",R271&lt;&gt;"LIGNE")),"",IF(UPPER(TRIM(W271))="QS","Qt. suffisante",IF(AJ271="","",IF(AF271="MASSE",IF(AJ271&gt;=1,"Kg","g"),IF(AF271="VOLUME",IF(AJ271&gt;=1,"L","cl"),IFERROR(VLOOKUP(UPPER(TRIM(V271)),AP4:AS49,4,FALSE),V271))))))</f>
        <v/>
      </c>
      <c r="Z271" s="78" t="str">
        <f t="shared" si="63"/>
        <v/>
      </c>
      <c r="AA271" s="45" t="str">
        <f>IF(NOT(AND(LEFT(R271,1)="L",R271&lt;&gt;"LIGNE")),"",IF(UPPER(TRIM(W271))="QS","Qt. suffisante",IF(AI271="","",IF(AF271="MASSE",IF(AI271&gt;=1,"Kg","g"),IF(AF271="VOLUME",IF(AI271&gt;=1,"L","cl"),IFERROR(VLOOKUP(UPPER(TRIM(V271)),AP4:AS49,4,FALSE),V271))))))</f>
        <v/>
      </c>
      <c r="AB271" s="47" t="str">
        <f t="shared" si="59"/>
        <v/>
      </c>
      <c r="AC271" s="47" t="str">
        <f t="shared" si="60"/>
        <v/>
      </c>
      <c r="AD271" s="47" t="str">
        <f t="shared" si="64"/>
        <v/>
      </c>
      <c r="AE271" s="1"/>
      <c r="AF271" s="48" t="str">
        <f>IF(NOT(AND(LEFT(R271,1)="L",R271&lt;&gt;"LIGNE")),"",IFERROR(VLOOKUP(UPPER(TRIM(V271)),AP4:AS49,2,FALSE),""))</f>
        <v/>
      </c>
      <c r="AG271" s="49" t="str">
        <f>IF(NOT(AND(LEFT(R271,1)="L",R271&lt;&gt;"LIGNE")),"",IFERROR(VLOOKUP(UPPER(TRIM(V271)),AP4:AS49,3,FALSE),""))</f>
        <v/>
      </c>
      <c r="AH271" s="49" t="str">
        <f t="shared" si="61"/>
        <v/>
      </c>
      <c r="AI271" s="49" t="str">
        <f t="shared" si="65"/>
        <v/>
      </c>
      <c r="AJ271" s="49" t="str">
        <f t="shared" si="66"/>
        <v/>
      </c>
      <c r="AK271" s="40" t="str">
        <f>IF(R271="RECETTE","",IF(R271="PRINCIPAL AUTEUR",IF(OR(S271="",T271="",V271="",W271="",S271=0),"",IFERROR(IF(OR(VLOOKUP(UPPER(TRIM(SUBSTITUTE(T271,CHAR(160)," "))),AP4:AS49,2,FALSE)&lt;&gt;VLOOKUP(UPPER(TRIM(SUBSTITUTE(W271,CHAR(160)," "))),AP4:AS49,2,FALSE),AND(VLOOKUP(UPPER(TRIM(SUBSTITUTE(T271,CHAR(160)," "))),AP4:AS49,2,FALSE)="AUTRE",UPPER(TRIM(SUBSTITUTE(T271,CHAR(160)," ")))&lt;&gt;UPPER(TRIM(SUBSTITUTE(W271,CHAR(160)," "))))),"",(V271*VLOOKUP(UPPER(TRIM(SUBSTITUTE(W271,CHAR(160)," "))),AP4:AS49,3,FALSE))/(S271*VLOOKUP(UPPER(TRIM(SUBSTITUTE(T271,CHAR(160)," "))),AP4:AS49,3,FALSE))),"")),IFERROR(AK270,"")))</f>
        <v/>
      </c>
      <c r="AL271" s="40" t="str">
        <f t="shared" si="67"/>
        <v/>
      </c>
      <c r="AM271" s="50">
        <f t="shared" si="68"/>
        <v>0</v>
      </c>
      <c r="AN271" s="1"/>
      <c r="AO271" s="1"/>
      <c r="AP271" s="65" t="s">
        <v>451</v>
      </c>
      <c r="AQ271" s="1"/>
      <c r="AR271" s="1"/>
      <c r="AS271" s="1"/>
      <c r="BJ271" s="229">
        <v>1</v>
      </c>
    </row>
    <row r="272" spans="1:62" ht="20.100000000000001" customHeight="1" x14ac:dyDescent="0.25">
      <c r="A272" s="232" t="s">
        <v>237</v>
      </c>
      <c r="B272" s="178">
        <f t="shared" si="57"/>
        <v>0</v>
      </c>
      <c r="C272" s="156"/>
      <c r="D272" s="157"/>
      <c r="E272" s="157"/>
      <c r="F272" s="157"/>
      <c r="G272" s="157"/>
      <c r="H272" s="157"/>
      <c r="I272" s="158"/>
      <c r="J272" s="131"/>
      <c r="K272" s="255" t="str">
        <f t="shared" si="58"/>
        <v>►</v>
      </c>
      <c r="L272" s="341"/>
      <c r="M272" s="341"/>
      <c r="N272" s="341"/>
      <c r="O272" s="341"/>
      <c r="P272" s="341"/>
      <c r="Q272" s="1"/>
      <c r="R272" s="1"/>
      <c r="S272" s="77"/>
      <c r="T272" s="77"/>
      <c r="U272" s="77"/>
      <c r="V272" s="77"/>
      <c r="W272" s="1"/>
      <c r="X272" s="46" t="str">
        <f t="shared" si="62"/>
        <v/>
      </c>
      <c r="Y272" s="46" t="str">
        <f>IF(NOT(AND(LEFT(R272,1)="L",R272&lt;&gt;"LIGNE")),"",IF(UPPER(TRIM(W272))="QS","Qt. suffisante",IF(AJ272="","",IF(AF272="MASSE",IF(AJ272&gt;=1,"Kg","g"),IF(AF272="VOLUME",IF(AJ272&gt;=1,"L","cl"),IFERROR(VLOOKUP(UPPER(TRIM(V272)),AP4:AS49,4,FALSE),V272))))))</f>
        <v/>
      </c>
      <c r="Z272" s="78" t="str">
        <f t="shared" si="63"/>
        <v/>
      </c>
      <c r="AA272" s="45" t="str">
        <f>IF(NOT(AND(LEFT(R272,1)="L",R272&lt;&gt;"LIGNE")),"",IF(UPPER(TRIM(W272))="QS","Qt. suffisante",IF(AI272="","",IF(AF272="MASSE",IF(AI272&gt;=1,"Kg","g"),IF(AF272="VOLUME",IF(AI272&gt;=1,"L","cl"),IFERROR(VLOOKUP(UPPER(TRIM(V272)),AP4:AS49,4,FALSE),V272))))))</f>
        <v/>
      </c>
      <c r="AB272" s="47" t="str">
        <f t="shared" si="59"/>
        <v/>
      </c>
      <c r="AC272" s="47" t="str">
        <f t="shared" si="60"/>
        <v/>
      </c>
      <c r="AD272" s="47" t="str">
        <f t="shared" si="64"/>
        <v/>
      </c>
      <c r="AE272" s="1"/>
      <c r="AF272" s="48" t="str">
        <f>IF(NOT(AND(LEFT(R272,1)="L",R272&lt;&gt;"LIGNE")),"",IFERROR(VLOOKUP(UPPER(TRIM(V272)),AP4:AS49,2,FALSE),""))</f>
        <v/>
      </c>
      <c r="AG272" s="49" t="str">
        <f>IF(NOT(AND(LEFT(R272,1)="L",R272&lt;&gt;"LIGNE")),"",IFERROR(VLOOKUP(UPPER(TRIM(V272)),AP4:AS49,3,FALSE),""))</f>
        <v/>
      </c>
      <c r="AH272" s="49" t="str">
        <f t="shared" si="61"/>
        <v/>
      </c>
      <c r="AI272" s="49" t="str">
        <f t="shared" si="65"/>
        <v/>
      </c>
      <c r="AJ272" s="49" t="str">
        <f t="shared" si="66"/>
        <v/>
      </c>
      <c r="AK272" s="40" t="str">
        <f>IF(R272="RECETTE","",IF(R272="PRINCIPAL AUTEUR",IF(OR(S272="",T272="",V272="",W272="",S272=0),"",IFERROR(IF(OR(VLOOKUP(UPPER(TRIM(SUBSTITUTE(T272,CHAR(160)," "))),AP4:AS49,2,FALSE)&lt;&gt;VLOOKUP(UPPER(TRIM(SUBSTITUTE(W272,CHAR(160)," "))),AP4:AS49,2,FALSE),AND(VLOOKUP(UPPER(TRIM(SUBSTITUTE(T272,CHAR(160)," "))),AP4:AS49,2,FALSE)="AUTRE",UPPER(TRIM(SUBSTITUTE(T272,CHAR(160)," ")))&lt;&gt;UPPER(TRIM(SUBSTITUTE(W272,CHAR(160)," "))))),"",(V272*VLOOKUP(UPPER(TRIM(SUBSTITUTE(W272,CHAR(160)," "))),AP4:AS49,3,FALSE))/(S272*VLOOKUP(UPPER(TRIM(SUBSTITUTE(T272,CHAR(160)," "))),AP4:AS49,3,FALSE))),"")),IFERROR(AK271,"")))</f>
        <v/>
      </c>
      <c r="AL272" s="40" t="str">
        <f t="shared" si="67"/>
        <v/>
      </c>
      <c r="AM272" s="50">
        <f t="shared" si="68"/>
        <v>0</v>
      </c>
      <c r="AN272" s="1"/>
      <c r="AO272" s="1"/>
      <c r="AP272" s="65" t="s">
        <v>452</v>
      </c>
      <c r="AQ272" s="1"/>
      <c r="AR272" s="1"/>
      <c r="AS272" s="1"/>
      <c r="BJ272" s="229">
        <v>1</v>
      </c>
    </row>
    <row r="273" spans="1:62" ht="20.100000000000001" customHeight="1" x14ac:dyDescent="0.25">
      <c r="A273" s="232" t="s">
        <v>237</v>
      </c>
      <c r="B273" s="178">
        <f t="shared" si="57"/>
        <v>0</v>
      </c>
      <c r="C273" s="156"/>
      <c r="D273" s="157"/>
      <c r="E273" s="157"/>
      <c r="F273" s="157"/>
      <c r="G273" s="157"/>
      <c r="H273" s="157"/>
      <c r="I273" s="158"/>
      <c r="J273" s="131"/>
      <c r="K273" s="255" t="str">
        <f t="shared" si="58"/>
        <v>►</v>
      </c>
      <c r="L273" s="341"/>
      <c r="M273" s="341"/>
      <c r="N273" s="341"/>
      <c r="O273" s="341"/>
      <c r="P273" s="341"/>
      <c r="Q273" s="1"/>
      <c r="R273" s="1"/>
      <c r="S273" s="77"/>
      <c r="T273" s="77"/>
      <c r="U273" s="77"/>
      <c r="V273" s="77"/>
      <c r="W273" s="1"/>
      <c r="X273" s="46" t="str">
        <f t="shared" si="62"/>
        <v/>
      </c>
      <c r="Y273" s="46" t="str">
        <f>IF(NOT(AND(LEFT(R273,1)="L",R273&lt;&gt;"LIGNE")),"",IF(UPPER(TRIM(W273))="QS","Qt. suffisante",IF(AJ273="","",IF(AF273="MASSE",IF(AJ273&gt;=1,"Kg","g"),IF(AF273="VOLUME",IF(AJ273&gt;=1,"L","cl"),IFERROR(VLOOKUP(UPPER(TRIM(V273)),AP4:AS49,4,FALSE),V273))))))</f>
        <v/>
      </c>
      <c r="Z273" s="78" t="str">
        <f t="shared" si="63"/>
        <v/>
      </c>
      <c r="AA273" s="45" t="str">
        <f>IF(NOT(AND(LEFT(R273,1)="L",R273&lt;&gt;"LIGNE")),"",IF(UPPER(TRIM(W273))="QS","Qt. suffisante",IF(AI273="","",IF(AF273="MASSE",IF(AI273&gt;=1,"Kg","g"),IF(AF273="VOLUME",IF(AI273&gt;=1,"L","cl"),IFERROR(VLOOKUP(UPPER(TRIM(V273)),AP4:AS49,4,FALSE),V273))))))</f>
        <v/>
      </c>
      <c r="AB273" s="47" t="str">
        <f t="shared" si="59"/>
        <v/>
      </c>
      <c r="AC273" s="47" t="str">
        <f t="shared" si="60"/>
        <v/>
      </c>
      <c r="AD273" s="47" t="str">
        <f t="shared" si="64"/>
        <v/>
      </c>
      <c r="AE273" s="1"/>
      <c r="AF273" s="48" t="str">
        <f>IF(NOT(AND(LEFT(R273,1)="L",R273&lt;&gt;"LIGNE")),"",IFERROR(VLOOKUP(UPPER(TRIM(V273)),AP4:AS49,2,FALSE),""))</f>
        <v/>
      </c>
      <c r="AG273" s="49" t="str">
        <f>IF(NOT(AND(LEFT(R273,1)="L",R273&lt;&gt;"LIGNE")),"",IFERROR(VLOOKUP(UPPER(TRIM(V273)),AP4:AS49,3,FALSE),""))</f>
        <v/>
      </c>
      <c r="AH273" s="49" t="str">
        <f t="shared" si="61"/>
        <v/>
      </c>
      <c r="AI273" s="49" t="str">
        <f t="shared" si="65"/>
        <v/>
      </c>
      <c r="AJ273" s="49" t="str">
        <f t="shared" si="66"/>
        <v/>
      </c>
      <c r="AK273" s="40" t="str">
        <f>IF(R273="RECETTE","",IF(R273="PRINCIPAL AUTEUR",IF(OR(S273="",T273="",V273="",W273="",S273=0),"",IFERROR(IF(OR(VLOOKUP(UPPER(TRIM(SUBSTITUTE(T273,CHAR(160)," "))),AP4:AS49,2,FALSE)&lt;&gt;VLOOKUP(UPPER(TRIM(SUBSTITUTE(W273,CHAR(160)," "))),AP4:AS49,2,FALSE),AND(VLOOKUP(UPPER(TRIM(SUBSTITUTE(T273,CHAR(160)," "))),AP4:AS49,2,FALSE)="AUTRE",UPPER(TRIM(SUBSTITUTE(T273,CHAR(160)," ")))&lt;&gt;UPPER(TRIM(SUBSTITUTE(W273,CHAR(160)," "))))),"",(V273*VLOOKUP(UPPER(TRIM(SUBSTITUTE(W273,CHAR(160)," "))),AP4:AS49,3,FALSE))/(S273*VLOOKUP(UPPER(TRIM(SUBSTITUTE(T273,CHAR(160)," "))),AP4:AS49,3,FALSE))),"")),IFERROR(AK272,"")))</f>
        <v/>
      </c>
      <c r="AL273" s="40" t="str">
        <f t="shared" si="67"/>
        <v/>
      </c>
      <c r="AM273" s="50">
        <f t="shared" si="68"/>
        <v>0</v>
      </c>
      <c r="AN273" s="1"/>
      <c r="AO273" s="1"/>
      <c r="AP273" s="65" t="s">
        <v>453</v>
      </c>
      <c r="AQ273" s="1"/>
      <c r="AR273" s="1"/>
      <c r="AS273" s="1"/>
      <c r="BJ273" s="229">
        <v>1</v>
      </c>
    </row>
    <row r="274" spans="1:62" ht="20.100000000000001" customHeight="1" x14ac:dyDescent="0.25">
      <c r="A274" s="232" t="s">
        <v>237</v>
      </c>
      <c r="B274" s="178">
        <f t="shared" si="57"/>
        <v>0</v>
      </c>
      <c r="C274" s="156"/>
      <c r="D274" s="157"/>
      <c r="E274" s="157"/>
      <c r="F274" s="157"/>
      <c r="G274" s="157"/>
      <c r="H274" s="157"/>
      <c r="I274" s="158"/>
      <c r="J274" s="131"/>
      <c r="K274" s="255" t="str">
        <f t="shared" si="58"/>
        <v>►</v>
      </c>
      <c r="L274" s="341"/>
      <c r="M274" s="341"/>
      <c r="N274" s="341"/>
      <c r="O274" s="341"/>
      <c r="P274" s="341"/>
      <c r="Q274" s="1"/>
      <c r="R274" s="1"/>
      <c r="S274" s="77"/>
      <c r="T274" s="77"/>
      <c r="U274" s="77"/>
      <c r="V274" s="77"/>
      <c r="W274" s="1"/>
      <c r="X274" s="46" t="str">
        <f t="shared" si="62"/>
        <v/>
      </c>
      <c r="Y274" s="46" t="str">
        <f>IF(NOT(AND(LEFT(R274,1)="L",R274&lt;&gt;"LIGNE")),"",IF(UPPER(TRIM(W274))="QS","Qt. suffisante",IF(AJ274="","",IF(AF274="MASSE",IF(AJ274&gt;=1,"Kg","g"),IF(AF274="VOLUME",IF(AJ274&gt;=1,"L","cl"),IFERROR(VLOOKUP(UPPER(TRIM(V274)),AP4:AS49,4,FALSE),V274))))))</f>
        <v/>
      </c>
      <c r="Z274" s="78" t="str">
        <f t="shared" si="63"/>
        <v/>
      </c>
      <c r="AA274" s="45" t="str">
        <f>IF(NOT(AND(LEFT(R274,1)="L",R274&lt;&gt;"LIGNE")),"",IF(UPPER(TRIM(W274))="QS","Qt. suffisante",IF(AI274="","",IF(AF274="MASSE",IF(AI274&gt;=1,"Kg","g"),IF(AF274="VOLUME",IF(AI274&gt;=1,"L","cl"),IFERROR(VLOOKUP(UPPER(TRIM(V274)),AP4:AS49,4,FALSE),V274))))))</f>
        <v/>
      </c>
      <c r="AB274" s="47" t="str">
        <f t="shared" si="59"/>
        <v/>
      </c>
      <c r="AC274" s="47" t="str">
        <f t="shared" si="60"/>
        <v/>
      </c>
      <c r="AD274" s="47" t="str">
        <f t="shared" si="64"/>
        <v/>
      </c>
      <c r="AE274" s="1"/>
      <c r="AF274" s="48" t="str">
        <f>IF(NOT(AND(LEFT(R274,1)="L",R274&lt;&gt;"LIGNE")),"",IFERROR(VLOOKUP(UPPER(TRIM(V274)),AP4:AS49,2,FALSE),""))</f>
        <v/>
      </c>
      <c r="AG274" s="49" t="str">
        <f>IF(NOT(AND(LEFT(R274,1)="L",R274&lt;&gt;"LIGNE")),"",IFERROR(VLOOKUP(UPPER(TRIM(V274)),AP4:AS49,3,FALSE),""))</f>
        <v/>
      </c>
      <c r="AH274" s="49" t="str">
        <f t="shared" si="61"/>
        <v/>
      </c>
      <c r="AI274" s="49" t="str">
        <f t="shared" si="65"/>
        <v/>
      </c>
      <c r="AJ274" s="49" t="str">
        <f t="shared" si="66"/>
        <v/>
      </c>
      <c r="AK274" s="40" t="str">
        <f>IF(R274="RECETTE","",IF(R274="PRINCIPAL AUTEUR",IF(OR(S274="",T274="",V274="",W274="",S274=0),"",IFERROR(IF(OR(VLOOKUP(UPPER(TRIM(SUBSTITUTE(T274,CHAR(160)," "))),AP4:AS49,2,FALSE)&lt;&gt;VLOOKUP(UPPER(TRIM(SUBSTITUTE(W274,CHAR(160)," "))),AP4:AS49,2,FALSE),AND(VLOOKUP(UPPER(TRIM(SUBSTITUTE(T274,CHAR(160)," "))),AP4:AS49,2,FALSE)="AUTRE",UPPER(TRIM(SUBSTITUTE(T274,CHAR(160)," ")))&lt;&gt;UPPER(TRIM(SUBSTITUTE(W274,CHAR(160)," "))))),"",(V274*VLOOKUP(UPPER(TRIM(SUBSTITUTE(W274,CHAR(160)," "))),AP4:AS49,3,FALSE))/(S274*VLOOKUP(UPPER(TRIM(SUBSTITUTE(T274,CHAR(160)," "))),AP4:AS49,3,FALSE))),"")),IFERROR(AK273,"")))</f>
        <v/>
      </c>
      <c r="AL274" s="40" t="str">
        <f t="shared" si="67"/>
        <v/>
      </c>
      <c r="AM274" s="50">
        <f t="shared" si="68"/>
        <v>0</v>
      </c>
      <c r="AN274" s="1"/>
      <c r="AO274" s="1"/>
      <c r="AP274" s="65" t="s">
        <v>458</v>
      </c>
      <c r="AQ274" s="1"/>
      <c r="AR274" s="1"/>
      <c r="AS274" s="1"/>
      <c r="BJ274" s="229">
        <v>1</v>
      </c>
    </row>
    <row r="275" spans="1:62" ht="20.100000000000001" customHeight="1" x14ac:dyDescent="0.25">
      <c r="A275" s="232" t="s">
        <v>237</v>
      </c>
      <c r="B275" s="178">
        <f t="shared" si="57"/>
        <v>0</v>
      </c>
      <c r="C275" s="156"/>
      <c r="D275" s="157"/>
      <c r="E275" s="157"/>
      <c r="F275" s="157"/>
      <c r="G275" s="157"/>
      <c r="H275" s="157"/>
      <c r="I275" s="158"/>
      <c r="J275" s="131"/>
      <c r="K275" s="255" t="str">
        <f t="shared" si="58"/>
        <v>►</v>
      </c>
      <c r="L275" s="341"/>
      <c r="M275" s="341"/>
      <c r="N275" s="341"/>
      <c r="O275" s="341"/>
      <c r="P275" s="341"/>
      <c r="Q275" s="1"/>
      <c r="R275" s="1"/>
      <c r="S275" s="77"/>
      <c r="T275" s="77"/>
      <c r="U275" s="77"/>
      <c r="V275" s="77"/>
      <c r="W275" s="1"/>
      <c r="X275" s="46" t="str">
        <f t="shared" si="62"/>
        <v/>
      </c>
      <c r="Y275" s="46" t="str">
        <f>IF(NOT(AND(LEFT(R275,1)="L",R275&lt;&gt;"LIGNE")),"",IF(UPPER(TRIM(W275))="QS","Qt. suffisante",IF(AJ275="","",IF(AF275="MASSE",IF(AJ275&gt;=1,"Kg","g"),IF(AF275="VOLUME",IF(AJ275&gt;=1,"L","cl"),IFERROR(VLOOKUP(UPPER(TRIM(V275)),AP4:AS49,4,FALSE),V275))))))</f>
        <v/>
      </c>
      <c r="Z275" s="78" t="str">
        <f t="shared" si="63"/>
        <v/>
      </c>
      <c r="AA275" s="45" t="str">
        <f>IF(NOT(AND(LEFT(R275,1)="L",R275&lt;&gt;"LIGNE")),"",IF(UPPER(TRIM(W275))="QS","Qt. suffisante",IF(AI275="","",IF(AF275="MASSE",IF(AI275&gt;=1,"Kg","g"),IF(AF275="VOLUME",IF(AI275&gt;=1,"L","cl"),IFERROR(VLOOKUP(UPPER(TRIM(V275)),AP4:AS49,4,FALSE),V275))))))</f>
        <v/>
      </c>
      <c r="AB275" s="47" t="str">
        <f t="shared" si="59"/>
        <v/>
      </c>
      <c r="AC275" s="47" t="str">
        <f t="shared" si="60"/>
        <v/>
      </c>
      <c r="AD275" s="47" t="str">
        <f t="shared" si="64"/>
        <v/>
      </c>
      <c r="AE275" s="1"/>
      <c r="AF275" s="48" t="str">
        <f>IF(NOT(AND(LEFT(R275,1)="L",R275&lt;&gt;"LIGNE")),"",IFERROR(VLOOKUP(UPPER(TRIM(V275)),AP4:AS49,2,FALSE),""))</f>
        <v/>
      </c>
      <c r="AG275" s="49" t="str">
        <f>IF(NOT(AND(LEFT(R275,1)="L",R275&lt;&gt;"LIGNE")),"",IFERROR(VLOOKUP(UPPER(TRIM(V275)),AP4:AS49,3,FALSE),""))</f>
        <v/>
      </c>
      <c r="AH275" s="49" t="str">
        <f t="shared" si="61"/>
        <v/>
      </c>
      <c r="AI275" s="49" t="str">
        <f t="shared" si="65"/>
        <v/>
      </c>
      <c r="AJ275" s="49" t="str">
        <f t="shared" si="66"/>
        <v/>
      </c>
      <c r="AK275" s="40" t="str">
        <f>IF(R275="RECETTE","",IF(R275="PRINCIPAL AUTEUR",IF(OR(S275="",T275="",V275="",W275="",S275=0),"",IFERROR(IF(OR(VLOOKUP(UPPER(TRIM(SUBSTITUTE(T275,CHAR(160)," "))),AP4:AS49,2,FALSE)&lt;&gt;VLOOKUP(UPPER(TRIM(SUBSTITUTE(W275,CHAR(160)," "))),AP4:AS49,2,FALSE),AND(VLOOKUP(UPPER(TRIM(SUBSTITUTE(T275,CHAR(160)," "))),AP4:AS49,2,FALSE)="AUTRE",UPPER(TRIM(SUBSTITUTE(T275,CHAR(160)," ")))&lt;&gt;UPPER(TRIM(SUBSTITUTE(W275,CHAR(160)," "))))),"",(V275*VLOOKUP(UPPER(TRIM(SUBSTITUTE(W275,CHAR(160)," "))),AP4:AS49,3,FALSE))/(S275*VLOOKUP(UPPER(TRIM(SUBSTITUTE(T275,CHAR(160)," "))),AP4:AS49,3,FALSE))),"")),IFERROR(AK274,"")))</f>
        <v/>
      </c>
      <c r="AL275" s="40" t="str">
        <f t="shared" si="67"/>
        <v/>
      </c>
      <c r="AM275" s="50">
        <f t="shared" si="68"/>
        <v>0</v>
      </c>
      <c r="AN275" s="1"/>
      <c r="AO275" s="1"/>
      <c r="AP275" s="65" t="s">
        <v>459</v>
      </c>
      <c r="AQ275" s="1"/>
      <c r="AR275" s="1"/>
      <c r="AS275" s="1"/>
      <c r="BJ275" s="229">
        <v>1</v>
      </c>
    </row>
    <row r="276" spans="1:62" ht="20.100000000000001" customHeight="1" x14ac:dyDescent="0.25">
      <c r="A276" s="232" t="s">
        <v>237</v>
      </c>
      <c r="B276" s="178">
        <f t="shared" si="57"/>
        <v>0</v>
      </c>
      <c r="C276" s="156"/>
      <c r="D276" s="157"/>
      <c r="E276" s="157"/>
      <c r="F276" s="157"/>
      <c r="G276" s="157"/>
      <c r="H276" s="157"/>
      <c r="I276" s="158"/>
      <c r="J276" s="131"/>
      <c r="K276" s="255" t="str">
        <f t="shared" si="58"/>
        <v>►</v>
      </c>
      <c r="L276" s="341"/>
      <c r="M276" s="341"/>
      <c r="N276" s="341"/>
      <c r="O276" s="341"/>
      <c r="P276" s="341"/>
      <c r="Q276" s="1"/>
      <c r="R276" s="1"/>
      <c r="S276" s="77"/>
      <c r="T276" s="77"/>
      <c r="U276" s="77"/>
      <c r="V276" s="77"/>
      <c r="W276" s="1"/>
      <c r="X276" s="46" t="str">
        <f t="shared" si="62"/>
        <v/>
      </c>
      <c r="Y276" s="46" t="str">
        <f>IF(NOT(AND(LEFT(R276,1)="L",R276&lt;&gt;"LIGNE")),"",IF(UPPER(TRIM(W276))="QS","Qt. suffisante",IF(AJ276="","",IF(AF276="MASSE",IF(AJ276&gt;=1,"Kg","g"),IF(AF276="VOLUME",IF(AJ276&gt;=1,"L","cl"),IFERROR(VLOOKUP(UPPER(TRIM(V276)),AP4:AS49,4,FALSE),V276))))))</f>
        <v/>
      </c>
      <c r="Z276" s="78" t="str">
        <f t="shared" si="63"/>
        <v/>
      </c>
      <c r="AA276" s="45" t="str">
        <f>IF(NOT(AND(LEFT(R276,1)="L",R276&lt;&gt;"LIGNE")),"",IF(UPPER(TRIM(W276))="QS","Qt. suffisante",IF(AI276="","",IF(AF276="MASSE",IF(AI276&gt;=1,"Kg","g"),IF(AF276="VOLUME",IF(AI276&gt;=1,"L","cl"),IFERROR(VLOOKUP(UPPER(TRIM(V276)),AP4:AS49,4,FALSE),V276))))))</f>
        <v/>
      </c>
      <c r="AB276" s="47" t="str">
        <f t="shared" si="59"/>
        <v/>
      </c>
      <c r="AC276" s="47" t="str">
        <f t="shared" si="60"/>
        <v/>
      </c>
      <c r="AD276" s="47" t="str">
        <f t="shared" si="64"/>
        <v/>
      </c>
      <c r="AE276" s="1"/>
      <c r="AF276" s="48" t="str">
        <f>IF(NOT(AND(LEFT(R276,1)="L",R276&lt;&gt;"LIGNE")),"",IFERROR(VLOOKUP(UPPER(TRIM(V276)),AP4:AS49,2,FALSE),""))</f>
        <v/>
      </c>
      <c r="AG276" s="49" t="str">
        <f>IF(NOT(AND(LEFT(R276,1)="L",R276&lt;&gt;"LIGNE")),"",IFERROR(VLOOKUP(UPPER(TRIM(V276)),AP4:AS49,3,FALSE),""))</f>
        <v/>
      </c>
      <c r="AH276" s="49" t="str">
        <f t="shared" si="61"/>
        <v/>
      </c>
      <c r="AI276" s="49" t="str">
        <f t="shared" si="65"/>
        <v/>
      </c>
      <c r="AJ276" s="49" t="str">
        <f t="shared" si="66"/>
        <v/>
      </c>
      <c r="AK276" s="40" t="str">
        <f>IF(R276="RECETTE","",IF(R276="PRINCIPAL AUTEUR",IF(OR(S276="",T276="",V276="",W276="",S276=0),"",IFERROR(IF(OR(VLOOKUP(UPPER(TRIM(SUBSTITUTE(T276,CHAR(160)," "))),AP4:AS49,2,FALSE)&lt;&gt;VLOOKUP(UPPER(TRIM(SUBSTITUTE(W276,CHAR(160)," "))),AP4:AS49,2,FALSE),AND(VLOOKUP(UPPER(TRIM(SUBSTITUTE(T276,CHAR(160)," "))),AP4:AS49,2,FALSE)="AUTRE",UPPER(TRIM(SUBSTITUTE(T276,CHAR(160)," ")))&lt;&gt;UPPER(TRIM(SUBSTITUTE(W276,CHAR(160)," "))))),"",(V276*VLOOKUP(UPPER(TRIM(SUBSTITUTE(W276,CHAR(160)," "))),AP4:AS49,3,FALSE))/(S276*VLOOKUP(UPPER(TRIM(SUBSTITUTE(T276,CHAR(160)," "))),AP4:AS49,3,FALSE))),"")),IFERROR(AK275,"")))</f>
        <v/>
      </c>
      <c r="AL276" s="40" t="str">
        <f t="shared" si="67"/>
        <v/>
      </c>
      <c r="AM276" s="50">
        <f t="shared" si="68"/>
        <v>0</v>
      </c>
      <c r="AN276" s="1"/>
      <c r="AO276" s="1"/>
      <c r="AP276" s="65" t="s">
        <v>460</v>
      </c>
      <c r="AQ276" s="1"/>
      <c r="AR276" s="1"/>
      <c r="AS276" s="1"/>
      <c r="BJ276" s="229">
        <v>1</v>
      </c>
    </row>
    <row r="277" spans="1:62" ht="20.100000000000001" customHeight="1" x14ac:dyDescent="0.25">
      <c r="A277" s="232" t="s">
        <v>237</v>
      </c>
      <c r="B277" s="178">
        <f t="shared" si="57"/>
        <v>0</v>
      </c>
      <c r="C277" s="156"/>
      <c r="D277" s="157"/>
      <c r="E277" s="157"/>
      <c r="F277" s="157"/>
      <c r="G277" s="157"/>
      <c r="H277" s="157"/>
      <c r="I277" s="158"/>
      <c r="J277" s="131"/>
      <c r="K277" s="255" t="str">
        <f t="shared" si="58"/>
        <v>►</v>
      </c>
      <c r="L277" s="341"/>
      <c r="M277" s="341"/>
      <c r="N277" s="341"/>
      <c r="O277" s="341"/>
      <c r="P277" s="341"/>
      <c r="Q277" s="1"/>
      <c r="R277" s="1"/>
      <c r="S277" s="77"/>
      <c r="T277" s="77"/>
      <c r="U277" s="77"/>
      <c r="V277" s="77"/>
      <c r="W277" s="1"/>
      <c r="X277" s="46" t="str">
        <f t="shared" si="62"/>
        <v/>
      </c>
      <c r="Y277" s="46" t="str">
        <f>IF(NOT(AND(LEFT(R277,1)="L",R277&lt;&gt;"LIGNE")),"",IF(UPPER(TRIM(W277))="QS","Qt. suffisante",IF(AJ277="","",IF(AF277="MASSE",IF(AJ277&gt;=1,"Kg","g"),IF(AF277="VOLUME",IF(AJ277&gt;=1,"L","cl"),IFERROR(VLOOKUP(UPPER(TRIM(V277)),AP4:AS49,4,FALSE),V277))))))</f>
        <v/>
      </c>
      <c r="Z277" s="78" t="str">
        <f t="shared" si="63"/>
        <v/>
      </c>
      <c r="AA277" s="45" t="str">
        <f>IF(NOT(AND(LEFT(R277,1)="L",R277&lt;&gt;"LIGNE")),"",IF(UPPER(TRIM(W277))="QS","Qt. suffisante",IF(AI277="","",IF(AF277="MASSE",IF(AI277&gt;=1,"Kg","g"),IF(AF277="VOLUME",IF(AI277&gt;=1,"L","cl"),IFERROR(VLOOKUP(UPPER(TRIM(V277)),AP4:AS49,4,FALSE),V277))))))</f>
        <v/>
      </c>
      <c r="AB277" s="47" t="str">
        <f t="shared" si="59"/>
        <v/>
      </c>
      <c r="AC277" s="47" t="str">
        <f t="shared" si="60"/>
        <v/>
      </c>
      <c r="AD277" s="47" t="str">
        <f t="shared" si="64"/>
        <v/>
      </c>
      <c r="AE277" s="1"/>
      <c r="AF277" s="48" t="str">
        <f>IF(NOT(AND(LEFT(R277,1)="L",R277&lt;&gt;"LIGNE")),"",IFERROR(VLOOKUP(UPPER(TRIM(V277)),AP4:AS49,2,FALSE),""))</f>
        <v/>
      </c>
      <c r="AG277" s="49" t="str">
        <f>IF(NOT(AND(LEFT(R277,1)="L",R277&lt;&gt;"LIGNE")),"",IFERROR(VLOOKUP(UPPER(TRIM(V277)),AP4:AS49,3,FALSE),""))</f>
        <v/>
      </c>
      <c r="AH277" s="49" t="str">
        <f t="shared" si="61"/>
        <v/>
      </c>
      <c r="AI277" s="49" t="str">
        <f t="shared" si="65"/>
        <v/>
      </c>
      <c r="AJ277" s="49" t="str">
        <f t="shared" si="66"/>
        <v/>
      </c>
      <c r="AK277" s="40" t="str">
        <f>IF(R277="RECETTE","",IF(R277="PRINCIPAL AUTEUR",IF(OR(S277="",T277="",V277="",W277="",S277=0),"",IFERROR(IF(OR(VLOOKUP(UPPER(TRIM(SUBSTITUTE(T277,CHAR(160)," "))),AP4:AS49,2,FALSE)&lt;&gt;VLOOKUP(UPPER(TRIM(SUBSTITUTE(W277,CHAR(160)," "))),AP4:AS49,2,FALSE),AND(VLOOKUP(UPPER(TRIM(SUBSTITUTE(T277,CHAR(160)," "))),AP4:AS49,2,FALSE)="AUTRE",UPPER(TRIM(SUBSTITUTE(T277,CHAR(160)," ")))&lt;&gt;UPPER(TRIM(SUBSTITUTE(W277,CHAR(160)," "))))),"",(V277*VLOOKUP(UPPER(TRIM(SUBSTITUTE(W277,CHAR(160)," "))),AP4:AS49,3,FALSE))/(S277*VLOOKUP(UPPER(TRIM(SUBSTITUTE(T277,CHAR(160)," "))),AP4:AS49,3,FALSE))),"")),IFERROR(AK276,"")))</f>
        <v/>
      </c>
      <c r="AL277" s="40" t="str">
        <f t="shared" si="67"/>
        <v/>
      </c>
      <c r="AM277" s="50">
        <f t="shared" si="68"/>
        <v>0</v>
      </c>
      <c r="AN277" s="1"/>
      <c r="AO277" s="1"/>
      <c r="AP277" s="65" t="s">
        <v>461</v>
      </c>
      <c r="AQ277" s="1"/>
      <c r="AR277" s="1"/>
      <c r="AS277" s="1"/>
      <c r="BJ277" s="229">
        <v>1</v>
      </c>
    </row>
    <row r="278" spans="1:62" ht="20.100000000000001" customHeight="1" x14ac:dyDescent="0.25">
      <c r="A278" s="232" t="s">
        <v>237</v>
      </c>
      <c r="B278" s="178">
        <f t="shared" si="57"/>
        <v>0</v>
      </c>
      <c r="C278" s="156"/>
      <c r="D278" s="157"/>
      <c r="E278" s="157"/>
      <c r="F278" s="157"/>
      <c r="G278" s="157"/>
      <c r="H278" s="157"/>
      <c r="I278" s="158"/>
      <c r="J278" s="131"/>
      <c r="K278" s="255" t="str">
        <f t="shared" si="58"/>
        <v>►</v>
      </c>
      <c r="L278" s="341"/>
      <c r="M278" s="341"/>
      <c r="N278" s="341"/>
      <c r="O278" s="341"/>
      <c r="P278" s="341"/>
      <c r="Q278" s="1"/>
      <c r="R278" s="1"/>
      <c r="S278" s="77"/>
      <c r="T278" s="77"/>
      <c r="U278" s="77"/>
      <c r="V278" s="77"/>
      <c r="W278" s="1"/>
      <c r="X278" s="46" t="str">
        <f t="shared" si="62"/>
        <v/>
      </c>
      <c r="Y278" s="46" t="str">
        <f>IF(NOT(AND(LEFT(R278,1)="L",R278&lt;&gt;"LIGNE")),"",IF(UPPER(TRIM(W278))="QS","Qt. suffisante",IF(AJ278="","",IF(AF278="MASSE",IF(AJ278&gt;=1,"Kg","g"),IF(AF278="VOLUME",IF(AJ278&gt;=1,"L","cl"),IFERROR(VLOOKUP(UPPER(TRIM(V278)),AP4:AS49,4,FALSE),V278))))))</f>
        <v/>
      </c>
      <c r="Z278" s="78" t="str">
        <f t="shared" si="63"/>
        <v/>
      </c>
      <c r="AA278" s="45" t="str">
        <f>IF(NOT(AND(LEFT(R278,1)="L",R278&lt;&gt;"LIGNE")),"",IF(UPPER(TRIM(W278))="QS","Qt. suffisante",IF(AI278="","",IF(AF278="MASSE",IF(AI278&gt;=1,"Kg","g"),IF(AF278="VOLUME",IF(AI278&gt;=1,"L","cl"),IFERROR(VLOOKUP(UPPER(TRIM(V278)),AP4:AS49,4,FALSE),V278))))))</f>
        <v/>
      </c>
      <c r="AB278" s="47" t="str">
        <f t="shared" si="59"/>
        <v/>
      </c>
      <c r="AC278" s="47" t="str">
        <f t="shared" si="60"/>
        <v/>
      </c>
      <c r="AD278" s="47" t="str">
        <f t="shared" si="64"/>
        <v/>
      </c>
      <c r="AE278" s="1"/>
      <c r="AF278" s="48" t="str">
        <f>IF(NOT(AND(LEFT(R278,1)="L",R278&lt;&gt;"LIGNE")),"",IFERROR(VLOOKUP(UPPER(TRIM(V278)),AP4:AS49,2,FALSE),""))</f>
        <v/>
      </c>
      <c r="AG278" s="49" t="str">
        <f>IF(NOT(AND(LEFT(R278,1)="L",R278&lt;&gt;"LIGNE")),"",IFERROR(VLOOKUP(UPPER(TRIM(V278)),AP4:AS49,3,FALSE),""))</f>
        <v/>
      </c>
      <c r="AH278" s="49" t="str">
        <f t="shared" si="61"/>
        <v/>
      </c>
      <c r="AI278" s="49" t="str">
        <f t="shared" si="65"/>
        <v/>
      </c>
      <c r="AJ278" s="49" t="str">
        <f t="shared" si="66"/>
        <v/>
      </c>
      <c r="AK278" s="40" t="str">
        <f>IF(R278="RECETTE","",IF(R278="PRINCIPAL AUTEUR",IF(OR(S278="",T278="",V278="",W278="",S278=0),"",IFERROR(IF(OR(VLOOKUP(UPPER(TRIM(SUBSTITUTE(T278,CHAR(160)," "))),AP4:AS49,2,FALSE)&lt;&gt;VLOOKUP(UPPER(TRIM(SUBSTITUTE(W278,CHAR(160)," "))),AP4:AS49,2,FALSE),AND(VLOOKUP(UPPER(TRIM(SUBSTITUTE(T278,CHAR(160)," "))),AP4:AS49,2,FALSE)="AUTRE",UPPER(TRIM(SUBSTITUTE(T278,CHAR(160)," ")))&lt;&gt;UPPER(TRIM(SUBSTITUTE(W278,CHAR(160)," "))))),"",(V278*VLOOKUP(UPPER(TRIM(SUBSTITUTE(W278,CHAR(160)," "))),AP4:AS49,3,FALSE))/(S278*VLOOKUP(UPPER(TRIM(SUBSTITUTE(T278,CHAR(160)," "))),AP4:AS49,3,FALSE))),"")),IFERROR(AK277,"")))</f>
        <v/>
      </c>
      <c r="AL278" s="40" t="str">
        <f t="shared" si="67"/>
        <v/>
      </c>
      <c r="AM278" s="50">
        <f t="shared" si="68"/>
        <v>0</v>
      </c>
      <c r="AN278" s="1"/>
      <c r="AO278" s="1"/>
      <c r="AP278" s="65" t="s">
        <v>462</v>
      </c>
      <c r="AQ278" s="1"/>
      <c r="AR278" s="1"/>
      <c r="AS278" s="1"/>
      <c r="BJ278" s="229">
        <v>1</v>
      </c>
    </row>
    <row r="279" spans="1:62" ht="20.100000000000001" customHeight="1" x14ac:dyDescent="0.25">
      <c r="A279" s="232" t="s">
        <v>237</v>
      </c>
      <c r="B279" s="178">
        <f t="shared" si="57"/>
        <v>0</v>
      </c>
      <c r="C279" s="156"/>
      <c r="D279" s="157"/>
      <c r="E279" s="157"/>
      <c r="F279" s="157"/>
      <c r="G279" s="157"/>
      <c r="H279" s="157"/>
      <c r="I279" s="158"/>
      <c r="J279" s="131"/>
      <c r="K279" s="255" t="str">
        <f t="shared" si="58"/>
        <v>►</v>
      </c>
      <c r="L279" s="341"/>
      <c r="M279" s="341"/>
      <c r="N279" s="341"/>
      <c r="O279" s="341"/>
      <c r="P279" s="341"/>
      <c r="Q279" s="1"/>
      <c r="R279" s="1"/>
      <c r="S279" s="77"/>
      <c r="T279" s="77"/>
      <c r="U279" s="77"/>
      <c r="V279" s="77"/>
      <c r="W279" s="1"/>
      <c r="X279" s="46" t="str">
        <f t="shared" si="62"/>
        <v/>
      </c>
      <c r="Y279" s="46" t="str">
        <f>IF(NOT(AND(LEFT(R279,1)="L",R279&lt;&gt;"LIGNE")),"",IF(UPPER(TRIM(W279))="QS","Qt. suffisante",IF(AJ279="","",IF(AF279="MASSE",IF(AJ279&gt;=1,"Kg","g"),IF(AF279="VOLUME",IF(AJ279&gt;=1,"L","cl"),IFERROR(VLOOKUP(UPPER(TRIM(V279)),AP4:AS49,4,FALSE),V279))))))</f>
        <v/>
      </c>
      <c r="Z279" s="78" t="str">
        <f t="shared" si="63"/>
        <v/>
      </c>
      <c r="AA279" s="45" t="str">
        <f>IF(NOT(AND(LEFT(R279,1)="L",R279&lt;&gt;"LIGNE")),"",IF(UPPER(TRIM(W279))="QS","Qt. suffisante",IF(AI279="","",IF(AF279="MASSE",IF(AI279&gt;=1,"Kg","g"),IF(AF279="VOLUME",IF(AI279&gt;=1,"L","cl"),IFERROR(VLOOKUP(UPPER(TRIM(V279)),AP4:AS49,4,FALSE),V279))))))</f>
        <v/>
      </c>
      <c r="AB279" s="47" t="str">
        <f t="shared" si="59"/>
        <v/>
      </c>
      <c r="AC279" s="47" t="str">
        <f t="shared" si="60"/>
        <v/>
      </c>
      <c r="AD279" s="47" t="str">
        <f t="shared" si="64"/>
        <v/>
      </c>
      <c r="AE279" s="1"/>
      <c r="AF279" s="48" t="str">
        <f>IF(NOT(AND(LEFT(R279,1)="L",R279&lt;&gt;"LIGNE")),"",IFERROR(VLOOKUP(UPPER(TRIM(V279)),AP4:AS49,2,FALSE),""))</f>
        <v/>
      </c>
      <c r="AG279" s="49" t="str">
        <f>IF(NOT(AND(LEFT(R279,1)="L",R279&lt;&gt;"LIGNE")),"",IFERROR(VLOOKUP(UPPER(TRIM(V279)),AP4:AS49,3,FALSE),""))</f>
        <v/>
      </c>
      <c r="AH279" s="49" t="str">
        <f t="shared" si="61"/>
        <v/>
      </c>
      <c r="AI279" s="49" t="str">
        <f t="shared" si="65"/>
        <v/>
      </c>
      <c r="AJ279" s="49" t="str">
        <f t="shared" si="66"/>
        <v/>
      </c>
      <c r="AK279" s="40" t="str">
        <f>IF(R279="RECETTE","",IF(R279="PRINCIPAL AUTEUR",IF(OR(S279="",T279="",V279="",W279="",S279=0),"",IFERROR(IF(OR(VLOOKUP(UPPER(TRIM(SUBSTITUTE(T279,CHAR(160)," "))),AP4:AS49,2,FALSE)&lt;&gt;VLOOKUP(UPPER(TRIM(SUBSTITUTE(W279,CHAR(160)," "))),AP4:AS49,2,FALSE),AND(VLOOKUP(UPPER(TRIM(SUBSTITUTE(T279,CHAR(160)," "))),AP4:AS49,2,FALSE)="AUTRE",UPPER(TRIM(SUBSTITUTE(T279,CHAR(160)," ")))&lt;&gt;UPPER(TRIM(SUBSTITUTE(W279,CHAR(160)," "))))),"",(V279*VLOOKUP(UPPER(TRIM(SUBSTITUTE(W279,CHAR(160)," "))),AP4:AS49,3,FALSE))/(S279*VLOOKUP(UPPER(TRIM(SUBSTITUTE(T279,CHAR(160)," "))),AP4:AS49,3,FALSE))),"")),IFERROR(AK278,"")))</f>
        <v/>
      </c>
      <c r="AL279" s="40" t="str">
        <f t="shared" si="67"/>
        <v/>
      </c>
      <c r="AM279" s="50">
        <f t="shared" si="68"/>
        <v>0</v>
      </c>
      <c r="AN279" s="1"/>
      <c r="AO279" s="1"/>
      <c r="AP279" s="66" t="s">
        <v>463</v>
      </c>
      <c r="AQ279" s="1"/>
      <c r="AR279" s="1"/>
      <c r="AS279" s="1"/>
      <c r="BJ279" s="229">
        <v>1</v>
      </c>
    </row>
    <row r="280" spans="1:62" ht="20.100000000000001" customHeight="1" x14ac:dyDescent="0.25">
      <c r="A280" s="232" t="s">
        <v>237</v>
      </c>
      <c r="B280" s="178">
        <f t="shared" si="57"/>
        <v>0</v>
      </c>
      <c r="C280" s="156"/>
      <c r="D280" s="157"/>
      <c r="E280" s="157"/>
      <c r="F280" s="157"/>
      <c r="G280" s="157"/>
      <c r="H280" s="157"/>
      <c r="I280" s="158"/>
      <c r="J280" s="131"/>
      <c r="K280" s="255" t="str">
        <f t="shared" si="58"/>
        <v>►</v>
      </c>
      <c r="L280" s="341"/>
      <c r="M280" s="341"/>
      <c r="N280" s="341"/>
      <c r="O280" s="341"/>
      <c r="P280" s="341"/>
      <c r="Q280" s="1"/>
      <c r="R280" s="1"/>
      <c r="S280" s="77"/>
      <c r="T280" s="77"/>
      <c r="U280" s="77"/>
      <c r="V280" s="77"/>
      <c r="W280" s="1"/>
      <c r="X280" s="46" t="str">
        <f t="shared" si="62"/>
        <v/>
      </c>
      <c r="Y280" s="46" t="str">
        <f>IF(NOT(AND(LEFT(R280,1)="L",R280&lt;&gt;"LIGNE")),"",IF(UPPER(TRIM(W280))="QS","Qt. suffisante",IF(AJ280="","",IF(AF280="MASSE",IF(AJ280&gt;=1,"Kg","g"),IF(AF280="VOLUME",IF(AJ280&gt;=1,"L","cl"),IFERROR(VLOOKUP(UPPER(TRIM(V280)),AP4:AS49,4,FALSE),V280))))))</f>
        <v/>
      </c>
      <c r="Z280" s="78" t="str">
        <f t="shared" si="63"/>
        <v/>
      </c>
      <c r="AA280" s="45" t="str">
        <f>IF(NOT(AND(LEFT(R280,1)="L",R280&lt;&gt;"LIGNE")),"",IF(UPPER(TRIM(W280))="QS","Qt. suffisante",IF(AI280="","",IF(AF280="MASSE",IF(AI280&gt;=1,"Kg","g"),IF(AF280="VOLUME",IF(AI280&gt;=1,"L","cl"),IFERROR(VLOOKUP(UPPER(TRIM(V280)),AP4:AS49,4,FALSE),V280))))))</f>
        <v/>
      </c>
      <c r="AB280" s="47" t="str">
        <f t="shared" si="59"/>
        <v/>
      </c>
      <c r="AC280" s="47" t="str">
        <f t="shared" si="60"/>
        <v/>
      </c>
      <c r="AD280" s="47" t="str">
        <f t="shared" si="64"/>
        <v/>
      </c>
      <c r="AE280" s="1"/>
      <c r="AF280" s="48" t="str">
        <f>IF(NOT(AND(LEFT(R280,1)="L",R280&lt;&gt;"LIGNE")),"",IFERROR(VLOOKUP(UPPER(TRIM(V280)),AP4:AS49,2,FALSE),""))</f>
        <v/>
      </c>
      <c r="AG280" s="49" t="str">
        <f>IF(NOT(AND(LEFT(R280,1)="L",R280&lt;&gt;"LIGNE")),"",IFERROR(VLOOKUP(UPPER(TRIM(V280)),AP4:AS49,3,FALSE),""))</f>
        <v/>
      </c>
      <c r="AH280" s="49" t="str">
        <f t="shared" si="61"/>
        <v/>
      </c>
      <c r="AI280" s="49" t="str">
        <f t="shared" si="65"/>
        <v/>
      </c>
      <c r="AJ280" s="49" t="str">
        <f t="shared" si="66"/>
        <v/>
      </c>
      <c r="AK280" s="40" t="str">
        <f>IF(R280="RECETTE","",IF(R280="PRINCIPAL AUTEUR",IF(OR(S280="",T280="",V280="",W280="",S280=0),"",IFERROR(IF(OR(VLOOKUP(UPPER(TRIM(SUBSTITUTE(T280,CHAR(160)," "))),AP4:AS49,2,FALSE)&lt;&gt;VLOOKUP(UPPER(TRIM(SUBSTITUTE(W280,CHAR(160)," "))),AP4:AS49,2,FALSE),AND(VLOOKUP(UPPER(TRIM(SUBSTITUTE(T280,CHAR(160)," "))),AP4:AS49,2,FALSE)="AUTRE",UPPER(TRIM(SUBSTITUTE(T280,CHAR(160)," ")))&lt;&gt;UPPER(TRIM(SUBSTITUTE(W280,CHAR(160)," "))))),"",(V280*VLOOKUP(UPPER(TRIM(SUBSTITUTE(W280,CHAR(160)," "))),AP4:AS49,3,FALSE))/(S280*VLOOKUP(UPPER(TRIM(SUBSTITUTE(T280,CHAR(160)," "))),AP4:AS49,3,FALSE))),"")),IFERROR(AK279,"")))</f>
        <v/>
      </c>
      <c r="AL280" s="40" t="str">
        <f t="shared" si="67"/>
        <v/>
      </c>
      <c r="AM280" s="50">
        <f t="shared" si="68"/>
        <v>0</v>
      </c>
      <c r="AN280" s="1"/>
      <c r="AO280" s="1"/>
      <c r="AP280" s="66" t="s">
        <v>464</v>
      </c>
      <c r="AQ280" s="1"/>
      <c r="AR280" s="1"/>
      <c r="AS280" s="1"/>
      <c r="BJ280" s="229">
        <v>1</v>
      </c>
    </row>
    <row r="281" spans="1:62" ht="20.100000000000001" customHeight="1" x14ac:dyDescent="0.25">
      <c r="A281" s="232" t="s">
        <v>237</v>
      </c>
      <c r="B281" s="178">
        <f t="shared" si="57"/>
        <v>0</v>
      </c>
      <c r="C281" s="156"/>
      <c r="D281" s="157"/>
      <c r="E281" s="157"/>
      <c r="F281" s="157"/>
      <c r="G281" s="157"/>
      <c r="H281" s="157"/>
      <c r="I281" s="158"/>
      <c r="J281" s="131"/>
      <c r="K281" s="255" t="str">
        <f t="shared" si="58"/>
        <v>►</v>
      </c>
      <c r="L281" s="341"/>
      <c r="M281" s="341"/>
      <c r="N281" s="341"/>
      <c r="O281" s="341"/>
      <c r="P281" s="341"/>
      <c r="Q281" s="1"/>
      <c r="R281" s="1"/>
      <c r="S281" s="77"/>
      <c r="T281" s="77"/>
      <c r="U281" s="77"/>
      <c r="V281" s="77"/>
      <c r="W281" s="1"/>
      <c r="X281" s="46" t="str">
        <f t="shared" si="62"/>
        <v/>
      </c>
      <c r="Y281" s="46" t="str">
        <f>IF(NOT(AND(LEFT(R281,1)="L",R281&lt;&gt;"LIGNE")),"",IF(UPPER(TRIM(W281))="QS","Qt. suffisante",IF(AJ281="","",IF(AF281="MASSE",IF(AJ281&gt;=1,"Kg","g"),IF(AF281="VOLUME",IF(AJ281&gt;=1,"L","cl"),IFERROR(VLOOKUP(UPPER(TRIM(V281)),AP4:AS49,4,FALSE),V281))))))</f>
        <v/>
      </c>
      <c r="Z281" s="78" t="str">
        <f t="shared" si="63"/>
        <v/>
      </c>
      <c r="AA281" s="45" t="str">
        <f>IF(NOT(AND(LEFT(R281,1)="L",R281&lt;&gt;"LIGNE")),"",IF(UPPER(TRIM(W281))="QS","Qt. suffisante",IF(AI281="","",IF(AF281="MASSE",IF(AI281&gt;=1,"Kg","g"),IF(AF281="VOLUME",IF(AI281&gt;=1,"L","cl"),IFERROR(VLOOKUP(UPPER(TRIM(V281)),AP4:AS49,4,FALSE),V281))))))</f>
        <v/>
      </c>
      <c r="AB281" s="47" t="str">
        <f t="shared" si="59"/>
        <v/>
      </c>
      <c r="AC281" s="47" t="str">
        <f t="shared" si="60"/>
        <v/>
      </c>
      <c r="AD281" s="47" t="str">
        <f t="shared" si="64"/>
        <v/>
      </c>
      <c r="AE281" s="1"/>
      <c r="AF281" s="48" t="str">
        <f>IF(NOT(AND(LEFT(R281,1)="L",R281&lt;&gt;"LIGNE")),"",IFERROR(VLOOKUP(UPPER(TRIM(V281)),AP4:AS49,2,FALSE),""))</f>
        <v/>
      </c>
      <c r="AG281" s="49" t="str">
        <f>IF(NOT(AND(LEFT(R281,1)="L",R281&lt;&gt;"LIGNE")),"",IFERROR(VLOOKUP(UPPER(TRIM(V281)),AP4:AS49,3,FALSE),""))</f>
        <v/>
      </c>
      <c r="AH281" s="49" t="str">
        <f t="shared" si="61"/>
        <v/>
      </c>
      <c r="AI281" s="49" t="str">
        <f t="shared" si="65"/>
        <v/>
      </c>
      <c r="AJ281" s="49" t="str">
        <f t="shared" si="66"/>
        <v/>
      </c>
      <c r="AK281" s="40" t="str">
        <f>IF(R281="RECETTE","",IF(R281="PRINCIPAL AUTEUR",IF(OR(S281="",T281="",V281="",W281="",S281=0),"",IFERROR(IF(OR(VLOOKUP(UPPER(TRIM(SUBSTITUTE(T281,CHAR(160)," "))),AP4:AS49,2,FALSE)&lt;&gt;VLOOKUP(UPPER(TRIM(SUBSTITUTE(W281,CHAR(160)," "))),AP4:AS49,2,FALSE),AND(VLOOKUP(UPPER(TRIM(SUBSTITUTE(T281,CHAR(160)," "))),AP4:AS49,2,FALSE)="AUTRE",UPPER(TRIM(SUBSTITUTE(T281,CHAR(160)," ")))&lt;&gt;UPPER(TRIM(SUBSTITUTE(W281,CHAR(160)," "))))),"",(V281*VLOOKUP(UPPER(TRIM(SUBSTITUTE(W281,CHAR(160)," "))),AP4:AS49,3,FALSE))/(S281*VLOOKUP(UPPER(TRIM(SUBSTITUTE(T281,CHAR(160)," "))),AP4:AS49,3,FALSE))),"")),IFERROR(AK280,"")))</f>
        <v/>
      </c>
      <c r="AL281" s="40" t="str">
        <f t="shared" si="67"/>
        <v/>
      </c>
      <c r="AM281" s="50">
        <f t="shared" si="68"/>
        <v>0</v>
      </c>
      <c r="AN281" s="1"/>
      <c r="AO281" s="1"/>
      <c r="AP281" s="66" t="s">
        <v>465</v>
      </c>
      <c r="AQ281" s="1"/>
      <c r="AR281" s="1"/>
      <c r="AS281" s="1"/>
      <c r="BJ281" s="229">
        <v>1</v>
      </c>
    </row>
    <row r="282" spans="1:62" ht="20.100000000000001" customHeight="1" x14ac:dyDescent="0.25">
      <c r="A282" s="232" t="s">
        <v>237</v>
      </c>
      <c r="B282" s="178">
        <f t="shared" si="57"/>
        <v>0</v>
      </c>
      <c r="C282" s="156"/>
      <c r="D282" s="157"/>
      <c r="E282" s="157"/>
      <c r="F282" s="157"/>
      <c r="G282" s="157"/>
      <c r="H282" s="157"/>
      <c r="I282" s="158"/>
      <c r="J282" s="131" t="s">
        <v>237</v>
      </c>
      <c r="K282" s="255" t="str">
        <f t="shared" si="58"/>
        <v>►</v>
      </c>
      <c r="L282" s="341"/>
      <c r="M282" s="341"/>
      <c r="N282" s="341"/>
      <c r="O282" s="341"/>
      <c r="P282" s="341"/>
      <c r="Q282" s="1"/>
      <c r="R282" s="1"/>
      <c r="S282" s="77"/>
      <c r="T282" s="77"/>
      <c r="U282" s="77"/>
      <c r="V282" s="77"/>
      <c r="W282" s="1"/>
      <c r="X282" s="46" t="str">
        <f t="shared" si="62"/>
        <v/>
      </c>
      <c r="Y282" s="46" t="str">
        <f>IF(NOT(AND(LEFT(R282,1)="L",R282&lt;&gt;"LIGNE")),"",IF(UPPER(TRIM(W282))="QS","Qt. suffisante",IF(AJ282="","",IF(AF282="MASSE",IF(AJ282&gt;=1,"Kg","g"),IF(AF282="VOLUME",IF(AJ282&gt;=1,"L","cl"),IFERROR(VLOOKUP(UPPER(TRIM(V282)),AP4:AS49,4,FALSE),V282))))))</f>
        <v/>
      </c>
      <c r="Z282" s="78" t="str">
        <f t="shared" si="63"/>
        <v/>
      </c>
      <c r="AA282" s="45" t="str">
        <f>IF(NOT(AND(LEFT(R282,1)="L",R282&lt;&gt;"LIGNE")),"",IF(UPPER(TRIM(W282))="QS","Qt. suffisante",IF(AI282="","",IF(AF282="MASSE",IF(AI282&gt;=1,"Kg","g"),IF(AF282="VOLUME",IF(AI282&gt;=1,"L","cl"),IFERROR(VLOOKUP(UPPER(TRIM(V282)),AP4:AS49,4,FALSE),V282))))))</f>
        <v/>
      </c>
      <c r="AB282" s="47" t="str">
        <f t="shared" si="59"/>
        <v/>
      </c>
      <c r="AC282" s="47" t="str">
        <f t="shared" si="60"/>
        <v/>
      </c>
      <c r="AD282" s="47" t="str">
        <f t="shared" si="64"/>
        <v/>
      </c>
      <c r="AE282" s="1"/>
      <c r="AF282" s="48" t="str">
        <f>IF(NOT(AND(LEFT(R282,1)="L",R282&lt;&gt;"LIGNE")),"",IFERROR(VLOOKUP(UPPER(TRIM(V282)),AP4:AS49,2,FALSE),""))</f>
        <v/>
      </c>
      <c r="AG282" s="49" t="str">
        <f>IF(NOT(AND(LEFT(R282,1)="L",R282&lt;&gt;"LIGNE")),"",IFERROR(VLOOKUP(UPPER(TRIM(V282)),AP4:AS49,3,FALSE),""))</f>
        <v/>
      </c>
      <c r="AH282" s="49" t="str">
        <f t="shared" si="61"/>
        <v/>
      </c>
      <c r="AI282" s="49" t="str">
        <f t="shared" si="65"/>
        <v/>
      </c>
      <c r="AJ282" s="49" t="str">
        <f t="shared" si="66"/>
        <v/>
      </c>
      <c r="AK282" s="40" t="str">
        <f>IF(R282="RECETTE","",IF(R282="PRINCIPAL AUTEUR",IF(OR(S282="",T282="",V282="",W282="",S282=0),"",IFERROR(IF(OR(VLOOKUP(UPPER(TRIM(SUBSTITUTE(T282,CHAR(160)," "))),AP4:AS49,2,FALSE)&lt;&gt;VLOOKUP(UPPER(TRIM(SUBSTITUTE(W282,CHAR(160)," "))),AP4:AS49,2,FALSE),AND(VLOOKUP(UPPER(TRIM(SUBSTITUTE(T282,CHAR(160)," "))),AP4:AS49,2,FALSE)="AUTRE",UPPER(TRIM(SUBSTITUTE(T282,CHAR(160)," ")))&lt;&gt;UPPER(TRIM(SUBSTITUTE(W282,CHAR(160)," "))))),"",(V282*VLOOKUP(UPPER(TRIM(SUBSTITUTE(W282,CHAR(160)," "))),AP4:AS49,3,FALSE))/(S282*VLOOKUP(UPPER(TRIM(SUBSTITUTE(T282,CHAR(160)," "))),AP4:AS49,3,FALSE))),"")),IFERROR(AK281,"")))</f>
        <v/>
      </c>
      <c r="AL282" s="40" t="str">
        <f t="shared" si="67"/>
        <v/>
      </c>
      <c r="AM282" s="50">
        <f t="shared" si="68"/>
        <v>0</v>
      </c>
      <c r="AN282" s="1"/>
      <c r="AO282" s="1"/>
      <c r="AP282" s="66" t="s">
        <v>466</v>
      </c>
      <c r="AQ282" s="1"/>
      <c r="AR282" s="1"/>
      <c r="AS282" s="1"/>
      <c r="BJ282" s="229">
        <v>1</v>
      </c>
    </row>
    <row r="283" spans="1:62" ht="20.100000000000001" customHeight="1" x14ac:dyDescent="0.25">
      <c r="A283" s="232" t="s">
        <v>237</v>
      </c>
      <c r="B283" s="178">
        <f t="shared" si="57"/>
        <v>0</v>
      </c>
      <c r="C283" s="156"/>
      <c r="D283" s="157"/>
      <c r="E283" s="157"/>
      <c r="F283" s="157"/>
      <c r="G283" s="157"/>
      <c r="H283" s="157"/>
      <c r="I283" s="158"/>
      <c r="J283" s="131" t="s">
        <v>237</v>
      </c>
      <c r="K283" s="255" t="str">
        <f t="shared" si="58"/>
        <v>►</v>
      </c>
      <c r="L283" s="341"/>
      <c r="M283" s="341"/>
      <c r="N283" s="341"/>
      <c r="O283" s="341"/>
      <c r="P283" s="341"/>
      <c r="Q283" s="1"/>
      <c r="R283" s="1"/>
      <c r="S283" s="77"/>
      <c r="T283" s="77"/>
      <c r="U283" s="77"/>
      <c r="V283" s="77"/>
      <c r="W283" s="1"/>
      <c r="X283" s="46" t="str">
        <f t="shared" si="62"/>
        <v/>
      </c>
      <c r="Y283" s="46" t="str">
        <f>IF(NOT(AND(LEFT(R283,1)="L",R283&lt;&gt;"LIGNE")),"",IF(UPPER(TRIM(W283))="QS","Qt. suffisante",IF(AJ283="","",IF(AF283="MASSE",IF(AJ283&gt;=1,"Kg","g"),IF(AF283="VOLUME",IF(AJ283&gt;=1,"L","cl"),IFERROR(VLOOKUP(UPPER(TRIM(V283)),AP4:AS49,4,FALSE),V283))))))</f>
        <v/>
      </c>
      <c r="Z283" s="78" t="str">
        <f t="shared" si="63"/>
        <v/>
      </c>
      <c r="AA283" s="45" t="str">
        <f>IF(NOT(AND(LEFT(R283,1)="L",R283&lt;&gt;"LIGNE")),"",IF(UPPER(TRIM(W283))="QS","Qt. suffisante",IF(AI283="","",IF(AF283="MASSE",IF(AI283&gt;=1,"Kg","g"),IF(AF283="VOLUME",IF(AI283&gt;=1,"L","cl"),IFERROR(VLOOKUP(UPPER(TRIM(V283)),AP4:AS49,4,FALSE),V283))))))</f>
        <v/>
      </c>
      <c r="AB283" s="47" t="str">
        <f t="shared" si="59"/>
        <v/>
      </c>
      <c r="AC283" s="47" t="str">
        <f t="shared" si="60"/>
        <v/>
      </c>
      <c r="AD283" s="47" t="str">
        <f t="shared" si="64"/>
        <v/>
      </c>
      <c r="AE283" s="1"/>
      <c r="AF283" s="48" t="str">
        <f>IF(NOT(AND(LEFT(R283,1)="L",R283&lt;&gt;"LIGNE")),"",IFERROR(VLOOKUP(UPPER(TRIM(V283)),AP4:AS49,2,FALSE),""))</f>
        <v/>
      </c>
      <c r="AG283" s="49" t="str">
        <f>IF(NOT(AND(LEFT(R283,1)="L",R283&lt;&gt;"LIGNE")),"",IFERROR(VLOOKUP(UPPER(TRIM(V283)),AP4:AS49,3,FALSE),""))</f>
        <v/>
      </c>
      <c r="AH283" s="49" t="str">
        <f t="shared" si="61"/>
        <v/>
      </c>
      <c r="AI283" s="49" t="str">
        <f t="shared" si="65"/>
        <v/>
      </c>
      <c r="AJ283" s="49" t="str">
        <f t="shared" si="66"/>
        <v/>
      </c>
      <c r="AK283" s="40" t="str">
        <f>IF(R283="RECETTE","",IF(R283="PRINCIPAL AUTEUR",IF(OR(S283="",T283="",V283="",W283="",S283=0),"",IFERROR(IF(OR(VLOOKUP(UPPER(TRIM(SUBSTITUTE(T283,CHAR(160)," "))),AP4:AS49,2,FALSE)&lt;&gt;VLOOKUP(UPPER(TRIM(SUBSTITUTE(W283,CHAR(160)," "))),AP4:AS49,2,FALSE),AND(VLOOKUP(UPPER(TRIM(SUBSTITUTE(T283,CHAR(160)," "))),AP4:AS49,2,FALSE)="AUTRE",UPPER(TRIM(SUBSTITUTE(T283,CHAR(160)," ")))&lt;&gt;UPPER(TRIM(SUBSTITUTE(W283,CHAR(160)," "))))),"",(V283*VLOOKUP(UPPER(TRIM(SUBSTITUTE(W283,CHAR(160)," "))),AP4:AS49,3,FALSE))/(S283*VLOOKUP(UPPER(TRIM(SUBSTITUTE(T283,CHAR(160)," "))),AP4:AS49,3,FALSE))),"")),IFERROR(AK282,"")))</f>
        <v/>
      </c>
      <c r="AL283" s="40" t="str">
        <f t="shared" si="67"/>
        <v/>
      </c>
      <c r="AM283" s="50">
        <f t="shared" si="68"/>
        <v>0</v>
      </c>
      <c r="AN283" s="1"/>
      <c r="AO283" s="1"/>
      <c r="AP283" s="66" t="s">
        <v>467</v>
      </c>
      <c r="AQ283" s="1"/>
      <c r="AR283" s="1"/>
      <c r="AS283" s="1"/>
      <c r="BJ283" s="229">
        <v>1</v>
      </c>
    </row>
    <row r="284" spans="1:62" ht="20.100000000000001" customHeight="1" x14ac:dyDescent="0.25">
      <c r="A284" s="232" t="s">
        <v>237</v>
      </c>
      <c r="B284" s="178">
        <f t="shared" si="57"/>
        <v>0</v>
      </c>
      <c r="C284" s="156"/>
      <c r="D284" s="157"/>
      <c r="E284" s="157"/>
      <c r="F284" s="157"/>
      <c r="G284" s="157"/>
      <c r="H284" s="157"/>
      <c r="I284" s="158"/>
      <c r="J284" s="131" t="s">
        <v>237</v>
      </c>
      <c r="K284" s="255" t="str">
        <f t="shared" si="58"/>
        <v>►</v>
      </c>
      <c r="L284" s="341"/>
      <c r="M284" s="341"/>
      <c r="N284" s="341"/>
      <c r="O284" s="341"/>
      <c r="P284" s="341"/>
      <c r="Q284" s="1"/>
      <c r="R284" s="1"/>
      <c r="S284" s="77"/>
      <c r="T284" s="77"/>
      <c r="U284" s="77"/>
      <c r="V284" s="77"/>
      <c r="W284" s="1"/>
      <c r="X284" s="46" t="str">
        <f t="shared" si="62"/>
        <v/>
      </c>
      <c r="Y284" s="46" t="str">
        <f>IF(NOT(AND(LEFT(R284,1)="L",R284&lt;&gt;"LIGNE")),"",IF(UPPER(TRIM(W284))="QS","Qt. suffisante",IF(AJ284="","",IF(AF284="MASSE",IF(AJ284&gt;=1,"Kg","g"),IF(AF284="VOLUME",IF(AJ284&gt;=1,"L","cl"),IFERROR(VLOOKUP(UPPER(TRIM(V284)),AP4:AS49,4,FALSE),V284))))))</f>
        <v/>
      </c>
      <c r="Z284" s="78" t="str">
        <f t="shared" si="63"/>
        <v/>
      </c>
      <c r="AA284" s="45" t="str">
        <f>IF(NOT(AND(LEFT(R284,1)="L",R284&lt;&gt;"LIGNE")),"",IF(UPPER(TRIM(W284))="QS","Qt. suffisante",IF(AI284="","",IF(AF284="MASSE",IF(AI284&gt;=1,"Kg","g"),IF(AF284="VOLUME",IF(AI284&gt;=1,"L","cl"),IFERROR(VLOOKUP(UPPER(TRIM(V284)),AP4:AS49,4,FALSE),V284))))))</f>
        <v/>
      </c>
      <c r="AB284" s="47" t="str">
        <f t="shared" si="59"/>
        <v/>
      </c>
      <c r="AC284" s="47" t="str">
        <f t="shared" si="60"/>
        <v/>
      </c>
      <c r="AD284" s="47" t="str">
        <f t="shared" si="64"/>
        <v/>
      </c>
      <c r="AE284" s="1"/>
      <c r="AF284" s="48" t="str">
        <f>IF(NOT(AND(LEFT(R284,1)="L",R284&lt;&gt;"LIGNE")),"",IFERROR(VLOOKUP(UPPER(TRIM(V284)),AP4:AS49,2,FALSE),""))</f>
        <v/>
      </c>
      <c r="AG284" s="49" t="str">
        <f>IF(NOT(AND(LEFT(R284,1)="L",R284&lt;&gt;"LIGNE")),"",IFERROR(VLOOKUP(UPPER(TRIM(V284)),AP4:AS49,3,FALSE),""))</f>
        <v/>
      </c>
      <c r="AH284" s="49" t="str">
        <f t="shared" si="61"/>
        <v/>
      </c>
      <c r="AI284" s="49" t="str">
        <f t="shared" si="65"/>
        <v/>
      </c>
      <c r="AJ284" s="49" t="str">
        <f t="shared" si="66"/>
        <v/>
      </c>
      <c r="AK284" s="40" t="str">
        <f>IF(R284="RECETTE","",IF(R284="PRINCIPAL AUTEUR",IF(OR(S284="",T284="",V284="",W284="",S284=0),"",IFERROR(IF(OR(VLOOKUP(UPPER(TRIM(SUBSTITUTE(T284,CHAR(160)," "))),AP4:AS49,2,FALSE)&lt;&gt;VLOOKUP(UPPER(TRIM(SUBSTITUTE(W284,CHAR(160)," "))),AP4:AS49,2,FALSE),AND(VLOOKUP(UPPER(TRIM(SUBSTITUTE(T284,CHAR(160)," "))),AP4:AS49,2,FALSE)="AUTRE",UPPER(TRIM(SUBSTITUTE(T284,CHAR(160)," ")))&lt;&gt;UPPER(TRIM(SUBSTITUTE(W284,CHAR(160)," "))))),"",(V284*VLOOKUP(UPPER(TRIM(SUBSTITUTE(W284,CHAR(160)," "))),AP4:AS49,3,FALSE))/(S284*VLOOKUP(UPPER(TRIM(SUBSTITUTE(T284,CHAR(160)," "))),AP4:AS49,3,FALSE))),"")),IFERROR(AK283,"")))</f>
        <v/>
      </c>
      <c r="AL284" s="40" t="str">
        <f t="shared" si="67"/>
        <v/>
      </c>
      <c r="AM284" s="50">
        <f t="shared" si="68"/>
        <v>0</v>
      </c>
      <c r="AN284" s="1"/>
      <c r="AO284" s="1"/>
      <c r="AP284" s="66" t="s">
        <v>468</v>
      </c>
      <c r="AQ284" s="1"/>
      <c r="AR284" s="1"/>
      <c r="AS284" s="1"/>
      <c r="BJ284" s="229">
        <v>1</v>
      </c>
    </row>
    <row r="285" spans="1:62" ht="20.100000000000001" customHeight="1" x14ac:dyDescent="0.25">
      <c r="A285" s="232" t="s">
        <v>237</v>
      </c>
      <c r="B285" s="178">
        <f t="shared" si="57"/>
        <v>0</v>
      </c>
      <c r="C285" s="156"/>
      <c r="D285" s="157"/>
      <c r="E285" s="157"/>
      <c r="F285" s="157"/>
      <c r="G285" s="157"/>
      <c r="H285" s="157"/>
      <c r="I285" s="158"/>
      <c r="J285" s="131" t="s">
        <v>237</v>
      </c>
      <c r="K285" s="255" t="str">
        <f t="shared" si="58"/>
        <v>►</v>
      </c>
      <c r="L285" s="341"/>
      <c r="M285" s="341"/>
      <c r="N285" s="341"/>
      <c r="O285" s="341"/>
      <c r="P285" s="341"/>
      <c r="Q285" s="1"/>
      <c r="R285" s="1"/>
      <c r="S285" s="77"/>
      <c r="T285" s="77"/>
      <c r="U285" s="77"/>
      <c r="V285" s="77"/>
      <c r="W285" s="1"/>
      <c r="X285" s="46" t="str">
        <f t="shared" si="62"/>
        <v/>
      </c>
      <c r="Y285" s="46" t="str">
        <f>IF(NOT(AND(LEFT(R285,1)="L",R285&lt;&gt;"LIGNE")),"",IF(UPPER(TRIM(W285))="QS","Qt. suffisante",IF(AJ285="","",IF(AF285="MASSE",IF(AJ285&gt;=1,"Kg","g"),IF(AF285="VOLUME",IF(AJ285&gt;=1,"L","cl"),IFERROR(VLOOKUP(UPPER(TRIM(V285)),AP4:AS49,4,FALSE),V285))))))</f>
        <v/>
      </c>
      <c r="Z285" s="78" t="str">
        <f t="shared" si="63"/>
        <v/>
      </c>
      <c r="AA285" s="45" t="str">
        <f>IF(NOT(AND(LEFT(R285,1)="L",R285&lt;&gt;"LIGNE")),"",IF(UPPER(TRIM(W285))="QS","Qt. suffisante",IF(AI285="","",IF(AF285="MASSE",IF(AI285&gt;=1,"Kg","g"),IF(AF285="VOLUME",IF(AI285&gt;=1,"L","cl"),IFERROR(VLOOKUP(UPPER(TRIM(V285)),AP4:AS49,4,FALSE),V285))))))</f>
        <v/>
      </c>
      <c r="AB285" s="47" t="str">
        <f t="shared" si="59"/>
        <v/>
      </c>
      <c r="AC285" s="47" t="str">
        <f t="shared" si="60"/>
        <v/>
      </c>
      <c r="AD285" s="47" t="str">
        <f t="shared" si="64"/>
        <v/>
      </c>
      <c r="AE285" s="1"/>
      <c r="AF285" s="48" t="str">
        <f>IF(NOT(AND(LEFT(R285,1)="L",R285&lt;&gt;"LIGNE")),"",IFERROR(VLOOKUP(UPPER(TRIM(V285)),AP4:AS49,2,FALSE),""))</f>
        <v/>
      </c>
      <c r="AG285" s="49" t="str">
        <f>IF(NOT(AND(LEFT(R285,1)="L",R285&lt;&gt;"LIGNE")),"",IFERROR(VLOOKUP(UPPER(TRIM(V285)),AP4:AS49,3,FALSE),""))</f>
        <v/>
      </c>
      <c r="AH285" s="49" t="str">
        <f t="shared" si="61"/>
        <v/>
      </c>
      <c r="AI285" s="49" t="str">
        <f t="shared" si="65"/>
        <v/>
      </c>
      <c r="AJ285" s="49" t="str">
        <f t="shared" si="66"/>
        <v/>
      </c>
      <c r="AK285" s="40" t="str">
        <f>IF(R285="RECETTE","",IF(R285="PRINCIPAL AUTEUR",IF(OR(S285="",T285="",V285="",W285="",S285=0),"",IFERROR(IF(OR(VLOOKUP(UPPER(TRIM(SUBSTITUTE(T285,CHAR(160)," "))),AP4:AS49,2,FALSE)&lt;&gt;VLOOKUP(UPPER(TRIM(SUBSTITUTE(W285,CHAR(160)," "))),AP4:AS49,2,FALSE),AND(VLOOKUP(UPPER(TRIM(SUBSTITUTE(T285,CHAR(160)," "))),AP4:AS49,2,FALSE)="AUTRE",UPPER(TRIM(SUBSTITUTE(T285,CHAR(160)," ")))&lt;&gt;UPPER(TRIM(SUBSTITUTE(W285,CHAR(160)," "))))),"",(V285*VLOOKUP(UPPER(TRIM(SUBSTITUTE(W285,CHAR(160)," "))),AP4:AS49,3,FALSE))/(S285*VLOOKUP(UPPER(TRIM(SUBSTITUTE(T285,CHAR(160)," "))),AP4:AS49,3,FALSE))),"")),IFERROR(AK284,"")))</f>
        <v/>
      </c>
      <c r="AL285" s="40" t="str">
        <f t="shared" si="67"/>
        <v/>
      </c>
      <c r="AM285" s="50">
        <f t="shared" si="68"/>
        <v>0</v>
      </c>
      <c r="AN285" s="1"/>
      <c r="AO285" s="1"/>
      <c r="AP285" s="75" t="s">
        <v>110</v>
      </c>
      <c r="AQ285" s="1"/>
      <c r="AR285" s="1"/>
      <c r="AS285" s="1"/>
      <c r="BJ285" s="229">
        <v>1</v>
      </c>
    </row>
    <row r="286" spans="1:62" ht="20.100000000000001" customHeight="1" x14ac:dyDescent="0.25">
      <c r="A286" s="232" t="s">
        <v>237</v>
      </c>
      <c r="B286" s="178">
        <f t="shared" si="57"/>
        <v>0</v>
      </c>
      <c r="C286" s="156"/>
      <c r="D286" s="157"/>
      <c r="E286" s="157"/>
      <c r="F286" s="157"/>
      <c r="G286" s="157"/>
      <c r="H286" s="157"/>
      <c r="I286" s="158"/>
      <c r="J286" s="131" t="s">
        <v>237</v>
      </c>
      <c r="K286" s="255" t="str">
        <f t="shared" si="58"/>
        <v>►</v>
      </c>
      <c r="L286" s="341"/>
      <c r="M286" s="341"/>
      <c r="N286" s="341"/>
      <c r="O286" s="341"/>
      <c r="P286" s="341"/>
      <c r="Q286" s="1"/>
      <c r="R286" s="1"/>
      <c r="S286" s="77"/>
      <c r="T286" s="77"/>
      <c r="U286" s="77"/>
      <c r="V286" s="77"/>
      <c r="W286" s="1"/>
      <c r="X286" s="46" t="str">
        <f t="shared" si="62"/>
        <v/>
      </c>
      <c r="Y286" s="46" t="str">
        <f>IF(NOT(AND(LEFT(R286,1)="L",R286&lt;&gt;"LIGNE")),"",IF(UPPER(TRIM(W286))="QS","Qt. suffisante",IF(AJ286="","",IF(AF286="MASSE",IF(AJ286&gt;=1,"Kg","g"),IF(AF286="VOLUME",IF(AJ286&gt;=1,"L","cl"),IFERROR(VLOOKUP(UPPER(TRIM(V286)),AP4:AS49,4,FALSE),V286))))))</f>
        <v/>
      </c>
      <c r="Z286" s="78" t="str">
        <f t="shared" si="63"/>
        <v/>
      </c>
      <c r="AA286" s="45" t="str">
        <f>IF(NOT(AND(LEFT(R286,1)="L",R286&lt;&gt;"LIGNE")),"",IF(UPPER(TRIM(W286))="QS","Qt. suffisante",IF(AI286="","",IF(AF286="MASSE",IF(AI286&gt;=1,"Kg","g"),IF(AF286="VOLUME",IF(AI286&gt;=1,"L","cl"),IFERROR(VLOOKUP(UPPER(TRIM(V286)),AP4:AS49,4,FALSE),V286))))))</f>
        <v/>
      </c>
      <c r="AB286" s="47" t="str">
        <f t="shared" si="59"/>
        <v/>
      </c>
      <c r="AC286" s="47" t="str">
        <f t="shared" si="60"/>
        <v/>
      </c>
      <c r="AD286" s="47" t="str">
        <f t="shared" si="64"/>
        <v/>
      </c>
      <c r="AE286" s="1"/>
      <c r="AF286" s="48" t="str">
        <f>IF(NOT(AND(LEFT(R286,1)="L",R286&lt;&gt;"LIGNE")),"",IFERROR(VLOOKUP(UPPER(TRIM(V286)),AP4:AS49,2,FALSE),""))</f>
        <v/>
      </c>
      <c r="AG286" s="49" t="str">
        <f>IF(NOT(AND(LEFT(R286,1)="L",R286&lt;&gt;"LIGNE")),"",IFERROR(VLOOKUP(UPPER(TRIM(V286)),AP4:AS49,3,FALSE),""))</f>
        <v/>
      </c>
      <c r="AH286" s="49" t="str">
        <f t="shared" si="61"/>
        <v/>
      </c>
      <c r="AI286" s="49" t="str">
        <f t="shared" si="65"/>
        <v/>
      </c>
      <c r="AJ286" s="49" t="str">
        <f t="shared" si="66"/>
        <v/>
      </c>
      <c r="AK286" s="40" t="str">
        <f>IF(R286="RECETTE","",IF(R286="PRINCIPAL AUTEUR",IF(OR(S286="",T286="",V286="",W286="",S286=0),"",IFERROR(IF(OR(VLOOKUP(UPPER(TRIM(SUBSTITUTE(T286,CHAR(160)," "))),AP4:AS49,2,FALSE)&lt;&gt;VLOOKUP(UPPER(TRIM(SUBSTITUTE(W286,CHAR(160)," "))),AP4:AS49,2,FALSE),AND(VLOOKUP(UPPER(TRIM(SUBSTITUTE(T286,CHAR(160)," "))),AP4:AS49,2,FALSE)="AUTRE",UPPER(TRIM(SUBSTITUTE(T286,CHAR(160)," ")))&lt;&gt;UPPER(TRIM(SUBSTITUTE(W286,CHAR(160)," "))))),"",(V286*VLOOKUP(UPPER(TRIM(SUBSTITUTE(W286,CHAR(160)," "))),AP4:AS49,3,FALSE))/(S286*VLOOKUP(UPPER(TRIM(SUBSTITUTE(T286,CHAR(160)," "))),AP4:AS49,3,FALSE))),"")),IFERROR(AK285,"")))</f>
        <v/>
      </c>
      <c r="AL286" s="40" t="str">
        <f t="shared" si="67"/>
        <v/>
      </c>
      <c r="AM286" s="50">
        <f t="shared" si="68"/>
        <v>0</v>
      </c>
      <c r="AN286" s="1"/>
      <c r="AO286" s="1"/>
      <c r="AP286" s="15" t="s">
        <v>323</v>
      </c>
      <c r="AQ286" s="1"/>
      <c r="AR286" s="1"/>
      <c r="AS286" s="1"/>
      <c r="BJ286" s="229">
        <v>1</v>
      </c>
    </row>
    <row r="287" spans="1:62" ht="20.100000000000001" customHeight="1" x14ac:dyDescent="0.25">
      <c r="A287" s="232" t="s">
        <v>237</v>
      </c>
      <c r="B287" s="178">
        <f t="shared" si="57"/>
        <v>0</v>
      </c>
      <c r="C287" s="156"/>
      <c r="D287" s="157"/>
      <c r="E287" s="157"/>
      <c r="F287" s="157"/>
      <c r="G287" s="157"/>
      <c r="H287" s="157"/>
      <c r="I287" s="158"/>
      <c r="J287" s="131" t="s">
        <v>237</v>
      </c>
      <c r="K287" s="255" t="str">
        <f t="shared" si="58"/>
        <v>►</v>
      </c>
      <c r="L287" s="341"/>
      <c r="M287" s="341"/>
      <c r="N287" s="341"/>
      <c r="O287" s="341"/>
      <c r="P287" s="341"/>
      <c r="Q287" s="1"/>
      <c r="R287" s="1"/>
      <c r="S287" s="77"/>
      <c r="T287" s="77"/>
      <c r="U287" s="77"/>
      <c r="V287" s="77"/>
      <c r="W287" s="1"/>
      <c r="X287" s="46" t="str">
        <f t="shared" si="62"/>
        <v/>
      </c>
      <c r="Y287" s="46" t="str">
        <f>IF(NOT(AND(LEFT(R287,1)="L",R287&lt;&gt;"LIGNE")),"",IF(UPPER(TRIM(W287))="QS","Qt. suffisante",IF(AJ287="","",IF(AF287="MASSE",IF(AJ287&gt;=1,"Kg","g"),IF(AF287="VOLUME",IF(AJ287&gt;=1,"L","cl"),IFERROR(VLOOKUP(UPPER(TRIM(V287)),AP4:AS49,4,FALSE),V287))))))</f>
        <v/>
      </c>
      <c r="Z287" s="78" t="str">
        <f t="shared" si="63"/>
        <v/>
      </c>
      <c r="AA287" s="45" t="str">
        <f>IF(NOT(AND(LEFT(R287,1)="L",R287&lt;&gt;"LIGNE")),"",IF(UPPER(TRIM(W287))="QS","Qt. suffisante",IF(AI287="","",IF(AF287="MASSE",IF(AI287&gt;=1,"Kg","g"),IF(AF287="VOLUME",IF(AI287&gt;=1,"L","cl"),IFERROR(VLOOKUP(UPPER(TRIM(V287)),AP4:AS49,4,FALSE),V287))))))</f>
        <v/>
      </c>
      <c r="AB287" s="47" t="str">
        <f t="shared" si="59"/>
        <v/>
      </c>
      <c r="AC287" s="47" t="str">
        <f t="shared" si="60"/>
        <v/>
      </c>
      <c r="AD287" s="47" t="str">
        <f t="shared" si="64"/>
        <v/>
      </c>
      <c r="AE287" s="1"/>
      <c r="AF287" s="48" t="str">
        <f>IF(NOT(AND(LEFT(R287,1)="L",R287&lt;&gt;"LIGNE")),"",IFERROR(VLOOKUP(UPPER(TRIM(V287)),AP4:AS49,2,FALSE),""))</f>
        <v/>
      </c>
      <c r="AG287" s="49" t="str">
        <f>IF(NOT(AND(LEFT(R287,1)="L",R287&lt;&gt;"LIGNE")),"",IFERROR(VLOOKUP(UPPER(TRIM(V287)),AP4:AS49,3,FALSE),""))</f>
        <v/>
      </c>
      <c r="AH287" s="49" t="str">
        <f t="shared" si="61"/>
        <v/>
      </c>
      <c r="AI287" s="49" t="str">
        <f t="shared" si="65"/>
        <v/>
      </c>
      <c r="AJ287" s="49" t="str">
        <f t="shared" si="66"/>
        <v/>
      </c>
      <c r="AK287" s="40" t="str">
        <f>IF(R287="RECETTE","",IF(R287="PRINCIPAL AUTEUR",IF(OR(S287="",T287="",V287="",W287="",S287=0),"",IFERROR(IF(OR(VLOOKUP(UPPER(TRIM(SUBSTITUTE(T287,CHAR(160)," "))),AP4:AS49,2,FALSE)&lt;&gt;VLOOKUP(UPPER(TRIM(SUBSTITUTE(W287,CHAR(160)," "))),AP4:AS49,2,FALSE),AND(VLOOKUP(UPPER(TRIM(SUBSTITUTE(T287,CHAR(160)," "))),AP4:AS49,2,FALSE)="AUTRE",UPPER(TRIM(SUBSTITUTE(T287,CHAR(160)," ")))&lt;&gt;UPPER(TRIM(SUBSTITUTE(W287,CHAR(160)," "))))),"",(V287*VLOOKUP(UPPER(TRIM(SUBSTITUTE(W287,CHAR(160)," "))),AP4:AS49,3,FALSE))/(S287*VLOOKUP(UPPER(TRIM(SUBSTITUTE(T287,CHAR(160)," "))),AP4:AS49,3,FALSE))),"")),IFERROR(AK286,"")))</f>
        <v/>
      </c>
      <c r="AL287" s="40" t="str">
        <f t="shared" si="67"/>
        <v/>
      </c>
      <c r="AM287" s="50">
        <f t="shared" si="68"/>
        <v>0</v>
      </c>
      <c r="AN287" s="1"/>
      <c r="AO287" s="1"/>
      <c r="AP287" s="21" t="s">
        <v>272</v>
      </c>
      <c r="AQ287" s="1"/>
      <c r="AR287" s="1"/>
      <c r="AS287" s="1"/>
      <c r="BJ287" s="229">
        <v>1</v>
      </c>
    </row>
    <row r="288" spans="1:62" ht="20.100000000000001" customHeight="1" x14ac:dyDescent="0.25">
      <c r="A288" s="232" t="s">
        <v>237</v>
      </c>
      <c r="B288" s="178">
        <f t="shared" si="57"/>
        <v>0</v>
      </c>
      <c r="C288" s="156"/>
      <c r="D288" s="157"/>
      <c r="E288" s="157"/>
      <c r="F288" s="157"/>
      <c r="G288" s="157"/>
      <c r="H288" s="157"/>
      <c r="I288" s="158"/>
      <c r="J288" s="131" t="s">
        <v>237</v>
      </c>
      <c r="K288" s="255" t="str">
        <f t="shared" si="58"/>
        <v>►</v>
      </c>
      <c r="L288" s="341"/>
      <c r="M288" s="341"/>
      <c r="N288" s="341"/>
      <c r="O288" s="341"/>
      <c r="P288" s="341"/>
      <c r="Q288" s="1"/>
      <c r="R288" s="1"/>
      <c r="S288" s="77"/>
      <c r="T288" s="77"/>
      <c r="U288" s="77"/>
      <c r="V288" s="77"/>
      <c r="W288" s="1"/>
      <c r="X288" s="46" t="str">
        <f t="shared" si="62"/>
        <v/>
      </c>
      <c r="Y288" s="46" t="str">
        <f>IF(NOT(AND(LEFT(R288,1)="L",R288&lt;&gt;"LIGNE")),"",IF(UPPER(TRIM(W288))="QS","Qt. suffisante",IF(AJ288="","",IF(AF288="MASSE",IF(AJ288&gt;=1,"Kg","g"),IF(AF288="VOLUME",IF(AJ288&gt;=1,"L","cl"),IFERROR(VLOOKUP(UPPER(TRIM(V288)),AP4:AS49,4,FALSE),V288))))))</f>
        <v/>
      </c>
      <c r="Z288" s="78" t="str">
        <f t="shared" si="63"/>
        <v/>
      </c>
      <c r="AA288" s="45" t="str">
        <f>IF(NOT(AND(LEFT(R288,1)="L",R288&lt;&gt;"LIGNE")),"",IF(UPPER(TRIM(W288))="QS","Qt. suffisante",IF(AI288="","",IF(AF288="MASSE",IF(AI288&gt;=1,"Kg","g"),IF(AF288="VOLUME",IF(AI288&gt;=1,"L","cl"),IFERROR(VLOOKUP(UPPER(TRIM(V288)),AP4:AS49,4,FALSE),V288))))))</f>
        <v/>
      </c>
      <c r="AB288" s="47" t="str">
        <f t="shared" si="59"/>
        <v/>
      </c>
      <c r="AC288" s="47" t="str">
        <f t="shared" si="60"/>
        <v/>
      </c>
      <c r="AD288" s="47" t="str">
        <f t="shared" si="64"/>
        <v/>
      </c>
      <c r="AE288" s="1"/>
      <c r="AF288" s="48" t="str">
        <f>IF(NOT(AND(LEFT(R288,1)="L",R288&lt;&gt;"LIGNE")),"",IFERROR(VLOOKUP(UPPER(TRIM(V288)),AP4:AS49,2,FALSE),""))</f>
        <v/>
      </c>
      <c r="AG288" s="49" t="str">
        <f>IF(NOT(AND(LEFT(R288,1)="L",R288&lt;&gt;"LIGNE")),"",IFERROR(VLOOKUP(UPPER(TRIM(V288)),AP4:AS49,3,FALSE),""))</f>
        <v/>
      </c>
      <c r="AH288" s="49" t="str">
        <f t="shared" si="61"/>
        <v/>
      </c>
      <c r="AI288" s="49" t="str">
        <f t="shared" si="65"/>
        <v/>
      </c>
      <c r="AJ288" s="49" t="str">
        <f t="shared" si="66"/>
        <v/>
      </c>
      <c r="AK288" s="40" t="str">
        <f>IF(R288="RECETTE","",IF(R288="PRINCIPAL AUTEUR",IF(OR(S288="",T288="",V288="",W288="",S288=0),"",IFERROR(IF(OR(VLOOKUP(UPPER(TRIM(SUBSTITUTE(T288,CHAR(160)," "))),AP4:AS49,2,FALSE)&lt;&gt;VLOOKUP(UPPER(TRIM(SUBSTITUTE(W288,CHAR(160)," "))),AP4:AS49,2,FALSE),AND(VLOOKUP(UPPER(TRIM(SUBSTITUTE(T288,CHAR(160)," "))),AP4:AS49,2,FALSE)="AUTRE",UPPER(TRIM(SUBSTITUTE(T288,CHAR(160)," ")))&lt;&gt;UPPER(TRIM(SUBSTITUTE(W288,CHAR(160)," "))))),"",(V288*VLOOKUP(UPPER(TRIM(SUBSTITUTE(W288,CHAR(160)," "))),AP4:AS49,3,FALSE))/(S288*VLOOKUP(UPPER(TRIM(SUBSTITUTE(T288,CHAR(160)," "))),AP4:AS49,3,FALSE))),"")),IFERROR(AK287,"")))</f>
        <v/>
      </c>
      <c r="AL288" s="40" t="str">
        <f t="shared" si="67"/>
        <v/>
      </c>
      <c r="AM288" s="50">
        <f t="shared" si="68"/>
        <v>0</v>
      </c>
      <c r="AN288" s="1"/>
      <c r="AO288" s="1"/>
      <c r="AP288" s="26" t="s">
        <v>469</v>
      </c>
      <c r="AQ288" s="1"/>
      <c r="AR288" s="1"/>
      <c r="AS288" s="1"/>
      <c r="BJ288" s="229">
        <v>1</v>
      </c>
    </row>
    <row r="289" spans="1:62" ht="20.100000000000001" customHeight="1" x14ac:dyDescent="0.25">
      <c r="A289" s="232" t="s">
        <v>237</v>
      </c>
      <c r="B289" s="178">
        <f t="shared" si="57"/>
        <v>0</v>
      </c>
      <c r="C289" s="156"/>
      <c r="D289" s="157"/>
      <c r="E289" s="157"/>
      <c r="F289" s="157"/>
      <c r="G289" s="157"/>
      <c r="H289" s="157"/>
      <c r="I289" s="158"/>
      <c r="J289" s="131" t="s">
        <v>237</v>
      </c>
      <c r="K289" s="255" t="str">
        <f t="shared" si="58"/>
        <v>►</v>
      </c>
      <c r="L289" s="341"/>
      <c r="M289" s="341"/>
      <c r="N289" s="341"/>
      <c r="O289" s="341"/>
      <c r="P289" s="341"/>
      <c r="Q289" s="1"/>
      <c r="R289" s="1"/>
      <c r="S289" s="77"/>
      <c r="T289" s="77"/>
      <c r="U289" s="77"/>
      <c r="V289" s="77"/>
      <c r="W289" s="1"/>
      <c r="X289" s="46" t="str">
        <f t="shared" si="62"/>
        <v/>
      </c>
      <c r="Y289" s="46" t="str">
        <f>IF(NOT(AND(LEFT(R289,1)="L",R289&lt;&gt;"LIGNE")),"",IF(UPPER(TRIM(W289))="QS","Qt. suffisante",IF(AJ289="","",IF(AF289="MASSE",IF(AJ289&gt;=1,"Kg","g"),IF(AF289="VOLUME",IF(AJ289&gt;=1,"L","cl"),IFERROR(VLOOKUP(UPPER(TRIM(V289)),AP4:AS49,4,FALSE),V289))))))</f>
        <v/>
      </c>
      <c r="Z289" s="78" t="str">
        <f t="shared" si="63"/>
        <v/>
      </c>
      <c r="AA289" s="45" t="str">
        <f>IF(NOT(AND(LEFT(R289,1)="L",R289&lt;&gt;"LIGNE")),"",IF(UPPER(TRIM(W289))="QS","Qt. suffisante",IF(AI289="","",IF(AF289="MASSE",IF(AI289&gt;=1,"Kg","g"),IF(AF289="VOLUME",IF(AI289&gt;=1,"L","cl"),IFERROR(VLOOKUP(UPPER(TRIM(V289)),AP4:AS49,4,FALSE),V289))))))</f>
        <v/>
      </c>
      <c r="AB289" s="47" t="str">
        <f t="shared" si="59"/>
        <v/>
      </c>
      <c r="AC289" s="47" t="str">
        <f t="shared" si="60"/>
        <v/>
      </c>
      <c r="AD289" s="47" t="str">
        <f t="shared" si="64"/>
        <v/>
      </c>
      <c r="AE289" s="1"/>
      <c r="AF289" s="48" t="str">
        <f>IF(NOT(AND(LEFT(R289,1)="L",R289&lt;&gt;"LIGNE")),"",IFERROR(VLOOKUP(UPPER(TRIM(V289)),AP4:AS49,2,FALSE),""))</f>
        <v/>
      </c>
      <c r="AG289" s="49" t="str">
        <f>IF(NOT(AND(LEFT(R289,1)="L",R289&lt;&gt;"LIGNE")),"",IFERROR(VLOOKUP(UPPER(TRIM(V289)),AP4:AS49,3,FALSE),""))</f>
        <v/>
      </c>
      <c r="AH289" s="49" t="str">
        <f t="shared" si="61"/>
        <v/>
      </c>
      <c r="AI289" s="49" t="str">
        <f t="shared" si="65"/>
        <v/>
      </c>
      <c r="AJ289" s="49" t="str">
        <f t="shared" si="66"/>
        <v/>
      </c>
      <c r="AK289" s="40" t="str">
        <f>IF(R289="RECETTE","",IF(R289="PRINCIPAL AUTEUR",IF(OR(S289="",T289="",V289="",W289="",S289=0),"",IFERROR(IF(OR(VLOOKUP(UPPER(TRIM(SUBSTITUTE(T289,CHAR(160)," "))),AP4:AS49,2,FALSE)&lt;&gt;VLOOKUP(UPPER(TRIM(SUBSTITUTE(W289,CHAR(160)," "))),AP4:AS49,2,FALSE),AND(VLOOKUP(UPPER(TRIM(SUBSTITUTE(T289,CHAR(160)," "))),AP4:AS49,2,FALSE)="AUTRE",UPPER(TRIM(SUBSTITUTE(T289,CHAR(160)," ")))&lt;&gt;UPPER(TRIM(SUBSTITUTE(W289,CHAR(160)," "))))),"",(V289*VLOOKUP(UPPER(TRIM(SUBSTITUTE(W289,CHAR(160)," "))),AP4:AS49,3,FALSE))/(S289*VLOOKUP(UPPER(TRIM(SUBSTITUTE(T289,CHAR(160)," "))),AP4:AS49,3,FALSE))),"")),IFERROR(AK288,"")))</f>
        <v/>
      </c>
      <c r="AL289" s="40" t="str">
        <f t="shared" si="67"/>
        <v/>
      </c>
      <c r="AM289" s="50">
        <f t="shared" si="68"/>
        <v>0</v>
      </c>
      <c r="AN289" s="1"/>
      <c r="AO289" s="1"/>
      <c r="AP289" s="26" t="s">
        <v>470</v>
      </c>
      <c r="AQ289" s="1"/>
      <c r="AR289" s="1"/>
      <c r="AS289" s="1"/>
      <c r="BJ289" s="229">
        <v>1</v>
      </c>
    </row>
    <row r="290" spans="1:62" ht="20.100000000000001" customHeight="1" x14ac:dyDescent="0.25">
      <c r="A290" s="232" t="s">
        <v>237</v>
      </c>
      <c r="B290" s="178">
        <f t="shared" si="57"/>
        <v>0</v>
      </c>
      <c r="C290" s="156"/>
      <c r="D290" s="157"/>
      <c r="E290" s="157"/>
      <c r="F290" s="157"/>
      <c r="G290" s="157"/>
      <c r="H290" s="157"/>
      <c r="I290" s="158"/>
      <c r="J290" s="131" t="s">
        <v>237</v>
      </c>
      <c r="K290" s="255" t="str">
        <f t="shared" si="58"/>
        <v>►</v>
      </c>
      <c r="L290" s="341"/>
      <c r="M290" s="341"/>
      <c r="N290" s="341"/>
      <c r="O290" s="341"/>
      <c r="P290" s="341"/>
      <c r="Q290" s="1"/>
      <c r="R290" s="1"/>
      <c r="S290" s="77"/>
      <c r="T290" s="77"/>
      <c r="U290" s="77"/>
      <c r="V290" s="77"/>
      <c r="W290" s="1"/>
      <c r="X290" s="46" t="str">
        <f t="shared" si="62"/>
        <v/>
      </c>
      <c r="Y290" s="46" t="str">
        <f>IF(NOT(AND(LEFT(R290,1)="L",R290&lt;&gt;"LIGNE")),"",IF(UPPER(TRIM(W290))="QS","Qt. suffisante",IF(AJ290="","",IF(AF290="MASSE",IF(AJ290&gt;=1,"Kg","g"),IF(AF290="VOLUME",IF(AJ290&gt;=1,"L","cl"),IFERROR(VLOOKUP(UPPER(TRIM(V290)),AP4:AS49,4,FALSE),V290))))))</f>
        <v/>
      </c>
      <c r="Z290" s="78" t="str">
        <f t="shared" si="63"/>
        <v/>
      </c>
      <c r="AA290" s="45" t="str">
        <f>IF(NOT(AND(LEFT(R290,1)="L",R290&lt;&gt;"LIGNE")),"",IF(UPPER(TRIM(W290))="QS","Qt. suffisante",IF(AI290="","",IF(AF290="MASSE",IF(AI290&gt;=1,"Kg","g"),IF(AF290="VOLUME",IF(AI290&gt;=1,"L","cl"),IFERROR(VLOOKUP(UPPER(TRIM(V290)),AP4:AS49,4,FALSE),V290))))))</f>
        <v/>
      </c>
      <c r="AB290" s="47" t="str">
        <f t="shared" si="59"/>
        <v/>
      </c>
      <c r="AC290" s="47" t="str">
        <f t="shared" si="60"/>
        <v/>
      </c>
      <c r="AD290" s="47" t="str">
        <f t="shared" si="64"/>
        <v/>
      </c>
      <c r="AE290" s="1"/>
      <c r="AF290" s="48" t="str">
        <f>IF(NOT(AND(LEFT(R290,1)="L",R290&lt;&gt;"LIGNE")),"",IFERROR(VLOOKUP(UPPER(TRIM(V290)),AP4:AS49,2,FALSE),""))</f>
        <v/>
      </c>
      <c r="AG290" s="49" t="str">
        <f>IF(NOT(AND(LEFT(R290,1)="L",R290&lt;&gt;"LIGNE")),"",IFERROR(VLOOKUP(UPPER(TRIM(V290)),AP4:AS49,3,FALSE),""))</f>
        <v/>
      </c>
      <c r="AH290" s="49" t="str">
        <f t="shared" si="61"/>
        <v/>
      </c>
      <c r="AI290" s="49" t="str">
        <f t="shared" si="65"/>
        <v/>
      </c>
      <c r="AJ290" s="49" t="str">
        <f t="shared" si="66"/>
        <v/>
      </c>
      <c r="AK290" s="40" t="str">
        <f>IF(R290="RECETTE","",IF(R290="PRINCIPAL AUTEUR",IF(OR(S290="",T290="",V290="",W290="",S290=0),"",IFERROR(IF(OR(VLOOKUP(UPPER(TRIM(SUBSTITUTE(T290,CHAR(160)," "))),AP4:AS49,2,FALSE)&lt;&gt;VLOOKUP(UPPER(TRIM(SUBSTITUTE(W290,CHAR(160)," "))),AP4:AS49,2,FALSE),AND(VLOOKUP(UPPER(TRIM(SUBSTITUTE(T290,CHAR(160)," "))),AP4:AS49,2,FALSE)="AUTRE",UPPER(TRIM(SUBSTITUTE(T290,CHAR(160)," ")))&lt;&gt;UPPER(TRIM(SUBSTITUTE(W290,CHAR(160)," "))))),"",(V290*VLOOKUP(UPPER(TRIM(SUBSTITUTE(W290,CHAR(160)," "))),AP4:AS49,3,FALSE))/(S290*VLOOKUP(UPPER(TRIM(SUBSTITUTE(T290,CHAR(160)," "))),AP4:AS49,3,FALSE))),"")),IFERROR(AK289,"")))</f>
        <v/>
      </c>
      <c r="AL290" s="40" t="str">
        <f t="shared" si="67"/>
        <v/>
      </c>
      <c r="AM290" s="50">
        <f t="shared" si="68"/>
        <v>0</v>
      </c>
      <c r="AN290" s="1"/>
      <c r="AO290" s="1"/>
      <c r="AP290" s="26" t="s">
        <v>471</v>
      </c>
      <c r="AQ290" s="1"/>
      <c r="AR290" s="1"/>
      <c r="AS290" s="1"/>
      <c r="BJ290" s="229">
        <v>1</v>
      </c>
    </row>
    <row r="291" spans="1:62" ht="20.100000000000001" customHeight="1" x14ac:dyDescent="0.25">
      <c r="A291" s="232" t="s">
        <v>237</v>
      </c>
      <c r="B291" s="178">
        <f t="shared" si="57"/>
        <v>0</v>
      </c>
      <c r="C291" s="156"/>
      <c r="D291" s="157"/>
      <c r="E291" s="157"/>
      <c r="F291" s="157"/>
      <c r="G291" s="157"/>
      <c r="H291" s="157"/>
      <c r="I291" s="158"/>
      <c r="J291" s="131" t="s">
        <v>237</v>
      </c>
      <c r="K291" s="255" t="str">
        <f t="shared" si="58"/>
        <v>►</v>
      </c>
      <c r="L291" s="341"/>
      <c r="M291" s="341"/>
      <c r="N291" s="341"/>
      <c r="O291" s="341"/>
      <c r="P291" s="341"/>
      <c r="Q291" s="1"/>
      <c r="R291" s="1"/>
      <c r="S291" s="77"/>
      <c r="T291" s="77"/>
      <c r="U291" s="77"/>
      <c r="V291" s="77"/>
      <c r="W291" s="1"/>
      <c r="X291" s="46" t="str">
        <f t="shared" si="62"/>
        <v/>
      </c>
      <c r="Y291" s="46" t="str">
        <f>IF(NOT(AND(LEFT(R291,1)="L",R291&lt;&gt;"LIGNE")),"",IF(UPPER(TRIM(W291))="QS","Qt. suffisante",IF(AJ291="","",IF(AF291="MASSE",IF(AJ291&gt;=1,"Kg","g"),IF(AF291="VOLUME",IF(AJ291&gt;=1,"L","cl"),IFERROR(VLOOKUP(UPPER(TRIM(V291)),AP4:AS49,4,FALSE),V291))))))</f>
        <v/>
      </c>
      <c r="Z291" s="78" t="str">
        <f t="shared" si="63"/>
        <v/>
      </c>
      <c r="AA291" s="45" t="str">
        <f>IF(NOT(AND(LEFT(R291,1)="L",R291&lt;&gt;"LIGNE")),"",IF(UPPER(TRIM(W291))="QS","Qt. suffisante",IF(AI291="","",IF(AF291="MASSE",IF(AI291&gt;=1,"Kg","g"),IF(AF291="VOLUME",IF(AI291&gt;=1,"L","cl"),IFERROR(VLOOKUP(UPPER(TRIM(V291)),AP4:AS49,4,FALSE),V291))))))</f>
        <v/>
      </c>
      <c r="AB291" s="47" t="str">
        <f t="shared" si="59"/>
        <v/>
      </c>
      <c r="AC291" s="47" t="str">
        <f t="shared" si="60"/>
        <v/>
      </c>
      <c r="AD291" s="47" t="str">
        <f t="shared" si="64"/>
        <v/>
      </c>
      <c r="AE291" s="1"/>
      <c r="AF291" s="48" t="str">
        <f>IF(NOT(AND(LEFT(R291,1)="L",R291&lt;&gt;"LIGNE")),"",IFERROR(VLOOKUP(UPPER(TRIM(V291)),AP4:AS49,2,FALSE),""))</f>
        <v/>
      </c>
      <c r="AG291" s="49" t="str">
        <f>IF(NOT(AND(LEFT(R291,1)="L",R291&lt;&gt;"LIGNE")),"",IFERROR(VLOOKUP(UPPER(TRIM(V291)),AP4:AS49,3,FALSE),""))</f>
        <v/>
      </c>
      <c r="AH291" s="49" t="str">
        <f t="shared" si="61"/>
        <v/>
      </c>
      <c r="AI291" s="49" t="str">
        <f t="shared" si="65"/>
        <v/>
      </c>
      <c r="AJ291" s="49" t="str">
        <f t="shared" si="66"/>
        <v/>
      </c>
      <c r="AK291" s="40" t="str">
        <f>IF(R291="RECETTE","",IF(R291="PRINCIPAL AUTEUR",IF(OR(S291="",T291="",V291="",W291="",S291=0),"",IFERROR(IF(OR(VLOOKUP(UPPER(TRIM(SUBSTITUTE(T291,CHAR(160)," "))),AP4:AS49,2,FALSE)&lt;&gt;VLOOKUP(UPPER(TRIM(SUBSTITUTE(W291,CHAR(160)," "))),AP4:AS49,2,FALSE),AND(VLOOKUP(UPPER(TRIM(SUBSTITUTE(T291,CHAR(160)," "))),AP4:AS49,2,FALSE)="AUTRE",UPPER(TRIM(SUBSTITUTE(T291,CHAR(160)," ")))&lt;&gt;UPPER(TRIM(SUBSTITUTE(W291,CHAR(160)," "))))),"",(V291*VLOOKUP(UPPER(TRIM(SUBSTITUTE(W291,CHAR(160)," "))),AP4:AS49,3,FALSE))/(S291*VLOOKUP(UPPER(TRIM(SUBSTITUTE(T291,CHAR(160)," "))),AP4:AS49,3,FALSE))),"")),IFERROR(AK290,"")))</f>
        <v/>
      </c>
      <c r="AL291" s="40" t="str">
        <f t="shared" si="67"/>
        <v/>
      </c>
      <c r="AM291" s="50">
        <f t="shared" si="68"/>
        <v>0</v>
      </c>
      <c r="AN291" s="1"/>
      <c r="AO291" s="1"/>
      <c r="AP291" s="51" t="s">
        <v>0</v>
      </c>
      <c r="AQ291" s="1"/>
      <c r="AR291" s="1"/>
      <c r="AS291" s="1"/>
      <c r="BJ291" s="229">
        <v>1</v>
      </c>
    </row>
    <row r="292" spans="1:62" ht="20.100000000000001" customHeight="1" x14ac:dyDescent="0.25">
      <c r="A292" s="232" t="s">
        <v>237</v>
      </c>
      <c r="B292" s="178">
        <f t="shared" si="57"/>
        <v>0</v>
      </c>
      <c r="C292" s="156"/>
      <c r="D292" s="157"/>
      <c r="E292" s="157"/>
      <c r="F292" s="157"/>
      <c r="G292" s="157"/>
      <c r="H292" s="157"/>
      <c r="I292" s="158"/>
      <c r="J292" s="131" t="s">
        <v>237</v>
      </c>
      <c r="K292" s="255" t="str">
        <f t="shared" si="58"/>
        <v>►</v>
      </c>
      <c r="L292" s="341"/>
      <c r="M292" s="341"/>
      <c r="N292" s="341"/>
      <c r="O292" s="341"/>
      <c r="P292" s="341"/>
      <c r="Q292" s="1"/>
      <c r="R292" s="1"/>
      <c r="S292" s="77"/>
      <c r="T292" s="77"/>
      <c r="U292" s="77"/>
      <c r="V292" s="77"/>
      <c r="W292" s="1"/>
      <c r="X292" s="46" t="str">
        <f t="shared" si="62"/>
        <v/>
      </c>
      <c r="Y292" s="46" t="str">
        <f>IF(NOT(AND(LEFT(R292,1)="L",R292&lt;&gt;"LIGNE")),"",IF(UPPER(TRIM(W292))="QS","Qt. suffisante",IF(AJ292="","",IF(AF292="MASSE",IF(AJ292&gt;=1,"Kg","g"),IF(AF292="VOLUME",IF(AJ292&gt;=1,"L","cl"),IFERROR(VLOOKUP(UPPER(TRIM(V292)),AP4:AS49,4,FALSE),V292))))))</f>
        <v/>
      </c>
      <c r="Z292" s="78" t="str">
        <f t="shared" si="63"/>
        <v/>
      </c>
      <c r="AA292" s="45" t="str">
        <f>IF(NOT(AND(LEFT(R292,1)="L",R292&lt;&gt;"LIGNE")),"",IF(UPPER(TRIM(W292))="QS","Qt. suffisante",IF(AI292="","",IF(AF292="MASSE",IF(AI292&gt;=1,"Kg","g"),IF(AF292="VOLUME",IF(AI292&gt;=1,"L","cl"),IFERROR(VLOOKUP(UPPER(TRIM(V292)),AP4:AS49,4,FALSE),V292))))))</f>
        <v/>
      </c>
      <c r="AB292" s="47" t="str">
        <f t="shared" si="59"/>
        <v/>
      </c>
      <c r="AC292" s="47" t="str">
        <f t="shared" si="60"/>
        <v/>
      </c>
      <c r="AD292" s="47" t="str">
        <f t="shared" si="64"/>
        <v/>
      </c>
      <c r="AE292" s="1"/>
      <c r="AF292" s="48" t="str">
        <f>IF(NOT(AND(LEFT(R292,1)="L",R292&lt;&gt;"LIGNE")),"",IFERROR(VLOOKUP(UPPER(TRIM(V292)),AP4:AS49,2,FALSE),""))</f>
        <v/>
      </c>
      <c r="AG292" s="49" t="str">
        <f>IF(NOT(AND(LEFT(R292,1)="L",R292&lt;&gt;"LIGNE")),"",IFERROR(VLOOKUP(UPPER(TRIM(V292)),AP4:AS49,3,FALSE),""))</f>
        <v/>
      </c>
      <c r="AH292" s="49" t="str">
        <f t="shared" si="61"/>
        <v/>
      </c>
      <c r="AI292" s="49" t="str">
        <f t="shared" si="65"/>
        <v/>
      </c>
      <c r="AJ292" s="49" t="str">
        <f t="shared" si="66"/>
        <v/>
      </c>
      <c r="AK292" s="40" t="str">
        <f>IF(R292="RECETTE","",IF(R292="PRINCIPAL AUTEUR",IF(OR(S292="",T292="",V292="",W292="",S292=0),"",IFERROR(IF(OR(VLOOKUP(UPPER(TRIM(SUBSTITUTE(T292,CHAR(160)," "))),AP4:AS49,2,FALSE)&lt;&gt;VLOOKUP(UPPER(TRIM(SUBSTITUTE(W292,CHAR(160)," "))),AP4:AS49,2,FALSE),AND(VLOOKUP(UPPER(TRIM(SUBSTITUTE(T292,CHAR(160)," "))),AP4:AS49,2,FALSE)="AUTRE",UPPER(TRIM(SUBSTITUTE(T292,CHAR(160)," ")))&lt;&gt;UPPER(TRIM(SUBSTITUTE(W292,CHAR(160)," "))))),"",(V292*VLOOKUP(UPPER(TRIM(SUBSTITUTE(W292,CHAR(160)," "))),AP4:AS49,3,FALSE))/(S292*VLOOKUP(UPPER(TRIM(SUBSTITUTE(T292,CHAR(160)," "))),AP4:AS49,3,FALSE))),"")),IFERROR(AK291,"")))</f>
        <v/>
      </c>
      <c r="AL292" s="40" t="str">
        <f t="shared" si="67"/>
        <v/>
      </c>
      <c r="AM292" s="50">
        <f t="shared" si="68"/>
        <v>0</v>
      </c>
      <c r="AN292" s="1"/>
      <c r="AO292" s="1"/>
      <c r="AP292" s="55" t="s">
        <v>314</v>
      </c>
      <c r="AQ292" s="1"/>
      <c r="AR292" s="1"/>
      <c r="AS292" s="1"/>
      <c r="BJ292" s="229">
        <v>1</v>
      </c>
    </row>
    <row r="293" spans="1:62" ht="20.100000000000001" customHeight="1" x14ac:dyDescent="0.25">
      <c r="A293" s="232" t="s">
        <v>237</v>
      </c>
      <c r="B293" s="178">
        <f t="shared" si="57"/>
        <v>0</v>
      </c>
      <c r="C293" s="156"/>
      <c r="D293" s="157"/>
      <c r="E293" s="157"/>
      <c r="F293" s="157"/>
      <c r="G293" s="157"/>
      <c r="H293" s="157"/>
      <c r="I293" s="158"/>
      <c r="J293" s="131" t="s">
        <v>237</v>
      </c>
      <c r="K293" s="255" t="str">
        <f t="shared" si="58"/>
        <v>►</v>
      </c>
      <c r="L293" s="341"/>
      <c r="M293" s="341"/>
      <c r="N293" s="341"/>
      <c r="O293" s="341"/>
      <c r="P293" s="341"/>
      <c r="Q293" s="1"/>
      <c r="R293" s="1"/>
      <c r="S293" s="77"/>
      <c r="T293" s="77"/>
      <c r="U293" s="77"/>
      <c r="V293" s="77"/>
      <c r="W293" s="1"/>
      <c r="X293" s="46" t="str">
        <f t="shared" si="62"/>
        <v/>
      </c>
      <c r="Y293" s="46" t="str">
        <f>IF(NOT(AND(LEFT(R293,1)="L",R293&lt;&gt;"LIGNE")),"",IF(UPPER(TRIM(W293))="QS","Qt. suffisante",IF(AJ293="","",IF(AF293="MASSE",IF(AJ293&gt;=1,"Kg","g"),IF(AF293="VOLUME",IF(AJ293&gt;=1,"L","cl"),IFERROR(VLOOKUP(UPPER(TRIM(V293)),AP4:AS49,4,FALSE),V293))))))</f>
        <v/>
      </c>
      <c r="Z293" s="78" t="str">
        <f t="shared" si="63"/>
        <v/>
      </c>
      <c r="AA293" s="45" t="str">
        <f>IF(NOT(AND(LEFT(R293,1)="L",R293&lt;&gt;"LIGNE")),"",IF(UPPER(TRIM(W293))="QS","Qt. suffisante",IF(AI293="","",IF(AF293="MASSE",IF(AI293&gt;=1,"Kg","g"),IF(AF293="VOLUME",IF(AI293&gt;=1,"L","cl"),IFERROR(VLOOKUP(UPPER(TRIM(V293)),AP4:AS49,4,FALSE),V293))))))</f>
        <v/>
      </c>
      <c r="AB293" s="47" t="str">
        <f t="shared" si="59"/>
        <v/>
      </c>
      <c r="AC293" s="47" t="str">
        <f t="shared" si="60"/>
        <v/>
      </c>
      <c r="AD293" s="47" t="str">
        <f t="shared" si="64"/>
        <v/>
      </c>
      <c r="AE293" s="1"/>
      <c r="AF293" s="48" t="str">
        <f>IF(NOT(AND(LEFT(R293,1)="L",R293&lt;&gt;"LIGNE")),"",IFERROR(VLOOKUP(UPPER(TRIM(V293)),AP4:AS49,2,FALSE),""))</f>
        <v/>
      </c>
      <c r="AG293" s="49" t="str">
        <f>IF(NOT(AND(LEFT(R293,1)="L",R293&lt;&gt;"LIGNE")),"",IFERROR(VLOOKUP(UPPER(TRIM(V293)),AP4:AS49,3,FALSE),""))</f>
        <v/>
      </c>
      <c r="AH293" s="49" t="str">
        <f t="shared" si="61"/>
        <v/>
      </c>
      <c r="AI293" s="49" t="str">
        <f t="shared" si="65"/>
        <v/>
      </c>
      <c r="AJ293" s="49" t="str">
        <f t="shared" si="66"/>
        <v/>
      </c>
      <c r="AK293" s="40" t="str">
        <f>IF(R293="RECETTE","",IF(R293="PRINCIPAL AUTEUR",IF(OR(S293="",T293="",V293="",W293="",S293=0),"",IFERROR(IF(OR(VLOOKUP(UPPER(TRIM(SUBSTITUTE(T293,CHAR(160)," "))),AP4:AS49,2,FALSE)&lt;&gt;VLOOKUP(UPPER(TRIM(SUBSTITUTE(W293,CHAR(160)," "))),AP4:AS49,2,FALSE),AND(VLOOKUP(UPPER(TRIM(SUBSTITUTE(T293,CHAR(160)," "))),AP4:AS49,2,FALSE)="AUTRE",UPPER(TRIM(SUBSTITUTE(T293,CHAR(160)," ")))&lt;&gt;UPPER(TRIM(SUBSTITUTE(W293,CHAR(160)," "))))),"",(V293*VLOOKUP(UPPER(TRIM(SUBSTITUTE(W293,CHAR(160)," "))),AP4:AS49,3,FALSE))/(S293*VLOOKUP(UPPER(TRIM(SUBSTITUTE(T293,CHAR(160)," "))),AP4:AS49,3,FALSE))),"")),IFERROR(AK292,"")))</f>
        <v/>
      </c>
      <c r="AL293" s="40" t="str">
        <f t="shared" si="67"/>
        <v/>
      </c>
      <c r="AM293" s="50">
        <f t="shared" si="68"/>
        <v>0</v>
      </c>
      <c r="AN293" s="1"/>
      <c r="AO293" s="1"/>
      <c r="AP293" s="55" t="s">
        <v>312</v>
      </c>
      <c r="AQ293" s="1"/>
      <c r="AR293" s="1"/>
      <c r="AS293" s="1"/>
      <c r="BJ293" s="229">
        <v>1</v>
      </c>
    </row>
    <row r="294" spans="1:62" ht="20.100000000000001" customHeight="1" x14ac:dyDescent="0.25">
      <c r="A294" s="232" t="s">
        <v>237</v>
      </c>
      <c r="B294" s="178">
        <f t="shared" si="57"/>
        <v>0</v>
      </c>
      <c r="C294" s="156"/>
      <c r="D294" s="157"/>
      <c r="E294" s="157"/>
      <c r="F294" s="157"/>
      <c r="G294" s="157"/>
      <c r="H294" s="157"/>
      <c r="I294" s="158"/>
      <c r="J294" s="131" t="s">
        <v>237</v>
      </c>
      <c r="K294" s="255" t="str">
        <f t="shared" si="58"/>
        <v>►</v>
      </c>
      <c r="L294" s="341"/>
      <c r="M294" s="341"/>
      <c r="N294" s="341"/>
      <c r="O294" s="341"/>
      <c r="P294" s="341"/>
      <c r="Q294" s="1"/>
      <c r="R294" s="1"/>
      <c r="S294" s="77"/>
      <c r="T294" s="77"/>
      <c r="U294" s="77"/>
      <c r="V294" s="77"/>
      <c r="W294" s="1"/>
      <c r="X294" s="46" t="str">
        <f t="shared" si="62"/>
        <v/>
      </c>
      <c r="Y294" s="46" t="str">
        <f>IF(NOT(AND(LEFT(R294,1)="L",R294&lt;&gt;"LIGNE")),"",IF(UPPER(TRIM(W294))="QS","Qt. suffisante",IF(AJ294="","",IF(AF294="MASSE",IF(AJ294&gt;=1,"Kg","g"),IF(AF294="VOLUME",IF(AJ294&gt;=1,"L","cl"),IFERROR(VLOOKUP(UPPER(TRIM(V294)),AP4:AS49,4,FALSE),V294))))))</f>
        <v/>
      </c>
      <c r="Z294" s="78" t="str">
        <f t="shared" si="63"/>
        <v/>
      </c>
      <c r="AA294" s="45" t="str">
        <f>IF(NOT(AND(LEFT(R294,1)="L",R294&lt;&gt;"LIGNE")),"",IF(UPPER(TRIM(W294))="QS","Qt. suffisante",IF(AI294="","",IF(AF294="MASSE",IF(AI294&gt;=1,"Kg","g"),IF(AF294="VOLUME",IF(AI294&gt;=1,"L","cl"),IFERROR(VLOOKUP(UPPER(TRIM(V294)),AP4:AS49,4,FALSE),V294))))))</f>
        <v/>
      </c>
      <c r="AB294" s="47" t="str">
        <f t="shared" si="59"/>
        <v/>
      </c>
      <c r="AC294" s="47" t="str">
        <f t="shared" si="60"/>
        <v/>
      </c>
      <c r="AD294" s="47" t="str">
        <f t="shared" si="64"/>
        <v/>
      </c>
      <c r="AE294" s="1"/>
      <c r="AF294" s="48" t="str">
        <f>IF(NOT(AND(LEFT(R294,1)="L",R294&lt;&gt;"LIGNE")),"",IFERROR(VLOOKUP(UPPER(TRIM(V294)),AP4:AS49,2,FALSE),""))</f>
        <v/>
      </c>
      <c r="AG294" s="49" t="str">
        <f>IF(NOT(AND(LEFT(R294,1)="L",R294&lt;&gt;"LIGNE")),"",IFERROR(VLOOKUP(UPPER(TRIM(V294)),AP4:AS49,3,FALSE),""))</f>
        <v/>
      </c>
      <c r="AH294" s="49" t="str">
        <f t="shared" si="61"/>
        <v/>
      </c>
      <c r="AI294" s="49" t="str">
        <f t="shared" si="65"/>
        <v/>
      </c>
      <c r="AJ294" s="49" t="str">
        <f t="shared" si="66"/>
        <v/>
      </c>
      <c r="AK294" s="40" t="str">
        <f>IF(R294="RECETTE","",IF(R294="PRINCIPAL AUTEUR",IF(OR(S294="",T294="",V294="",W294="",S294=0),"",IFERROR(IF(OR(VLOOKUP(UPPER(TRIM(SUBSTITUTE(T294,CHAR(160)," "))),AP4:AS49,2,FALSE)&lt;&gt;VLOOKUP(UPPER(TRIM(SUBSTITUTE(W294,CHAR(160)," "))),AP4:AS49,2,FALSE),AND(VLOOKUP(UPPER(TRIM(SUBSTITUTE(T294,CHAR(160)," "))),AP4:AS49,2,FALSE)="AUTRE",UPPER(TRIM(SUBSTITUTE(T294,CHAR(160)," ")))&lt;&gt;UPPER(TRIM(SUBSTITUTE(W294,CHAR(160)," "))))),"",(V294*VLOOKUP(UPPER(TRIM(SUBSTITUTE(W294,CHAR(160)," "))),AP4:AS49,3,FALSE))/(S294*VLOOKUP(UPPER(TRIM(SUBSTITUTE(T294,CHAR(160)," "))),AP4:AS49,3,FALSE))),"")),IFERROR(AK293,"")))</f>
        <v/>
      </c>
      <c r="AL294" s="40" t="str">
        <f t="shared" si="67"/>
        <v/>
      </c>
      <c r="AM294" s="50">
        <f t="shared" si="68"/>
        <v>0</v>
      </c>
      <c r="AN294" s="1"/>
      <c r="AO294" s="1"/>
      <c r="AP294" s="55" t="s">
        <v>311</v>
      </c>
      <c r="AQ294" s="1"/>
      <c r="AR294" s="1"/>
      <c r="AS294" s="1"/>
      <c r="BJ294" s="229">
        <v>1</v>
      </c>
    </row>
    <row r="295" spans="1:62" ht="20.100000000000001" customHeight="1" x14ac:dyDescent="0.25">
      <c r="A295" s="232" t="s">
        <v>237</v>
      </c>
      <c r="B295" s="178">
        <f t="shared" ref="B295:B358" si="69">LEN(C295)+LEN(D295)+LEN(E295)+LEN(F295)+LEN(G295)+LEN(H295)+LEN(I295)</f>
        <v>0</v>
      </c>
      <c r="C295" s="156"/>
      <c r="D295" s="157"/>
      <c r="E295" s="157"/>
      <c r="F295" s="157"/>
      <c r="G295" s="157"/>
      <c r="H295" s="157"/>
      <c r="I295" s="158"/>
      <c r="J295" s="131" t="s">
        <v>237</v>
      </c>
      <c r="K295" s="255" t="str">
        <f t="shared" si="58"/>
        <v>►</v>
      </c>
      <c r="L295" s="341"/>
      <c r="M295" s="341"/>
      <c r="N295" s="341"/>
      <c r="O295" s="341"/>
      <c r="P295" s="341"/>
      <c r="Q295" s="1"/>
      <c r="R295" s="1"/>
      <c r="S295" s="77"/>
      <c r="T295" s="77"/>
      <c r="U295" s="77"/>
      <c r="V295" s="77"/>
      <c r="W295" s="1"/>
      <c r="X295" s="46" t="str">
        <f t="shared" si="62"/>
        <v/>
      </c>
      <c r="Y295" s="46" t="str">
        <f>IF(NOT(AND(LEFT(R295,1)="L",R295&lt;&gt;"LIGNE")),"",IF(UPPER(TRIM(W295))="QS","Qt. suffisante",IF(AJ295="","",IF(AF295="MASSE",IF(AJ295&gt;=1,"Kg","g"),IF(AF295="VOLUME",IF(AJ295&gt;=1,"L","cl"),IFERROR(VLOOKUP(UPPER(TRIM(V295)),AP4:AS49,4,FALSE),V295))))))</f>
        <v/>
      </c>
      <c r="Z295" s="78" t="str">
        <f t="shared" si="63"/>
        <v/>
      </c>
      <c r="AA295" s="45" t="str">
        <f>IF(NOT(AND(LEFT(R295,1)="L",R295&lt;&gt;"LIGNE")),"",IF(UPPER(TRIM(W295))="QS","Qt. suffisante",IF(AI295="","",IF(AF295="MASSE",IF(AI295&gt;=1,"Kg","g"),IF(AF295="VOLUME",IF(AI295&gt;=1,"L","cl"),IFERROR(VLOOKUP(UPPER(TRIM(V295)),AP4:AS49,4,FALSE),V295))))))</f>
        <v/>
      </c>
      <c r="AB295" s="47" t="str">
        <f t="shared" si="59"/>
        <v/>
      </c>
      <c r="AC295" s="47" t="str">
        <f t="shared" si="60"/>
        <v/>
      </c>
      <c r="AD295" s="47" t="str">
        <f t="shared" si="64"/>
        <v/>
      </c>
      <c r="AE295" s="1"/>
      <c r="AF295" s="48" t="str">
        <f>IF(NOT(AND(LEFT(R295,1)="L",R295&lt;&gt;"LIGNE")),"",IFERROR(VLOOKUP(UPPER(TRIM(V295)),AP4:AS49,2,FALSE),""))</f>
        <v/>
      </c>
      <c r="AG295" s="49" t="str">
        <f>IF(NOT(AND(LEFT(R295,1)="L",R295&lt;&gt;"LIGNE")),"",IFERROR(VLOOKUP(UPPER(TRIM(V295)),AP4:AS49,3,FALSE),""))</f>
        <v/>
      </c>
      <c r="AH295" s="49" t="str">
        <f t="shared" si="61"/>
        <v/>
      </c>
      <c r="AI295" s="49" t="str">
        <f t="shared" si="65"/>
        <v/>
      </c>
      <c r="AJ295" s="49" t="str">
        <f t="shared" si="66"/>
        <v/>
      </c>
      <c r="AK295" s="40" t="str">
        <f>IF(R295="RECETTE","",IF(R295="PRINCIPAL AUTEUR",IF(OR(S295="",T295="",V295="",W295="",S295=0),"",IFERROR(IF(OR(VLOOKUP(UPPER(TRIM(SUBSTITUTE(T295,CHAR(160)," "))),AP4:AS49,2,FALSE)&lt;&gt;VLOOKUP(UPPER(TRIM(SUBSTITUTE(W295,CHAR(160)," "))),AP4:AS49,2,FALSE),AND(VLOOKUP(UPPER(TRIM(SUBSTITUTE(T295,CHAR(160)," "))),AP4:AS49,2,FALSE)="AUTRE",UPPER(TRIM(SUBSTITUTE(T295,CHAR(160)," ")))&lt;&gt;UPPER(TRIM(SUBSTITUTE(W295,CHAR(160)," "))))),"",(V295*VLOOKUP(UPPER(TRIM(SUBSTITUTE(W295,CHAR(160)," "))),AP4:AS49,3,FALSE))/(S295*VLOOKUP(UPPER(TRIM(SUBSTITUTE(T295,CHAR(160)," "))),AP4:AS49,3,FALSE))),"")),IFERROR(AK294,"")))</f>
        <v/>
      </c>
      <c r="AL295" s="40" t="str">
        <f t="shared" si="67"/>
        <v/>
      </c>
      <c r="AM295" s="50">
        <f t="shared" si="68"/>
        <v>0</v>
      </c>
      <c r="AN295" s="1"/>
      <c r="AO295" s="1"/>
      <c r="AP295" s="64" t="s">
        <v>318</v>
      </c>
      <c r="AQ295" s="1"/>
      <c r="AR295" s="1"/>
      <c r="AS295" s="1"/>
      <c r="BJ295" s="229">
        <v>1</v>
      </c>
    </row>
    <row r="296" spans="1:62" ht="20.100000000000001" customHeight="1" x14ac:dyDescent="0.25">
      <c r="A296" s="232" t="s">
        <v>237</v>
      </c>
      <c r="B296" s="178">
        <f t="shared" si="69"/>
        <v>0</v>
      </c>
      <c r="C296" s="156"/>
      <c r="D296" s="157"/>
      <c r="E296" s="157"/>
      <c r="F296" s="157"/>
      <c r="G296" s="157"/>
      <c r="H296" s="157"/>
      <c r="I296" s="158"/>
      <c r="J296" s="131" t="s">
        <v>237</v>
      </c>
      <c r="K296" s="255" t="str">
        <f t="shared" si="58"/>
        <v>►</v>
      </c>
      <c r="L296" s="341"/>
      <c r="M296" s="341"/>
      <c r="N296" s="341"/>
      <c r="O296" s="341"/>
      <c r="P296" s="341"/>
      <c r="Q296" s="1"/>
      <c r="R296" s="1"/>
      <c r="S296" s="77"/>
      <c r="T296" s="77"/>
      <c r="U296" s="77"/>
      <c r="V296" s="77"/>
      <c r="W296" s="1"/>
      <c r="X296" s="46" t="str">
        <f t="shared" si="62"/>
        <v/>
      </c>
      <c r="Y296" s="46" t="str">
        <f>IF(NOT(AND(LEFT(R296,1)="L",R296&lt;&gt;"LIGNE")),"",IF(UPPER(TRIM(W296))="QS","Qt. suffisante",IF(AJ296="","",IF(AF296="MASSE",IF(AJ296&gt;=1,"Kg","g"),IF(AF296="VOLUME",IF(AJ296&gt;=1,"L","cl"),IFERROR(VLOOKUP(UPPER(TRIM(V296)),AP4:AS49,4,FALSE),V296))))))</f>
        <v/>
      </c>
      <c r="Z296" s="78" t="str">
        <f t="shared" si="63"/>
        <v/>
      </c>
      <c r="AA296" s="45" t="str">
        <f>IF(NOT(AND(LEFT(R296,1)="L",R296&lt;&gt;"LIGNE")),"",IF(UPPER(TRIM(W296))="QS","Qt. suffisante",IF(AI296="","",IF(AF296="MASSE",IF(AI296&gt;=1,"Kg","g"),IF(AF296="VOLUME",IF(AI296&gt;=1,"L","cl"),IFERROR(VLOOKUP(UPPER(TRIM(V296)),AP4:AS49,4,FALSE),V296))))))</f>
        <v/>
      </c>
      <c r="AB296" s="47" t="str">
        <f t="shared" si="59"/>
        <v/>
      </c>
      <c r="AC296" s="47" t="str">
        <f t="shared" si="60"/>
        <v/>
      </c>
      <c r="AD296" s="47" t="str">
        <f t="shared" si="64"/>
        <v/>
      </c>
      <c r="AE296" s="1"/>
      <c r="AF296" s="48" t="str">
        <f>IF(NOT(AND(LEFT(R296,1)="L",R296&lt;&gt;"LIGNE")),"",IFERROR(VLOOKUP(UPPER(TRIM(V296)),AP4:AS49,2,FALSE),""))</f>
        <v/>
      </c>
      <c r="AG296" s="49" t="str">
        <f>IF(NOT(AND(LEFT(R296,1)="L",R296&lt;&gt;"LIGNE")),"",IFERROR(VLOOKUP(UPPER(TRIM(V296)),AP4:AS49,3,FALSE),""))</f>
        <v/>
      </c>
      <c r="AH296" s="49" t="str">
        <f t="shared" si="61"/>
        <v/>
      </c>
      <c r="AI296" s="49" t="str">
        <f t="shared" si="65"/>
        <v/>
      </c>
      <c r="AJ296" s="49" t="str">
        <f t="shared" si="66"/>
        <v/>
      </c>
      <c r="AK296" s="40" t="str">
        <f>IF(R296="RECETTE","",IF(R296="PRINCIPAL AUTEUR",IF(OR(S296="",T296="",V296="",W296="",S296=0),"",IFERROR(IF(OR(VLOOKUP(UPPER(TRIM(SUBSTITUTE(T296,CHAR(160)," "))),AP4:AS49,2,FALSE)&lt;&gt;VLOOKUP(UPPER(TRIM(SUBSTITUTE(W296,CHAR(160)," "))),AP4:AS49,2,FALSE),AND(VLOOKUP(UPPER(TRIM(SUBSTITUTE(T296,CHAR(160)," "))),AP4:AS49,2,FALSE)="AUTRE",UPPER(TRIM(SUBSTITUTE(T296,CHAR(160)," ")))&lt;&gt;UPPER(TRIM(SUBSTITUTE(W296,CHAR(160)," "))))),"",(V296*VLOOKUP(UPPER(TRIM(SUBSTITUTE(W296,CHAR(160)," "))),AP4:AS49,3,FALSE))/(S296*VLOOKUP(UPPER(TRIM(SUBSTITUTE(T296,CHAR(160)," "))),AP4:AS49,3,FALSE))),"")),IFERROR(AK295,"")))</f>
        <v/>
      </c>
      <c r="AL296" s="40" t="str">
        <f t="shared" si="67"/>
        <v/>
      </c>
      <c r="AM296" s="50">
        <f t="shared" si="68"/>
        <v>0</v>
      </c>
      <c r="AN296" s="1"/>
      <c r="AO296" s="1"/>
      <c r="AP296" s="64" t="s">
        <v>316</v>
      </c>
      <c r="AQ296" s="1"/>
      <c r="AR296" s="1"/>
      <c r="AS296" s="1"/>
      <c r="BJ296" s="229">
        <v>1</v>
      </c>
    </row>
    <row r="297" spans="1:62" ht="20.100000000000001" customHeight="1" x14ac:dyDescent="0.25">
      <c r="A297" s="232" t="s">
        <v>237</v>
      </c>
      <c r="B297" s="178">
        <f t="shared" si="69"/>
        <v>0</v>
      </c>
      <c r="C297" s="156"/>
      <c r="D297" s="157"/>
      <c r="E297" s="157"/>
      <c r="F297" s="157"/>
      <c r="G297" s="157"/>
      <c r="H297" s="157"/>
      <c r="I297" s="158"/>
      <c r="J297" s="131" t="s">
        <v>237</v>
      </c>
      <c r="K297" s="255" t="str">
        <f t="shared" si="58"/>
        <v>►</v>
      </c>
      <c r="L297" s="341"/>
      <c r="M297" s="341"/>
      <c r="N297" s="341"/>
      <c r="O297" s="341"/>
      <c r="P297" s="341"/>
      <c r="Q297" s="1"/>
      <c r="R297" s="1"/>
      <c r="S297" s="77"/>
      <c r="T297" s="77"/>
      <c r="U297" s="77"/>
      <c r="V297" s="77"/>
      <c r="W297" s="1"/>
      <c r="X297" s="46" t="str">
        <f t="shared" si="62"/>
        <v/>
      </c>
      <c r="Y297" s="46" t="str">
        <f>IF(NOT(AND(LEFT(R297,1)="L",R297&lt;&gt;"LIGNE")),"",IF(UPPER(TRIM(W297))="QS","Qt. suffisante",IF(AJ297="","",IF(AF297="MASSE",IF(AJ297&gt;=1,"Kg","g"),IF(AF297="VOLUME",IF(AJ297&gt;=1,"L","cl"),IFERROR(VLOOKUP(UPPER(TRIM(V297)),AP4:AS49,4,FALSE),V297))))))</f>
        <v/>
      </c>
      <c r="Z297" s="78" t="str">
        <f t="shared" si="63"/>
        <v/>
      </c>
      <c r="AA297" s="45" t="str">
        <f>IF(NOT(AND(LEFT(R297,1)="L",R297&lt;&gt;"LIGNE")),"",IF(UPPER(TRIM(W297))="QS","Qt. suffisante",IF(AI297="","",IF(AF297="MASSE",IF(AI297&gt;=1,"Kg","g"),IF(AF297="VOLUME",IF(AI297&gt;=1,"L","cl"),IFERROR(VLOOKUP(UPPER(TRIM(V297)),AP4:AS49,4,FALSE),V297))))))</f>
        <v/>
      </c>
      <c r="AB297" s="47" t="str">
        <f t="shared" si="59"/>
        <v/>
      </c>
      <c r="AC297" s="47" t="str">
        <f t="shared" si="60"/>
        <v/>
      </c>
      <c r="AD297" s="47" t="str">
        <f t="shared" si="64"/>
        <v/>
      </c>
      <c r="AE297" s="1"/>
      <c r="AF297" s="48" t="str">
        <f>IF(NOT(AND(LEFT(R297,1)="L",R297&lt;&gt;"LIGNE")),"",IFERROR(VLOOKUP(UPPER(TRIM(V297)),AP4:AS49,2,FALSE),""))</f>
        <v/>
      </c>
      <c r="AG297" s="49" t="str">
        <f>IF(NOT(AND(LEFT(R297,1)="L",R297&lt;&gt;"LIGNE")),"",IFERROR(VLOOKUP(UPPER(TRIM(V297)),AP4:AS49,3,FALSE),""))</f>
        <v/>
      </c>
      <c r="AH297" s="49" t="str">
        <f t="shared" si="61"/>
        <v/>
      </c>
      <c r="AI297" s="49" t="str">
        <f t="shared" si="65"/>
        <v/>
      </c>
      <c r="AJ297" s="49" t="str">
        <f t="shared" si="66"/>
        <v/>
      </c>
      <c r="AK297" s="40" t="str">
        <f>IF(R297="RECETTE","",IF(R297="PRINCIPAL AUTEUR",IF(OR(S297="",T297="",V297="",W297="",S297=0),"",IFERROR(IF(OR(VLOOKUP(UPPER(TRIM(SUBSTITUTE(T297,CHAR(160)," "))),AP4:AS49,2,FALSE)&lt;&gt;VLOOKUP(UPPER(TRIM(SUBSTITUTE(W297,CHAR(160)," "))),AP4:AS49,2,FALSE),AND(VLOOKUP(UPPER(TRIM(SUBSTITUTE(T297,CHAR(160)," "))),AP4:AS49,2,FALSE)="AUTRE",UPPER(TRIM(SUBSTITUTE(T297,CHAR(160)," ")))&lt;&gt;UPPER(TRIM(SUBSTITUTE(W297,CHAR(160)," "))))),"",(V297*VLOOKUP(UPPER(TRIM(SUBSTITUTE(W297,CHAR(160)," "))),AP4:AS49,3,FALSE))/(S297*VLOOKUP(UPPER(TRIM(SUBSTITUTE(T297,CHAR(160)," "))),AP4:AS49,3,FALSE))),"")),IFERROR(AK296,"")))</f>
        <v/>
      </c>
      <c r="AL297" s="40" t="str">
        <f t="shared" si="67"/>
        <v/>
      </c>
      <c r="AM297" s="50">
        <f t="shared" si="68"/>
        <v>0</v>
      </c>
      <c r="AN297" s="1"/>
      <c r="AO297" s="1"/>
      <c r="AP297" s="64" t="s">
        <v>368</v>
      </c>
      <c r="AQ297" s="1"/>
      <c r="AR297" s="1"/>
      <c r="AS297" s="1"/>
      <c r="BJ297" s="229">
        <v>1</v>
      </c>
    </row>
    <row r="298" spans="1:62" ht="20.100000000000001" customHeight="1" x14ac:dyDescent="0.25">
      <c r="A298" s="232" t="s">
        <v>237</v>
      </c>
      <c r="B298" s="178">
        <f t="shared" si="69"/>
        <v>0</v>
      </c>
      <c r="C298" s="156"/>
      <c r="D298" s="157"/>
      <c r="E298" s="157"/>
      <c r="F298" s="157"/>
      <c r="G298" s="157"/>
      <c r="H298" s="157"/>
      <c r="I298" s="158"/>
      <c r="J298" s="131" t="s">
        <v>237</v>
      </c>
      <c r="K298" s="255" t="str">
        <f t="shared" si="58"/>
        <v>►</v>
      </c>
      <c r="L298" s="341"/>
      <c r="M298" s="341"/>
      <c r="N298" s="341"/>
      <c r="O298" s="341"/>
      <c r="P298" s="341"/>
      <c r="Q298" s="1"/>
      <c r="R298" s="1"/>
      <c r="S298" s="77"/>
      <c r="T298" s="77"/>
      <c r="U298" s="77"/>
      <c r="V298" s="77"/>
      <c r="W298" s="1"/>
      <c r="X298" s="46" t="str">
        <f t="shared" si="62"/>
        <v/>
      </c>
      <c r="Y298" s="46" t="str">
        <f>IF(NOT(AND(LEFT(R298,1)="L",R298&lt;&gt;"LIGNE")),"",IF(UPPER(TRIM(W298))="QS","Qt. suffisante",IF(AJ298="","",IF(AF298="MASSE",IF(AJ298&gt;=1,"Kg","g"),IF(AF298="VOLUME",IF(AJ298&gt;=1,"L","cl"),IFERROR(VLOOKUP(UPPER(TRIM(V298)),AP4:AS49,4,FALSE),V298))))))</f>
        <v/>
      </c>
      <c r="Z298" s="78" t="str">
        <f t="shared" si="63"/>
        <v/>
      </c>
      <c r="AA298" s="45" t="str">
        <f>IF(NOT(AND(LEFT(R298,1)="L",R298&lt;&gt;"LIGNE")),"",IF(UPPER(TRIM(W298))="QS","Qt. suffisante",IF(AI298="","",IF(AF298="MASSE",IF(AI298&gt;=1,"Kg","g"),IF(AF298="VOLUME",IF(AI298&gt;=1,"L","cl"),IFERROR(VLOOKUP(UPPER(TRIM(V298)),AP4:AS49,4,FALSE),V298))))))</f>
        <v/>
      </c>
      <c r="AB298" s="47" t="str">
        <f t="shared" si="59"/>
        <v/>
      </c>
      <c r="AC298" s="47" t="str">
        <f t="shared" si="60"/>
        <v/>
      </c>
      <c r="AD298" s="47" t="str">
        <f t="shared" si="64"/>
        <v/>
      </c>
      <c r="AE298" s="1"/>
      <c r="AF298" s="48" t="str">
        <f>IF(NOT(AND(LEFT(R298,1)="L",R298&lt;&gt;"LIGNE")),"",IFERROR(VLOOKUP(UPPER(TRIM(V298)),AP4:AS49,2,FALSE),""))</f>
        <v/>
      </c>
      <c r="AG298" s="49" t="str">
        <f>IF(NOT(AND(LEFT(R298,1)="L",R298&lt;&gt;"LIGNE")),"",IFERROR(VLOOKUP(UPPER(TRIM(V298)),AP4:AS49,3,FALSE),""))</f>
        <v/>
      </c>
      <c r="AH298" s="49" t="str">
        <f t="shared" si="61"/>
        <v/>
      </c>
      <c r="AI298" s="49" t="str">
        <f t="shared" si="65"/>
        <v/>
      </c>
      <c r="AJ298" s="49" t="str">
        <f t="shared" si="66"/>
        <v/>
      </c>
      <c r="AK298" s="40" t="str">
        <f>IF(R298="RECETTE","",IF(R298="PRINCIPAL AUTEUR",IF(OR(S298="",T298="",V298="",W298="",S298=0),"",IFERROR(IF(OR(VLOOKUP(UPPER(TRIM(SUBSTITUTE(T298,CHAR(160)," "))),AP4:AS49,2,FALSE)&lt;&gt;VLOOKUP(UPPER(TRIM(SUBSTITUTE(W298,CHAR(160)," "))),AP4:AS49,2,FALSE),AND(VLOOKUP(UPPER(TRIM(SUBSTITUTE(T298,CHAR(160)," "))),AP4:AS49,2,FALSE)="AUTRE",UPPER(TRIM(SUBSTITUTE(T298,CHAR(160)," ")))&lt;&gt;UPPER(TRIM(SUBSTITUTE(W298,CHAR(160)," "))))),"",(V298*VLOOKUP(UPPER(TRIM(SUBSTITUTE(W298,CHAR(160)," "))),AP4:AS49,3,FALSE))/(S298*VLOOKUP(UPPER(TRIM(SUBSTITUTE(T298,CHAR(160)," "))),AP4:AS49,3,FALSE))),"")),IFERROR(AK297,"")))</f>
        <v/>
      </c>
      <c r="AL298" s="40" t="str">
        <f t="shared" si="67"/>
        <v/>
      </c>
      <c r="AM298" s="50">
        <f t="shared" si="68"/>
        <v>0</v>
      </c>
      <c r="AN298" s="1"/>
      <c r="AO298" s="1"/>
      <c r="AP298" s="64" t="s">
        <v>49</v>
      </c>
      <c r="AQ298" s="1"/>
      <c r="AR298" s="1"/>
      <c r="AS298" s="1"/>
      <c r="BJ298" s="229">
        <v>1</v>
      </c>
    </row>
    <row r="299" spans="1:62" ht="20.100000000000001" customHeight="1" x14ac:dyDescent="0.25">
      <c r="A299" s="232" t="s">
        <v>237</v>
      </c>
      <c r="B299" s="178">
        <f t="shared" si="69"/>
        <v>0</v>
      </c>
      <c r="C299" s="156"/>
      <c r="D299" s="157"/>
      <c r="E299" s="157"/>
      <c r="F299" s="157"/>
      <c r="G299" s="157"/>
      <c r="H299" s="157"/>
      <c r="I299" s="158"/>
      <c r="J299" s="131" t="s">
        <v>237</v>
      </c>
      <c r="K299" s="255" t="str">
        <f t="shared" si="58"/>
        <v>►</v>
      </c>
      <c r="L299" s="341"/>
      <c r="M299" s="341"/>
      <c r="N299" s="341"/>
      <c r="O299" s="341"/>
      <c r="P299" s="341"/>
      <c r="Q299" s="1"/>
      <c r="R299" s="1"/>
      <c r="S299" s="77"/>
      <c r="T299" s="77"/>
      <c r="U299" s="77"/>
      <c r="V299" s="77"/>
      <c r="W299" s="1"/>
      <c r="X299" s="46" t="str">
        <f t="shared" si="62"/>
        <v/>
      </c>
      <c r="Y299" s="46" t="str">
        <f>IF(NOT(AND(LEFT(R299,1)="L",R299&lt;&gt;"LIGNE")),"",IF(UPPER(TRIM(W299))="QS","Qt. suffisante",IF(AJ299="","",IF(AF299="MASSE",IF(AJ299&gt;=1,"Kg","g"),IF(AF299="VOLUME",IF(AJ299&gt;=1,"L","cl"),IFERROR(VLOOKUP(UPPER(TRIM(V299)),AP4:AS49,4,FALSE),V299))))))</f>
        <v/>
      </c>
      <c r="Z299" s="78" t="str">
        <f t="shared" si="63"/>
        <v/>
      </c>
      <c r="AA299" s="45" t="str">
        <f>IF(NOT(AND(LEFT(R299,1)="L",R299&lt;&gt;"LIGNE")),"",IF(UPPER(TRIM(W299))="QS","Qt. suffisante",IF(AI299="","",IF(AF299="MASSE",IF(AI299&gt;=1,"Kg","g"),IF(AF299="VOLUME",IF(AI299&gt;=1,"L","cl"),IFERROR(VLOOKUP(UPPER(TRIM(V299)),AP4:AS49,4,FALSE),V299))))))</f>
        <v/>
      </c>
      <c r="AB299" s="47" t="str">
        <f t="shared" si="59"/>
        <v/>
      </c>
      <c r="AC299" s="47" t="str">
        <f t="shared" si="60"/>
        <v/>
      </c>
      <c r="AD299" s="47" t="str">
        <f t="shared" si="64"/>
        <v/>
      </c>
      <c r="AE299" s="1"/>
      <c r="AF299" s="48" t="str">
        <f>IF(NOT(AND(LEFT(R299,1)="L",R299&lt;&gt;"LIGNE")),"",IFERROR(VLOOKUP(UPPER(TRIM(V299)),AP4:AS49,2,FALSE),""))</f>
        <v/>
      </c>
      <c r="AG299" s="49" t="str">
        <f>IF(NOT(AND(LEFT(R299,1)="L",R299&lt;&gt;"LIGNE")),"",IFERROR(VLOOKUP(UPPER(TRIM(V299)),AP4:AS49,3,FALSE),""))</f>
        <v/>
      </c>
      <c r="AH299" s="49" t="str">
        <f t="shared" si="61"/>
        <v/>
      </c>
      <c r="AI299" s="49" t="str">
        <f t="shared" si="65"/>
        <v/>
      </c>
      <c r="AJ299" s="49" t="str">
        <f t="shared" si="66"/>
        <v/>
      </c>
      <c r="AK299" s="40" t="str">
        <f>IF(R299="RECETTE","",IF(R299="PRINCIPAL AUTEUR",IF(OR(S299="",T299="",V299="",W299="",S299=0),"",IFERROR(IF(OR(VLOOKUP(UPPER(TRIM(SUBSTITUTE(T299,CHAR(160)," "))),AP4:AS49,2,FALSE)&lt;&gt;VLOOKUP(UPPER(TRIM(SUBSTITUTE(W299,CHAR(160)," "))),AP4:AS49,2,FALSE),AND(VLOOKUP(UPPER(TRIM(SUBSTITUTE(T299,CHAR(160)," "))),AP4:AS49,2,FALSE)="AUTRE",UPPER(TRIM(SUBSTITUTE(T299,CHAR(160)," ")))&lt;&gt;UPPER(TRIM(SUBSTITUTE(W299,CHAR(160)," "))))),"",(V299*VLOOKUP(UPPER(TRIM(SUBSTITUTE(W299,CHAR(160)," "))),AP4:AS49,3,FALSE))/(S299*VLOOKUP(UPPER(TRIM(SUBSTITUTE(T299,CHAR(160)," "))),AP4:AS49,3,FALSE))),"")),IFERROR(AK298,"")))</f>
        <v/>
      </c>
      <c r="AL299" s="40" t="str">
        <f t="shared" si="67"/>
        <v/>
      </c>
      <c r="AM299" s="50">
        <f t="shared" si="68"/>
        <v>0</v>
      </c>
      <c r="AN299" s="1"/>
      <c r="AO299" s="1"/>
      <c r="AP299" s="64" t="s">
        <v>439</v>
      </c>
      <c r="AQ299" s="1"/>
      <c r="AR299" s="1"/>
      <c r="AS299" s="1"/>
      <c r="BJ299" s="229">
        <v>1</v>
      </c>
    </row>
    <row r="300" spans="1:62" ht="20.100000000000001" customHeight="1" x14ac:dyDescent="0.25">
      <c r="A300" s="232" t="s">
        <v>237</v>
      </c>
      <c r="B300" s="178">
        <f t="shared" si="69"/>
        <v>0</v>
      </c>
      <c r="C300" s="156"/>
      <c r="D300" s="157"/>
      <c r="E300" s="157"/>
      <c r="F300" s="157"/>
      <c r="G300" s="157"/>
      <c r="H300" s="157"/>
      <c r="I300" s="158"/>
      <c r="J300" s="131" t="s">
        <v>237</v>
      </c>
      <c r="K300" s="255" t="str">
        <f t="shared" si="58"/>
        <v>►</v>
      </c>
      <c r="L300" s="341"/>
      <c r="M300" s="341"/>
      <c r="N300" s="341"/>
      <c r="O300" s="341"/>
      <c r="P300" s="341"/>
      <c r="Q300" s="1"/>
      <c r="R300" s="1"/>
      <c r="S300" s="77"/>
      <c r="T300" s="77"/>
      <c r="U300" s="77"/>
      <c r="V300" s="77"/>
      <c r="W300" s="1"/>
      <c r="X300" s="46" t="str">
        <f t="shared" si="62"/>
        <v/>
      </c>
      <c r="Y300" s="46" t="str">
        <f>IF(NOT(AND(LEFT(R300,1)="L",R300&lt;&gt;"LIGNE")),"",IF(UPPER(TRIM(W300))="QS","Qt. suffisante",IF(AJ300="","",IF(AF300="MASSE",IF(AJ300&gt;=1,"Kg","g"),IF(AF300="VOLUME",IF(AJ300&gt;=1,"L","cl"),IFERROR(VLOOKUP(UPPER(TRIM(V300)),AP4:AS49,4,FALSE),V300))))))</f>
        <v/>
      </c>
      <c r="Z300" s="78" t="str">
        <f t="shared" si="63"/>
        <v/>
      </c>
      <c r="AA300" s="45" t="str">
        <f>IF(NOT(AND(LEFT(R300,1)="L",R300&lt;&gt;"LIGNE")),"",IF(UPPER(TRIM(W300))="QS","Qt. suffisante",IF(AI300="","",IF(AF300="MASSE",IF(AI300&gt;=1,"Kg","g"),IF(AF300="VOLUME",IF(AI300&gt;=1,"L","cl"),IFERROR(VLOOKUP(UPPER(TRIM(V300)),AP4:AS49,4,FALSE),V300))))))</f>
        <v/>
      </c>
      <c r="AB300" s="47" t="str">
        <f t="shared" si="59"/>
        <v/>
      </c>
      <c r="AC300" s="47" t="str">
        <f t="shared" si="60"/>
        <v/>
      </c>
      <c r="AD300" s="47" t="str">
        <f t="shared" si="64"/>
        <v/>
      </c>
      <c r="AE300" s="1"/>
      <c r="AF300" s="48" t="str">
        <f>IF(NOT(AND(LEFT(R300,1)="L",R300&lt;&gt;"LIGNE")),"",IFERROR(VLOOKUP(UPPER(TRIM(V300)),AP4:AS49,2,FALSE),""))</f>
        <v/>
      </c>
      <c r="AG300" s="49" t="str">
        <f>IF(NOT(AND(LEFT(R300,1)="L",R300&lt;&gt;"LIGNE")),"",IFERROR(VLOOKUP(UPPER(TRIM(V300)),AP4:AS49,3,FALSE),""))</f>
        <v/>
      </c>
      <c r="AH300" s="49" t="str">
        <f t="shared" si="61"/>
        <v/>
      </c>
      <c r="AI300" s="49" t="str">
        <f t="shared" si="65"/>
        <v/>
      </c>
      <c r="AJ300" s="49" t="str">
        <f t="shared" si="66"/>
        <v/>
      </c>
      <c r="AK300" s="40" t="str">
        <f>IF(R300="RECETTE","",IF(R300="PRINCIPAL AUTEUR",IF(OR(S300="",T300="",V300="",W300="",S300=0),"",IFERROR(IF(OR(VLOOKUP(UPPER(TRIM(SUBSTITUTE(T300,CHAR(160)," "))),AP4:AS49,2,FALSE)&lt;&gt;VLOOKUP(UPPER(TRIM(SUBSTITUTE(W300,CHAR(160)," "))),AP4:AS49,2,FALSE),AND(VLOOKUP(UPPER(TRIM(SUBSTITUTE(T300,CHAR(160)," "))),AP4:AS49,2,FALSE)="AUTRE",UPPER(TRIM(SUBSTITUTE(T300,CHAR(160)," ")))&lt;&gt;UPPER(TRIM(SUBSTITUTE(W300,CHAR(160)," "))))),"",(V300*VLOOKUP(UPPER(TRIM(SUBSTITUTE(W300,CHAR(160)," "))),AP4:AS49,3,FALSE))/(S300*VLOOKUP(UPPER(TRIM(SUBSTITUTE(T300,CHAR(160)," "))),AP4:AS49,3,FALSE))),"")),IFERROR(AK299,"")))</f>
        <v/>
      </c>
      <c r="AL300" s="40" t="str">
        <f t="shared" si="67"/>
        <v/>
      </c>
      <c r="AM300" s="50">
        <f t="shared" si="68"/>
        <v>0</v>
      </c>
      <c r="AN300" s="1"/>
      <c r="AO300" s="1"/>
      <c r="AP300" s="64" t="s">
        <v>52</v>
      </c>
      <c r="AQ300" s="1"/>
      <c r="AR300" s="1"/>
      <c r="AS300" s="1"/>
      <c r="BJ300" s="229">
        <v>1</v>
      </c>
    </row>
    <row r="301" spans="1:62" ht="20.100000000000001" customHeight="1" x14ac:dyDescent="0.25">
      <c r="A301" s="232" t="s">
        <v>237</v>
      </c>
      <c r="B301" s="178">
        <f t="shared" si="69"/>
        <v>0</v>
      </c>
      <c r="C301" s="156"/>
      <c r="D301" s="157"/>
      <c r="E301" s="157"/>
      <c r="F301" s="157"/>
      <c r="G301" s="157"/>
      <c r="H301" s="157"/>
      <c r="I301" s="158"/>
      <c r="J301" s="131" t="s">
        <v>237</v>
      </c>
      <c r="K301" s="255" t="str">
        <f t="shared" si="58"/>
        <v>►</v>
      </c>
      <c r="L301" s="341"/>
      <c r="M301" s="341"/>
      <c r="N301" s="341"/>
      <c r="O301" s="341"/>
      <c r="P301" s="341"/>
      <c r="Q301" s="1"/>
      <c r="R301" s="1"/>
      <c r="S301" s="77"/>
      <c r="T301" s="77"/>
      <c r="U301" s="77"/>
      <c r="V301" s="77"/>
      <c r="W301" s="1"/>
      <c r="X301" s="46" t="str">
        <f t="shared" si="62"/>
        <v/>
      </c>
      <c r="Y301" s="46" t="str">
        <f>IF(NOT(AND(LEFT(R301,1)="L",R301&lt;&gt;"LIGNE")),"",IF(UPPER(TRIM(W301))="QS","Qt. suffisante",IF(AJ301="","",IF(AF301="MASSE",IF(AJ301&gt;=1,"Kg","g"),IF(AF301="VOLUME",IF(AJ301&gt;=1,"L","cl"),IFERROR(VLOOKUP(UPPER(TRIM(V301)),AP4:AS49,4,FALSE),V301))))))</f>
        <v/>
      </c>
      <c r="Z301" s="78" t="str">
        <f t="shared" si="63"/>
        <v/>
      </c>
      <c r="AA301" s="45" t="str">
        <f>IF(NOT(AND(LEFT(R301,1)="L",R301&lt;&gt;"LIGNE")),"",IF(UPPER(TRIM(W301))="QS","Qt. suffisante",IF(AI301="","",IF(AF301="MASSE",IF(AI301&gt;=1,"Kg","g"),IF(AF301="VOLUME",IF(AI301&gt;=1,"L","cl"),IFERROR(VLOOKUP(UPPER(TRIM(V301)),AP4:AS49,4,FALSE),V301))))))</f>
        <v/>
      </c>
      <c r="AB301" s="47" t="str">
        <f t="shared" si="59"/>
        <v/>
      </c>
      <c r="AC301" s="47" t="str">
        <f t="shared" si="60"/>
        <v/>
      </c>
      <c r="AD301" s="47" t="str">
        <f t="shared" si="64"/>
        <v/>
      </c>
      <c r="AE301" s="1"/>
      <c r="AF301" s="48" t="str">
        <f>IF(NOT(AND(LEFT(R301,1)="L",R301&lt;&gt;"LIGNE")),"",IFERROR(VLOOKUP(UPPER(TRIM(V301)),AP4:AS49,2,FALSE),""))</f>
        <v/>
      </c>
      <c r="AG301" s="49" t="str">
        <f>IF(NOT(AND(LEFT(R301,1)="L",R301&lt;&gt;"LIGNE")),"",IFERROR(VLOOKUP(UPPER(TRIM(V301)),AP4:AS49,3,FALSE),""))</f>
        <v/>
      </c>
      <c r="AH301" s="49" t="str">
        <f t="shared" si="61"/>
        <v/>
      </c>
      <c r="AI301" s="49" t="str">
        <f t="shared" si="65"/>
        <v/>
      </c>
      <c r="AJ301" s="49" t="str">
        <f t="shared" si="66"/>
        <v/>
      </c>
      <c r="AK301" s="40" t="str">
        <f>IF(R301="RECETTE","",IF(R301="PRINCIPAL AUTEUR",IF(OR(S301="",T301="",V301="",W301="",S301=0),"",IFERROR(IF(OR(VLOOKUP(UPPER(TRIM(SUBSTITUTE(T301,CHAR(160)," "))),AP4:AS49,2,FALSE)&lt;&gt;VLOOKUP(UPPER(TRIM(SUBSTITUTE(W301,CHAR(160)," "))),AP4:AS49,2,FALSE),AND(VLOOKUP(UPPER(TRIM(SUBSTITUTE(T301,CHAR(160)," "))),AP4:AS49,2,FALSE)="AUTRE",UPPER(TRIM(SUBSTITUTE(T301,CHAR(160)," ")))&lt;&gt;UPPER(TRIM(SUBSTITUTE(W301,CHAR(160)," "))))),"",(V301*VLOOKUP(UPPER(TRIM(SUBSTITUTE(W301,CHAR(160)," "))),AP4:AS49,3,FALSE))/(S301*VLOOKUP(UPPER(TRIM(SUBSTITUTE(T301,CHAR(160)," "))),AP4:AS49,3,FALSE))),"")),IFERROR(AK300,"")))</f>
        <v/>
      </c>
      <c r="AL301" s="40" t="str">
        <f t="shared" si="67"/>
        <v/>
      </c>
      <c r="AM301" s="50">
        <f t="shared" si="68"/>
        <v>0</v>
      </c>
      <c r="AN301" s="1"/>
      <c r="AO301" s="1"/>
      <c r="AP301" s="64" t="s">
        <v>440</v>
      </c>
      <c r="AQ301" s="1"/>
      <c r="AR301" s="1"/>
      <c r="AS301" s="1"/>
      <c r="BJ301" s="229">
        <v>1</v>
      </c>
    </row>
    <row r="302" spans="1:62" ht="20.100000000000001" customHeight="1" x14ac:dyDescent="0.25">
      <c r="A302" s="232" t="s">
        <v>237</v>
      </c>
      <c r="B302" s="178">
        <f t="shared" si="69"/>
        <v>0</v>
      </c>
      <c r="C302" s="156"/>
      <c r="D302" s="157"/>
      <c r="E302" s="157"/>
      <c r="F302" s="157"/>
      <c r="G302" s="157"/>
      <c r="H302" s="157"/>
      <c r="I302" s="158"/>
      <c r="J302" s="131" t="s">
        <v>237</v>
      </c>
      <c r="K302" s="255" t="str">
        <f t="shared" si="58"/>
        <v>►</v>
      </c>
      <c r="L302" s="341"/>
      <c r="M302" s="341"/>
      <c r="N302" s="341"/>
      <c r="O302" s="341"/>
      <c r="P302" s="341"/>
      <c r="Q302" s="1"/>
      <c r="R302" s="1"/>
      <c r="S302" s="77"/>
      <c r="T302" s="77"/>
      <c r="U302" s="77"/>
      <c r="V302" s="77"/>
      <c r="W302" s="1"/>
      <c r="X302" s="46" t="str">
        <f t="shared" si="62"/>
        <v/>
      </c>
      <c r="Y302" s="46" t="str">
        <f>IF(NOT(AND(LEFT(R302,1)="L",R302&lt;&gt;"LIGNE")),"",IF(UPPER(TRIM(W302))="QS","Qt. suffisante",IF(AJ302="","",IF(AF302="MASSE",IF(AJ302&gt;=1,"Kg","g"),IF(AF302="VOLUME",IF(AJ302&gt;=1,"L","cl"),IFERROR(VLOOKUP(UPPER(TRIM(V302)),AP4:AS49,4,FALSE),V302))))))</f>
        <v/>
      </c>
      <c r="Z302" s="78" t="str">
        <f t="shared" si="63"/>
        <v/>
      </c>
      <c r="AA302" s="45" t="str">
        <f>IF(NOT(AND(LEFT(R302,1)="L",R302&lt;&gt;"LIGNE")),"",IF(UPPER(TRIM(W302))="QS","Qt. suffisante",IF(AI302="","",IF(AF302="MASSE",IF(AI302&gt;=1,"Kg","g"),IF(AF302="VOLUME",IF(AI302&gt;=1,"L","cl"),IFERROR(VLOOKUP(UPPER(TRIM(V302)),AP4:AS49,4,FALSE),V302))))))</f>
        <v/>
      </c>
      <c r="AB302" s="47" t="str">
        <f t="shared" si="59"/>
        <v/>
      </c>
      <c r="AC302" s="47" t="str">
        <f t="shared" si="60"/>
        <v/>
      </c>
      <c r="AD302" s="47" t="str">
        <f t="shared" si="64"/>
        <v/>
      </c>
      <c r="AE302" s="1"/>
      <c r="AF302" s="48" t="str">
        <f>IF(NOT(AND(LEFT(R302,1)="L",R302&lt;&gt;"LIGNE")),"",IFERROR(VLOOKUP(UPPER(TRIM(V302)),AP4:AS49,2,FALSE),""))</f>
        <v/>
      </c>
      <c r="AG302" s="49" t="str">
        <f>IF(NOT(AND(LEFT(R302,1)="L",R302&lt;&gt;"LIGNE")),"",IFERROR(VLOOKUP(UPPER(TRIM(V302)),AP4:AS49,3,FALSE),""))</f>
        <v/>
      </c>
      <c r="AH302" s="49" t="str">
        <f t="shared" si="61"/>
        <v/>
      </c>
      <c r="AI302" s="49" t="str">
        <f t="shared" si="65"/>
        <v/>
      </c>
      <c r="AJ302" s="49" t="str">
        <f t="shared" si="66"/>
        <v/>
      </c>
      <c r="AK302" s="40" t="str">
        <f>IF(R302="RECETTE","",IF(R302="PRINCIPAL AUTEUR",IF(OR(S302="",T302="",V302="",W302="",S302=0),"",IFERROR(IF(OR(VLOOKUP(UPPER(TRIM(SUBSTITUTE(T302,CHAR(160)," "))),AP4:AS49,2,FALSE)&lt;&gt;VLOOKUP(UPPER(TRIM(SUBSTITUTE(W302,CHAR(160)," "))),AP4:AS49,2,FALSE),AND(VLOOKUP(UPPER(TRIM(SUBSTITUTE(T302,CHAR(160)," "))),AP4:AS49,2,FALSE)="AUTRE",UPPER(TRIM(SUBSTITUTE(T302,CHAR(160)," ")))&lt;&gt;UPPER(TRIM(SUBSTITUTE(W302,CHAR(160)," "))))),"",(V302*VLOOKUP(UPPER(TRIM(SUBSTITUTE(W302,CHAR(160)," "))),AP4:AS49,3,FALSE))/(S302*VLOOKUP(UPPER(TRIM(SUBSTITUTE(T302,CHAR(160)," "))),AP4:AS49,3,FALSE))),"")),IFERROR(AK301,"")))</f>
        <v/>
      </c>
      <c r="AL302" s="40" t="str">
        <f t="shared" si="67"/>
        <v/>
      </c>
      <c r="AM302" s="50">
        <f t="shared" si="68"/>
        <v>0</v>
      </c>
      <c r="AN302" s="1"/>
      <c r="AO302" s="1"/>
      <c r="AP302" s="64" t="s">
        <v>441</v>
      </c>
      <c r="AQ302" s="1"/>
      <c r="AR302" s="1"/>
      <c r="AS302" s="1"/>
      <c r="BJ302" s="229">
        <v>1</v>
      </c>
    </row>
    <row r="303" spans="1:62" ht="20.100000000000001" customHeight="1" x14ac:dyDescent="0.25">
      <c r="A303" s="232" t="s">
        <v>237</v>
      </c>
      <c r="B303" s="178">
        <f t="shared" si="69"/>
        <v>0</v>
      </c>
      <c r="C303" s="156"/>
      <c r="D303" s="157"/>
      <c r="E303" s="157"/>
      <c r="F303" s="157"/>
      <c r="G303" s="157"/>
      <c r="H303" s="157"/>
      <c r="I303" s="158"/>
      <c r="J303" s="131" t="s">
        <v>237</v>
      </c>
      <c r="K303" s="255" t="str">
        <f t="shared" si="58"/>
        <v>►</v>
      </c>
      <c r="L303" s="341"/>
      <c r="M303" s="341"/>
      <c r="N303" s="341"/>
      <c r="O303" s="341"/>
      <c r="P303" s="341"/>
      <c r="Q303" s="1"/>
      <c r="R303" s="1"/>
      <c r="S303" s="77"/>
      <c r="T303" s="77"/>
      <c r="U303" s="77"/>
      <c r="V303" s="77"/>
      <c r="W303" s="1"/>
      <c r="X303" s="46" t="str">
        <f t="shared" si="62"/>
        <v/>
      </c>
      <c r="Y303" s="46" t="str">
        <f>IF(NOT(AND(LEFT(R303,1)="L",R303&lt;&gt;"LIGNE")),"",IF(UPPER(TRIM(W303))="QS","Qt. suffisante",IF(AJ303="","",IF(AF303="MASSE",IF(AJ303&gt;=1,"Kg","g"),IF(AF303="VOLUME",IF(AJ303&gt;=1,"L","cl"),IFERROR(VLOOKUP(UPPER(TRIM(V303)),AP4:AS49,4,FALSE),V303))))))</f>
        <v/>
      </c>
      <c r="Z303" s="78" t="str">
        <f t="shared" si="63"/>
        <v/>
      </c>
      <c r="AA303" s="45" t="str">
        <f>IF(NOT(AND(LEFT(R303,1)="L",R303&lt;&gt;"LIGNE")),"",IF(UPPER(TRIM(W303))="QS","Qt. suffisante",IF(AI303="","",IF(AF303="MASSE",IF(AI303&gt;=1,"Kg","g"),IF(AF303="VOLUME",IF(AI303&gt;=1,"L","cl"),IFERROR(VLOOKUP(UPPER(TRIM(V303)),AP4:AS49,4,FALSE),V303))))))</f>
        <v/>
      </c>
      <c r="AB303" s="47" t="str">
        <f t="shared" si="59"/>
        <v/>
      </c>
      <c r="AC303" s="47" t="str">
        <f t="shared" si="60"/>
        <v/>
      </c>
      <c r="AD303" s="47" t="str">
        <f t="shared" si="64"/>
        <v/>
      </c>
      <c r="AE303" s="1"/>
      <c r="AF303" s="48" t="str">
        <f>IF(NOT(AND(LEFT(R303,1)="L",R303&lt;&gt;"LIGNE")),"",IFERROR(VLOOKUP(UPPER(TRIM(V303)),AP4:AS49,2,FALSE),""))</f>
        <v/>
      </c>
      <c r="AG303" s="49" t="str">
        <f>IF(NOT(AND(LEFT(R303,1)="L",R303&lt;&gt;"LIGNE")),"",IFERROR(VLOOKUP(UPPER(TRIM(V303)),AP4:AS49,3,FALSE),""))</f>
        <v/>
      </c>
      <c r="AH303" s="49" t="str">
        <f t="shared" si="61"/>
        <v/>
      </c>
      <c r="AI303" s="49" t="str">
        <f t="shared" si="65"/>
        <v/>
      </c>
      <c r="AJ303" s="49" t="str">
        <f t="shared" si="66"/>
        <v/>
      </c>
      <c r="AK303" s="40" t="str">
        <f>IF(R303="RECETTE","",IF(R303="PRINCIPAL AUTEUR",IF(OR(S303="",T303="",V303="",W303="",S303=0),"",IFERROR(IF(OR(VLOOKUP(UPPER(TRIM(SUBSTITUTE(T303,CHAR(160)," "))),AP4:AS49,2,FALSE)&lt;&gt;VLOOKUP(UPPER(TRIM(SUBSTITUTE(W303,CHAR(160)," "))),AP4:AS49,2,FALSE),AND(VLOOKUP(UPPER(TRIM(SUBSTITUTE(T303,CHAR(160)," "))),AP4:AS49,2,FALSE)="AUTRE",UPPER(TRIM(SUBSTITUTE(T303,CHAR(160)," ")))&lt;&gt;UPPER(TRIM(SUBSTITUTE(W303,CHAR(160)," "))))),"",(V303*VLOOKUP(UPPER(TRIM(SUBSTITUTE(W303,CHAR(160)," "))),AP4:AS49,3,FALSE))/(S303*VLOOKUP(UPPER(TRIM(SUBSTITUTE(T303,CHAR(160)," "))),AP4:AS49,3,FALSE))),"")),IFERROR(AK302,"")))</f>
        <v/>
      </c>
      <c r="AL303" s="40" t="str">
        <f t="shared" si="67"/>
        <v/>
      </c>
      <c r="AM303" s="50">
        <f t="shared" si="68"/>
        <v>0</v>
      </c>
      <c r="AN303" s="1"/>
      <c r="AO303" s="1"/>
      <c r="AP303" s="64" t="s">
        <v>442</v>
      </c>
      <c r="AQ303" s="1"/>
      <c r="AR303" s="1"/>
      <c r="AS303" s="1"/>
      <c r="BJ303" s="229">
        <v>1</v>
      </c>
    </row>
    <row r="304" spans="1:62" ht="20.100000000000001" customHeight="1" x14ac:dyDescent="0.25">
      <c r="A304" s="232" t="s">
        <v>237</v>
      </c>
      <c r="B304" s="178">
        <f t="shared" si="69"/>
        <v>0</v>
      </c>
      <c r="C304" s="156"/>
      <c r="D304" s="157"/>
      <c r="E304" s="157"/>
      <c r="F304" s="157"/>
      <c r="G304" s="157"/>
      <c r="H304" s="157"/>
      <c r="I304" s="158"/>
      <c r="J304" s="131" t="s">
        <v>237</v>
      </c>
      <c r="K304" s="255" t="str">
        <f t="shared" si="58"/>
        <v>►</v>
      </c>
      <c r="L304" s="341"/>
      <c r="M304" s="341"/>
      <c r="N304" s="341"/>
      <c r="O304" s="341"/>
      <c r="P304" s="341"/>
      <c r="Q304" s="1"/>
      <c r="R304" s="1"/>
      <c r="S304" s="77"/>
      <c r="T304" s="77"/>
      <c r="U304" s="77"/>
      <c r="V304" s="77"/>
      <c r="W304" s="1"/>
      <c r="X304" s="46" t="str">
        <f t="shared" si="62"/>
        <v/>
      </c>
      <c r="Y304" s="46" t="str">
        <f>IF(NOT(AND(LEFT(R304,1)="L",R304&lt;&gt;"LIGNE")),"",IF(UPPER(TRIM(W304))="QS","Qt. suffisante",IF(AJ304="","",IF(AF304="MASSE",IF(AJ304&gt;=1,"Kg","g"),IF(AF304="VOLUME",IF(AJ304&gt;=1,"L","cl"),IFERROR(VLOOKUP(UPPER(TRIM(V304)),AP4:AS49,4,FALSE),V304))))))</f>
        <v/>
      </c>
      <c r="Z304" s="78" t="str">
        <f t="shared" si="63"/>
        <v/>
      </c>
      <c r="AA304" s="45" t="str">
        <f>IF(NOT(AND(LEFT(R304,1)="L",R304&lt;&gt;"LIGNE")),"",IF(UPPER(TRIM(W304))="QS","Qt. suffisante",IF(AI304="","",IF(AF304="MASSE",IF(AI304&gt;=1,"Kg","g"),IF(AF304="VOLUME",IF(AI304&gt;=1,"L","cl"),IFERROR(VLOOKUP(UPPER(TRIM(V304)),AP4:AS49,4,FALSE),V304))))))</f>
        <v/>
      </c>
      <c r="AB304" s="47" t="str">
        <f t="shared" si="59"/>
        <v/>
      </c>
      <c r="AC304" s="47" t="str">
        <f t="shared" si="60"/>
        <v/>
      </c>
      <c r="AD304" s="47" t="str">
        <f t="shared" si="64"/>
        <v/>
      </c>
      <c r="AE304" s="1"/>
      <c r="AF304" s="48" t="str">
        <f>IF(NOT(AND(LEFT(R304,1)="L",R304&lt;&gt;"LIGNE")),"",IFERROR(VLOOKUP(UPPER(TRIM(V304)),AP4:AS49,2,FALSE),""))</f>
        <v/>
      </c>
      <c r="AG304" s="49" t="str">
        <f>IF(NOT(AND(LEFT(R304,1)="L",R304&lt;&gt;"LIGNE")),"",IFERROR(VLOOKUP(UPPER(TRIM(V304)),AP4:AS49,3,FALSE),""))</f>
        <v/>
      </c>
      <c r="AH304" s="49" t="str">
        <f t="shared" si="61"/>
        <v/>
      </c>
      <c r="AI304" s="49" t="str">
        <f t="shared" si="65"/>
        <v/>
      </c>
      <c r="AJ304" s="49" t="str">
        <f t="shared" si="66"/>
        <v/>
      </c>
      <c r="AK304" s="40" t="str">
        <f>IF(R304="RECETTE","",IF(R304="PRINCIPAL AUTEUR",IF(OR(S304="",T304="",V304="",W304="",S304=0),"",IFERROR(IF(OR(VLOOKUP(UPPER(TRIM(SUBSTITUTE(T304,CHAR(160)," "))),AP4:AS49,2,FALSE)&lt;&gt;VLOOKUP(UPPER(TRIM(SUBSTITUTE(W304,CHAR(160)," "))),AP4:AS49,2,FALSE),AND(VLOOKUP(UPPER(TRIM(SUBSTITUTE(T304,CHAR(160)," "))),AP4:AS49,2,FALSE)="AUTRE",UPPER(TRIM(SUBSTITUTE(T304,CHAR(160)," ")))&lt;&gt;UPPER(TRIM(SUBSTITUTE(W304,CHAR(160)," "))))),"",(V304*VLOOKUP(UPPER(TRIM(SUBSTITUTE(W304,CHAR(160)," "))),AP4:AS49,3,FALSE))/(S304*VLOOKUP(UPPER(TRIM(SUBSTITUTE(T304,CHAR(160)," "))),AP4:AS49,3,FALSE))),"")),IFERROR(AK303,"")))</f>
        <v/>
      </c>
      <c r="AL304" s="40" t="str">
        <f t="shared" si="67"/>
        <v/>
      </c>
      <c r="AM304" s="50">
        <f t="shared" si="68"/>
        <v>0</v>
      </c>
      <c r="AN304" s="1"/>
      <c r="AO304" s="1"/>
      <c r="AP304" s="64" t="s">
        <v>443</v>
      </c>
      <c r="AQ304" s="1"/>
      <c r="AR304" s="1"/>
      <c r="AS304" s="1"/>
      <c r="BJ304" s="229">
        <v>1</v>
      </c>
    </row>
    <row r="305" spans="1:62" ht="20.100000000000001" customHeight="1" x14ac:dyDescent="0.25">
      <c r="A305" s="232" t="s">
        <v>237</v>
      </c>
      <c r="B305" s="178">
        <f t="shared" si="69"/>
        <v>0</v>
      </c>
      <c r="C305" s="156"/>
      <c r="D305" s="157"/>
      <c r="E305" s="157"/>
      <c r="F305" s="157"/>
      <c r="G305" s="157"/>
      <c r="H305" s="157"/>
      <c r="I305" s="158"/>
      <c r="J305" s="131" t="s">
        <v>237</v>
      </c>
      <c r="K305" s="255" t="str">
        <f t="shared" si="58"/>
        <v>►</v>
      </c>
      <c r="L305" s="341"/>
      <c r="M305" s="341"/>
      <c r="N305" s="341"/>
      <c r="O305" s="341"/>
      <c r="P305" s="341"/>
      <c r="Q305" s="1"/>
      <c r="R305" s="1"/>
      <c r="S305" s="77"/>
      <c r="T305" s="77"/>
      <c r="U305" s="77"/>
      <c r="V305" s="77"/>
      <c r="W305" s="1"/>
      <c r="X305" s="46" t="str">
        <f t="shared" si="62"/>
        <v/>
      </c>
      <c r="Y305" s="46" t="str">
        <f>IF(NOT(AND(LEFT(R305,1)="L",R305&lt;&gt;"LIGNE")),"",IF(UPPER(TRIM(W305))="QS","Qt. suffisante",IF(AJ305="","",IF(AF305="MASSE",IF(AJ305&gt;=1,"Kg","g"),IF(AF305="VOLUME",IF(AJ305&gt;=1,"L","cl"),IFERROR(VLOOKUP(UPPER(TRIM(V305)),AP4:AS49,4,FALSE),V305))))))</f>
        <v/>
      </c>
      <c r="Z305" s="78" t="str">
        <f t="shared" si="63"/>
        <v/>
      </c>
      <c r="AA305" s="45" t="str">
        <f>IF(NOT(AND(LEFT(R305,1)="L",R305&lt;&gt;"LIGNE")),"",IF(UPPER(TRIM(W305))="QS","Qt. suffisante",IF(AI305="","",IF(AF305="MASSE",IF(AI305&gt;=1,"Kg","g"),IF(AF305="VOLUME",IF(AI305&gt;=1,"L","cl"),IFERROR(VLOOKUP(UPPER(TRIM(V305)),AP4:AS49,4,FALSE),V305))))))</f>
        <v/>
      </c>
      <c r="AB305" s="47" t="str">
        <f t="shared" si="59"/>
        <v/>
      </c>
      <c r="AC305" s="47" t="str">
        <f t="shared" si="60"/>
        <v/>
      </c>
      <c r="AD305" s="47" t="str">
        <f t="shared" si="64"/>
        <v/>
      </c>
      <c r="AE305" s="1"/>
      <c r="AF305" s="48" t="str">
        <f>IF(NOT(AND(LEFT(R305,1)="L",R305&lt;&gt;"LIGNE")),"",IFERROR(VLOOKUP(UPPER(TRIM(V305)),AP4:AS49,2,FALSE),""))</f>
        <v/>
      </c>
      <c r="AG305" s="49" t="str">
        <f>IF(NOT(AND(LEFT(R305,1)="L",R305&lt;&gt;"LIGNE")),"",IFERROR(VLOOKUP(UPPER(TRIM(V305)),AP4:AS49,3,FALSE),""))</f>
        <v/>
      </c>
      <c r="AH305" s="49" t="str">
        <f t="shared" si="61"/>
        <v/>
      </c>
      <c r="AI305" s="49" t="str">
        <f t="shared" si="65"/>
        <v/>
      </c>
      <c r="AJ305" s="49" t="str">
        <f t="shared" si="66"/>
        <v/>
      </c>
      <c r="AK305" s="40" t="str">
        <f>IF(R305="RECETTE","",IF(R305="PRINCIPAL AUTEUR",IF(OR(S305="",T305="",V305="",W305="",S305=0),"",IFERROR(IF(OR(VLOOKUP(UPPER(TRIM(SUBSTITUTE(T305,CHAR(160)," "))),AP4:AS49,2,FALSE)&lt;&gt;VLOOKUP(UPPER(TRIM(SUBSTITUTE(W305,CHAR(160)," "))),AP4:AS49,2,FALSE),AND(VLOOKUP(UPPER(TRIM(SUBSTITUTE(T305,CHAR(160)," "))),AP4:AS49,2,FALSE)="AUTRE",UPPER(TRIM(SUBSTITUTE(T305,CHAR(160)," ")))&lt;&gt;UPPER(TRIM(SUBSTITUTE(W305,CHAR(160)," "))))),"",(V305*VLOOKUP(UPPER(TRIM(SUBSTITUTE(W305,CHAR(160)," "))),AP4:AS49,3,FALSE))/(S305*VLOOKUP(UPPER(TRIM(SUBSTITUTE(T305,CHAR(160)," "))),AP4:AS49,3,FALSE))),"")),IFERROR(AK304,"")))</f>
        <v/>
      </c>
      <c r="AL305" s="40" t="str">
        <f t="shared" si="67"/>
        <v/>
      </c>
      <c r="AM305" s="50">
        <f t="shared" si="68"/>
        <v>0</v>
      </c>
      <c r="AN305" s="1"/>
      <c r="AO305" s="1"/>
      <c r="AP305" s="64" t="s">
        <v>367</v>
      </c>
      <c r="AQ305" s="1"/>
      <c r="AR305" s="1"/>
      <c r="AS305" s="1"/>
      <c r="BJ305" s="229">
        <v>1</v>
      </c>
    </row>
    <row r="306" spans="1:62" ht="20.100000000000001" customHeight="1" x14ac:dyDescent="0.25">
      <c r="A306" s="232" t="s">
        <v>237</v>
      </c>
      <c r="B306" s="178">
        <f t="shared" si="69"/>
        <v>0</v>
      </c>
      <c r="C306" s="156"/>
      <c r="D306" s="157"/>
      <c r="E306" s="157"/>
      <c r="F306" s="157"/>
      <c r="G306" s="157"/>
      <c r="H306" s="157"/>
      <c r="I306" s="158"/>
      <c r="J306" s="131" t="s">
        <v>237</v>
      </c>
      <c r="K306" s="255" t="str">
        <f t="shared" si="58"/>
        <v>►</v>
      </c>
      <c r="L306" s="341"/>
      <c r="M306" s="341"/>
      <c r="N306" s="341"/>
      <c r="O306" s="341"/>
      <c r="P306" s="341"/>
      <c r="Q306" s="1"/>
      <c r="R306" s="1"/>
      <c r="S306" s="77"/>
      <c r="T306" s="77"/>
      <c r="U306" s="77"/>
      <c r="V306" s="77"/>
      <c r="W306" s="1"/>
      <c r="X306" s="46" t="str">
        <f t="shared" si="62"/>
        <v/>
      </c>
      <c r="Y306" s="46" t="str">
        <f>IF(NOT(AND(LEFT(R306,1)="L",R306&lt;&gt;"LIGNE")),"",IF(UPPER(TRIM(W306))="QS","Qt. suffisante",IF(AJ306="","",IF(AF306="MASSE",IF(AJ306&gt;=1,"Kg","g"),IF(AF306="VOLUME",IF(AJ306&gt;=1,"L","cl"),IFERROR(VLOOKUP(UPPER(TRIM(V306)),AP4:AS49,4,FALSE),V306))))))</f>
        <v/>
      </c>
      <c r="Z306" s="78" t="str">
        <f t="shared" si="63"/>
        <v/>
      </c>
      <c r="AA306" s="45" t="str">
        <f>IF(NOT(AND(LEFT(R306,1)="L",R306&lt;&gt;"LIGNE")),"",IF(UPPER(TRIM(W306))="QS","Qt. suffisante",IF(AI306="","",IF(AF306="MASSE",IF(AI306&gt;=1,"Kg","g"),IF(AF306="VOLUME",IF(AI306&gt;=1,"L","cl"),IFERROR(VLOOKUP(UPPER(TRIM(V306)),AP4:AS49,4,FALSE),V306))))))</f>
        <v/>
      </c>
      <c r="AB306" s="47" t="str">
        <f t="shared" si="59"/>
        <v/>
      </c>
      <c r="AC306" s="47" t="str">
        <f t="shared" si="60"/>
        <v/>
      </c>
      <c r="AD306" s="47" t="str">
        <f t="shared" si="64"/>
        <v/>
      </c>
      <c r="AE306" s="1"/>
      <c r="AF306" s="48" t="str">
        <f>IF(NOT(AND(LEFT(R306,1)="L",R306&lt;&gt;"LIGNE")),"",IFERROR(VLOOKUP(UPPER(TRIM(V306)),AP4:AS49,2,FALSE),""))</f>
        <v/>
      </c>
      <c r="AG306" s="49" t="str">
        <f>IF(NOT(AND(LEFT(R306,1)="L",R306&lt;&gt;"LIGNE")),"",IFERROR(VLOOKUP(UPPER(TRIM(V306)),AP4:AS49,3,FALSE),""))</f>
        <v/>
      </c>
      <c r="AH306" s="49" t="str">
        <f t="shared" si="61"/>
        <v/>
      </c>
      <c r="AI306" s="49" t="str">
        <f t="shared" si="65"/>
        <v/>
      </c>
      <c r="AJ306" s="49" t="str">
        <f t="shared" si="66"/>
        <v/>
      </c>
      <c r="AK306" s="40" t="str">
        <f>IF(R306="RECETTE","",IF(R306="PRINCIPAL AUTEUR",IF(OR(S306="",T306="",V306="",W306="",S306=0),"",IFERROR(IF(OR(VLOOKUP(UPPER(TRIM(SUBSTITUTE(T306,CHAR(160)," "))),AP4:AS49,2,FALSE)&lt;&gt;VLOOKUP(UPPER(TRIM(SUBSTITUTE(W306,CHAR(160)," "))),AP4:AS49,2,FALSE),AND(VLOOKUP(UPPER(TRIM(SUBSTITUTE(T306,CHAR(160)," "))),AP4:AS49,2,FALSE)="AUTRE",UPPER(TRIM(SUBSTITUTE(T306,CHAR(160)," ")))&lt;&gt;UPPER(TRIM(SUBSTITUTE(W306,CHAR(160)," "))))),"",(V306*VLOOKUP(UPPER(TRIM(SUBSTITUTE(W306,CHAR(160)," "))),AP4:AS49,3,FALSE))/(S306*VLOOKUP(UPPER(TRIM(SUBSTITUTE(T306,CHAR(160)," "))),AP4:AS49,3,FALSE))),"")),IFERROR(AK305,"")))</f>
        <v/>
      </c>
      <c r="AL306" s="40" t="str">
        <f t="shared" si="67"/>
        <v/>
      </c>
      <c r="AM306" s="50">
        <f t="shared" si="68"/>
        <v>0</v>
      </c>
      <c r="AN306" s="1"/>
      <c r="AO306" s="1"/>
      <c r="AP306" s="65" t="s">
        <v>444</v>
      </c>
      <c r="AQ306" s="1"/>
      <c r="AR306" s="1"/>
      <c r="AS306" s="1"/>
      <c r="BJ306" s="229">
        <v>1</v>
      </c>
    </row>
    <row r="307" spans="1:62" ht="20.100000000000001" customHeight="1" x14ac:dyDescent="0.25">
      <c r="A307" s="232" t="s">
        <v>237</v>
      </c>
      <c r="B307" s="178">
        <f t="shared" si="69"/>
        <v>0</v>
      </c>
      <c r="C307" s="156"/>
      <c r="D307" s="157"/>
      <c r="E307" s="157"/>
      <c r="F307" s="157"/>
      <c r="G307" s="157"/>
      <c r="H307" s="157"/>
      <c r="I307" s="158"/>
      <c r="J307" s="131" t="s">
        <v>237</v>
      </c>
      <c r="K307" s="255" t="str">
        <f t="shared" si="58"/>
        <v>►</v>
      </c>
      <c r="L307" s="341"/>
      <c r="M307" s="341"/>
      <c r="N307" s="341"/>
      <c r="O307" s="341"/>
      <c r="P307" s="341"/>
      <c r="Q307" s="1"/>
      <c r="R307" s="1"/>
      <c r="S307" s="77"/>
      <c r="T307" s="77"/>
      <c r="U307" s="77"/>
      <c r="V307" s="77"/>
      <c r="W307" s="1"/>
      <c r="X307" s="46" t="str">
        <f t="shared" si="62"/>
        <v/>
      </c>
      <c r="Y307" s="46" t="str">
        <f>IF(NOT(AND(LEFT(R307,1)="L",R307&lt;&gt;"LIGNE")),"",IF(UPPER(TRIM(W307))="QS","Qt. suffisante",IF(AJ307="","",IF(AF307="MASSE",IF(AJ307&gt;=1,"Kg","g"),IF(AF307="VOLUME",IF(AJ307&gt;=1,"L","cl"),IFERROR(VLOOKUP(UPPER(TRIM(V307)),AP4:AS49,4,FALSE),V307))))))</f>
        <v/>
      </c>
      <c r="Z307" s="78" t="str">
        <f t="shared" si="63"/>
        <v/>
      </c>
      <c r="AA307" s="45" t="str">
        <f>IF(NOT(AND(LEFT(R307,1)="L",R307&lt;&gt;"LIGNE")),"",IF(UPPER(TRIM(W307))="QS","Qt. suffisante",IF(AI307="","",IF(AF307="MASSE",IF(AI307&gt;=1,"Kg","g"),IF(AF307="VOLUME",IF(AI307&gt;=1,"L","cl"),IFERROR(VLOOKUP(UPPER(TRIM(V307)),AP4:AS49,4,FALSE),V307))))))</f>
        <v/>
      </c>
      <c r="AB307" s="47" t="str">
        <f t="shared" si="59"/>
        <v/>
      </c>
      <c r="AC307" s="47" t="str">
        <f t="shared" si="60"/>
        <v/>
      </c>
      <c r="AD307" s="47" t="str">
        <f t="shared" si="64"/>
        <v/>
      </c>
      <c r="AE307" s="1"/>
      <c r="AF307" s="48" t="str">
        <f>IF(NOT(AND(LEFT(R307,1)="L",R307&lt;&gt;"LIGNE")),"",IFERROR(VLOOKUP(UPPER(TRIM(V307)),AP4:AS49,2,FALSE),""))</f>
        <v/>
      </c>
      <c r="AG307" s="49" t="str">
        <f>IF(NOT(AND(LEFT(R307,1)="L",R307&lt;&gt;"LIGNE")),"",IFERROR(VLOOKUP(UPPER(TRIM(V307)),AP4:AS49,3,FALSE),""))</f>
        <v/>
      </c>
      <c r="AH307" s="49" t="str">
        <f t="shared" si="61"/>
        <v/>
      </c>
      <c r="AI307" s="49" t="str">
        <f t="shared" si="65"/>
        <v/>
      </c>
      <c r="AJ307" s="49" t="str">
        <f t="shared" si="66"/>
        <v/>
      </c>
      <c r="AK307" s="40" t="str">
        <f>IF(R307="RECETTE","",IF(R307="PRINCIPAL AUTEUR",IF(OR(S307="",T307="",V307="",W307="",S307=0),"",IFERROR(IF(OR(VLOOKUP(UPPER(TRIM(SUBSTITUTE(T307,CHAR(160)," "))),AP4:AS49,2,FALSE)&lt;&gt;VLOOKUP(UPPER(TRIM(SUBSTITUTE(W307,CHAR(160)," "))),AP4:AS49,2,FALSE),AND(VLOOKUP(UPPER(TRIM(SUBSTITUTE(T307,CHAR(160)," "))),AP4:AS49,2,FALSE)="AUTRE",UPPER(TRIM(SUBSTITUTE(T307,CHAR(160)," ")))&lt;&gt;UPPER(TRIM(SUBSTITUTE(W307,CHAR(160)," "))))),"",(V307*VLOOKUP(UPPER(TRIM(SUBSTITUTE(W307,CHAR(160)," "))),AP4:AS49,3,FALSE))/(S307*VLOOKUP(UPPER(TRIM(SUBSTITUTE(T307,CHAR(160)," "))),AP4:AS49,3,FALSE))),"")),IFERROR(AK306,"")))</f>
        <v/>
      </c>
      <c r="AL307" s="40" t="str">
        <f t="shared" si="67"/>
        <v/>
      </c>
      <c r="AM307" s="50">
        <f t="shared" si="68"/>
        <v>0</v>
      </c>
      <c r="AN307" s="1"/>
      <c r="AO307" s="1"/>
      <c r="AP307" s="60" t="s">
        <v>62</v>
      </c>
      <c r="AQ307" s="1"/>
      <c r="AR307" s="1"/>
      <c r="AS307" s="1"/>
      <c r="BJ307" s="229">
        <v>1</v>
      </c>
    </row>
    <row r="308" spans="1:62" ht="20.100000000000001" customHeight="1" x14ac:dyDescent="0.25">
      <c r="A308" s="232" t="s">
        <v>237</v>
      </c>
      <c r="B308" s="178">
        <f t="shared" si="69"/>
        <v>0</v>
      </c>
      <c r="C308" s="156"/>
      <c r="D308" s="157"/>
      <c r="E308" s="157"/>
      <c r="F308" s="157"/>
      <c r="G308" s="157"/>
      <c r="H308" s="157"/>
      <c r="I308" s="158"/>
      <c r="J308" s="131" t="s">
        <v>237</v>
      </c>
      <c r="K308" s="255" t="str">
        <f t="shared" si="58"/>
        <v>►</v>
      </c>
      <c r="L308" s="341"/>
      <c r="M308" s="341"/>
      <c r="N308" s="341"/>
      <c r="O308" s="341"/>
      <c r="P308" s="341"/>
      <c r="Q308" s="1"/>
      <c r="R308" s="1"/>
      <c r="S308" s="77"/>
      <c r="T308" s="77"/>
      <c r="U308" s="77"/>
      <c r="V308" s="77"/>
      <c r="W308" s="1"/>
      <c r="X308" s="46" t="str">
        <f t="shared" si="62"/>
        <v/>
      </c>
      <c r="Y308" s="46" t="str">
        <f>IF(NOT(AND(LEFT(R308,1)="L",R308&lt;&gt;"LIGNE")),"",IF(UPPER(TRIM(W308))="QS","Qt. suffisante",IF(AJ308="","",IF(AF308="MASSE",IF(AJ308&gt;=1,"Kg","g"),IF(AF308="VOLUME",IF(AJ308&gt;=1,"L","cl"),IFERROR(VLOOKUP(UPPER(TRIM(V308)),AP4:AS49,4,FALSE),V308))))))</f>
        <v/>
      </c>
      <c r="Z308" s="78" t="str">
        <f t="shared" si="63"/>
        <v/>
      </c>
      <c r="AA308" s="45" t="str">
        <f>IF(NOT(AND(LEFT(R308,1)="L",R308&lt;&gt;"LIGNE")),"",IF(UPPER(TRIM(W308))="QS","Qt. suffisante",IF(AI308="","",IF(AF308="MASSE",IF(AI308&gt;=1,"Kg","g"),IF(AF308="VOLUME",IF(AI308&gt;=1,"L","cl"),IFERROR(VLOOKUP(UPPER(TRIM(V308)),AP4:AS49,4,FALSE),V308))))))</f>
        <v/>
      </c>
      <c r="AB308" s="47" t="str">
        <f t="shared" si="59"/>
        <v/>
      </c>
      <c r="AC308" s="47" t="str">
        <f t="shared" si="60"/>
        <v/>
      </c>
      <c r="AD308" s="47" t="str">
        <f t="shared" si="64"/>
        <v/>
      </c>
      <c r="AE308" s="1"/>
      <c r="AF308" s="48" t="str">
        <f>IF(NOT(AND(LEFT(R308,1)="L",R308&lt;&gt;"LIGNE")),"",IFERROR(VLOOKUP(UPPER(TRIM(V308)),AP4:AS49,2,FALSE),""))</f>
        <v/>
      </c>
      <c r="AG308" s="49" t="str">
        <f>IF(NOT(AND(LEFT(R308,1)="L",R308&lt;&gt;"LIGNE")),"",IFERROR(VLOOKUP(UPPER(TRIM(V308)),AP4:AS49,3,FALSE),""))</f>
        <v/>
      </c>
      <c r="AH308" s="49" t="str">
        <f t="shared" si="61"/>
        <v/>
      </c>
      <c r="AI308" s="49" t="str">
        <f t="shared" si="65"/>
        <v/>
      </c>
      <c r="AJ308" s="49" t="str">
        <f t="shared" si="66"/>
        <v/>
      </c>
      <c r="AK308" s="40" t="str">
        <f>IF(R308="RECETTE","",IF(R308="PRINCIPAL AUTEUR",IF(OR(S308="",T308="",V308="",W308="",S308=0),"",IFERROR(IF(OR(VLOOKUP(UPPER(TRIM(SUBSTITUTE(T308,CHAR(160)," "))),AP4:AS49,2,FALSE)&lt;&gt;VLOOKUP(UPPER(TRIM(SUBSTITUTE(W308,CHAR(160)," "))),AP4:AS49,2,FALSE),AND(VLOOKUP(UPPER(TRIM(SUBSTITUTE(T308,CHAR(160)," "))),AP4:AS49,2,FALSE)="AUTRE",UPPER(TRIM(SUBSTITUTE(T308,CHAR(160)," ")))&lt;&gt;UPPER(TRIM(SUBSTITUTE(W308,CHAR(160)," "))))),"",(V308*VLOOKUP(UPPER(TRIM(SUBSTITUTE(W308,CHAR(160)," "))),AP4:AS49,3,FALSE))/(S308*VLOOKUP(UPPER(TRIM(SUBSTITUTE(T308,CHAR(160)," "))),AP4:AS49,3,FALSE))),"")),IFERROR(AK307,"")))</f>
        <v/>
      </c>
      <c r="AL308" s="40" t="str">
        <f t="shared" si="67"/>
        <v/>
      </c>
      <c r="AM308" s="50">
        <f t="shared" si="68"/>
        <v>0</v>
      </c>
      <c r="AN308" s="1"/>
      <c r="AO308" s="1"/>
      <c r="AP308" s="65" t="s">
        <v>445</v>
      </c>
      <c r="AQ308" s="1"/>
      <c r="AR308" s="1"/>
      <c r="AS308" s="1"/>
      <c r="BJ308" s="229">
        <v>1</v>
      </c>
    </row>
    <row r="309" spans="1:62" ht="20.100000000000001" customHeight="1" x14ac:dyDescent="0.25">
      <c r="A309" s="232" t="s">
        <v>237</v>
      </c>
      <c r="B309" s="178">
        <f t="shared" si="69"/>
        <v>0</v>
      </c>
      <c r="C309" s="156"/>
      <c r="D309" s="157"/>
      <c r="E309" s="157"/>
      <c r="F309" s="157"/>
      <c r="G309" s="157"/>
      <c r="H309" s="157"/>
      <c r="I309" s="158"/>
      <c r="J309" s="131" t="s">
        <v>237</v>
      </c>
      <c r="K309" s="255" t="str">
        <f t="shared" si="58"/>
        <v>►</v>
      </c>
      <c r="L309" s="341"/>
      <c r="M309" s="341"/>
      <c r="N309" s="341"/>
      <c r="O309" s="341"/>
      <c r="P309" s="341"/>
      <c r="Q309" s="1"/>
      <c r="R309" s="1"/>
      <c r="S309" s="77"/>
      <c r="T309" s="77"/>
      <c r="U309" s="77"/>
      <c r="V309" s="77"/>
      <c r="W309" s="1"/>
      <c r="X309" s="46" t="str">
        <f t="shared" si="62"/>
        <v/>
      </c>
      <c r="Y309" s="46" t="str">
        <f>IF(NOT(AND(LEFT(R309,1)="L",R309&lt;&gt;"LIGNE")),"",IF(UPPER(TRIM(W309))="QS","Qt. suffisante",IF(AJ309="","",IF(AF309="MASSE",IF(AJ309&gt;=1,"Kg","g"),IF(AF309="VOLUME",IF(AJ309&gt;=1,"L","cl"),IFERROR(VLOOKUP(UPPER(TRIM(V309)),AP4:AS49,4,FALSE),V309))))))</f>
        <v/>
      </c>
      <c r="Z309" s="78" t="str">
        <f t="shared" si="63"/>
        <v/>
      </c>
      <c r="AA309" s="45" t="str">
        <f>IF(NOT(AND(LEFT(R309,1)="L",R309&lt;&gt;"LIGNE")),"",IF(UPPER(TRIM(W309))="QS","Qt. suffisante",IF(AI309="","",IF(AF309="MASSE",IF(AI309&gt;=1,"Kg","g"),IF(AF309="VOLUME",IF(AI309&gt;=1,"L","cl"),IFERROR(VLOOKUP(UPPER(TRIM(V309)),AP4:AS49,4,FALSE),V309))))))</f>
        <v/>
      </c>
      <c r="AB309" s="47" t="str">
        <f t="shared" si="59"/>
        <v/>
      </c>
      <c r="AC309" s="47" t="str">
        <f t="shared" si="60"/>
        <v/>
      </c>
      <c r="AD309" s="47" t="str">
        <f t="shared" si="64"/>
        <v/>
      </c>
      <c r="AE309" s="1"/>
      <c r="AF309" s="48" t="str">
        <f>IF(NOT(AND(LEFT(R309,1)="L",R309&lt;&gt;"LIGNE")),"",IFERROR(VLOOKUP(UPPER(TRIM(V309)),AP4:AS49,2,FALSE),""))</f>
        <v/>
      </c>
      <c r="AG309" s="49" t="str">
        <f>IF(NOT(AND(LEFT(R309,1)="L",R309&lt;&gt;"LIGNE")),"",IFERROR(VLOOKUP(UPPER(TRIM(V309)),AP4:AS49,3,FALSE),""))</f>
        <v/>
      </c>
      <c r="AH309" s="49" t="str">
        <f t="shared" si="61"/>
        <v/>
      </c>
      <c r="AI309" s="49" t="str">
        <f t="shared" si="65"/>
        <v/>
      </c>
      <c r="AJ309" s="49" t="str">
        <f t="shared" si="66"/>
        <v/>
      </c>
      <c r="AK309" s="40" t="str">
        <f>IF(R309="RECETTE","",IF(R309="PRINCIPAL AUTEUR",IF(OR(S309="",T309="",V309="",W309="",S309=0),"",IFERROR(IF(OR(VLOOKUP(UPPER(TRIM(SUBSTITUTE(T309,CHAR(160)," "))),AP4:AS49,2,FALSE)&lt;&gt;VLOOKUP(UPPER(TRIM(SUBSTITUTE(W309,CHAR(160)," "))),AP4:AS49,2,FALSE),AND(VLOOKUP(UPPER(TRIM(SUBSTITUTE(T309,CHAR(160)," "))),AP4:AS49,2,FALSE)="AUTRE",UPPER(TRIM(SUBSTITUTE(T309,CHAR(160)," ")))&lt;&gt;UPPER(TRIM(SUBSTITUTE(W309,CHAR(160)," "))))),"",(V309*VLOOKUP(UPPER(TRIM(SUBSTITUTE(W309,CHAR(160)," "))),AP4:AS49,3,FALSE))/(S309*VLOOKUP(UPPER(TRIM(SUBSTITUTE(T309,CHAR(160)," "))),AP4:AS49,3,FALSE))),"")),IFERROR(AK308,"")))</f>
        <v/>
      </c>
      <c r="AL309" s="40" t="str">
        <f t="shared" si="67"/>
        <v/>
      </c>
      <c r="AM309" s="50">
        <f t="shared" si="68"/>
        <v>0</v>
      </c>
      <c r="AN309" s="1"/>
      <c r="AO309" s="1"/>
      <c r="AP309" s="65" t="s">
        <v>446</v>
      </c>
      <c r="AQ309" s="1"/>
      <c r="AR309" s="1"/>
      <c r="AS309" s="1"/>
      <c r="BJ309" s="229">
        <v>1</v>
      </c>
    </row>
    <row r="310" spans="1:62" ht="20.100000000000001" customHeight="1" x14ac:dyDescent="0.25">
      <c r="A310" s="232" t="s">
        <v>237</v>
      </c>
      <c r="B310" s="178">
        <f t="shared" si="69"/>
        <v>0</v>
      </c>
      <c r="C310" s="156"/>
      <c r="D310" s="157"/>
      <c r="E310" s="157"/>
      <c r="F310" s="157"/>
      <c r="G310" s="157"/>
      <c r="H310" s="157"/>
      <c r="I310" s="158"/>
      <c r="J310" s="131" t="s">
        <v>237</v>
      </c>
      <c r="K310" s="255" t="str">
        <f t="shared" si="58"/>
        <v>►</v>
      </c>
      <c r="L310" s="341"/>
      <c r="M310" s="341"/>
      <c r="N310" s="341"/>
      <c r="O310" s="341"/>
      <c r="P310" s="341"/>
      <c r="Q310" s="1"/>
      <c r="R310" s="1"/>
      <c r="S310" s="77"/>
      <c r="T310" s="77"/>
      <c r="U310" s="77"/>
      <c r="V310" s="77"/>
      <c r="W310" s="1"/>
      <c r="X310" s="46" t="str">
        <f t="shared" si="62"/>
        <v/>
      </c>
      <c r="Y310" s="46" t="str">
        <f>IF(NOT(AND(LEFT(R310,1)="L",R310&lt;&gt;"LIGNE")),"",IF(UPPER(TRIM(W310))="QS","Qt. suffisante",IF(AJ310="","",IF(AF310="MASSE",IF(AJ310&gt;=1,"Kg","g"),IF(AF310="VOLUME",IF(AJ310&gt;=1,"L","cl"),IFERROR(VLOOKUP(UPPER(TRIM(V310)),AP4:AS49,4,FALSE),V310))))))</f>
        <v/>
      </c>
      <c r="Z310" s="78" t="str">
        <f t="shared" si="63"/>
        <v/>
      </c>
      <c r="AA310" s="45" t="str">
        <f>IF(NOT(AND(LEFT(R310,1)="L",R310&lt;&gt;"LIGNE")),"",IF(UPPER(TRIM(W310))="QS","Qt. suffisante",IF(AI310="","",IF(AF310="MASSE",IF(AI310&gt;=1,"Kg","g"),IF(AF310="VOLUME",IF(AI310&gt;=1,"L","cl"),IFERROR(VLOOKUP(UPPER(TRIM(V310)),AP4:AS49,4,FALSE),V310))))))</f>
        <v/>
      </c>
      <c r="AB310" s="47" t="str">
        <f t="shared" si="59"/>
        <v/>
      </c>
      <c r="AC310" s="47" t="str">
        <f t="shared" si="60"/>
        <v/>
      </c>
      <c r="AD310" s="47" t="str">
        <f t="shared" si="64"/>
        <v/>
      </c>
      <c r="AE310" s="1"/>
      <c r="AF310" s="48" t="str">
        <f>IF(NOT(AND(LEFT(R310,1)="L",R310&lt;&gt;"LIGNE")),"",IFERROR(VLOOKUP(UPPER(TRIM(V310)),AP4:AS49,2,FALSE),""))</f>
        <v/>
      </c>
      <c r="AG310" s="49" t="str">
        <f>IF(NOT(AND(LEFT(R310,1)="L",R310&lt;&gt;"LIGNE")),"",IFERROR(VLOOKUP(UPPER(TRIM(V310)),AP4:AS49,3,FALSE),""))</f>
        <v/>
      </c>
      <c r="AH310" s="49" t="str">
        <f t="shared" si="61"/>
        <v/>
      </c>
      <c r="AI310" s="49" t="str">
        <f t="shared" si="65"/>
        <v/>
      </c>
      <c r="AJ310" s="49" t="str">
        <f t="shared" si="66"/>
        <v/>
      </c>
      <c r="AK310" s="40" t="str">
        <f>IF(R310="RECETTE","",IF(R310="PRINCIPAL AUTEUR",IF(OR(S310="",T310="",V310="",W310="",S310=0),"",IFERROR(IF(OR(VLOOKUP(UPPER(TRIM(SUBSTITUTE(T310,CHAR(160)," "))),AP4:AS49,2,FALSE)&lt;&gt;VLOOKUP(UPPER(TRIM(SUBSTITUTE(W310,CHAR(160)," "))),AP4:AS49,2,FALSE),AND(VLOOKUP(UPPER(TRIM(SUBSTITUTE(T310,CHAR(160)," "))),AP4:AS49,2,FALSE)="AUTRE",UPPER(TRIM(SUBSTITUTE(T310,CHAR(160)," ")))&lt;&gt;UPPER(TRIM(SUBSTITUTE(W310,CHAR(160)," "))))),"",(V310*VLOOKUP(UPPER(TRIM(SUBSTITUTE(W310,CHAR(160)," "))),AP4:AS49,3,FALSE))/(S310*VLOOKUP(UPPER(TRIM(SUBSTITUTE(T310,CHAR(160)," "))),AP4:AS49,3,FALSE))),"")),IFERROR(AK309,"")))</f>
        <v/>
      </c>
      <c r="AL310" s="40" t="str">
        <f t="shared" si="67"/>
        <v/>
      </c>
      <c r="AM310" s="50">
        <f t="shared" si="68"/>
        <v>0</v>
      </c>
      <c r="AN310" s="1"/>
      <c r="AO310" s="1"/>
      <c r="AP310" s="65" t="s">
        <v>447</v>
      </c>
      <c r="AQ310" s="1"/>
      <c r="AR310" s="1"/>
      <c r="AS310" s="1"/>
      <c r="BJ310" s="229">
        <v>1</v>
      </c>
    </row>
    <row r="311" spans="1:62" ht="20.100000000000001" customHeight="1" x14ac:dyDescent="0.25">
      <c r="A311" s="232" t="s">
        <v>237</v>
      </c>
      <c r="B311" s="178">
        <f t="shared" si="69"/>
        <v>0</v>
      </c>
      <c r="C311" s="156"/>
      <c r="D311" s="157"/>
      <c r="E311" s="157"/>
      <c r="F311" s="157"/>
      <c r="G311" s="157"/>
      <c r="H311" s="157"/>
      <c r="I311" s="158"/>
      <c r="J311" s="131" t="s">
        <v>237</v>
      </c>
      <c r="K311" s="255" t="str">
        <f t="shared" si="58"/>
        <v>►</v>
      </c>
      <c r="L311" s="341"/>
      <c r="M311" s="341"/>
      <c r="N311" s="341"/>
      <c r="O311" s="341"/>
      <c r="P311" s="341"/>
      <c r="Q311" s="1"/>
      <c r="R311" s="1"/>
      <c r="S311" s="77"/>
      <c r="T311" s="77"/>
      <c r="U311" s="77"/>
      <c r="V311" s="77"/>
      <c r="W311" s="1"/>
      <c r="X311" s="46" t="str">
        <f t="shared" si="62"/>
        <v/>
      </c>
      <c r="Y311" s="46" t="str">
        <f>IF(NOT(AND(LEFT(R311,1)="L",R311&lt;&gt;"LIGNE")),"",IF(UPPER(TRIM(W311))="QS","Qt. suffisante",IF(AJ311="","",IF(AF311="MASSE",IF(AJ311&gt;=1,"Kg","g"),IF(AF311="VOLUME",IF(AJ311&gt;=1,"L","cl"),IFERROR(VLOOKUP(UPPER(TRIM(V311)),AP4:AS49,4,FALSE),V311))))))</f>
        <v/>
      </c>
      <c r="Z311" s="78" t="str">
        <f t="shared" si="63"/>
        <v/>
      </c>
      <c r="AA311" s="45" t="str">
        <f>IF(NOT(AND(LEFT(R311,1)="L",R311&lt;&gt;"LIGNE")),"",IF(UPPER(TRIM(W311))="QS","Qt. suffisante",IF(AI311="","",IF(AF311="MASSE",IF(AI311&gt;=1,"Kg","g"),IF(AF311="VOLUME",IF(AI311&gt;=1,"L","cl"),IFERROR(VLOOKUP(UPPER(TRIM(V311)),AP4:AS49,4,FALSE),V311))))))</f>
        <v/>
      </c>
      <c r="AB311" s="47" t="str">
        <f t="shared" si="59"/>
        <v/>
      </c>
      <c r="AC311" s="47" t="str">
        <f t="shared" si="60"/>
        <v/>
      </c>
      <c r="AD311" s="47" t="str">
        <f t="shared" si="64"/>
        <v/>
      </c>
      <c r="AE311" s="1"/>
      <c r="AF311" s="48" t="str">
        <f>IF(NOT(AND(LEFT(R311,1)="L",R311&lt;&gt;"LIGNE")),"",IFERROR(VLOOKUP(UPPER(TRIM(V311)),AP4:AS49,2,FALSE),""))</f>
        <v/>
      </c>
      <c r="AG311" s="49" t="str">
        <f>IF(NOT(AND(LEFT(R311,1)="L",R311&lt;&gt;"LIGNE")),"",IFERROR(VLOOKUP(UPPER(TRIM(V311)),AP4:AS49,3,FALSE),""))</f>
        <v/>
      </c>
      <c r="AH311" s="49" t="str">
        <f t="shared" si="61"/>
        <v/>
      </c>
      <c r="AI311" s="49" t="str">
        <f t="shared" si="65"/>
        <v/>
      </c>
      <c r="AJ311" s="49" t="str">
        <f t="shared" si="66"/>
        <v/>
      </c>
      <c r="AK311" s="40" t="str">
        <f>IF(R311="RECETTE","",IF(R311="PRINCIPAL AUTEUR",IF(OR(S311="",T311="",V311="",W311="",S311=0),"",IFERROR(IF(OR(VLOOKUP(UPPER(TRIM(SUBSTITUTE(T311,CHAR(160)," "))),AP4:AS49,2,FALSE)&lt;&gt;VLOOKUP(UPPER(TRIM(SUBSTITUTE(W311,CHAR(160)," "))),AP4:AS49,2,FALSE),AND(VLOOKUP(UPPER(TRIM(SUBSTITUTE(T311,CHAR(160)," "))),AP4:AS49,2,FALSE)="AUTRE",UPPER(TRIM(SUBSTITUTE(T311,CHAR(160)," ")))&lt;&gt;UPPER(TRIM(SUBSTITUTE(W311,CHAR(160)," "))))),"",(V311*VLOOKUP(UPPER(TRIM(SUBSTITUTE(W311,CHAR(160)," "))),AP4:AS49,3,FALSE))/(S311*VLOOKUP(UPPER(TRIM(SUBSTITUTE(T311,CHAR(160)," "))),AP4:AS49,3,FALSE))),"")),IFERROR(AK310,"")))</f>
        <v/>
      </c>
      <c r="AL311" s="40" t="str">
        <f t="shared" si="67"/>
        <v/>
      </c>
      <c r="AM311" s="50">
        <f t="shared" si="68"/>
        <v>0</v>
      </c>
      <c r="AN311" s="1"/>
      <c r="AO311" s="1"/>
      <c r="AP311" s="65" t="s">
        <v>448</v>
      </c>
      <c r="AQ311" s="1"/>
      <c r="AR311" s="1"/>
      <c r="AS311" s="1"/>
      <c r="BJ311" s="229">
        <v>1</v>
      </c>
    </row>
    <row r="312" spans="1:62" ht="20.100000000000001" customHeight="1" x14ac:dyDescent="0.25">
      <c r="A312" s="232" t="s">
        <v>237</v>
      </c>
      <c r="B312" s="178">
        <f t="shared" si="69"/>
        <v>0</v>
      </c>
      <c r="C312" s="156"/>
      <c r="D312" s="157"/>
      <c r="E312" s="157"/>
      <c r="F312" s="157"/>
      <c r="G312" s="157"/>
      <c r="H312" s="157"/>
      <c r="I312" s="158"/>
      <c r="J312" s="131" t="s">
        <v>237</v>
      </c>
      <c r="K312" s="255" t="str">
        <f t="shared" si="58"/>
        <v>►</v>
      </c>
      <c r="L312" s="341"/>
      <c r="M312" s="341"/>
      <c r="N312" s="341"/>
      <c r="O312" s="341"/>
      <c r="P312" s="341"/>
      <c r="Q312" s="1"/>
      <c r="R312" s="1"/>
      <c r="S312" s="77"/>
      <c r="T312" s="77"/>
      <c r="U312" s="77"/>
      <c r="V312" s="77"/>
      <c r="W312" s="1"/>
      <c r="X312" s="46" t="str">
        <f t="shared" si="62"/>
        <v/>
      </c>
      <c r="Y312" s="46" t="str">
        <f>IF(NOT(AND(LEFT(R312,1)="L",R312&lt;&gt;"LIGNE")),"",IF(UPPER(TRIM(W312))="QS","Qt. suffisante",IF(AJ312="","",IF(AF312="MASSE",IF(AJ312&gt;=1,"Kg","g"),IF(AF312="VOLUME",IF(AJ312&gt;=1,"L","cl"),IFERROR(VLOOKUP(UPPER(TRIM(V312)),AP4:AS49,4,FALSE),V312))))))</f>
        <v/>
      </c>
      <c r="Z312" s="78" t="str">
        <f t="shared" si="63"/>
        <v/>
      </c>
      <c r="AA312" s="45" t="str">
        <f>IF(NOT(AND(LEFT(R312,1)="L",R312&lt;&gt;"LIGNE")),"",IF(UPPER(TRIM(W312))="QS","Qt. suffisante",IF(AI312="","",IF(AF312="MASSE",IF(AI312&gt;=1,"Kg","g"),IF(AF312="VOLUME",IF(AI312&gt;=1,"L","cl"),IFERROR(VLOOKUP(UPPER(TRIM(V312)),AP4:AS49,4,FALSE),V312))))))</f>
        <v/>
      </c>
      <c r="AB312" s="47" t="str">
        <f t="shared" si="59"/>
        <v/>
      </c>
      <c r="AC312" s="47" t="str">
        <f t="shared" si="60"/>
        <v/>
      </c>
      <c r="AD312" s="47" t="str">
        <f t="shared" si="64"/>
        <v/>
      </c>
      <c r="AE312" s="1"/>
      <c r="AF312" s="48" t="str">
        <f>IF(NOT(AND(LEFT(R312,1)="L",R312&lt;&gt;"LIGNE")),"",IFERROR(VLOOKUP(UPPER(TRIM(V312)),AP4:AS49,2,FALSE),""))</f>
        <v/>
      </c>
      <c r="AG312" s="49" t="str">
        <f>IF(NOT(AND(LEFT(R312,1)="L",R312&lt;&gt;"LIGNE")),"",IFERROR(VLOOKUP(UPPER(TRIM(V312)),AP4:AS49,3,FALSE),""))</f>
        <v/>
      </c>
      <c r="AH312" s="49" t="str">
        <f t="shared" si="61"/>
        <v/>
      </c>
      <c r="AI312" s="49" t="str">
        <f t="shared" si="65"/>
        <v/>
      </c>
      <c r="AJ312" s="49" t="str">
        <f t="shared" si="66"/>
        <v/>
      </c>
      <c r="AK312" s="40" t="str">
        <f>IF(R312="RECETTE","",IF(R312="PRINCIPAL AUTEUR",IF(OR(S312="",T312="",V312="",W312="",S312=0),"",IFERROR(IF(OR(VLOOKUP(UPPER(TRIM(SUBSTITUTE(T312,CHAR(160)," "))),AP4:AS49,2,FALSE)&lt;&gt;VLOOKUP(UPPER(TRIM(SUBSTITUTE(W312,CHAR(160)," "))),AP4:AS49,2,FALSE),AND(VLOOKUP(UPPER(TRIM(SUBSTITUTE(T312,CHAR(160)," "))),AP4:AS49,2,FALSE)="AUTRE",UPPER(TRIM(SUBSTITUTE(T312,CHAR(160)," ")))&lt;&gt;UPPER(TRIM(SUBSTITUTE(W312,CHAR(160)," "))))),"",(V312*VLOOKUP(UPPER(TRIM(SUBSTITUTE(W312,CHAR(160)," "))),AP4:AS49,3,FALSE))/(S312*VLOOKUP(UPPER(TRIM(SUBSTITUTE(T312,CHAR(160)," "))),AP4:AS49,3,FALSE))),"")),IFERROR(AK311,"")))</f>
        <v/>
      </c>
      <c r="AL312" s="40" t="str">
        <f t="shared" si="67"/>
        <v/>
      </c>
      <c r="AM312" s="50">
        <f t="shared" si="68"/>
        <v>0</v>
      </c>
      <c r="AN312" s="1"/>
      <c r="AO312" s="1"/>
      <c r="AP312" s="65" t="s">
        <v>449</v>
      </c>
      <c r="AQ312" s="1"/>
      <c r="AR312" s="1"/>
      <c r="AS312" s="1"/>
      <c r="BJ312" s="229">
        <v>1</v>
      </c>
    </row>
    <row r="313" spans="1:62" ht="20.100000000000001" customHeight="1" x14ac:dyDescent="0.25">
      <c r="A313" s="232" t="s">
        <v>237</v>
      </c>
      <c r="B313" s="178">
        <f t="shared" si="69"/>
        <v>0</v>
      </c>
      <c r="C313" s="156"/>
      <c r="D313" s="157"/>
      <c r="E313" s="157"/>
      <c r="F313" s="157"/>
      <c r="G313" s="157"/>
      <c r="H313" s="157"/>
      <c r="I313" s="158"/>
      <c r="J313" s="131" t="s">
        <v>237</v>
      </c>
      <c r="K313" s="255" t="str">
        <f t="shared" si="58"/>
        <v>►</v>
      </c>
      <c r="L313" s="341"/>
      <c r="M313" s="341"/>
      <c r="N313" s="341"/>
      <c r="O313" s="341"/>
      <c r="P313" s="341"/>
      <c r="Q313" s="1"/>
      <c r="R313" s="1"/>
      <c r="S313" s="77"/>
      <c r="T313" s="77"/>
      <c r="U313" s="77"/>
      <c r="V313" s="77"/>
      <c r="W313" s="1"/>
      <c r="X313" s="46" t="str">
        <f t="shared" si="62"/>
        <v/>
      </c>
      <c r="Y313" s="46" t="str">
        <f>IF(NOT(AND(LEFT(R313,1)="L",R313&lt;&gt;"LIGNE")),"",IF(UPPER(TRIM(W313))="QS","Qt. suffisante",IF(AJ313="","",IF(AF313="MASSE",IF(AJ313&gt;=1,"Kg","g"),IF(AF313="VOLUME",IF(AJ313&gt;=1,"L","cl"),IFERROR(VLOOKUP(UPPER(TRIM(V313)),AP4:AS49,4,FALSE),V313))))))</f>
        <v/>
      </c>
      <c r="Z313" s="78" t="str">
        <f t="shared" si="63"/>
        <v/>
      </c>
      <c r="AA313" s="45" t="str">
        <f>IF(NOT(AND(LEFT(R313,1)="L",R313&lt;&gt;"LIGNE")),"",IF(UPPER(TRIM(W313))="QS","Qt. suffisante",IF(AI313="","",IF(AF313="MASSE",IF(AI313&gt;=1,"Kg","g"),IF(AF313="VOLUME",IF(AI313&gt;=1,"L","cl"),IFERROR(VLOOKUP(UPPER(TRIM(V313)),AP4:AS49,4,FALSE),V313))))))</f>
        <v/>
      </c>
      <c r="AB313" s="47" t="str">
        <f t="shared" si="59"/>
        <v/>
      </c>
      <c r="AC313" s="47" t="str">
        <f t="shared" si="60"/>
        <v/>
      </c>
      <c r="AD313" s="47" t="str">
        <f t="shared" si="64"/>
        <v/>
      </c>
      <c r="AE313" s="1"/>
      <c r="AF313" s="48" t="str">
        <f>IF(NOT(AND(LEFT(R313,1)="L",R313&lt;&gt;"LIGNE")),"",IFERROR(VLOOKUP(UPPER(TRIM(V313)),AP4:AS49,2,FALSE),""))</f>
        <v/>
      </c>
      <c r="AG313" s="49" t="str">
        <f>IF(NOT(AND(LEFT(R313,1)="L",R313&lt;&gt;"LIGNE")),"",IFERROR(VLOOKUP(UPPER(TRIM(V313)),AP4:AS49,3,FALSE),""))</f>
        <v/>
      </c>
      <c r="AH313" s="49" t="str">
        <f t="shared" si="61"/>
        <v/>
      </c>
      <c r="AI313" s="49" t="str">
        <f t="shared" si="65"/>
        <v/>
      </c>
      <c r="AJ313" s="49" t="str">
        <f t="shared" si="66"/>
        <v/>
      </c>
      <c r="AK313" s="40" t="str">
        <f>IF(R313="RECETTE","",IF(R313="PRINCIPAL AUTEUR",IF(OR(S313="",T313="",V313="",W313="",S313=0),"",IFERROR(IF(OR(VLOOKUP(UPPER(TRIM(SUBSTITUTE(T313,CHAR(160)," "))),AP4:AS49,2,FALSE)&lt;&gt;VLOOKUP(UPPER(TRIM(SUBSTITUTE(W313,CHAR(160)," "))),AP4:AS49,2,FALSE),AND(VLOOKUP(UPPER(TRIM(SUBSTITUTE(T313,CHAR(160)," "))),AP4:AS49,2,FALSE)="AUTRE",UPPER(TRIM(SUBSTITUTE(T313,CHAR(160)," ")))&lt;&gt;UPPER(TRIM(SUBSTITUTE(W313,CHAR(160)," "))))),"",(V313*VLOOKUP(UPPER(TRIM(SUBSTITUTE(W313,CHAR(160)," "))),AP4:AS49,3,FALSE))/(S313*VLOOKUP(UPPER(TRIM(SUBSTITUTE(T313,CHAR(160)," "))),AP4:AS49,3,FALSE))),"")),IFERROR(AK312,"")))</f>
        <v/>
      </c>
      <c r="AL313" s="40" t="str">
        <f t="shared" si="67"/>
        <v/>
      </c>
      <c r="AM313" s="50">
        <f t="shared" si="68"/>
        <v>0</v>
      </c>
      <c r="AN313" s="1"/>
      <c r="AO313" s="1"/>
      <c r="AP313" s="65" t="s">
        <v>454</v>
      </c>
      <c r="AQ313" s="1"/>
      <c r="AR313" s="1"/>
      <c r="AS313" s="1"/>
      <c r="BJ313" s="229">
        <v>1</v>
      </c>
    </row>
    <row r="314" spans="1:62" ht="20.100000000000001" customHeight="1" x14ac:dyDescent="0.25">
      <c r="A314" s="232" t="s">
        <v>237</v>
      </c>
      <c r="B314" s="178">
        <f t="shared" si="69"/>
        <v>0</v>
      </c>
      <c r="C314" s="156"/>
      <c r="D314" s="157"/>
      <c r="E314" s="157"/>
      <c r="F314" s="157"/>
      <c r="G314" s="157"/>
      <c r="H314" s="157"/>
      <c r="I314" s="158"/>
      <c r="J314" s="131"/>
      <c r="K314" s="255" t="str">
        <f t="shared" si="58"/>
        <v>►</v>
      </c>
      <c r="L314" s="341"/>
      <c r="M314" s="341"/>
      <c r="N314" s="341"/>
      <c r="O314" s="341"/>
      <c r="P314" s="341"/>
      <c r="Q314" s="1"/>
      <c r="R314" s="1"/>
      <c r="S314" s="77"/>
      <c r="T314" s="77"/>
      <c r="U314" s="77"/>
      <c r="V314" s="77"/>
      <c r="W314" s="1"/>
      <c r="X314" s="46" t="str">
        <f t="shared" si="62"/>
        <v/>
      </c>
      <c r="Y314" s="46" t="str">
        <f>IF(NOT(AND(LEFT(R314,1)="L",R314&lt;&gt;"LIGNE")),"",IF(UPPER(TRIM(W314))="QS","Qt. suffisante",IF(AJ314="","",IF(AF314="MASSE",IF(AJ314&gt;=1,"Kg","g"),IF(AF314="VOLUME",IF(AJ314&gt;=1,"L","cl"),IFERROR(VLOOKUP(UPPER(TRIM(V314)),AP4:AS49,4,FALSE),V314))))))</f>
        <v/>
      </c>
      <c r="Z314" s="78" t="str">
        <f t="shared" si="63"/>
        <v/>
      </c>
      <c r="AA314" s="45" t="str">
        <f>IF(NOT(AND(LEFT(R314,1)="L",R314&lt;&gt;"LIGNE")),"",IF(UPPER(TRIM(W314))="QS","Qt. suffisante",IF(AI314="","",IF(AF314="MASSE",IF(AI314&gt;=1,"Kg","g"),IF(AF314="VOLUME",IF(AI314&gt;=1,"L","cl"),IFERROR(VLOOKUP(UPPER(TRIM(V314)),AP4:AS49,4,FALSE),V314))))))</f>
        <v/>
      </c>
      <c r="AB314" s="47" t="str">
        <f t="shared" si="59"/>
        <v/>
      </c>
      <c r="AC314" s="47" t="str">
        <f t="shared" si="60"/>
        <v/>
      </c>
      <c r="AD314" s="47" t="str">
        <f t="shared" si="64"/>
        <v/>
      </c>
      <c r="AE314" s="1"/>
      <c r="AF314" s="48" t="str">
        <f>IF(NOT(AND(LEFT(R314,1)="L",R314&lt;&gt;"LIGNE")),"",IFERROR(VLOOKUP(UPPER(TRIM(V314)),AP4:AS49,2,FALSE),""))</f>
        <v/>
      </c>
      <c r="AG314" s="49" t="str">
        <f>IF(NOT(AND(LEFT(R314,1)="L",R314&lt;&gt;"LIGNE")),"",IFERROR(VLOOKUP(UPPER(TRIM(V314)),AP4:AS49,3,FALSE),""))</f>
        <v/>
      </c>
      <c r="AH314" s="49" t="str">
        <f t="shared" si="61"/>
        <v/>
      </c>
      <c r="AI314" s="49" t="str">
        <f t="shared" si="65"/>
        <v/>
      </c>
      <c r="AJ314" s="49" t="str">
        <f t="shared" si="66"/>
        <v/>
      </c>
      <c r="AK314" s="40" t="str">
        <f>IF(R314="RECETTE","",IF(R314="PRINCIPAL AUTEUR",IF(OR(S314="",T314="",V314="",W314="",S314=0),"",IFERROR(IF(OR(VLOOKUP(UPPER(TRIM(SUBSTITUTE(T314,CHAR(160)," "))),AP4:AS49,2,FALSE)&lt;&gt;VLOOKUP(UPPER(TRIM(SUBSTITUTE(W314,CHAR(160)," "))),AP4:AS49,2,FALSE),AND(VLOOKUP(UPPER(TRIM(SUBSTITUTE(T314,CHAR(160)," "))),AP4:AS49,2,FALSE)="AUTRE",UPPER(TRIM(SUBSTITUTE(T314,CHAR(160)," ")))&lt;&gt;UPPER(TRIM(SUBSTITUTE(W314,CHAR(160)," "))))),"",(V314*VLOOKUP(UPPER(TRIM(SUBSTITUTE(W314,CHAR(160)," "))),AP4:AS49,3,FALSE))/(S314*VLOOKUP(UPPER(TRIM(SUBSTITUTE(T314,CHAR(160)," "))),AP4:AS49,3,FALSE))),"")),IFERROR(AK313,"")))</f>
        <v/>
      </c>
      <c r="AL314" s="40" t="str">
        <f t="shared" si="67"/>
        <v/>
      </c>
      <c r="AM314" s="50">
        <f t="shared" si="68"/>
        <v>0</v>
      </c>
      <c r="AN314" s="1"/>
      <c r="AO314" s="1"/>
      <c r="AP314" s="65" t="s">
        <v>455</v>
      </c>
      <c r="AQ314" s="1"/>
      <c r="AR314" s="1"/>
      <c r="AS314" s="1"/>
      <c r="BJ314" s="229">
        <v>1</v>
      </c>
    </row>
    <row r="315" spans="1:62" ht="20.100000000000001" customHeight="1" x14ac:dyDescent="0.25">
      <c r="A315" s="232" t="s">
        <v>237</v>
      </c>
      <c r="B315" s="178">
        <f t="shared" si="69"/>
        <v>0</v>
      </c>
      <c r="C315" s="156"/>
      <c r="D315" s="157"/>
      <c r="E315" s="157"/>
      <c r="F315" s="157"/>
      <c r="G315" s="157"/>
      <c r="H315" s="157"/>
      <c r="I315" s="158"/>
      <c r="J315" s="131"/>
      <c r="K315" s="255" t="str">
        <f t="shared" si="58"/>
        <v>►</v>
      </c>
      <c r="L315" s="341"/>
      <c r="M315" s="341"/>
      <c r="N315" s="341"/>
      <c r="O315" s="341"/>
      <c r="P315" s="341"/>
      <c r="Q315" s="1"/>
      <c r="R315" s="1"/>
      <c r="S315" s="77"/>
      <c r="T315" s="77"/>
      <c r="U315" s="77"/>
      <c r="V315" s="77"/>
      <c r="W315" s="1"/>
      <c r="X315" s="46" t="str">
        <f t="shared" si="62"/>
        <v/>
      </c>
      <c r="Y315" s="46" t="str">
        <f>IF(NOT(AND(LEFT(R315,1)="L",R315&lt;&gt;"LIGNE")),"",IF(UPPER(TRIM(W315))="QS","Qt. suffisante",IF(AJ315="","",IF(AF315="MASSE",IF(AJ315&gt;=1,"Kg","g"),IF(AF315="VOLUME",IF(AJ315&gt;=1,"L","cl"),IFERROR(VLOOKUP(UPPER(TRIM(V315)),AP4:AS49,4,FALSE),V315))))))</f>
        <v/>
      </c>
      <c r="Z315" s="78" t="str">
        <f t="shared" si="63"/>
        <v/>
      </c>
      <c r="AA315" s="45" t="str">
        <f>IF(NOT(AND(LEFT(R315,1)="L",R315&lt;&gt;"LIGNE")),"",IF(UPPER(TRIM(W315))="QS","Qt. suffisante",IF(AI315="","",IF(AF315="MASSE",IF(AI315&gt;=1,"Kg","g"),IF(AF315="VOLUME",IF(AI315&gt;=1,"L","cl"),IFERROR(VLOOKUP(UPPER(TRIM(V315)),AP4:AS49,4,FALSE),V315))))))</f>
        <v/>
      </c>
      <c r="AB315" s="47" t="str">
        <f t="shared" si="59"/>
        <v/>
      </c>
      <c r="AC315" s="47" t="str">
        <f t="shared" si="60"/>
        <v/>
      </c>
      <c r="AD315" s="47" t="str">
        <f t="shared" si="64"/>
        <v/>
      </c>
      <c r="AE315" s="1"/>
      <c r="AF315" s="48" t="str">
        <f>IF(NOT(AND(LEFT(R315,1)="L",R315&lt;&gt;"LIGNE")),"",IFERROR(VLOOKUP(UPPER(TRIM(V315)),AP4:AS49,2,FALSE),""))</f>
        <v/>
      </c>
      <c r="AG315" s="49" t="str">
        <f>IF(NOT(AND(LEFT(R315,1)="L",R315&lt;&gt;"LIGNE")),"",IFERROR(VLOOKUP(UPPER(TRIM(V315)),AP4:AS49,3,FALSE),""))</f>
        <v/>
      </c>
      <c r="AH315" s="49" t="str">
        <f t="shared" si="61"/>
        <v/>
      </c>
      <c r="AI315" s="49" t="str">
        <f t="shared" si="65"/>
        <v/>
      </c>
      <c r="AJ315" s="49" t="str">
        <f t="shared" si="66"/>
        <v/>
      </c>
      <c r="AK315" s="40" t="str">
        <f>IF(R315="RECETTE","",IF(R315="PRINCIPAL AUTEUR",IF(OR(S315="",T315="",V315="",W315="",S315=0),"",IFERROR(IF(OR(VLOOKUP(UPPER(TRIM(SUBSTITUTE(T315,CHAR(160)," "))),AP4:AS49,2,FALSE)&lt;&gt;VLOOKUP(UPPER(TRIM(SUBSTITUTE(W315,CHAR(160)," "))),AP4:AS49,2,FALSE),AND(VLOOKUP(UPPER(TRIM(SUBSTITUTE(T315,CHAR(160)," "))),AP4:AS49,2,FALSE)="AUTRE",UPPER(TRIM(SUBSTITUTE(T315,CHAR(160)," ")))&lt;&gt;UPPER(TRIM(SUBSTITUTE(W315,CHAR(160)," "))))),"",(V315*VLOOKUP(UPPER(TRIM(SUBSTITUTE(W315,CHAR(160)," "))),AP4:AS49,3,FALSE))/(S315*VLOOKUP(UPPER(TRIM(SUBSTITUTE(T315,CHAR(160)," "))),AP4:AS49,3,FALSE))),"")),IFERROR(AK314,"")))</f>
        <v/>
      </c>
      <c r="AL315" s="40" t="str">
        <f t="shared" si="67"/>
        <v/>
      </c>
      <c r="AM315" s="50">
        <f t="shared" si="68"/>
        <v>0</v>
      </c>
      <c r="AN315" s="1"/>
      <c r="AO315" s="1"/>
      <c r="AP315" s="65" t="s">
        <v>456</v>
      </c>
      <c r="AQ315" s="1"/>
      <c r="AR315" s="1"/>
      <c r="AS315" s="1"/>
      <c r="BJ315" s="229">
        <v>1</v>
      </c>
    </row>
    <row r="316" spans="1:62" ht="20.100000000000001" customHeight="1" x14ac:dyDescent="0.25">
      <c r="A316" s="232" t="s">
        <v>237</v>
      </c>
      <c r="B316" s="178">
        <f t="shared" si="69"/>
        <v>0</v>
      </c>
      <c r="C316" s="156"/>
      <c r="D316" s="157"/>
      <c r="E316" s="157"/>
      <c r="F316" s="157"/>
      <c r="G316" s="157"/>
      <c r="H316" s="157"/>
      <c r="I316" s="158"/>
      <c r="J316" s="131"/>
      <c r="K316" s="255" t="str">
        <f t="shared" si="58"/>
        <v>►</v>
      </c>
      <c r="L316" s="341"/>
      <c r="M316" s="341"/>
      <c r="N316" s="341"/>
      <c r="O316" s="341"/>
      <c r="P316" s="341"/>
      <c r="Q316" s="1"/>
      <c r="R316" s="1"/>
      <c r="S316" s="77"/>
      <c r="T316" s="77"/>
      <c r="U316" s="77"/>
      <c r="V316" s="77"/>
      <c r="W316" s="1"/>
      <c r="X316" s="46" t="str">
        <f t="shared" si="62"/>
        <v/>
      </c>
      <c r="Y316" s="46" t="str">
        <f>IF(NOT(AND(LEFT(R316,1)="L",R316&lt;&gt;"LIGNE")),"",IF(UPPER(TRIM(W316))="QS","Qt. suffisante",IF(AJ316="","",IF(AF316="MASSE",IF(AJ316&gt;=1,"Kg","g"),IF(AF316="VOLUME",IF(AJ316&gt;=1,"L","cl"),IFERROR(VLOOKUP(UPPER(TRIM(V316)),AP4:AS49,4,FALSE),V316))))))</f>
        <v/>
      </c>
      <c r="Z316" s="78" t="str">
        <f t="shared" si="63"/>
        <v/>
      </c>
      <c r="AA316" s="45" t="str">
        <f>IF(NOT(AND(LEFT(R316,1)="L",R316&lt;&gt;"LIGNE")),"",IF(UPPER(TRIM(W316))="QS","Qt. suffisante",IF(AI316="","",IF(AF316="MASSE",IF(AI316&gt;=1,"Kg","g"),IF(AF316="VOLUME",IF(AI316&gt;=1,"L","cl"),IFERROR(VLOOKUP(UPPER(TRIM(V316)),AP4:AS49,4,FALSE),V316))))))</f>
        <v/>
      </c>
      <c r="AB316" s="47" t="str">
        <f t="shared" si="59"/>
        <v/>
      </c>
      <c r="AC316" s="47" t="str">
        <f t="shared" si="60"/>
        <v/>
      </c>
      <c r="AD316" s="47" t="str">
        <f t="shared" si="64"/>
        <v/>
      </c>
      <c r="AE316" s="1"/>
      <c r="AF316" s="48" t="str">
        <f>IF(NOT(AND(LEFT(R316,1)="L",R316&lt;&gt;"LIGNE")),"",IFERROR(VLOOKUP(UPPER(TRIM(V316)),AP4:AS49,2,FALSE),""))</f>
        <v/>
      </c>
      <c r="AG316" s="49" t="str">
        <f>IF(NOT(AND(LEFT(R316,1)="L",R316&lt;&gt;"LIGNE")),"",IFERROR(VLOOKUP(UPPER(TRIM(V316)),AP4:AS49,3,FALSE),""))</f>
        <v/>
      </c>
      <c r="AH316" s="49" t="str">
        <f t="shared" si="61"/>
        <v/>
      </c>
      <c r="AI316" s="49" t="str">
        <f t="shared" si="65"/>
        <v/>
      </c>
      <c r="AJ316" s="49" t="str">
        <f t="shared" si="66"/>
        <v/>
      </c>
      <c r="AK316" s="40" t="str">
        <f>IF(R316="RECETTE","",IF(R316="PRINCIPAL AUTEUR",IF(OR(S316="",T316="",V316="",W316="",S316=0),"",IFERROR(IF(OR(VLOOKUP(UPPER(TRIM(SUBSTITUTE(T316,CHAR(160)," "))),AP4:AS49,2,FALSE)&lt;&gt;VLOOKUP(UPPER(TRIM(SUBSTITUTE(W316,CHAR(160)," "))),AP4:AS49,2,FALSE),AND(VLOOKUP(UPPER(TRIM(SUBSTITUTE(T316,CHAR(160)," "))),AP4:AS49,2,FALSE)="AUTRE",UPPER(TRIM(SUBSTITUTE(T316,CHAR(160)," ")))&lt;&gt;UPPER(TRIM(SUBSTITUTE(W316,CHAR(160)," "))))),"",(V316*VLOOKUP(UPPER(TRIM(SUBSTITUTE(W316,CHAR(160)," "))),AP4:AS49,3,FALSE))/(S316*VLOOKUP(UPPER(TRIM(SUBSTITUTE(T316,CHAR(160)," "))),AP4:AS49,3,FALSE))),"")),IFERROR(AK315,"")))</f>
        <v/>
      </c>
      <c r="AL316" s="40" t="str">
        <f t="shared" si="67"/>
        <v/>
      </c>
      <c r="AM316" s="50">
        <f t="shared" si="68"/>
        <v>0</v>
      </c>
      <c r="AN316" s="1"/>
      <c r="AO316" s="1"/>
      <c r="AP316" s="65" t="s">
        <v>457</v>
      </c>
      <c r="AQ316" s="1"/>
      <c r="AR316" s="1"/>
      <c r="AS316" s="1"/>
      <c r="BJ316" s="229">
        <v>1</v>
      </c>
    </row>
    <row r="317" spans="1:62" ht="20.100000000000001" customHeight="1" x14ac:dyDescent="0.25">
      <c r="A317" s="232" t="s">
        <v>237</v>
      </c>
      <c r="B317" s="178">
        <f t="shared" si="69"/>
        <v>0</v>
      </c>
      <c r="C317" s="156"/>
      <c r="D317" s="157"/>
      <c r="E317" s="157"/>
      <c r="F317" s="157"/>
      <c r="G317" s="157"/>
      <c r="H317" s="157"/>
      <c r="I317" s="158"/>
      <c r="J317" s="131"/>
      <c r="K317" s="255" t="str">
        <f t="shared" ref="K317:K380" si="70">IF(OR(S317&lt;&gt;"",T317&lt;&gt;"",U317&lt;&gt;"",V317&lt;&gt;""),"A","►")</f>
        <v>►</v>
      </c>
      <c r="L317" s="341"/>
      <c r="M317" s="341"/>
      <c r="N317" s="341"/>
      <c r="O317" s="341"/>
      <c r="P317" s="341"/>
      <c r="Q317" s="1"/>
      <c r="R317" s="1"/>
      <c r="S317" s="77"/>
      <c r="T317" s="77"/>
      <c r="U317" s="77"/>
      <c r="V317" s="77"/>
      <c r="W317" s="1"/>
      <c r="X317" s="46" t="str">
        <f t="shared" si="62"/>
        <v/>
      </c>
      <c r="Y317" s="46" t="str">
        <f>IF(NOT(AND(LEFT(R317,1)="L",R317&lt;&gt;"LIGNE")),"",IF(UPPER(TRIM(W317))="QS","Qt. suffisante",IF(AJ317="","",IF(AF317="MASSE",IF(AJ317&gt;=1,"Kg","g"),IF(AF317="VOLUME",IF(AJ317&gt;=1,"L","cl"),IFERROR(VLOOKUP(UPPER(TRIM(V317)),AP4:AS49,4,FALSE),V317))))))</f>
        <v/>
      </c>
      <c r="Z317" s="78" t="str">
        <f t="shared" si="63"/>
        <v/>
      </c>
      <c r="AA317" s="45" t="str">
        <f>IF(NOT(AND(LEFT(R317,1)="L",R317&lt;&gt;"LIGNE")),"",IF(UPPER(TRIM(W317))="QS","Qt. suffisante",IF(AI317="","",IF(AF317="MASSE",IF(AI317&gt;=1,"Kg","g"),IF(AF317="VOLUME",IF(AI317&gt;=1,"L","cl"),IFERROR(VLOOKUP(UPPER(TRIM(V317)),AP4:AS49,4,FALSE),V317))))))</f>
        <v/>
      </c>
      <c r="AB317" s="47" t="str">
        <f t="shared" ref="AB317:AB380" si="71">IF(R317="PRINCIPAL AUTEUR",IF(OR(S317="",T317="",V317="",W317=""),"À COMPLÉTER",IF(OR(AC317="",AD317=""),"UNITÉ ?",IF(OR(AC317&lt;&gt;AD317,AND(AC317="AUTRE",UPPER(TRIM(SUBSTITUTE(T317,CHAR(160)," ")))&lt;&gt;UPPER(TRIM(SUBSTITUTE(W317,CHAR(160)," "))))),"UNITÉS INCOMPATIBLES","OK"))),IF(NOT(AND(LEFT(R317,1)="L",R317&lt;&gt;"LIGNE")),"",IF(AND(W317&lt;&gt;"",UPPER(TRIM(W317))&lt;&gt;"F",UPPER(TRIM(W317))&lt;&gt;"QS"),"RÈGLE ?",IF(UPPER(TRIM(W317))="QS","OK",IF(NOT(ISNUMBER(U317)),"QUANTITÉ ?",IF(V317="","UNITÉ ?",IF(COUNTIF($AP$4:$AP$49,UPPER(TRIM(V317)))=0,"UNITÉ ?","OK")))))))</f>
        <v/>
      </c>
      <c r="AC317" s="47" t="str">
        <f t="shared" ref="AC317:AC380" si="72">IF(R317&lt;&gt;"PRINCIPAL AUTEUR","",IFERROR(VLOOKUP(UPPER(TRIM(SUBSTITUTE(T317,CHAR(160)," "))),$AP$4:$AS$49,2,FALSE),""))</f>
        <v/>
      </c>
      <c r="AD317" s="47" t="str">
        <f t="shared" si="64"/>
        <v/>
      </c>
      <c r="AE317" s="1"/>
      <c r="AF317" s="48" t="str">
        <f>IF(NOT(AND(LEFT(R317,1)="L",R317&lt;&gt;"LIGNE")),"",IFERROR(VLOOKUP(UPPER(TRIM(V317)),AP4:AS49,2,FALSE),""))</f>
        <v/>
      </c>
      <c r="AG317" s="49" t="str">
        <f>IF(NOT(AND(LEFT(R317,1)="L",R317&lt;&gt;"LIGNE")),"",IFERROR(VLOOKUP(UPPER(TRIM(V317)),AP4:AS49,3,FALSE),""))</f>
        <v/>
      </c>
      <c r="AH317" s="49" t="str">
        <f t="shared" ref="AH317:AH380" si="73">IF(NOT(AND(LEFT(R317,1)="L",R317&lt;&gt;"LIGNE")),"",IF(UPPER(TRIM(W317))="QS","",IF(OR(T317="",U317="",AG317=""),"",U317*AG317)))</f>
        <v/>
      </c>
      <c r="AI317" s="49" t="str">
        <f t="shared" si="65"/>
        <v/>
      </c>
      <c r="AJ317" s="49" t="str">
        <f t="shared" si="66"/>
        <v/>
      </c>
      <c r="AK317" s="40" t="str">
        <f>IF(R317="RECETTE","",IF(R317="PRINCIPAL AUTEUR",IF(OR(S317="",T317="",V317="",W317="",S317=0),"",IFERROR(IF(OR(VLOOKUP(UPPER(TRIM(SUBSTITUTE(T317,CHAR(160)," "))),AP4:AS49,2,FALSE)&lt;&gt;VLOOKUP(UPPER(TRIM(SUBSTITUTE(W317,CHAR(160)," "))),AP4:AS49,2,FALSE),AND(VLOOKUP(UPPER(TRIM(SUBSTITUTE(T317,CHAR(160)," "))),AP4:AS49,2,FALSE)="AUTRE",UPPER(TRIM(SUBSTITUTE(T317,CHAR(160)," ")))&lt;&gt;UPPER(TRIM(SUBSTITUTE(W317,CHAR(160)," "))))),"",(V317*VLOOKUP(UPPER(TRIM(SUBSTITUTE(W317,CHAR(160)," "))),AP4:AS49,3,FALSE))/(S317*VLOOKUP(UPPER(TRIM(SUBSTITUTE(T317,CHAR(160)," "))),AP4:AS49,3,FALSE))),"")),IFERROR(AK316,"")))</f>
        <v/>
      </c>
      <c r="AL317" s="40" t="str">
        <f t="shared" si="67"/>
        <v/>
      </c>
      <c r="AM317" s="50">
        <f t="shared" si="68"/>
        <v>0</v>
      </c>
      <c r="AN317" s="1"/>
      <c r="AO317" s="1"/>
      <c r="AP317" s="65" t="s">
        <v>450</v>
      </c>
      <c r="AQ317" s="1"/>
      <c r="AR317" s="1"/>
      <c r="AS317" s="1"/>
      <c r="BJ317" s="229">
        <v>1</v>
      </c>
    </row>
    <row r="318" spans="1:62" ht="20.100000000000001" customHeight="1" x14ac:dyDescent="0.25">
      <c r="A318" s="232" t="s">
        <v>237</v>
      </c>
      <c r="B318" s="178">
        <f t="shared" si="69"/>
        <v>0</v>
      </c>
      <c r="C318" s="156"/>
      <c r="D318" s="157"/>
      <c r="E318" s="157"/>
      <c r="F318" s="157"/>
      <c r="G318" s="157"/>
      <c r="H318" s="157"/>
      <c r="I318" s="158"/>
      <c r="J318" s="131"/>
      <c r="K318" s="255" t="str">
        <f t="shared" si="70"/>
        <v>►</v>
      </c>
      <c r="L318" s="341"/>
      <c r="M318" s="341"/>
      <c r="N318" s="341"/>
      <c r="O318" s="341"/>
      <c r="P318" s="341"/>
      <c r="Q318" s="1"/>
      <c r="R318" s="1"/>
      <c r="S318" s="77"/>
      <c r="T318" s="77"/>
      <c r="U318" s="77"/>
      <c r="V318" s="77"/>
      <c r="W318" s="1"/>
      <c r="X318" s="46" t="str">
        <f t="shared" si="62"/>
        <v/>
      </c>
      <c r="Y318" s="46" t="str">
        <f>IF(NOT(AND(LEFT(R318,1)="L",R318&lt;&gt;"LIGNE")),"",IF(UPPER(TRIM(W318))="QS","Qt. suffisante",IF(AJ318="","",IF(AF318="MASSE",IF(AJ318&gt;=1,"Kg","g"),IF(AF318="VOLUME",IF(AJ318&gt;=1,"L","cl"),IFERROR(VLOOKUP(UPPER(TRIM(V318)),AP4:AS49,4,FALSE),V318))))))</f>
        <v/>
      </c>
      <c r="Z318" s="78" t="str">
        <f t="shared" si="63"/>
        <v/>
      </c>
      <c r="AA318" s="45" t="str">
        <f>IF(NOT(AND(LEFT(R318,1)="L",R318&lt;&gt;"LIGNE")),"",IF(UPPER(TRIM(W318))="QS","Qt. suffisante",IF(AI318="","",IF(AF318="MASSE",IF(AI318&gt;=1,"Kg","g"),IF(AF318="VOLUME",IF(AI318&gt;=1,"L","cl"),IFERROR(VLOOKUP(UPPER(TRIM(V318)),AP4:AS49,4,FALSE),V318))))))</f>
        <v/>
      </c>
      <c r="AB318" s="47" t="str">
        <f t="shared" si="71"/>
        <v/>
      </c>
      <c r="AC318" s="47" t="str">
        <f t="shared" si="72"/>
        <v/>
      </c>
      <c r="AD318" s="47" t="str">
        <f t="shared" si="64"/>
        <v/>
      </c>
      <c r="AE318" s="1"/>
      <c r="AF318" s="48" t="str">
        <f>IF(NOT(AND(LEFT(R318,1)="L",R318&lt;&gt;"LIGNE")),"",IFERROR(VLOOKUP(UPPER(TRIM(V318)),AP4:AS49,2,FALSE),""))</f>
        <v/>
      </c>
      <c r="AG318" s="49" t="str">
        <f>IF(NOT(AND(LEFT(R318,1)="L",R318&lt;&gt;"LIGNE")),"",IFERROR(VLOOKUP(UPPER(TRIM(V318)),AP4:AS49,3,FALSE),""))</f>
        <v/>
      </c>
      <c r="AH318" s="49" t="str">
        <f t="shared" si="73"/>
        <v/>
      </c>
      <c r="AI318" s="49" t="str">
        <f t="shared" si="65"/>
        <v/>
      </c>
      <c r="AJ318" s="49" t="str">
        <f t="shared" si="66"/>
        <v/>
      </c>
      <c r="AK318" s="40" t="str">
        <f>IF(R318="RECETTE","",IF(R318="PRINCIPAL AUTEUR",IF(OR(S318="",T318="",V318="",W318="",S318=0),"",IFERROR(IF(OR(VLOOKUP(UPPER(TRIM(SUBSTITUTE(T318,CHAR(160)," "))),AP4:AS49,2,FALSE)&lt;&gt;VLOOKUP(UPPER(TRIM(SUBSTITUTE(W318,CHAR(160)," "))),AP4:AS49,2,FALSE),AND(VLOOKUP(UPPER(TRIM(SUBSTITUTE(T318,CHAR(160)," "))),AP4:AS49,2,FALSE)="AUTRE",UPPER(TRIM(SUBSTITUTE(T318,CHAR(160)," ")))&lt;&gt;UPPER(TRIM(SUBSTITUTE(W318,CHAR(160)," "))))),"",(V318*VLOOKUP(UPPER(TRIM(SUBSTITUTE(W318,CHAR(160)," "))),AP4:AS49,3,FALSE))/(S318*VLOOKUP(UPPER(TRIM(SUBSTITUTE(T318,CHAR(160)," "))),AP4:AS49,3,FALSE))),"")),IFERROR(AK317,"")))</f>
        <v/>
      </c>
      <c r="AL318" s="40" t="str">
        <f t="shared" si="67"/>
        <v/>
      </c>
      <c r="AM318" s="50">
        <f t="shared" si="68"/>
        <v>0</v>
      </c>
      <c r="AN318" s="1"/>
      <c r="AO318" s="1"/>
      <c r="AP318" s="65" t="s">
        <v>451</v>
      </c>
      <c r="AQ318" s="1"/>
      <c r="AR318" s="1"/>
      <c r="AS318" s="1"/>
      <c r="BJ318" s="229">
        <v>1</v>
      </c>
    </row>
    <row r="319" spans="1:62" ht="20.100000000000001" customHeight="1" x14ac:dyDescent="0.25">
      <c r="A319" s="232" t="s">
        <v>237</v>
      </c>
      <c r="B319" s="178">
        <f t="shared" si="69"/>
        <v>0</v>
      </c>
      <c r="C319" s="156"/>
      <c r="D319" s="157"/>
      <c r="E319" s="157"/>
      <c r="F319" s="157"/>
      <c r="G319" s="157"/>
      <c r="H319" s="157"/>
      <c r="I319" s="158"/>
      <c r="J319" s="131"/>
      <c r="K319" s="255" t="str">
        <f t="shared" si="70"/>
        <v>►</v>
      </c>
      <c r="L319" s="341"/>
      <c r="M319" s="341"/>
      <c r="N319" s="341"/>
      <c r="O319" s="341"/>
      <c r="P319" s="341"/>
      <c r="Q319" s="1"/>
      <c r="R319" s="1"/>
      <c r="S319" s="77"/>
      <c r="T319" s="77"/>
      <c r="U319" s="77"/>
      <c r="V319" s="77"/>
      <c r="W319" s="1"/>
      <c r="X319" s="46" t="str">
        <f t="shared" si="62"/>
        <v/>
      </c>
      <c r="Y319" s="46" t="str">
        <f>IF(NOT(AND(LEFT(R319,1)="L",R319&lt;&gt;"LIGNE")),"",IF(UPPER(TRIM(W319))="QS","Qt. suffisante",IF(AJ319="","",IF(AF319="MASSE",IF(AJ319&gt;=1,"Kg","g"),IF(AF319="VOLUME",IF(AJ319&gt;=1,"L","cl"),IFERROR(VLOOKUP(UPPER(TRIM(V319)),AP4:AS49,4,FALSE),V319))))))</f>
        <v/>
      </c>
      <c r="Z319" s="78" t="str">
        <f t="shared" si="63"/>
        <v/>
      </c>
      <c r="AA319" s="45" t="str">
        <f>IF(NOT(AND(LEFT(R319,1)="L",R319&lt;&gt;"LIGNE")),"",IF(UPPER(TRIM(W319))="QS","Qt. suffisante",IF(AI319="","",IF(AF319="MASSE",IF(AI319&gt;=1,"Kg","g"),IF(AF319="VOLUME",IF(AI319&gt;=1,"L","cl"),IFERROR(VLOOKUP(UPPER(TRIM(V319)),AP4:AS49,4,FALSE),V319))))))</f>
        <v/>
      </c>
      <c r="AB319" s="47" t="str">
        <f t="shared" si="71"/>
        <v/>
      </c>
      <c r="AC319" s="47" t="str">
        <f t="shared" si="72"/>
        <v/>
      </c>
      <c r="AD319" s="47" t="str">
        <f t="shared" si="64"/>
        <v/>
      </c>
      <c r="AE319" s="1"/>
      <c r="AF319" s="48" t="str">
        <f>IF(NOT(AND(LEFT(R319,1)="L",R319&lt;&gt;"LIGNE")),"",IFERROR(VLOOKUP(UPPER(TRIM(V319)),AP4:AS49,2,FALSE),""))</f>
        <v/>
      </c>
      <c r="AG319" s="49" t="str">
        <f>IF(NOT(AND(LEFT(R319,1)="L",R319&lt;&gt;"LIGNE")),"",IFERROR(VLOOKUP(UPPER(TRIM(V319)),AP4:AS49,3,FALSE),""))</f>
        <v/>
      </c>
      <c r="AH319" s="49" t="str">
        <f t="shared" si="73"/>
        <v/>
      </c>
      <c r="AI319" s="49" t="str">
        <f t="shared" si="65"/>
        <v/>
      </c>
      <c r="AJ319" s="49" t="str">
        <f t="shared" si="66"/>
        <v/>
      </c>
      <c r="AK319" s="40" t="str">
        <f>IF(R319="RECETTE","",IF(R319="PRINCIPAL AUTEUR",IF(OR(S319="",T319="",V319="",W319="",S319=0),"",IFERROR(IF(OR(VLOOKUP(UPPER(TRIM(SUBSTITUTE(T319,CHAR(160)," "))),AP4:AS49,2,FALSE)&lt;&gt;VLOOKUP(UPPER(TRIM(SUBSTITUTE(W319,CHAR(160)," "))),AP4:AS49,2,FALSE),AND(VLOOKUP(UPPER(TRIM(SUBSTITUTE(T319,CHAR(160)," "))),AP4:AS49,2,FALSE)="AUTRE",UPPER(TRIM(SUBSTITUTE(T319,CHAR(160)," ")))&lt;&gt;UPPER(TRIM(SUBSTITUTE(W319,CHAR(160)," "))))),"",(V319*VLOOKUP(UPPER(TRIM(SUBSTITUTE(W319,CHAR(160)," "))),AP4:AS49,3,FALSE))/(S319*VLOOKUP(UPPER(TRIM(SUBSTITUTE(T319,CHAR(160)," "))),AP4:AS49,3,FALSE))),"")),IFERROR(AK318,"")))</f>
        <v/>
      </c>
      <c r="AL319" s="40" t="str">
        <f t="shared" si="67"/>
        <v/>
      </c>
      <c r="AM319" s="50">
        <f t="shared" si="68"/>
        <v>0</v>
      </c>
      <c r="AN319" s="1"/>
      <c r="AO319" s="1"/>
      <c r="AP319" s="65" t="s">
        <v>452</v>
      </c>
      <c r="AQ319" s="1"/>
      <c r="AR319" s="1"/>
      <c r="AS319" s="1"/>
      <c r="BJ319" s="229">
        <v>1</v>
      </c>
    </row>
    <row r="320" spans="1:62" ht="20.100000000000001" customHeight="1" x14ac:dyDescent="0.25">
      <c r="A320" s="232" t="s">
        <v>237</v>
      </c>
      <c r="B320" s="178">
        <f t="shared" si="69"/>
        <v>0</v>
      </c>
      <c r="C320" s="156"/>
      <c r="D320" s="157"/>
      <c r="E320" s="157"/>
      <c r="F320" s="157"/>
      <c r="G320" s="157"/>
      <c r="H320" s="157"/>
      <c r="I320" s="158"/>
      <c r="J320" s="131"/>
      <c r="K320" s="255" t="str">
        <f t="shared" si="70"/>
        <v>►</v>
      </c>
      <c r="L320" s="341"/>
      <c r="M320" s="341"/>
      <c r="N320" s="341"/>
      <c r="O320" s="341"/>
      <c r="P320" s="341"/>
      <c r="Q320" s="1"/>
      <c r="R320" s="1"/>
      <c r="S320" s="77"/>
      <c r="T320" s="77"/>
      <c r="U320" s="77"/>
      <c r="V320" s="77"/>
      <c r="W320" s="1"/>
      <c r="X320" s="46" t="str">
        <f t="shared" si="62"/>
        <v/>
      </c>
      <c r="Y320" s="46" t="str">
        <f>IF(NOT(AND(LEFT(R320,1)="L",R320&lt;&gt;"LIGNE")),"",IF(UPPER(TRIM(W320))="QS","Qt. suffisante",IF(AJ320="","",IF(AF320="MASSE",IF(AJ320&gt;=1,"Kg","g"),IF(AF320="VOLUME",IF(AJ320&gt;=1,"L","cl"),IFERROR(VLOOKUP(UPPER(TRIM(V320)),AP4:AS49,4,FALSE),V320))))))</f>
        <v/>
      </c>
      <c r="Z320" s="78" t="str">
        <f t="shared" si="63"/>
        <v/>
      </c>
      <c r="AA320" s="45" t="str">
        <f>IF(NOT(AND(LEFT(R320,1)="L",R320&lt;&gt;"LIGNE")),"",IF(UPPER(TRIM(W320))="QS","Qt. suffisante",IF(AI320="","",IF(AF320="MASSE",IF(AI320&gt;=1,"Kg","g"),IF(AF320="VOLUME",IF(AI320&gt;=1,"L","cl"),IFERROR(VLOOKUP(UPPER(TRIM(V320)),AP4:AS49,4,FALSE),V320))))))</f>
        <v/>
      </c>
      <c r="AB320" s="47" t="str">
        <f t="shared" si="71"/>
        <v/>
      </c>
      <c r="AC320" s="47" t="str">
        <f t="shared" si="72"/>
        <v/>
      </c>
      <c r="AD320" s="47" t="str">
        <f t="shared" si="64"/>
        <v/>
      </c>
      <c r="AE320" s="1"/>
      <c r="AF320" s="48" t="str">
        <f>IF(NOT(AND(LEFT(R320,1)="L",R320&lt;&gt;"LIGNE")),"",IFERROR(VLOOKUP(UPPER(TRIM(V320)),AP4:AS49,2,FALSE),""))</f>
        <v/>
      </c>
      <c r="AG320" s="49" t="str">
        <f>IF(NOT(AND(LEFT(R320,1)="L",R320&lt;&gt;"LIGNE")),"",IFERROR(VLOOKUP(UPPER(TRIM(V320)),AP4:AS49,3,FALSE),""))</f>
        <v/>
      </c>
      <c r="AH320" s="49" t="str">
        <f t="shared" si="73"/>
        <v/>
      </c>
      <c r="AI320" s="49" t="str">
        <f t="shared" si="65"/>
        <v/>
      </c>
      <c r="AJ320" s="49" t="str">
        <f t="shared" si="66"/>
        <v/>
      </c>
      <c r="AK320" s="40" t="str">
        <f>IF(R320="RECETTE","",IF(R320="PRINCIPAL AUTEUR",IF(OR(S320="",T320="",V320="",W320="",S320=0),"",IFERROR(IF(OR(VLOOKUP(UPPER(TRIM(SUBSTITUTE(T320,CHAR(160)," "))),AP4:AS49,2,FALSE)&lt;&gt;VLOOKUP(UPPER(TRIM(SUBSTITUTE(W320,CHAR(160)," "))),AP4:AS49,2,FALSE),AND(VLOOKUP(UPPER(TRIM(SUBSTITUTE(T320,CHAR(160)," "))),AP4:AS49,2,FALSE)="AUTRE",UPPER(TRIM(SUBSTITUTE(T320,CHAR(160)," ")))&lt;&gt;UPPER(TRIM(SUBSTITUTE(W320,CHAR(160)," "))))),"",(V320*VLOOKUP(UPPER(TRIM(SUBSTITUTE(W320,CHAR(160)," "))),AP4:AS49,3,FALSE))/(S320*VLOOKUP(UPPER(TRIM(SUBSTITUTE(T320,CHAR(160)," "))),AP4:AS49,3,FALSE))),"")),IFERROR(AK319,"")))</f>
        <v/>
      </c>
      <c r="AL320" s="40" t="str">
        <f t="shared" si="67"/>
        <v/>
      </c>
      <c r="AM320" s="50">
        <f t="shared" si="68"/>
        <v>0</v>
      </c>
      <c r="AN320" s="1"/>
      <c r="AO320" s="1"/>
      <c r="AP320" s="65" t="s">
        <v>453</v>
      </c>
      <c r="AQ320" s="1"/>
      <c r="AR320" s="1"/>
      <c r="AS320" s="1"/>
      <c r="BJ320" s="229">
        <v>1</v>
      </c>
    </row>
    <row r="321" spans="1:62" ht="20.100000000000001" customHeight="1" x14ac:dyDescent="0.25">
      <c r="A321" s="232" t="s">
        <v>237</v>
      </c>
      <c r="B321" s="178">
        <f t="shared" si="69"/>
        <v>0</v>
      </c>
      <c r="C321" s="156"/>
      <c r="D321" s="157"/>
      <c r="E321" s="157"/>
      <c r="F321" s="157"/>
      <c r="G321" s="157"/>
      <c r="H321" s="157"/>
      <c r="I321" s="158"/>
      <c r="J321" s="131"/>
      <c r="K321" s="255" t="str">
        <f t="shared" si="70"/>
        <v>►</v>
      </c>
      <c r="L321" s="341"/>
      <c r="M321" s="341"/>
      <c r="N321" s="341"/>
      <c r="O321" s="341"/>
      <c r="P321" s="341"/>
      <c r="Q321" s="1"/>
      <c r="R321" s="1"/>
      <c r="S321" s="77"/>
      <c r="T321" s="77"/>
      <c r="U321" s="77"/>
      <c r="V321" s="77"/>
      <c r="W321" s="1"/>
      <c r="X321" s="46" t="str">
        <f t="shared" si="62"/>
        <v/>
      </c>
      <c r="Y321" s="46" t="str">
        <f>IF(NOT(AND(LEFT(R321,1)="L",R321&lt;&gt;"LIGNE")),"",IF(UPPER(TRIM(W321))="QS","Qt. suffisante",IF(AJ321="","",IF(AF321="MASSE",IF(AJ321&gt;=1,"Kg","g"),IF(AF321="VOLUME",IF(AJ321&gt;=1,"L","cl"),IFERROR(VLOOKUP(UPPER(TRIM(V321)),AP4:AS49,4,FALSE),V321))))))</f>
        <v/>
      </c>
      <c r="Z321" s="78" t="str">
        <f t="shared" si="63"/>
        <v/>
      </c>
      <c r="AA321" s="45" t="str">
        <f>IF(NOT(AND(LEFT(R321,1)="L",R321&lt;&gt;"LIGNE")),"",IF(UPPER(TRIM(W321))="QS","Qt. suffisante",IF(AI321="","",IF(AF321="MASSE",IF(AI321&gt;=1,"Kg","g"),IF(AF321="VOLUME",IF(AI321&gt;=1,"L","cl"),IFERROR(VLOOKUP(UPPER(TRIM(V321)),AP4:AS49,4,FALSE),V321))))))</f>
        <v/>
      </c>
      <c r="AB321" s="47" t="str">
        <f t="shared" si="71"/>
        <v/>
      </c>
      <c r="AC321" s="47" t="str">
        <f t="shared" si="72"/>
        <v/>
      </c>
      <c r="AD321" s="47" t="str">
        <f t="shared" si="64"/>
        <v/>
      </c>
      <c r="AE321" s="1"/>
      <c r="AF321" s="48" t="str">
        <f>IF(NOT(AND(LEFT(R321,1)="L",R321&lt;&gt;"LIGNE")),"",IFERROR(VLOOKUP(UPPER(TRIM(V321)),AP4:AS49,2,FALSE),""))</f>
        <v/>
      </c>
      <c r="AG321" s="49" t="str">
        <f>IF(NOT(AND(LEFT(R321,1)="L",R321&lt;&gt;"LIGNE")),"",IFERROR(VLOOKUP(UPPER(TRIM(V321)),AP4:AS49,3,FALSE),""))</f>
        <v/>
      </c>
      <c r="AH321" s="49" t="str">
        <f t="shared" si="73"/>
        <v/>
      </c>
      <c r="AI321" s="49" t="str">
        <f t="shared" si="65"/>
        <v/>
      </c>
      <c r="AJ321" s="49" t="str">
        <f t="shared" si="66"/>
        <v/>
      </c>
      <c r="AK321" s="40" t="str">
        <f>IF(R321="RECETTE","",IF(R321="PRINCIPAL AUTEUR",IF(OR(S321="",T321="",V321="",W321="",S321=0),"",IFERROR(IF(OR(VLOOKUP(UPPER(TRIM(SUBSTITUTE(T321,CHAR(160)," "))),AP4:AS49,2,FALSE)&lt;&gt;VLOOKUP(UPPER(TRIM(SUBSTITUTE(W321,CHAR(160)," "))),AP4:AS49,2,FALSE),AND(VLOOKUP(UPPER(TRIM(SUBSTITUTE(T321,CHAR(160)," "))),AP4:AS49,2,FALSE)="AUTRE",UPPER(TRIM(SUBSTITUTE(T321,CHAR(160)," ")))&lt;&gt;UPPER(TRIM(SUBSTITUTE(W321,CHAR(160)," "))))),"",(V321*VLOOKUP(UPPER(TRIM(SUBSTITUTE(W321,CHAR(160)," "))),AP4:AS49,3,FALSE))/(S321*VLOOKUP(UPPER(TRIM(SUBSTITUTE(T321,CHAR(160)," "))),AP4:AS49,3,FALSE))),"")),IFERROR(AK320,"")))</f>
        <v/>
      </c>
      <c r="AL321" s="40" t="str">
        <f t="shared" si="67"/>
        <v/>
      </c>
      <c r="AM321" s="50">
        <f t="shared" si="68"/>
        <v>0</v>
      </c>
      <c r="AN321" s="1"/>
      <c r="AO321" s="1"/>
      <c r="AP321" s="65" t="s">
        <v>458</v>
      </c>
      <c r="AQ321" s="1"/>
      <c r="AR321" s="1"/>
      <c r="AS321" s="1"/>
      <c r="BJ321" s="229">
        <v>1</v>
      </c>
    </row>
    <row r="322" spans="1:62" ht="20.100000000000001" customHeight="1" x14ac:dyDescent="0.25">
      <c r="A322" s="232" t="s">
        <v>237</v>
      </c>
      <c r="B322" s="178">
        <f t="shared" si="69"/>
        <v>0</v>
      </c>
      <c r="C322" s="156"/>
      <c r="D322" s="157"/>
      <c r="E322" s="157"/>
      <c r="F322" s="157"/>
      <c r="G322" s="157"/>
      <c r="H322" s="157"/>
      <c r="I322" s="158"/>
      <c r="J322" s="131"/>
      <c r="K322" s="255" t="str">
        <f t="shared" si="70"/>
        <v>►</v>
      </c>
      <c r="L322" s="341"/>
      <c r="M322" s="341"/>
      <c r="N322" s="341"/>
      <c r="O322" s="341"/>
      <c r="P322" s="341"/>
      <c r="Q322" s="1"/>
      <c r="R322" s="1"/>
      <c r="S322" s="77"/>
      <c r="T322" s="77"/>
      <c r="U322" s="77"/>
      <c r="V322" s="77"/>
      <c r="W322" s="1"/>
      <c r="X322" s="46" t="str">
        <f t="shared" si="62"/>
        <v/>
      </c>
      <c r="Y322" s="46" t="str">
        <f>IF(NOT(AND(LEFT(R322,1)="L",R322&lt;&gt;"LIGNE")),"",IF(UPPER(TRIM(W322))="QS","Qt. suffisante",IF(AJ322="","",IF(AF322="MASSE",IF(AJ322&gt;=1,"Kg","g"),IF(AF322="VOLUME",IF(AJ322&gt;=1,"L","cl"),IFERROR(VLOOKUP(UPPER(TRIM(V322)),AP4:AS49,4,FALSE),V322))))))</f>
        <v/>
      </c>
      <c r="Z322" s="78" t="str">
        <f t="shared" si="63"/>
        <v/>
      </c>
      <c r="AA322" s="45" t="str">
        <f>IF(NOT(AND(LEFT(R322,1)="L",R322&lt;&gt;"LIGNE")),"",IF(UPPER(TRIM(W322))="QS","Qt. suffisante",IF(AI322="","",IF(AF322="MASSE",IF(AI322&gt;=1,"Kg","g"),IF(AF322="VOLUME",IF(AI322&gt;=1,"L","cl"),IFERROR(VLOOKUP(UPPER(TRIM(V322)),AP4:AS49,4,FALSE),V322))))))</f>
        <v/>
      </c>
      <c r="AB322" s="47" t="str">
        <f t="shared" si="71"/>
        <v/>
      </c>
      <c r="AC322" s="47" t="str">
        <f t="shared" si="72"/>
        <v/>
      </c>
      <c r="AD322" s="47" t="str">
        <f t="shared" si="64"/>
        <v/>
      </c>
      <c r="AE322" s="1"/>
      <c r="AF322" s="48" t="str">
        <f>IF(NOT(AND(LEFT(R322,1)="L",R322&lt;&gt;"LIGNE")),"",IFERROR(VLOOKUP(UPPER(TRIM(V322)),AP4:AS49,2,FALSE),""))</f>
        <v/>
      </c>
      <c r="AG322" s="49" t="str">
        <f>IF(NOT(AND(LEFT(R322,1)="L",R322&lt;&gt;"LIGNE")),"",IFERROR(VLOOKUP(UPPER(TRIM(V322)),AP4:AS49,3,FALSE),""))</f>
        <v/>
      </c>
      <c r="AH322" s="49" t="str">
        <f t="shared" si="73"/>
        <v/>
      </c>
      <c r="AI322" s="49" t="str">
        <f t="shared" si="65"/>
        <v/>
      </c>
      <c r="AJ322" s="49" t="str">
        <f t="shared" si="66"/>
        <v/>
      </c>
      <c r="AK322" s="40" t="str">
        <f>IF(R322="RECETTE","",IF(R322="PRINCIPAL AUTEUR",IF(OR(S322="",T322="",V322="",W322="",S322=0),"",IFERROR(IF(OR(VLOOKUP(UPPER(TRIM(SUBSTITUTE(T322,CHAR(160)," "))),AP4:AS49,2,FALSE)&lt;&gt;VLOOKUP(UPPER(TRIM(SUBSTITUTE(W322,CHAR(160)," "))),AP4:AS49,2,FALSE),AND(VLOOKUP(UPPER(TRIM(SUBSTITUTE(T322,CHAR(160)," "))),AP4:AS49,2,FALSE)="AUTRE",UPPER(TRIM(SUBSTITUTE(T322,CHAR(160)," ")))&lt;&gt;UPPER(TRIM(SUBSTITUTE(W322,CHAR(160)," "))))),"",(V322*VLOOKUP(UPPER(TRIM(SUBSTITUTE(W322,CHAR(160)," "))),AP4:AS49,3,FALSE))/(S322*VLOOKUP(UPPER(TRIM(SUBSTITUTE(T322,CHAR(160)," "))),AP4:AS49,3,FALSE))),"")),IFERROR(AK321,"")))</f>
        <v/>
      </c>
      <c r="AL322" s="40" t="str">
        <f t="shared" si="67"/>
        <v/>
      </c>
      <c r="AM322" s="50">
        <f t="shared" si="68"/>
        <v>0</v>
      </c>
      <c r="AN322" s="1"/>
      <c r="AO322" s="1"/>
      <c r="AP322" s="65" t="s">
        <v>459</v>
      </c>
      <c r="AQ322" s="1"/>
      <c r="AR322" s="1"/>
      <c r="AS322" s="1"/>
      <c r="BJ322" s="229">
        <v>1</v>
      </c>
    </row>
    <row r="323" spans="1:62" ht="20.100000000000001" customHeight="1" x14ac:dyDescent="0.25">
      <c r="A323" s="232" t="s">
        <v>237</v>
      </c>
      <c r="B323" s="178">
        <f t="shared" si="69"/>
        <v>0</v>
      </c>
      <c r="C323" s="156"/>
      <c r="D323" s="157"/>
      <c r="E323" s="157"/>
      <c r="F323" s="157"/>
      <c r="G323" s="157"/>
      <c r="H323" s="157"/>
      <c r="I323" s="158"/>
      <c r="J323" s="131"/>
      <c r="K323" s="255" t="str">
        <f t="shared" si="70"/>
        <v>►</v>
      </c>
      <c r="L323" s="341"/>
      <c r="M323" s="341"/>
      <c r="N323" s="341"/>
      <c r="O323" s="341"/>
      <c r="P323" s="341"/>
      <c r="Q323" s="1"/>
      <c r="R323" s="1"/>
      <c r="S323" s="77"/>
      <c r="T323" s="77"/>
      <c r="U323" s="77"/>
      <c r="V323" s="77"/>
      <c r="W323" s="1"/>
      <c r="X323" s="46" t="str">
        <f t="shared" si="62"/>
        <v/>
      </c>
      <c r="Y323" s="46" t="str">
        <f>IF(NOT(AND(LEFT(R323,1)="L",R323&lt;&gt;"LIGNE")),"",IF(UPPER(TRIM(W323))="QS","Qt. suffisante",IF(AJ323="","",IF(AF323="MASSE",IF(AJ323&gt;=1,"Kg","g"),IF(AF323="VOLUME",IF(AJ323&gt;=1,"L","cl"),IFERROR(VLOOKUP(UPPER(TRIM(V323)),AP4:AS49,4,FALSE),V323))))))</f>
        <v/>
      </c>
      <c r="Z323" s="78" t="str">
        <f t="shared" si="63"/>
        <v/>
      </c>
      <c r="AA323" s="45" t="str">
        <f>IF(NOT(AND(LEFT(R323,1)="L",R323&lt;&gt;"LIGNE")),"",IF(UPPER(TRIM(W323))="QS","Qt. suffisante",IF(AI323="","",IF(AF323="MASSE",IF(AI323&gt;=1,"Kg","g"),IF(AF323="VOLUME",IF(AI323&gt;=1,"L","cl"),IFERROR(VLOOKUP(UPPER(TRIM(V323)),AP4:AS49,4,FALSE),V323))))))</f>
        <v/>
      </c>
      <c r="AB323" s="47" t="str">
        <f t="shared" si="71"/>
        <v/>
      </c>
      <c r="AC323" s="47" t="str">
        <f t="shared" si="72"/>
        <v/>
      </c>
      <c r="AD323" s="47" t="str">
        <f t="shared" si="64"/>
        <v/>
      </c>
      <c r="AE323" s="1"/>
      <c r="AF323" s="48" t="str">
        <f>IF(NOT(AND(LEFT(R323,1)="L",R323&lt;&gt;"LIGNE")),"",IFERROR(VLOOKUP(UPPER(TRIM(V323)),AP4:AS49,2,FALSE),""))</f>
        <v/>
      </c>
      <c r="AG323" s="49" t="str">
        <f>IF(NOT(AND(LEFT(R323,1)="L",R323&lt;&gt;"LIGNE")),"",IFERROR(VLOOKUP(UPPER(TRIM(V323)),AP4:AS49,3,FALSE),""))</f>
        <v/>
      </c>
      <c r="AH323" s="49" t="str">
        <f t="shared" si="73"/>
        <v/>
      </c>
      <c r="AI323" s="49" t="str">
        <f t="shared" si="65"/>
        <v/>
      </c>
      <c r="AJ323" s="49" t="str">
        <f t="shared" si="66"/>
        <v/>
      </c>
      <c r="AK323" s="40" t="str">
        <f>IF(R323="RECETTE","",IF(R323="PRINCIPAL AUTEUR",IF(OR(S323="",T323="",V323="",W323="",S323=0),"",IFERROR(IF(OR(VLOOKUP(UPPER(TRIM(SUBSTITUTE(T323,CHAR(160)," "))),AP4:AS49,2,FALSE)&lt;&gt;VLOOKUP(UPPER(TRIM(SUBSTITUTE(W323,CHAR(160)," "))),AP4:AS49,2,FALSE),AND(VLOOKUP(UPPER(TRIM(SUBSTITUTE(T323,CHAR(160)," "))),AP4:AS49,2,FALSE)="AUTRE",UPPER(TRIM(SUBSTITUTE(T323,CHAR(160)," ")))&lt;&gt;UPPER(TRIM(SUBSTITUTE(W323,CHAR(160)," "))))),"",(V323*VLOOKUP(UPPER(TRIM(SUBSTITUTE(W323,CHAR(160)," "))),AP4:AS49,3,FALSE))/(S323*VLOOKUP(UPPER(TRIM(SUBSTITUTE(T323,CHAR(160)," "))),AP4:AS49,3,FALSE))),"")),IFERROR(AK322,"")))</f>
        <v/>
      </c>
      <c r="AL323" s="40" t="str">
        <f t="shared" si="67"/>
        <v/>
      </c>
      <c r="AM323" s="50">
        <f t="shared" si="68"/>
        <v>0</v>
      </c>
      <c r="AN323" s="1"/>
      <c r="AO323" s="1"/>
      <c r="AP323" s="65" t="s">
        <v>460</v>
      </c>
      <c r="AQ323" s="1"/>
      <c r="AR323" s="1"/>
      <c r="AS323" s="1"/>
      <c r="BJ323" s="229">
        <v>1</v>
      </c>
    </row>
    <row r="324" spans="1:62" ht="20.100000000000001" customHeight="1" x14ac:dyDescent="0.25">
      <c r="A324" s="232" t="s">
        <v>237</v>
      </c>
      <c r="B324" s="178">
        <f t="shared" si="69"/>
        <v>0</v>
      </c>
      <c r="C324" s="156"/>
      <c r="D324" s="157"/>
      <c r="E324" s="157"/>
      <c r="F324" s="157"/>
      <c r="G324" s="157"/>
      <c r="H324" s="157"/>
      <c r="I324" s="158"/>
      <c r="J324" s="131"/>
      <c r="K324" s="255" t="str">
        <f t="shared" si="70"/>
        <v>►</v>
      </c>
      <c r="L324" s="341"/>
      <c r="M324" s="341"/>
      <c r="N324" s="341"/>
      <c r="O324" s="341"/>
      <c r="P324" s="341"/>
      <c r="Q324" s="1"/>
      <c r="R324" s="1"/>
      <c r="S324" s="77"/>
      <c r="T324" s="77"/>
      <c r="U324" s="77"/>
      <c r="V324" s="77"/>
      <c r="W324" s="1"/>
      <c r="X324" s="46" t="str">
        <f t="shared" si="62"/>
        <v/>
      </c>
      <c r="Y324" s="46" t="str">
        <f>IF(NOT(AND(LEFT(R324,1)="L",R324&lt;&gt;"LIGNE")),"",IF(UPPER(TRIM(W324))="QS","Qt. suffisante",IF(AJ324="","",IF(AF324="MASSE",IF(AJ324&gt;=1,"Kg","g"),IF(AF324="VOLUME",IF(AJ324&gt;=1,"L","cl"),IFERROR(VLOOKUP(UPPER(TRIM(V324)),AP4:AS49,4,FALSE),V324))))))</f>
        <v/>
      </c>
      <c r="Z324" s="78" t="str">
        <f t="shared" si="63"/>
        <v/>
      </c>
      <c r="AA324" s="45" t="str">
        <f>IF(NOT(AND(LEFT(R324,1)="L",R324&lt;&gt;"LIGNE")),"",IF(UPPER(TRIM(W324))="QS","Qt. suffisante",IF(AI324="","",IF(AF324="MASSE",IF(AI324&gt;=1,"Kg","g"),IF(AF324="VOLUME",IF(AI324&gt;=1,"L","cl"),IFERROR(VLOOKUP(UPPER(TRIM(V324)),AP4:AS49,4,FALSE),V324))))))</f>
        <v/>
      </c>
      <c r="AB324" s="47" t="str">
        <f t="shared" si="71"/>
        <v/>
      </c>
      <c r="AC324" s="47" t="str">
        <f t="shared" si="72"/>
        <v/>
      </c>
      <c r="AD324" s="47" t="str">
        <f t="shared" si="64"/>
        <v/>
      </c>
      <c r="AE324" s="1"/>
      <c r="AF324" s="48" t="str">
        <f>IF(NOT(AND(LEFT(R324,1)="L",R324&lt;&gt;"LIGNE")),"",IFERROR(VLOOKUP(UPPER(TRIM(V324)),AP4:AS49,2,FALSE),""))</f>
        <v/>
      </c>
      <c r="AG324" s="49" t="str">
        <f>IF(NOT(AND(LEFT(R324,1)="L",R324&lt;&gt;"LIGNE")),"",IFERROR(VLOOKUP(UPPER(TRIM(V324)),AP4:AS49,3,FALSE),""))</f>
        <v/>
      </c>
      <c r="AH324" s="49" t="str">
        <f t="shared" si="73"/>
        <v/>
      </c>
      <c r="AI324" s="49" t="str">
        <f t="shared" si="65"/>
        <v/>
      </c>
      <c r="AJ324" s="49" t="str">
        <f t="shared" si="66"/>
        <v/>
      </c>
      <c r="AK324" s="40" t="str">
        <f>IF(R324="RECETTE","",IF(R324="PRINCIPAL AUTEUR",IF(OR(S324="",T324="",V324="",W324="",S324=0),"",IFERROR(IF(OR(VLOOKUP(UPPER(TRIM(SUBSTITUTE(T324,CHAR(160)," "))),AP4:AS49,2,FALSE)&lt;&gt;VLOOKUP(UPPER(TRIM(SUBSTITUTE(W324,CHAR(160)," "))),AP4:AS49,2,FALSE),AND(VLOOKUP(UPPER(TRIM(SUBSTITUTE(T324,CHAR(160)," "))),AP4:AS49,2,FALSE)="AUTRE",UPPER(TRIM(SUBSTITUTE(T324,CHAR(160)," ")))&lt;&gt;UPPER(TRIM(SUBSTITUTE(W324,CHAR(160)," "))))),"",(V324*VLOOKUP(UPPER(TRIM(SUBSTITUTE(W324,CHAR(160)," "))),AP4:AS49,3,FALSE))/(S324*VLOOKUP(UPPER(TRIM(SUBSTITUTE(T324,CHAR(160)," "))),AP4:AS49,3,FALSE))),"")),IFERROR(AK323,"")))</f>
        <v/>
      </c>
      <c r="AL324" s="40" t="str">
        <f t="shared" si="67"/>
        <v/>
      </c>
      <c r="AM324" s="50">
        <f t="shared" si="68"/>
        <v>0</v>
      </c>
      <c r="AN324" s="1"/>
      <c r="AO324" s="1"/>
      <c r="AP324" s="65" t="s">
        <v>461</v>
      </c>
      <c r="AQ324" s="1"/>
      <c r="AR324" s="1"/>
      <c r="AS324" s="1"/>
      <c r="BJ324" s="229">
        <v>1</v>
      </c>
    </row>
    <row r="325" spans="1:62" ht="20.100000000000001" customHeight="1" x14ac:dyDescent="0.25">
      <c r="A325" s="232" t="s">
        <v>237</v>
      </c>
      <c r="B325" s="178">
        <f t="shared" si="69"/>
        <v>0</v>
      </c>
      <c r="C325" s="156"/>
      <c r="D325" s="157"/>
      <c r="E325" s="157"/>
      <c r="F325" s="157"/>
      <c r="G325" s="157"/>
      <c r="H325" s="157"/>
      <c r="I325" s="158"/>
      <c r="J325" s="131"/>
      <c r="K325" s="255" t="str">
        <f t="shared" si="70"/>
        <v>►</v>
      </c>
      <c r="L325" s="341"/>
      <c r="M325" s="341"/>
      <c r="N325" s="341"/>
      <c r="O325" s="341"/>
      <c r="P325" s="341"/>
      <c r="Q325" s="1"/>
      <c r="R325" s="1"/>
      <c r="S325" s="77"/>
      <c r="T325" s="77"/>
      <c r="U325" s="77"/>
      <c r="V325" s="77"/>
      <c r="W325" s="1"/>
      <c r="X325" s="46" t="str">
        <f t="shared" si="62"/>
        <v/>
      </c>
      <c r="Y325" s="46" t="str">
        <f>IF(NOT(AND(LEFT(R325,1)="L",R325&lt;&gt;"LIGNE")),"",IF(UPPER(TRIM(W325))="QS","Qt. suffisante",IF(AJ325="","",IF(AF325="MASSE",IF(AJ325&gt;=1,"Kg","g"),IF(AF325="VOLUME",IF(AJ325&gt;=1,"L","cl"),IFERROR(VLOOKUP(UPPER(TRIM(V325)),AP4:AS49,4,FALSE),V325))))))</f>
        <v/>
      </c>
      <c r="Z325" s="78" t="str">
        <f t="shared" si="63"/>
        <v/>
      </c>
      <c r="AA325" s="45" t="str">
        <f>IF(NOT(AND(LEFT(R325,1)="L",R325&lt;&gt;"LIGNE")),"",IF(UPPER(TRIM(W325))="QS","Qt. suffisante",IF(AI325="","",IF(AF325="MASSE",IF(AI325&gt;=1,"Kg","g"),IF(AF325="VOLUME",IF(AI325&gt;=1,"L","cl"),IFERROR(VLOOKUP(UPPER(TRIM(V325)),AP4:AS49,4,FALSE),V325))))))</f>
        <v/>
      </c>
      <c r="AB325" s="47" t="str">
        <f t="shared" si="71"/>
        <v/>
      </c>
      <c r="AC325" s="47" t="str">
        <f t="shared" si="72"/>
        <v/>
      </c>
      <c r="AD325" s="47" t="str">
        <f t="shared" si="64"/>
        <v/>
      </c>
      <c r="AE325" s="1"/>
      <c r="AF325" s="48" t="str">
        <f>IF(NOT(AND(LEFT(R325,1)="L",R325&lt;&gt;"LIGNE")),"",IFERROR(VLOOKUP(UPPER(TRIM(V325)),AP4:AS49,2,FALSE),""))</f>
        <v/>
      </c>
      <c r="AG325" s="49" t="str">
        <f>IF(NOT(AND(LEFT(R325,1)="L",R325&lt;&gt;"LIGNE")),"",IFERROR(VLOOKUP(UPPER(TRIM(V325)),AP4:AS49,3,FALSE),""))</f>
        <v/>
      </c>
      <c r="AH325" s="49" t="str">
        <f t="shared" si="73"/>
        <v/>
      </c>
      <c r="AI325" s="49" t="str">
        <f t="shared" si="65"/>
        <v/>
      </c>
      <c r="AJ325" s="49" t="str">
        <f t="shared" si="66"/>
        <v/>
      </c>
      <c r="AK325" s="40" t="str">
        <f>IF(R325="RECETTE","",IF(R325="PRINCIPAL AUTEUR",IF(OR(S325="",T325="",V325="",W325="",S325=0),"",IFERROR(IF(OR(VLOOKUP(UPPER(TRIM(SUBSTITUTE(T325,CHAR(160)," "))),AP4:AS49,2,FALSE)&lt;&gt;VLOOKUP(UPPER(TRIM(SUBSTITUTE(W325,CHAR(160)," "))),AP4:AS49,2,FALSE),AND(VLOOKUP(UPPER(TRIM(SUBSTITUTE(T325,CHAR(160)," "))),AP4:AS49,2,FALSE)="AUTRE",UPPER(TRIM(SUBSTITUTE(T325,CHAR(160)," ")))&lt;&gt;UPPER(TRIM(SUBSTITUTE(W325,CHAR(160)," "))))),"",(V325*VLOOKUP(UPPER(TRIM(SUBSTITUTE(W325,CHAR(160)," "))),AP4:AS49,3,FALSE))/(S325*VLOOKUP(UPPER(TRIM(SUBSTITUTE(T325,CHAR(160)," "))),AP4:AS49,3,FALSE))),"")),IFERROR(AK324,"")))</f>
        <v/>
      </c>
      <c r="AL325" s="40" t="str">
        <f t="shared" si="67"/>
        <v/>
      </c>
      <c r="AM325" s="50">
        <f t="shared" si="68"/>
        <v>0</v>
      </c>
      <c r="AN325" s="1"/>
      <c r="AO325" s="1"/>
      <c r="AP325" s="65" t="s">
        <v>462</v>
      </c>
      <c r="AQ325" s="1"/>
      <c r="AR325" s="1"/>
      <c r="AS325" s="1"/>
      <c r="BJ325" s="229">
        <v>1</v>
      </c>
    </row>
    <row r="326" spans="1:62" ht="20.100000000000001" customHeight="1" x14ac:dyDescent="0.25">
      <c r="A326" s="232" t="s">
        <v>237</v>
      </c>
      <c r="B326" s="178">
        <f t="shared" si="69"/>
        <v>0</v>
      </c>
      <c r="C326" s="156"/>
      <c r="D326" s="157"/>
      <c r="E326" s="157"/>
      <c r="F326" s="157"/>
      <c r="G326" s="157"/>
      <c r="H326" s="157"/>
      <c r="I326" s="158"/>
      <c r="J326" s="131"/>
      <c r="K326" s="255" t="str">
        <f t="shared" si="70"/>
        <v>►</v>
      </c>
      <c r="L326" s="341"/>
      <c r="M326" s="341"/>
      <c r="N326" s="341"/>
      <c r="O326" s="341"/>
      <c r="P326" s="341"/>
      <c r="Q326" s="1"/>
      <c r="R326" s="1"/>
      <c r="S326" s="77"/>
      <c r="T326" s="77"/>
      <c r="U326" s="77"/>
      <c r="V326" s="77"/>
      <c r="W326" s="1"/>
      <c r="X326" s="46" t="str">
        <f t="shared" si="62"/>
        <v/>
      </c>
      <c r="Y326" s="46" t="str">
        <f>IF(NOT(AND(LEFT(R326,1)="L",R326&lt;&gt;"LIGNE")),"",IF(UPPER(TRIM(W326))="QS","Qt. suffisante",IF(AJ326="","",IF(AF326="MASSE",IF(AJ326&gt;=1,"Kg","g"),IF(AF326="VOLUME",IF(AJ326&gt;=1,"L","cl"),IFERROR(VLOOKUP(UPPER(TRIM(V326)),AP4:AS49,4,FALSE),V326))))))</f>
        <v/>
      </c>
      <c r="Z326" s="78" t="str">
        <f t="shared" si="63"/>
        <v/>
      </c>
      <c r="AA326" s="45" t="str">
        <f>IF(NOT(AND(LEFT(R326,1)="L",R326&lt;&gt;"LIGNE")),"",IF(UPPER(TRIM(W326))="QS","Qt. suffisante",IF(AI326="","",IF(AF326="MASSE",IF(AI326&gt;=1,"Kg","g"),IF(AF326="VOLUME",IF(AI326&gt;=1,"L","cl"),IFERROR(VLOOKUP(UPPER(TRIM(V326)),AP4:AS49,4,FALSE),V326))))))</f>
        <v/>
      </c>
      <c r="AB326" s="47" t="str">
        <f t="shared" si="71"/>
        <v/>
      </c>
      <c r="AC326" s="47" t="str">
        <f t="shared" si="72"/>
        <v/>
      </c>
      <c r="AD326" s="47" t="str">
        <f t="shared" si="64"/>
        <v/>
      </c>
      <c r="AE326" s="1"/>
      <c r="AF326" s="48" t="str">
        <f>IF(NOT(AND(LEFT(R326,1)="L",R326&lt;&gt;"LIGNE")),"",IFERROR(VLOOKUP(UPPER(TRIM(V326)),AP4:AS49,2,FALSE),""))</f>
        <v/>
      </c>
      <c r="AG326" s="49" t="str">
        <f>IF(NOT(AND(LEFT(R326,1)="L",R326&lt;&gt;"LIGNE")),"",IFERROR(VLOOKUP(UPPER(TRIM(V326)),AP4:AS49,3,FALSE),""))</f>
        <v/>
      </c>
      <c r="AH326" s="49" t="str">
        <f t="shared" si="73"/>
        <v/>
      </c>
      <c r="AI326" s="49" t="str">
        <f t="shared" si="65"/>
        <v/>
      </c>
      <c r="AJ326" s="49" t="str">
        <f t="shared" si="66"/>
        <v/>
      </c>
      <c r="AK326" s="40" t="str">
        <f>IF(R326="RECETTE","",IF(R326="PRINCIPAL AUTEUR",IF(OR(S326="",T326="",V326="",W326="",S326=0),"",IFERROR(IF(OR(VLOOKUP(UPPER(TRIM(SUBSTITUTE(T326,CHAR(160)," "))),AP4:AS49,2,FALSE)&lt;&gt;VLOOKUP(UPPER(TRIM(SUBSTITUTE(W326,CHAR(160)," "))),AP4:AS49,2,FALSE),AND(VLOOKUP(UPPER(TRIM(SUBSTITUTE(T326,CHAR(160)," "))),AP4:AS49,2,FALSE)="AUTRE",UPPER(TRIM(SUBSTITUTE(T326,CHAR(160)," ")))&lt;&gt;UPPER(TRIM(SUBSTITUTE(W326,CHAR(160)," "))))),"",(V326*VLOOKUP(UPPER(TRIM(SUBSTITUTE(W326,CHAR(160)," "))),AP4:AS49,3,FALSE))/(S326*VLOOKUP(UPPER(TRIM(SUBSTITUTE(T326,CHAR(160)," "))),AP4:AS49,3,FALSE))),"")),IFERROR(AK325,"")))</f>
        <v/>
      </c>
      <c r="AL326" s="40" t="str">
        <f t="shared" si="67"/>
        <v/>
      </c>
      <c r="AM326" s="50">
        <f t="shared" si="68"/>
        <v>0</v>
      </c>
      <c r="AN326" s="1"/>
      <c r="AO326" s="1"/>
      <c r="AP326" s="66" t="s">
        <v>463</v>
      </c>
      <c r="AQ326" s="1"/>
      <c r="AR326" s="1"/>
      <c r="AS326" s="1"/>
      <c r="BJ326" s="229">
        <v>1</v>
      </c>
    </row>
    <row r="327" spans="1:62" ht="20.100000000000001" customHeight="1" x14ac:dyDescent="0.25">
      <c r="A327" s="232" t="s">
        <v>237</v>
      </c>
      <c r="B327" s="178">
        <f t="shared" si="69"/>
        <v>0</v>
      </c>
      <c r="C327" s="156"/>
      <c r="D327" s="157"/>
      <c r="E327" s="157"/>
      <c r="F327" s="157"/>
      <c r="G327" s="157"/>
      <c r="H327" s="157"/>
      <c r="I327" s="158"/>
      <c r="J327" s="131"/>
      <c r="K327" s="255" t="str">
        <f t="shared" si="70"/>
        <v>►</v>
      </c>
      <c r="L327" s="341"/>
      <c r="M327" s="341"/>
      <c r="N327" s="341"/>
      <c r="O327" s="341"/>
      <c r="P327" s="341"/>
      <c r="Q327" s="1"/>
      <c r="R327" s="1"/>
      <c r="S327" s="77"/>
      <c r="T327" s="77"/>
      <c r="U327" s="77"/>
      <c r="V327" s="77"/>
      <c r="W327" s="1"/>
      <c r="X327" s="46" t="str">
        <f t="shared" si="62"/>
        <v/>
      </c>
      <c r="Y327" s="46" t="str">
        <f>IF(NOT(AND(LEFT(R327,1)="L",R327&lt;&gt;"LIGNE")),"",IF(UPPER(TRIM(W327))="QS","Qt. suffisante",IF(AJ327="","",IF(AF327="MASSE",IF(AJ327&gt;=1,"Kg","g"),IF(AF327="VOLUME",IF(AJ327&gt;=1,"L","cl"),IFERROR(VLOOKUP(UPPER(TRIM(V327)),AP4:AS49,4,FALSE),V327))))))</f>
        <v/>
      </c>
      <c r="Z327" s="78" t="str">
        <f t="shared" si="63"/>
        <v/>
      </c>
      <c r="AA327" s="45" t="str">
        <f>IF(NOT(AND(LEFT(R327,1)="L",R327&lt;&gt;"LIGNE")),"",IF(UPPER(TRIM(W327))="QS","Qt. suffisante",IF(AI327="","",IF(AF327="MASSE",IF(AI327&gt;=1,"Kg","g"),IF(AF327="VOLUME",IF(AI327&gt;=1,"L","cl"),IFERROR(VLOOKUP(UPPER(TRIM(V327)),AP4:AS49,4,FALSE),V327))))))</f>
        <v/>
      </c>
      <c r="AB327" s="47" t="str">
        <f t="shared" si="71"/>
        <v/>
      </c>
      <c r="AC327" s="47" t="str">
        <f t="shared" si="72"/>
        <v/>
      </c>
      <c r="AD327" s="47" t="str">
        <f t="shared" si="64"/>
        <v/>
      </c>
      <c r="AE327" s="1"/>
      <c r="AF327" s="48" t="str">
        <f>IF(NOT(AND(LEFT(R327,1)="L",R327&lt;&gt;"LIGNE")),"",IFERROR(VLOOKUP(UPPER(TRIM(V327)),AP4:AS49,2,FALSE),""))</f>
        <v/>
      </c>
      <c r="AG327" s="49" t="str">
        <f>IF(NOT(AND(LEFT(R327,1)="L",R327&lt;&gt;"LIGNE")),"",IFERROR(VLOOKUP(UPPER(TRIM(V327)),AP4:AS49,3,FALSE),""))</f>
        <v/>
      </c>
      <c r="AH327" s="49" t="str">
        <f t="shared" si="73"/>
        <v/>
      </c>
      <c r="AI327" s="49" t="str">
        <f t="shared" si="65"/>
        <v/>
      </c>
      <c r="AJ327" s="49" t="str">
        <f t="shared" si="66"/>
        <v/>
      </c>
      <c r="AK327" s="40" t="str">
        <f>IF(R327="RECETTE","",IF(R327="PRINCIPAL AUTEUR",IF(OR(S327="",T327="",V327="",W327="",S327=0),"",IFERROR(IF(OR(VLOOKUP(UPPER(TRIM(SUBSTITUTE(T327,CHAR(160)," "))),AP4:AS49,2,FALSE)&lt;&gt;VLOOKUP(UPPER(TRIM(SUBSTITUTE(W327,CHAR(160)," "))),AP4:AS49,2,FALSE),AND(VLOOKUP(UPPER(TRIM(SUBSTITUTE(T327,CHAR(160)," "))),AP4:AS49,2,FALSE)="AUTRE",UPPER(TRIM(SUBSTITUTE(T327,CHAR(160)," ")))&lt;&gt;UPPER(TRIM(SUBSTITUTE(W327,CHAR(160)," "))))),"",(V327*VLOOKUP(UPPER(TRIM(SUBSTITUTE(W327,CHAR(160)," "))),AP4:AS49,3,FALSE))/(S327*VLOOKUP(UPPER(TRIM(SUBSTITUTE(T327,CHAR(160)," "))),AP4:AS49,3,FALSE))),"")),IFERROR(AK326,"")))</f>
        <v/>
      </c>
      <c r="AL327" s="40" t="str">
        <f t="shared" si="67"/>
        <v/>
      </c>
      <c r="AM327" s="50">
        <f t="shared" si="68"/>
        <v>0</v>
      </c>
      <c r="AN327" s="1"/>
      <c r="AO327" s="1"/>
      <c r="AP327" s="66" t="s">
        <v>464</v>
      </c>
      <c r="AQ327" s="1"/>
      <c r="AR327" s="1"/>
      <c r="AS327" s="1"/>
      <c r="BJ327" s="229">
        <v>1</v>
      </c>
    </row>
    <row r="328" spans="1:62" ht="20.100000000000001" customHeight="1" x14ac:dyDescent="0.25">
      <c r="A328" s="232" t="s">
        <v>237</v>
      </c>
      <c r="B328" s="178">
        <f t="shared" si="69"/>
        <v>0</v>
      </c>
      <c r="C328" s="156"/>
      <c r="D328" s="157"/>
      <c r="E328" s="157"/>
      <c r="F328" s="157"/>
      <c r="G328" s="157"/>
      <c r="H328" s="157"/>
      <c r="I328" s="158"/>
      <c r="J328" s="131"/>
      <c r="K328" s="255" t="str">
        <f t="shared" si="70"/>
        <v>►</v>
      </c>
      <c r="L328" s="341"/>
      <c r="M328" s="341"/>
      <c r="N328" s="341"/>
      <c r="O328" s="341"/>
      <c r="P328" s="341"/>
      <c r="Q328" s="1"/>
      <c r="R328" s="1"/>
      <c r="S328" s="77"/>
      <c r="T328" s="77"/>
      <c r="U328" s="77"/>
      <c r="V328" s="77"/>
      <c r="W328" s="1"/>
      <c r="X328" s="46" t="str">
        <f t="shared" ref="X328:X391" si="74">IF(NOT(AND(LEFT(R328,1)="L",R328&lt;&gt;"LIGNE")),"",IF(UPPER(TRIM(W328))="QS","",IF(AJ328="","",IF(AF328="MASSE",IF(AJ328&gt;=1,ROUND(AJ328,2),ROUND(AJ328*1000,0)),IF(AF328="VOLUME",IF(AJ328&gt;=1,ROUND(AJ328,2),ROUND(AJ328*100,0)),ROUND(AJ328,0))))))</f>
        <v/>
      </c>
      <c r="Y328" s="46" t="str">
        <f>IF(NOT(AND(LEFT(R328,1)="L",R328&lt;&gt;"LIGNE")),"",IF(UPPER(TRIM(W328))="QS","Qt. suffisante",IF(AJ328="","",IF(AF328="MASSE",IF(AJ328&gt;=1,"Kg","g"),IF(AF328="VOLUME",IF(AJ328&gt;=1,"L","cl"),IFERROR(VLOOKUP(UPPER(TRIM(V328)),AP4:AS49,4,FALSE),V328))))))</f>
        <v/>
      </c>
      <c r="Z328" s="78" t="str">
        <f t="shared" ref="Z328:Z391" si="75">IF(NOT(AND(LEFT(R328,1)="L",R328&lt;&gt;"LIGNE")),"",IF(UPPER(TRIM(W328))="QS","",IF(AI328="","",IF(AF328="MASSE",IF(AI328&gt;=1,ROUND(AI328,2),ROUND(AI328*1000,0)),IF(AF328="VOLUME",IF(AI328&gt;=1,ROUND(AI328,2),ROUND(AI328*100,0)),ROUND(AI328,0))))))</f>
        <v/>
      </c>
      <c r="AA328" s="45" t="str">
        <f>IF(NOT(AND(LEFT(R328,1)="L",R328&lt;&gt;"LIGNE")),"",IF(UPPER(TRIM(W328))="QS","Qt. suffisante",IF(AI328="","",IF(AF328="MASSE",IF(AI328&gt;=1,"Kg","g"),IF(AF328="VOLUME",IF(AI328&gt;=1,"L","cl"),IFERROR(VLOOKUP(UPPER(TRIM(V328)),AP4:AS49,4,FALSE),V328))))))</f>
        <v/>
      </c>
      <c r="AB328" s="47" t="str">
        <f t="shared" si="71"/>
        <v/>
      </c>
      <c r="AC328" s="47" t="str">
        <f t="shared" si="72"/>
        <v/>
      </c>
      <c r="AD328" s="47" t="str">
        <f t="shared" ref="AD328:AD391" si="76">IF(R328&lt;&gt;"PRINCIPAL AUTEUR","",IFERROR(VLOOKUP(UPPER(TRIM(SUBSTITUTE(W328,CHAR(160)," "))),$AP$4:$AS$49,2,FALSE),""))</f>
        <v/>
      </c>
      <c r="AE328" s="1"/>
      <c r="AF328" s="48" t="str">
        <f>IF(NOT(AND(LEFT(R328,1)="L",R328&lt;&gt;"LIGNE")),"",IFERROR(VLOOKUP(UPPER(TRIM(V328)),AP4:AS49,2,FALSE),""))</f>
        <v/>
      </c>
      <c r="AG328" s="49" t="str">
        <f>IF(NOT(AND(LEFT(R328,1)="L",R328&lt;&gt;"LIGNE")),"",IFERROR(VLOOKUP(UPPER(TRIM(V328)),AP4:AS49,3,FALSE),""))</f>
        <v/>
      </c>
      <c r="AH328" s="49" t="str">
        <f t="shared" si="73"/>
        <v/>
      </c>
      <c r="AI328" s="49" t="str">
        <f t="shared" ref="AI328:AI391" si="77">IF(NOT(AND(LEFT(R328,1)="L",R328&lt;&gt;"LIGNE")),"",IF(UPPER(TRIM(W328))="QS","",IF(AH328="","",IF(UPPER(TRIM(W328))="F",AH328,IF(AK328="","",AH328*AK328)))))</f>
        <v/>
      </c>
      <c r="AJ328" s="49" t="str">
        <f t="shared" ref="AJ328:AJ391" si="78">IF(NOT(AND(LEFT(R328,1)="L",R328&lt;&gt;"LIGNE")),"",IF(UPPER(TRIM(W328))="QS","",IF(AH328="","",IF(UPPER(TRIM(W328))="F",AH328,IF(AL328="","",AH328*AL328)))))</f>
        <v/>
      </c>
      <c r="AK328" s="40" t="str">
        <f>IF(R328="RECETTE","",IF(R328="PRINCIPAL AUTEUR",IF(OR(S328="",T328="",V328="",W328="",S328=0),"",IFERROR(IF(OR(VLOOKUP(UPPER(TRIM(SUBSTITUTE(T328,CHAR(160)," "))),AP4:AS49,2,FALSE)&lt;&gt;VLOOKUP(UPPER(TRIM(SUBSTITUTE(W328,CHAR(160)," "))),AP4:AS49,2,FALSE),AND(VLOOKUP(UPPER(TRIM(SUBSTITUTE(T328,CHAR(160)," "))),AP4:AS49,2,FALSE)="AUTRE",UPPER(TRIM(SUBSTITUTE(T328,CHAR(160)," ")))&lt;&gt;UPPER(TRIM(SUBSTITUTE(W328,CHAR(160)," "))))),"",(V328*VLOOKUP(UPPER(TRIM(SUBSTITUTE(W328,CHAR(160)," "))),AP4:AS49,3,FALSE))/(S328*VLOOKUP(UPPER(TRIM(SUBSTITUTE(T328,CHAR(160)," "))),AP4:AS49,3,FALSE))),"")),IFERROR(AK327,"")))</f>
        <v/>
      </c>
      <c r="AL328" s="40" t="str">
        <f t="shared" ref="AL328:AL391" si="79">IF(R328="RECETTE","",IF(R328="COUVERTS",IF(OR(INDEX(T:T,ROW())="",INDEX(V:V,ROW())="",INDEX(T:T,ROW())=0),"",IFERROR(INDEX(V:V,ROW())/INDEX(T:T,ROW()),"")),AL327))</f>
        <v/>
      </c>
      <c r="AM328" s="50">
        <f t="shared" ref="AM328:AM391" si="80">IF(R328="RECETTE",S328,AM327)</f>
        <v>0</v>
      </c>
      <c r="AN328" s="1"/>
      <c r="AO328" s="1"/>
      <c r="AP328" s="66" t="s">
        <v>465</v>
      </c>
      <c r="AQ328" s="1"/>
      <c r="AR328" s="1"/>
      <c r="AS328" s="1"/>
      <c r="BJ328" s="229">
        <v>1</v>
      </c>
    </row>
    <row r="329" spans="1:62" ht="20.100000000000001" customHeight="1" x14ac:dyDescent="0.25">
      <c r="A329" s="232" t="s">
        <v>237</v>
      </c>
      <c r="B329" s="178">
        <f t="shared" si="69"/>
        <v>0</v>
      </c>
      <c r="C329" s="156"/>
      <c r="D329" s="157"/>
      <c r="E329" s="157"/>
      <c r="F329" s="157"/>
      <c r="G329" s="157"/>
      <c r="H329" s="157"/>
      <c r="I329" s="158"/>
      <c r="J329" s="131"/>
      <c r="K329" s="255" t="str">
        <f t="shared" si="70"/>
        <v>►</v>
      </c>
      <c r="L329" s="341"/>
      <c r="M329" s="341"/>
      <c r="N329" s="341"/>
      <c r="O329" s="341"/>
      <c r="P329" s="341"/>
      <c r="Q329" s="1"/>
      <c r="R329" s="1"/>
      <c r="S329" s="77"/>
      <c r="T329" s="77"/>
      <c r="U329" s="77"/>
      <c r="V329" s="77"/>
      <c r="W329" s="1"/>
      <c r="X329" s="46" t="str">
        <f t="shared" si="74"/>
        <v/>
      </c>
      <c r="Y329" s="46" t="str">
        <f>IF(NOT(AND(LEFT(R329,1)="L",R329&lt;&gt;"LIGNE")),"",IF(UPPER(TRIM(W329))="QS","Qt. suffisante",IF(AJ329="","",IF(AF329="MASSE",IF(AJ329&gt;=1,"Kg","g"),IF(AF329="VOLUME",IF(AJ329&gt;=1,"L","cl"),IFERROR(VLOOKUP(UPPER(TRIM(V329)),AP4:AS49,4,FALSE),V329))))))</f>
        <v/>
      </c>
      <c r="Z329" s="78" t="str">
        <f t="shared" si="75"/>
        <v/>
      </c>
      <c r="AA329" s="45" t="str">
        <f>IF(NOT(AND(LEFT(R329,1)="L",R329&lt;&gt;"LIGNE")),"",IF(UPPER(TRIM(W329))="QS","Qt. suffisante",IF(AI329="","",IF(AF329="MASSE",IF(AI329&gt;=1,"Kg","g"),IF(AF329="VOLUME",IF(AI329&gt;=1,"L","cl"),IFERROR(VLOOKUP(UPPER(TRIM(V329)),AP4:AS49,4,FALSE),V329))))))</f>
        <v/>
      </c>
      <c r="AB329" s="47" t="str">
        <f t="shared" si="71"/>
        <v/>
      </c>
      <c r="AC329" s="47" t="str">
        <f t="shared" si="72"/>
        <v/>
      </c>
      <c r="AD329" s="47" t="str">
        <f t="shared" si="76"/>
        <v/>
      </c>
      <c r="AE329" s="1"/>
      <c r="AF329" s="48" t="str">
        <f>IF(NOT(AND(LEFT(R329,1)="L",R329&lt;&gt;"LIGNE")),"",IFERROR(VLOOKUP(UPPER(TRIM(V329)),AP4:AS49,2,FALSE),""))</f>
        <v/>
      </c>
      <c r="AG329" s="49" t="str">
        <f>IF(NOT(AND(LEFT(R329,1)="L",R329&lt;&gt;"LIGNE")),"",IFERROR(VLOOKUP(UPPER(TRIM(V329)),AP4:AS49,3,FALSE),""))</f>
        <v/>
      </c>
      <c r="AH329" s="49" t="str">
        <f t="shared" si="73"/>
        <v/>
      </c>
      <c r="AI329" s="49" t="str">
        <f t="shared" si="77"/>
        <v/>
      </c>
      <c r="AJ329" s="49" t="str">
        <f t="shared" si="78"/>
        <v/>
      </c>
      <c r="AK329" s="40" t="str">
        <f>IF(R329="RECETTE","",IF(R329="PRINCIPAL AUTEUR",IF(OR(S329="",T329="",V329="",W329="",S329=0),"",IFERROR(IF(OR(VLOOKUP(UPPER(TRIM(SUBSTITUTE(T329,CHAR(160)," "))),AP4:AS49,2,FALSE)&lt;&gt;VLOOKUP(UPPER(TRIM(SUBSTITUTE(W329,CHAR(160)," "))),AP4:AS49,2,FALSE),AND(VLOOKUP(UPPER(TRIM(SUBSTITUTE(T329,CHAR(160)," "))),AP4:AS49,2,FALSE)="AUTRE",UPPER(TRIM(SUBSTITUTE(T329,CHAR(160)," ")))&lt;&gt;UPPER(TRIM(SUBSTITUTE(W329,CHAR(160)," "))))),"",(V329*VLOOKUP(UPPER(TRIM(SUBSTITUTE(W329,CHAR(160)," "))),AP4:AS49,3,FALSE))/(S329*VLOOKUP(UPPER(TRIM(SUBSTITUTE(T329,CHAR(160)," "))),AP4:AS49,3,FALSE))),"")),IFERROR(AK328,"")))</f>
        <v/>
      </c>
      <c r="AL329" s="40" t="str">
        <f t="shared" si="79"/>
        <v/>
      </c>
      <c r="AM329" s="50">
        <f t="shared" si="80"/>
        <v>0</v>
      </c>
      <c r="AN329" s="1"/>
      <c r="AO329" s="1"/>
      <c r="AP329" s="66" t="s">
        <v>466</v>
      </c>
      <c r="AQ329" s="1"/>
      <c r="AR329" s="1"/>
      <c r="AS329" s="1"/>
      <c r="BJ329" s="229">
        <v>1</v>
      </c>
    </row>
    <row r="330" spans="1:62" ht="20.100000000000001" customHeight="1" x14ac:dyDescent="0.25">
      <c r="A330" s="232" t="s">
        <v>237</v>
      </c>
      <c r="B330" s="178">
        <f t="shared" si="69"/>
        <v>0</v>
      </c>
      <c r="C330" s="156"/>
      <c r="D330" s="157"/>
      <c r="E330" s="157"/>
      <c r="F330" s="157"/>
      <c r="G330" s="157"/>
      <c r="H330" s="157"/>
      <c r="I330" s="158"/>
      <c r="J330" s="131" t="s">
        <v>237</v>
      </c>
      <c r="K330" s="255" t="str">
        <f t="shared" si="70"/>
        <v>►</v>
      </c>
      <c r="L330" s="341"/>
      <c r="M330" s="341"/>
      <c r="N330" s="341"/>
      <c r="O330" s="341"/>
      <c r="P330" s="341"/>
      <c r="Q330" s="1"/>
      <c r="R330" s="1"/>
      <c r="S330" s="77"/>
      <c r="T330" s="77"/>
      <c r="U330" s="77"/>
      <c r="V330" s="77"/>
      <c r="W330" s="1"/>
      <c r="X330" s="46" t="str">
        <f t="shared" si="74"/>
        <v/>
      </c>
      <c r="Y330" s="46" t="str">
        <f>IF(NOT(AND(LEFT(R330,1)="L",R330&lt;&gt;"LIGNE")),"",IF(UPPER(TRIM(W330))="QS","Qt. suffisante",IF(AJ330="","",IF(AF330="MASSE",IF(AJ330&gt;=1,"Kg","g"),IF(AF330="VOLUME",IF(AJ330&gt;=1,"L","cl"),IFERROR(VLOOKUP(UPPER(TRIM(V330)),AP4:AS49,4,FALSE),V330))))))</f>
        <v/>
      </c>
      <c r="Z330" s="78" t="str">
        <f t="shared" si="75"/>
        <v/>
      </c>
      <c r="AA330" s="45" t="str">
        <f>IF(NOT(AND(LEFT(R330,1)="L",R330&lt;&gt;"LIGNE")),"",IF(UPPER(TRIM(W330))="QS","Qt. suffisante",IF(AI330="","",IF(AF330="MASSE",IF(AI330&gt;=1,"Kg","g"),IF(AF330="VOLUME",IF(AI330&gt;=1,"L","cl"),IFERROR(VLOOKUP(UPPER(TRIM(V330)),AP4:AS49,4,FALSE),V330))))))</f>
        <v/>
      </c>
      <c r="AB330" s="47" t="str">
        <f t="shared" si="71"/>
        <v/>
      </c>
      <c r="AC330" s="47" t="str">
        <f t="shared" si="72"/>
        <v/>
      </c>
      <c r="AD330" s="47" t="str">
        <f t="shared" si="76"/>
        <v/>
      </c>
      <c r="AE330" s="1"/>
      <c r="AF330" s="48" t="str">
        <f>IF(NOT(AND(LEFT(R330,1)="L",R330&lt;&gt;"LIGNE")),"",IFERROR(VLOOKUP(UPPER(TRIM(V330)),AP4:AS49,2,FALSE),""))</f>
        <v/>
      </c>
      <c r="AG330" s="49" t="str">
        <f>IF(NOT(AND(LEFT(R330,1)="L",R330&lt;&gt;"LIGNE")),"",IFERROR(VLOOKUP(UPPER(TRIM(V330)),AP4:AS49,3,FALSE),""))</f>
        <v/>
      </c>
      <c r="AH330" s="49" t="str">
        <f t="shared" si="73"/>
        <v/>
      </c>
      <c r="AI330" s="49" t="str">
        <f t="shared" si="77"/>
        <v/>
      </c>
      <c r="AJ330" s="49" t="str">
        <f t="shared" si="78"/>
        <v/>
      </c>
      <c r="AK330" s="40" t="str">
        <f>IF(R330="RECETTE","",IF(R330="PRINCIPAL AUTEUR",IF(OR(S330="",T330="",V330="",W330="",S330=0),"",IFERROR(IF(OR(VLOOKUP(UPPER(TRIM(SUBSTITUTE(T330,CHAR(160)," "))),AP4:AS49,2,FALSE)&lt;&gt;VLOOKUP(UPPER(TRIM(SUBSTITUTE(W330,CHAR(160)," "))),AP4:AS49,2,FALSE),AND(VLOOKUP(UPPER(TRIM(SUBSTITUTE(T330,CHAR(160)," "))),AP4:AS49,2,FALSE)="AUTRE",UPPER(TRIM(SUBSTITUTE(T330,CHAR(160)," ")))&lt;&gt;UPPER(TRIM(SUBSTITUTE(W330,CHAR(160)," "))))),"",(V330*VLOOKUP(UPPER(TRIM(SUBSTITUTE(W330,CHAR(160)," "))),AP4:AS49,3,FALSE))/(S330*VLOOKUP(UPPER(TRIM(SUBSTITUTE(T330,CHAR(160)," "))),AP4:AS49,3,FALSE))),"")),IFERROR(AK329,"")))</f>
        <v/>
      </c>
      <c r="AL330" s="40" t="str">
        <f t="shared" si="79"/>
        <v/>
      </c>
      <c r="AM330" s="50">
        <f t="shared" si="80"/>
        <v>0</v>
      </c>
      <c r="AN330" s="1"/>
      <c r="AO330" s="1"/>
      <c r="AP330" s="66" t="s">
        <v>467</v>
      </c>
      <c r="AQ330" s="1"/>
      <c r="AR330" s="1"/>
      <c r="AS330" s="1"/>
      <c r="BJ330" s="229">
        <v>1</v>
      </c>
    </row>
    <row r="331" spans="1:62" ht="20.100000000000001" customHeight="1" x14ac:dyDescent="0.25">
      <c r="A331" s="232" t="s">
        <v>237</v>
      </c>
      <c r="B331" s="178">
        <f t="shared" si="69"/>
        <v>0</v>
      </c>
      <c r="C331" s="156"/>
      <c r="D331" s="157"/>
      <c r="E331" s="157"/>
      <c r="F331" s="157"/>
      <c r="G331" s="157"/>
      <c r="H331" s="157"/>
      <c r="I331" s="158"/>
      <c r="J331" s="131" t="s">
        <v>237</v>
      </c>
      <c r="K331" s="255" t="str">
        <f t="shared" si="70"/>
        <v>►</v>
      </c>
      <c r="L331" s="341"/>
      <c r="M331" s="341"/>
      <c r="N331" s="341"/>
      <c r="O331" s="341"/>
      <c r="P331" s="341"/>
      <c r="Q331" s="1"/>
      <c r="R331" s="1"/>
      <c r="S331" s="77"/>
      <c r="T331" s="77"/>
      <c r="U331" s="77"/>
      <c r="V331" s="77"/>
      <c r="W331" s="1"/>
      <c r="X331" s="46" t="str">
        <f t="shared" si="74"/>
        <v/>
      </c>
      <c r="Y331" s="46" t="str">
        <f>IF(NOT(AND(LEFT(R331,1)="L",R331&lt;&gt;"LIGNE")),"",IF(UPPER(TRIM(W331))="QS","Qt. suffisante",IF(AJ331="","",IF(AF331="MASSE",IF(AJ331&gt;=1,"Kg","g"),IF(AF331="VOLUME",IF(AJ331&gt;=1,"L","cl"),IFERROR(VLOOKUP(UPPER(TRIM(V331)),AP4:AS49,4,FALSE),V331))))))</f>
        <v/>
      </c>
      <c r="Z331" s="78" t="str">
        <f t="shared" si="75"/>
        <v/>
      </c>
      <c r="AA331" s="45" t="str">
        <f>IF(NOT(AND(LEFT(R331,1)="L",R331&lt;&gt;"LIGNE")),"",IF(UPPER(TRIM(W331))="QS","Qt. suffisante",IF(AI331="","",IF(AF331="MASSE",IF(AI331&gt;=1,"Kg","g"),IF(AF331="VOLUME",IF(AI331&gt;=1,"L","cl"),IFERROR(VLOOKUP(UPPER(TRIM(V331)),AP4:AS49,4,FALSE),V331))))))</f>
        <v/>
      </c>
      <c r="AB331" s="47" t="str">
        <f t="shared" si="71"/>
        <v/>
      </c>
      <c r="AC331" s="47" t="str">
        <f t="shared" si="72"/>
        <v/>
      </c>
      <c r="AD331" s="47" t="str">
        <f t="shared" si="76"/>
        <v/>
      </c>
      <c r="AE331" s="1"/>
      <c r="AF331" s="48" t="str">
        <f>IF(NOT(AND(LEFT(R331,1)="L",R331&lt;&gt;"LIGNE")),"",IFERROR(VLOOKUP(UPPER(TRIM(V331)),AP4:AS49,2,FALSE),""))</f>
        <v/>
      </c>
      <c r="AG331" s="49" t="str">
        <f>IF(NOT(AND(LEFT(R331,1)="L",R331&lt;&gt;"LIGNE")),"",IFERROR(VLOOKUP(UPPER(TRIM(V331)),AP4:AS49,3,FALSE),""))</f>
        <v/>
      </c>
      <c r="AH331" s="49" t="str">
        <f t="shared" si="73"/>
        <v/>
      </c>
      <c r="AI331" s="49" t="str">
        <f t="shared" si="77"/>
        <v/>
      </c>
      <c r="AJ331" s="49" t="str">
        <f t="shared" si="78"/>
        <v/>
      </c>
      <c r="AK331" s="40" t="str">
        <f>IF(R331="RECETTE","",IF(R331="PRINCIPAL AUTEUR",IF(OR(S331="",T331="",V331="",W331="",S331=0),"",IFERROR(IF(OR(VLOOKUP(UPPER(TRIM(SUBSTITUTE(T331,CHAR(160)," "))),AP4:AS49,2,FALSE)&lt;&gt;VLOOKUP(UPPER(TRIM(SUBSTITUTE(W331,CHAR(160)," "))),AP4:AS49,2,FALSE),AND(VLOOKUP(UPPER(TRIM(SUBSTITUTE(T331,CHAR(160)," "))),AP4:AS49,2,FALSE)="AUTRE",UPPER(TRIM(SUBSTITUTE(T331,CHAR(160)," ")))&lt;&gt;UPPER(TRIM(SUBSTITUTE(W331,CHAR(160)," "))))),"",(V331*VLOOKUP(UPPER(TRIM(SUBSTITUTE(W331,CHAR(160)," "))),AP4:AS49,3,FALSE))/(S331*VLOOKUP(UPPER(TRIM(SUBSTITUTE(T331,CHAR(160)," "))),AP4:AS49,3,FALSE))),"")),IFERROR(AK330,"")))</f>
        <v/>
      </c>
      <c r="AL331" s="40" t="str">
        <f t="shared" si="79"/>
        <v/>
      </c>
      <c r="AM331" s="50">
        <f t="shared" si="80"/>
        <v>0</v>
      </c>
      <c r="AN331" s="1"/>
      <c r="AO331" s="1"/>
      <c r="AP331" s="66" t="s">
        <v>468</v>
      </c>
      <c r="AQ331" s="1"/>
      <c r="AR331" s="1"/>
      <c r="AS331" s="1"/>
      <c r="BJ331" s="229">
        <v>1</v>
      </c>
    </row>
    <row r="332" spans="1:62" ht="20.100000000000001" customHeight="1" x14ac:dyDescent="0.25">
      <c r="A332" s="232" t="s">
        <v>237</v>
      </c>
      <c r="B332" s="178">
        <f t="shared" si="69"/>
        <v>0</v>
      </c>
      <c r="C332" s="156"/>
      <c r="D332" s="157"/>
      <c r="E332" s="157"/>
      <c r="F332" s="157"/>
      <c r="G332" s="157"/>
      <c r="H332" s="157"/>
      <c r="I332" s="158"/>
      <c r="J332" s="131" t="s">
        <v>237</v>
      </c>
      <c r="K332" s="255" t="str">
        <f t="shared" si="70"/>
        <v>►</v>
      </c>
      <c r="L332" s="341"/>
      <c r="M332" s="341"/>
      <c r="N332" s="341"/>
      <c r="O332" s="341"/>
      <c r="P332" s="341"/>
      <c r="Q332" s="1"/>
      <c r="R332" s="1"/>
      <c r="S332" s="77"/>
      <c r="T332" s="77"/>
      <c r="U332" s="77"/>
      <c r="V332" s="77"/>
      <c r="W332" s="1"/>
      <c r="X332" s="46" t="str">
        <f t="shared" si="74"/>
        <v/>
      </c>
      <c r="Y332" s="46" t="str">
        <f>IF(NOT(AND(LEFT(R332,1)="L",R332&lt;&gt;"LIGNE")),"",IF(UPPER(TRIM(W332))="QS","Qt. suffisante",IF(AJ332="","",IF(AF332="MASSE",IF(AJ332&gt;=1,"Kg","g"),IF(AF332="VOLUME",IF(AJ332&gt;=1,"L","cl"),IFERROR(VLOOKUP(UPPER(TRIM(V332)),AP4:AS49,4,FALSE),V332))))))</f>
        <v/>
      </c>
      <c r="Z332" s="78" t="str">
        <f t="shared" si="75"/>
        <v/>
      </c>
      <c r="AA332" s="45" t="str">
        <f>IF(NOT(AND(LEFT(R332,1)="L",R332&lt;&gt;"LIGNE")),"",IF(UPPER(TRIM(W332))="QS","Qt. suffisante",IF(AI332="","",IF(AF332="MASSE",IF(AI332&gt;=1,"Kg","g"),IF(AF332="VOLUME",IF(AI332&gt;=1,"L","cl"),IFERROR(VLOOKUP(UPPER(TRIM(V332)),AP4:AS49,4,FALSE),V332))))))</f>
        <v/>
      </c>
      <c r="AB332" s="47" t="str">
        <f t="shared" si="71"/>
        <v/>
      </c>
      <c r="AC332" s="47" t="str">
        <f t="shared" si="72"/>
        <v/>
      </c>
      <c r="AD332" s="47" t="str">
        <f t="shared" si="76"/>
        <v/>
      </c>
      <c r="AE332" s="1"/>
      <c r="AF332" s="48" t="str">
        <f>IF(NOT(AND(LEFT(R332,1)="L",R332&lt;&gt;"LIGNE")),"",IFERROR(VLOOKUP(UPPER(TRIM(V332)),AP4:AS49,2,FALSE),""))</f>
        <v/>
      </c>
      <c r="AG332" s="49" t="str">
        <f>IF(NOT(AND(LEFT(R332,1)="L",R332&lt;&gt;"LIGNE")),"",IFERROR(VLOOKUP(UPPER(TRIM(V332)),AP4:AS49,3,FALSE),""))</f>
        <v/>
      </c>
      <c r="AH332" s="49" t="str">
        <f t="shared" si="73"/>
        <v/>
      </c>
      <c r="AI332" s="49" t="str">
        <f t="shared" si="77"/>
        <v/>
      </c>
      <c r="AJ332" s="49" t="str">
        <f t="shared" si="78"/>
        <v/>
      </c>
      <c r="AK332" s="40" t="str">
        <f>IF(R332="RECETTE","",IF(R332="PRINCIPAL AUTEUR",IF(OR(S332="",T332="",V332="",W332="",S332=0),"",IFERROR(IF(OR(VLOOKUP(UPPER(TRIM(SUBSTITUTE(T332,CHAR(160)," "))),AP4:AS49,2,FALSE)&lt;&gt;VLOOKUP(UPPER(TRIM(SUBSTITUTE(W332,CHAR(160)," "))),AP4:AS49,2,FALSE),AND(VLOOKUP(UPPER(TRIM(SUBSTITUTE(T332,CHAR(160)," "))),AP4:AS49,2,FALSE)="AUTRE",UPPER(TRIM(SUBSTITUTE(T332,CHAR(160)," ")))&lt;&gt;UPPER(TRIM(SUBSTITUTE(W332,CHAR(160)," "))))),"",(V332*VLOOKUP(UPPER(TRIM(SUBSTITUTE(W332,CHAR(160)," "))),AP4:AS49,3,FALSE))/(S332*VLOOKUP(UPPER(TRIM(SUBSTITUTE(T332,CHAR(160)," "))),AP4:AS49,3,FALSE))),"")),IFERROR(AK331,"")))</f>
        <v/>
      </c>
      <c r="AL332" s="40" t="str">
        <f t="shared" si="79"/>
        <v/>
      </c>
      <c r="AM332" s="50">
        <f t="shared" si="80"/>
        <v>0</v>
      </c>
      <c r="AN332" s="1"/>
      <c r="AO332" s="1"/>
      <c r="AP332" s="75" t="s">
        <v>110</v>
      </c>
      <c r="AQ332" s="1"/>
      <c r="AR332" s="1"/>
      <c r="AS332" s="1"/>
      <c r="BJ332" s="229">
        <v>1</v>
      </c>
    </row>
    <row r="333" spans="1:62" ht="20.100000000000001" customHeight="1" x14ac:dyDescent="0.25">
      <c r="B333" s="178">
        <f t="shared" si="69"/>
        <v>0</v>
      </c>
      <c r="C333" s="156"/>
      <c r="D333" s="157"/>
      <c r="E333" s="157"/>
      <c r="F333" s="157"/>
      <c r="G333" s="157"/>
      <c r="H333" s="157"/>
      <c r="I333" s="158"/>
      <c r="K333" s="255" t="str">
        <f t="shared" si="70"/>
        <v>►</v>
      </c>
      <c r="L333" s="341"/>
      <c r="M333" s="341"/>
      <c r="N333" s="341"/>
      <c r="O333" s="341"/>
      <c r="P333" s="341"/>
      <c r="Q333" s="1"/>
      <c r="R333" s="1"/>
      <c r="S333" s="77"/>
      <c r="T333" s="77"/>
      <c r="U333" s="77"/>
      <c r="V333" s="77"/>
      <c r="W333" s="1"/>
      <c r="X333" s="46" t="str">
        <f t="shared" si="74"/>
        <v/>
      </c>
      <c r="Y333" s="46" t="str">
        <f>IF(NOT(AND(LEFT(R333,1)="L",R333&lt;&gt;"LIGNE")),"",IF(UPPER(TRIM(W333))="QS","Qt. suffisante",IF(AJ333="","",IF(AF333="MASSE",IF(AJ333&gt;=1,"Kg","g"),IF(AF333="VOLUME",IF(AJ333&gt;=1,"L","cl"),IFERROR(VLOOKUP(UPPER(TRIM(V333)),AP4:AS49,4,FALSE),V333))))))</f>
        <v/>
      </c>
      <c r="Z333" s="78" t="str">
        <f t="shared" si="75"/>
        <v/>
      </c>
      <c r="AA333" s="45" t="str">
        <f>IF(NOT(AND(LEFT(R333,1)="L",R333&lt;&gt;"LIGNE")),"",IF(UPPER(TRIM(W333))="QS","Qt. suffisante",IF(AI333="","",IF(AF333="MASSE",IF(AI333&gt;=1,"Kg","g"),IF(AF333="VOLUME",IF(AI333&gt;=1,"L","cl"),IFERROR(VLOOKUP(UPPER(TRIM(V333)),AP4:AS49,4,FALSE),V333))))))</f>
        <v/>
      </c>
      <c r="AB333" s="47" t="str">
        <f t="shared" si="71"/>
        <v/>
      </c>
      <c r="AC333" s="47" t="str">
        <f t="shared" si="72"/>
        <v/>
      </c>
      <c r="AD333" s="47" t="str">
        <f t="shared" si="76"/>
        <v/>
      </c>
      <c r="AE333" s="1"/>
      <c r="AF333" s="48" t="str">
        <f>IF(NOT(AND(LEFT(R333,1)="L",R333&lt;&gt;"LIGNE")),"",IFERROR(VLOOKUP(UPPER(TRIM(V333)),AP4:AS49,2,FALSE),""))</f>
        <v/>
      </c>
      <c r="AG333" s="49" t="str">
        <f>IF(NOT(AND(LEFT(R333,1)="L",R333&lt;&gt;"LIGNE")),"",IFERROR(VLOOKUP(UPPER(TRIM(V333)),AP4:AS49,3,FALSE),""))</f>
        <v/>
      </c>
      <c r="AH333" s="49" t="str">
        <f t="shared" si="73"/>
        <v/>
      </c>
      <c r="AI333" s="49" t="str">
        <f t="shared" si="77"/>
        <v/>
      </c>
      <c r="AJ333" s="49" t="str">
        <f t="shared" si="78"/>
        <v/>
      </c>
      <c r="AK333" s="40" t="str">
        <f>IF(R333="RECETTE","",IF(R333="PRINCIPAL AUTEUR",IF(OR(S333="",T333="",V333="",W333="",S333=0),"",IFERROR(IF(OR(VLOOKUP(UPPER(TRIM(SUBSTITUTE(T333,CHAR(160)," "))),AP4:AS49,2,FALSE)&lt;&gt;VLOOKUP(UPPER(TRIM(SUBSTITUTE(W333,CHAR(160)," "))),AP4:AS49,2,FALSE),AND(VLOOKUP(UPPER(TRIM(SUBSTITUTE(T333,CHAR(160)," "))),AP4:AS49,2,FALSE)="AUTRE",UPPER(TRIM(SUBSTITUTE(T333,CHAR(160)," ")))&lt;&gt;UPPER(TRIM(SUBSTITUTE(W333,CHAR(160)," "))))),"",(V333*VLOOKUP(UPPER(TRIM(SUBSTITUTE(W333,CHAR(160)," "))),AP4:AS49,3,FALSE))/(S333*VLOOKUP(UPPER(TRIM(SUBSTITUTE(T333,CHAR(160)," "))),AP4:AS49,3,FALSE))),"")),IFERROR(AK332,"")))</f>
        <v/>
      </c>
      <c r="AL333" s="40" t="str">
        <f t="shared" si="79"/>
        <v/>
      </c>
      <c r="AM333" s="50">
        <f t="shared" si="80"/>
        <v>0</v>
      </c>
      <c r="AN333" s="1"/>
      <c r="AO333" s="1"/>
      <c r="AP333" s="15" t="s">
        <v>323</v>
      </c>
      <c r="AQ333" s="1"/>
      <c r="AR333" s="1"/>
      <c r="AS333" s="1"/>
      <c r="BJ333" s="229">
        <v>1</v>
      </c>
    </row>
    <row r="334" spans="1:62" ht="20.100000000000001" customHeight="1" x14ac:dyDescent="0.25">
      <c r="B334" s="178">
        <f t="shared" si="69"/>
        <v>0</v>
      </c>
      <c r="C334" s="156"/>
      <c r="D334" s="157"/>
      <c r="E334" s="157"/>
      <c r="F334" s="157"/>
      <c r="G334" s="157"/>
      <c r="H334" s="157"/>
      <c r="I334" s="158"/>
      <c r="K334" s="255" t="str">
        <f t="shared" si="70"/>
        <v>►</v>
      </c>
      <c r="L334" s="341"/>
      <c r="M334" s="341"/>
      <c r="N334" s="341"/>
      <c r="O334" s="341"/>
      <c r="P334" s="341"/>
      <c r="Q334" s="1"/>
      <c r="R334" s="1"/>
      <c r="S334" s="77"/>
      <c r="T334" s="77"/>
      <c r="U334" s="77"/>
      <c r="V334" s="77"/>
      <c r="W334" s="1"/>
      <c r="X334" s="46" t="str">
        <f t="shared" si="74"/>
        <v/>
      </c>
      <c r="Y334" s="46" t="str">
        <f>IF(NOT(AND(LEFT(R334,1)="L",R334&lt;&gt;"LIGNE")),"",IF(UPPER(TRIM(W334))="QS","Qt. suffisante",IF(AJ334="","",IF(AF334="MASSE",IF(AJ334&gt;=1,"Kg","g"),IF(AF334="VOLUME",IF(AJ334&gt;=1,"L","cl"),IFERROR(VLOOKUP(UPPER(TRIM(V334)),AP4:AS49,4,FALSE),V334))))))</f>
        <v/>
      </c>
      <c r="Z334" s="78" t="str">
        <f t="shared" si="75"/>
        <v/>
      </c>
      <c r="AA334" s="45" t="str">
        <f>IF(NOT(AND(LEFT(R334,1)="L",R334&lt;&gt;"LIGNE")),"",IF(UPPER(TRIM(W334))="QS","Qt. suffisante",IF(AI334="","",IF(AF334="MASSE",IF(AI334&gt;=1,"Kg","g"),IF(AF334="VOLUME",IF(AI334&gt;=1,"L","cl"),IFERROR(VLOOKUP(UPPER(TRIM(V334)),AP4:AS49,4,FALSE),V334))))))</f>
        <v/>
      </c>
      <c r="AB334" s="47" t="str">
        <f t="shared" si="71"/>
        <v/>
      </c>
      <c r="AC334" s="47" t="str">
        <f t="shared" si="72"/>
        <v/>
      </c>
      <c r="AD334" s="47" t="str">
        <f t="shared" si="76"/>
        <v/>
      </c>
      <c r="AE334" s="1"/>
      <c r="AF334" s="48" t="str">
        <f>IF(NOT(AND(LEFT(R334,1)="L",R334&lt;&gt;"LIGNE")),"",IFERROR(VLOOKUP(UPPER(TRIM(V334)),AP4:AS49,2,FALSE),""))</f>
        <v/>
      </c>
      <c r="AG334" s="49" t="str">
        <f>IF(NOT(AND(LEFT(R334,1)="L",R334&lt;&gt;"LIGNE")),"",IFERROR(VLOOKUP(UPPER(TRIM(V334)),AP4:AS49,3,FALSE),""))</f>
        <v/>
      </c>
      <c r="AH334" s="49" t="str">
        <f t="shared" si="73"/>
        <v/>
      </c>
      <c r="AI334" s="49" t="str">
        <f t="shared" si="77"/>
        <v/>
      </c>
      <c r="AJ334" s="49" t="str">
        <f t="shared" si="78"/>
        <v/>
      </c>
      <c r="AK334" s="40" t="str">
        <f>IF(R334="RECETTE","",IF(R334="PRINCIPAL AUTEUR",IF(OR(S334="",T334="",V334="",W334="",S334=0),"",IFERROR(IF(OR(VLOOKUP(UPPER(TRIM(SUBSTITUTE(T334,CHAR(160)," "))),AP4:AS49,2,FALSE)&lt;&gt;VLOOKUP(UPPER(TRIM(SUBSTITUTE(W334,CHAR(160)," "))),AP4:AS49,2,FALSE),AND(VLOOKUP(UPPER(TRIM(SUBSTITUTE(T334,CHAR(160)," "))),AP4:AS49,2,FALSE)="AUTRE",UPPER(TRIM(SUBSTITUTE(T334,CHAR(160)," ")))&lt;&gt;UPPER(TRIM(SUBSTITUTE(W334,CHAR(160)," "))))),"",(V334*VLOOKUP(UPPER(TRIM(SUBSTITUTE(W334,CHAR(160)," "))),AP4:AS49,3,FALSE))/(S334*VLOOKUP(UPPER(TRIM(SUBSTITUTE(T334,CHAR(160)," "))),AP4:AS49,3,FALSE))),"")),IFERROR(AK333,"")))</f>
        <v/>
      </c>
      <c r="AL334" s="40" t="str">
        <f t="shared" si="79"/>
        <v/>
      </c>
      <c r="AM334" s="50">
        <f t="shared" si="80"/>
        <v>0</v>
      </c>
      <c r="AN334" s="1"/>
      <c r="AO334" s="1"/>
      <c r="AP334" s="21" t="s">
        <v>272</v>
      </c>
      <c r="AQ334" s="1"/>
      <c r="AR334" s="1"/>
      <c r="AS334" s="1"/>
      <c r="BJ334" s="229">
        <v>1</v>
      </c>
    </row>
    <row r="335" spans="1:62" ht="20.100000000000001" customHeight="1" x14ac:dyDescent="0.25">
      <c r="B335" s="178">
        <f t="shared" si="69"/>
        <v>0</v>
      </c>
      <c r="C335" s="156"/>
      <c r="D335" s="157"/>
      <c r="E335" s="157"/>
      <c r="F335" s="157"/>
      <c r="G335" s="157"/>
      <c r="H335" s="157"/>
      <c r="I335" s="158"/>
      <c r="K335" s="255" t="str">
        <f t="shared" si="70"/>
        <v>►</v>
      </c>
      <c r="L335" s="341"/>
      <c r="M335" s="341"/>
      <c r="N335" s="341"/>
      <c r="O335" s="341"/>
      <c r="P335" s="341"/>
      <c r="Q335" s="1"/>
      <c r="R335" s="1"/>
      <c r="S335" s="77"/>
      <c r="T335" s="77"/>
      <c r="U335" s="77"/>
      <c r="V335" s="77"/>
      <c r="W335" s="1"/>
      <c r="X335" s="46" t="str">
        <f t="shared" si="74"/>
        <v/>
      </c>
      <c r="Y335" s="46" t="str">
        <f>IF(NOT(AND(LEFT(R335,1)="L",R335&lt;&gt;"LIGNE")),"",IF(UPPER(TRIM(W335))="QS","Qt. suffisante",IF(AJ335="","",IF(AF335="MASSE",IF(AJ335&gt;=1,"Kg","g"),IF(AF335="VOLUME",IF(AJ335&gt;=1,"L","cl"),IFERROR(VLOOKUP(UPPER(TRIM(V335)),AP4:AS49,4,FALSE),V335))))))</f>
        <v/>
      </c>
      <c r="Z335" s="78" t="str">
        <f t="shared" si="75"/>
        <v/>
      </c>
      <c r="AA335" s="45" t="str">
        <f>IF(NOT(AND(LEFT(R335,1)="L",R335&lt;&gt;"LIGNE")),"",IF(UPPER(TRIM(W335))="QS","Qt. suffisante",IF(AI335="","",IF(AF335="MASSE",IF(AI335&gt;=1,"Kg","g"),IF(AF335="VOLUME",IF(AI335&gt;=1,"L","cl"),IFERROR(VLOOKUP(UPPER(TRIM(V335)),AP4:AS49,4,FALSE),V335))))))</f>
        <v/>
      </c>
      <c r="AB335" s="47" t="str">
        <f t="shared" si="71"/>
        <v/>
      </c>
      <c r="AC335" s="47" t="str">
        <f t="shared" si="72"/>
        <v/>
      </c>
      <c r="AD335" s="47" t="str">
        <f t="shared" si="76"/>
        <v/>
      </c>
      <c r="AE335" s="1"/>
      <c r="AF335" s="48" t="str">
        <f>IF(NOT(AND(LEFT(R335,1)="L",R335&lt;&gt;"LIGNE")),"",IFERROR(VLOOKUP(UPPER(TRIM(V335)),AP4:AS49,2,FALSE),""))</f>
        <v/>
      </c>
      <c r="AG335" s="49" t="str">
        <f>IF(NOT(AND(LEFT(R335,1)="L",R335&lt;&gt;"LIGNE")),"",IFERROR(VLOOKUP(UPPER(TRIM(V335)),AP4:AS49,3,FALSE),""))</f>
        <v/>
      </c>
      <c r="AH335" s="49" t="str">
        <f t="shared" si="73"/>
        <v/>
      </c>
      <c r="AI335" s="49" t="str">
        <f t="shared" si="77"/>
        <v/>
      </c>
      <c r="AJ335" s="49" t="str">
        <f t="shared" si="78"/>
        <v/>
      </c>
      <c r="AK335" s="40" t="str">
        <f>IF(R335="RECETTE","",IF(R335="PRINCIPAL AUTEUR",IF(OR(S335="",T335="",V335="",W335="",S335=0),"",IFERROR(IF(OR(VLOOKUP(UPPER(TRIM(SUBSTITUTE(T335,CHAR(160)," "))),AP4:AS49,2,FALSE)&lt;&gt;VLOOKUP(UPPER(TRIM(SUBSTITUTE(W335,CHAR(160)," "))),AP4:AS49,2,FALSE),AND(VLOOKUP(UPPER(TRIM(SUBSTITUTE(T335,CHAR(160)," "))),AP4:AS49,2,FALSE)="AUTRE",UPPER(TRIM(SUBSTITUTE(T335,CHAR(160)," ")))&lt;&gt;UPPER(TRIM(SUBSTITUTE(W335,CHAR(160)," "))))),"",(V335*VLOOKUP(UPPER(TRIM(SUBSTITUTE(W335,CHAR(160)," "))),AP4:AS49,3,FALSE))/(S335*VLOOKUP(UPPER(TRIM(SUBSTITUTE(T335,CHAR(160)," "))),AP4:AS49,3,FALSE))),"")),IFERROR(AK334,"")))</f>
        <v/>
      </c>
      <c r="AL335" s="40" t="str">
        <f t="shared" si="79"/>
        <v/>
      </c>
      <c r="AM335" s="50">
        <f t="shared" si="80"/>
        <v>0</v>
      </c>
      <c r="AN335" s="1"/>
      <c r="AO335" s="1"/>
      <c r="AP335" s="26" t="s">
        <v>469</v>
      </c>
      <c r="AQ335" s="1"/>
      <c r="AR335" s="1"/>
      <c r="AS335" s="1"/>
      <c r="BJ335" s="229">
        <v>1</v>
      </c>
    </row>
    <row r="336" spans="1:62" ht="20.100000000000001" customHeight="1" x14ac:dyDescent="0.25">
      <c r="B336" s="178">
        <f t="shared" si="69"/>
        <v>0</v>
      </c>
      <c r="C336" s="156"/>
      <c r="D336" s="157"/>
      <c r="E336" s="157"/>
      <c r="F336" s="157"/>
      <c r="G336" s="157"/>
      <c r="H336" s="157"/>
      <c r="I336" s="158"/>
      <c r="K336" s="255" t="str">
        <f t="shared" si="70"/>
        <v>►</v>
      </c>
      <c r="L336" s="341"/>
      <c r="M336" s="341"/>
      <c r="N336" s="341"/>
      <c r="O336" s="341"/>
      <c r="P336" s="341"/>
      <c r="Q336" s="1"/>
      <c r="R336" s="1"/>
      <c r="S336" s="77"/>
      <c r="T336" s="77"/>
      <c r="U336" s="77"/>
      <c r="V336" s="77"/>
      <c r="W336" s="1"/>
      <c r="X336" s="46" t="str">
        <f t="shared" si="74"/>
        <v/>
      </c>
      <c r="Y336" s="46" t="str">
        <f>IF(NOT(AND(LEFT(R336,1)="L",R336&lt;&gt;"LIGNE")),"",IF(UPPER(TRIM(W336))="QS","Qt. suffisante",IF(AJ336="","",IF(AF336="MASSE",IF(AJ336&gt;=1,"Kg","g"),IF(AF336="VOLUME",IF(AJ336&gt;=1,"L","cl"),IFERROR(VLOOKUP(UPPER(TRIM(V336)),AP4:AS49,4,FALSE),V336))))))</f>
        <v/>
      </c>
      <c r="Z336" s="78" t="str">
        <f t="shared" si="75"/>
        <v/>
      </c>
      <c r="AA336" s="45" t="str">
        <f>IF(NOT(AND(LEFT(R336,1)="L",R336&lt;&gt;"LIGNE")),"",IF(UPPER(TRIM(W336))="QS","Qt. suffisante",IF(AI336="","",IF(AF336="MASSE",IF(AI336&gt;=1,"Kg","g"),IF(AF336="VOLUME",IF(AI336&gt;=1,"L","cl"),IFERROR(VLOOKUP(UPPER(TRIM(V336)),AP4:AS49,4,FALSE),V336))))))</f>
        <v/>
      </c>
      <c r="AB336" s="47" t="str">
        <f t="shared" si="71"/>
        <v/>
      </c>
      <c r="AC336" s="47" t="str">
        <f t="shared" si="72"/>
        <v/>
      </c>
      <c r="AD336" s="47" t="str">
        <f t="shared" si="76"/>
        <v/>
      </c>
      <c r="AE336" s="1"/>
      <c r="AF336" s="48" t="str">
        <f>IF(NOT(AND(LEFT(R336,1)="L",R336&lt;&gt;"LIGNE")),"",IFERROR(VLOOKUP(UPPER(TRIM(V336)),AP4:AS49,2,FALSE),""))</f>
        <v/>
      </c>
      <c r="AG336" s="49" t="str">
        <f>IF(NOT(AND(LEFT(R336,1)="L",R336&lt;&gt;"LIGNE")),"",IFERROR(VLOOKUP(UPPER(TRIM(V336)),AP4:AS49,3,FALSE),""))</f>
        <v/>
      </c>
      <c r="AH336" s="49" t="str">
        <f t="shared" si="73"/>
        <v/>
      </c>
      <c r="AI336" s="49" t="str">
        <f t="shared" si="77"/>
        <v/>
      </c>
      <c r="AJ336" s="49" t="str">
        <f t="shared" si="78"/>
        <v/>
      </c>
      <c r="AK336" s="40" t="str">
        <f>IF(R336="RECETTE","",IF(R336="PRINCIPAL AUTEUR",IF(OR(S336="",T336="",V336="",W336="",S336=0),"",IFERROR(IF(OR(VLOOKUP(UPPER(TRIM(SUBSTITUTE(T336,CHAR(160)," "))),AP4:AS49,2,FALSE)&lt;&gt;VLOOKUP(UPPER(TRIM(SUBSTITUTE(W336,CHAR(160)," "))),AP4:AS49,2,FALSE),AND(VLOOKUP(UPPER(TRIM(SUBSTITUTE(T336,CHAR(160)," "))),AP4:AS49,2,FALSE)="AUTRE",UPPER(TRIM(SUBSTITUTE(T336,CHAR(160)," ")))&lt;&gt;UPPER(TRIM(SUBSTITUTE(W336,CHAR(160)," "))))),"",(V336*VLOOKUP(UPPER(TRIM(SUBSTITUTE(W336,CHAR(160)," "))),AP4:AS49,3,FALSE))/(S336*VLOOKUP(UPPER(TRIM(SUBSTITUTE(T336,CHAR(160)," "))),AP4:AS49,3,FALSE))),"")),IFERROR(AK335,"")))</f>
        <v/>
      </c>
      <c r="AL336" s="40" t="str">
        <f t="shared" si="79"/>
        <v/>
      </c>
      <c r="AM336" s="50">
        <f t="shared" si="80"/>
        <v>0</v>
      </c>
      <c r="AN336" s="1"/>
      <c r="AO336" s="1"/>
      <c r="AP336" s="26" t="s">
        <v>470</v>
      </c>
      <c r="AQ336" s="1"/>
      <c r="AR336" s="1"/>
      <c r="AS336" s="1"/>
      <c r="BJ336" s="229">
        <v>1</v>
      </c>
    </row>
    <row r="337" spans="2:62" ht="20.100000000000001" customHeight="1" x14ac:dyDescent="0.25">
      <c r="B337" s="178">
        <f t="shared" si="69"/>
        <v>0</v>
      </c>
      <c r="C337" s="156"/>
      <c r="D337" s="157"/>
      <c r="E337" s="157"/>
      <c r="F337" s="157"/>
      <c r="G337" s="157"/>
      <c r="H337" s="157"/>
      <c r="I337" s="158"/>
      <c r="K337" s="255" t="str">
        <f t="shared" si="70"/>
        <v>►</v>
      </c>
      <c r="L337" s="341"/>
      <c r="M337" s="341"/>
      <c r="N337" s="341"/>
      <c r="O337" s="341"/>
      <c r="P337" s="341"/>
      <c r="Q337" s="1"/>
      <c r="R337" s="1"/>
      <c r="S337" s="77"/>
      <c r="T337" s="77"/>
      <c r="U337" s="77"/>
      <c r="V337" s="77"/>
      <c r="W337" s="1"/>
      <c r="X337" s="46" t="str">
        <f t="shared" si="74"/>
        <v/>
      </c>
      <c r="Y337" s="46" t="str">
        <f>IF(NOT(AND(LEFT(R337,1)="L",R337&lt;&gt;"LIGNE")),"",IF(UPPER(TRIM(W337))="QS","Qt. suffisante",IF(AJ337="","",IF(AF337="MASSE",IF(AJ337&gt;=1,"Kg","g"),IF(AF337="VOLUME",IF(AJ337&gt;=1,"L","cl"),IFERROR(VLOOKUP(UPPER(TRIM(V337)),AP4:AS49,4,FALSE),V337))))))</f>
        <v/>
      </c>
      <c r="Z337" s="78" t="str">
        <f t="shared" si="75"/>
        <v/>
      </c>
      <c r="AA337" s="45" t="str">
        <f>IF(NOT(AND(LEFT(R337,1)="L",R337&lt;&gt;"LIGNE")),"",IF(UPPER(TRIM(W337))="QS","Qt. suffisante",IF(AI337="","",IF(AF337="MASSE",IF(AI337&gt;=1,"Kg","g"),IF(AF337="VOLUME",IF(AI337&gt;=1,"L","cl"),IFERROR(VLOOKUP(UPPER(TRIM(V337)),AP4:AS49,4,FALSE),V337))))))</f>
        <v/>
      </c>
      <c r="AB337" s="47" t="str">
        <f t="shared" si="71"/>
        <v/>
      </c>
      <c r="AC337" s="47" t="str">
        <f t="shared" si="72"/>
        <v/>
      </c>
      <c r="AD337" s="47" t="str">
        <f t="shared" si="76"/>
        <v/>
      </c>
      <c r="AE337" s="1"/>
      <c r="AF337" s="48" t="str">
        <f>IF(NOT(AND(LEFT(R337,1)="L",R337&lt;&gt;"LIGNE")),"",IFERROR(VLOOKUP(UPPER(TRIM(V337)),AP4:AS49,2,FALSE),""))</f>
        <v/>
      </c>
      <c r="AG337" s="49" t="str">
        <f>IF(NOT(AND(LEFT(R337,1)="L",R337&lt;&gt;"LIGNE")),"",IFERROR(VLOOKUP(UPPER(TRIM(V337)),AP4:AS49,3,FALSE),""))</f>
        <v/>
      </c>
      <c r="AH337" s="49" t="str">
        <f t="shared" si="73"/>
        <v/>
      </c>
      <c r="AI337" s="49" t="str">
        <f t="shared" si="77"/>
        <v/>
      </c>
      <c r="AJ337" s="49" t="str">
        <f t="shared" si="78"/>
        <v/>
      </c>
      <c r="AK337" s="40" t="str">
        <f>IF(R337="RECETTE","",IF(R337="PRINCIPAL AUTEUR",IF(OR(S337="",T337="",V337="",W337="",S337=0),"",IFERROR(IF(OR(VLOOKUP(UPPER(TRIM(SUBSTITUTE(T337,CHAR(160)," "))),AP4:AS49,2,FALSE)&lt;&gt;VLOOKUP(UPPER(TRIM(SUBSTITUTE(W337,CHAR(160)," "))),AP4:AS49,2,FALSE),AND(VLOOKUP(UPPER(TRIM(SUBSTITUTE(T337,CHAR(160)," "))),AP4:AS49,2,FALSE)="AUTRE",UPPER(TRIM(SUBSTITUTE(T337,CHAR(160)," ")))&lt;&gt;UPPER(TRIM(SUBSTITUTE(W337,CHAR(160)," "))))),"",(V337*VLOOKUP(UPPER(TRIM(SUBSTITUTE(W337,CHAR(160)," "))),AP4:AS49,3,FALSE))/(S337*VLOOKUP(UPPER(TRIM(SUBSTITUTE(T337,CHAR(160)," "))),AP4:AS49,3,FALSE))),"")),IFERROR(AK336,"")))</f>
        <v/>
      </c>
      <c r="AL337" s="40" t="str">
        <f t="shared" si="79"/>
        <v/>
      </c>
      <c r="AM337" s="50">
        <f t="shared" si="80"/>
        <v>0</v>
      </c>
      <c r="AN337" s="1"/>
      <c r="AO337" s="1"/>
      <c r="AP337" s="26" t="s">
        <v>471</v>
      </c>
      <c r="AQ337" s="1"/>
      <c r="AR337" s="1"/>
      <c r="AS337" s="1"/>
      <c r="BJ337" s="229">
        <v>1</v>
      </c>
    </row>
    <row r="338" spans="2:62" ht="20.100000000000001" customHeight="1" x14ac:dyDescent="0.25">
      <c r="B338" s="178">
        <f t="shared" si="69"/>
        <v>0</v>
      </c>
      <c r="C338" s="156"/>
      <c r="D338" s="157"/>
      <c r="E338" s="157"/>
      <c r="F338" s="157"/>
      <c r="G338" s="157"/>
      <c r="H338" s="157"/>
      <c r="I338" s="158"/>
      <c r="K338" s="255" t="str">
        <f t="shared" si="70"/>
        <v>►</v>
      </c>
      <c r="L338" s="341"/>
      <c r="M338" s="341"/>
      <c r="N338" s="341"/>
      <c r="O338" s="341"/>
      <c r="P338" s="341"/>
      <c r="Q338" s="1"/>
      <c r="R338" s="1"/>
      <c r="S338" s="77"/>
      <c r="T338" s="77"/>
      <c r="U338" s="77"/>
      <c r="V338" s="77"/>
      <c r="W338" s="1"/>
      <c r="X338" s="46" t="str">
        <f t="shared" si="74"/>
        <v/>
      </c>
      <c r="Y338" s="46" t="str">
        <f>IF(NOT(AND(LEFT(R338,1)="L",R338&lt;&gt;"LIGNE")),"",IF(UPPER(TRIM(W338))="QS","Qt. suffisante",IF(AJ338="","",IF(AF338="MASSE",IF(AJ338&gt;=1,"Kg","g"),IF(AF338="VOLUME",IF(AJ338&gt;=1,"L","cl"),IFERROR(VLOOKUP(UPPER(TRIM(V338)),AP4:AS49,4,FALSE),V338))))))</f>
        <v/>
      </c>
      <c r="Z338" s="78" t="str">
        <f t="shared" si="75"/>
        <v/>
      </c>
      <c r="AA338" s="45" t="str">
        <f>IF(NOT(AND(LEFT(R338,1)="L",R338&lt;&gt;"LIGNE")),"",IF(UPPER(TRIM(W338))="QS","Qt. suffisante",IF(AI338="","",IF(AF338="MASSE",IF(AI338&gt;=1,"Kg","g"),IF(AF338="VOLUME",IF(AI338&gt;=1,"L","cl"),IFERROR(VLOOKUP(UPPER(TRIM(V338)),AP4:AS49,4,FALSE),V338))))))</f>
        <v/>
      </c>
      <c r="AB338" s="47" t="str">
        <f t="shared" si="71"/>
        <v/>
      </c>
      <c r="AC338" s="47" t="str">
        <f t="shared" si="72"/>
        <v/>
      </c>
      <c r="AD338" s="47" t="str">
        <f t="shared" si="76"/>
        <v/>
      </c>
      <c r="AE338" s="1"/>
      <c r="AF338" s="48" t="str">
        <f>IF(NOT(AND(LEFT(R338,1)="L",R338&lt;&gt;"LIGNE")),"",IFERROR(VLOOKUP(UPPER(TRIM(V338)),AP4:AS49,2,FALSE),""))</f>
        <v/>
      </c>
      <c r="AG338" s="49" t="str">
        <f>IF(NOT(AND(LEFT(R338,1)="L",R338&lt;&gt;"LIGNE")),"",IFERROR(VLOOKUP(UPPER(TRIM(V338)),AP4:AS49,3,FALSE),""))</f>
        <v/>
      </c>
      <c r="AH338" s="49" t="str">
        <f t="shared" si="73"/>
        <v/>
      </c>
      <c r="AI338" s="49" t="str">
        <f t="shared" si="77"/>
        <v/>
      </c>
      <c r="AJ338" s="49" t="str">
        <f t="shared" si="78"/>
        <v/>
      </c>
      <c r="AK338" s="40" t="str">
        <f>IF(R338="RECETTE","",IF(R338="PRINCIPAL AUTEUR",IF(OR(S338="",T338="",V338="",W338="",S338=0),"",IFERROR(IF(OR(VLOOKUP(UPPER(TRIM(SUBSTITUTE(T338,CHAR(160)," "))),AP4:AS49,2,FALSE)&lt;&gt;VLOOKUP(UPPER(TRIM(SUBSTITUTE(W338,CHAR(160)," "))),AP4:AS49,2,FALSE),AND(VLOOKUP(UPPER(TRIM(SUBSTITUTE(T338,CHAR(160)," "))),AP4:AS49,2,FALSE)="AUTRE",UPPER(TRIM(SUBSTITUTE(T338,CHAR(160)," ")))&lt;&gt;UPPER(TRIM(SUBSTITUTE(W338,CHAR(160)," "))))),"",(V338*VLOOKUP(UPPER(TRIM(SUBSTITUTE(W338,CHAR(160)," "))),AP4:AS49,3,FALSE))/(S338*VLOOKUP(UPPER(TRIM(SUBSTITUTE(T338,CHAR(160)," "))),AP4:AS49,3,FALSE))),"")),IFERROR(AK337,"")))</f>
        <v/>
      </c>
      <c r="AL338" s="40" t="str">
        <f t="shared" si="79"/>
        <v/>
      </c>
      <c r="AM338" s="50">
        <f t="shared" si="80"/>
        <v>0</v>
      </c>
      <c r="AN338" s="1"/>
      <c r="AO338" s="1"/>
      <c r="AP338" s="51" t="s">
        <v>0</v>
      </c>
      <c r="AQ338" s="1"/>
      <c r="AR338" s="1"/>
      <c r="AS338" s="1"/>
      <c r="BJ338" s="229">
        <v>1</v>
      </c>
    </row>
    <row r="339" spans="2:62" ht="20.100000000000001" customHeight="1" x14ac:dyDescent="0.25">
      <c r="B339" s="178">
        <f t="shared" si="69"/>
        <v>0</v>
      </c>
      <c r="C339" s="156"/>
      <c r="D339" s="157"/>
      <c r="E339" s="157"/>
      <c r="F339" s="157"/>
      <c r="G339" s="157"/>
      <c r="H339" s="157"/>
      <c r="I339" s="158"/>
      <c r="K339" s="255" t="str">
        <f t="shared" si="70"/>
        <v>►</v>
      </c>
      <c r="L339" s="341"/>
      <c r="M339" s="341"/>
      <c r="N339" s="341"/>
      <c r="O339" s="341"/>
      <c r="P339" s="341"/>
      <c r="Q339" s="1"/>
      <c r="R339" s="1"/>
      <c r="S339" s="77"/>
      <c r="T339" s="77"/>
      <c r="U339" s="77"/>
      <c r="V339" s="77"/>
      <c r="W339" s="1"/>
      <c r="X339" s="46" t="str">
        <f t="shared" si="74"/>
        <v/>
      </c>
      <c r="Y339" s="46" t="str">
        <f>IF(NOT(AND(LEFT(R339,1)="L",R339&lt;&gt;"LIGNE")),"",IF(UPPER(TRIM(W339))="QS","Qt. suffisante",IF(AJ339="","",IF(AF339="MASSE",IF(AJ339&gt;=1,"Kg","g"),IF(AF339="VOLUME",IF(AJ339&gt;=1,"L","cl"),IFERROR(VLOOKUP(UPPER(TRIM(V339)),AP4:AS49,4,FALSE),V339))))))</f>
        <v/>
      </c>
      <c r="Z339" s="78" t="str">
        <f t="shared" si="75"/>
        <v/>
      </c>
      <c r="AA339" s="45" t="str">
        <f>IF(NOT(AND(LEFT(R339,1)="L",R339&lt;&gt;"LIGNE")),"",IF(UPPER(TRIM(W339))="QS","Qt. suffisante",IF(AI339="","",IF(AF339="MASSE",IF(AI339&gt;=1,"Kg","g"),IF(AF339="VOLUME",IF(AI339&gt;=1,"L","cl"),IFERROR(VLOOKUP(UPPER(TRIM(V339)),AP4:AS49,4,FALSE),V339))))))</f>
        <v/>
      </c>
      <c r="AB339" s="47" t="str">
        <f t="shared" si="71"/>
        <v/>
      </c>
      <c r="AC339" s="47" t="str">
        <f t="shared" si="72"/>
        <v/>
      </c>
      <c r="AD339" s="47" t="str">
        <f t="shared" si="76"/>
        <v/>
      </c>
      <c r="AE339" s="1"/>
      <c r="AF339" s="48" t="str">
        <f>IF(NOT(AND(LEFT(R339,1)="L",R339&lt;&gt;"LIGNE")),"",IFERROR(VLOOKUP(UPPER(TRIM(V339)),AP4:AS49,2,FALSE),""))</f>
        <v/>
      </c>
      <c r="AG339" s="49" t="str">
        <f>IF(NOT(AND(LEFT(R339,1)="L",R339&lt;&gt;"LIGNE")),"",IFERROR(VLOOKUP(UPPER(TRIM(V339)),AP4:AS49,3,FALSE),""))</f>
        <v/>
      </c>
      <c r="AH339" s="49" t="str">
        <f t="shared" si="73"/>
        <v/>
      </c>
      <c r="AI339" s="49" t="str">
        <f t="shared" si="77"/>
        <v/>
      </c>
      <c r="AJ339" s="49" t="str">
        <f t="shared" si="78"/>
        <v/>
      </c>
      <c r="AK339" s="40" t="str">
        <f>IF(R339="RECETTE","",IF(R339="PRINCIPAL AUTEUR",IF(OR(S339="",T339="",V339="",W339="",S339=0),"",IFERROR(IF(OR(VLOOKUP(UPPER(TRIM(SUBSTITUTE(T339,CHAR(160)," "))),AP4:AS49,2,FALSE)&lt;&gt;VLOOKUP(UPPER(TRIM(SUBSTITUTE(W339,CHAR(160)," "))),AP4:AS49,2,FALSE),AND(VLOOKUP(UPPER(TRIM(SUBSTITUTE(T339,CHAR(160)," "))),AP4:AS49,2,FALSE)="AUTRE",UPPER(TRIM(SUBSTITUTE(T339,CHAR(160)," ")))&lt;&gt;UPPER(TRIM(SUBSTITUTE(W339,CHAR(160)," "))))),"",(V339*VLOOKUP(UPPER(TRIM(SUBSTITUTE(W339,CHAR(160)," "))),AP4:AS49,3,FALSE))/(S339*VLOOKUP(UPPER(TRIM(SUBSTITUTE(T339,CHAR(160)," "))),AP4:AS49,3,FALSE))),"")),IFERROR(AK338,"")))</f>
        <v/>
      </c>
      <c r="AL339" s="40" t="str">
        <f t="shared" si="79"/>
        <v/>
      </c>
      <c r="AM339" s="50">
        <f t="shared" si="80"/>
        <v>0</v>
      </c>
      <c r="AN339" s="1"/>
      <c r="AO339" s="1"/>
      <c r="AP339" s="55" t="s">
        <v>314</v>
      </c>
      <c r="AQ339" s="1"/>
      <c r="AR339" s="1"/>
      <c r="AS339" s="1"/>
      <c r="BJ339" s="229">
        <v>1</v>
      </c>
    </row>
    <row r="340" spans="2:62" ht="20.100000000000001" customHeight="1" x14ac:dyDescent="0.25">
      <c r="B340" s="178">
        <f t="shared" si="69"/>
        <v>0</v>
      </c>
      <c r="C340" s="156"/>
      <c r="D340" s="157"/>
      <c r="E340" s="157"/>
      <c r="F340" s="157"/>
      <c r="G340" s="157"/>
      <c r="H340" s="157"/>
      <c r="I340" s="158"/>
      <c r="K340" s="255" t="str">
        <f t="shared" si="70"/>
        <v>►</v>
      </c>
      <c r="L340" s="341"/>
      <c r="M340" s="341"/>
      <c r="N340" s="341"/>
      <c r="O340" s="341"/>
      <c r="P340" s="341"/>
      <c r="Q340" s="1"/>
      <c r="R340" s="1"/>
      <c r="S340" s="77"/>
      <c r="T340" s="77"/>
      <c r="U340" s="77"/>
      <c r="V340" s="77"/>
      <c r="W340" s="1"/>
      <c r="X340" s="46" t="str">
        <f t="shared" si="74"/>
        <v/>
      </c>
      <c r="Y340" s="46" t="str">
        <f>IF(NOT(AND(LEFT(R340,1)="L",R340&lt;&gt;"LIGNE")),"",IF(UPPER(TRIM(W340))="QS","Qt. suffisante",IF(AJ340="","",IF(AF340="MASSE",IF(AJ340&gt;=1,"Kg","g"),IF(AF340="VOLUME",IF(AJ340&gt;=1,"L","cl"),IFERROR(VLOOKUP(UPPER(TRIM(V340)),AP4:AS49,4,FALSE),V340))))))</f>
        <v/>
      </c>
      <c r="Z340" s="78" t="str">
        <f t="shared" si="75"/>
        <v/>
      </c>
      <c r="AA340" s="45" t="str">
        <f>IF(NOT(AND(LEFT(R340,1)="L",R340&lt;&gt;"LIGNE")),"",IF(UPPER(TRIM(W340))="QS","Qt. suffisante",IF(AI340="","",IF(AF340="MASSE",IF(AI340&gt;=1,"Kg","g"),IF(AF340="VOLUME",IF(AI340&gt;=1,"L","cl"),IFERROR(VLOOKUP(UPPER(TRIM(V340)),AP4:AS49,4,FALSE),V340))))))</f>
        <v/>
      </c>
      <c r="AB340" s="47" t="str">
        <f t="shared" si="71"/>
        <v/>
      </c>
      <c r="AC340" s="47" t="str">
        <f t="shared" si="72"/>
        <v/>
      </c>
      <c r="AD340" s="47" t="str">
        <f t="shared" si="76"/>
        <v/>
      </c>
      <c r="AE340" s="1"/>
      <c r="AF340" s="48" t="str">
        <f>IF(NOT(AND(LEFT(R340,1)="L",R340&lt;&gt;"LIGNE")),"",IFERROR(VLOOKUP(UPPER(TRIM(V340)),AP4:AS49,2,FALSE),""))</f>
        <v/>
      </c>
      <c r="AG340" s="49" t="str">
        <f>IF(NOT(AND(LEFT(R340,1)="L",R340&lt;&gt;"LIGNE")),"",IFERROR(VLOOKUP(UPPER(TRIM(V340)),AP4:AS49,3,FALSE),""))</f>
        <v/>
      </c>
      <c r="AH340" s="49" t="str">
        <f t="shared" si="73"/>
        <v/>
      </c>
      <c r="AI340" s="49" t="str">
        <f t="shared" si="77"/>
        <v/>
      </c>
      <c r="AJ340" s="49" t="str">
        <f t="shared" si="78"/>
        <v/>
      </c>
      <c r="AK340" s="40" t="str">
        <f>IF(R340="RECETTE","",IF(R340="PRINCIPAL AUTEUR",IF(OR(S340="",T340="",V340="",W340="",S340=0),"",IFERROR(IF(OR(VLOOKUP(UPPER(TRIM(SUBSTITUTE(T340,CHAR(160)," "))),AP4:AS49,2,FALSE)&lt;&gt;VLOOKUP(UPPER(TRIM(SUBSTITUTE(W340,CHAR(160)," "))),AP4:AS49,2,FALSE),AND(VLOOKUP(UPPER(TRIM(SUBSTITUTE(T340,CHAR(160)," "))),AP4:AS49,2,FALSE)="AUTRE",UPPER(TRIM(SUBSTITUTE(T340,CHAR(160)," ")))&lt;&gt;UPPER(TRIM(SUBSTITUTE(W340,CHAR(160)," "))))),"",(V340*VLOOKUP(UPPER(TRIM(SUBSTITUTE(W340,CHAR(160)," "))),AP4:AS49,3,FALSE))/(S340*VLOOKUP(UPPER(TRIM(SUBSTITUTE(T340,CHAR(160)," "))),AP4:AS49,3,FALSE))),"")),IFERROR(AK339,"")))</f>
        <v/>
      </c>
      <c r="AL340" s="40" t="str">
        <f t="shared" si="79"/>
        <v/>
      </c>
      <c r="AM340" s="50">
        <f t="shared" si="80"/>
        <v>0</v>
      </c>
      <c r="AN340" s="1"/>
      <c r="AO340" s="1"/>
      <c r="AP340" s="55" t="s">
        <v>312</v>
      </c>
      <c r="AQ340" s="1"/>
      <c r="AR340" s="1"/>
      <c r="AS340" s="1"/>
      <c r="BJ340" s="229">
        <v>1</v>
      </c>
    </row>
    <row r="341" spans="2:62" ht="20.100000000000001" customHeight="1" x14ac:dyDescent="0.25">
      <c r="B341" s="178">
        <f t="shared" si="69"/>
        <v>0</v>
      </c>
      <c r="C341" s="156"/>
      <c r="D341" s="157"/>
      <c r="E341" s="157"/>
      <c r="F341" s="157"/>
      <c r="G341" s="157"/>
      <c r="H341" s="157"/>
      <c r="I341" s="158"/>
      <c r="K341" s="255" t="str">
        <f t="shared" si="70"/>
        <v>►</v>
      </c>
      <c r="L341" s="341"/>
      <c r="M341" s="341"/>
      <c r="N341" s="341"/>
      <c r="O341" s="341"/>
      <c r="P341" s="341"/>
      <c r="Q341" s="1"/>
      <c r="R341" s="1"/>
      <c r="S341" s="77"/>
      <c r="T341" s="77"/>
      <c r="U341" s="77"/>
      <c r="V341" s="77"/>
      <c r="W341" s="1"/>
      <c r="X341" s="46" t="str">
        <f t="shared" si="74"/>
        <v/>
      </c>
      <c r="Y341" s="46" t="str">
        <f>IF(NOT(AND(LEFT(R341,1)="L",R341&lt;&gt;"LIGNE")),"",IF(UPPER(TRIM(W341))="QS","Qt. suffisante",IF(AJ341="","",IF(AF341="MASSE",IF(AJ341&gt;=1,"Kg","g"),IF(AF341="VOLUME",IF(AJ341&gt;=1,"L","cl"),IFERROR(VLOOKUP(UPPER(TRIM(V341)),AP4:AS49,4,FALSE),V341))))))</f>
        <v/>
      </c>
      <c r="Z341" s="78" t="str">
        <f t="shared" si="75"/>
        <v/>
      </c>
      <c r="AA341" s="45" t="str">
        <f>IF(NOT(AND(LEFT(R341,1)="L",R341&lt;&gt;"LIGNE")),"",IF(UPPER(TRIM(W341))="QS","Qt. suffisante",IF(AI341="","",IF(AF341="MASSE",IF(AI341&gt;=1,"Kg","g"),IF(AF341="VOLUME",IF(AI341&gt;=1,"L","cl"),IFERROR(VLOOKUP(UPPER(TRIM(V341)),AP4:AS49,4,FALSE),V341))))))</f>
        <v/>
      </c>
      <c r="AB341" s="47" t="str">
        <f t="shared" si="71"/>
        <v/>
      </c>
      <c r="AC341" s="47" t="str">
        <f t="shared" si="72"/>
        <v/>
      </c>
      <c r="AD341" s="47" t="str">
        <f t="shared" si="76"/>
        <v/>
      </c>
      <c r="AE341" s="1"/>
      <c r="AF341" s="48" t="str">
        <f>IF(NOT(AND(LEFT(R341,1)="L",R341&lt;&gt;"LIGNE")),"",IFERROR(VLOOKUP(UPPER(TRIM(V341)),AP4:AS49,2,FALSE),""))</f>
        <v/>
      </c>
      <c r="AG341" s="49" t="str">
        <f>IF(NOT(AND(LEFT(R341,1)="L",R341&lt;&gt;"LIGNE")),"",IFERROR(VLOOKUP(UPPER(TRIM(V341)),AP4:AS49,3,FALSE),""))</f>
        <v/>
      </c>
      <c r="AH341" s="49" t="str">
        <f t="shared" si="73"/>
        <v/>
      </c>
      <c r="AI341" s="49" t="str">
        <f t="shared" si="77"/>
        <v/>
      </c>
      <c r="AJ341" s="49" t="str">
        <f t="shared" si="78"/>
        <v/>
      </c>
      <c r="AK341" s="40" t="str">
        <f>IF(R341="RECETTE","",IF(R341="PRINCIPAL AUTEUR",IF(OR(S341="",T341="",V341="",W341="",S341=0),"",IFERROR(IF(OR(VLOOKUP(UPPER(TRIM(SUBSTITUTE(T341,CHAR(160)," "))),AP4:AS49,2,FALSE)&lt;&gt;VLOOKUP(UPPER(TRIM(SUBSTITUTE(W341,CHAR(160)," "))),AP4:AS49,2,FALSE),AND(VLOOKUP(UPPER(TRIM(SUBSTITUTE(T341,CHAR(160)," "))),AP4:AS49,2,FALSE)="AUTRE",UPPER(TRIM(SUBSTITUTE(T341,CHAR(160)," ")))&lt;&gt;UPPER(TRIM(SUBSTITUTE(W341,CHAR(160)," "))))),"",(V341*VLOOKUP(UPPER(TRIM(SUBSTITUTE(W341,CHAR(160)," "))),AP4:AS49,3,FALSE))/(S341*VLOOKUP(UPPER(TRIM(SUBSTITUTE(T341,CHAR(160)," "))),AP4:AS49,3,FALSE))),"")),IFERROR(AK340,"")))</f>
        <v/>
      </c>
      <c r="AL341" s="40" t="str">
        <f t="shared" si="79"/>
        <v/>
      </c>
      <c r="AM341" s="50">
        <f t="shared" si="80"/>
        <v>0</v>
      </c>
      <c r="AN341" s="1"/>
      <c r="AO341" s="1"/>
      <c r="AP341" s="55" t="s">
        <v>311</v>
      </c>
      <c r="AQ341" s="1"/>
      <c r="AR341" s="1"/>
      <c r="AS341" s="1"/>
      <c r="BJ341" s="229">
        <v>1</v>
      </c>
    </row>
    <row r="342" spans="2:62" ht="20.100000000000001" customHeight="1" x14ac:dyDescent="0.25">
      <c r="B342" s="178">
        <f t="shared" si="69"/>
        <v>0</v>
      </c>
      <c r="C342" s="156"/>
      <c r="D342" s="157"/>
      <c r="E342" s="157"/>
      <c r="F342" s="157"/>
      <c r="G342" s="157"/>
      <c r="H342" s="157"/>
      <c r="I342" s="158"/>
      <c r="K342" s="255" t="str">
        <f t="shared" si="70"/>
        <v>►</v>
      </c>
      <c r="L342" s="341"/>
      <c r="M342" s="341"/>
      <c r="N342" s="341"/>
      <c r="O342" s="341"/>
      <c r="P342" s="341"/>
      <c r="Q342" s="1"/>
      <c r="R342" s="1"/>
      <c r="S342" s="77"/>
      <c r="T342" s="77"/>
      <c r="U342" s="77"/>
      <c r="V342" s="77"/>
      <c r="W342" s="1"/>
      <c r="X342" s="46" t="str">
        <f t="shared" si="74"/>
        <v/>
      </c>
      <c r="Y342" s="46" t="str">
        <f>IF(NOT(AND(LEFT(R342,1)="L",R342&lt;&gt;"LIGNE")),"",IF(UPPER(TRIM(W342))="QS","Qt. suffisante",IF(AJ342="","",IF(AF342="MASSE",IF(AJ342&gt;=1,"Kg","g"),IF(AF342="VOLUME",IF(AJ342&gt;=1,"L","cl"),IFERROR(VLOOKUP(UPPER(TRIM(V342)),AP4:AS49,4,FALSE),V342))))))</f>
        <v/>
      </c>
      <c r="Z342" s="78" t="str">
        <f t="shared" si="75"/>
        <v/>
      </c>
      <c r="AA342" s="45" t="str">
        <f>IF(NOT(AND(LEFT(R342,1)="L",R342&lt;&gt;"LIGNE")),"",IF(UPPER(TRIM(W342))="QS","Qt. suffisante",IF(AI342="","",IF(AF342="MASSE",IF(AI342&gt;=1,"Kg","g"),IF(AF342="VOLUME",IF(AI342&gt;=1,"L","cl"),IFERROR(VLOOKUP(UPPER(TRIM(V342)),AP4:AS49,4,FALSE),V342))))))</f>
        <v/>
      </c>
      <c r="AB342" s="47" t="str">
        <f t="shared" si="71"/>
        <v/>
      </c>
      <c r="AC342" s="47" t="str">
        <f t="shared" si="72"/>
        <v/>
      </c>
      <c r="AD342" s="47" t="str">
        <f t="shared" si="76"/>
        <v/>
      </c>
      <c r="AE342" s="1"/>
      <c r="AF342" s="48" t="str">
        <f>IF(NOT(AND(LEFT(R342,1)="L",R342&lt;&gt;"LIGNE")),"",IFERROR(VLOOKUP(UPPER(TRIM(V342)),AP4:AS49,2,FALSE),""))</f>
        <v/>
      </c>
      <c r="AG342" s="49" t="str">
        <f>IF(NOT(AND(LEFT(R342,1)="L",R342&lt;&gt;"LIGNE")),"",IFERROR(VLOOKUP(UPPER(TRIM(V342)),AP4:AS49,3,FALSE),""))</f>
        <v/>
      </c>
      <c r="AH342" s="49" t="str">
        <f t="shared" si="73"/>
        <v/>
      </c>
      <c r="AI342" s="49" t="str">
        <f t="shared" si="77"/>
        <v/>
      </c>
      <c r="AJ342" s="49" t="str">
        <f t="shared" si="78"/>
        <v/>
      </c>
      <c r="AK342" s="40" t="str">
        <f>IF(R342="RECETTE","",IF(R342="PRINCIPAL AUTEUR",IF(OR(S342="",T342="",V342="",W342="",S342=0),"",IFERROR(IF(OR(VLOOKUP(UPPER(TRIM(SUBSTITUTE(T342,CHAR(160)," "))),AP4:AS49,2,FALSE)&lt;&gt;VLOOKUP(UPPER(TRIM(SUBSTITUTE(W342,CHAR(160)," "))),AP4:AS49,2,FALSE),AND(VLOOKUP(UPPER(TRIM(SUBSTITUTE(T342,CHAR(160)," "))),AP4:AS49,2,FALSE)="AUTRE",UPPER(TRIM(SUBSTITUTE(T342,CHAR(160)," ")))&lt;&gt;UPPER(TRIM(SUBSTITUTE(W342,CHAR(160)," "))))),"",(V342*VLOOKUP(UPPER(TRIM(SUBSTITUTE(W342,CHAR(160)," "))),AP4:AS49,3,FALSE))/(S342*VLOOKUP(UPPER(TRIM(SUBSTITUTE(T342,CHAR(160)," "))),AP4:AS49,3,FALSE))),"")),IFERROR(AK341,"")))</f>
        <v/>
      </c>
      <c r="AL342" s="40" t="str">
        <f t="shared" si="79"/>
        <v/>
      </c>
      <c r="AM342" s="50">
        <f t="shared" si="80"/>
        <v>0</v>
      </c>
      <c r="AN342" s="1"/>
      <c r="AO342" s="1"/>
      <c r="AP342" s="64" t="s">
        <v>318</v>
      </c>
      <c r="AQ342" s="1"/>
      <c r="AR342" s="1"/>
      <c r="AS342" s="1"/>
      <c r="BJ342" s="229">
        <v>1</v>
      </c>
    </row>
    <row r="343" spans="2:62" ht="20.100000000000001" customHeight="1" x14ac:dyDescent="0.25">
      <c r="B343" s="178">
        <f t="shared" si="69"/>
        <v>0</v>
      </c>
      <c r="C343" s="156"/>
      <c r="D343" s="157"/>
      <c r="E343" s="157"/>
      <c r="F343" s="157"/>
      <c r="G343" s="157"/>
      <c r="H343" s="157"/>
      <c r="I343" s="158"/>
      <c r="K343" s="255" t="str">
        <f t="shared" si="70"/>
        <v>►</v>
      </c>
      <c r="L343" s="341"/>
      <c r="M343" s="341"/>
      <c r="N343" s="341"/>
      <c r="O343" s="341"/>
      <c r="P343" s="341"/>
      <c r="Q343" s="1"/>
      <c r="R343" s="1"/>
      <c r="S343" s="77"/>
      <c r="T343" s="77"/>
      <c r="U343" s="77"/>
      <c r="V343" s="77"/>
      <c r="W343" s="1"/>
      <c r="X343" s="46" t="str">
        <f t="shared" si="74"/>
        <v/>
      </c>
      <c r="Y343" s="46" t="str">
        <f>IF(NOT(AND(LEFT(R343,1)="L",R343&lt;&gt;"LIGNE")),"",IF(UPPER(TRIM(W343))="QS","Qt. suffisante",IF(AJ343="","",IF(AF343="MASSE",IF(AJ343&gt;=1,"Kg","g"),IF(AF343="VOLUME",IF(AJ343&gt;=1,"L","cl"),IFERROR(VLOOKUP(UPPER(TRIM(V343)),AP4:AS49,4,FALSE),V343))))))</f>
        <v/>
      </c>
      <c r="Z343" s="78" t="str">
        <f t="shared" si="75"/>
        <v/>
      </c>
      <c r="AA343" s="45" t="str">
        <f>IF(NOT(AND(LEFT(R343,1)="L",R343&lt;&gt;"LIGNE")),"",IF(UPPER(TRIM(W343))="QS","Qt. suffisante",IF(AI343="","",IF(AF343="MASSE",IF(AI343&gt;=1,"Kg","g"),IF(AF343="VOLUME",IF(AI343&gt;=1,"L","cl"),IFERROR(VLOOKUP(UPPER(TRIM(V343)),AP4:AS49,4,FALSE),V343))))))</f>
        <v/>
      </c>
      <c r="AB343" s="47" t="str">
        <f t="shared" si="71"/>
        <v/>
      </c>
      <c r="AC343" s="47" t="str">
        <f t="shared" si="72"/>
        <v/>
      </c>
      <c r="AD343" s="47" t="str">
        <f t="shared" si="76"/>
        <v/>
      </c>
      <c r="AE343" s="1"/>
      <c r="AF343" s="48" t="str">
        <f>IF(NOT(AND(LEFT(R343,1)="L",R343&lt;&gt;"LIGNE")),"",IFERROR(VLOOKUP(UPPER(TRIM(V343)),AP4:AS49,2,FALSE),""))</f>
        <v/>
      </c>
      <c r="AG343" s="49" t="str">
        <f>IF(NOT(AND(LEFT(R343,1)="L",R343&lt;&gt;"LIGNE")),"",IFERROR(VLOOKUP(UPPER(TRIM(V343)),AP4:AS49,3,FALSE),""))</f>
        <v/>
      </c>
      <c r="AH343" s="49" t="str">
        <f t="shared" si="73"/>
        <v/>
      </c>
      <c r="AI343" s="49" t="str">
        <f t="shared" si="77"/>
        <v/>
      </c>
      <c r="AJ343" s="49" t="str">
        <f t="shared" si="78"/>
        <v/>
      </c>
      <c r="AK343" s="40" t="str">
        <f>IF(R343="RECETTE","",IF(R343="PRINCIPAL AUTEUR",IF(OR(S343="",T343="",V343="",W343="",S343=0),"",IFERROR(IF(OR(VLOOKUP(UPPER(TRIM(SUBSTITUTE(T343,CHAR(160)," "))),AP4:AS49,2,FALSE)&lt;&gt;VLOOKUP(UPPER(TRIM(SUBSTITUTE(W343,CHAR(160)," "))),AP4:AS49,2,FALSE),AND(VLOOKUP(UPPER(TRIM(SUBSTITUTE(T343,CHAR(160)," "))),AP4:AS49,2,FALSE)="AUTRE",UPPER(TRIM(SUBSTITUTE(T343,CHAR(160)," ")))&lt;&gt;UPPER(TRIM(SUBSTITUTE(W343,CHAR(160)," "))))),"",(V343*VLOOKUP(UPPER(TRIM(SUBSTITUTE(W343,CHAR(160)," "))),AP4:AS49,3,FALSE))/(S343*VLOOKUP(UPPER(TRIM(SUBSTITUTE(T343,CHAR(160)," "))),AP4:AS49,3,FALSE))),"")),IFERROR(AK342,"")))</f>
        <v/>
      </c>
      <c r="AL343" s="40" t="str">
        <f t="shared" si="79"/>
        <v/>
      </c>
      <c r="AM343" s="50">
        <f t="shared" si="80"/>
        <v>0</v>
      </c>
      <c r="AN343" s="1"/>
      <c r="AO343" s="1"/>
      <c r="AP343" s="64" t="s">
        <v>316</v>
      </c>
      <c r="AQ343" s="1"/>
      <c r="AR343" s="1"/>
      <c r="AS343" s="1"/>
      <c r="BJ343" s="229">
        <v>1</v>
      </c>
    </row>
    <row r="344" spans="2:62" ht="20.100000000000001" customHeight="1" x14ac:dyDescent="0.25">
      <c r="B344" s="178">
        <f t="shared" si="69"/>
        <v>0</v>
      </c>
      <c r="C344" s="156"/>
      <c r="D344" s="157"/>
      <c r="E344" s="157"/>
      <c r="F344" s="157"/>
      <c r="G344" s="157"/>
      <c r="H344" s="157"/>
      <c r="I344" s="158"/>
      <c r="K344" s="255" t="str">
        <f t="shared" si="70"/>
        <v>►</v>
      </c>
      <c r="L344" s="341"/>
      <c r="M344" s="341"/>
      <c r="N344" s="341"/>
      <c r="O344" s="341"/>
      <c r="P344" s="341"/>
      <c r="Q344" s="1"/>
      <c r="R344" s="1"/>
      <c r="S344" s="77"/>
      <c r="T344" s="77"/>
      <c r="U344" s="77"/>
      <c r="V344" s="77"/>
      <c r="W344" s="1"/>
      <c r="X344" s="46" t="str">
        <f t="shared" si="74"/>
        <v/>
      </c>
      <c r="Y344" s="46" t="str">
        <f>IF(NOT(AND(LEFT(R344,1)="L",R344&lt;&gt;"LIGNE")),"",IF(UPPER(TRIM(W344))="QS","Qt. suffisante",IF(AJ344="","",IF(AF344="MASSE",IF(AJ344&gt;=1,"Kg","g"),IF(AF344="VOLUME",IF(AJ344&gt;=1,"L","cl"),IFERROR(VLOOKUP(UPPER(TRIM(V344)),AP4:AS49,4,FALSE),V344))))))</f>
        <v/>
      </c>
      <c r="Z344" s="78" t="str">
        <f t="shared" si="75"/>
        <v/>
      </c>
      <c r="AA344" s="45" t="str">
        <f>IF(NOT(AND(LEFT(R344,1)="L",R344&lt;&gt;"LIGNE")),"",IF(UPPER(TRIM(W344))="QS","Qt. suffisante",IF(AI344="","",IF(AF344="MASSE",IF(AI344&gt;=1,"Kg","g"),IF(AF344="VOLUME",IF(AI344&gt;=1,"L","cl"),IFERROR(VLOOKUP(UPPER(TRIM(V344)),AP4:AS49,4,FALSE),V344))))))</f>
        <v/>
      </c>
      <c r="AB344" s="47" t="str">
        <f t="shared" si="71"/>
        <v/>
      </c>
      <c r="AC344" s="47" t="str">
        <f t="shared" si="72"/>
        <v/>
      </c>
      <c r="AD344" s="47" t="str">
        <f t="shared" si="76"/>
        <v/>
      </c>
      <c r="AE344" s="1"/>
      <c r="AF344" s="48" t="str">
        <f>IF(NOT(AND(LEFT(R344,1)="L",R344&lt;&gt;"LIGNE")),"",IFERROR(VLOOKUP(UPPER(TRIM(V344)),AP4:AS49,2,FALSE),""))</f>
        <v/>
      </c>
      <c r="AG344" s="49" t="str">
        <f>IF(NOT(AND(LEFT(R344,1)="L",R344&lt;&gt;"LIGNE")),"",IFERROR(VLOOKUP(UPPER(TRIM(V344)),AP4:AS49,3,FALSE),""))</f>
        <v/>
      </c>
      <c r="AH344" s="49" t="str">
        <f t="shared" si="73"/>
        <v/>
      </c>
      <c r="AI344" s="49" t="str">
        <f t="shared" si="77"/>
        <v/>
      </c>
      <c r="AJ344" s="49" t="str">
        <f t="shared" si="78"/>
        <v/>
      </c>
      <c r="AK344" s="40" t="str">
        <f>IF(R344="RECETTE","",IF(R344="PRINCIPAL AUTEUR",IF(OR(S344="",T344="",V344="",W344="",S344=0),"",IFERROR(IF(OR(VLOOKUP(UPPER(TRIM(SUBSTITUTE(T344,CHAR(160)," "))),AP4:AS49,2,FALSE)&lt;&gt;VLOOKUP(UPPER(TRIM(SUBSTITUTE(W344,CHAR(160)," "))),AP4:AS49,2,FALSE),AND(VLOOKUP(UPPER(TRIM(SUBSTITUTE(T344,CHAR(160)," "))),AP4:AS49,2,FALSE)="AUTRE",UPPER(TRIM(SUBSTITUTE(T344,CHAR(160)," ")))&lt;&gt;UPPER(TRIM(SUBSTITUTE(W344,CHAR(160)," "))))),"",(V344*VLOOKUP(UPPER(TRIM(SUBSTITUTE(W344,CHAR(160)," "))),AP4:AS49,3,FALSE))/(S344*VLOOKUP(UPPER(TRIM(SUBSTITUTE(T344,CHAR(160)," "))),AP4:AS49,3,FALSE))),"")),IFERROR(AK343,"")))</f>
        <v/>
      </c>
      <c r="AL344" s="40" t="str">
        <f t="shared" si="79"/>
        <v/>
      </c>
      <c r="AM344" s="50">
        <f t="shared" si="80"/>
        <v>0</v>
      </c>
      <c r="AN344" s="1"/>
      <c r="AO344" s="1"/>
      <c r="AP344" s="64" t="s">
        <v>368</v>
      </c>
      <c r="AQ344" s="1"/>
      <c r="AR344" s="1"/>
      <c r="AS344" s="1"/>
      <c r="BJ344" s="229">
        <v>1</v>
      </c>
    </row>
    <row r="345" spans="2:62" ht="20.100000000000001" customHeight="1" x14ac:dyDescent="0.25">
      <c r="B345" s="178">
        <f t="shared" si="69"/>
        <v>0</v>
      </c>
      <c r="C345" s="156"/>
      <c r="D345" s="157"/>
      <c r="E345" s="157"/>
      <c r="F345" s="157"/>
      <c r="G345" s="157"/>
      <c r="H345" s="157"/>
      <c r="I345" s="158"/>
      <c r="K345" s="255" t="str">
        <f t="shared" si="70"/>
        <v>►</v>
      </c>
      <c r="L345" s="341"/>
      <c r="M345" s="341"/>
      <c r="N345" s="341"/>
      <c r="O345" s="341"/>
      <c r="P345" s="341"/>
      <c r="Q345" s="1"/>
      <c r="R345" s="1"/>
      <c r="S345" s="77"/>
      <c r="T345" s="77"/>
      <c r="U345" s="77"/>
      <c r="V345" s="77"/>
      <c r="W345" s="1"/>
      <c r="X345" s="46" t="str">
        <f t="shared" si="74"/>
        <v/>
      </c>
      <c r="Y345" s="46" t="str">
        <f>IF(NOT(AND(LEFT(R345,1)="L",R345&lt;&gt;"LIGNE")),"",IF(UPPER(TRIM(W345))="QS","Qt. suffisante",IF(AJ345="","",IF(AF345="MASSE",IF(AJ345&gt;=1,"Kg","g"),IF(AF345="VOLUME",IF(AJ345&gt;=1,"L","cl"),IFERROR(VLOOKUP(UPPER(TRIM(V345)),AP4:AS49,4,FALSE),V345))))))</f>
        <v/>
      </c>
      <c r="Z345" s="78" t="str">
        <f t="shared" si="75"/>
        <v/>
      </c>
      <c r="AA345" s="45" t="str">
        <f>IF(NOT(AND(LEFT(R345,1)="L",R345&lt;&gt;"LIGNE")),"",IF(UPPER(TRIM(W345))="QS","Qt. suffisante",IF(AI345="","",IF(AF345="MASSE",IF(AI345&gt;=1,"Kg","g"),IF(AF345="VOLUME",IF(AI345&gt;=1,"L","cl"),IFERROR(VLOOKUP(UPPER(TRIM(V345)),AP4:AS49,4,FALSE),V345))))))</f>
        <v/>
      </c>
      <c r="AB345" s="47" t="str">
        <f t="shared" si="71"/>
        <v/>
      </c>
      <c r="AC345" s="47" t="str">
        <f t="shared" si="72"/>
        <v/>
      </c>
      <c r="AD345" s="47" t="str">
        <f t="shared" si="76"/>
        <v/>
      </c>
      <c r="AE345" s="1"/>
      <c r="AF345" s="48" t="str">
        <f>IF(NOT(AND(LEFT(R345,1)="L",R345&lt;&gt;"LIGNE")),"",IFERROR(VLOOKUP(UPPER(TRIM(V345)),AP4:AS49,2,FALSE),""))</f>
        <v/>
      </c>
      <c r="AG345" s="49" t="str">
        <f>IF(NOT(AND(LEFT(R345,1)="L",R345&lt;&gt;"LIGNE")),"",IFERROR(VLOOKUP(UPPER(TRIM(V345)),AP4:AS49,3,FALSE),""))</f>
        <v/>
      </c>
      <c r="AH345" s="49" t="str">
        <f t="shared" si="73"/>
        <v/>
      </c>
      <c r="AI345" s="49" t="str">
        <f t="shared" si="77"/>
        <v/>
      </c>
      <c r="AJ345" s="49" t="str">
        <f t="shared" si="78"/>
        <v/>
      </c>
      <c r="AK345" s="40" t="str">
        <f>IF(R345="RECETTE","",IF(R345="PRINCIPAL AUTEUR",IF(OR(S345="",T345="",V345="",W345="",S345=0),"",IFERROR(IF(OR(VLOOKUP(UPPER(TRIM(SUBSTITUTE(T345,CHAR(160)," "))),AP4:AS49,2,FALSE)&lt;&gt;VLOOKUP(UPPER(TRIM(SUBSTITUTE(W345,CHAR(160)," "))),AP4:AS49,2,FALSE),AND(VLOOKUP(UPPER(TRIM(SUBSTITUTE(T345,CHAR(160)," "))),AP4:AS49,2,FALSE)="AUTRE",UPPER(TRIM(SUBSTITUTE(T345,CHAR(160)," ")))&lt;&gt;UPPER(TRIM(SUBSTITUTE(W345,CHAR(160)," "))))),"",(V345*VLOOKUP(UPPER(TRIM(SUBSTITUTE(W345,CHAR(160)," "))),AP4:AS49,3,FALSE))/(S345*VLOOKUP(UPPER(TRIM(SUBSTITUTE(T345,CHAR(160)," "))),AP4:AS49,3,FALSE))),"")),IFERROR(AK344,"")))</f>
        <v/>
      </c>
      <c r="AL345" s="40" t="str">
        <f t="shared" si="79"/>
        <v/>
      </c>
      <c r="AM345" s="50">
        <f t="shared" si="80"/>
        <v>0</v>
      </c>
      <c r="AN345" s="1"/>
      <c r="AO345" s="1"/>
      <c r="AP345" s="64" t="s">
        <v>49</v>
      </c>
      <c r="AQ345" s="1"/>
      <c r="AR345" s="1"/>
      <c r="AS345" s="1"/>
      <c r="BJ345" s="229">
        <v>1</v>
      </c>
    </row>
    <row r="346" spans="2:62" ht="20.100000000000001" customHeight="1" x14ac:dyDescent="0.25">
      <c r="B346" s="178">
        <f t="shared" si="69"/>
        <v>0</v>
      </c>
      <c r="C346" s="156"/>
      <c r="D346" s="157"/>
      <c r="E346" s="157"/>
      <c r="F346" s="157"/>
      <c r="G346" s="157"/>
      <c r="H346" s="157"/>
      <c r="I346" s="158"/>
      <c r="K346" s="255" t="str">
        <f t="shared" si="70"/>
        <v>►</v>
      </c>
      <c r="L346" s="341"/>
      <c r="M346" s="341"/>
      <c r="N346" s="341"/>
      <c r="O346" s="341"/>
      <c r="P346" s="341"/>
      <c r="Q346" s="1"/>
      <c r="R346" s="1"/>
      <c r="S346" s="77"/>
      <c r="T346" s="77"/>
      <c r="U346" s="77"/>
      <c r="V346" s="77"/>
      <c r="W346" s="1"/>
      <c r="X346" s="46" t="str">
        <f t="shared" si="74"/>
        <v/>
      </c>
      <c r="Y346" s="46" t="str">
        <f>IF(NOT(AND(LEFT(R346,1)="L",R346&lt;&gt;"LIGNE")),"",IF(UPPER(TRIM(W346))="QS","Qt. suffisante",IF(AJ346="","",IF(AF346="MASSE",IF(AJ346&gt;=1,"Kg","g"),IF(AF346="VOLUME",IF(AJ346&gt;=1,"L","cl"),IFERROR(VLOOKUP(UPPER(TRIM(V346)),AP4:AS49,4,FALSE),V346))))))</f>
        <v/>
      </c>
      <c r="Z346" s="78" t="str">
        <f t="shared" si="75"/>
        <v/>
      </c>
      <c r="AA346" s="45" t="str">
        <f>IF(NOT(AND(LEFT(R346,1)="L",R346&lt;&gt;"LIGNE")),"",IF(UPPER(TRIM(W346))="QS","Qt. suffisante",IF(AI346="","",IF(AF346="MASSE",IF(AI346&gt;=1,"Kg","g"),IF(AF346="VOLUME",IF(AI346&gt;=1,"L","cl"),IFERROR(VLOOKUP(UPPER(TRIM(V346)),AP4:AS49,4,FALSE),V346))))))</f>
        <v/>
      </c>
      <c r="AB346" s="47" t="str">
        <f t="shared" si="71"/>
        <v/>
      </c>
      <c r="AC346" s="47" t="str">
        <f t="shared" si="72"/>
        <v/>
      </c>
      <c r="AD346" s="47" t="str">
        <f t="shared" si="76"/>
        <v/>
      </c>
      <c r="AE346" s="1"/>
      <c r="AF346" s="48" t="str">
        <f>IF(NOT(AND(LEFT(R346,1)="L",R346&lt;&gt;"LIGNE")),"",IFERROR(VLOOKUP(UPPER(TRIM(V346)),AP4:AS49,2,FALSE),""))</f>
        <v/>
      </c>
      <c r="AG346" s="49" t="str">
        <f>IF(NOT(AND(LEFT(R346,1)="L",R346&lt;&gt;"LIGNE")),"",IFERROR(VLOOKUP(UPPER(TRIM(V346)),AP4:AS49,3,FALSE),""))</f>
        <v/>
      </c>
      <c r="AH346" s="49" t="str">
        <f t="shared" si="73"/>
        <v/>
      </c>
      <c r="AI346" s="49" t="str">
        <f t="shared" si="77"/>
        <v/>
      </c>
      <c r="AJ346" s="49" t="str">
        <f t="shared" si="78"/>
        <v/>
      </c>
      <c r="AK346" s="40" t="str">
        <f>IF(R346="RECETTE","",IF(R346="PRINCIPAL AUTEUR",IF(OR(S346="",T346="",V346="",W346="",S346=0),"",IFERROR(IF(OR(VLOOKUP(UPPER(TRIM(SUBSTITUTE(T346,CHAR(160)," "))),AP4:AS49,2,FALSE)&lt;&gt;VLOOKUP(UPPER(TRIM(SUBSTITUTE(W346,CHAR(160)," "))),AP4:AS49,2,FALSE),AND(VLOOKUP(UPPER(TRIM(SUBSTITUTE(T346,CHAR(160)," "))),AP4:AS49,2,FALSE)="AUTRE",UPPER(TRIM(SUBSTITUTE(T346,CHAR(160)," ")))&lt;&gt;UPPER(TRIM(SUBSTITUTE(W346,CHAR(160)," "))))),"",(V346*VLOOKUP(UPPER(TRIM(SUBSTITUTE(W346,CHAR(160)," "))),AP4:AS49,3,FALSE))/(S346*VLOOKUP(UPPER(TRIM(SUBSTITUTE(T346,CHAR(160)," "))),AP4:AS49,3,FALSE))),"")),IFERROR(AK345,"")))</f>
        <v/>
      </c>
      <c r="AL346" s="40" t="str">
        <f t="shared" si="79"/>
        <v/>
      </c>
      <c r="AM346" s="50">
        <f t="shared" si="80"/>
        <v>0</v>
      </c>
      <c r="AN346" s="1"/>
      <c r="AO346" s="1"/>
      <c r="AP346" s="64" t="s">
        <v>439</v>
      </c>
      <c r="AQ346" s="1"/>
      <c r="AR346" s="1"/>
      <c r="AS346" s="1"/>
      <c r="BJ346" s="229">
        <v>1</v>
      </c>
    </row>
    <row r="347" spans="2:62" ht="20.100000000000001" customHeight="1" x14ac:dyDescent="0.25">
      <c r="B347" s="178">
        <f t="shared" si="69"/>
        <v>0</v>
      </c>
      <c r="C347" s="156"/>
      <c r="D347" s="157"/>
      <c r="E347" s="157"/>
      <c r="F347" s="157"/>
      <c r="G347" s="157"/>
      <c r="H347" s="157"/>
      <c r="I347" s="158"/>
      <c r="K347" s="255" t="str">
        <f t="shared" si="70"/>
        <v>►</v>
      </c>
      <c r="L347" s="341"/>
      <c r="M347" s="341"/>
      <c r="N347" s="341"/>
      <c r="O347" s="341"/>
      <c r="P347" s="341"/>
      <c r="Q347" s="1"/>
      <c r="R347" s="1"/>
      <c r="S347" s="77"/>
      <c r="T347" s="77"/>
      <c r="U347" s="77"/>
      <c r="V347" s="77"/>
      <c r="W347" s="1"/>
      <c r="X347" s="46" t="str">
        <f t="shared" si="74"/>
        <v/>
      </c>
      <c r="Y347" s="46" t="str">
        <f>IF(NOT(AND(LEFT(R347,1)="L",R347&lt;&gt;"LIGNE")),"",IF(UPPER(TRIM(W347))="QS","Qt. suffisante",IF(AJ347="","",IF(AF347="MASSE",IF(AJ347&gt;=1,"Kg","g"),IF(AF347="VOLUME",IF(AJ347&gt;=1,"L","cl"),IFERROR(VLOOKUP(UPPER(TRIM(V347)),AP4:AS49,4,FALSE),V347))))))</f>
        <v/>
      </c>
      <c r="Z347" s="78" t="str">
        <f t="shared" si="75"/>
        <v/>
      </c>
      <c r="AA347" s="45" t="str">
        <f>IF(NOT(AND(LEFT(R347,1)="L",R347&lt;&gt;"LIGNE")),"",IF(UPPER(TRIM(W347))="QS","Qt. suffisante",IF(AI347="","",IF(AF347="MASSE",IF(AI347&gt;=1,"Kg","g"),IF(AF347="VOLUME",IF(AI347&gt;=1,"L","cl"),IFERROR(VLOOKUP(UPPER(TRIM(V347)),AP4:AS49,4,FALSE),V347))))))</f>
        <v/>
      </c>
      <c r="AB347" s="47" t="str">
        <f t="shared" si="71"/>
        <v/>
      </c>
      <c r="AC347" s="47" t="str">
        <f t="shared" si="72"/>
        <v/>
      </c>
      <c r="AD347" s="47" t="str">
        <f t="shared" si="76"/>
        <v/>
      </c>
      <c r="AE347" s="1"/>
      <c r="AF347" s="48" t="str">
        <f>IF(NOT(AND(LEFT(R347,1)="L",R347&lt;&gt;"LIGNE")),"",IFERROR(VLOOKUP(UPPER(TRIM(V347)),AP4:AS49,2,FALSE),""))</f>
        <v/>
      </c>
      <c r="AG347" s="49" t="str">
        <f>IF(NOT(AND(LEFT(R347,1)="L",R347&lt;&gt;"LIGNE")),"",IFERROR(VLOOKUP(UPPER(TRIM(V347)),AP4:AS49,3,FALSE),""))</f>
        <v/>
      </c>
      <c r="AH347" s="49" t="str">
        <f t="shared" si="73"/>
        <v/>
      </c>
      <c r="AI347" s="49" t="str">
        <f t="shared" si="77"/>
        <v/>
      </c>
      <c r="AJ347" s="49" t="str">
        <f t="shared" si="78"/>
        <v/>
      </c>
      <c r="AK347" s="40" t="str">
        <f>IF(R347="RECETTE","",IF(R347="PRINCIPAL AUTEUR",IF(OR(S347="",T347="",V347="",W347="",S347=0),"",IFERROR(IF(OR(VLOOKUP(UPPER(TRIM(SUBSTITUTE(T347,CHAR(160)," "))),AP4:AS49,2,FALSE)&lt;&gt;VLOOKUP(UPPER(TRIM(SUBSTITUTE(W347,CHAR(160)," "))),AP4:AS49,2,FALSE),AND(VLOOKUP(UPPER(TRIM(SUBSTITUTE(T347,CHAR(160)," "))),AP4:AS49,2,FALSE)="AUTRE",UPPER(TRIM(SUBSTITUTE(T347,CHAR(160)," ")))&lt;&gt;UPPER(TRIM(SUBSTITUTE(W347,CHAR(160)," "))))),"",(V347*VLOOKUP(UPPER(TRIM(SUBSTITUTE(W347,CHAR(160)," "))),AP4:AS49,3,FALSE))/(S347*VLOOKUP(UPPER(TRIM(SUBSTITUTE(T347,CHAR(160)," "))),AP4:AS49,3,FALSE))),"")),IFERROR(AK346,"")))</f>
        <v/>
      </c>
      <c r="AL347" s="40" t="str">
        <f t="shared" si="79"/>
        <v/>
      </c>
      <c r="AM347" s="50">
        <f t="shared" si="80"/>
        <v>0</v>
      </c>
      <c r="AN347" s="1"/>
      <c r="AO347" s="1"/>
      <c r="AP347" s="64" t="s">
        <v>52</v>
      </c>
      <c r="AQ347" s="1"/>
      <c r="AR347" s="1"/>
      <c r="AS347" s="1"/>
      <c r="BJ347" s="229">
        <v>1</v>
      </c>
    </row>
    <row r="348" spans="2:62" ht="20.100000000000001" customHeight="1" x14ac:dyDescent="0.25">
      <c r="B348" s="178">
        <f t="shared" si="69"/>
        <v>0</v>
      </c>
      <c r="C348" s="156"/>
      <c r="D348" s="157"/>
      <c r="E348" s="157"/>
      <c r="F348" s="157"/>
      <c r="G348" s="157"/>
      <c r="H348" s="157"/>
      <c r="I348" s="158"/>
      <c r="K348" s="255" t="str">
        <f t="shared" si="70"/>
        <v>►</v>
      </c>
      <c r="L348" s="341"/>
      <c r="M348" s="341"/>
      <c r="N348" s="341"/>
      <c r="O348" s="341"/>
      <c r="P348" s="341"/>
      <c r="Q348" s="1"/>
      <c r="R348" s="1"/>
      <c r="S348" s="77"/>
      <c r="T348" s="77"/>
      <c r="U348" s="77"/>
      <c r="V348" s="77"/>
      <c r="W348" s="1"/>
      <c r="X348" s="46" t="str">
        <f t="shared" si="74"/>
        <v/>
      </c>
      <c r="Y348" s="46" t="str">
        <f>IF(NOT(AND(LEFT(R348,1)="L",R348&lt;&gt;"LIGNE")),"",IF(UPPER(TRIM(W348))="QS","Qt. suffisante",IF(AJ348="","",IF(AF348="MASSE",IF(AJ348&gt;=1,"Kg","g"),IF(AF348="VOLUME",IF(AJ348&gt;=1,"L","cl"),IFERROR(VLOOKUP(UPPER(TRIM(V348)),AP4:AS49,4,FALSE),V348))))))</f>
        <v/>
      </c>
      <c r="Z348" s="78" t="str">
        <f t="shared" si="75"/>
        <v/>
      </c>
      <c r="AA348" s="45" t="str">
        <f>IF(NOT(AND(LEFT(R348,1)="L",R348&lt;&gt;"LIGNE")),"",IF(UPPER(TRIM(W348))="QS","Qt. suffisante",IF(AI348="","",IF(AF348="MASSE",IF(AI348&gt;=1,"Kg","g"),IF(AF348="VOLUME",IF(AI348&gt;=1,"L","cl"),IFERROR(VLOOKUP(UPPER(TRIM(V348)),AP4:AS49,4,FALSE),V348))))))</f>
        <v/>
      </c>
      <c r="AB348" s="47" t="str">
        <f t="shared" si="71"/>
        <v/>
      </c>
      <c r="AC348" s="47" t="str">
        <f t="shared" si="72"/>
        <v/>
      </c>
      <c r="AD348" s="47" t="str">
        <f t="shared" si="76"/>
        <v/>
      </c>
      <c r="AE348" s="1"/>
      <c r="AF348" s="48" t="str">
        <f>IF(NOT(AND(LEFT(R348,1)="L",R348&lt;&gt;"LIGNE")),"",IFERROR(VLOOKUP(UPPER(TRIM(V348)),AP4:AS49,2,FALSE),""))</f>
        <v/>
      </c>
      <c r="AG348" s="49" t="str">
        <f>IF(NOT(AND(LEFT(R348,1)="L",R348&lt;&gt;"LIGNE")),"",IFERROR(VLOOKUP(UPPER(TRIM(V348)),AP4:AS49,3,FALSE),""))</f>
        <v/>
      </c>
      <c r="AH348" s="49" t="str">
        <f t="shared" si="73"/>
        <v/>
      </c>
      <c r="AI348" s="49" t="str">
        <f t="shared" si="77"/>
        <v/>
      </c>
      <c r="AJ348" s="49" t="str">
        <f t="shared" si="78"/>
        <v/>
      </c>
      <c r="AK348" s="40" t="str">
        <f>IF(R348="RECETTE","",IF(R348="PRINCIPAL AUTEUR",IF(OR(S348="",T348="",V348="",W348="",S348=0),"",IFERROR(IF(OR(VLOOKUP(UPPER(TRIM(SUBSTITUTE(T348,CHAR(160)," "))),AP4:AS49,2,FALSE)&lt;&gt;VLOOKUP(UPPER(TRIM(SUBSTITUTE(W348,CHAR(160)," "))),AP4:AS49,2,FALSE),AND(VLOOKUP(UPPER(TRIM(SUBSTITUTE(T348,CHAR(160)," "))),AP4:AS49,2,FALSE)="AUTRE",UPPER(TRIM(SUBSTITUTE(T348,CHAR(160)," ")))&lt;&gt;UPPER(TRIM(SUBSTITUTE(W348,CHAR(160)," "))))),"",(V348*VLOOKUP(UPPER(TRIM(SUBSTITUTE(W348,CHAR(160)," "))),AP4:AS49,3,FALSE))/(S348*VLOOKUP(UPPER(TRIM(SUBSTITUTE(T348,CHAR(160)," "))),AP4:AS49,3,FALSE))),"")),IFERROR(AK347,"")))</f>
        <v/>
      </c>
      <c r="AL348" s="40" t="str">
        <f t="shared" si="79"/>
        <v/>
      </c>
      <c r="AM348" s="50">
        <f t="shared" si="80"/>
        <v>0</v>
      </c>
      <c r="AN348" s="1"/>
      <c r="AO348" s="1"/>
      <c r="AP348" s="64" t="s">
        <v>440</v>
      </c>
      <c r="AQ348" s="1"/>
      <c r="AR348" s="1"/>
      <c r="AS348" s="1"/>
      <c r="BJ348" s="229">
        <v>1</v>
      </c>
    </row>
    <row r="349" spans="2:62" ht="20.100000000000001" customHeight="1" x14ac:dyDescent="0.25">
      <c r="B349" s="178">
        <f t="shared" si="69"/>
        <v>0</v>
      </c>
      <c r="C349" s="156"/>
      <c r="D349" s="157"/>
      <c r="E349" s="157"/>
      <c r="F349" s="157"/>
      <c r="G349" s="157"/>
      <c r="H349" s="157"/>
      <c r="I349" s="158"/>
      <c r="K349" s="255" t="str">
        <f t="shared" si="70"/>
        <v>►</v>
      </c>
      <c r="L349" s="341"/>
      <c r="M349" s="341"/>
      <c r="N349" s="341"/>
      <c r="O349" s="341"/>
      <c r="P349" s="341"/>
      <c r="Q349" s="1"/>
      <c r="R349" s="1"/>
      <c r="S349" s="77"/>
      <c r="T349" s="77"/>
      <c r="U349" s="77"/>
      <c r="V349" s="77"/>
      <c r="W349" s="1"/>
      <c r="X349" s="46" t="str">
        <f t="shared" si="74"/>
        <v/>
      </c>
      <c r="Y349" s="46" t="str">
        <f>IF(NOT(AND(LEFT(R349,1)="L",R349&lt;&gt;"LIGNE")),"",IF(UPPER(TRIM(W349))="QS","Qt. suffisante",IF(AJ349="","",IF(AF349="MASSE",IF(AJ349&gt;=1,"Kg","g"),IF(AF349="VOLUME",IF(AJ349&gt;=1,"L","cl"),IFERROR(VLOOKUP(UPPER(TRIM(V349)),AP4:AS49,4,FALSE),V349))))))</f>
        <v/>
      </c>
      <c r="Z349" s="78" t="str">
        <f t="shared" si="75"/>
        <v/>
      </c>
      <c r="AA349" s="45" t="str">
        <f>IF(NOT(AND(LEFT(R349,1)="L",R349&lt;&gt;"LIGNE")),"",IF(UPPER(TRIM(W349))="QS","Qt. suffisante",IF(AI349="","",IF(AF349="MASSE",IF(AI349&gt;=1,"Kg","g"),IF(AF349="VOLUME",IF(AI349&gt;=1,"L","cl"),IFERROR(VLOOKUP(UPPER(TRIM(V349)),AP4:AS49,4,FALSE),V349))))))</f>
        <v/>
      </c>
      <c r="AB349" s="47" t="str">
        <f t="shared" si="71"/>
        <v/>
      </c>
      <c r="AC349" s="47" t="str">
        <f t="shared" si="72"/>
        <v/>
      </c>
      <c r="AD349" s="47" t="str">
        <f t="shared" si="76"/>
        <v/>
      </c>
      <c r="AE349" s="1"/>
      <c r="AF349" s="48" t="str">
        <f>IF(NOT(AND(LEFT(R349,1)="L",R349&lt;&gt;"LIGNE")),"",IFERROR(VLOOKUP(UPPER(TRIM(V349)),AP4:AS49,2,FALSE),""))</f>
        <v/>
      </c>
      <c r="AG349" s="49" t="str">
        <f>IF(NOT(AND(LEFT(R349,1)="L",R349&lt;&gt;"LIGNE")),"",IFERROR(VLOOKUP(UPPER(TRIM(V349)),AP4:AS49,3,FALSE),""))</f>
        <v/>
      </c>
      <c r="AH349" s="49" t="str">
        <f t="shared" si="73"/>
        <v/>
      </c>
      <c r="AI349" s="49" t="str">
        <f t="shared" si="77"/>
        <v/>
      </c>
      <c r="AJ349" s="49" t="str">
        <f t="shared" si="78"/>
        <v/>
      </c>
      <c r="AK349" s="40" t="str">
        <f>IF(R349="RECETTE","",IF(R349="PRINCIPAL AUTEUR",IF(OR(S349="",T349="",V349="",W349="",S349=0),"",IFERROR(IF(OR(VLOOKUP(UPPER(TRIM(SUBSTITUTE(T349,CHAR(160)," "))),AP4:AS49,2,FALSE)&lt;&gt;VLOOKUP(UPPER(TRIM(SUBSTITUTE(W349,CHAR(160)," "))),AP4:AS49,2,FALSE),AND(VLOOKUP(UPPER(TRIM(SUBSTITUTE(T349,CHAR(160)," "))),AP4:AS49,2,FALSE)="AUTRE",UPPER(TRIM(SUBSTITUTE(T349,CHAR(160)," ")))&lt;&gt;UPPER(TRIM(SUBSTITUTE(W349,CHAR(160)," "))))),"",(V349*VLOOKUP(UPPER(TRIM(SUBSTITUTE(W349,CHAR(160)," "))),AP4:AS49,3,FALSE))/(S349*VLOOKUP(UPPER(TRIM(SUBSTITUTE(T349,CHAR(160)," "))),AP4:AS49,3,FALSE))),"")),IFERROR(AK348,"")))</f>
        <v/>
      </c>
      <c r="AL349" s="40" t="str">
        <f t="shared" si="79"/>
        <v/>
      </c>
      <c r="AM349" s="50">
        <f t="shared" si="80"/>
        <v>0</v>
      </c>
      <c r="AN349" s="1"/>
      <c r="AO349" s="1"/>
      <c r="AP349" s="64" t="s">
        <v>441</v>
      </c>
      <c r="AQ349" s="1"/>
      <c r="AR349" s="1"/>
      <c r="AS349" s="1"/>
      <c r="BJ349" s="229">
        <v>1</v>
      </c>
    </row>
    <row r="350" spans="2:62" ht="20.100000000000001" customHeight="1" x14ac:dyDescent="0.25">
      <c r="B350" s="178">
        <f t="shared" si="69"/>
        <v>0</v>
      </c>
      <c r="C350" s="156"/>
      <c r="D350" s="157"/>
      <c r="E350" s="157"/>
      <c r="F350" s="157"/>
      <c r="G350" s="157"/>
      <c r="H350" s="157"/>
      <c r="I350" s="158"/>
      <c r="K350" s="255" t="str">
        <f t="shared" si="70"/>
        <v>►</v>
      </c>
      <c r="L350" s="341"/>
      <c r="M350" s="341"/>
      <c r="N350" s="341"/>
      <c r="O350" s="341"/>
      <c r="P350" s="341"/>
      <c r="Q350" s="1"/>
      <c r="R350" s="1"/>
      <c r="S350" s="77"/>
      <c r="T350" s="77"/>
      <c r="U350" s="77"/>
      <c r="V350" s="77"/>
      <c r="W350" s="1"/>
      <c r="X350" s="46" t="str">
        <f t="shared" si="74"/>
        <v/>
      </c>
      <c r="Y350" s="46" t="str">
        <f>IF(NOT(AND(LEFT(R350,1)="L",R350&lt;&gt;"LIGNE")),"",IF(UPPER(TRIM(W350))="QS","Qt. suffisante",IF(AJ350="","",IF(AF350="MASSE",IF(AJ350&gt;=1,"Kg","g"),IF(AF350="VOLUME",IF(AJ350&gt;=1,"L","cl"),IFERROR(VLOOKUP(UPPER(TRIM(V350)),AP4:AS49,4,FALSE),V350))))))</f>
        <v/>
      </c>
      <c r="Z350" s="78" t="str">
        <f t="shared" si="75"/>
        <v/>
      </c>
      <c r="AA350" s="45" t="str">
        <f>IF(NOT(AND(LEFT(R350,1)="L",R350&lt;&gt;"LIGNE")),"",IF(UPPER(TRIM(W350))="QS","Qt. suffisante",IF(AI350="","",IF(AF350="MASSE",IF(AI350&gt;=1,"Kg","g"),IF(AF350="VOLUME",IF(AI350&gt;=1,"L","cl"),IFERROR(VLOOKUP(UPPER(TRIM(V350)),AP4:AS49,4,FALSE),V350))))))</f>
        <v/>
      </c>
      <c r="AB350" s="47" t="str">
        <f t="shared" si="71"/>
        <v/>
      </c>
      <c r="AC350" s="47" t="str">
        <f t="shared" si="72"/>
        <v/>
      </c>
      <c r="AD350" s="47" t="str">
        <f t="shared" si="76"/>
        <v/>
      </c>
      <c r="AE350" s="1"/>
      <c r="AF350" s="48" t="str">
        <f>IF(NOT(AND(LEFT(R350,1)="L",R350&lt;&gt;"LIGNE")),"",IFERROR(VLOOKUP(UPPER(TRIM(V350)),AP4:AS49,2,FALSE),""))</f>
        <v/>
      </c>
      <c r="AG350" s="49" t="str">
        <f>IF(NOT(AND(LEFT(R350,1)="L",R350&lt;&gt;"LIGNE")),"",IFERROR(VLOOKUP(UPPER(TRIM(V350)),AP4:AS49,3,FALSE),""))</f>
        <v/>
      </c>
      <c r="AH350" s="49" t="str">
        <f t="shared" si="73"/>
        <v/>
      </c>
      <c r="AI350" s="49" t="str">
        <f t="shared" si="77"/>
        <v/>
      </c>
      <c r="AJ350" s="49" t="str">
        <f t="shared" si="78"/>
        <v/>
      </c>
      <c r="AK350" s="40" t="str">
        <f>IF(R350="RECETTE","",IF(R350="PRINCIPAL AUTEUR",IF(OR(S350="",T350="",V350="",W350="",S350=0),"",IFERROR(IF(OR(VLOOKUP(UPPER(TRIM(SUBSTITUTE(T350,CHAR(160)," "))),AP4:AS49,2,FALSE)&lt;&gt;VLOOKUP(UPPER(TRIM(SUBSTITUTE(W350,CHAR(160)," "))),AP4:AS49,2,FALSE),AND(VLOOKUP(UPPER(TRIM(SUBSTITUTE(T350,CHAR(160)," "))),AP4:AS49,2,FALSE)="AUTRE",UPPER(TRIM(SUBSTITUTE(T350,CHAR(160)," ")))&lt;&gt;UPPER(TRIM(SUBSTITUTE(W350,CHAR(160)," "))))),"",(V350*VLOOKUP(UPPER(TRIM(SUBSTITUTE(W350,CHAR(160)," "))),AP4:AS49,3,FALSE))/(S350*VLOOKUP(UPPER(TRIM(SUBSTITUTE(T350,CHAR(160)," "))),AP4:AS49,3,FALSE))),"")),IFERROR(AK349,"")))</f>
        <v/>
      </c>
      <c r="AL350" s="40" t="str">
        <f t="shared" si="79"/>
        <v/>
      </c>
      <c r="AM350" s="50">
        <f t="shared" si="80"/>
        <v>0</v>
      </c>
      <c r="AN350" s="1"/>
      <c r="AO350" s="1"/>
      <c r="AP350" s="64" t="s">
        <v>442</v>
      </c>
      <c r="AQ350" s="1"/>
      <c r="AR350" s="1"/>
      <c r="AS350" s="1"/>
      <c r="BJ350" s="229">
        <v>1</v>
      </c>
    </row>
    <row r="351" spans="2:62" ht="20.100000000000001" customHeight="1" x14ac:dyDescent="0.25">
      <c r="B351" s="178">
        <f t="shared" si="69"/>
        <v>0</v>
      </c>
      <c r="C351" s="156"/>
      <c r="D351" s="157"/>
      <c r="E351" s="157"/>
      <c r="F351" s="157"/>
      <c r="G351" s="157"/>
      <c r="H351" s="157"/>
      <c r="I351" s="158"/>
      <c r="K351" s="255" t="str">
        <f t="shared" si="70"/>
        <v>►</v>
      </c>
      <c r="L351" s="341"/>
      <c r="M351" s="341"/>
      <c r="N351" s="341"/>
      <c r="O351" s="341"/>
      <c r="P351" s="341"/>
      <c r="Q351" s="1"/>
      <c r="R351" s="1"/>
      <c r="S351" s="77"/>
      <c r="T351" s="77"/>
      <c r="U351" s="77"/>
      <c r="V351" s="77"/>
      <c r="W351" s="1"/>
      <c r="X351" s="46" t="str">
        <f t="shared" si="74"/>
        <v/>
      </c>
      <c r="Y351" s="46" t="str">
        <f>IF(NOT(AND(LEFT(R351,1)="L",R351&lt;&gt;"LIGNE")),"",IF(UPPER(TRIM(W351))="QS","Qt. suffisante",IF(AJ351="","",IF(AF351="MASSE",IF(AJ351&gt;=1,"Kg","g"),IF(AF351="VOLUME",IF(AJ351&gt;=1,"L","cl"),IFERROR(VLOOKUP(UPPER(TRIM(V351)),AP4:AS49,4,FALSE),V351))))))</f>
        <v/>
      </c>
      <c r="Z351" s="78" t="str">
        <f t="shared" si="75"/>
        <v/>
      </c>
      <c r="AA351" s="45" t="str">
        <f>IF(NOT(AND(LEFT(R351,1)="L",R351&lt;&gt;"LIGNE")),"",IF(UPPER(TRIM(W351))="QS","Qt. suffisante",IF(AI351="","",IF(AF351="MASSE",IF(AI351&gt;=1,"Kg","g"),IF(AF351="VOLUME",IF(AI351&gt;=1,"L","cl"),IFERROR(VLOOKUP(UPPER(TRIM(V351)),AP4:AS49,4,FALSE),V351))))))</f>
        <v/>
      </c>
      <c r="AB351" s="47" t="str">
        <f t="shared" si="71"/>
        <v/>
      </c>
      <c r="AC351" s="47" t="str">
        <f t="shared" si="72"/>
        <v/>
      </c>
      <c r="AD351" s="47" t="str">
        <f t="shared" si="76"/>
        <v/>
      </c>
      <c r="AE351" s="1"/>
      <c r="AF351" s="48" t="str">
        <f>IF(NOT(AND(LEFT(R351,1)="L",R351&lt;&gt;"LIGNE")),"",IFERROR(VLOOKUP(UPPER(TRIM(V351)),AP4:AS49,2,FALSE),""))</f>
        <v/>
      </c>
      <c r="AG351" s="49" t="str">
        <f>IF(NOT(AND(LEFT(R351,1)="L",R351&lt;&gt;"LIGNE")),"",IFERROR(VLOOKUP(UPPER(TRIM(V351)),AP4:AS49,3,FALSE),""))</f>
        <v/>
      </c>
      <c r="AH351" s="49" t="str">
        <f t="shared" si="73"/>
        <v/>
      </c>
      <c r="AI351" s="49" t="str">
        <f t="shared" si="77"/>
        <v/>
      </c>
      <c r="AJ351" s="49" t="str">
        <f t="shared" si="78"/>
        <v/>
      </c>
      <c r="AK351" s="40" t="str">
        <f>IF(R351="RECETTE","",IF(R351="PRINCIPAL AUTEUR",IF(OR(S351="",T351="",V351="",W351="",S351=0),"",IFERROR(IF(OR(VLOOKUP(UPPER(TRIM(SUBSTITUTE(T351,CHAR(160)," "))),AP4:AS49,2,FALSE)&lt;&gt;VLOOKUP(UPPER(TRIM(SUBSTITUTE(W351,CHAR(160)," "))),AP4:AS49,2,FALSE),AND(VLOOKUP(UPPER(TRIM(SUBSTITUTE(T351,CHAR(160)," "))),AP4:AS49,2,FALSE)="AUTRE",UPPER(TRIM(SUBSTITUTE(T351,CHAR(160)," ")))&lt;&gt;UPPER(TRIM(SUBSTITUTE(W351,CHAR(160)," "))))),"",(V351*VLOOKUP(UPPER(TRIM(SUBSTITUTE(W351,CHAR(160)," "))),AP4:AS49,3,FALSE))/(S351*VLOOKUP(UPPER(TRIM(SUBSTITUTE(T351,CHAR(160)," "))),AP4:AS49,3,FALSE))),"")),IFERROR(AK350,"")))</f>
        <v/>
      </c>
      <c r="AL351" s="40" t="str">
        <f t="shared" si="79"/>
        <v/>
      </c>
      <c r="AM351" s="50">
        <f t="shared" si="80"/>
        <v>0</v>
      </c>
      <c r="AN351" s="1"/>
      <c r="AO351" s="1"/>
      <c r="AP351" s="64" t="s">
        <v>443</v>
      </c>
      <c r="AQ351" s="1"/>
      <c r="AR351" s="1"/>
      <c r="AS351" s="1"/>
      <c r="BJ351" s="229">
        <v>1</v>
      </c>
    </row>
    <row r="352" spans="2:62" ht="20.100000000000001" customHeight="1" x14ac:dyDescent="0.25">
      <c r="B352" s="178">
        <f t="shared" si="69"/>
        <v>0</v>
      </c>
      <c r="C352" s="156"/>
      <c r="D352" s="157"/>
      <c r="E352" s="157"/>
      <c r="F352" s="157"/>
      <c r="G352" s="157"/>
      <c r="H352" s="157"/>
      <c r="I352" s="158"/>
      <c r="K352" s="255" t="str">
        <f t="shared" si="70"/>
        <v>►</v>
      </c>
      <c r="L352" s="341"/>
      <c r="M352" s="341"/>
      <c r="N352" s="341"/>
      <c r="O352" s="341"/>
      <c r="P352" s="341"/>
      <c r="Q352" s="1"/>
      <c r="R352" s="1"/>
      <c r="S352" s="77"/>
      <c r="T352" s="77"/>
      <c r="U352" s="77"/>
      <c r="V352" s="77"/>
      <c r="W352" s="1"/>
      <c r="X352" s="46" t="str">
        <f t="shared" si="74"/>
        <v/>
      </c>
      <c r="Y352" s="46" t="str">
        <f>IF(NOT(AND(LEFT(R352,1)="L",R352&lt;&gt;"LIGNE")),"",IF(UPPER(TRIM(W352))="QS","Qt. suffisante",IF(AJ352="","",IF(AF352="MASSE",IF(AJ352&gt;=1,"Kg","g"),IF(AF352="VOLUME",IF(AJ352&gt;=1,"L","cl"),IFERROR(VLOOKUP(UPPER(TRIM(V352)),AP4:AS49,4,FALSE),V352))))))</f>
        <v/>
      </c>
      <c r="Z352" s="78" t="str">
        <f t="shared" si="75"/>
        <v/>
      </c>
      <c r="AA352" s="45" t="str">
        <f>IF(NOT(AND(LEFT(R352,1)="L",R352&lt;&gt;"LIGNE")),"",IF(UPPER(TRIM(W352))="QS","Qt. suffisante",IF(AI352="","",IF(AF352="MASSE",IF(AI352&gt;=1,"Kg","g"),IF(AF352="VOLUME",IF(AI352&gt;=1,"L","cl"),IFERROR(VLOOKUP(UPPER(TRIM(V352)),AP4:AS49,4,FALSE),V352))))))</f>
        <v/>
      </c>
      <c r="AB352" s="47" t="str">
        <f t="shared" si="71"/>
        <v/>
      </c>
      <c r="AC352" s="47" t="str">
        <f t="shared" si="72"/>
        <v/>
      </c>
      <c r="AD352" s="47" t="str">
        <f t="shared" si="76"/>
        <v/>
      </c>
      <c r="AE352" s="1"/>
      <c r="AF352" s="48" t="str">
        <f>IF(NOT(AND(LEFT(R352,1)="L",R352&lt;&gt;"LIGNE")),"",IFERROR(VLOOKUP(UPPER(TRIM(V352)),AP4:AS49,2,FALSE),""))</f>
        <v/>
      </c>
      <c r="AG352" s="49" t="str">
        <f>IF(NOT(AND(LEFT(R352,1)="L",R352&lt;&gt;"LIGNE")),"",IFERROR(VLOOKUP(UPPER(TRIM(V352)),AP4:AS49,3,FALSE),""))</f>
        <v/>
      </c>
      <c r="AH352" s="49" t="str">
        <f t="shared" si="73"/>
        <v/>
      </c>
      <c r="AI352" s="49" t="str">
        <f t="shared" si="77"/>
        <v/>
      </c>
      <c r="AJ352" s="49" t="str">
        <f t="shared" si="78"/>
        <v/>
      </c>
      <c r="AK352" s="40" t="str">
        <f>IF(R352="RECETTE","",IF(R352="PRINCIPAL AUTEUR",IF(OR(S352="",T352="",V352="",W352="",S352=0),"",IFERROR(IF(OR(VLOOKUP(UPPER(TRIM(SUBSTITUTE(T352,CHAR(160)," "))),AP4:AS49,2,FALSE)&lt;&gt;VLOOKUP(UPPER(TRIM(SUBSTITUTE(W352,CHAR(160)," "))),AP4:AS49,2,FALSE),AND(VLOOKUP(UPPER(TRIM(SUBSTITUTE(T352,CHAR(160)," "))),AP4:AS49,2,FALSE)="AUTRE",UPPER(TRIM(SUBSTITUTE(T352,CHAR(160)," ")))&lt;&gt;UPPER(TRIM(SUBSTITUTE(W352,CHAR(160)," "))))),"",(V352*VLOOKUP(UPPER(TRIM(SUBSTITUTE(W352,CHAR(160)," "))),AP4:AS49,3,FALSE))/(S352*VLOOKUP(UPPER(TRIM(SUBSTITUTE(T352,CHAR(160)," "))),AP4:AS49,3,FALSE))),"")),IFERROR(AK351,"")))</f>
        <v/>
      </c>
      <c r="AL352" s="40" t="str">
        <f t="shared" si="79"/>
        <v/>
      </c>
      <c r="AM352" s="50">
        <f t="shared" si="80"/>
        <v>0</v>
      </c>
      <c r="AN352" s="1"/>
      <c r="AO352" s="1"/>
      <c r="AP352" s="64" t="s">
        <v>367</v>
      </c>
      <c r="AQ352" s="1"/>
      <c r="AR352" s="1"/>
      <c r="AS352" s="1"/>
      <c r="BJ352" s="229">
        <v>1</v>
      </c>
    </row>
    <row r="353" spans="2:62" ht="20.100000000000001" customHeight="1" x14ac:dyDescent="0.25">
      <c r="B353" s="178">
        <f t="shared" si="69"/>
        <v>0</v>
      </c>
      <c r="C353" s="156"/>
      <c r="D353" s="157"/>
      <c r="E353" s="157"/>
      <c r="F353" s="157"/>
      <c r="G353" s="157"/>
      <c r="H353" s="157"/>
      <c r="I353" s="158"/>
      <c r="K353" s="255" t="str">
        <f t="shared" si="70"/>
        <v>►</v>
      </c>
      <c r="L353" s="341"/>
      <c r="M353" s="341"/>
      <c r="N353" s="341"/>
      <c r="O353" s="341"/>
      <c r="P353" s="341"/>
      <c r="Q353" s="1"/>
      <c r="R353" s="1"/>
      <c r="S353" s="77"/>
      <c r="T353" s="77"/>
      <c r="U353" s="77"/>
      <c r="V353" s="77"/>
      <c r="W353" s="1"/>
      <c r="X353" s="46" t="str">
        <f t="shared" si="74"/>
        <v/>
      </c>
      <c r="Y353" s="46" t="str">
        <f>IF(NOT(AND(LEFT(R353,1)="L",R353&lt;&gt;"LIGNE")),"",IF(UPPER(TRIM(W353))="QS","Qt. suffisante",IF(AJ353="","",IF(AF353="MASSE",IF(AJ353&gt;=1,"Kg","g"),IF(AF353="VOLUME",IF(AJ353&gt;=1,"L","cl"),IFERROR(VLOOKUP(UPPER(TRIM(V353)),AP4:AS49,4,FALSE),V353))))))</f>
        <v/>
      </c>
      <c r="Z353" s="78" t="str">
        <f t="shared" si="75"/>
        <v/>
      </c>
      <c r="AA353" s="45" t="str">
        <f>IF(NOT(AND(LEFT(R353,1)="L",R353&lt;&gt;"LIGNE")),"",IF(UPPER(TRIM(W353))="QS","Qt. suffisante",IF(AI353="","",IF(AF353="MASSE",IF(AI353&gt;=1,"Kg","g"),IF(AF353="VOLUME",IF(AI353&gt;=1,"L","cl"),IFERROR(VLOOKUP(UPPER(TRIM(V353)),AP4:AS49,4,FALSE),V353))))))</f>
        <v/>
      </c>
      <c r="AB353" s="47" t="str">
        <f t="shared" si="71"/>
        <v/>
      </c>
      <c r="AC353" s="47" t="str">
        <f t="shared" si="72"/>
        <v/>
      </c>
      <c r="AD353" s="47" t="str">
        <f t="shared" si="76"/>
        <v/>
      </c>
      <c r="AE353" s="1"/>
      <c r="AF353" s="48" t="str">
        <f>IF(NOT(AND(LEFT(R353,1)="L",R353&lt;&gt;"LIGNE")),"",IFERROR(VLOOKUP(UPPER(TRIM(V353)),AP4:AS49,2,FALSE),""))</f>
        <v/>
      </c>
      <c r="AG353" s="49" t="str">
        <f>IF(NOT(AND(LEFT(R353,1)="L",R353&lt;&gt;"LIGNE")),"",IFERROR(VLOOKUP(UPPER(TRIM(V353)),AP4:AS49,3,FALSE),""))</f>
        <v/>
      </c>
      <c r="AH353" s="49" t="str">
        <f t="shared" si="73"/>
        <v/>
      </c>
      <c r="AI353" s="49" t="str">
        <f t="shared" si="77"/>
        <v/>
      </c>
      <c r="AJ353" s="49" t="str">
        <f t="shared" si="78"/>
        <v/>
      </c>
      <c r="AK353" s="40" t="str">
        <f>IF(R353="RECETTE","",IF(R353="PRINCIPAL AUTEUR",IF(OR(S353="",T353="",V353="",W353="",S353=0),"",IFERROR(IF(OR(VLOOKUP(UPPER(TRIM(SUBSTITUTE(T353,CHAR(160)," "))),AP4:AS49,2,FALSE)&lt;&gt;VLOOKUP(UPPER(TRIM(SUBSTITUTE(W353,CHAR(160)," "))),AP4:AS49,2,FALSE),AND(VLOOKUP(UPPER(TRIM(SUBSTITUTE(T353,CHAR(160)," "))),AP4:AS49,2,FALSE)="AUTRE",UPPER(TRIM(SUBSTITUTE(T353,CHAR(160)," ")))&lt;&gt;UPPER(TRIM(SUBSTITUTE(W353,CHAR(160)," "))))),"",(V353*VLOOKUP(UPPER(TRIM(SUBSTITUTE(W353,CHAR(160)," "))),AP4:AS49,3,FALSE))/(S353*VLOOKUP(UPPER(TRIM(SUBSTITUTE(T353,CHAR(160)," "))),AP4:AS49,3,FALSE))),"")),IFERROR(AK352,"")))</f>
        <v/>
      </c>
      <c r="AL353" s="40" t="str">
        <f t="shared" si="79"/>
        <v/>
      </c>
      <c r="AM353" s="50">
        <f t="shared" si="80"/>
        <v>0</v>
      </c>
      <c r="AN353" s="1"/>
      <c r="AO353" s="1"/>
      <c r="AP353" s="65" t="s">
        <v>444</v>
      </c>
      <c r="AQ353" s="1"/>
      <c r="AR353" s="1"/>
      <c r="AS353" s="1"/>
      <c r="BJ353" s="229">
        <v>1</v>
      </c>
    </row>
    <row r="354" spans="2:62" ht="20.100000000000001" customHeight="1" x14ac:dyDescent="0.25">
      <c r="B354" s="178">
        <f t="shared" si="69"/>
        <v>0</v>
      </c>
      <c r="C354" s="156"/>
      <c r="D354" s="157"/>
      <c r="E354" s="157"/>
      <c r="F354" s="157"/>
      <c r="G354" s="157"/>
      <c r="H354" s="157"/>
      <c r="I354" s="158"/>
      <c r="K354" s="255" t="str">
        <f t="shared" si="70"/>
        <v>►</v>
      </c>
      <c r="L354" s="341"/>
      <c r="M354" s="341"/>
      <c r="N354" s="341"/>
      <c r="O354" s="341"/>
      <c r="P354" s="341"/>
      <c r="Q354" s="1"/>
      <c r="R354" s="1"/>
      <c r="S354" s="77"/>
      <c r="T354" s="77"/>
      <c r="U354" s="77"/>
      <c r="V354" s="77"/>
      <c r="W354" s="1"/>
      <c r="X354" s="46" t="str">
        <f t="shared" si="74"/>
        <v/>
      </c>
      <c r="Y354" s="46" t="str">
        <f>IF(NOT(AND(LEFT(R354,1)="L",R354&lt;&gt;"LIGNE")),"",IF(UPPER(TRIM(W354))="QS","Qt. suffisante",IF(AJ354="","",IF(AF354="MASSE",IF(AJ354&gt;=1,"Kg","g"),IF(AF354="VOLUME",IF(AJ354&gt;=1,"L","cl"),IFERROR(VLOOKUP(UPPER(TRIM(V354)),AP4:AS49,4,FALSE),V354))))))</f>
        <v/>
      </c>
      <c r="Z354" s="78" t="str">
        <f t="shared" si="75"/>
        <v/>
      </c>
      <c r="AA354" s="45" t="str">
        <f>IF(NOT(AND(LEFT(R354,1)="L",R354&lt;&gt;"LIGNE")),"",IF(UPPER(TRIM(W354))="QS","Qt. suffisante",IF(AI354="","",IF(AF354="MASSE",IF(AI354&gt;=1,"Kg","g"),IF(AF354="VOLUME",IF(AI354&gt;=1,"L","cl"),IFERROR(VLOOKUP(UPPER(TRIM(V354)),AP4:AS49,4,FALSE),V354))))))</f>
        <v/>
      </c>
      <c r="AB354" s="47" t="str">
        <f t="shared" si="71"/>
        <v/>
      </c>
      <c r="AC354" s="47" t="str">
        <f t="shared" si="72"/>
        <v/>
      </c>
      <c r="AD354" s="47" t="str">
        <f t="shared" si="76"/>
        <v/>
      </c>
      <c r="AE354" s="1"/>
      <c r="AF354" s="48" t="str">
        <f>IF(NOT(AND(LEFT(R354,1)="L",R354&lt;&gt;"LIGNE")),"",IFERROR(VLOOKUP(UPPER(TRIM(V354)),AP4:AS49,2,FALSE),""))</f>
        <v/>
      </c>
      <c r="AG354" s="49" t="str">
        <f>IF(NOT(AND(LEFT(R354,1)="L",R354&lt;&gt;"LIGNE")),"",IFERROR(VLOOKUP(UPPER(TRIM(V354)),AP4:AS49,3,FALSE),""))</f>
        <v/>
      </c>
      <c r="AH354" s="49" t="str">
        <f t="shared" si="73"/>
        <v/>
      </c>
      <c r="AI354" s="49" t="str">
        <f t="shared" si="77"/>
        <v/>
      </c>
      <c r="AJ354" s="49" t="str">
        <f t="shared" si="78"/>
        <v/>
      </c>
      <c r="AK354" s="40" t="str">
        <f>IF(R354="RECETTE","",IF(R354="PRINCIPAL AUTEUR",IF(OR(S354="",T354="",V354="",W354="",S354=0),"",IFERROR(IF(OR(VLOOKUP(UPPER(TRIM(SUBSTITUTE(T354,CHAR(160)," "))),AP4:AS49,2,FALSE)&lt;&gt;VLOOKUP(UPPER(TRIM(SUBSTITUTE(W354,CHAR(160)," "))),AP4:AS49,2,FALSE),AND(VLOOKUP(UPPER(TRIM(SUBSTITUTE(T354,CHAR(160)," "))),AP4:AS49,2,FALSE)="AUTRE",UPPER(TRIM(SUBSTITUTE(T354,CHAR(160)," ")))&lt;&gt;UPPER(TRIM(SUBSTITUTE(W354,CHAR(160)," "))))),"",(V354*VLOOKUP(UPPER(TRIM(SUBSTITUTE(W354,CHAR(160)," "))),AP4:AS49,3,FALSE))/(S354*VLOOKUP(UPPER(TRIM(SUBSTITUTE(T354,CHAR(160)," "))),AP4:AS49,3,FALSE))),"")),IFERROR(AK353,"")))</f>
        <v/>
      </c>
      <c r="AL354" s="40" t="str">
        <f t="shared" si="79"/>
        <v/>
      </c>
      <c r="AM354" s="50">
        <f t="shared" si="80"/>
        <v>0</v>
      </c>
      <c r="AN354" s="1"/>
      <c r="AO354" s="1"/>
      <c r="AP354" s="60" t="s">
        <v>62</v>
      </c>
      <c r="AQ354" s="1"/>
      <c r="AR354" s="1"/>
      <c r="AS354" s="1"/>
      <c r="BJ354" s="229">
        <v>1</v>
      </c>
    </row>
    <row r="355" spans="2:62" ht="20.100000000000001" customHeight="1" x14ac:dyDescent="0.25">
      <c r="B355" s="178">
        <f t="shared" si="69"/>
        <v>0</v>
      </c>
      <c r="C355" s="156"/>
      <c r="D355" s="157"/>
      <c r="E355" s="157"/>
      <c r="F355" s="157"/>
      <c r="G355" s="157"/>
      <c r="H355" s="157"/>
      <c r="I355" s="158"/>
      <c r="K355" s="255" t="str">
        <f t="shared" si="70"/>
        <v>►</v>
      </c>
      <c r="L355" s="341"/>
      <c r="M355" s="341"/>
      <c r="N355" s="341"/>
      <c r="O355" s="341"/>
      <c r="P355" s="341"/>
      <c r="Q355" s="1"/>
      <c r="R355" s="1"/>
      <c r="S355" s="77"/>
      <c r="T355" s="77"/>
      <c r="U355" s="77"/>
      <c r="V355" s="77"/>
      <c r="W355" s="1"/>
      <c r="X355" s="46" t="str">
        <f t="shared" si="74"/>
        <v/>
      </c>
      <c r="Y355" s="46" t="str">
        <f>IF(NOT(AND(LEFT(R355,1)="L",R355&lt;&gt;"LIGNE")),"",IF(UPPER(TRIM(W355))="QS","Qt. suffisante",IF(AJ355="","",IF(AF355="MASSE",IF(AJ355&gt;=1,"Kg","g"),IF(AF355="VOLUME",IF(AJ355&gt;=1,"L","cl"),IFERROR(VLOOKUP(UPPER(TRIM(V355)),AP4:AS49,4,FALSE),V355))))))</f>
        <v/>
      </c>
      <c r="Z355" s="78" t="str">
        <f t="shared" si="75"/>
        <v/>
      </c>
      <c r="AA355" s="45" t="str">
        <f>IF(NOT(AND(LEFT(R355,1)="L",R355&lt;&gt;"LIGNE")),"",IF(UPPER(TRIM(W355))="QS","Qt. suffisante",IF(AI355="","",IF(AF355="MASSE",IF(AI355&gt;=1,"Kg","g"),IF(AF355="VOLUME",IF(AI355&gt;=1,"L","cl"),IFERROR(VLOOKUP(UPPER(TRIM(V355)),AP4:AS49,4,FALSE),V355))))))</f>
        <v/>
      </c>
      <c r="AB355" s="47" t="str">
        <f t="shared" si="71"/>
        <v/>
      </c>
      <c r="AC355" s="47" t="str">
        <f t="shared" si="72"/>
        <v/>
      </c>
      <c r="AD355" s="47" t="str">
        <f t="shared" si="76"/>
        <v/>
      </c>
      <c r="AE355" s="1"/>
      <c r="AF355" s="48" t="str">
        <f>IF(NOT(AND(LEFT(R355,1)="L",R355&lt;&gt;"LIGNE")),"",IFERROR(VLOOKUP(UPPER(TRIM(V355)),AP4:AS49,2,FALSE),""))</f>
        <v/>
      </c>
      <c r="AG355" s="49" t="str">
        <f>IF(NOT(AND(LEFT(R355,1)="L",R355&lt;&gt;"LIGNE")),"",IFERROR(VLOOKUP(UPPER(TRIM(V355)),AP4:AS49,3,FALSE),""))</f>
        <v/>
      </c>
      <c r="AH355" s="49" t="str">
        <f t="shared" si="73"/>
        <v/>
      </c>
      <c r="AI355" s="49" t="str">
        <f t="shared" si="77"/>
        <v/>
      </c>
      <c r="AJ355" s="49" t="str">
        <f t="shared" si="78"/>
        <v/>
      </c>
      <c r="AK355" s="40" t="str">
        <f>IF(R355="RECETTE","",IF(R355="PRINCIPAL AUTEUR",IF(OR(S355="",T355="",V355="",W355="",S355=0),"",IFERROR(IF(OR(VLOOKUP(UPPER(TRIM(SUBSTITUTE(T355,CHAR(160)," "))),AP4:AS49,2,FALSE)&lt;&gt;VLOOKUP(UPPER(TRIM(SUBSTITUTE(W355,CHAR(160)," "))),AP4:AS49,2,FALSE),AND(VLOOKUP(UPPER(TRIM(SUBSTITUTE(T355,CHAR(160)," "))),AP4:AS49,2,FALSE)="AUTRE",UPPER(TRIM(SUBSTITUTE(T355,CHAR(160)," ")))&lt;&gt;UPPER(TRIM(SUBSTITUTE(W355,CHAR(160)," "))))),"",(V355*VLOOKUP(UPPER(TRIM(SUBSTITUTE(W355,CHAR(160)," "))),AP4:AS49,3,FALSE))/(S355*VLOOKUP(UPPER(TRIM(SUBSTITUTE(T355,CHAR(160)," "))),AP4:AS49,3,FALSE))),"")),IFERROR(AK354,"")))</f>
        <v/>
      </c>
      <c r="AL355" s="40" t="str">
        <f t="shared" si="79"/>
        <v/>
      </c>
      <c r="AM355" s="50">
        <f t="shared" si="80"/>
        <v>0</v>
      </c>
      <c r="AN355" s="1"/>
      <c r="AO355" s="1"/>
      <c r="AP355" s="65" t="s">
        <v>445</v>
      </c>
      <c r="AQ355" s="1"/>
      <c r="AR355" s="1"/>
      <c r="AS355" s="1"/>
      <c r="BJ355" s="229">
        <v>1</v>
      </c>
    </row>
    <row r="356" spans="2:62" ht="20.100000000000001" customHeight="1" x14ac:dyDescent="0.25">
      <c r="B356" s="178">
        <f t="shared" si="69"/>
        <v>0</v>
      </c>
      <c r="C356" s="156"/>
      <c r="D356" s="157"/>
      <c r="E356" s="157"/>
      <c r="F356" s="157"/>
      <c r="G356" s="157"/>
      <c r="H356" s="157"/>
      <c r="I356" s="158"/>
      <c r="K356" s="255" t="str">
        <f t="shared" si="70"/>
        <v>►</v>
      </c>
      <c r="L356" s="341"/>
      <c r="M356" s="341"/>
      <c r="N356" s="341"/>
      <c r="O356" s="341"/>
      <c r="P356" s="341"/>
      <c r="Q356" s="1"/>
      <c r="R356" s="1"/>
      <c r="S356" s="77"/>
      <c r="T356" s="77"/>
      <c r="U356" s="77"/>
      <c r="V356" s="77"/>
      <c r="W356" s="1"/>
      <c r="X356" s="46" t="str">
        <f t="shared" si="74"/>
        <v/>
      </c>
      <c r="Y356" s="46" t="str">
        <f>IF(NOT(AND(LEFT(R356,1)="L",R356&lt;&gt;"LIGNE")),"",IF(UPPER(TRIM(W356))="QS","Qt. suffisante",IF(AJ356="","",IF(AF356="MASSE",IF(AJ356&gt;=1,"Kg","g"),IF(AF356="VOLUME",IF(AJ356&gt;=1,"L","cl"),IFERROR(VLOOKUP(UPPER(TRIM(V356)),AP4:AS49,4,FALSE),V356))))))</f>
        <v/>
      </c>
      <c r="Z356" s="78" t="str">
        <f t="shared" si="75"/>
        <v/>
      </c>
      <c r="AA356" s="45" t="str">
        <f>IF(NOT(AND(LEFT(R356,1)="L",R356&lt;&gt;"LIGNE")),"",IF(UPPER(TRIM(W356))="QS","Qt. suffisante",IF(AI356="","",IF(AF356="MASSE",IF(AI356&gt;=1,"Kg","g"),IF(AF356="VOLUME",IF(AI356&gt;=1,"L","cl"),IFERROR(VLOOKUP(UPPER(TRIM(V356)),AP4:AS49,4,FALSE),V356))))))</f>
        <v/>
      </c>
      <c r="AB356" s="47" t="str">
        <f t="shared" si="71"/>
        <v/>
      </c>
      <c r="AC356" s="47" t="str">
        <f t="shared" si="72"/>
        <v/>
      </c>
      <c r="AD356" s="47" t="str">
        <f t="shared" si="76"/>
        <v/>
      </c>
      <c r="AE356" s="1"/>
      <c r="AF356" s="48" t="str">
        <f>IF(NOT(AND(LEFT(R356,1)="L",R356&lt;&gt;"LIGNE")),"",IFERROR(VLOOKUP(UPPER(TRIM(V356)),AP4:AS49,2,FALSE),""))</f>
        <v/>
      </c>
      <c r="AG356" s="49" t="str">
        <f>IF(NOT(AND(LEFT(R356,1)="L",R356&lt;&gt;"LIGNE")),"",IFERROR(VLOOKUP(UPPER(TRIM(V356)),AP4:AS49,3,FALSE),""))</f>
        <v/>
      </c>
      <c r="AH356" s="49" t="str">
        <f t="shared" si="73"/>
        <v/>
      </c>
      <c r="AI356" s="49" t="str">
        <f t="shared" si="77"/>
        <v/>
      </c>
      <c r="AJ356" s="49" t="str">
        <f t="shared" si="78"/>
        <v/>
      </c>
      <c r="AK356" s="40" t="str">
        <f>IF(R356="RECETTE","",IF(R356="PRINCIPAL AUTEUR",IF(OR(S356="",T356="",V356="",W356="",S356=0),"",IFERROR(IF(OR(VLOOKUP(UPPER(TRIM(SUBSTITUTE(T356,CHAR(160)," "))),AP4:AS49,2,FALSE)&lt;&gt;VLOOKUP(UPPER(TRIM(SUBSTITUTE(W356,CHAR(160)," "))),AP4:AS49,2,FALSE),AND(VLOOKUP(UPPER(TRIM(SUBSTITUTE(T356,CHAR(160)," "))),AP4:AS49,2,FALSE)="AUTRE",UPPER(TRIM(SUBSTITUTE(T356,CHAR(160)," ")))&lt;&gt;UPPER(TRIM(SUBSTITUTE(W356,CHAR(160)," "))))),"",(V356*VLOOKUP(UPPER(TRIM(SUBSTITUTE(W356,CHAR(160)," "))),AP4:AS49,3,FALSE))/(S356*VLOOKUP(UPPER(TRIM(SUBSTITUTE(T356,CHAR(160)," "))),AP4:AS49,3,FALSE))),"")),IFERROR(AK355,"")))</f>
        <v/>
      </c>
      <c r="AL356" s="40" t="str">
        <f t="shared" si="79"/>
        <v/>
      </c>
      <c r="AM356" s="50">
        <f t="shared" si="80"/>
        <v>0</v>
      </c>
      <c r="AN356" s="1"/>
      <c r="AO356" s="1"/>
      <c r="AP356" s="65" t="s">
        <v>446</v>
      </c>
      <c r="AQ356" s="1"/>
      <c r="AR356" s="1"/>
      <c r="AS356" s="1"/>
      <c r="BJ356" s="229">
        <v>1</v>
      </c>
    </row>
    <row r="357" spans="2:62" ht="20.100000000000001" customHeight="1" x14ac:dyDescent="0.25">
      <c r="B357" s="178">
        <f t="shared" si="69"/>
        <v>0</v>
      </c>
      <c r="C357" s="156"/>
      <c r="D357" s="157"/>
      <c r="E357" s="157"/>
      <c r="F357" s="157"/>
      <c r="G357" s="157"/>
      <c r="H357" s="157"/>
      <c r="I357" s="158"/>
      <c r="K357" s="255" t="str">
        <f t="shared" si="70"/>
        <v>►</v>
      </c>
      <c r="L357" s="341"/>
      <c r="M357" s="341"/>
      <c r="N357" s="341"/>
      <c r="O357" s="341"/>
      <c r="P357" s="341"/>
      <c r="Q357" s="1"/>
      <c r="R357" s="1"/>
      <c r="S357" s="77"/>
      <c r="T357" s="77"/>
      <c r="U357" s="77"/>
      <c r="V357" s="77"/>
      <c r="W357" s="1"/>
      <c r="X357" s="46" t="str">
        <f t="shared" si="74"/>
        <v/>
      </c>
      <c r="Y357" s="46" t="str">
        <f>IF(NOT(AND(LEFT(R357,1)="L",R357&lt;&gt;"LIGNE")),"",IF(UPPER(TRIM(W357))="QS","Qt. suffisante",IF(AJ357="","",IF(AF357="MASSE",IF(AJ357&gt;=1,"Kg","g"),IF(AF357="VOLUME",IF(AJ357&gt;=1,"L","cl"),IFERROR(VLOOKUP(UPPER(TRIM(V357)),AP4:AS49,4,FALSE),V357))))))</f>
        <v/>
      </c>
      <c r="Z357" s="78" t="str">
        <f t="shared" si="75"/>
        <v/>
      </c>
      <c r="AA357" s="45" t="str">
        <f>IF(NOT(AND(LEFT(R357,1)="L",R357&lt;&gt;"LIGNE")),"",IF(UPPER(TRIM(W357))="QS","Qt. suffisante",IF(AI357="","",IF(AF357="MASSE",IF(AI357&gt;=1,"Kg","g"),IF(AF357="VOLUME",IF(AI357&gt;=1,"L","cl"),IFERROR(VLOOKUP(UPPER(TRIM(V357)),AP4:AS49,4,FALSE),V357))))))</f>
        <v/>
      </c>
      <c r="AB357" s="47" t="str">
        <f t="shared" si="71"/>
        <v/>
      </c>
      <c r="AC357" s="47" t="str">
        <f t="shared" si="72"/>
        <v/>
      </c>
      <c r="AD357" s="47" t="str">
        <f t="shared" si="76"/>
        <v/>
      </c>
      <c r="AE357" s="1"/>
      <c r="AF357" s="48" t="str">
        <f>IF(NOT(AND(LEFT(R357,1)="L",R357&lt;&gt;"LIGNE")),"",IFERROR(VLOOKUP(UPPER(TRIM(V357)),AP4:AS49,2,FALSE),""))</f>
        <v/>
      </c>
      <c r="AG357" s="49" t="str">
        <f>IF(NOT(AND(LEFT(R357,1)="L",R357&lt;&gt;"LIGNE")),"",IFERROR(VLOOKUP(UPPER(TRIM(V357)),AP4:AS49,3,FALSE),""))</f>
        <v/>
      </c>
      <c r="AH357" s="49" t="str">
        <f t="shared" si="73"/>
        <v/>
      </c>
      <c r="AI357" s="49" t="str">
        <f t="shared" si="77"/>
        <v/>
      </c>
      <c r="AJ357" s="49" t="str">
        <f t="shared" si="78"/>
        <v/>
      </c>
      <c r="AK357" s="40" t="str">
        <f>IF(R357="RECETTE","",IF(R357="PRINCIPAL AUTEUR",IF(OR(S357="",T357="",V357="",W357="",S357=0),"",IFERROR(IF(OR(VLOOKUP(UPPER(TRIM(SUBSTITUTE(T357,CHAR(160)," "))),AP4:AS49,2,FALSE)&lt;&gt;VLOOKUP(UPPER(TRIM(SUBSTITUTE(W357,CHAR(160)," "))),AP4:AS49,2,FALSE),AND(VLOOKUP(UPPER(TRIM(SUBSTITUTE(T357,CHAR(160)," "))),AP4:AS49,2,FALSE)="AUTRE",UPPER(TRIM(SUBSTITUTE(T357,CHAR(160)," ")))&lt;&gt;UPPER(TRIM(SUBSTITUTE(W357,CHAR(160)," "))))),"",(V357*VLOOKUP(UPPER(TRIM(SUBSTITUTE(W357,CHAR(160)," "))),AP4:AS49,3,FALSE))/(S357*VLOOKUP(UPPER(TRIM(SUBSTITUTE(T357,CHAR(160)," "))),AP4:AS49,3,FALSE))),"")),IFERROR(AK356,"")))</f>
        <v/>
      </c>
      <c r="AL357" s="40" t="str">
        <f t="shared" si="79"/>
        <v/>
      </c>
      <c r="AM357" s="50">
        <f t="shared" si="80"/>
        <v>0</v>
      </c>
      <c r="AN357" s="1"/>
      <c r="AO357" s="1"/>
      <c r="AP357" s="65" t="s">
        <v>447</v>
      </c>
      <c r="AQ357" s="1"/>
      <c r="AR357" s="1"/>
      <c r="AS357" s="1"/>
      <c r="BJ357" s="229">
        <v>1</v>
      </c>
    </row>
    <row r="358" spans="2:62" ht="20.100000000000001" customHeight="1" x14ac:dyDescent="0.25">
      <c r="B358" s="178">
        <f t="shared" si="69"/>
        <v>0</v>
      </c>
      <c r="C358" s="156"/>
      <c r="D358" s="157"/>
      <c r="E358" s="157"/>
      <c r="F358" s="157"/>
      <c r="G358" s="157"/>
      <c r="H358" s="157"/>
      <c r="I358" s="158"/>
      <c r="K358" s="255" t="str">
        <f t="shared" si="70"/>
        <v>►</v>
      </c>
      <c r="L358" s="341"/>
      <c r="M358" s="341"/>
      <c r="N358" s="341"/>
      <c r="O358" s="341"/>
      <c r="P358" s="341"/>
      <c r="Q358" s="1"/>
      <c r="R358" s="1"/>
      <c r="S358" s="77"/>
      <c r="T358" s="77"/>
      <c r="U358" s="77"/>
      <c r="V358" s="77"/>
      <c r="W358" s="1"/>
      <c r="X358" s="46" t="str">
        <f t="shared" si="74"/>
        <v/>
      </c>
      <c r="Y358" s="46" t="str">
        <f>IF(NOT(AND(LEFT(R358,1)="L",R358&lt;&gt;"LIGNE")),"",IF(UPPER(TRIM(W358))="QS","Qt. suffisante",IF(AJ358="","",IF(AF358="MASSE",IF(AJ358&gt;=1,"Kg","g"),IF(AF358="VOLUME",IF(AJ358&gt;=1,"L","cl"),IFERROR(VLOOKUP(UPPER(TRIM(V358)),AP4:AS49,4,FALSE),V358))))))</f>
        <v/>
      </c>
      <c r="Z358" s="78" t="str">
        <f t="shared" si="75"/>
        <v/>
      </c>
      <c r="AA358" s="45" t="str">
        <f>IF(NOT(AND(LEFT(R358,1)="L",R358&lt;&gt;"LIGNE")),"",IF(UPPER(TRIM(W358))="QS","Qt. suffisante",IF(AI358="","",IF(AF358="MASSE",IF(AI358&gt;=1,"Kg","g"),IF(AF358="VOLUME",IF(AI358&gt;=1,"L","cl"),IFERROR(VLOOKUP(UPPER(TRIM(V358)),AP4:AS49,4,FALSE),V358))))))</f>
        <v/>
      </c>
      <c r="AB358" s="47" t="str">
        <f t="shared" si="71"/>
        <v/>
      </c>
      <c r="AC358" s="47" t="str">
        <f t="shared" si="72"/>
        <v/>
      </c>
      <c r="AD358" s="47" t="str">
        <f t="shared" si="76"/>
        <v/>
      </c>
      <c r="AE358" s="1"/>
      <c r="AF358" s="48" t="str">
        <f>IF(NOT(AND(LEFT(R358,1)="L",R358&lt;&gt;"LIGNE")),"",IFERROR(VLOOKUP(UPPER(TRIM(V358)),AP4:AS49,2,FALSE),""))</f>
        <v/>
      </c>
      <c r="AG358" s="49" t="str">
        <f>IF(NOT(AND(LEFT(R358,1)="L",R358&lt;&gt;"LIGNE")),"",IFERROR(VLOOKUP(UPPER(TRIM(V358)),AP4:AS49,3,FALSE),""))</f>
        <v/>
      </c>
      <c r="AH358" s="49" t="str">
        <f t="shared" si="73"/>
        <v/>
      </c>
      <c r="AI358" s="49" t="str">
        <f t="shared" si="77"/>
        <v/>
      </c>
      <c r="AJ358" s="49" t="str">
        <f t="shared" si="78"/>
        <v/>
      </c>
      <c r="AK358" s="40" t="str">
        <f>IF(R358="RECETTE","",IF(R358="PRINCIPAL AUTEUR",IF(OR(S358="",T358="",V358="",W358="",S358=0),"",IFERROR(IF(OR(VLOOKUP(UPPER(TRIM(SUBSTITUTE(T358,CHAR(160)," "))),AP4:AS49,2,FALSE)&lt;&gt;VLOOKUP(UPPER(TRIM(SUBSTITUTE(W358,CHAR(160)," "))),AP4:AS49,2,FALSE),AND(VLOOKUP(UPPER(TRIM(SUBSTITUTE(T358,CHAR(160)," "))),AP4:AS49,2,FALSE)="AUTRE",UPPER(TRIM(SUBSTITUTE(T358,CHAR(160)," ")))&lt;&gt;UPPER(TRIM(SUBSTITUTE(W358,CHAR(160)," "))))),"",(V358*VLOOKUP(UPPER(TRIM(SUBSTITUTE(W358,CHAR(160)," "))),AP4:AS49,3,FALSE))/(S358*VLOOKUP(UPPER(TRIM(SUBSTITUTE(T358,CHAR(160)," "))),AP4:AS49,3,FALSE))),"")),IFERROR(AK357,"")))</f>
        <v/>
      </c>
      <c r="AL358" s="40" t="str">
        <f t="shared" si="79"/>
        <v/>
      </c>
      <c r="AM358" s="50">
        <f t="shared" si="80"/>
        <v>0</v>
      </c>
      <c r="AN358" s="1"/>
      <c r="AO358" s="1"/>
      <c r="AP358" s="65" t="s">
        <v>448</v>
      </c>
      <c r="AQ358" s="1"/>
      <c r="AR358" s="1"/>
      <c r="AS358" s="1"/>
      <c r="BJ358" s="229">
        <v>1</v>
      </c>
    </row>
    <row r="359" spans="2:62" ht="20.100000000000001" customHeight="1" x14ac:dyDescent="0.25">
      <c r="B359" s="178">
        <f t="shared" ref="B359:B422" si="81">LEN(C359)+LEN(D359)+LEN(E359)+LEN(F359)+LEN(G359)+LEN(H359)+LEN(I359)</f>
        <v>0</v>
      </c>
      <c r="C359" s="156"/>
      <c r="D359" s="157"/>
      <c r="E359" s="157"/>
      <c r="F359" s="157"/>
      <c r="G359" s="157"/>
      <c r="H359" s="157"/>
      <c r="I359" s="158"/>
      <c r="K359" s="255" t="str">
        <f t="shared" si="70"/>
        <v>►</v>
      </c>
      <c r="L359" s="341"/>
      <c r="M359" s="341"/>
      <c r="N359" s="341"/>
      <c r="O359" s="341"/>
      <c r="P359" s="341"/>
      <c r="Q359" s="1"/>
      <c r="R359" s="1"/>
      <c r="S359" s="77"/>
      <c r="T359" s="77"/>
      <c r="U359" s="77"/>
      <c r="V359" s="77"/>
      <c r="W359" s="1"/>
      <c r="X359" s="46" t="str">
        <f t="shared" si="74"/>
        <v/>
      </c>
      <c r="Y359" s="46" t="str">
        <f>IF(NOT(AND(LEFT(R359,1)="L",R359&lt;&gt;"LIGNE")),"",IF(UPPER(TRIM(W359))="QS","Qt. suffisante",IF(AJ359="","",IF(AF359="MASSE",IF(AJ359&gt;=1,"Kg","g"),IF(AF359="VOLUME",IF(AJ359&gt;=1,"L","cl"),IFERROR(VLOOKUP(UPPER(TRIM(V359)),AP4:AS49,4,FALSE),V359))))))</f>
        <v/>
      </c>
      <c r="Z359" s="78" t="str">
        <f t="shared" si="75"/>
        <v/>
      </c>
      <c r="AA359" s="45" t="str">
        <f>IF(NOT(AND(LEFT(R359,1)="L",R359&lt;&gt;"LIGNE")),"",IF(UPPER(TRIM(W359))="QS","Qt. suffisante",IF(AI359="","",IF(AF359="MASSE",IF(AI359&gt;=1,"Kg","g"),IF(AF359="VOLUME",IF(AI359&gt;=1,"L","cl"),IFERROR(VLOOKUP(UPPER(TRIM(V359)),AP4:AS49,4,FALSE),V359))))))</f>
        <v/>
      </c>
      <c r="AB359" s="47" t="str">
        <f t="shared" si="71"/>
        <v/>
      </c>
      <c r="AC359" s="47" t="str">
        <f t="shared" si="72"/>
        <v/>
      </c>
      <c r="AD359" s="47" t="str">
        <f t="shared" si="76"/>
        <v/>
      </c>
      <c r="AE359" s="1"/>
      <c r="AF359" s="48" t="str">
        <f>IF(NOT(AND(LEFT(R359,1)="L",R359&lt;&gt;"LIGNE")),"",IFERROR(VLOOKUP(UPPER(TRIM(V359)),AP4:AS49,2,FALSE),""))</f>
        <v/>
      </c>
      <c r="AG359" s="49" t="str">
        <f>IF(NOT(AND(LEFT(R359,1)="L",R359&lt;&gt;"LIGNE")),"",IFERROR(VLOOKUP(UPPER(TRIM(V359)),AP4:AS49,3,FALSE),""))</f>
        <v/>
      </c>
      <c r="AH359" s="49" t="str">
        <f t="shared" si="73"/>
        <v/>
      </c>
      <c r="AI359" s="49" t="str">
        <f t="shared" si="77"/>
        <v/>
      </c>
      <c r="AJ359" s="49" t="str">
        <f t="shared" si="78"/>
        <v/>
      </c>
      <c r="AK359" s="40" t="str">
        <f>IF(R359="RECETTE","",IF(R359="PRINCIPAL AUTEUR",IF(OR(S359="",T359="",V359="",W359="",S359=0),"",IFERROR(IF(OR(VLOOKUP(UPPER(TRIM(SUBSTITUTE(T359,CHAR(160)," "))),AP4:AS49,2,FALSE)&lt;&gt;VLOOKUP(UPPER(TRIM(SUBSTITUTE(W359,CHAR(160)," "))),AP4:AS49,2,FALSE),AND(VLOOKUP(UPPER(TRIM(SUBSTITUTE(T359,CHAR(160)," "))),AP4:AS49,2,FALSE)="AUTRE",UPPER(TRIM(SUBSTITUTE(T359,CHAR(160)," ")))&lt;&gt;UPPER(TRIM(SUBSTITUTE(W359,CHAR(160)," "))))),"",(V359*VLOOKUP(UPPER(TRIM(SUBSTITUTE(W359,CHAR(160)," "))),AP4:AS49,3,FALSE))/(S359*VLOOKUP(UPPER(TRIM(SUBSTITUTE(T359,CHAR(160)," "))),AP4:AS49,3,FALSE))),"")),IFERROR(AK358,"")))</f>
        <v/>
      </c>
      <c r="AL359" s="40" t="str">
        <f t="shared" si="79"/>
        <v/>
      </c>
      <c r="AM359" s="50">
        <f t="shared" si="80"/>
        <v>0</v>
      </c>
      <c r="AN359" s="1"/>
      <c r="AO359" s="1"/>
      <c r="AP359" s="65" t="s">
        <v>449</v>
      </c>
      <c r="AQ359" s="1"/>
      <c r="AR359" s="1"/>
      <c r="AS359" s="1"/>
      <c r="BJ359" s="229">
        <v>1</v>
      </c>
    </row>
    <row r="360" spans="2:62" ht="20.100000000000001" customHeight="1" x14ac:dyDescent="0.25">
      <c r="B360" s="178">
        <f t="shared" si="81"/>
        <v>0</v>
      </c>
      <c r="C360" s="156"/>
      <c r="D360" s="157"/>
      <c r="E360" s="157"/>
      <c r="F360" s="157"/>
      <c r="G360" s="157"/>
      <c r="H360" s="157"/>
      <c r="I360" s="158"/>
      <c r="K360" s="255" t="str">
        <f t="shared" si="70"/>
        <v>►</v>
      </c>
      <c r="L360" s="341"/>
      <c r="M360" s="341"/>
      <c r="N360" s="341"/>
      <c r="O360" s="341"/>
      <c r="P360" s="341"/>
      <c r="Q360" s="1"/>
      <c r="R360" s="1"/>
      <c r="S360" s="77"/>
      <c r="T360" s="77"/>
      <c r="U360" s="77"/>
      <c r="V360" s="77"/>
      <c r="W360" s="1"/>
      <c r="X360" s="46" t="str">
        <f t="shared" si="74"/>
        <v/>
      </c>
      <c r="Y360" s="46" t="str">
        <f>IF(NOT(AND(LEFT(R360,1)="L",R360&lt;&gt;"LIGNE")),"",IF(UPPER(TRIM(W360))="QS","Qt. suffisante",IF(AJ360="","",IF(AF360="MASSE",IF(AJ360&gt;=1,"Kg","g"),IF(AF360="VOLUME",IF(AJ360&gt;=1,"L","cl"),IFERROR(VLOOKUP(UPPER(TRIM(V360)),AP4:AS49,4,FALSE),V360))))))</f>
        <v/>
      </c>
      <c r="Z360" s="78" t="str">
        <f t="shared" si="75"/>
        <v/>
      </c>
      <c r="AA360" s="45" t="str">
        <f>IF(NOT(AND(LEFT(R360,1)="L",R360&lt;&gt;"LIGNE")),"",IF(UPPER(TRIM(W360))="QS","Qt. suffisante",IF(AI360="","",IF(AF360="MASSE",IF(AI360&gt;=1,"Kg","g"),IF(AF360="VOLUME",IF(AI360&gt;=1,"L","cl"),IFERROR(VLOOKUP(UPPER(TRIM(V360)),AP4:AS49,4,FALSE),V360))))))</f>
        <v/>
      </c>
      <c r="AB360" s="47" t="str">
        <f t="shared" si="71"/>
        <v/>
      </c>
      <c r="AC360" s="47" t="str">
        <f t="shared" si="72"/>
        <v/>
      </c>
      <c r="AD360" s="47" t="str">
        <f t="shared" si="76"/>
        <v/>
      </c>
      <c r="AE360" s="1"/>
      <c r="AF360" s="48" t="str">
        <f>IF(NOT(AND(LEFT(R360,1)="L",R360&lt;&gt;"LIGNE")),"",IFERROR(VLOOKUP(UPPER(TRIM(V360)),AP4:AS49,2,FALSE),""))</f>
        <v/>
      </c>
      <c r="AG360" s="49" t="str">
        <f>IF(NOT(AND(LEFT(R360,1)="L",R360&lt;&gt;"LIGNE")),"",IFERROR(VLOOKUP(UPPER(TRIM(V360)),AP4:AS49,3,FALSE),""))</f>
        <v/>
      </c>
      <c r="AH360" s="49" t="str">
        <f t="shared" si="73"/>
        <v/>
      </c>
      <c r="AI360" s="49" t="str">
        <f t="shared" si="77"/>
        <v/>
      </c>
      <c r="AJ360" s="49" t="str">
        <f t="shared" si="78"/>
        <v/>
      </c>
      <c r="AK360" s="40" t="str">
        <f>IF(R360="RECETTE","",IF(R360="PRINCIPAL AUTEUR",IF(OR(S360="",T360="",V360="",W360="",S360=0),"",IFERROR(IF(OR(VLOOKUP(UPPER(TRIM(SUBSTITUTE(T360,CHAR(160)," "))),AP4:AS49,2,FALSE)&lt;&gt;VLOOKUP(UPPER(TRIM(SUBSTITUTE(W360,CHAR(160)," "))),AP4:AS49,2,FALSE),AND(VLOOKUP(UPPER(TRIM(SUBSTITUTE(T360,CHAR(160)," "))),AP4:AS49,2,FALSE)="AUTRE",UPPER(TRIM(SUBSTITUTE(T360,CHAR(160)," ")))&lt;&gt;UPPER(TRIM(SUBSTITUTE(W360,CHAR(160)," "))))),"",(V360*VLOOKUP(UPPER(TRIM(SUBSTITUTE(W360,CHAR(160)," "))),AP4:AS49,3,FALSE))/(S360*VLOOKUP(UPPER(TRIM(SUBSTITUTE(T360,CHAR(160)," "))),AP4:AS49,3,FALSE))),"")),IFERROR(AK359,"")))</f>
        <v/>
      </c>
      <c r="AL360" s="40" t="str">
        <f t="shared" si="79"/>
        <v/>
      </c>
      <c r="AM360" s="50">
        <f t="shared" si="80"/>
        <v>0</v>
      </c>
      <c r="AN360" s="1"/>
      <c r="AO360" s="1"/>
      <c r="AP360" s="65" t="s">
        <v>454</v>
      </c>
      <c r="AQ360" s="1"/>
      <c r="AR360" s="1"/>
      <c r="AS360" s="1"/>
      <c r="BJ360" s="229">
        <v>1</v>
      </c>
    </row>
    <row r="361" spans="2:62" ht="20.100000000000001" customHeight="1" x14ac:dyDescent="0.25">
      <c r="B361" s="178">
        <f t="shared" si="81"/>
        <v>0</v>
      </c>
      <c r="C361" s="156"/>
      <c r="D361" s="157"/>
      <c r="E361" s="157"/>
      <c r="F361" s="157"/>
      <c r="G361" s="157"/>
      <c r="H361" s="157"/>
      <c r="I361" s="158"/>
      <c r="K361" s="255" t="str">
        <f t="shared" si="70"/>
        <v>►</v>
      </c>
      <c r="L361" s="341"/>
      <c r="M361" s="341"/>
      <c r="N361" s="341"/>
      <c r="O361" s="341"/>
      <c r="P361" s="341"/>
      <c r="Q361" s="1"/>
      <c r="R361" s="1"/>
      <c r="S361" s="77"/>
      <c r="T361" s="77"/>
      <c r="U361" s="77"/>
      <c r="V361" s="77"/>
      <c r="W361" s="1"/>
      <c r="X361" s="46" t="str">
        <f t="shared" si="74"/>
        <v/>
      </c>
      <c r="Y361" s="46" t="str">
        <f>IF(NOT(AND(LEFT(R361,1)="L",R361&lt;&gt;"LIGNE")),"",IF(UPPER(TRIM(W361))="QS","Qt. suffisante",IF(AJ361="","",IF(AF361="MASSE",IF(AJ361&gt;=1,"Kg","g"),IF(AF361="VOLUME",IF(AJ361&gt;=1,"L","cl"),IFERROR(VLOOKUP(UPPER(TRIM(V361)),AP4:AS49,4,FALSE),V361))))))</f>
        <v/>
      </c>
      <c r="Z361" s="78" t="str">
        <f t="shared" si="75"/>
        <v/>
      </c>
      <c r="AA361" s="45" t="str">
        <f>IF(NOT(AND(LEFT(R361,1)="L",R361&lt;&gt;"LIGNE")),"",IF(UPPER(TRIM(W361))="QS","Qt. suffisante",IF(AI361="","",IF(AF361="MASSE",IF(AI361&gt;=1,"Kg","g"),IF(AF361="VOLUME",IF(AI361&gt;=1,"L","cl"),IFERROR(VLOOKUP(UPPER(TRIM(V361)),AP4:AS49,4,FALSE),V361))))))</f>
        <v/>
      </c>
      <c r="AB361" s="47" t="str">
        <f t="shared" si="71"/>
        <v/>
      </c>
      <c r="AC361" s="47" t="str">
        <f t="shared" si="72"/>
        <v/>
      </c>
      <c r="AD361" s="47" t="str">
        <f t="shared" si="76"/>
        <v/>
      </c>
      <c r="AE361" s="1"/>
      <c r="AF361" s="48" t="str">
        <f>IF(NOT(AND(LEFT(R361,1)="L",R361&lt;&gt;"LIGNE")),"",IFERROR(VLOOKUP(UPPER(TRIM(V361)),AP4:AS49,2,FALSE),""))</f>
        <v/>
      </c>
      <c r="AG361" s="49" t="str">
        <f>IF(NOT(AND(LEFT(R361,1)="L",R361&lt;&gt;"LIGNE")),"",IFERROR(VLOOKUP(UPPER(TRIM(V361)),AP4:AS49,3,FALSE),""))</f>
        <v/>
      </c>
      <c r="AH361" s="49" t="str">
        <f t="shared" si="73"/>
        <v/>
      </c>
      <c r="AI361" s="49" t="str">
        <f t="shared" si="77"/>
        <v/>
      </c>
      <c r="AJ361" s="49" t="str">
        <f t="shared" si="78"/>
        <v/>
      </c>
      <c r="AK361" s="40" t="str">
        <f>IF(R361="RECETTE","",IF(R361="PRINCIPAL AUTEUR",IF(OR(S361="",T361="",V361="",W361="",S361=0),"",IFERROR(IF(OR(VLOOKUP(UPPER(TRIM(SUBSTITUTE(T361,CHAR(160)," "))),AP4:AS49,2,FALSE)&lt;&gt;VLOOKUP(UPPER(TRIM(SUBSTITUTE(W361,CHAR(160)," "))),AP4:AS49,2,FALSE),AND(VLOOKUP(UPPER(TRIM(SUBSTITUTE(T361,CHAR(160)," "))),AP4:AS49,2,FALSE)="AUTRE",UPPER(TRIM(SUBSTITUTE(T361,CHAR(160)," ")))&lt;&gt;UPPER(TRIM(SUBSTITUTE(W361,CHAR(160)," "))))),"",(V361*VLOOKUP(UPPER(TRIM(SUBSTITUTE(W361,CHAR(160)," "))),AP4:AS49,3,FALSE))/(S361*VLOOKUP(UPPER(TRIM(SUBSTITUTE(T361,CHAR(160)," "))),AP4:AS49,3,FALSE))),"")),IFERROR(AK360,"")))</f>
        <v/>
      </c>
      <c r="AL361" s="40" t="str">
        <f t="shared" si="79"/>
        <v/>
      </c>
      <c r="AM361" s="50">
        <f t="shared" si="80"/>
        <v>0</v>
      </c>
      <c r="AN361" s="1"/>
      <c r="AO361" s="1"/>
      <c r="AP361" s="65" t="s">
        <v>455</v>
      </c>
      <c r="AQ361" s="1"/>
      <c r="AR361" s="1"/>
      <c r="AS361" s="1"/>
      <c r="BJ361" s="229">
        <v>1</v>
      </c>
    </row>
    <row r="362" spans="2:62" ht="20.100000000000001" customHeight="1" x14ac:dyDescent="0.25">
      <c r="B362" s="178">
        <f t="shared" si="81"/>
        <v>0</v>
      </c>
      <c r="C362" s="156"/>
      <c r="D362" s="157"/>
      <c r="E362" s="157"/>
      <c r="F362" s="157"/>
      <c r="G362" s="157"/>
      <c r="H362" s="157"/>
      <c r="I362" s="158"/>
      <c r="K362" s="255" t="str">
        <f t="shared" si="70"/>
        <v>►</v>
      </c>
      <c r="L362" s="341"/>
      <c r="M362" s="341"/>
      <c r="N362" s="341"/>
      <c r="O362" s="341"/>
      <c r="P362" s="341"/>
      <c r="Q362" s="1"/>
      <c r="R362" s="1"/>
      <c r="S362" s="77"/>
      <c r="T362" s="77"/>
      <c r="U362" s="77"/>
      <c r="V362" s="77"/>
      <c r="W362" s="1"/>
      <c r="X362" s="46" t="str">
        <f t="shared" si="74"/>
        <v/>
      </c>
      <c r="Y362" s="46" t="str">
        <f>IF(NOT(AND(LEFT(R362,1)="L",R362&lt;&gt;"LIGNE")),"",IF(UPPER(TRIM(W362))="QS","Qt. suffisante",IF(AJ362="","",IF(AF362="MASSE",IF(AJ362&gt;=1,"Kg","g"),IF(AF362="VOLUME",IF(AJ362&gt;=1,"L","cl"),IFERROR(VLOOKUP(UPPER(TRIM(V362)),AP4:AS49,4,FALSE),V362))))))</f>
        <v/>
      </c>
      <c r="Z362" s="78" t="str">
        <f t="shared" si="75"/>
        <v/>
      </c>
      <c r="AA362" s="45" t="str">
        <f>IF(NOT(AND(LEFT(R362,1)="L",R362&lt;&gt;"LIGNE")),"",IF(UPPER(TRIM(W362))="QS","Qt. suffisante",IF(AI362="","",IF(AF362="MASSE",IF(AI362&gt;=1,"Kg","g"),IF(AF362="VOLUME",IF(AI362&gt;=1,"L","cl"),IFERROR(VLOOKUP(UPPER(TRIM(V362)),AP4:AS49,4,FALSE),V362))))))</f>
        <v/>
      </c>
      <c r="AB362" s="47" t="str">
        <f t="shared" si="71"/>
        <v/>
      </c>
      <c r="AC362" s="47" t="str">
        <f t="shared" si="72"/>
        <v/>
      </c>
      <c r="AD362" s="47" t="str">
        <f t="shared" si="76"/>
        <v/>
      </c>
      <c r="AE362" s="1"/>
      <c r="AF362" s="48" t="str">
        <f>IF(NOT(AND(LEFT(R362,1)="L",R362&lt;&gt;"LIGNE")),"",IFERROR(VLOOKUP(UPPER(TRIM(V362)),AP4:AS49,2,FALSE),""))</f>
        <v/>
      </c>
      <c r="AG362" s="49" t="str">
        <f>IF(NOT(AND(LEFT(R362,1)="L",R362&lt;&gt;"LIGNE")),"",IFERROR(VLOOKUP(UPPER(TRIM(V362)),AP4:AS49,3,FALSE),""))</f>
        <v/>
      </c>
      <c r="AH362" s="49" t="str">
        <f t="shared" si="73"/>
        <v/>
      </c>
      <c r="AI362" s="49" t="str">
        <f t="shared" si="77"/>
        <v/>
      </c>
      <c r="AJ362" s="49" t="str">
        <f t="shared" si="78"/>
        <v/>
      </c>
      <c r="AK362" s="40" t="str">
        <f>IF(R362="RECETTE","",IF(R362="PRINCIPAL AUTEUR",IF(OR(S362="",T362="",V362="",W362="",S362=0),"",IFERROR(IF(OR(VLOOKUP(UPPER(TRIM(SUBSTITUTE(T362,CHAR(160)," "))),AP4:AS49,2,FALSE)&lt;&gt;VLOOKUP(UPPER(TRIM(SUBSTITUTE(W362,CHAR(160)," "))),AP4:AS49,2,FALSE),AND(VLOOKUP(UPPER(TRIM(SUBSTITUTE(T362,CHAR(160)," "))),AP4:AS49,2,FALSE)="AUTRE",UPPER(TRIM(SUBSTITUTE(T362,CHAR(160)," ")))&lt;&gt;UPPER(TRIM(SUBSTITUTE(W362,CHAR(160)," "))))),"",(V362*VLOOKUP(UPPER(TRIM(SUBSTITUTE(W362,CHAR(160)," "))),AP4:AS49,3,FALSE))/(S362*VLOOKUP(UPPER(TRIM(SUBSTITUTE(T362,CHAR(160)," "))),AP4:AS49,3,FALSE))),"")),IFERROR(AK361,"")))</f>
        <v/>
      </c>
      <c r="AL362" s="40" t="str">
        <f t="shared" si="79"/>
        <v/>
      </c>
      <c r="AM362" s="50">
        <f t="shared" si="80"/>
        <v>0</v>
      </c>
      <c r="AN362" s="1"/>
      <c r="AO362" s="1"/>
      <c r="AP362" s="65" t="s">
        <v>456</v>
      </c>
      <c r="AQ362" s="1"/>
      <c r="AR362" s="1"/>
      <c r="AS362" s="1"/>
      <c r="BJ362" s="229">
        <v>1</v>
      </c>
    </row>
    <row r="363" spans="2:62" ht="20.100000000000001" customHeight="1" x14ac:dyDescent="0.25">
      <c r="B363" s="178">
        <f t="shared" si="81"/>
        <v>0</v>
      </c>
      <c r="C363" s="156"/>
      <c r="D363" s="157"/>
      <c r="E363" s="157"/>
      <c r="F363" s="157"/>
      <c r="G363" s="157"/>
      <c r="H363" s="157"/>
      <c r="I363" s="158"/>
      <c r="K363" s="255" t="str">
        <f t="shared" si="70"/>
        <v>►</v>
      </c>
      <c r="L363" s="341"/>
      <c r="M363" s="341"/>
      <c r="N363" s="341"/>
      <c r="O363" s="341"/>
      <c r="P363" s="341"/>
      <c r="Q363" s="1"/>
      <c r="R363" s="1"/>
      <c r="S363" s="77"/>
      <c r="T363" s="77"/>
      <c r="U363" s="77"/>
      <c r="V363" s="77"/>
      <c r="W363" s="1"/>
      <c r="X363" s="46" t="str">
        <f t="shared" si="74"/>
        <v/>
      </c>
      <c r="Y363" s="46" t="str">
        <f>IF(NOT(AND(LEFT(R363,1)="L",R363&lt;&gt;"LIGNE")),"",IF(UPPER(TRIM(W363))="QS","Qt. suffisante",IF(AJ363="","",IF(AF363="MASSE",IF(AJ363&gt;=1,"Kg","g"),IF(AF363="VOLUME",IF(AJ363&gt;=1,"L","cl"),IFERROR(VLOOKUP(UPPER(TRIM(V363)),AP4:AS49,4,FALSE),V363))))))</f>
        <v/>
      </c>
      <c r="Z363" s="78" t="str">
        <f t="shared" si="75"/>
        <v/>
      </c>
      <c r="AA363" s="45" t="str">
        <f>IF(NOT(AND(LEFT(R363,1)="L",R363&lt;&gt;"LIGNE")),"",IF(UPPER(TRIM(W363))="QS","Qt. suffisante",IF(AI363="","",IF(AF363="MASSE",IF(AI363&gt;=1,"Kg","g"),IF(AF363="VOLUME",IF(AI363&gt;=1,"L","cl"),IFERROR(VLOOKUP(UPPER(TRIM(V363)),AP4:AS49,4,FALSE),V363))))))</f>
        <v/>
      </c>
      <c r="AB363" s="47" t="str">
        <f t="shared" si="71"/>
        <v/>
      </c>
      <c r="AC363" s="47" t="str">
        <f t="shared" si="72"/>
        <v/>
      </c>
      <c r="AD363" s="47" t="str">
        <f t="shared" si="76"/>
        <v/>
      </c>
      <c r="AE363" s="1"/>
      <c r="AF363" s="48" t="str">
        <f>IF(NOT(AND(LEFT(R363,1)="L",R363&lt;&gt;"LIGNE")),"",IFERROR(VLOOKUP(UPPER(TRIM(V363)),AP4:AS49,2,FALSE),""))</f>
        <v/>
      </c>
      <c r="AG363" s="49" t="str">
        <f>IF(NOT(AND(LEFT(R363,1)="L",R363&lt;&gt;"LIGNE")),"",IFERROR(VLOOKUP(UPPER(TRIM(V363)),AP4:AS49,3,FALSE),""))</f>
        <v/>
      </c>
      <c r="AH363" s="49" t="str">
        <f t="shared" si="73"/>
        <v/>
      </c>
      <c r="AI363" s="49" t="str">
        <f t="shared" si="77"/>
        <v/>
      </c>
      <c r="AJ363" s="49" t="str">
        <f t="shared" si="78"/>
        <v/>
      </c>
      <c r="AK363" s="40" t="str">
        <f>IF(R363="RECETTE","",IF(R363="PRINCIPAL AUTEUR",IF(OR(S363="",T363="",V363="",W363="",S363=0),"",IFERROR(IF(OR(VLOOKUP(UPPER(TRIM(SUBSTITUTE(T363,CHAR(160)," "))),AP4:AS49,2,FALSE)&lt;&gt;VLOOKUP(UPPER(TRIM(SUBSTITUTE(W363,CHAR(160)," "))),AP4:AS49,2,FALSE),AND(VLOOKUP(UPPER(TRIM(SUBSTITUTE(T363,CHAR(160)," "))),AP4:AS49,2,FALSE)="AUTRE",UPPER(TRIM(SUBSTITUTE(T363,CHAR(160)," ")))&lt;&gt;UPPER(TRIM(SUBSTITUTE(W363,CHAR(160)," "))))),"",(V363*VLOOKUP(UPPER(TRIM(SUBSTITUTE(W363,CHAR(160)," "))),AP4:AS49,3,FALSE))/(S363*VLOOKUP(UPPER(TRIM(SUBSTITUTE(T363,CHAR(160)," "))),AP4:AS49,3,FALSE))),"")),IFERROR(AK362,"")))</f>
        <v/>
      </c>
      <c r="AL363" s="40" t="str">
        <f t="shared" si="79"/>
        <v/>
      </c>
      <c r="AM363" s="50">
        <f t="shared" si="80"/>
        <v>0</v>
      </c>
      <c r="AN363" s="1"/>
      <c r="AO363" s="1"/>
      <c r="AP363" s="65" t="s">
        <v>457</v>
      </c>
      <c r="AQ363" s="1"/>
      <c r="AR363" s="1"/>
      <c r="AS363" s="1"/>
      <c r="BJ363" s="229">
        <v>1</v>
      </c>
    </row>
    <row r="364" spans="2:62" ht="20.100000000000001" customHeight="1" x14ac:dyDescent="0.25">
      <c r="B364" s="178">
        <f t="shared" si="81"/>
        <v>0</v>
      </c>
      <c r="C364" s="156"/>
      <c r="D364" s="157"/>
      <c r="E364" s="157"/>
      <c r="F364" s="157"/>
      <c r="G364" s="157"/>
      <c r="H364" s="157"/>
      <c r="I364" s="158"/>
      <c r="K364" s="255" t="str">
        <f t="shared" si="70"/>
        <v>►</v>
      </c>
      <c r="L364" s="341"/>
      <c r="M364" s="341"/>
      <c r="N364" s="341"/>
      <c r="O364" s="341"/>
      <c r="P364" s="341"/>
      <c r="Q364" s="1"/>
      <c r="R364" s="1"/>
      <c r="S364" s="77"/>
      <c r="T364" s="77"/>
      <c r="U364" s="77"/>
      <c r="V364" s="77"/>
      <c r="W364" s="1"/>
      <c r="X364" s="46" t="str">
        <f t="shared" si="74"/>
        <v/>
      </c>
      <c r="Y364" s="46" t="str">
        <f>IF(NOT(AND(LEFT(R364,1)="L",R364&lt;&gt;"LIGNE")),"",IF(UPPER(TRIM(W364))="QS","Qt. suffisante",IF(AJ364="","",IF(AF364="MASSE",IF(AJ364&gt;=1,"Kg","g"),IF(AF364="VOLUME",IF(AJ364&gt;=1,"L","cl"),IFERROR(VLOOKUP(UPPER(TRIM(V364)),AP4:AS49,4,FALSE),V364))))))</f>
        <v/>
      </c>
      <c r="Z364" s="78" t="str">
        <f t="shared" si="75"/>
        <v/>
      </c>
      <c r="AA364" s="45" t="str">
        <f>IF(NOT(AND(LEFT(R364,1)="L",R364&lt;&gt;"LIGNE")),"",IF(UPPER(TRIM(W364))="QS","Qt. suffisante",IF(AI364="","",IF(AF364="MASSE",IF(AI364&gt;=1,"Kg","g"),IF(AF364="VOLUME",IF(AI364&gt;=1,"L","cl"),IFERROR(VLOOKUP(UPPER(TRIM(V364)),AP4:AS49,4,FALSE),V364))))))</f>
        <v/>
      </c>
      <c r="AB364" s="47" t="str">
        <f t="shared" si="71"/>
        <v/>
      </c>
      <c r="AC364" s="47" t="str">
        <f t="shared" si="72"/>
        <v/>
      </c>
      <c r="AD364" s="47" t="str">
        <f t="shared" si="76"/>
        <v/>
      </c>
      <c r="AE364" s="1"/>
      <c r="AF364" s="48" t="str">
        <f>IF(NOT(AND(LEFT(R364,1)="L",R364&lt;&gt;"LIGNE")),"",IFERROR(VLOOKUP(UPPER(TRIM(V364)),AP4:AS49,2,FALSE),""))</f>
        <v/>
      </c>
      <c r="AG364" s="49" t="str">
        <f>IF(NOT(AND(LEFT(R364,1)="L",R364&lt;&gt;"LIGNE")),"",IFERROR(VLOOKUP(UPPER(TRIM(V364)),AP4:AS49,3,FALSE),""))</f>
        <v/>
      </c>
      <c r="AH364" s="49" t="str">
        <f t="shared" si="73"/>
        <v/>
      </c>
      <c r="AI364" s="49" t="str">
        <f t="shared" si="77"/>
        <v/>
      </c>
      <c r="AJ364" s="49" t="str">
        <f t="shared" si="78"/>
        <v/>
      </c>
      <c r="AK364" s="40" t="str">
        <f>IF(R364="RECETTE","",IF(R364="PRINCIPAL AUTEUR",IF(OR(S364="",T364="",V364="",W364="",S364=0),"",IFERROR(IF(OR(VLOOKUP(UPPER(TRIM(SUBSTITUTE(T364,CHAR(160)," "))),AP4:AS49,2,FALSE)&lt;&gt;VLOOKUP(UPPER(TRIM(SUBSTITUTE(W364,CHAR(160)," "))),AP4:AS49,2,FALSE),AND(VLOOKUP(UPPER(TRIM(SUBSTITUTE(T364,CHAR(160)," "))),AP4:AS49,2,FALSE)="AUTRE",UPPER(TRIM(SUBSTITUTE(T364,CHAR(160)," ")))&lt;&gt;UPPER(TRIM(SUBSTITUTE(W364,CHAR(160)," "))))),"",(V364*VLOOKUP(UPPER(TRIM(SUBSTITUTE(W364,CHAR(160)," "))),AP4:AS49,3,FALSE))/(S364*VLOOKUP(UPPER(TRIM(SUBSTITUTE(T364,CHAR(160)," "))),AP4:AS49,3,FALSE))),"")),IFERROR(AK363,"")))</f>
        <v/>
      </c>
      <c r="AL364" s="40" t="str">
        <f t="shared" si="79"/>
        <v/>
      </c>
      <c r="AM364" s="50">
        <f t="shared" si="80"/>
        <v>0</v>
      </c>
      <c r="AN364" s="1"/>
      <c r="AO364" s="1"/>
      <c r="AP364" s="65" t="s">
        <v>450</v>
      </c>
      <c r="AQ364" s="1"/>
      <c r="AR364" s="1"/>
      <c r="AS364" s="1"/>
      <c r="BJ364" s="229">
        <v>1</v>
      </c>
    </row>
    <row r="365" spans="2:62" ht="20.100000000000001" customHeight="1" x14ac:dyDescent="0.25">
      <c r="B365" s="178">
        <f t="shared" si="81"/>
        <v>0</v>
      </c>
      <c r="C365" s="156"/>
      <c r="D365" s="157"/>
      <c r="E365" s="157"/>
      <c r="F365" s="157"/>
      <c r="G365" s="157"/>
      <c r="H365" s="157"/>
      <c r="I365" s="158"/>
      <c r="K365" s="255" t="str">
        <f t="shared" si="70"/>
        <v>►</v>
      </c>
      <c r="L365" s="341"/>
      <c r="M365" s="341"/>
      <c r="N365" s="341"/>
      <c r="O365" s="341"/>
      <c r="P365" s="341"/>
      <c r="Q365" s="1"/>
      <c r="R365" s="1"/>
      <c r="S365" s="77"/>
      <c r="T365" s="77"/>
      <c r="U365" s="77"/>
      <c r="V365" s="77"/>
      <c r="W365" s="1"/>
      <c r="X365" s="46" t="str">
        <f t="shared" si="74"/>
        <v/>
      </c>
      <c r="Y365" s="46" t="str">
        <f>IF(NOT(AND(LEFT(R365,1)="L",R365&lt;&gt;"LIGNE")),"",IF(UPPER(TRIM(W365))="QS","Qt. suffisante",IF(AJ365="","",IF(AF365="MASSE",IF(AJ365&gt;=1,"Kg","g"),IF(AF365="VOLUME",IF(AJ365&gt;=1,"L","cl"),IFERROR(VLOOKUP(UPPER(TRIM(V365)),AP4:AS49,4,FALSE),V365))))))</f>
        <v/>
      </c>
      <c r="Z365" s="78" t="str">
        <f t="shared" si="75"/>
        <v/>
      </c>
      <c r="AA365" s="45" t="str">
        <f>IF(NOT(AND(LEFT(R365,1)="L",R365&lt;&gt;"LIGNE")),"",IF(UPPER(TRIM(W365))="QS","Qt. suffisante",IF(AI365="","",IF(AF365="MASSE",IF(AI365&gt;=1,"Kg","g"),IF(AF365="VOLUME",IF(AI365&gt;=1,"L","cl"),IFERROR(VLOOKUP(UPPER(TRIM(V365)),AP4:AS49,4,FALSE),V365))))))</f>
        <v/>
      </c>
      <c r="AB365" s="47" t="str">
        <f t="shared" si="71"/>
        <v/>
      </c>
      <c r="AC365" s="47" t="str">
        <f t="shared" si="72"/>
        <v/>
      </c>
      <c r="AD365" s="47" t="str">
        <f t="shared" si="76"/>
        <v/>
      </c>
      <c r="AE365" s="1"/>
      <c r="AF365" s="48" t="str">
        <f>IF(NOT(AND(LEFT(R365,1)="L",R365&lt;&gt;"LIGNE")),"",IFERROR(VLOOKUP(UPPER(TRIM(V365)),AP4:AS49,2,FALSE),""))</f>
        <v/>
      </c>
      <c r="AG365" s="49" t="str">
        <f>IF(NOT(AND(LEFT(R365,1)="L",R365&lt;&gt;"LIGNE")),"",IFERROR(VLOOKUP(UPPER(TRIM(V365)),AP4:AS49,3,FALSE),""))</f>
        <v/>
      </c>
      <c r="AH365" s="49" t="str">
        <f t="shared" si="73"/>
        <v/>
      </c>
      <c r="AI365" s="49" t="str">
        <f t="shared" si="77"/>
        <v/>
      </c>
      <c r="AJ365" s="49" t="str">
        <f t="shared" si="78"/>
        <v/>
      </c>
      <c r="AK365" s="40" t="str">
        <f>IF(R365="RECETTE","",IF(R365="PRINCIPAL AUTEUR",IF(OR(S365="",T365="",V365="",W365="",S365=0),"",IFERROR(IF(OR(VLOOKUP(UPPER(TRIM(SUBSTITUTE(T365,CHAR(160)," "))),AP4:AS49,2,FALSE)&lt;&gt;VLOOKUP(UPPER(TRIM(SUBSTITUTE(W365,CHAR(160)," "))),AP4:AS49,2,FALSE),AND(VLOOKUP(UPPER(TRIM(SUBSTITUTE(T365,CHAR(160)," "))),AP4:AS49,2,FALSE)="AUTRE",UPPER(TRIM(SUBSTITUTE(T365,CHAR(160)," ")))&lt;&gt;UPPER(TRIM(SUBSTITUTE(W365,CHAR(160)," "))))),"",(V365*VLOOKUP(UPPER(TRIM(SUBSTITUTE(W365,CHAR(160)," "))),AP4:AS49,3,FALSE))/(S365*VLOOKUP(UPPER(TRIM(SUBSTITUTE(T365,CHAR(160)," "))),AP4:AS49,3,FALSE))),"")),IFERROR(AK364,"")))</f>
        <v/>
      </c>
      <c r="AL365" s="40" t="str">
        <f t="shared" si="79"/>
        <v/>
      </c>
      <c r="AM365" s="50">
        <f t="shared" si="80"/>
        <v>0</v>
      </c>
      <c r="AN365" s="1"/>
      <c r="AO365" s="1"/>
      <c r="AP365" s="65" t="s">
        <v>451</v>
      </c>
      <c r="AQ365" s="1"/>
      <c r="AR365" s="1"/>
      <c r="AS365" s="1"/>
      <c r="BJ365" s="229">
        <v>1</v>
      </c>
    </row>
    <row r="366" spans="2:62" ht="20.100000000000001" customHeight="1" x14ac:dyDescent="0.25">
      <c r="B366" s="178">
        <f t="shared" si="81"/>
        <v>0</v>
      </c>
      <c r="C366" s="156"/>
      <c r="D366" s="157"/>
      <c r="E366" s="157"/>
      <c r="F366" s="157"/>
      <c r="G366" s="157"/>
      <c r="H366" s="157"/>
      <c r="I366" s="158"/>
      <c r="K366" s="255" t="str">
        <f t="shared" si="70"/>
        <v>►</v>
      </c>
      <c r="L366" s="341"/>
      <c r="M366" s="341"/>
      <c r="N366" s="341"/>
      <c r="O366" s="341"/>
      <c r="P366" s="341"/>
      <c r="Q366" s="1"/>
      <c r="R366" s="1"/>
      <c r="S366" s="77"/>
      <c r="T366" s="77"/>
      <c r="U366" s="77"/>
      <c r="V366" s="77"/>
      <c r="W366" s="1"/>
      <c r="X366" s="46" t="str">
        <f t="shared" si="74"/>
        <v/>
      </c>
      <c r="Y366" s="46" t="str">
        <f>IF(NOT(AND(LEFT(R366,1)="L",R366&lt;&gt;"LIGNE")),"",IF(UPPER(TRIM(W366))="QS","Qt. suffisante",IF(AJ366="","",IF(AF366="MASSE",IF(AJ366&gt;=1,"Kg","g"),IF(AF366="VOLUME",IF(AJ366&gt;=1,"L","cl"),IFERROR(VLOOKUP(UPPER(TRIM(V366)),AP4:AS49,4,FALSE),V366))))))</f>
        <v/>
      </c>
      <c r="Z366" s="78" t="str">
        <f t="shared" si="75"/>
        <v/>
      </c>
      <c r="AA366" s="45" t="str">
        <f>IF(NOT(AND(LEFT(R366,1)="L",R366&lt;&gt;"LIGNE")),"",IF(UPPER(TRIM(W366))="QS","Qt. suffisante",IF(AI366="","",IF(AF366="MASSE",IF(AI366&gt;=1,"Kg","g"),IF(AF366="VOLUME",IF(AI366&gt;=1,"L","cl"),IFERROR(VLOOKUP(UPPER(TRIM(V366)),AP4:AS49,4,FALSE),V366))))))</f>
        <v/>
      </c>
      <c r="AB366" s="47" t="str">
        <f t="shared" si="71"/>
        <v/>
      </c>
      <c r="AC366" s="47" t="str">
        <f t="shared" si="72"/>
        <v/>
      </c>
      <c r="AD366" s="47" t="str">
        <f t="shared" si="76"/>
        <v/>
      </c>
      <c r="AE366" s="1"/>
      <c r="AF366" s="48" t="str">
        <f>IF(NOT(AND(LEFT(R366,1)="L",R366&lt;&gt;"LIGNE")),"",IFERROR(VLOOKUP(UPPER(TRIM(V366)),AP4:AS49,2,FALSE),""))</f>
        <v/>
      </c>
      <c r="AG366" s="49" t="str">
        <f>IF(NOT(AND(LEFT(R366,1)="L",R366&lt;&gt;"LIGNE")),"",IFERROR(VLOOKUP(UPPER(TRIM(V366)),AP4:AS49,3,FALSE),""))</f>
        <v/>
      </c>
      <c r="AH366" s="49" t="str">
        <f t="shared" si="73"/>
        <v/>
      </c>
      <c r="AI366" s="49" t="str">
        <f t="shared" si="77"/>
        <v/>
      </c>
      <c r="AJ366" s="49" t="str">
        <f t="shared" si="78"/>
        <v/>
      </c>
      <c r="AK366" s="40" t="str">
        <f>IF(R366="RECETTE","",IF(R366="PRINCIPAL AUTEUR",IF(OR(S366="",T366="",V366="",W366="",S366=0),"",IFERROR(IF(OR(VLOOKUP(UPPER(TRIM(SUBSTITUTE(T366,CHAR(160)," "))),AP4:AS49,2,FALSE)&lt;&gt;VLOOKUP(UPPER(TRIM(SUBSTITUTE(W366,CHAR(160)," "))),AP4:AS49,2,FALSE),AND(VLOOKUP(UPPER(TRIM(SUBSTITUTE(T366,CHAR(160)," "))),AP4:AS49,2,FALSE)="AUTRE",UPPER(TRIM(SUBSTITUTE(T366,CHAR(160)," ")))&lt;&gt;UPPER(TRIM(SUBSTITUTE(W366,CHAR(160)," "))))),"",(V366*VLOOKUP(UPPER(TRIM(SUBSTITUTE(W366,CHAR(160)," "))),AP4:AS49,3,FALSE))/(S366*VLOOKUP(UPPER(TRIM(SUBSTITUTE(T366,CHAR(160)," "))),AP4:AS49,3,FALSE))),"")),IFERROR(AK365,"")))</f>
        <v/>
      </c>
      <c r="AL366" s="40" t="str">
        <f t="shared" si="79"/>
        <v/>
      </c>
      <c r="AM366" s="50">
        <f t="shared" si="80"/>
        <v>0</v>
      </c>
      <c r="AN366" s="1"/>
      <c r="AO366" s="1"/>
      <c r="AP366" s="65" t="s">
        <v>452</v>
      </c>
      <c r="AQ366" s="1"/>
      <c r="AR366" s="1"/>
      <c r="AS366" s="1"/>
      <c r="BJ366" s="229">
        <v>1</v>
      </c>
    </row>
    <row r="367" spans="2:62" ht="20.100000000000001" customHeight="1" x14ac:dyDescent="0.25">
      <c r="B367" s="178">
        <f t="shared" si="81"/>
        <v>0</v>
      </c>
      <c r="C367" s="156"/>
      <c r="D367" s="157"/>
      <c r="E367" s="157"/>
      <c r="F367" s="157"/>
      <c r="G367" s="157"/>
      <c r="H367" s="157"/>
      <c r="I367" s="158"/>
      <c r="K367" s="255" t="str">
        <f t="shared" si="70"/>
        <v>►</v>
      </c>
      <c r="L367" s="341"/>
      <c r="M367" s="341"/>
      <c r="N367" s="341"/>
      <c r="O367" s="341"/>
      <c r="P367" s="341"/>
      <c r="Q367" s="1"/>
      <c r="R367" s="1"/>
      <c r="S367" s="77"/>
      <c r="T367" s="77"/>
      <c r="U367" s="77"/>
      <c r="V367" s="77"/>
      <c r="W367" s="1"/>
      <c r="X367" s="46" t="str">
        <f t="shared" si="74"/>
        <v/>
      </c>
      <c r="Y367" s="46" t="str">
        <f>IF(NOT(AND(LEFT(R367,1)="L",R367&lt;&gt;"LIGNE")),"",IF(UPPER(TRIM(W367))="QS","Qt. suffisante",IF(AJ367="","",IF(AF367="MASSE",IF(AJ367&gt;=1,"Kg","g"),IF(AF367="VOLUME",IF(AJ367&gt;=1,"L","cl"),IFERROR(VLOOKUP(UPPER(TRIM(V367)),AP4:AS49,4,FALSE),V367))))))</f>
        <v/>
      </c>
      <c r="Z367" s="78" t="str">
        <f t="shared" si="75"/>
        <v/>
      </c>
      <c r="AA367" s="45" t="str">
        <f>IF(NOT(AND(LEFT(R367,1)="L",R367&lt;&gt;"LIGNE")),"",IF(UPPER(TRIM(W367))="QS","Qt. suffisante",IF(AI367="","",IF(AF367="MASSE",IF(AI367&gt;=1,"Kg","g"),IF(AF367="VOLUME",IF(AI367&gt;=1,"L","cl"),IFERROR(VLOOKUP(UPPER(TRIM(V367)),AP4:AS49,4,FALSE),V367))))))</f>
        <v/>
      </c>
      <c r="AB367" s="47" t="str">
        <f t="shared" si="71"/>
        <v/>
      </c>
      <c r="AC367" s="47" t="str">
        <f t="shared" si="72"/>
        <v/>
      </c>
      <c r="AD367" s="47" t="str">
        <f t="shared" si="76"/>
        <v/>
      </c>
      <c r="AE367" s="1"/>
      <c r="AF367" s="48" t="str">
        <f>IF(NOT(AND(LEFT(R367,1)="L",R367&lt;&gt;"LIGNE")),"",IFERROR(VLOOKUP(UPPER(TRIM(V367)),AP4:AS49,2,FALSE),""))</f>
        <v/>
      </c>
      <c r="AG367" s="49" t="str">
        <f>IF(NOT(AND(LEFT(R367,1)="L",R367&lt;&gt;"LIGNE")),"",IFERROR(VLOOKUP(UPPER(TRIM(V367)),AP4:AS49,3,FALSE),""))</f>
        <v/>
      </c>
      <c r="AH367" s="49" t="str">
        <f t="shared" si="73"/>
        <v/>
      </c>
      <c r="AI367" s="49" t="str">
        <f t="shared" si="77"/>
        <v/>
      </c>
      <c r="AJ367" s="49" t="str">
        <f t="shared" si="78"/>
        <v/>
      </c>
      <c r="AK367" s="40" t="str">
        <f>IF(R367="RECETTE","",IF(R367="PRINCIPAL AUTEUR",IF(OR(S367="",T367="",V367="",W367="",S367=0),"",IFERROR(IF(OR(VLOOKUP(UPPER(TRIM(SUBSTITUTE(T367,CHAR(160)," "))),AP4:AS49,2,FALSE)&lt;&gt;VLOOKUP(UPPER(TRIM(SUBSTITUTE(W367,CHAR(160)," "))),AP4:AS49,2,FALSE),AND(VLOOKUP(UPPER(TRIM(SUBSTITUTE(T367,CHAR(160)," "))),AP4:AS49,2,FALSE)="AUTRE",UPPER(TRIM(SUBSTITUTE(T367,CHAR(160)," ")))&lt;&gt;UPPER(TRIM(SUBSTITUTE(W367,CHAR(160)," "))))),"",(V367*VLOOKUP(UPPER(TRIM(SUBSTITUTE(W367,CHAR(160)," "))),AP4:AS49,3,FALSE))/(S367*VLOOKUP(UPPER(TRIM(SUBSTITUTE(T367,CHAR(160)," "))),AP4:AS49,3,FALSE))),"")),IFERROR(AK366,"")))</f>
        <v/>
      </c>
      <c r="AL367" s="40" t="str">
        <f t="shared" si="79"/>
        <v/>
      </c>
      <c r="AM367" s="50">
        <f t="shared" si="80"/>
        <v>0</v>
      </c>
      <c r="AN367" s="1"/>
      <c r="AO367" s="1"/>
      <c r="AP367" s="65" t="s">
        <v>453</v>
      </c>
      <c r="AQ367" s="1"/>
      <c r="AR367" s="1"/>
      <c r="AS367" s="1"/>
      <c r="BJ367" s="229">
        <v>1</v>
      </c>
    </row>
    <row r="368" spans="2:62" ht="20.100000000000001" customHeight="1" x14ac:dyDescent="0.25">
      <c r="B368" s="178">
        <f t="shared" si="81"/>
        <v>0</v>
      </c>
      <c r="C368" s="156"/>
      <c r="D368" s="157"/>
      <c r="E368" s="157"/>
      <c r="F368" s="157"/>
      <c r="G368" s="157"/>
      <c r="H368" s="157"/>
      <c r="I368" s="158"/>
      <c r="K368" s="255" t="str">
        <f t="shared" si="70"/>
        <v>►</v>
      </c>
      <c r="L368" s="341"/>
      <c r="M368" s="341"/>
      <c r="N368" s="341"/>
      <c r="O368" s="341"/>
      <c r="P368" s="341"/>
      <c r="Q368" s="1"/>
      <c r="R368" s="1"/>
      <c r="S368" s="77"/>
      <c r="T368" s="77"/>
      <c r="U368" s="77"/>
      <c r="V368" s="77"/>
      <c r="W368" s="1"/>
      <c r="X368" s="46" t="str">
        <f t="shared" si="74"/>
        <v/>
      </c>
      <c r="Y368" s="46" t="str">
        <f>IF(NOT(AND(LEFT(R368,1)="L",R368&lt;&gt;"LIGNE")),"",IF(UPPER(TRIM(W368))="QS","Qt. suffisante",IF(AJ368="","",IF(AF368="MASSE",IF(AJ368&gt;=1,"Kg","g"),IF(AF368="VOLUME",IF(AJ368&gt;=1,"L","cl"),IFERROR(VLOOKUP(UPPER(TRIM(V368)),AP4:AS49,4,FALSE),V368))))))</f>
        <v/>
      </c>
      <c r="Z368" s="78" t="str">
        <f t="shared" si="75"/>
        <v/>
      </c>
      <c r="AA368" s="45" t="str">
        <f>IF(NOT(AND(LEFT(R368,1)="L",R368&lt;&gt;"LIGNE")),"",IF(UPPER(TRIM(W368))="QS","Qt. suffisante",IF(AI368="","",IF(AF368="MASSE",IF(AI368&gt;=1,"Kg","g"),IF(AF368="VOLUME",IF(AI368&gt;=1,"L","cl"),IFERROR(VLOOKUP(UPPER(TRIM(V368)),AP4:AS49,4,FALSE),V368))))))</f>
        <v/>
      </c>
      <c r="AB368" s="47" t="str">
        <f t="shared" si="71"/>
        <v/>
      </c>
      <c r="AC368" s="47" t="str">
        <f t="shared" si="72"/>
        <v/>
      </c>
      <c r="AD368" s="47" t="str">
        <f t="shared" si="76"/>
        <v/>
      </c>
      <c r="AE368" s="1"/>
      <c r="AF368" s="48" t="str">
        <f>IF(NOT(AND(LEFT(R368,1)="L",R368&lt;&gt;"LIGNE")),"",IFERROR(VLOOKUP(UPPER(TRIM(V368)),AP4:AS49,2,FALSE),""))</f>
        <v/>
      </c>
      <c r="AG368" s="49" t="str">
        <f>IF(NOT(AND(LEFT(R368,1)="L",R368&lt;&gt;"LIGNE")),"",IFERROR(VLOOKUP(UPPER(TRIM(V368)),AP4:AS49,3,FALSE),""))</f>
        <v/>
      </c>
      <c r="AH368" s="49" t="str">
        <f t="shared" si="73"/>
        <v/>
      </c>
      <c r="AI368" s="49" t="str">
        <f t="shared" si="77"/>
        <v/>
      </c>
      <c r="AJ368" s="49" t="str">
        <f t="shared" si="78"/>
        <v/>
      </c>
      <c r="AK368" s="40" t="str">
        <f>IF(R368="RECETTE","",IF(R368="PRINCIPAL AUTEUR",IF(OR(S368="",T368="",V368="",W368="",S368=0),"",IFERROR(IF(OR(VLOOKUP(UPPER(TRIM(SUBSTITUTE(T368,CHAR(160)," "))),AP4:AS49,2,FALSE)&lt;&gt;VLOOKUP(UPPER(TRIM(SUBSTITUTE(W368,CHAR(160)," "))),AP4:AS49,2,FALSE),AND(VLOOKUP(UPPER(TRIM(SUBSTITUTE(T368,CHAR(160)," "))),AP4:AS49,2,FALSE)="AUTRE",UPPER(TRIM(SUBSTITUTE(T368,CHAR(160)," ")))&lt;&gt;UPPER(TRIM(SUBSTITUTE(W368,CHAR(160)," "))))),"",(V368*VLOOKUP(UPPER(TRIM(SUBSTITUTE(W368,CHAR(160)," "))),AP4:AS49,3,FALSE))/(S368*VLOOKUP(UPPER(TRIM(SUBSTITUTE(T368,CHAR(160)," "))),AP4:AS49,3,FALSE))),"")),IFERROR(AK367,"")))</f>
        <v/>
      </c>
      <c r="AL368" s="40" t="str">
        <f t="shared" si="79"/>
        <v/>
      </c>
      <c r="AM368" s="50">
        <f t="shared" si="80"/>
        <v>0</v>
      </c>
      <c r="AN368" s="1"/>
      <c r="AO368" s="1"/>
      <c r="AP368" s="65" t="s">
        <v>458</v>
      </c>
      <c r="AQ368" s="1"/>
      <c r="AR368" s="1"/>
      <c r="AS368" s="1"/>
      <c r="BJ368" s="229">
        <v>1</v>
      </c>
    </row>
    <row r="369" spans="2:62" ht="20.100000000000001" customHeight="1" x14ac:dyDescent="0.25">
      <c r="B369" s="178">
        <f t="shared" si="81"/>
        <v>0</v>
      </c>
      <c r="C369" s="156"/>
      <c r="D369" s="157"/>
      <c r="E369" s="157"/>
      <c r="F369" s="157"/>
      <c r="G369" s="157"/>
      <c r="H369" s="157"/>
      <c r="I369" s="158"/>
      <c r="K369" s="255" t="str">
        <f t="shared" si="70"/>
        <v>►</v>
      </c>
      <c r="L369" s="341"/>
      <c r="M369" s="341"/>
      <c r="N369" s="341"/>
      <c r="O369" s="341"/>
      <c r="P369" s="341"/>
      <c r="Q369" s="1"/>
      <c r="R369" s="1"/>
      <c r="S369" s="77"/>
      <c r="T369" s="77"/>
      <c r="U369" s="77"/>
      <c r="V369" s="77"/>
      <c r="W369" s="1"/>
      <c r="X369" s="46" t="str">
        <f t="shared" si="74"/>
        <v/>
      </c>
      <c r="Y369" s="46" t="str">
        <f>IF(NOT(AND(LEFT(R369,1)="L",R369&lt;&gt;"LIGNE")),"",IF(UPPER(TRIM(W369))="QS","Qt. suffisante",IF(AJ369="","",IF(AF369="MASSE",IF(AJ369&gt;=1,"Kg","g"),IF(AF369="VOLUME",IF(AJ369&gt;=1,"L","cl"),IFERROR(VLOOKUP(UPPER(TRIM(V369)),AP4:AS49,4,FALSE),V369))))))</f>
        <v/>
      </c>
      <c r="Z369" s="78" t="str">
        <f t="shared" si="75"/>
        <v/>
      </c>
      <c r="AA369" s="45" t="str">
        <f>IF(NOT(AND(LEFT(R369,1)="L",R369&lt;&gt;"LIGNE")),"",IF(UPPER(TRIM(W369))="QS","Qt. suffisante",IF(AI369="","",IF(AF369="MASSE",IF(AI369&gt;=1,"Kg","g"),IF(AF369="VOLUME",IF(AI369&gt;=1,"L","cl"),IFERROR(VLOOKUP(UPPER(TRIM(V369)),AP4:AS49,4,FALSE),V369))))))</f>
        <v/>
      </c>
      <c r="AB369" s="47" t="str">
        <f t="shared" si="71"/>
        <v/>
      </c>
      <c r="AC369" s="47" t="str">
        <f t="shared" si="72"/>
        <v/>
      </c>
      <c r="AD369" s="47" t="str">
        <f t="shared" si="76"/>
        <v/>
      </c>
      <c r="AE369" s="1"/>
      <c r="AF369" s="48" t="str">
        <f>IF(NOT(AND(LEFT(R369,1)="L",R369&lt;&gt;"LIGNE")),"",IFERROR(VLOOKUP(UPPER(TRIM(V369)),AP4:AS49,2,FALSE),""))</f>
        <v/>
      </c>
      <c r="AG369" s="49" t="str">
        <f>IF(NOT(AND(LEFT(R369,1)="L",R369&lt;&gt;"LIGNE")),"",IFERROR(VLOOKUP(UPPER(TRIM(V369)),AP4:AS49,3,FALSE),""))</f>
        <v/>
      </c>
      <c r="AH369" s="49" t="str">
        <f t="shared" si="73"/>
        <v/>
      </c>
      <c r="AI369" s="49" t="str">
        <f t="shared" si="77"/>
        <v/>
      </c>
      <c r="AJ369" s="49" t="str">
        <f t="shared" si="78"/>
        <v/>
      </c>
      <c r="AK369" s="40" t="str">
        <f>IF(R369="RECETTE","",IF(R369="PRINCIPAL AUTEUR",IF(OR(S369="",T369="",V369="",W369="",S369=0),"",IFERROR(IF(OR(VLOOKUP(UPPER(TRIM(SUBSTITUTE(T369,CHAR(160)," "))),AP4:AS49,2,FALSE)&lt;&gt;VLOOKUP(UPPER(TRIM(SUBSTITUTE(W369,CHAR(160)," "))),AP4:AS49,2,FALSE),AND(VLOOKUP(UPPER(TRIM(SUBSTITUTE(T369,CHAR(160)," "))),AP4:AS49,2,FALSE)="AUTRE",UPPER(TRIM(SUBSTITUTE(T369,CHAR(160)," ")))&lt;&gt;UPPER(TRIM(SUBSTITUTE(W369,CHAR(160)," "))))),"",(V369*VLOOKUP(UPPER(TRIM(SUBSTITUTE(W369,CHAR(160)," "))),AP4:AS49,3,FALSE))/(S369*VLOOKUP(UPPER(TRIM(SUBSTITUTE(T369,CHAR(160)," "))),AP4:AS49,3,FALSE))),"")),IFERROR(AK368,"")))</f>
        <v/>
      </c>
      <c r="AL369" s="40" t="str">
        <f t="shared" si="79"/>
        <v/>
      </c>
      <c r="AM369" s="50">
        <f t="shared" si="80"/>
        <v>0</v>
      </c>
      <c r="AN369" s="1"/>
      <c r="AO369" s="1"/>
      <c r="AP369" s="65" t="s">
        <v>459</v>
      </c>
      <c r="AQ369" s="1"/>
      <c r="AR369" s="1"/>
      <c r="AS369" s="1"/>
      <c r="BJ369" s="229">
        <v>1</v>
      </c>
    </row>
    <row r="370" spans="2:62" ht="20.100000000000001" customHeight="1" x14ac:dyDescent="0.25">
      <c r="B370" s="178">
        <f t="shared" si="81"/>
        <v>0</v>
      </c>
      <c r="C370" s="156"/>
      <c r="D370" s="157"/>
      <c r="E370" s="157"/>
      <c r="F370" s="157"/>
      <c r="G370" s="157"/>
      <c r="H370" s="157"/>
      <c r="I370" s="158"/>
      <c r="K370" s="255" t="str">
        <f t="shared" si="70"/>
        <v>►</v>
      </c>
      <c r="L370" s="341"/>
      <c r="M370" s="341"/>
      <c r="N370" s="341"/>
      <c r="O370" s="341"/>
      <c r="P370" s="341"/>
      <c r="Q370" s="1"/>
      <c r="R370" s="1"/>
      <c r="S370" s="77"/>
      <c r="T370" s="77"/>
      <c r="U370" s="77"/>
      <c r="V370" s="77"/>
      <c r="W370" s="1"/>
      <c r="X370" s="46" t="str">
        <f t="shared" si="74"/>
        <v/>
      </c>
      <c r="Y370" s="46" t="str">
        <f>IF(NOT(AND(LEFT(R370,1)="L",R370&lt;&gt;"LIGNE")),"",IF(UPPER(TRIM(W370))="QS","Qt. suffisante",IF(AJ370="","",IF(AF370="MASSE",IF(AJ370&gt;=1,"Kg","g"),IF(AF370="VOLUME",IF(AJ370&gt;=1,"L","cl"),IFERROR(VLOOKUP(UPPER(TRIM(V370)),AP4:AS49,4,FALSE),V370))))))</f>
        <v/>
      </c>
      <c r="Z370" s="78" t="str">
        <f t="shared" si="75"/>
        <v/>
      </c>
      <c r="AA370" s="45" t="str">
        <f>IF(NOT(AND(LEFT(R370,1)="L",R370&lt;&gt;"LIGNE")),"",IF(UPPER(TRIM(W370))="QS","Qt. suffisante",IF(AI370="","",IF(AF370="MASSE",IF(AI370&gt;=1,"Kg","g"),IF(AF370="VOLUME",IF(AI370&gt;=1,"L","cl"),IFERROR(VLOOKUP(UPPER(TRIM(V370)),AP4:AS49,4,FALSE),V370))))))</f>
        <v/>
      </c>
      <c r="AB370" s="47" t="str">
        <f t="shared" si="71"/>
        <v/>
      </c>
      <c r="AC370" s="47" t="str">
        <f t="shared" si="72"/>
        <v/>
      </c>
      <c r="AD370" s="47" t="str">
        <f t="shared" si="76"/>
        <v/>
      </c>
      <c r="AE370" s="1"/>
      <c r="AF370" s="48" t="str">
        <f>IF(NOT(AND(LEFT(R370,1)="L",R370&lt;&gt;"LIGNE")),"",IFERROR(VLOOKUP(UPPER(TRIM(V370)),AP4:AS49,2,FALSE),""))</f>
        <v/>
      </c>
      <c r="AG370" s="49" t="str">
        <f>IF(NOT(AND(LEFT(R370,1)="L",R370&lt;&gt;"LIGNE")),"",IFERROR(VLOOKUP(UPPER(TRIM(V370)),AP4:AS49,3,FALSE),""))</f>
        <v/>
      </c>
      <c r="AH370" s="49" t="str">
        <f t="shared" si="73"/>
        <v/>
      </c>
      <c r="AI370" s="49" t="str">
        <f t="shared" si="77"/>
        <v/>
      </c>
      <c r="AJ370" s="49" t="str">
        <f t="shared" si="78"/>
        <v/>
      </c>
      <c r="AK370" s="40" t="str">
        <f>IF(R370="RECETTE","",IF(R370="PRINCIPAL AUTEUR",IF(OR(S370="",T370="",V370="",W370="",S370=0),"",IFERROR(IF(OR(VLOOKUP(UPPER(TRIM(SUBSTITUTE(T370,CHAR(160)," "))),AP4:AS49,2,FALSE)&lt;&gt;VLOOKUP(UPPER(TRIM(SUBSTITUTE(W370,CHAR(160)," "))),AP4:AS49,2,FALSE),AND(VLOOKUP(UPPER(TRIM(SUBSTITUTE(T370,CHAR(160)," "))),AP4:AS49,2,FALSE)="AUTRE",UPPER(TRIM(SUBSTITUTE(T370,CHAR(160)," ")))&lt;&gt;UPPER(TRIM(SUBSTITUTE(W370,CHAR(160)," "))))),"",(V370*VLOOKUP(UPPER(TRIM(SUBSTITUTE(W370,CHAR(160)," "))),AP4:AS49,3,FALSE))/(S370*VLOOKUP(UPPER(TRIM(SUBSTITUTE(T370,CHAR(160)," "))),AP4:AS49,3,FALSE))),"")),IFERROR(AK369,"")))</f>
        <v/>
      </c>
      <c r="AL370" s="40" t="str">
        <f t="shared" si="79"/>
        <v/>
      </c>
      <c r="AM370" s="50">
        <f t="shared" si="80"/>
        <v>0</v>
      </c>
      <c r="AN370" s="1"/>
      <c r="AO370" s="1"/>
      <c r="AP370" s="65" t="s">
        <v>460</v>
      </c>
      <c r="AQ370" s="1"/>
      <c r="AR370" s="1"/>
      <c r="AS370" s="1"/>
      <c r="BJ370" s="229">
        <v>1</v>
      </c>
    </row>
    <row r="371" spans="2:62" ht="20.100000000000001" customHeight="1" x14ac:dyDescent="0.25">
      <c r="B371" s="178">
        <f t="shared" si="81"/>
        <v>0</v>
      </c>
      <c r="C371" s="156"/>
      <c r="D371" s="157"/>
      <c r="E371" s="157"/>
      <c r="F371" s="157"/>
      <c r="G371" s="157"/>
      <c r="H371" s="157"/>
      <c r="I371" s="158"/>
      <c r="K371" s="255" t="str">
        <f t="shared" si="70"/>
        <v>►</v>
      </c>
      <c r="L371" s="341"/>
      <c r="M371" s="341"/>
      <c r="N371" s="341"/>
      <c r="O371" s="341"/>
      <c r="P371" s="341"/>
      <c r="Q371" s="1"/>
      <c r="R371" s="1"/>
      <c r="S371" s="77"/>
      <c r="T371" s="77"/>
      <c r="U371" s="77"/>
      <c r="V371" s="77"/>
      <c r="W371" s="1"/>
      <c r="X371" s="46" t="str">
        <f t="shared" si="74"/>
        <v/>
      </c>
      <c r="Y371" s="46" t="str">
        <f>IF(NOT(AND(LEFT(R371,1)="L",R371&lt;&gt;"LIGNE")),"",IF(UPPER(TRIM(W371))="QS","Qt. suffisante",IF(AJ371="","",IF(AF371="MASSE",IF(AJ371&gt;=1,"Kg","g"),IF(AF371="VOLUME",IF(AJ371&gt;=1,"L","cl"),IFERROR(VLOOKUP(UPPER(TRIM(V371)),AP4:AS49,4,FALSE),V371))))))</f>
        <v/>
      </c>
      <c r="Z371" s="78" t="str">
        <f t="shared" si="75"/>
        <v/>
      </c>
      <c r="AA371" s="45" t="str">
        <f>IF(NOT(AND(LEFT(R371,1)="L",R371&lt;&gt;"LIGNE")),"",IF(UPPER(TRIM(W371))="QS","Qt. suffisante",IF(AI371="","",IF(AF371="MASSE",IF(AI371&gt;=1,"Kg","g"),IF(AF371="VOLUME",IF(AI371&gt;=1,"L","cl"),IFERROR(VLOOKUP(UPPER(TRIM(V371)),AP4:AS49,4,FALSE),V371))))))</f>
        <v/>
      </c>
      <c r="AB371" s="47" t="str">
        <f t="shared" si="71"/>
        <v/>
      </c>
      <c r="AC371" s="47" t="str">
        <f t="shared" si="72"/>
        <v/>
      </c>
      <c r="AD371" s="47" t="str">
        <f t="shared" si="76"/>
        <v/>
      </c>
      <c r="AE371" s="1"/>
      <c r="AF371" s="48" t="str">
        <f>IF(NOT(AND(LEFT(R371,1)="L",R371&lt;&gt;"LIGNE")),"",IFERROR(VLOOKUP(UPPER(TRIM(V371)),AP4:AS49,2,FALSE),""))</f>
        <v/>
      </c>
      <c r="AG371" s="49" t="str">
        <f>IF(NOT(AND(LEFT(R371,1)="L",R371&lt;&gt;"LIGNE")),"",IFERROR(VLOOKUP(UPPER(TRIM(V371)),AP4:AS49,3,FALSE),""))</f>
        <v/>
      </c>
      <c r="AH371" s="49" t="str">
        <f t="shared" si="73"/>
        <v/>
      </c>
      <c r="AI371" s="49" t="str">
        <f t="shared" si="77"/>
        <v/>
      </c>
      <c r="AJ371" s="49" t="str">
        <f t="shared" si="78"/>
        <v/>
      </c>
      <c r="AK371" s="40" t="str">
        <f>IF(R371="RECETTE","",IF(R371="PRINCIPAL AUTEUR",IF(OR(S371="",T371="",V371="",W371="",S371=0),"",IFERROR(IF(OR(VLOOKUP(UPPER(TRIM(SUBSTITUTE(T371,CHAR(160)," "))),AP4:AS49,2,FALSE)&lt;&gt;VLOOKUP(UPPER(TRIM(SUBSTITUTE(W371,CHAR(160)," "))),AP4:AS49,2,FALSE),AND(VLOOKUP(UPPER(TRIM(SUBSTITUTE(T371,CHAR(160)," "))),AP4:AS49,2,FALSE)="AUTRE",UPPER(TRIM(SUBSTITUTE(T371,CHAR(160)," ")))&lt;&gt;UPPER(TRIM(SUBSTITUTE(W371,CHAR(160)," "))))),"",(V371*VLOOKUP(UPPER(TRIM(SUBSTITUTE(W371,CHAR(160)," "))),AP4:AS49,3,FALSE))/(S371*VLOOKUP(UPPER(TRIM(SUBSTITUTE(T371,CHAR(160)," "))),AP4:AS49,3,FALSE))),"")),IFERROR(AK370,"")))</f>
        <v/>
      </c>
      <c r="AL371" s="40" t="str">
        <f t="shared" si="79"/>
        <v/>
      </c>
      <c r="AM371" s="50">
        <f t="shared" si="80"/>
        <v>0</v>
      </c>
      <c r="AN371" s="1"/>
      <c r="AO371" s="1"/>
      <c r="AP371" s="65" t="s">
        <v>461</v>
      </c>
      <c r="AQ371" s="1"/>
      <c r="AR371" s="1"/>
      <c r="AS371" s="1"/>
      <c r="BJ371" s="229">
        <v>1</v>
      </c>
    </row>
    <row r="372" spans="2:62" ht="20.100000000000001" customHeight="1" x14ac:dyDescent="0.25">
      <c r="B372" s="178">
        <f t="shared" si="81"/>
        <v>0</v>
      </c>
      <c r="C372" s="156"/>
      <c r="D372" s="157"/>
      <c r="E372" s="157"/>
      <c r="F372" s="157"/>
      <c r="G372" s="157"/>
      <c r="H372" s="157"/>
      <c r="I372" s="158"/>
      <c r="K372" s="255" t="str">
        <f t="shared" si="70"/>
        <v>►</v>
      </c>
      <c r="L372" s="341"/>
      <c r="M372" s="341"/>
      <c r="N372" s="341"/>
      <c r="O372" s="341"/>
      <c r="P372" s="341"/>
      <c r="Q372" s="1"/>
      <c r="R372" s="1"/>
      <c r="S372" s="77"/>
      <c r="T372" s="77"/>
      <c r="U372" s="77"/>
      <c r="V372" s="77"/>
      <c r="W372" s="1"/>
      <c r="X372" s="46" t="str">
        <f t="shared" si="74"/>
        <v/>
      </c>
      <c r="Y372" s="46" t="str">
        <f>IF(NOT(AND(LEFT(R372,1)="L",R372&lt;&gt;"LIGNE")),"",IF(UPPER(TRIM(W372))="QS","Qt. suffisante",IF(AJ372="","",IF(AF372="MASSE",IF(AJ372&gt;=1,"Kg","g"),IF(AF372="VOLUME",IF(AJ372&gt;=1,"L","cl"),IFERROR(VLOOKUP(UPPER(TRIM(V372)),AP4:AS49,4,FALSE),V372))))))</f>
        <v/>
      </c>
      <c r="Z372" s="78" t="str">
        <f t="shared" si="75"/>
        <v/>
      </c>
      <c r="AA372" s="45" t="str">
        <f>IF(NOT(AND(LEFT(R372,1)="L",R372&lt;&gt;"LIGNE")),"",IF(UPPER(TRIM(W372))="QS","Qt. suffisante",IF(AI372="","",IF(AF372="MASSE",IF(AI372&gt;=1,"Kg","g"),IF(AF372="VOLUME",IF(AI372&gt;=1,"L","cl"),IFERROR(VLOOKUP(UPPER(TRIM(V372)),AP4:AS49,4,FALSE),V372))))))</f>
        <v/>
      </c>
      <c r="AB372" s="47" t="str">
        <f t="shared" si="71"/>
        <v/>
      </c>
      <c r="AC372" s="47" t="str">
        <f t="shared" si="72"/>
        <v/>
      </c>
      <c r="AD372" s="47" t="str">
        <f t="shared" si="76"/>
        <v/>
      </c>
      <c r="AE372" s="1"/>
      <c r="AF372" s="48" t="str">
        <f>IF(NOT(AND(LEFT(R372,1)="L",R372&lt;&gt;"LIGNE")),"",IFERROR(VLOOKUP(UPPER(TRIM(V372)),AP4:AS49,2,FALSE),""))</f>
        <v/>
      </c>
      <c r="AG372" s="49" t="str">
        <f>IF(NOT(AND(LEFT(R372,1)="L",R372&lt;&gt;"LIGNE")),"",IFERROR(VLOOKUP(UPPER(TRIM(V372)),AP4:AS49,3,FALSE),""))</f>
        <v/>
      </c>
      <c r="AH372" s="49" t="str">
        <f t="shared" si="73"/>
        <v/>
      </c>
      <c r="AI372" s="49" t="str">
        <f t="shared" si="77"/>
        <v/>
      </c>
      <c r="AJ372" s="49" t="str">
        <f t="shared" si="78"/>
        <v/>
      </c>
      <c r="AK372" s="40" t="str">
        <f>IF(R372="RECETTE","",IF(R372="PRINCIPAL AUTEUR",IF(OR(S372="",T372="",V372="",W372="",S372=0),"",IFERROR(IF(OR(VLOOKUP(UPPER(TRIM(SUBSTITUTE(T372,CHAR(160)," "))),AP4:AS49,2,FALSE)&lt;&gt;VLOOKUP(UPPER(TRIM(SUBSTITUTE(W372,CHAR(160)," "))),AP4:AS49,2,FALSE),AND(VLOOKUP(UPPER(TRIM(SUBSTITUTE(T372,CHAR(160)," "))),AP4:AS49,2,FALSE)="AUTRE",UPPER(TRIM(SUBSTITUTE(T372,CHAR(160)," ")))&lt;&gt;UPPER(TRIM(SUBSTITUTE(W372,CHAR(160)," "))))),"",(V372*VLOOKUP(UPPER(TRIM(SUBSTITUTE(W372,CHAR(160)," "))),AP4:AS49,3,FALSE))/(S372*VLOOKUP(UPPER(TRIM(SUBSTITUTE(T372,CHAR(160)," "))),AP4:AS49,3,FALSE))),"")),IFERROR(AK371,"")))</f>
        <v/>
      </c>
      <c r="AL372" s="40" t="str">
        <f t="shared" si="79"/>
        <v/>
      </c>
      <c r="AM372" s="50">
        <f t="shared" si="80"/>
        <v>0</v>
      </c>
      <c r="AN372" s="1"/>
      <c r="AO372" s="1"/>
      <c r="AP372" s="65" t="s">
        <v>462</v>
      </c>
      <c r="AQ372" s="1"/>
      <c r="AR372" s="1"/>
      <c r="AS372" s="1"/>
      <c r="BJ372" s="229">
        <v>1</v>
      </c>
    </row>
    <row r="373" spans="2:62" ht="20.100000000000001" customHeight="1" x14ac:dyDescent="0.25">
      <c r="B373" s="178">
        <f t="shared" si="81"/>
        <v>0</v>
      </c>
      <c r="C373" s="156"/>
      <c r="D373" s="157"/>
      <c r="E373" s="157"/>
      <c r="F373" s="157"/>
      <c r="G373" s="157"/>
      <c r="H373" s="157"/>
      <c r="I373" s="158"/>
      <c r="K373" s="255" t="str">
        <f t="shared" si="70"/>
        <v>►</v>
      </c>
      <c r="L373" s="341"/>
      <c r="M373" s="341"/>
      <c r="N373" s="341"/>
      <c r="O373" s="341"/>
      <c r="P373" s="341"/>
      <c r="Q373" s="1"/>
      <c r="R373" s="1"/>
      <c r="S373" s="77"/>
      <c r="T373" s="77"/>
      <c r="U373" s="77"/>
      <c r="V373" s="77"/>
      <c r="W373" s="1"/>
      <c r="X373" s="46" t="str">
        <f t="shared" si="74"/>
        <v/>
      </c>
      <c r="Y373" s="46" t="str">
        <f>IF(NOT(AND(LEFT(R373,1)="L",R373&lt;&gt;"LIGNE")),"",IF(UPPER(TRIM(W373))="QS","Qt. suffisante",IF(AJ373="","",IF(AF373="MASSE",IF(AJ373&gt;=1,"Kg","g"),IF(AF373="VOLUME",IF(AJ373&gt;=1,"L","cl"),IFERROR(VLOOKUP(UPPER(TRIM(V373)),AP4:AS49,4,FALSE),V373))))))</f>
        <v/>
      </c>
      <c r="Z373" s="78" t="str">
        <f t="shared" si="75"/>
        <v/>
      </c>
      <c r="AA373" s="45" t="str">
        <f>IF(NOT(AND(LEFT(R373,1)="L",R373&lt;&gt;"LIGNE")),"",IF(UPPER(TRIM(W373))="QS","Qt. suffisante",IF(AI373="","",IF(AF373="MASSE",IF(AI373&gt;=1,"Kg","g"),IF(AF373="VOLUME",IF(AI373&gt;=1,"L","cl"),IFERROR(VLOOKUP(UPPER(TRIM(V373)),AP4:AS49,4,FALSE),V373))))))</f>
        <v/>
      </c>
      <c r="AB373" s="47" t="str">
        <f t="shared" si="71"/>
        <v/>
      </c>
      <c r="AC373" s="47" t="str">
        <f t="shared" si="72"/>
        <v/>
      </c>
      <c r="AD373" s="47" t="str">
        <f t="shared" si="76"/>
        <v/>
      </c>
      <c r="AE373" s="1"/>
      <c r="AF373" s="48" t="str">
        <f>IF(NOT(AND(LEFT(R373,1)="L",R373&lt;&gt;"LIGNE")),"",IFERROR(VLOOKUP(UPPER(TRIM(V373)),AP4:AS49,2,FALSE),""))</f>
        <v/>
      </c>
      <c r="AG373" s="49" t="str">
        <f>IF(NOT(AND(LEFT(R373,1)="L",R373&lt;&gt;"LIGNE")),"",IFERROR(VLOOKUP(UPPER(TRIM(V373)),AP4:AS49,3,FALSE),""))</f>
        <v/>
      </c>
      <c r="AH373" s="49" t="str">
        <f t="shared" si="73"/>
        <v/>
      </c>
      <c r="AI373" s="49" t="str">
        <f t="shared" si="77"/>
        <v/>
      </c>
      <c r="AJ373" s="49" t="str">
        <f t="shared" si="78"/>
        <v/>
      </c>
      <c r="AK373" s="40" t="str">
        <f>IF(R373="RECETTE","",IF(R373="PRINCIPAL AUTEUR",IF(OR(S373="",T373="",V373="",W373="",S373=0),"",IFERROR(IF(OR(VLOOKUP(UPPER(TRIM(SUBSTITUTE(T373,CHAR(160)," "))),AP4:AS49,2,FALSE)&lt;&gt;VLOOKUP(UPPER(TRIM(SUBSTITUTE(W373,CHAR(160)," "))),AP4:AS49,2,FALSE),AND(VLOOKUP(UPPER(TRIM(SUBSTITUTE(T373,CHAR(160)," "))),AP4:AS49,2,FALSE)="AUTRE",UPPER(TRIM(SUBSTITUTE(T373,CHAR(160)," ")))&lt;&gt;UPPER(TRIM(SUBSTITUTE(W373,CHAR(160)," "))))),"",(V373*VLOOKUP(UPPER(TRIM(SUBSTITUTE(W373,CHAR(160)," "))),AP4:AS49,3,FALSE))/(S373*VLOOKUP(UPPER(TRIM(SUBSTITUTE(T373,CHAR(160)," "))),AP4:AS49,3,FALSE))),"")),IFERROR(AK372,"")))</f>
        <v/>
      </c>
      <c r="AL373" s="40" t="str">
        <f t="shared" si="79"/>
        <v/>
      </c>
      <c r="AM373" s="50">
        <f t="shared" si="80"/>
        <v>0</v>
      </c>
      <c r="AN373" s="1"/>
      <c r="AO373" s="1"/>
      <c r="AP373" s="66" t="s">
        <v>463</v>
      </c>
      <c r="AQ373" s="1"/>
      <c r="AR373" s="1"/>
      <c r="AS373" s="1"/>
      <c r="BJ373" s="229">
        <v>1</v>
      </c>
    </row>
    <row r="374" spans="2:62" ht="20.100000000000001" customHeight="1" x14ac:dyDescent="0.25">
      <c r="B374" s="178">
        <f t="shared" si="81"/>
        <v>0</v>
      </c>
      <c r="C374" s="156"/>
      <c r="D374" s="157"/>
      <c r="E374" s="157"/>
      <c r="F374" s="157"/>
      <c r="G374" s="157"/>
      <c r="H374" s="157"/>
      <c r="I374" s="158"/>
      <c r="K374" s="255" t="str">
        <f t="shared" si="70"/>
        <v>►</v>
      </c>
      <c r="L374" s="341"/>
      <c r="M374" s="341"/>
      <c r="N374" s="341"/>
      <c r="O374" s="341"/>
      <c r="P374" s="341"/>
      <c r="Q374" s="1"/>
      <c r="R374" s="1"/>
      <c r="S374" s="77"/>
      <c r="T374" s="77"/>
      <c r="U374" s="77"/>
      <c r="V374" s="77"/>
      <c r="W374" s="1"/>
      <c r="X374" s="46" t="str">
        <f t="shared" si="74"/>
        <v/>
      </c>
      <c r="Y374" s="46" t="str">
        <f>IF(NOT(AND(LEFT(R374,1)="L",R374&lt;&gt;"LIGNE")),"",IF(UPPER(TRIM(W374))="QS","Qt. suffisante",IF(AJ374="","",IF(AF374="MASSE",IF(AJ374&gt;=1,"Kg","g"),IF(AF374="VOLUME",IF(AJ374&gt;=1,"L","cl"),IFERROR(VLOOKUP(UPPER(TRIM(V374)),AP4:AS49,4,FALSE),V374))))))</f>
        <v/>
      </c>
      <c r="Z374" s="78" t="str">
        <f t="shared" si="75"/>
        <v/>
      </c>
      <c r="AA374" s="45" t="str">
        <f>IF(NOT(AND(LEFT(R374,1)="L",R374&lt;&gt;"LIGNE")),"",IF(UPPER(TRIM(W374))="QS","Qt. suffisante",IF(AI374="","",IF(AF374="MASSE",IF(AI374&gt;=1,"Kg","g"),IF(AF374="VOLUME",IF(AI374&gt;=1,"L","cl"),IFERROR(VLOOKUP(UPPER(TRIM(V374)),AP4:AS49,4,FALSE),V374))))))</f>
        <v/>
      </c>
      <c r="AB374" s="47" t="str">
        <f t="shared" si="71"/>
        <v/>
      </c>
      <c r="AC374" s="47" t="str">
        <f t="shared" si="72"/>
        <v/>
      </c>
      <c r="AD374" s="47" t="str">
        <f t="shared" si="76"/>
        <v/>
      </c>
      <c r="AE374" s="1"/>
      <c r="AF374" s="48" t="str">
        <f>IF(NOT(AND(LEFT(R374,1)="L",R374&lt;&gt;"LIGNE")),"",IFERROR(VLOOKUP(UPPER(TRIM(V374)),AP4:AS49,2,FALSE),""))</f>
        <v/>
      </c>
      <c r="AG374" s="49" t="str">
        <f>IF(NOT(AND(LEFT(R374,1)="L",R374&lt;&gt;"LIGNE")),"",IFERROR(VLOOKUP(UPPER(TRIM(V374)),AP4:AS49,3,FALSE),""))</f>
        <v/>
      </c>
      <c r="AH374" s="49" t="str">
        <f t="shared" si="73"/>
        <v/>
      </c>
      <c r="AI374" s="49" t="str">
        <f t="shared" si="77"/>
        <v/>
      </c>
      <c r="AJ374" s="49" t="str">
        <f t="shared" si="78"/>
        <v/>
      </c>
      <c r="AK374" s="40" t="str">
        <f>IF(R374="RECETTE","",IF(R374="PRINCIPAL AUTEUR",IF(OR(S374="",T374="",V374="",W374="",S374=0),"",IFERROR(IF(OR(VLOOKUP(UPPER(TRIM(SUBSTITUTE(T374,CHAR(160)," "))),AP4:AS49,2,FALSE)&lt;&gt;VLOOKUP(UPPER(TRIM(SUBSTITUTE(W374,CHAR(160)," "))),AP4:AS49,2,FALSE),AND(VLOOKUP(UPPER(TRIM(SUBSTITUTE(T374,CHAR(160)," "))),AP4:AS49,2,FALSE)="AUTRE",UPPER(TRIM(SUBSTITUTE(T374,CHAR(160)," ")))&lt;&gt;UPPER(TRIM(SUBSTITUTE(W374,CHAR(160)," "))))),"",(V374*VLOOKUP(UPPER(TRIM(SUBSTITUTE(W374,CHAR(160)," "))),AP4:AS49,3,FALSE))/(S374*VLOOKUP(UPPER(TRIM(SUBSTITUTE(T374,CHAR(160)," "))),AP4:AS49,3,FALSE))),"")),IFERROR(AK373,"")))</f>
        <v/>
      </c>
      <c r="AL374" s="40" t="str">
        <f t="shared" si="79"/>
        <v/>
      </c>
      <c r="AM374" s="50">
        <f t="shared" si="80"/>
        <v>0</v>
      </c>
      <c r="AN374" s="1"/>
      <c r="AO374" s="1"/>
      <c r="AP374" s="66" t="s">
        <v>464</v>
      </c>
      <c r="AQ374" s="1"/>
      <c r="AR374" s="1"/>
      <c r="AS374" s="1"/>
      <c r="BJ374" s="229">
        <v>1</v>
      </c>
    </row>
    <row r="375" spans="2:62" ht="20.100000000000001" customHeight="1" x14ac:dyDescent="0.25">
      <c r="B375" s="178">
        <f t="shared" si="81"/>
        <v>0</v>
      </c>
      <c r="C375" s="156"/>
      <c r="D375" s="157"/>
      <c r="E375" s="157"/>
      <c r="F375" s="157"/>
      <c r="G375" s="157"/>
      <c r="H375" s="157"/>
      <c r="I375" s="158"/>
      <c r="K375" s="255" t="str">
        <f t="shared" si="70"/>
        <v>►</v>
      </c>
      <c r="L375" s="341"/>
      <c r="M375" s="341"/>
      <c r="N375" s="341"/>
      <c r="O375" s="341"/>
      <c r="P375" s="341"/>
      <c r="Q375" s="1"/>
      <c r="R375" s="1"/>
      <c r="S375" s="77"/>
      <c r="T375" s="77"/>
      <c r="U375" s="77"/>
      <c r="V375" s="77"/>
      <c r="W375" s="1"/>
      <c r="X375" s="46" t="str">
        <f t="shared" si="74"/>
        <v/>
      </c>
      <c r="Y375" s="46" t="str">
        <f>IF(NOT(AND(LEFT(R375,1)="L",R375&lt;&gt;"LIGNE")),"",IF(UPPER(TRIM(W375))="QS","Qt. suffisante",IF(AJ375="","",IF(AF375="MASSE",IF(AJ375&gt;=1,"Kg","g"),IF(AF375="VOLUME",IF(AJ375&gt;=1,"L","cl"),IFERROR(VLOOKUP(UPPER(TRIM(V375)),AP4:AS49,4,FALSE),V375))))))</f>
        <v/>
      </c>
      <c r="Z375" s="78" t="str">
        <f t="shared" si="75"/>
        <v/>
      </c>
      <c r="AA375" s="45" t="str">
        <f>IF(NOT(AND(LEFT(R375,1)="L",R375&lt;&gt;"LIGNE")),"",IF(UPPER(TRIM(W375))="QS","Qt. suffisante",IF(AI375="","",IF(AF375="MASSE",IF(AI375&gt;=1,"Kg","g"),IF(AF375="VOLUME",IF(AI375&gt;=1,"L","cl"),IFERROR(VLOOKUP(UPPER(TRIM(V375)),AP4:AS49,4,FALSE),V375))))))</f>
        <v/>
      </c>
      <c r="AB375" s="47" t="str">
        <f t="shared" si="71"/>
        <v/>
      </c>
      <c r="AC375" s="47" t="str">
        <f t="shared" si="72"/>
        <v/>
      </c>
      <c r="AD375" s="47" t="str">
        <f t="shared" si="76"/>
        <v/>
      </c>
      <c r="AE375" s="1"/>
      <c r="AF375" s="48" t="str">
        <f>IF(NOT(AND(LEFT(R375,1)="L",R375&lt;&gt;"LIGNE")),"",IFERROR(VLOOKUP(UPPER(TRIM(V375)),AP4:AS49,2,FALSE),""))</f>
        <v/>
      </c>
      <c r="AG375" s="49" t="str">
        <f>IF(NOT(AND(LEFT(R375,1)="L",R375&lt;&gt;"LIGNE")),"",IFERROR(VLOOKUP(UPPER(TRIM(V375)),AP4:AS49,3,FALSE),""))</f>
        <v/>
      </c>
      <c r="AH375" s="49" t="str">
        <f t="shared" si="73"/>
        <v/>
      </c>
      <c r="AI375" s="49" t="str">
        <f t="shared" si="77"/>
        <v/>
      </c>
      <c r="AJ375" s="49" t="str">
        <f t="shared" si="78"/>
        <v/>
      </c>
      <c r="AK375" s="40" t="str">
        <f>IF(R375="RECETTE","",IF(R375="PRINCIPAL AUTEUR",IF(OR(S375="",T375="",V375="",W375="",S375=0),"",IFERROR(IF(OR(VLOOKUP(UPPER(TRIM(SUBSTITUTE(T375,CHAR(160)," "))),AP4:AS49,2,FALSE)&lt;&gt;VLOOKUP(UPPER(TRIM(SUBSTITUTE(W375,CHAR(160)," "))),AP4:AS49,2,FALSE),AND(VLOOKUP(UPPER(TRIM(SUBSTITUTE(T375,CHAR(160)," "))),AP4:AS49,2,FALSE)="AUTRE",UPPER(TRIM(SUBSTITUTE(T375,CHAR(160)," ")))&lt;&gt;UPPER(TRIM(SUBSTITUTE(W375,CHAR(160)," "))))),"",(V375*VLOOKUP(UPPER(TRIM(SUBSTITUTE(W375,CHAR(160)," "))),AP4:AS49,3,FALSE))/(S375*VLOOKUP(UPPER(TRIM(SUBSTITUTE(T375,CHAR(160)," "))),AP4:AS49,3,FALSE))),"")),IFERROR(AK374,"")))</f>
        <v/>
      </c>
      <c r="AL375" s="40" t="str">
        <f t="shared" si="79"/>
        <v/>
      </c>
      <c r="AM375" s="50">
        <f t="shared" si="80"/>
        <v>0</v>
      </c>
      <c r="AN375" s="1"/>
      <c r="AO375" s="1"/>
      <c r="AP375" s="66" t="s">
        <v>465</v>
      </c>
      <c r="AQ375" s="1"/>
      <c r="AR375" s="1"/>
      <c r="AS375" s="1"/>
      <c r="BJ375" s="229">
        <v>1</v>
      </c>
    </row>
    <row r="376" spans="2:62" ht="20.100000000000001" customHeight="1" x14ac:dyDescent="0.25">
      <c r="B376" s="178">
        <f t="shared" si="81"/>
        <v>0</v>
      </c>
      <c r="C376" s="156"/>
      <c r="D376" s="157"/>
      <c r="E376" s="157"/>
      <c r="F376" s="157"/>
      <c r="G376" s="157"/>
      <c r="H376" s="157"/>
      <c r="I376" s="158"/>
      <c r="K376" s="255" t="str">
        <f t="shared" si="70"/>
        <v>►</v>
      </c>
      <c r="L376" s="341"/>
      <c r="M376" s="341"/>
      <c r="N376" s="341"/>
      <c r="O376" s="341"/>
      <c r="P376" s="341"/>
      <c r="Q376" s="1"/>
      <c r="R376" s="1"/>
      <c r="S376" s="77"/>
      <c r="T376" s="77"/>
      <c r="U376" s="77"/>
      <c r="V376" s="77"/>
      <c r="W376" s="1"/>
      <c r="X376" s="46" t="str">
        <f t="shared" si="74"/>
        <v/>
      </c>
      <c r="Y376" s="46" t="str">
        <f>IF(NOT(AND(LEFT(R376,1)="L",R376&lt;&gt;"LIGNE")),"",IF(UPPER(TRIM(W376))="QS","Qt. suffisante",IF(AJ376="","",IF(AF376="MASSE",IF(AJ376&gt;=1,"Kg","g"),IF(AF376="VOLUME",IF(AJ376&gt;=1,"L","cl"),IFERROR(VLOOKUP(UPPER(TRIM(V376)),AP4:AS49,4,FALSE),V376))))))</f>
        <v/>
      </c>
      <c r="Z376" s="78" t="str">
        <f t="shared" si="75"/>
        <v/>
      </c>
      <c r="AA376" s="45" t="str">
        <f>IF(NOT(AND(LEFT(R376,1)="L",R376&lt;&gt;"LIGNE")),"",IF(UPPER(TRIM(W376))="QS","Qt. suffisante",IF(AI376="","",IF(AF376="MASSE",IF(AI376&gt;=1,"Kg","g"),IF(AF376="VOLUME",IF(AI376&gt;=1,"L","cl"),IFERROR(VLOOKUP(UPPER(TRIM(V376)),AP4:AS49,4,FALSE),V376))))))</f>
        <v/>
      </c>
      <c r="AB376" s="47" t="str">
        <f t="shared" si="71"/>
        <v/>
      </c>
      <c r="AC376" s="47" t="str">
        <f t="shared" si="72"/>
        <v/>
      </c>
      <c r="AD376" s="47" t="str">
        <f t="shared" si="76"/>
        <v/>
      </c>
      <c r="AE376" s="1"/>
      <c r="AF376" s="48" t="str">
        <f>IF(NOT(AND(LEFT(R376,1)="L",R376&lt;&gt;"LIGNE")),"",IFERROR(VLOOKUP(UPPER(TRIM(V376)),AP4:AS49,2,FALSE),""))</f>
        <v/>
      </c>
      <c r="AG376" s="49" t="str">
        <f>IF(NOT(AND(LEFT(R376,1)="L",R376&lt;&gt;"LIGNE")),"",IFERROR(VLOOKUP(UPPER(TRIM(V376)),AP4:AS49,3,FALSE),""))</f>
        <v/>
      </c>
      <c r="AH376" s="49" t="str">
        <f t="shared" si="73"/>
        <v/>
      </c>
      <c r="AI376" s="49" t="str">
        <f t="shared" si="77"/>
        <v/>
      </c>
      <c r="AJ376" s="49" t="str">
        <f t="shared" si="78"/>
        <v/>
      </c>
      <c r="AK376" s="40" t="str">
        <f>IF(R376="RECETTE","",IF(R376="PRINCIPAL AUTEUR",IF(OR(S376="",T376="",V376="",W376="",S376=0),"",IFERROR(IF(OR(VLOOKUP(UPPER(TRIM(SUBSTITUTE(T376,CHAR(160)," "))),AP4:AS49,2,FALSE)&lt;&gt;VLOOKUP(UPPER(TRIM(SUBSTITUTE(W376,CHAR(160)," "))),AP4:AS49,2,FALSE),AND(VLOOKUP(UPPER(TRIM(SUBSTITUTE(T376,CHAR(160)," "))),AP4:AS49,2,FALSE)="AUTRE",UPPER(TRIM(SUBSTITUTE(T376,CHAR(160)," ")))&lt;&gt;UPPER(TRIM(SUBSTITUTE(W376,CHAR(160)," "))))),"",(V376*VLOOKUP(UPPER(TRIM(SUBSTITUTE(W376,CHAR(160)," "))),AP4:AS49,3,FALSE))/(S376*VLOOKUP(UPPER(TRIM(SUBSTITUTE(T376,CHAR(160)," "))),AP4:AS49,3,FALSE))),"")),IFERROR(AK375,"")))</f>
        <v/>
      </c>
      <c r="AL376" s="40" t="str">
        <f t="shared" si="79"/>
        <v/>
      </c>
      <c r="AM376" s="50">
        <f t="shared" si="80"/>
        <v>0</v>
      </c>
      <c r="AN376" s="1"/>
      <c r="AO376" s="1"/>
      <c r="AP376" s="66" t="s">
        <v>466</v>
      </c>
      <c r="AQ376" s="1"/>
      <c r="AR376" s="1"/>
      <c r="AS376" s="1"/>
      <c r="BJ376" s="229">
        <v>1</v>
      </c>
    </row>
    <row r="377" spans="2:62" ht="20.100000000000001" customHeight="1" x14ac:dyDescent="0.25">
      <c r="B377" s="178">
        <f t="shared" si="81"/>
        <v>0</v>
      </c>
      <c r="C377" s="156"/>
      <c r="D377" s="157"/>
      <c r="E377" s="157"/>
      <c r="F377" s="157"/>
      <c r="G377" s="157"/>
      <c r="H377" s="157"/>
      <c r="I377" s="158"/>
      <c r="K377" s="255" t="str">
        <f t="shared" si="70"/>
        <v>►</v>
      </c>
      <c r="L377" s="341"/>
      <c r="M377" s="341"/>
      <c r="N377" s="341"/>
      <c r="O377" s="341"/>
      <c r="P377" s="341"/>
      <c r="Q377" s="1"/>
      <c r="R377" s="1"/>
      <c r="S377" s="77"/>
      <c r="T377" s="77"/>
      <c r="U377" s="77"/>
      <c r="V377" s="77"/>
      <c r="W377" s="1"/>
      <c r="X377" s="46" t="str">
        <f t="shared" si="74"/>
        <v/>
      </c>
      <c r="Y377" s="46" t="str">
        <f>IF(NOT(AND(LEFT(R377,1)="L",R377&lt;&gt;"LIGNE")),"",IF(UPPER(TRIM(W377))="QS","Qt. suffisante",IF(AJ377="","",IF(AF377="MASSE",IF(AJ377&gt;=1,"Kg","g"),IF(AF377="VOLUME",IF(AJ377&gt;=1,"L","cl"),IFERROR(VLOOKUP(UPPER(TRIM(V377)),AP4:AS49,4,FALSE),V377))))))</f>
        <v/>
      </c>
      <c r="Z377" s="78" t="str">
        <f t="shared" si="75"/>
        <v/>
      </c>
      <c r="AA377" s="45" t="str">
        <f>IF(NOT(AND(LEFT(R377,1)="L",R377&lt;&gt;"LIGNE")),"",IF(UPPER(TRIM(W377))="QS","Qt. suffisante",IF(AI377="","",IF(AF377="MASSE",IF(AI377&gt;=1,"Kg","g"),IF(AF377="VOLUME",IF(AI377&gt;=1,"L","cl"),IFERROR(VLOOKUP(UPPER(TRIM(V377)),AP4:AS49,4,FALSE),V377))))))</f>
        <v/>
      </c>
      <c r="AB377" s="47" t="str">
        <f t="shared" si="71"/>
        <v/>
      </c>
      <c r="AC377" s="47" t="str">
        <f t="shared" si="72"/>
        <v/>
      </c>
      <c r="AD377" s="47" t="str">
        <f t="shared" si="76"/>
        <v/>
      </c>
      <c r="AE377" s="1"/>
      <c r="AF377" s="48" t="str">
        <f>IF(NOT(AND(LEFT(R377,1)="L",R377&lt;&gt;"LIGNE")),"",IFERROR(VLOOKUP(UPPER(TRIM(V377)),AP4:AS49,2,FALSE),""))</f>
        <v/>
      </c>
      <c r="AG377" s="49" t="str">
        <f>IF(NOT(AND(LEFT(R377,1)="L",R377&lt;&gt;"LIGNE")),"",IFERROR(VLOOKUP(UPPER(TRIM(V377)),AP4:AS49,3,FALSE),""))</f>
        <v/>
      </c>
      <c r="AH377" s="49" t="str">
        <f t="shared" si="73"/>
        <v/>
      </c>
      <c r="AI377" s="49" t="str">
        <f t="shared" si="77"/>
        <v/>
      </c>
      <c r="AJ377" s="49" t="str">
        <f t="shared" si="78"/>
        <v/>
      </c>
      <c r="AK377" s="40" t="str">
        <f>IF(R377="RECETTE","",IF(R377="PRINCIPAL AUTEUR",IF(OR(S377="",T377="",V377="",W377="",S377=0),"",IFERROR(IF(OR(VLOOKUP(UPPER(TRIM(SUBSTITUTE(T377,CHAR(160)," "))),AP4:AS49,2,FALSE)&lt;&gt;VLOOKUP(UPPER(TRIM(SUBSTITUTE(W377,CHAR(160)," "))),AP4:AS49,2,FALSE),AND(VLOOKUP(UPPER(TRIM(SUBSTITUTE(T377,CHAR(160)," "))),AP4:AS49,2,FALSE)="AUTRE",UPPER(TRIM(SUBSTITUTE(T377,CHAR(160)," ")))&lt;&gt;UPPER(TRIM(SUBSTITUTE(W377,CHAR(160)," "))))),"",(V377*VLOOKUP(UPPER(TRIM(SUBSTITUTE(W377,CHAR(160)," "))),AP4:AS49,3,FALSE))/(S377*VLOOKUP(UPPER(TRIM(SUBSTITUTE(T377,CHAR(160)," "))),AP4:AS49,3,FALSE))),"")),IFERROR(AK376,"")))</f>
        <v/>
      </c>
      <c r="AL377" s="40" t="str">
        <f t="shared" si="79"/>
        <v/>
      </c>
      <c r="AM377" s="50">
        <f t="shared" si="80"/>
        <v>0</v>
      </c>
      <c r="AN377" s="1"/>
      <c r="AO377" s="1"/>
      <c r="AP377" s="66" t="s">
        <v>467</v>
      </c>
      <c r="AQ377" s="1"/>
      <c r="AR377" s="1"/>
      <c r="AS377" s="1"/>
      <c r="BJ377" s="229">
        <v>1</v>
      </c>
    </row>
    <row r="378" spans="2:62" ht="20.100000000000001" customHeight="1" x14ac:dyDescent="0.25">
      <c r="B378" s="178">
        <f t="shared" si="81"/>
        <v>0</v>
      </c>
      <c r="C378" s="156"/>
      <c r="D378" s="157"/>
      <c r="E378" s="157"/>
      <c r="F378" s="157"/>
      <c r="G378" s="157"/>
      <c r="H378" s="157"/>
      <c r="I378" s="158"/>
      <c r="K378" s="255" t="str">
        <f t="shared" si="70"/>
        <v>►</v>
      </c>
      <c r="L378" s="341"/>
      <c r="M378" s="341"/>
      <c r="N378" s="341"/>
      <c r="O378" s="341"/>
      <c r="P378" s="341"/>
      <c r="Q378" s="1"/>
      <c r="R378" s="1"/>
      <c r="S378" s="77"/>
      <c r="T378" s="77"/>
      <c r="U378" s="77"/>
      <c r="V378" s="77"/>
      <c r="W378" s="1"/>
      <c r="X378" s="46" t="str">
        <f t="shared" si="74"/>
        <v/>
      </c>
      <c r="Y378" s="46" t="str">
        <f>IF(NOT(AND(LEFT(R378,1)="L",R378&lt;&gt;"LIGNE")),"",IF(UPPER(TRIM(W378))="QS","Qt. suffisante",IF(AJ378="","",IF(AF378="MASSE",IF(AJ378&gt;=1,"Kg","g"),IF(AF378="VOLUME",IF(AJ378&gt;=1,"L","cl"),IFERROR(VLOOKUP(UPPER(TRIM(V378)),AP4:AS49,4,FALSE),V378))))))</f>
        <v/>
      </c>
      <c r="Z378" s="78" t="str">
        <f t="shared" si="75"/>
        <v/>
      </c>
      <c r="AA378" s="45" t="str">
        <f>IF(NOT(AND(LEFT(R378,1)="L",R378&lt;&gt;"LIGNE")),"",IF(UPPER(TRIM(W378))="QS","Qt. suffisante",IF(AI378="","",IF(AF378="MASSE",IF(AI378&gt;=1,"Kg","g"),IF(AF378="VOLUME",IF(AI378&gt;=1,"L","cl"),IFERROR(VLOOKUP(UPPER(TRIM(V378)),AP4:AS49,4,FALSE),V378))))))</f>
        <v/>
      </c>
      <c r="AB378" s="47" t="str">
        <f t="shared" si="71"/>
        <v/>
      </c>
      <c r="AC378" s="47" t="str">
        <f t="shared" si="72"/>
        <v/>
      </c>
      <c r="AD378" s="47" t="str">
        <f t="shared" si="76"/>
        <v/>
      </c>
      <c r="AE378" s="1"/>
      <c r="AF378" s="48" t="str">
        <f>IF(NOT(AND(LEFT(R378,1)="L",R378&lt;&gt;"LIGNE")),"",IFERROR(VLOOKUP(UPPER(TRIM(V378)),AP4:AS49,2,FALSE),""))</f>
        <v/>
      </c>
      <c r="AG378" s="49" t="str">
        <f>IF(NOT(AND(LEFT(R378,1)="L",R378&lt;&gt;"LIGNE")),"",IFERROR(VLOOKUP(UPPER(TRIM(V378)),AP4:AS49,3,FALSE),""))</f>
        <v/>
      </c>
      <c r="AH378" s="49" t="str">
        <f t="shared" si="73"/>
        <v/>
      </c>
      <c r="AI378" s="49" t="str">
        <f t="shared" si="77"/>
        <v/>
      </c>
      <c r="AJ378" s="49" t="str">
        <f t="shared" si="78"/>
        <v/>
      </c>
      <c r="AK378" s="40" t="str">
        <f>IF(R378="RECETTE","",IF(R378="PRINCIPAL AUTEUR",IF(OR(S378="",T378="",V378="",W378="",S378=0),"",IFERROR(IF(OR(VLOOKUP(UPPER(TRIM(SUBSTITUTE(T378,CHAR(160)," "))),AP4:AS49,2,FALSE)&lt;&gt;VLOOKUP(UPPER(TRIM(SUBSTITUTE(W378,CHAR(160)," "))),AP4:AS49,2,FALSE),AND(VLOOKUP(UPPER(TRIM(SUBSTITUTE(T378,CHAR(160)," "))),AP4:AS49,2,FALSE)="AUTRE",UPPER(TRIM(SUBSTITUTE(T378,CHAR(160)," ")))&lt;&gt;UPPER(TRIM(SUBSTITUTE(W378,CHAR(160)," "))))),"",(V378*VLOOKUP(UPPER(TRIM(SUBSTITUTE(W378,CHAR(160)," "))),AP4:AS49,3,FALSE))/(S378*VLOOKUP(UPPER(TRIM(SUBSTITUTE(T378,CHAR(160)," "))),AP4:AS49,3,FALSE))),"")),IFERROR(AK377,"")))</f>
        <v/>
      </c>
      <c r="AL378" s="40" t="str">
        <f t="shared" si="79"/>
        <v/>
      </c>
      <c r="AM378" s="50">
        <f t="shared" si="80"/>
        <v>0</v>
      </c>
      <c r="AN378" s="1"/>
      <c r="AO378" s="1"/>
      <c r="AP378" s="66" t="s">
        <v>468</v>
      </c>
      <c r="AQ378" s="1"/>
      <c r="AR378" s="1"/>
      <c r="AS378" s="1"/>
      <c r="BJ378" s="229">
        <v>1</v>
      </c>
    </row>
    <row r="379" spans="2:62" ht="20.100000000000001" customHeight="1" x14ac:dyDescent="0.25">
      <c r="B379" s="178">
        <f t="shared" si="81"/>
        <v>0</v>
      </c>
      <c r="C379" s="156"/>
      <c r="D379" s="157"/>
      <c r="E379" s="157"/>
      <c r="F379" s="157"/>
      <c r="G379" s="157"/>
      <c r="H379" s="157"/>
      <c r="I379" s="158"/>
      <c r="K379" s="255" t="str">
        <f t="shared" si="70"/>
        <v>►</v>
      </c>
      <c r="L379" s="341"/>
      <c r="M379" s="341"/>
      <c r="N379" s="341"/>
      <c r="O379" s="341"/>
      <c r="P379" s="341"/>
      <c r="Q379" s="1"/>
      <c r="R379" s="1"/>
      <c r="S379" s="77"/>
      <c r="T379" s="77"/>
      <c r="U379" s="77"/>
      <c r="V379" s="77"/>
      <c r="W379" s="1"/>
      <c r="X379" s="46" t="str">
        <f t="shared" si="74"/>
        <v/>
      </c>
      <c r="Y379" s="46" t="str">
        <f>IF(NOT(AND(LEFT(R379,1)="L",R379&lt;&gt;"LIGNE")),"",IF(UPPER(TRIM(W379))="QS","Qt. suffisante",IF(AJ379="","",IF(AF379="MASSE",IF(AJ379&gt;=1,"Kg","g"),IF(AF379="VOLUME",IF(AJ379&gt;=1,"L","cl"),IFERROR(VLOOKUP(UPPER(TRIM(V379)),AP4:AS49,4,FALSE),V379))))))</f>
        <v/>
      </c>
      <c r="Z379" s="78" t="str">
        <f t="shared" si="75"/>
        <v/>
      </c>
      <c r="AA379" s="45" t="str">
        <f>IF(NOT(AND(LEFT(R379,1)="L",R379&lt;&gt;"LIGNE")),"",IF(UPPER(TRIM(W379))="QS","Qt. suffisante",IF(AI379="","",IF(AF379="MASSE",IF(AI379&gt;=1,"Kg","g"),IF(AF379="VOLUME",IF(AI379&gt;=1,"L","cl"),IFERROR(VLOOKUP(UPPER(TRIM(V379)),AP4:AS49,4,FALSE),V379))))))</f>
        <v/>
      </c>
      <c r="AB379" s="47" t="str">
        <f t="shared" si="71"/>
        <v/>
      </c>
      <c r="AC379" s="47" t="str">
        <f t="shared" si="72"/>
        <v/>
      </c>
      <c r="AD379" s="47" t="str">
        <f t="shared" si="76"/>
        <v/>
      </c>
      <c r="AE379" s="1"/>
      <c r="AF379" s="48" t="str">
        <f>IF(NOT(AND(LEFT(R379,1)="L",R379&lt;&gt;"LIGNE")),"",IFERROR(VLOOKUP(UPPER(TRIM(V379)),AP4:AS49,2,FALSE),""))</f>
        <v/>
      </c>
      <c r="AG379" s="49" t="str">
        <f>IF(NOT(AND(LEFT(R379,1)="L",R379&lt;&gt;"LIGNE")),"",IFERROR(VLOOKUP(UPPER(TRIM(V379)),AP4:AS49,3,FALSE),""))</f>
        <v/>
      </c>
      <c r="AH379" s="49" t="str">
        <f t="shared" si="73"/>
        <v/>
      </c>
      <c r="AI379" s="49" t="str">
        <f t="shared" si="77"/>
        <v/>
      </c>
      <c r="AJ379" s="49" t="str">
        <f t="shared" si="78"/>
        <v/>
      </c>
      <c r="AK379" s="40" t="str">
        <f>IF(R379="RECETTE","",IF(R379="PRINCIPAL AUTEUR",IF(OR(S379="",T379="",V379="",W379="",S379=0),"",IFERROR(IF(OR(VLOOKUP(UPPER(TRIM(SUBSTITUTE(T379,CHAR(160)," "))),AP4:AS49,2,FALSE)&lt;&gt;VLOOKUP(UPPER(TRIM(SUBSTITUTE(W379,CHAR(160)," "))),AP4:AS49,2,FALSE),AND(VLOOKUP(UPPER(TRIM(SUBSTITUTE(T379,CHAR(160)," "))),AP4:AS49,2,FALSE)="AUTRE",UPPER(TRIM(SUBSTITUTE(T379,CHAR(160)," ")))&lt;&gt;UPPER(TRIM(SUBSTITUTE(W379,CHAR(160)," "))))),"",(V379*VLOOKUP(UPPER(TRIM(SUBSTITUTE(W379,CHAR(160)," "))),AP4:AS49,3,FALSE))/(S379*VLOOKUP(UPPER(TRIM(SUBSTITUTE(T379,CHAR(160)," "))),AP4:AS49,3,FALSE))),"")),IFERROR(AK378,"")))</f>
        <v/>
      </c>
      <c r="AL379" s="40" t="str">
        <f t="shared" si="79"/>
        <v/>
      </c>
      <c r="AM379" s="50">
        <f t="shared" si="80"/>
        <v>0</v>
      </c>
      <c r="AN379" s="1"/>
      <c r="AO379" s="1"/>
      <c r="AP379" s="75" t="s">
        <v>110</v>
      </c>
      <c r="AQ379" s="1"/>
      <c r="AR379" s="1"/>
      <c r="AS379" s="1"/>
      <c r="BJ379" s="229">
        <v>1</v>
      </c>
    </row>
    <row r="380" spans="2:62" ht="20.100000000000001" customHeight="1" x14ac:dyDescent="0.25">
      <c r="B380" s="178">
        <f t="shared" si="81"/>
        <v>0</v>
      </c>
      <c r="C380" s="156"/>
      <c r="D380" s="157"/>
      <c r="E380" s="157"/>
      <c r="F380" s="157"/>
      <c r="G380" s="157"/>
      <c r="H380" s="157"/>
      <c r="I380" s="158"/>
      <c r="K380" s="255" t="str">
        <f t="shared" si="70"/>
        <v>►</v>
      </c>
      <c r="L380" s="341"/>
      <c r="M380" s="341"/>
      <c r="N380" s="341"/>
      <c r="O380" s="341"/>
      <c r="P380" s="341"/>
      <c r="Q380" s="1"/>
      <c r="R380" s="1"/>
      <c r="S380" s="77"/>
      <c r="T380" s="77"/>
      <c r="U380" s="77"/>
      <c r="V380" s="77"/>
      <c r="W380" s="1"/>
      <c r="X380" s="46" t="str">
        <f t="shared" si="74"/>
        <v/>
      </c>
      <c r="Y380" s="46" t="str">
        <f>IF(NOT(AND(LEFT(R380,1)="L",R380&lt;&gt;"LIGNE")),"",IF(UPPER(TRIM(W380))="QS","Qt. suffisante",IF(AJ380="","",IF(AF380="MASSE",IF(AJ380&gt;=1,"Kg","g"),IF(AF380="VOLUME",IF(AJ380&gt;=1,"L","cl"),IFERROR(VLOOKUP(UPPER(TRIM(V380)),AP4:AS49,4,FALSE),V380))))))</f>
        <v/>
      </c>
      <c r="Z380" s="78" t="str">
        <f t="shared" si="75"/>
        <v/>
      </c>
      <c r="AA380" s="45" t="str">
        <f>IF(NOT(AND(LEFT(R380,1)="L",R380&lt;&gt;"LIGNE")),"",IF(UPPER(TRIM(W380))="QS","Qt. suffisante",IF(AI380="","",IF(AF380="MASSE",IF(AI380&gt;=1,"Kg","g"),IF(AF380="VOLUME",IF(AI380&gt;=1,"L","cl"),IFERROR(VLOOKUP(UPPER(TRIM(V380)),AP4:AS49,4,FALSE),V380))))))</f>
        <v/>
      </c>
      <c r="AB380" s="47" t="str">
        <f t="shared" si="71"/>
        <v/>
      </c>
      <c r="AC380" s="47" t="str">
        <f t="shared" si="72"/>
        <v/>
      </c>
      <c r="AD380" s="47" t="str">
        <f t="shared" si="76"/>
        <v/>
      </c>
      <c r="AE380" s="1"/>
      <c r="AF380" s="48" t="str">
        <f>IF(NOT(AND(LEFT(R380,1)="L",R380&lt;&gt;"LIGNE")),"",IFERROR(VLOOKUP(UPPER(TRIM(V380)),AP4:AS49,2,FALSE),""))</f>
        <v/>
      </c>
      <c r="AG380" s="49" t="str">
        <f>IF(NOT(AND(LEFT(R380,1)="L",R380&lt;&gt;"LIGNE")),"",IFERROR(VLOOKUP(UPPER(TRIM(V380)),AP4:AS49,3,FALSE),""))</f>
        <v/>
      </c>
      <c r="AH380" s="49" t="str">
        <f t="shared" si="73"/>
        <v/>
      </c>
      <c r="AI380" s="49" t="str">
        <f t="shared" si="77"/>
        <v/>
      </c>
      <c r="AJ380" s="49" t="str">
        <f t="shared" si="78"/>
        <v/>
      </c>
      <c r="AK380" s="40" t="str">
        <f>IF(R380="RECETTE","",IF(R380="PRINCIPAL AUTEUR",IF(OR(S380="",T380="",V380="",W380="",S380=0),"",IFERROR(IF(OR(VLOOKUP(UPPER(TRIM(SUBSTITUTE(T380,CHAR(160)," "))),AP4:AS49,2,FALSE)&lt;&gt;VLOOKUP(UPPER(TRIM(SUBSTITUTE(W380,CHAR(160)," "))),AP4:AS49,2,FALSE),AND(VLOOKUP(UPPER(TRIM(SUBSTITUTE(T380,CHAR(160)," "))),AP4:AS49,2,FALSE)="AUTRE",UPPER(TRIM(SUBSTITUTE(T380,CHAR(160)," ")))&lt;&gt;UPPER(TRIM(SUBSTITUTE(W380,CHAR(160)," "))))),"",(V380*VLOOKUP(UPPER(TRIM(SUBSTITUTE(W380,CHAR(160)," "))),AP4:AS49,3,FALSE))/(S380*VLOOKUP(UPPER(TRIM(SUBSTITUTE(T380,CHAR(160)," "))),AP4:AS49,3,FALSE))),"")),IFERROR(AK379,"")))</f>
        <v/>
      </c>
      <c r="AL380" s="40" t="str">
        <f t="shared" si="79"/>
        <v/>
      </c>
      <c r="AM380" s="50">
        <f t="shared" si="80"/>
        <v>0</v>
      </c>
      <c r="AN380" s="1"/>
      <c r="AO380" s="1"/>
      <c r="AP380" s="15" t="s">
        <v>323</v>
      </c>
      <c r="AQ380" s="1"/>
      <c r="AR380" s="1"/>
      <c r="AS380" s="1"/>
      <c r="BJ380" s="229">
        <v>1</v>
      </c>
    </row>
    <row r="381" spans="2:62" ht="20.100000000000001" customHeight="1" x14ac:dyDescent="0.25">
      <c r="B381" s="178">
        <f t="shared" si="81"/>
        <v>0</v>
      </c>
      <c r="C381" s="156"/>
      <c r="D381" s="157"/>
      <c r="E381" s="157"/>
      <c r="F381" s="157"/>
      <c r="G381" s="157"/>
      <c r="H381" s="157"/>
      <c r="I381" s="158"/>
      <c r="K381" s="255" t="str">
        <f t="shared" ref="K381:K444" si="82">IF(OR(S381&lt;&gt;"",T381&lt;&gt;"",U381&lt;&gt;"",V381&lt;&gt;""),"A","►")</f>
        <v>►</v>
      </c>
      <c r="L381" s="341"/>
      <c r="M381" s="341"/>
      <c r="N381" s="341"/>
      <c r="O381" s="341"/>
      <c r="P381" s="341"/>
      <c r="Q381" s="1"/>
      <c r="R381" s="1"/>
      <c r="S381" s="77"/>
      <c r="T381" s="77"/>
      <c r="U381" s="77"/>
      <c r="V381" s="77"/>
      <c r="W381" s="1"/>
      <c r="X381" s="46" t="str">
        <f t="shared" si="74"/>
        <v/>
      </c>
      <c r="Y381" s="46" t="str">
        <f>IF(NOT(AND(LEFT(R381,1)="L",R381&lt;&gt;"LIGNE")),"",IF(UPPER(TRIM(W381))="QS","Qt. suffisante",IF(AJ381="","",IF(AF381="MASSE",IF(AJ381&gt;=1,"Kg","g"),IF(AF381="VOLUME",IF(AJ381&gt;=1,"L","cl"),IFERROR(VLOOKUP(UPPER(TRIM(V381)),AP4:AS49,4,FALSE),V381))))))</f>
        <v/>
      </c>
      <c r="Z381" s="78" t="str">
        <f t="shared" si="75"/>
        <v/>
      </c>
      <c r="AA381" s="45" t="str">
        <f>IF(NOT(AND(LEFT(R381,1)="L",R381&lt;&gt;"LIGNE")),"",IF(UPPER(TRIM(W381))="QS","Qt. suffisante",IF(AI381="","",IF(AF381="MASSE",IF(AI381&gt;=1,"Kg","g"),IF(AF381="VOLUME",IF(AI381&gt;=1,"L","cl"),IFERROR(VLOOKUP(UPPER(TRIM(V381)),AP4:AS49,4,FALSE),V381))))))</f>
        <v/>
      </c>
      <c r="AB381" s="47" t="str">
        <f t="shared" ref="AB381:AB444" si="83">IF(R381="PRINCIPAL AUTEUR",IF(OR(S381="",T381="",V381="",W381=""),"À COMPLÉTER",IF(OR(AC381="",AD381=""),"UNITÉ ?",IF(OR(AC381&lt;&gt;AD381,AND(AC381="AUTRE",UPPER(TRIM(SUBSTITUTE(T381,CHAR(160)," ")))&lt;&gt;UPPER(TRIM(SUBSTITUTE(W381,CHAR(160)," "))))),"UNITÉS INCOMPATIBLES","OK"))),IF(NOT(AND(LEFT(R381,1)="L",R381&lt;&gt;"LIGNE")),"",IF(AND(W381&lt;&gt;"",UPPER(TRIM(W381))&lt;&gt;"F",UPPER(TRIM(W381))&lt;&gt;"QS"),"RÈGLE ?",IF(UPPER(TRIM(W381))="QS","OK",IF(NOT(ISNUMBER(U381)),"QUANTITÉ ?",IF(V381="","UNITÉ ?",IF(COUNTIF($AP$4:$AP$49,UPPER(TRIM(V381)))=0,"UNITÉ ?","OK")))))))</f>
        <v/>
      </c>
      <c r="AC381" s="47" t="str">
        <f t="shared" ref="AC381:AC444" si="84">IF(R381&lt;&gt;"PRINCIPAL AUTEUR","",IFERROR(VLOOKUP(UPPER(TRIM(SUBSTITUTE(T381,CHAR(160)," "))),$AP$4:$AS$49,2,FALSE),""))</f>
        <v/>
      </c>
      <c r="AD381" s="47" t="str">
        <f t="shared" si="76"/>
        <v/>
      </c>
      <c r="AE381" s="1"/>
      <c r="AF381" s="48" t="str">
        <f>IF(NOT(AND(LEFT(R381,1)="L",R381&lt;&gt;"LIGNE")),"",IFERROR(VLOOKUP(UPPER(TRIM(V381)),AP4:AS49,2,FALSE),""))</f>
        <v/>
      </c>
      <c r="AG381" s="49" t="str">
        <f>IF(NOT(AND(LEFT(R381,1)="L",R381&lt;&gt;"LIGNE")),"",IFERROR(VLOOKUP(UPPER(TRIM(V381)),AP4:AS49,3,FALSE),""))</f>
        <v/>
      </c>
      <c r="AH381" s="49" t="str">
        <f t="shared" ref="AH381:AH444" si="85">IF(NOT(AND(LEFT(R381,1)="L",R381&lt;&gt;"LIGNE")),"",IF(UPPER(TRIM(W381))="QS","",IF(OR(T381="",U381="",AG381=""),"",U381*AG381)))</f>
        <v/>
      </c>
      <c r="AI381" s="49" t="str">
        <f t="shared" si="77"/>
        <v/>
      </c>
      <c r="AJ381" s="49" t="str">
        <f t="shared" si="78"/>
        <v/>
      </c>
      <c r="AK381" s="40" t="str">
        <f>IF(R381="RECETTE","",IF(R381="PRINCIPAL AUTEUR",IF(OR(S381="",T381="",V381="",W381="",S381=0),"",IFERROR(IF(OR(VLOOKUP(UPPER(TRIM(SUBSTITUTE(T381,CHAR(160)," "))),AP4:AS49,2,FALSE)&lt;&gt;VLOOKUP(UPPER(TRIM(SUBSTITUTE(W381,CHAR(160)," "))),AP4:AS49,2,FALSE),AND(VLOOKUP(UPPER(TRIM(SUBSTITUTE(T381,CHAR(160)," "))),AP4:AS49,2,FALSE)="AUTRE",UPPER(TRIM(SUBSTITUTE(T381,CHAR(160)," ")))&lt;&gt;UPPER(TRIM(SUBSTITUTE(W381,CHAR(160)," "))))),"",(V381*VLOOKUP(UPPER(TRIM(SUBSTITUTE(W381,CHAR(160)," "))),AP4:AS49,3,FALSE))/(S381*VLOOKUP(UPPER(TRIM(SUBSTITUTE(T381,CHAR(160)," "))),AP4:AS49,3,FALSE))),"")),IFERROR(AK380,"")))</f>
        <v/>
      </c>
      <c r="AL381" s="40" t="str">
        <f t="shared" si="79"/>
        <v/>
      </c>
      <c r="AM381" s="50">
        <f t="shared" si="80"/>
        <v>0</v>
      </c>
      <c r="AN381" s="1"/>
      <c r="AO381" s="1"/>
      <c r="AP381" s="21" t="s">
        <v>272</v>
      </c>
      <c r="AQ381" s="1"/>
      <c r="AR381" s="1"/>
      <c r="AS381" s="1"/>
      <c r="BJ381" s="229">
        <v>1</v>
      </c>
    </row>
    <row r="382" spans="2:62" ht="20.100000000000001" customHeight="1" x14ac:dyDescent="0.25">
      <c r="B382" s="178">
        <f t="shared" si="81"/>
        <v>0</v>
      </c>
      <c r="C382" s="156"/>
      <c r="D382" s="157"/>
      <c r="E382" s="157"/>
      <c r="F382" s="157"/>
      <c r="G382" s="157"/>
      <c r="H382" s="157"/>
      <c r="I382" s="158"/>
      <c r="K382" s="255" t="str">
        <f t="shared" si="82"/>
        <v>►</v>
      </c>
      <c r="L382" s="341"/>
      <c r="M382" s="341"/>
      <c r="N382" s="341"/>
      <c r="O382" s="341"/>
      <c r="P382" s="341"/>
      <c r="Q382" s="1"/>
      <c r="R382" s="1"/>
      <c r="S382" s="77"/>
      <c r="T382" s="77"/>
      <c r="U382" s="77"/>
      <c r="V382" s="77"/>
      <c r="W382" s="1"/>
      <c r="X382" s="46" t="str">
        <f t="shared" si="74"/>
        <v/>
      </c>
      <c r="Y382" s="46" t="str">
        <f>IF(NOT(AND(LEFT(R382,1)="L",R382&lt;&gt;"LIGNE")),"",IF(UPPER(TRIM(W382))="QS","Qt. suffisante",IF(AJ382="","",IF(AF382="MASSE",IF(AJ382&gt;=1,"Kg","g"),IF(AF382="VOLUME",IF(AJ382&gt;=1,"L","cl"),IFERROR(VLOOKUP(UPPER(TRIM(V382)),AP4:AS49,4,FALSE),V382))))))</f>
        <v/>
      </c>
      <c r="Z382" s="78" t="str">
        <f t="shared" si="75"/>
        <v/>
      </c>
      <c r="AA382" s="45" t="str">
        <f>IF(NOT(AND(LEFT(R382,1)="L",R382&lt;&gt;"LIGNE")),"",IF(UPPER(TRIM(W382))="QS","Qt. suffisante",IF(AI382="","",IF(AF382="MASSE",IF(AI382&gt;=1,"Kg","g"),IF(AF382="VOLUME",IF(AI382&gt;=1,"L","cl"),IFERROR(VLOOKUP(UPPER(TRIM(V382)),AP4:AS49,4,FALSE),V382))))))</f>
        <v/>
      </c>
      <c r="AB382" s="47" t="str">
        <f t="shared" si="83"/>
        <v/>
      </c>
      <c r="AC382" s="47" t="str">
        <f t="shared" si="84"/>
        <v/>
      </c>
      <c r="AD382" s="47" t="str">
        <f t="shared" si="76"/>
        <v/>
      </c>
      <c r="AE382" s="1"/>
      <c r="AF382" s="48" t="str">
        <f>IF(NOT(AND(LEFT(R382,1)="L",R382&lt;&gt;"LIGNE")),"",IFERROR(VLOOKUP(UPPER(TRIM(V382)),AP4:AS49,2,FALSE),""))</f>
        <v/>
      </c>
      <c r="AG382" s="49" t="str">
        <f>IF(NOT(AND(LEFT(R382,1)="L",R382&lt;&gt;"LIGNE")),"",IFERROR(VLOOKUP(UPPER(TRIM(V382)),AP4:AS49,3,FALSE),""))</f>
        <v/>
      </c>
      <c r="AH382" s="49" t="str">
        <f t="shared" si="85"/>
        <v/>
      </c>
      <c r="AI382" s="49" t="str">
        <f t="shared" si="77"/>
        <v/>
      </c>
      <c r="AJ382" s="49" t="str">
        <f t="shared" si="78"/>
        <v/>
      </c>
      <c r="AK382" s="40" t="str">
        <f>IF(R382="RECETTE","",IF(R382="PRINCIPAL AUTEUR",IF(OR(S382="",T382="",V382="",W382="",S382=0),"",IFERROR(IF(OR(VLOOKUP(UPPER(TRIM(SUBSTITUTE(T382,CHAR(160)," "))),AP4:AS49,2,FALSE)&lt;&gt;VLOOKUP(UPPER(TRIM(SUBSTITUTE(W382,CHAR(160)," "))),AP4:AS49,2,FALSE),AND(VLOOKUP(UPPER(TRIM(SUBSTITUTE(T382,CHAR(160)," "))),AP4:AS49,2,FALSE)="AUTRE",UPPER(TRIM(SUBSTITUTE(T382,CHAR(160)," ")))&lt;&gt;UPPER(TRIM(SUBSTITUTE(W382,CHAR(160)," "))))),"",(V382*VLOOKUP(UPPER(TRIM(SUBSTITUTE(W382,CHAR(160)," "))),AP4:AS49,3,FALSE))/(S382*VLOOKUP(UPPER(TRIM(SUBSTITUTE(T382,CHAR(160)," "))),AP4:AS49,3,FALSE))),"")),IFERROR(AK381,"")))</f>
        <v/>
      </c>
      <c r="AL382" s="40" t="str">
        <f t="shared" si="79"/>
        <v/>
      </c>
      <c r="AM382" s="50">
        <f t="shared" si="80"/>
        <v>0</v>
      </c>
      <c r="AN382" s="1"/>
      <c r="AO382" s="1"/>
      <c r="AP382" s="26" t="s">
        <v>469</v>
      </c>
      <c r="AQ382" s="1"/>
      <c r="AR382" s="1"/>
      <c r="AS382" s="1"/>
      <c r="BJ382" s="229">
        <v>1</v>
      </c>
    </row>
    <row r="383" spans="2:62" ht="20.100000000000001" customHeight="1" x14ac:dyDescent="0.25">
      <c r="B383" s="178">
        <f t="shared" si="81"/>
        <v>0</v>
      </c>
      <c r="C383" s="156"/>
      <c r="D383" s="157"/>
      <c r="E383" s="157"/>
      <c r="F383" s="157"/>
      <c r="G383" s="157"/>
      <c r="H383" s="157"/>
      <c r="I383" s="158"/>
      <c r="K383" s="255" t="str">
        <f t="shared" si="82"/>
        <v>►</v>
      </c>
      <c r="L383" s="341"/>
      <c r="M383" s="341"/>
      <c r="N383" s="341"/>
      <c r="O383" s="341"/>
      <c r="P383" s="341"/>
      <c r="Q383" s="1"/>
      <c r="R383" s="1"/>
      <c r="S383" s="77"/>
      <c r="T383" s="77"/>
      <c r="U383" s="77"/>
      <c r="V383" s="77"/>
      <c r="W383" s="1"/>
      <c r="X383" s="46" t="str">
        <f t="shared" si="74"/>
        <v/>
      </c>
      <c r="Y383" s="46" t="str">
        <f>IF(NOT(AND(LEFT(R383,1)="L",R383&lt;&gt;"LIGNE")),"",IF(UPPER(TRIM(W383))="QS","Qt. suffisante",IF(AJ383="","",IF(AF383="MASSE",IF(AJ383&gt;=1,"Kg","g"),IF(AF383="VOLUME",IF(AJ383&gt;=1,"L","cl"),IFERROR(VLOOKUP(UPPER(TRIM(V383)),AP4:AS49,4,FALSE),V383))))))</f>
        <v/>
      </c>
      <c r="Z383" s="78" t="str">
        <f t="shared" si="75"/>
        <v/>
      </c>
      <c r="AA383" s="45" t="str">
        <f>IF(NOT(AND(LEFT(R383,1)="L",R383&lt;&gt;"LIGNE")),"",IF(UPPER(TRIM(W383))="QS","Qt. suffisante",IF(AI383="","",IF(AF383="MASSE",IF(AI383&gt;=1,"Kg","g"),IF(AF383="VOLUME",IF(AI383&gt;=1,"L","cl"),IFERROR(VLOOKUP(UPPER(TRIM(V383)),AP4:AS49,4,FALSE),V383))))))</f>
        <v/>
      </c>
      <c r="AB383" s="47" t="str">
        <f t="shared" si="83"/>
        <v/>
      </c>
      <c r="AC383" s="47" t="str">
        <f t="shared" si="84"/>
        <v/>
      </c>
      <c r="AD383" s="47" t="str">
        <f t="shared" si="76"/>
        <v/>
      </c>
      <c r="AE383" s="1"/>
      <c r="AF383" s="48" t="str">
        <f>IF(NOT(AND(LEFT(R383,1)="L",R383&lt;&gt;"LIGNE")),"",IFERROR(VLOOKUP(UPPER(TRIM(V383)),AP4:AS49,2,FALSE),""))</f>
        <v/>
      </c>
      <c r="AG383" s="49" t="str">
        <f>IF(NOT(AND(LEFT(R383,1)="L",R383&lt;&gt;"LIGNE")),"",IFERROR(VLOOKUP(UPPER(TRIM(V383)),AP4:AS49,3,FALSE),""))</f>
        <v/>
      </c>
      <c r="AH383" s="49" t="str">
        <f t="shared" si="85"/>
        <v/>
      </c>
      <c r="AI383" s="49" t="str">
        <f t="shared" si="77"/>
        <v/>
      </c>
      <c r="AJ383" s="49" t="str">
        <f t="shared" si="78"/>
        <v/>
      </c>
      <c r="AK383" s="40" t="str">
        <f>IF(R383="RECETTE","",IF(R383="PRINCIPAL AUTEUR",IF(OR(S383="",T383="",V383="",W383="",S383=0),"",IFERROR(IF(OR(VLOOKUP(UPPER(TRIM(SUBSTITUTE(T383,CHAR(160)," "))),AP4:AS49,2,FALSE)&lt;&gt;VLOOKUP(UPPER(TRIM(SUBSTITUTE(W383,CHAR(160)," "))),AP4:AS49,2,FALSE),AND(VLOOKUP(UPPER(TRIM(SUBSTITUTE(T383,CHAR(160)," "))),AP4:AS49,2,FALSE)="AUTRE",UPPER(TRIM(SUBSTITUTE(T383,CHAR(160)," ")))&lt;&gt;UPPER(TRIM(SUBSTITUTE(W383,CHAR(160)," "))))),"",(V383*VLOOKUP(UPPER(TRIM(SUBSTITUTE(W383,CHAR(160)," "))),AP4:AS49,3,FALSE))/(S383*VLOOKUP(UPPER(TRIM(SUBSTITUTE(T383,CHAR(160)," "))),AP4:AS49,3,FALSE))),"")),IFERROR(AK382,"")))</f>
        <v/>
      </c>
      <c r="AL383" s="40" t="str">
        <f t="shared" si="79"/>
        <v/>
      </c>
      <c r="AM383" s="50">
        <f t="shared" si="80"/>
        <v>0</v>
      </c>
      <c r="AN383" s="1"/>
      <c r="AO383" s="1"/>
      <c r="AP383" s="26" t="s">
        <v>470</v>
      </c>
      <c r="AQ383" s="1"/>
      <c r="AR383" s="1"/>
      <c r="AS383" s="1"/>
      <c r="BJ383" s="229">
        <v>1</v>
      </c>
    </row>
    <row r="384" spans="2:62" ht="20.100000000000001" customHeight="1" x14ac:dyDescent="0.25">
      <c r="B384" s="178">
        <f t="shared" si="81"/>
        <v>0</v>
      </c>
      <c r="C384" s="156"/>
      <c r="D384" s="157"/>
      <c r="E384" s="157"/>
      <c r="F384" s="157"/>
      <c r="G384" s="157"/>
      <c r="H384" s="157"/>
      <c r="I384" s="158"/>
      <c r="K384" s="255" t="str">
        <f t="shared" si="82"/>
        <v>►</v>
      </c>
      <c r="L384" s="341"/>
      <c r="M384" s="341"/>
      <c r="N384" s="341"/>
      <c r="O384" s="341"/>
      <c r="P384" s="341"/>
      <c r="Q384" s="1"/>
      <c r="R384" s="1"/>
      <c r="S384" s="77"/>
      <c r="T384" s="77"/>
      <c r="U384" s="77"/>
      <c r="V384" s="77"/>
      <c r="W384" s="1"/>
      <c r="X384" s="46" t="str">
        <f t="shared" si="74"/>
        <v/>
      </c>
      <c r="Y384" s="46" t="str">
        <f>IF(NOT(AND(LEFT(R384,1)="L",R384&lt;&gt;"LIGNE")),"",IF(UPPER(TRIM(W384))="QS","Qt. suffisante",IF(AJ384="","",IF(AF384="MASSE",IF(AJ384&gt;=1,"Kg","g"),IF(AF384="VOLUME",IF(AJ384&gt;=1,"L","cl"),IFERROR(VLOOKUP(UPPER(TRIM(V384)),AP4:AS49,4,FALSE),V384))))))</f>
        <v/>
      </c>
      <c r="Z384" s="78" t="str">
        <f t="shared" si="75"/>
        <v/>
      </c>
      <c r="AA384" s="45" t="str">
        <f>IF(NOT(AND(LEFT(R384,1)="L",R384&lt;&gt;"LIGNE")),"",IF(UPPER(TRIM(W384))="QS","Qt. suffisante",IF(AI384="","",IF(AF384="MASSE",IF(AI384&gt;=1,"Kg","g"),IF(AF384="VOLUME",IF(AI384&gt;=1,"L","cl"),IFERROR(VLOOKUP(UPPER(TRIM(V384)),AP4:AS49,4,FALSE),V384))))))</f>
        <v/>
      </c>
      <c r="AB384" s="47" t="str">
        <f t="shared" si="83"/>
        <v/>
      </c>
      <c r="AC384" s="47" t="str">
        <f t="shared" si="84"/>
        <v/>
      </c>
      <c r="AD384" s="47" t="str">
        <f t="shared" si="76"/>
        <v/>
      </c>
      <c r="AE384" s="1"/>
      <c r="AF384" s="48" t="str">
        <f>IF(NOT(AND(LEFT(R384,1)="L",R384&lt;&gt;"LIGNE")),"",IFERROR(VLOOKUP(UPPER(TRIM(V384)),AP4:AS49,2,FALSE),""))</f>
        <v/>
      </c>
      <c r="AG384" s="49" t="str">
        <f>IF(NOT(AND(LEFT(R384,1)="L",R384&lt;&gt;"LIGNE")),"",IFERROR(VLOOKUP(UPPER(TRIM(V384)),AP4:AS49,3,FALSE),""))</f>
        <v/>
      </c>
      <c r="AH384" s="49" t="str">
        <f t="shared" si="85"/>
        <v/>
      </c>
      <c r="AI384" s="49" t="str">
        <f t="shared" si="77"/>
        <v/>
      </c>
      <c r="AJ384" s="49" t="str">
        <f t="shared" si="78"/>
        <v/>
      </c>
      <c r="AK384" s="40" t="str">
        <f>IF(R384="RECETTE","",IF(R384="PRINCIPAL AUTEUR",IF(OR(S384="",T384="",V384="",W384="",S384=0),"",IFERROR(IF(OR(VLOOKUP(UPPER(TRIM(SUBSTITUTE(T384,CHAR(160)," "))),AP4:AS49,2,FALSE)&lt;&gt;VLOOKUP(UPPER(TRIM(SUBSTITUTE(W384,CHAR(160)," "))),AP4:AS49,2,FALSE),AND(VLOOKUP(UPPER(TRIM(SUBSTITUTE(T384,CHAR(160)," "))),AP4:AS49,2,FALSE)="AUTRE",UPPER(TRIM(SUBSTITUTE(T384,CHAR(160)," ")))&lt;&gt;UPPER(TRIM(SUBSTITUTE(W384,CHAR(160)," "))))),"",(V384*VLOOKUP(UPPER(TRIM(SUBSTITUTE(W384,CHAR(160)," "))),AP4:AS49,3,FALSE))/(S384*VLOOKUP(UPPER(TRIM(SUBSTITUTE(T384,CHAR(160)," "))),AP4:AS49,3,FALSE))),"")),IFERROR(AK383,"")))</f>
        <v/>
      </c>
      <c r="AL384" s="40" t="str">
        <f t="shared" si="79"/>
        <v/>
      </c>
      <c r="AM384" s="50">
        <f t="shared" si="80"/>
        <v>0</v>
      </c>
      <c r="AN384" s="1"/>
      <c r="AO384" s="1"/>
      <c r="AP384" s="26" t="s">
        <v>471</v>
      </c>
      <c r="AQ384" s="1"/>
      <c r="AR384" s="1"/>
      <c r="AS384" s="1"/>
      <c r="BJ384" s="229">
        <v>1</v>
      </c>
    </row>
    <row r="385" spans="2:62" ht="20.100000000000001" customHeight="1" x14ac:dyDescent="0.25">
      <c r="B385" s="178">
        <f t="shared" si="81"/>
        <v>0</v>
      </c>
      <c r="C385" s="156"/>
      <c r="D385" s="157"/>
      <c r="E385" s="157"/>
      <c r="F385" s="157"/>
      <c r="G385" s="157"/>
      <c r="H385" s="157"/>
      <c r="I385" s="158"/>
      <c r="K385" s="255" t="str">
        <f t="shared" si="82"/>
        <v>►</v>
      </c>
      <c r="L385" s="341"/>
      <c r="M385" s="341"/>
      <c r="N385" s="341"/>
      <c r="O385" s="341"/>
      <c r="P385" s="341"/>
      <c r="Q385" s="1"/>
      <c r="R385" s="1"/>
      <c r="S385" s="77"/>
      <c r="T385" s="77"/>
      <c r="U385" s="77"/>
      <c r="V385" s="77"/>
      <c r="W385" s="1"/>
      <c r="X385" s="46" t="str">
        <f t="shared" si="74"/>
        <v/>
      </c>
      <c r="Y385" s="46" t="str">
        <f>IF(NOT(AND(LEFT(R385,1)="L",R385&lt;&gt;"LIGNE")),"",IF(UPPER(TRIM(W385))="QS","Qt. suffisante",IF(AJ385="","",IF(AF385="MASSE",IF(AJ385&gt;=1,"Kg","g"),IF(AF385="VOLUME",IF(AJ385&gt;=1,"L","cl"),IFERROR(VLOOKUP(UPPER(TRIM(V385)),AP4:AS49,4,FALSE),V385))))))</f>
        <v/>
      </c>
      <c r="Z385" s="78" t="str">
        <f t="shared" si="75"/>
        <v/>
      </c>
      <c r="AA385" s="45" t="str">
        <f>IF(NOT(AND(LEFT(R385,1)="L",R385&lt;&gt;"LIGNE")),"",IF(UPPER(TRIM(W385))="QS","Qt. suffisante",IF(AI385="","",IF(AF385="MASSE",IF(AI385&gt;=1,"Kg","g"),IF(AF385="VOLUME",IF(AI385&gt;=1,"L","cl"),IFERROR(VLOOKUP(UPPER(TRIM(V385)),AP4:AS49,4,FALSE),V385))))))</f>
        <v/>
      </c>
      <c r="AB385" s="47" t="str">
        <f t="shared" si="83"/>
        <v/>
      </c>
      <c r="AC385" s="47" t="str">
        <f t="shared" si="84"/>
        <v/>
      </c>
      <c r="AD385" s="47" t="str">
        <f t="shared" si="76"/>
        <v/>
      </c>
      <c r="AE385" s="1"/>
      <c r="AF385" s="48" t="str">
        <f>IF(NOT(AND(LEFT(R385,1)="L",R385&lt;&gt;"LIGNE")),"",IFERROR(VLOOKUP(UPPER(TRIM(V385)),AP4:AS49,2,FALSE),""))</f>
        <v/>
      </c>
      <c r="AG385" s="49" t="str">
        <f>IF(NOT(AND(LEFT(R385,1)="L",R385&lt;&gt;"LIGNE")),"",IFERROR(VLOOKUP(UPPER(TRIM(V385)),AP4:AS49,3,FALSE),""))</f>
        <v/>
      </c>
      <c r="AH385" s="49" t="str">
        <f t="shared" si="85"/>
        <v/>
      </c>
      <c r="AI385" s="49" t="str">
        <f t="shared" si="77"/>
        <v/>
      </c>
      <c r="AJ385" s="49" t="str">
        <f t="shared" si="78"/>
        <v/>
      </c>
      <c r="AK385" s="40" t="str">
        <f>IF(R385="RECETTE","",IF(R385="PRINCIPAL AUTEUR",IF(OR(S385="",T385="",V385="",W385="",S385=0),"",IFERROR(IF(OR(VLOOKUP(UPPER(TRIM(SUBSTITUTE(T385,CHAR(160)," "))),AP4:AS49,2,FALSE)&lt;&gt;VLOOKUP(UPPER(TRIM(SUBSTITUTE(W385,CHAR(160)," "))),AP4:AS49,2,FALSE),AND(VLOOKUP(UPPER(TRIM(SUBSTITUTE(T385,CHAR(160)," "))),AP4:AS49,2,FALSE)="AUTRE",UPPER(TRIM(SUBSTITUTE(T385,CHAR(160)," ")))&lt;&gt;UPPER(TRIM(SUBSTITUTE(W385,CHAR(160)," "))))),"",(V385*VLOOKUP(UPPER(TRIM(SUBSTITUTE(W385,CHAR(160)," "))),AP4:AS49,3,FALSE))/(S385*VLOOKUP(UPPER(TRIM(SUBSTITUTE(T385,CHAR(160)," "))),AP4:AS49,3,FALSE))),"")),IFERROR(AK384,"")))</f>
        <v/>
      </c>
      <c r="AL385" s="40" t="str">
        <f t="shared" si="79"/>
        <v/>
      </c>
      <c r="AM385" s="50">
        <f t="shared" si="80"/>
        <v>0</v>
      </c>
      <c r="AN385" s="1"/>
      <c r="AO385" s="1"/>
      <c r="AP385" s="51" t="s">
        <v>0</v>
      </c>
      <c r="AQ385" s="1"/>
      <c r="AR385" s="1"/>
      <c r="AS385" s="1"/>
      <c r="BJ385" s="229">
        <v>1</v>
      </c>
    </row>
    <row r="386" spans="2:62" ht="20.100000000000001" customHeight="1" x14ac:dyDescent="0.25">
      <c r="B386" s="178">
        <f t="shared" si="81"/>
        <v>0</v>
      </c>
      <c r="C386" s="156"/>
      <c r="D386" s="157"/>
      <c r="E386" s="157"/>
      <c r="F386" s="157"/>
      <c r="G386" s="157"/>
      <c r="H386" s="157"/>
      <c r="I386" s="158"/>
      <c r="K386" s="255" t="str">
        <f t="shared" si="82"/>
        <v>►</v>
      </c>
      <c r="L386" s="341"/>
      <c r="M386" s="341"/>
      <c r="N386" s="341"/>
      <c r="O386" s="341"/>
      <c r="P386" s="341"/>
      <c r="Q386" s="1"/>
      <c r="R386" s="1"/>
      <c r="S386" s="77"/>
      <c r="T386" s="77"/>
      <c r="U386" s="77"/>
      <c r="V386" s="77"/>
      <c r="W386" s="1"/>
      <c r="X386" s="46" t="str">
        <f t="shared" si="74"/>
        <v/>
      </c>
      <c r="Y386" s="46" t="str">
        <f>IF(NOT(AND(LEFT(R386,1)="L",R386&lt;&gt;"LIGNE")),"",IF(UPPER(TRIM(W386))="QS","Qt. suffisante",IF(AJ386="","",IF(AF386="MASSE",IF(AJ386&gt;=1,"Kg","g"),IF(AF386="VOLUME",IF(AJ386&gt;=1,"L","cl"),IFERROR(VLOOKUP(UPPER(TRIM(V386)),AP4:AS49,4,FALSE),V386))))))</f>
        <v/>
      </c>
      <c r="Z386" s="78" t="str">
        <f t="shared" si="75"/>
        <v/>
      </c>
      <c r="AA386" s="45" t="str">
        <f>IF(NOT(AND(LEFT(R386,1)="L",R386&lt;&gt;"LIGNE")),"",IF(UPPER(TRIM(W386))="QS","Qt. suffisante",IF(AI386="","",IF(AF386="MASSE",IF(AI386&gt;=1,"Kg","g"),IF(AF386="VOLUME",IF(AI386&gt;=1,"L","cl"),IFERROR(VLOOKUP(UPPER(TRIM(V386)),AP4:AS49,4,FALSE),V386))))))</f>
        <v/>
      </c>
      <c r="AB386" s="47" t="str">
        <f t="shared" si="83"/>
        <v/>
      </c>
      <c r="AC386" s="47" t="str">
        <f t="shared" si="84"/>
        <v/>
      </c>
      <c r="AD386" s="47" t="str">
        <f t="shared" si="76"/>
        <v/>
      </c>
      <c r="AE386" s="1"/>
      <c r="AF386" s="48" t="str">
        <f>IF(NOT(AND(LEFT(R386,1)="L",R386&lt;&gt;"LIGNE")),"",IFERROR(VLOOKUP(UPPER(TRIM(V386)),AP4:AS49,2,FALSE),""))</f>
        <v/>
      </c>
      <c r="AG386" s="49" t="str">
        <f>IF(NOT(AND(LEFT(R386,1)="L",R386&lt;&gt;"LIGNE")),"",IFERROR(VLOOKUP(UPPER(TRIM(V386)),AP4:AS49,3,FALSE),""))</f>
        <v/>
      </c>
      <c r="AH386" s="49" t="str">
        <f t="shared" si="85"/>
        <v/>
      </c>
      <c r="AI386" s="49" t="str">
        <f t="shared" si="77"/>
        <v/>
      </c>
      <c r="AJ386" s="49" t="str">
        <f t="shared" si="78"/>
        <v/>
      </c>
      <c r="AK386" s="40" t="str">
        <f>IF(R386="RECETTE","",IF(R386="PRINCIPAL AUTEUR",IF(OR(S386="",T386="",V386="",W386="",S386=0),"",IFERROR(IF(OR(VLOOKUP(UPPER(TRIM(SUBSTITUTE(T386,CHAR(160)," "))),AP4:AS49,2,FALSE)&lt;&gt;VLOOKUP(UPPER(TRIM(SUBSTITUTE(W386,CHAR(160)," "))),AP4:AS49,2,FALSE),AND(VLOOKUP(UPPER(TRIM(SUBSTITUTE(T386,CHAR(160)," "))),AP4:AS49,2,FALSE)="AUTRE",UPPER(TRIM(SUBSTITUTE(T386,CHAR(160)," ")))&lt;&gt;UPPER(TRIM(SUBSTITUTE(W386,CHAR(160)," "))))),"",(V386*VLOOKUP(UPPER(TRIM(SUBSTITUTE(W386,CHAR(160)," "))),AP4:AS49,3,FALSE))/(S386*VLOOKUP(UPPER(TRIM(SUBSTITUTE(T386,CHAR(160)," "))),AP4:AS49,3,FALSE))),"")),IFERROR(AK385,"")))</f>
        <v/>
      </c>
      <c r="AL386" s="40" t="str">
        <f t="shared" si="79"/>
        <v/>
      </c>
      <c r="AM386" s="50">
        <f t="shared" si="80"/>
        <v>0</v>
      </c>
      <c r="AN386" s="1"/>
      <c r="AO386" s="1"/>
      <c r="AP386" s="55" t="s">
        <v>314</v>
      </c>
      <c r="AQ386" s="1"/>
      <c r="AR386" s="1"/>
      <c r="AS386" s="1"/>
      <c r="BJ386" s="229">
        <v>1</v>
      </c>
    </row>
    <row r="387" spans="2:62" ht="20.100000000000001" customHeight="1" x14ac:dyDescent="0.25">
      <c r="B387" s="178">
        <f t="shared" si="81"/>
        <v>0</v>
      </c>
      <c r="C387" s="156"/>
      <c r="D387" s="157"/>
      <c r="E387" s="157"/>
      <c r="F387" s="157"/>
      <c r="G387" s="157"/>
      <c r="H387" s="157"/>
      <c r="I387" s="158"/>
      <c r="K387" s="255" t="str">
        <f t="shared" si="82"/>
        <v>►</v>
      </c>
      <c r="L387" s="341"/>
      <c r="M387" s="341"/>
      <c r="N387" s="341"/>
      <c r="O387" s="341"/>
      <c r="P387" s="341"/>
      <c r="Q387" s="1"/>
      <c r="R387" s="1"/>
      <c r="S387" s="77"/>
      <c r="T387" s="77"/>
      <c r="U387" s="77"/>
      <c r="V387" s="77"/>
      <c r="W387" s="1"/>
      <c r="X387" s="46" t="str">
        <f t="shared" si="74"/>
        <v/>
      </c>
      <c r="Y387" s="46" t="str">
        <f>IF(NOT(AND(LEFT(R387,1)="L",R387&lt;&gt;"LIGNE")),"",IF(UPPER(TRIM(W387))="QS","Qt. suffisante",IF(AJ387="","",IF(AF387="MASSE",IF(AJ387&gt;=1,"Kg","g"),IF(AF387="VOLUME",IF(AJ387&gt;=1,"L","cl"),IFERROR(VLOOKUP(UPPER(TRIM(V387)),AP4:AS49,4,FALSE),V387))))))</f>
        <v/>
      </c>
      <c r="Z387" s="78" t="str">
        <f t="shared" si="75"/>
        <v/>
      </c>
      <c r="AA387" s="45" t="str">
        <f>IF(NOT(AND(LEFT(R387,1)="L",R387&lt;&gt;"LIGNE")),"",IF(UPPER(TRIM(W387))="QS","Qt. suffisante",IF(AI387="","",IF(AF387="MASSE",IF(AI387&gt;=1,"Kg","g"),IF(AF387="VOLUME",IF(AI387&gt;=1,"L","cl"),IFERROR(VLOOKUP(UPPER(TRIM(V387)),AP4:AS49,4,FALSE),V387))))))</f>
        <v/>
      </c>
      <c r="AB387" s="47" t="str">
        <f t="shared" si="83"/>
        <v/>
      </c>
      <c r="AC387" s="47" t="str">
        <f t="shared" si="84"/>
        <v/>
      </c>
      <c r="AD387" s="47" t="str">
        <f t="shared" si="76"/>
        <v/>
      </c>
      <c r="AE387" s="1"/>
      <c r="AF387" s="48" t="str">
        <f>IF(NOT(AND(LEFT(R387,1)="L",R387&lt;&gt;"LIGNE")),"",IFERROR(VLOOKUP(UPPER(TRIM(V387)),AP4:AS49,2,FALSE),""))</f>
        <v/>
      </c>
      <c r="AG387" s="49" t="str">
        <f>IF(NOT(AND(LEFT(R387,1)="L",R387&lt;&gt;"LIGNE")),"",IFERROR(VLOOKUP(UPPER(TRIM(V387)),AP4:AS49,3,FALSE),""))</f>
        <v/>
      </c>
      <c r="AH387" s="49" t="str">
        <f t="shared" si="85"/>
        <v/>
      </c>
      <c r="AI387" s="49" t="str">
        <f t="shared" si="77"/>
        <v/>
      </c>
      <c r="AJ387" s="49" t="str">
        <f t="shared" si="78"/>
        <v/>
      </c>
      <c r="AK387" s="40" t="str">
        <f>IF(R387="RECETTE","",IF(R387="PRINCIPAL AUTEUR",IF(OR(S387="",T387="",V387="",W387="",S387=0),"",IFERROR(IF(OR(VLOOKUP(UPPER(TRIM(SUBSTITUTE(T387,CHAR(160)," "))),AP4:AS49,2,FALSE)&lt;&gt;VLOOKUP(UPPER(TRIM(SUBSTITUTE(W387,CHAR(160)," "))),AP4:AS49,2,FALSE),AND(VLOOKUP(UPPER(TRIM(SUBSTITUTE(T387,CHAR(160)," "))),AP4:AS49,2,FALSE)="AUTRE",UPPER(TRIM(SUBSTITUTE(T387,CHAR(160)," ")))&lt;&gt;UPPER(TRIM(SUBSTITUTE(W387,CHAR(160)," "))))),"",(V387*VLOOKUP(UPPER(TRIM(SUBSTITUTE(W387,CHAR(160)," "))),AP4:AS49,3,FALSE))/(S387*VLOOKUP(UPPER(TRIM(SUBSTITUTE(T387,CHAR(160)," "))),AP4:AS49,3,FALSE))),"")),IFERROR(AK386,"")))</f>
        <v/>
      </c>
      <c r="AL387" s="40" t="str">
        <f t="shared" si="79"/>
        <v/>
      </c>
      <c r="AM387" s="50">
        <f t="shared" si="80"/>
        <v>0</v>
      </c>
      <c r="AN387" s="1"/>
      <c r="AO387" s="1"/>
      <c r="AP387" s="55" t="s">
        <v>312</v>
      </c>
      <c r="AQ387" s="1"/>
      <c r="AR387" s="1"/>
      <c r="AS387" s="1"/>
      <c r="BJ387" s="229">
        <v>1</v>
      </c>
    </row>
    <row r="388" spans="2:62" ht="20.100000000000001" customHeight="1" x14ac:dyDescent="0.25">
      <c r="B388" s="178">
        <f t="shared" si="81"/>
        <v>0</v>
      </c>
      <c r="C388" s="156"/>
      <c r="D388" s="157"/>
      <c r="E388" s="157"/>
      <c r="F388" s="157"/>
      <c r="G388" s="157"/>
      <c r="H388" s="157"/>
      <c r="I388" s="158"/>
      <c r="K388" s="255" t="str">
        <f t="shared" si="82"/>
        <v>►</v>
      </c>
      <c r="L388" s="341"/>
      <c r="M388" s="341"/>
      <c r="N388" s="341"/>
      <c r="O388" s="341"/>
      <c r="P388" s="341"/>
      <c r="Q388" s="1"/>
      <c r="R388" s="1"/>
      <c r="S388" s="77"/>
      <c r="T388" s="77"/>
      <c r="U388" s="77"/>
      <c r="V388" s="77"/>
      <c r="W388" s="1"/>
      <c r="X388" s="46" t="str">
        <f t="shared" si="74"/>
        <v/>
      </c>
      <c r="Y388" s="46" t="str">
        <f>IF(NOT(AND(LEFT(R388,1)="L",R388&lt;&gt;"LIGNE")),"",IF(UPPER(TRIM(W388))="QS","Qt. suffisante",IF(AJ388="","",IF(AF388="MASSE",IF(AJ388&gt;=1,"Kg","g"),IF(AF388="VOLUME",IF(AJ388&gt;=1,"L","cl"),IFERROR(VLOOKUP(UPPER(TRIM(V388)),AP4:AS49,4,FALSE),V388))))))</f>
        <v/>
      </c>
      <c r="Z388" s="78" t="str">
        <f t="shared" si="75"/>
        <v/>
      </c>
      <c r="AA388" s="45" t="str">
        <f>IF(NOT(AND(LEFT(R388,1)="L",R388&lt;&gt;"LIGNE")),"",IF(UPPER(TRIM(W388))="QS","Qt. suffisante",IF(AI388="","",IF(AF388="MASSE",IF(AI388&gt;=1,"Kg","g"),IF(AF388="VOLUME",IF(AI388&gt;=1,"L","cl"),IFERROR(VLOOKUP(UPPER(TRIM(V388)),AP4:AS49,4,FALSE),V388))))))</f>
        <v/>
      </c>
      <c r="AB388" s="47" t="str">
        <f t="shared" si="83"/>
        <v/>
      </c>
      <c r="AC388" s="47" t="str">
        <f t="shared" si="84"/>
        <v/>
      </c>
      <c r="AD388" s="47" t="str">
        <f t="shared" si="76"/>
        <v/>
      </c>
      <c r="AE388" s="1"/>
      <c r="AF388" s="48" t="str">
        <f>IF(NOT(AND(LEFT(R388,1)="L",R388&lt;&gt;"LIGNE")),"",IFERROR(VLOOKUP(UPPER(TRIM(V388)),AP4:AS49,2,FALSE),""))</f>
        <v/>
      </c>
      <c r="AG388" s="49" t="str">
        <f>IF(NOT(AND(LEFT(R388,1)="L",R388&lt;&gt;"LIGNE")),"",IFERROR(VLOOKUP(UPPER(TRIM(V388)),AP4:AS49,3,FALSE),""))</f>
        <v/>
      </c>
      <c r="AH388" s="49" t="str">
        <f t="shared" si="85"/>
        <v/>
      </c>
      <c r="AI388" s="49" t="str">
        <f t="shared" si="77"/>
        <v/>
      </c>
      <c r="AJ388" s="49" t="str">
        <f t="shared" si="78"/>
        <v/>
      </c>
      <c r="AK388" s="40" t="str">
        <f>IF(R388="RECETTE","",IF(R388="PRINCIPAL AUTEUR",IF(OR(S388="",T388="",V388="",W388="",S388=0),"",IFERROR(IF(OR(VLOOKUP(UPPER(TRIM(SUBSTITUTE(T388,CHAR(160)," "))),AP4:AS49,2,FALSE)&lt;&gt;VLOOKUP(UPPER(TRIM(SUBSTITUTE(W388,CHAR(160)," "))),AP4:AS49,2,FALSE),AND(VLOOKUP(UPPER(TRIM(SUBSTITUTE(T388,CHAR(160)," "))),AP4:AS49,2,FALSE)="AUTRE",UPPER(TRIM(SUBSTITUTE(T388,CHAR(160)," ")))&lt;&gt;UPPER(TRIM(SUBSTITUTE(W388,CHAR(160)," "))))),"",(V388*VLOOKUP(UPPER(TRIM(SUBSTITUTE(W388,CHAR(160)," "))),AP4:AS49,3,FALSE))/(S388*VLOOKUP(UPPER(TRIM(SUBSTITUTE(T388,CHAR(160)," "))),AP4:AS49,3,FALSE))),"")),IFERROR(AK387,"")))</f>
        <v/>
      </c>
      <c r="AL388" s="40" t="str">
        <f t="shared" si="79"/>
        <v/>
      </c>
      <c r="AM388" s="50">
        <f t="shared" si="80"/>
        <v>0</v>
      </c>
      <c r="AN388" s="1"/>
      <c r="AO388" s="1"/>
      <c r="AP388" s="55" t="s">
        <v>311</v>
      </c>
      <c r="AQ388" s="1"/>
      <c r="AR388" s="1"/>
      <c r="AS388" s="1"/>
      <c r="BJ388" s="229">
        <v>1</v>
      </c>
    </row>
    <row r="389" spans="2:62" ht="20.100000000000001" customHeight="1" x14ac:dyDescent="0.25">
      <c r="B389" s="178">
        <f t="shared" si="81"/>
        <v>0</v>
      </c>
      <c r="C389" s="156"/>
      <c r="D389" s="157"/>
      <c r="E389" s="157"/>
      <c r="F389" s="157"/>
      <c r="G389" s="157"/>
      <c r="H389" s="157"/>
      <c r="I389" s="158"/>
      <c r="K389" s="255" t="str">
        <f t="shared" si="82"/>
        <v>►</v>
      </c>
      <c r="L389" s="341"/>
      <c r="M389" s="341"/>
      <c r="N389" s="341"/>
      <c r="O389" s="341"/>
      <c r="P389" s="341"/>
      <c r="Q389" s="1"/>
      <c r="R389" s="1"/>
      <c r="S389" s="77"/>
      <c r="T389" s="77"/>
      <c r="U389" s="77"/>
      <c r="V389" s="77"/>
      <c r="W389" s="1"/>
      <c r="X389" s="46" t="str">
        <f t="shared" si="74"/>
        <v/>
      </c>
      <c r="Y389" s="46" t="str">
        <f>IF(NOT(AND(LEFT(R389,1)="L",R389&lt;&gt;"LIGNE")),"",IF(UPPER(TRIM(W389))="QS","Qt. suffisante",IF(AJ389="","",IF(AF389="MASSE",IF(AJ389&gt;=1,"Kg","g"),IF(AF389="VOLUME",IF(AJ389&gt;=1,"L","cl"),IFERROR(VLOOKUP(UPPER(TRIM(V389)),AP4:AS49,4,FALSE),V389))))))</f>
        <v/>
      </c>
      <c r="Z389" s="78" t="str">
        <f t="shared" si="75"/>
        <v/>
      </c>
      <c r="AA389" s="45" t="str">
        <f>IF(NOT(AND(LEFT(R389,1)="L",R389&lt;&gt;"LIGNE")),"",IF(UPPER(TRIM(W389))="QS","Qt. suffisante",IF(AI389="","",IF(AF389="MASSE",IF(AI389&gt;=1,"Kg","g"),IF(AF389="VOLUME",IF(AI389&gt;=1,"L","cl"),IFERROR(VLOOKUP(UPPER(TRIM(V389)),AP4:AS49,4,FALSE),V389))))))</f>
        <v/>
      </c>
      <c r="AB389" s="47" t="str">
        <f t="shared" si="83"/>
        <v/>
      </c>
      <c r="AC389" s="47" t="str">
        <f t="shared" si="84"/>
        <v/>
      </c>
      <c r="AD389" s="47" t="str">
        <f t="shared" si="76"/>
        <v/>
      </c>
      <c r="AE389" s="1"/>
      <c r="AF389" s="48" t="str">
        <f>IF(NOT(AND(LEFT(R389,1)="L",R389&lt;&gt;"LIGNE")),"",IFERROR(VLOOKUP(UPPER(TRIM(V389)),AP4:AS49,2,FALSE),""))</f>
        <v/>
      </c>
      <c r="AG389" s="49" t="str">
        <f>IF(NOT(AND(LEFT(R389,1)="L",R389&lt;&gt;"LIGNE")),"",IFERROR(VLOOKUP(UPPER(TRIM(V389)),AP4:AS49,3,FALSE),""))</f>
        <v/>
      </c>
      <c r="AH389" s="49" t="str">
        <f t="shared" si="85"/>
        <v/>
      </c>
      <c r="AI389" s="49" t="str">
        <f t="shared" si="77"/>
        <v/>
      </c>
      <c r="AJ389" s="49" t="str">
        <f t="shared" si="78"/>
        <v/>
      </c>
      <c r="AK389" s="40" t="str">
        <f>IF(R389="RECETTE","",IF(R389="PRINCIPAL AUTEUR",IF(OR(S389="",T389="",V389="",W389="",S389=0),"",IFERROR(IF(OR(VLOOKUP(UPPER(TRIM(SUBSTITUTE(T389,CHAR(160)," "))),AP4:AS49,2,FALSE)&lt;&gt;VLOOKUP(UPPER(TRIM(SUBSTITUTE(W389,CHAR(160)," "))),AP4:AS49,2,FALSE),AND(VLOOKUP(UPPER(TRIM(SUBSTITUTE(T389,CHAR(160)," "))),AP4:AS49,2,FALSE)="AUTRE",UPPER(TRIM(SUBSTITUTE(T389,CHAR(160)," ")))&lt;&gt;UPPER(TRIM(SUBSTITUTE(W389,CHAR(160)," "))))),"",(V389*VLOOKUP(UPPER(TRIM(SUBSTITUTE(W389,CHAR(160)," "))),AP4:AS49,3,FALSE))/(S389*VLOOKUP(UPPER(TRIM(SUBSTITUTE(T389,CHAR(160)," "))),AP4:AS49,3,FALSE))),"")),IFERROR(AK388,"")))</f>
        <v/>
      </c>
      <c r="AL389" s="40" t="str">
        <f t="shared" si="79"/>
        <v/>
      </c>
      <c r="AM389" s="50">
        <f t="shared" si="80"/>
        <v>0</v>
      </c>
      <c r="AN389" s="1"/>
      <c r="AO389" s="1"/>
      <c r="AP389" s="64" t="s">
        <v>318</v>
      </c>
      <c r="AQ389" s="1"/>
      <c r="AR389" s="1"/>
      <c r="AS389" s="1"/>
      <c r="BJ389" s="229">
        <v>1</v>
      </c>
    </row>
    <row r="390" spans="2:62" ht="20.100000000000001" customHeight="1" x14ac:dyDescent="0.25">
      <c r="B390" s="178">
        <f t="shared" si="81"/>
        <v>0</v>
      </c>
      <c r="C390" s="156"/>
      <c r="D390" s="157"/>
      <c r="E390" s="157"/>
      <c r="F390" s="157"/>
      <c r="G390" s="157"/>
      <c r="H390" s="157"/>
      <c r="I390" s="158"/>
      <c r="K390" s="255" t="str">
        <f t="shared" si="82"/>
        <v>►</v>
      </c>
      <c r="L390" s="341"/>
      <c r="M390" s="341"/>
      <c r="N390" s="341"/>
      <c r="O390" s="341"/>
      <c r="P390" s="341"/>
      <c r="Q390" s="1"/>
      <c r="R390" s="1"/>
      <c r="S390" s="77"/>
      <c r="T390" s="77"/>
      <c r="U390" s="77"/>
      <c r="V390" s="77"/>
      <c r="W390" s="1"/>
      <c r="X390" s="46" t="str">
        <f t="shared" si="74"/>
        <v/>
      </c>
      <c r="Y390" s="46" t="str">
        <f>IF(NOT(AND(LEFT(R390,1)="L",R390&lt;&gt;"LIGNE")),"",IF(UPPER(TRIM(W390))="QS","Qt. suffisante",IF(AJ390="","",IF(AF390="MASSE",IF(AJ390&gt;=1,"Kg","g"),IF(AF390="VOLUME",IF(AJ390&gt;=1,"L","cl"),IFERROR(VLOOKUP(UPPER(TRIM(V390)),AP4:AS49,4,FALSE),V390))))))</f>
        <v/>
      </c>
      <c r="Z390" s="78" t="str">
        <f t="shared" si="75"/>
        <v/>
      </c>
      <c r="AA390" s="45" t="str">
        <f>IF(NOT(AND(LEFT(R390,1)="L",R390&lt;&gt;"LIGNE")),"",IF(UPPER(TRIM(W390))="QS","Qt. suffisante",IF(AI390="","",IF(AF390="MASSE",IF(AI390&gt;=1,"Kg","g"),IF(AF390="VOLUME",IF(AI390&gt;=1,"L","cl"),IFERROR(VLOOKUP(UPPER(TRIM(V390)),AP4:AS49,4,FALSE),V390))))))</f>
        <v/>
      </c>
      <c r="AB390" s="47" t="str">
        <f t="shared" si="83"/>
        <v/>
      </c>
      <c r="AC390" s="47" t="str">
        <f t="shared" si="84"/>
        <v/>
      </c>
      <c r="AD390" s="47" t="str">
        <f t="shared" si="76"/>
        <v/>
      </c>
      <c r="AE390" s="1"/>
      <c r="AF390" s="48" t="str">
        <f>IF(NOT(AND(LEFT(R390,1)="L",R390&lt;&gt;"LIGNE")),"",IFERROR(VLOOKUP(UPPER(TRIM(V390)),AP4:AS49,2,FALSE),""))</f>
        <v/>
      </c>
      <c r="AG390" s="49" t="str">
        <f>IF(NOT(AND(LEFT(R390,1)="L",R390&lt;&gt;"LIGNE")),"",IFERROR(VLOOKUP(UPPER(TRIM(V390)),AP4:AS49,3,FALSE),""))</f>
        <v/>
      </c>
      <c r="AH390" s="49" t="str">
        <f t="shared" si="85"/>
        <v/>
      </c>
      <c r="AI390" s="49" t="str">
        <f t="shared" si="77"/>
        <v/>
      </c>
      <c r="AJ390" s="49" t="str">
        <f t="shared" si="78"/>
        <v/>
      </c>
      <c r="AK390" s="40" t="str">
        <f>IF(R390="RECETTE","",IF(R390="PRINCIPAL AUTEUR",IF(OR(S390="",T390="",V390="",W390="",S390=0),"",IFERROR(IF(OR(VLOOKUP(UPPER(TRIM(SUBSTITUTE(T390,CHAR(160)," "))),AP4:AS49,2,FALSE)&lt;&gt;VLOOKUP(UPPER(TRIM(SUBSTITUTE(W390,CHAR(160)," "))),AP4:AS49,2,FALSE),AND(VLOOKUP(UPPER(TRIM(SUBSTITUTE(T390,CHAR(160)," "))),AP4:AS49,2,FALSE)="AUTRE",UPPER(TRIM(SUBSTITUTE(T390,CHAR(160)," ")))&lt;&gt;UPPER(TRIM(SUBSTITUTE(W390,CHAR(160)," "))))),"",(V390*VLOOKUP(UPPER(TRIM(SUBSTITUTE(W390,CHAR(160)," "))),AP4:AS49,3,FALSE))/(S390*VLOOKUP(UPPER(TRIM(SUBSTITUTE(T390,CHAR(160)," "))),AP4:AS49,3,FALSE))),"")),IFERROR(AK389,"")))</f>
        <v/>
      </c>
      <c r="AL390" s="40" t="str">
        <f t="shared" si="79"/>
        <v/>
      </c>
      <c r="AM390" s="50">
        <f t="shared" si="80"/>
        <v>0</v>
      </c>
      <c r="AN390" s="1"/>
      <c r="AO390" s="1"/>
      <c r="AP390" s="64" t="s">
        <v>316</v>
      </c>
      <c r="AQ390" s="1"/>
      <c r="AR390" s="1"/>
      <c r="AS390" s="1"/>
      <c r="BJ390" s="229">
        <v>1</v>
      </c>
    </row>
    <row r="391" spans="2:62" ht="20.100000000000001" customHeight="1" x14ac:dyDescent="0.25">
      <c r="B391" s="178">
        <f t="shared" si="81"/>
        <v>0</v>
      </c>
      <c r="C391" s="156"/>
      <c r="D391" s="157"/>
      <c r="E391" s="157"/>
      <c r="F391" s="157"/>
      <c r="G391" s="157"/>
      <c r="H391" s="157"/>
      <c r="I391" s="158"/>
      <c r="K391" s="255" t="str">
        <f t="shared" si="82"/>
        <v>►</v>
      </c>
      <c r="L391" s="341"/>
      <c r="M391" s="341"/>
      <c r="N391" s="341"/>
      <c r="O391" s="341"/>
      <c r="P391" s="341"/>
      <c r="Q391" s="1"/>
      <c r="R391" s="1"/>
      <c r="S391" s="77"/>
      <c r="T391" s="77"/>
      <c r="U391" s="77"/>
      <c r="V391" s="77"/>
      <c r="W391" s="1"/>
      <c r="X391" s="46" t="str">
        <f t="shared" si="74"/>
        <v/>
      </c>
      <c r="Y391" s="46" t="str">
        <f>IF(NOT(AND(LEFT(R391,1)="L",R391&lt;&gt;"LIGNE")),"",IF(UPPER(TRIM(W391))="QS","Qt. suffisante",IF(AJ391="","",IF(AF391="MASSE",IF(AJ391&gt;=1,"Kg","g"),IF(AF391="VOLUME",IF(AJ391&gt;=1,"L","cl"),IFERROR(VLOOKUP(UPPER(TRIM(V391)),AP4:AS49,4,FALSE),V391))))))</f>
        <v/>
      </c>
      <c r="Z391" s="78" t="str">
        <f t="shared" si="75"/>
        <v/>
      </c>
      <c r="AA391" s="45" t="str">
        <f>IF(NOT(AND(LEFT(R391,1)="L",R391&lt;&gt;"LIGNE")),"",IF(UPPER(TRIM(W391))="QS","Qt. suffisante",IF(AI391="","",IF(AF391="MASSE",IF(AI391&gt;=1,"Kg","g"),IF(AF391="VOLUME",IF(AI391&gt;=1,"L","cl"),IFERROR(VLOOKUP(UPPER(TRIM(V391)),AP4:AS49,4,FALSE),V391))))))</f>
        <v/>
      </c>
      <c r="AB391" s="47" t="str">
        <f t="shared" si="83"/>
        <v/>
      </c>
      <c r="AC391" s="47" t="str">
        <f t="shared" si="84"/>
        <v/>
      </c>
      <c r="AD391" s="47" t="str">
        <f t="shared" si="76"/>
        <v/>
      </c>
      <c r="AE391" s="1"/>
      <c r="AF391" s="48" t="str">
        <f>IF(NOT(AND(LEFT(R391,1)="L",R391&lt;&gt;"LIGNE")),"",IFERROR(VLOOKUP(UPPER(TRIM(V391)),AP4:AS49,2,FALSE),""))</f>
        <v/>
      </c>
      <c r="AG391" s="49" t="str">
        <f>IF(NOT(AND(LEFT(R391,1)="L",R391&lt;&gt;"LIGNE")),"",IFERROR(VLOOKUP(UPPER(TRIM(V391)),AP4:AS49,3,FALSE),""))</f>
        <v/>
      </c>
      <c r="AH391" s="49" t="str">
        <f t="shared" si="85"/>
        <v/>
      </c>
      <c r="AI391" s="49" t="str">
        <f t="shared" si="77"/>
        <v/>
      </c>
      <c r="AJ391" s="49" t="str">
        <f t="shared" si="78"/>
        <v/>
      </c>
      <c r="AK391" s="40" t="str">
        <f>IF(R391="RECETTE","",IF(R391="PRINCIPAL AUTEUR",IF(OR(S391="",T391="",V391="",W391="",S391=0),"",IFERROR(IF(OR(VLOOKUP(UPPER(TRIM(SUBSTITUTE(T391,CHAR(160)," "))),AP4:AS49,2,FALSE)&lt;&gt;VLOOKUP(UPPER(TRIM(SUBSTITUTE(W391,CHAR(160)," "))),AP4:AS49,2,FALSE),AND(VLOOKUP(UPPER(TRIM(SUBSTITUTE(T391,CHAR(160)," "))),AP4:AS49,2,FALSE)="AUTRE",UPPER(TRIM(SUBSTITUTE(T391,CHAR(160)," ")))&lt;&gt;UPPER(TRIM(SUBSTITUTE(W391,CHAR(160)," "))))),"",(V391*VLOOKUP(UPPER(TRIM(SUBSTITUTE(W391,CHAR(160)," "))),AP4:AS49,3,FALSE))/(S391*VLOOKUP(UPPER(TRIM(SUBSTITUTE(T391,CHAR(160)," "))),AP4:AS49,3,FALSE))),"")),IFERROR(AK390,"")))</f>
        <v/>
      </c>
      <c r="AL391" s="40" t="str">
        <f t="shared" si="79"/>
        <v/>
      </c>
      <c r="AM391" s="50">
        <f t="shared" si="80"/>
        <v>0</v>
      </c>
      <c r="AN391" s="1"/>
      <c r="AO391" s="1"/>
      <c r="AP391" s="64" t="s">
        <v>368</v>
      </c>
      <c r="AQ391" s="1"/>
      <c r="AR391" s="1"/>
      <c r="AS391" s="1"/>
      <c r="BJ391" s="229">
        <v>1</v>
      </c>
    </row>
    <row r="392" spans="2:62" ht="20.100000000000001" customHeight="1" x14ac:dyDescent="0.25">
      <c r="B392" s="178">
        <f t="shared" si="81"/>
        <v>0</v>
      </c>
      <c r="C392" s="156"/>
      <c r="D392" s="157"/>
      <c r="E392" s="157"/>
      <c r="F392" s="157"/>
      <c r="G392" s="157"/>
      <c r="H392" s="157"/>
      <c r="I392" s="158"/>
      <c r="K392" s="255" t="str">
        <f t="shared" si="82"/>
        <v>►</v>
      </c>
      <c r="L392" s="341"/>
      <c r="M392" s="341"/>
      <c r="N392" s="341"/>
      <c r="O392" s="341"/>
      <c r="P392" s="341"/>
      <c r="Q392" s="1"/>
      <c r="R392" s="1"/>
      <c r="S392" s="77"/>
      <c r="T392" s="77"/>
      <c r="U392" s="77"/>
      <c r="V392" s="77"/>
      <c r="W392" s="1"/>
      <c r="X392" s="46" t="str">
        <f t="shared" ref="X392:X455" si="86">IF(NOT(AND(LEFT(R392,1)="L",R392&lt;&gt;"LIGNE")),"",IF(UPPER(TRIM(W392))="QS","",IF(AJ392="","",IF(AF392="MASSE",IF(AJ392&gt;=1,ROUND(AJ392,2),ROUND(AJ392*1000,0)),IF(AF392="VOLUME",IF(AJ392&gt;=1,ROUND(AJ392,2),ROUND(AJ392*100,0)),ROUND(AJ392,0))))))</f>
        <v/>
      </c>
      <c r="Y392" s="46" t="str">
        <f>IF(NOT(AND(LEFT(R392,1)="L",R392&lt;&gt;"LIGNE")),"",IF(UPPER(TRIM(W392))="QS","Qt. suffisante",IF(AJ392="","",IF(AF392="MASSE",IF(AJ392&gt;=1,"Kg","g"),IF(AF392="VOLUME",IF(AJ392&gt;=1,"L","cl"),IFERROR(VLOOKUP(UPPER(TRIM(V392)),AP4:AS49,4,FALSE),V392))))))</f>
        <v/>
      </c>
      <c r="Z392" s="78" t="str">
        <f t="shared" ref="Z392:Z455" si="87">IF(NOT(AND(LEFT(R392,1)="L",R392&lt;&gt;"LIGNE")),"",IF(UPPER(TRIM(W392))="QS","",IF(AI392="","",IF(AF392="MASSE",IF(AI392&gt;=1,ROUND(AI392,2),ROUND(AI392*1000,0)),IF(AF392="VOLUME",IF(AI392&gt;=1,ROUND(AI392,2),ROUND(AI392*100,0)),ROUND(AI392,0))))))</f>
        <v/>
      </c>
      <c r="AA392" s="45" t="str">
        <f>IF(NOT(AND(LEFT(R392,1)="L",R392&lt;&gt;"LIGNE")),"",IF(UPPER(TRIM(W392))="QS","Qt. suffisante",IF(AI392="","",IF(AF392="MASSE",IF(AI392&gt;=1,"Kg","g"),IF(AF392="VOLUME",IF(AI392&gt;=1,"L","cl"),IFERROR(VLOOKUP(UPPER(TRIM(V392)),AP4:AS49,4,FALSE),V392))))))</f>
        <v/>
      </c>
      <c r="AB392" s="47" t="str">
        <f t="shared" si="83"/>
        <v/>
      </c>
      <c r="AC392" s="47" t="str">
        <f t="shared" si="84"/>
        <v/>
      </c>
      <c r="AD392" s="47" t="str">
        <f t="shared" ref="AD392:AD455" si="88">IF(R392&lt;&gt;"PRINCIPAL AUTEUR","",IFERROR(VLOOKUP(UPPER(TRIM(SUBSTITUTE(W392,CHAR(160)," "))),$AP$4:$AS$49,2,FALSE),""))</f>
        <v/>
      </c>
      <c r="AE392" s="1"/>
      <c r="AF392" s="48" t="str">
        <f>IF(NOT(AND(LEFT(R392,1)="L",R392&lt;&gt;"LIGNE")),"",IFERROR(VLOOKUP(UPPER(TRIM(V392)),AP4:AS49,2,FALSE),""))</f>
        <v/>
      </c>
      <c r="AG392" s="49" t="str">
        <f>IF(NOT(AND(LEFT(R392,1)="L",R392&lt;&gt;"LIGNE")),"",IFERROR(VLOOKUP(UPPER(TRIM(V392)),AP4:AS49,3,FALSE),""))</f>
        <v/>
      </c>
      <c r="AH392" s="49" t="str">
        <f t="shared" si="85"/>
        <v/>
      </c>
      <c r="AI392" s="49" t="str">
        <f t="shared" ref="AI392:AI455" si="89">IF(NOT(AND(LEFT(R392,1)="L",R392&lt;&gt;"LIGNE")),"",IF(UPPER(TRIM(W392))="QS","",IF(AH392="","",IF(UPPER(TRIM(W392))="F",AH392,IF(AK392="","",AH392*AK392)))))</f>
        <v/>
      </c>
      <c r="AJ392" s="49" t="str">
        <f t="shared" ref="AJ392:AJ455" si="90">IF(NOT(AND(LEFT(R392,1)="L",R392&lt;&gt;"LIGNE")),"",IF(UPPER(TRIM(W392))="QS","",IF(AH392="","",IF(UPPER(TRIM(W392))="F",AH392,IF(AL392="","",AH392*AL392)))))</f>
        <v/>
      </c>
      <c r="AK392" s="40" t="str">
        <f>IF(R392="RECETTE","",IF(R392="PRINCIPAL AUTEUR",IF(OR(S392="",T392="",V392="",W392="",S392=0),"",IFERROR(IF(OR(VLOOKUP(UPPER(TRIM(SUBSTITUTE(T392,CHAR(160)," "))),AP4:AS49,2,FALSE)&lt;&gt;VLOOKUP(UPPER(TRIM(SUBSTITUTE(W392,CHAR(160)," "))),AP4:AS49,2,FALSE),AND(VLOOKUP(UPPER(TRIM(SUBSTITUTE(T392,CHAR(160)," "))),AP4:AS49,2,FALSE)="AUTRE",UPPER(TRIM(SUBSTITUTE(T392,CHAR(160)," ")))&lt;&gt;UPPER(TRIM(SUBSTITUTE(W392,CHAR(160)," "))))),"",(V392*VLOOKUP(UPPER(TRIM(SUBSTITUTE(W392,CHAR(160)," "))),AP4:AS49,3,FALSE))/(S392*VLOOKUP(UPPER(TRIM(SUBSTITUTE(T392,CHAR(160)," "))),AP4:AS49,3,FALSE))),"")),IFERROR(AK391,"")))</f>
        <v/>
      </c>
      <c r="AL392" s="40" t="str">
        <f t="shared" ref="AL392:AL455" si="91">IF(R392="RECETTE","",IF(R392="COUVERTS",IF(OR(INDEX(T:T,ROW())="",INDEX(V:V,ROW())="",INDEX(T:T,ROW())=0),"",IFERROR(INDEX(V:V,ROW())/INDEX(T:T,ROW()),"")),AL391))</f>
        <v/>
      </c>
      <c r="AM392" s="50">
        <f t="shared" ref="AM392:AM455" si="92">IF(R392="RECETTE",S392,AM391)</f>
        <v>0</v>
      </c>
      <c r="AN392" s="1"/>
      <c r="AO392" s="1"/>
      <c r="AP392" s="64" t="s">
        <v>49</v>
      </c>
      <c r="AQ392" s="1"/>
      <c r="AR392" s="1"/>
      <c r="AS392" s="1"/>
      <c r="BJ392" s="229">
        <v>1</v>
      </c>
    </row>
    <row r="393" spans="2:62" ht="20.100000000000001" customHeight="1" x14ac:dyDescent="0.25">
      <c r="B393" s="178">
        <f t="shared" si="81"/>
        <v>0</v>
      </c>
      <c r="C393" s="156"/>
      <c r="D393" s="157"/>
      <c r="E393" s="157"/>
      <c r="F393" s="157"/>
      <c r="G393" s="157"/>
      <c r="H393" s="157"/>
      <c r="I393" s="158"/>
      <c r="K393" s="255" t="str">
        <f t="shared" si="82"/>
        <v>►</v>
      </c>
      <c r="L393" s="341"/>
      <c r="M393" s="341"/>
      <c r="N393" s="341"/>
      <c r="O393" s="341"/>
      <c r="P393" s="341"/>
      <c r="Q393" s="1"/>
      <c r="R393" s="1"/>
      <c r="S393" s="77"/>
      <c r="T393" s="77"/>
      <c r="U393" s="77"/>
      <c r="V393" s="77"/>
      <c r="W393" s="1"/>
      <c r="X393" s="46" t="str">
        <f t="shared" si="86"/>
        <v/>
      </c>
      <c r="Y393" s="46" t="str">
        <f>IF(NOT(AND(LEFT(R393,1)="L",R393&lt;&gt;"LIGNE")),"",IF(UPPER(TRIM(W393))="QS","Qt. suffisante",IF(AJ393="","",IF(AF393="MASSE",IF(AJ393&gt;=1,"Kg","g"),IF(AF393="VOLUME",IF(AJ393&gt;=1,"L","cl"),IFERROR(VLOOKUP(UPPER(TRIM(V393)),AP4:AS49,4,FALSE),V393))))))</f>
        <v/>
      </c>
      <c r="Z393" s="78" t="str">
        <f t="shared" si="87"/>
        <v/>
      </c>
      <c r="AA393" s="45" t="str">
        <f>IF(NOT(AND(LEFT(R393,1)="L",R393&lt;&gt;"LIGNE")),"",IF(UPPER(TRIM(W393))="QS","Qt. suffisante",IF(AI393="","",IF(AF393="MASSE",IF(AI393&gt;=1,"Kg","g"),IF(AF393="VOLUME",IF(AI393&gt;=1,"L","cl"),IFERROR(VLOOKUP(UPPER(TRIM(V393)),AP4:AS49,4,FALSE),V393))))))</f>
        <v/>
      </c>
      <c r="AB393" s="47" t="str">
        <f t="shared" si="83"/>
        <v/>
      </c>
      <c r="AC393" s="47" t="str">
        <f t="shared" si="84"/>
        <v/>
      </c>
      <c r="AD393" s="47" t="str">
        <f t="shared" si="88"/>
        <v/>
      </c>
      <c r="AE393" s="1"/>
      <c r="AF393" s="48" t="str">
        <f>IF(NOT(AND(LEFT(R393,1)="L",R393&lt;&gt;"LIGNE")),"",IFERROR(VLOOKUP(UPPER(TRIM(V393)),AP4:AS49,2,FALSE),""))</f>
        <v/>
      </c>
      <c r="AG393" s="49" t="str">
        <f>IF(NOT(AND(LEFT(R393,1)="L",R393&lt;&gt;"LIGNE")),"",IFERROR(VLOOKUP(UPPER(TRIM(V393)),AP4:AS49,3,FALSE),""))</f>
        <v/>
      </c>
      <c r="AH393" s="49" t="str">
        <f t="shared" si="85"/>
        <v/>
      </c>
      <c r="AI393" s="49" t="str">
        <f t="shared" si="89"/>
        <v/>
      </c>
      <c r="AJ393" s="49" t="str">
        <f t="shared" si="90"/>
        <v/>
      </c>
      <c r="AK393" s="40" t="str">
        <f>IF(R393="RECETTE","",IF(R393="PRINCIPAL AUTEUR",IF(OR(S393="",T393="",V393="",W393="",S393=0),"",IFERROR(IF(OR(VLOOKUP(UPPER(TRIM(SUBSTITUTE(T393,CHAR(160)," "))),AP4:AS49,2,FALSE)&lt;&gt;VLOOKUP(UPPER(TRIM(SUBSTITUTE(W393,CHAR(160)," "))),AP4:AS49,2,FALSE),AND(VLOOKUP(UPPER(TRIM(SUBSTITUTE(T393,CHAR(160)," "))),AP4:AS49,2,FALSE)="AUTRE",UPPER(TRIM(SUBSTITUTE(T393,CHAR(160)," ")))&lt;&gt;UPPER(TRIM(SUBSTITUTE(W393,CHAR(160)," "))))),"",(V393*VLOOKUP(UPPER(TRIM(SUBSTITUTE(W393,CHAR(160)," "))),AP4:AS49,3,FALSE))/(S393*VLOOKUP(UPPER(TRIM(SUBSTITUTE(T393,CHAR(160)," "))),AP4:AS49,3,FALSE))),"")),IFERROR(AK392,"")))</f>
        <v/>
      </c>
      <c r="AL393" s="40" t="str">
        <f t="shared" si="91"/>
        <v/>
      </c>
      <c r="AM393" s="50">
        <f t="shared" si="92"/>
        <v>0</v>
      </c>
      <c r="AN393" s="1"/>
      <c r="AO393" s="1"/>
      <c r="AP393" s="64" t="s">
        <v>439</v>
      </c>
      <c r="AQ393" s="1"/>
      <c r="AR393" s="1"/>
      <c r="AS393" s="1"/>
      <c r="BJ393" s="229">
        <v>1</v>
      </c>
    </row>
    <row r="394" spans="2:62" ht="20.100000000000001" customHeight="1" x14ac:dyDescent="0.25">
      <c r="B394" s="178">
        <f t="shared" si="81"/>
        <v>0</v>
      </c>
      <c r="C394" s="156"/>
      <c r="D394" s="157"/>
      <c r="E394" s="157"/>
      <c r="F394" s="157"/>
      <c r="G394" s="157"/>
      <c r="H394" s="157"/>
      <c r="I394" s="158"/>
      <c r="K394" s="255" t="str">
        <f t="shared" si="82"/>
        <v>►</v>
      </c>
      <c r="L394" s="341"/>
      <c r="M394" s="341"/>
      <c r="N394" s="341"/>
      <c r="O394" s="341"/>
      <c r="P394" s="341"/>
      <c r="Q394" s="1"/>
      <c r="R394" s="1"/>
      <c r="S394" s="77"/>
      <c r="T394" s="77"/>
      <c r="U394" s="77"/>
      <c r="V394" s="77"/>
      <c r="W394" s="1"/>
      <c r="X394" s="46" t="str">
        <f t="shared" si="86"/>
        <v/>
      </c>
      <c r="Y394" s="46" t="str">
        <f>IF(NOT(AND(LEFT(R394,1)="L",R394&lt;&gt;"LIGNE")),"",IF(UPPER(TRIM(W394))="QS","Qt. suffisante",IF(AJ394="","",IF(AF394="MASSE",IF(AJ394&gt;=1,"Kg","g"),IF(AF394="VOLUME",IF(AJ394&gt;=1,"L","cl"),IFERROR(VLOOKUP(UPPER(TRIM(V394)),AP4:AS49,4,FALSE),V394))))))</f>
        <v/>
      </c>
      <c r="Z394" s="78" t="str">
        <f t="shared" si="87"/>
        <v/>
      </c>
      <c r="AA394" s="45" t="str">
        <f>IF(NOT(AND(LEFT(R394,1)="L",R394&lt;&gt;"LIGNE")),"",IF(UPPER(TRIM(W394))="QS","Qt. suffisante",IF(AI394="","",IF(AF394="MASSE",IF(AI394&gt;=1,"Kg","g"),IF(AF394="VOLUME",IF(AI394&gt;=1,"L","cl"),IFERROR(VLOOKUP(UPPER(TRIM(V394)),AP4:AS49,4,FALSE),V394))))))</f>
        <v/>
      </c>
      <c r="AB394" s="47" t="str">
        <f t="shared" si="83"/>
        <v/>
      </c>
      <c r="AC394" s="47" t="str">
        <f t="shared" si="84"/>
        <v/>
      </c>
      <c r="AD394" s="47" t="str">
        <f t="shared" si="88"/>
        <v/>
      </c>
      <c r="AE394" s="1"/>
      <c r="AF394" s="48" t="str">
        <f>IF(NOT(AND(LEFT(R394,1)="L",R394&lt;&gt;"LIGNE")),"",IFERROR(VLOOKUP(UPPER(TRIM(V394)),AP4:AS49,2,FALSE),""))</f>
        <v/>
      </c>
      <c r="AG394" s="49" t="str">
        <f>IF(NOT(AND(LEFT(R394,1)="L",R394&lt;&gt;"LIGNE")),"",IFERROR(VLOOKUP(UPPER(TRIM(V394)),AP4:AS49,3,FALSE),""))</f>
        <v/>
      </c>
      <c r="AH394" s="49" t="str">
        <f t="shared" si="85"/>
        <v/>
      </c>
      <c r="AI394" s="49" t="str">
        <f t="shared" si="89"/>
        <v/>
      </c>
      <c r="AJ394" s="49" t="str">
        <f t="shared" si="90"/>
        <v/>
      </c>
      <c r="AK394" s="40" t="str">
        <f>IF(R394="RECETTE","",IF(R394="PRINCIPAL AUTEUR",IF(OR(S394="",T394="",V394="",W394="",S394=0),"",IFERROR(IF(OR(VLOOKUP(UPPER(TRIM(SUBSTITUTE(T394,CHAR(160)," "))),AP4:AS49,2,FALSE)&lt;&gt;VLOOKUP(UPPER(TRIM(SUBSTITUTE(W394,CHAR(160)," "))),AP4:AS49,2,FALSE),AND(VLOOKUP(UPPER(TRIM(SUBSTITUTE(T394,CHAR(160)," "))),AP4:AS49,2,FALSE)="AUTRE",UPPER(TRIM(SUBSTITUTE(T394,CHAR(160)," ")))&lt;&gt;UPPER(TRIM(SUBSTITUTE(W394,CHAR(160)," "))))),"",(V394*VLOOKUP(UPPER(TRIM(SUBSTITUTE(W394,CHAR(160)," "))),AP4:AS49,3,FALSE))/(S394*VLOOKUP(UPPER(TRIM(SUBSTITUTE(T394,CHAR(160)," "))),AP4:AS49,3,FALSE))),"")),IFERROR(AK393,"")))</f>
        <v/>
      </c>
      <c r="AL394" s="40" t="str">
        <f t="shared" si="91"/>
        <v/>
      </c>
      <c r="AM394" s="50">
        <f t="shared" si="92"/>
        <v>0</v>
      </c>
      <c r="AN394" s="1"/>
      <c r="AO394" s="1"/>
      <c r="AP394" s="64" t="s">
        <v>52</v>
      </c>
      <c r="AQ394" s="1"/>
      <c r="AR394" s="1"/>
      <c r="AS394" s="1"/>
      <c r="BJ394" s="229">
        <v>1</v>
      </c>
    </row>
    <row r="395" spans="2:62" ht="20.100000000000001" customHeight="1" x14ac:dyDescent="0.25">
      <c r="B395" s="178">
        <f t="shared" si="81"/>
        <v>0</v>
      </c>
      <c r="C395" s="156"/>
      <c r="D395" s="157"/>
      <c r="E395" s="157"/>
      <c r="F395" s="157"/>
      <c r="G395" s="157"/>
      <c r="H395" s="157"/>
      <c r="I395" s="158"/>
      <c r="K395" s="255" t="str">
        <f t="shared" si="82"/>
        <v>►</v>
      </c>
      <c r="L395" s="341"/>
      <c r="M395" s="341"/>
      <c r="N395" s="341"/>
      <c r="O395" s="341"/>
      <c r="P395" s="341"/>
      <c r="Q395" s="1"/>
      <c r="R395" s="1"/>
      <c r="S395" s="77"/>
      <c r="T395" s="77"/>
      <c r="U395" s="77"/>
      <c r="V395" s="77"/>
      <c r="W395" s="1"/>
      <c r="X395" s="46" t="str">
        <f t="shared" si="86"/>
        <v/>
      </c>
      <c r="Y395" s="46" t="str">
        <f>IF(NOT(AND(LEFT(R395,1)="L",R395&lt;&gt;"LIGNE")),"",IF(UPPER(TRIM(W395))="QS","Qt. suffisante",IF(AJ395="","",IF(AF395="MASSE",IF(AJ395&gt;=1,"Kg","g"),IF(AF395="VOLUME",IF(AJ395&gt;=1,"L","cl"),IFERROR(VLOOKUP(UPPER(TRIM(V395)),AP4:AS49,4,FALSE),V395))))))</f>
        <v/>
      </c>
      <c r="Z395" s="78" t="str">
        <f t="shared" si="87"/>
        <v/>
      </c>
      <c r="AA395" s="45" t="str">
        <f>IF(NOT(AND(LEFT(R395,1)="L",R395&lt;&gt;"LIGNE")),"",IF(UPPER(TRIM(W395))="QS","Qt. suffisante",IF(AI395="","",IF(AF395="MASSE",IF(AI395&gt;=1,"Kg","g"),IF(AF395="VOLUME",IF(AI395&gt;=1,"L","cl"),IFERROR(VLOOKUP(UPPER(TRIM(V395)),AP4:AS49,4,FALSE),V395))))))</f>
        <v/>
      </c>
      <c r="AB395" s="47" t="str">
        <f t="shared" si="83"/>
        <v/>
      </c>
      <c r="AC395" s="47" t="str">
        <f t="shared" si="84"/>
        <v/>
      </c>
      <c r="AD395" s="47" t="str">
        <f t="shared" si="88"/>
        <v/>
      </c>
      <c r="AE395" s="1"/>
      <c r="AF395" s="48" t="str">
        <f>IF(NOT(AND(LEFT(R395,1)="L",R395&lt;&gt;"LIGNE")),"",IFERROR(VLOOKUP(UPPER(TRIM(V395)),AP4:AS49,2,FALSE),""))</f>
        <v/>
      </c>
      <c r="AG395" s="49" t="str">
        <f>IF(NOT(AND(LEFT(R395,1)="L",R395&lt;&gt;"LIGNE")),"",IFERROR(VLOOKUP(UPPER(TRIM(V395)),AP4:AS49,3,FALSE),""))</f>
        <v/>
      </c>
      <c r="AH395" s="49" t="str">
        <f t="shared" si="85"/>
        <v/>
      </c>
      <c r="AI395" s="49" t="str">
        <f t="shared" si="89"/>
        <v/>
      </c>
      <c r="AJ395" s="49" t="str">
        <f t="shared" si="90"/>
        <v/>
      </c>
      <c r="AK395" s="40" t="str">
        <f>IF(R395="RECETTE","",IF(R395="PRINCIPAL AUTEUR",IF(OR(S395="",T395="",V395="",W395="",S395=0),"",IFERROR(IF(OR(VLOOKUP(UPPER(TRIM(SUBSTITUTE(T395,CHAR(160)," "))),AP4:AS49,2,FALSE)&lt;&gt;VLOOKUP(UPPER(TRIM(SUBSTITUTE(W395,CHAR(160)," "))),AP4:AS49,2,FALSE),AND(VLOOKUP(UPPER(TRIM(SUBSTITUTE(T395,CHAR(160)," "))),AP4:AS49,2,FALSE)="AUTRE",UPPER(TRIM(SUBSTITUTE(T395,CHAR(160)," ")))&lt;&gt;UPPER(TRIM(SUBSTITUTE(W395,CHAR(160)," "))))),"",(V395*VLOOKUP(UPPER(TRIM(SUBSTITUTE(W395,CHAR(160)," "))),AP4:AS49,3,FALSE))/(S395*VLOOKUP(UPPER(TRIM(SUBSTITUTE(T395,CHAR(160)," "))),AP4:AS49,3,FALSE))),"")),IFERROR(AK394,"")))</f>
        <v/>
      </c>
      <c r="AL395" s="40" t="str">
        <f t="shared" si="91"/>
        <v/>
      </c>
      <c r="AM395" s="50">
        <f t="shared" si="92"/>
        <v>0</v>
      </c>
      <c r="AN395" s="1"/>
      <c r="AO395" s="1"/>
      <c r="AP395" s="64" t="s">
        <v>440</v>
      </c>
      <c r="AQ395" s="1"/>
      <c r="AR395" s="1"/>
      <c r="AS395" s="1"/>
      <c r="BJ395" s="229">
        <v>1</v>
      </c>
    </row>
    <row r="396" spans="2:62" ht="20.100000000000001" customHeight="1" x14ac:dyDescent="0.25">
      <c r="B396" s="178">
        <f t="shared" si="81"/>
        <v>0</v>
      </c>
      <c r="C396" s="156"/>
      <c r="D396" s="157"/>
      <c r="E396" s="157"/>
      <c r="F396" s="157"/>
      <c r="G396" s="157"/>
      <c r="H396" s="157"/>
      <c r="I396" s="158"/>
      <c r="K396" s="255" t="str">
        <f t="shared" si="82"/>
        <v>►</v>
      </c>
      <c r="L396" s="341"/>
      <c r="M396" s="341"/>
      <c r="N396" s="341"/>
      <c r="O396" s="341"/>
      <c r="P396" s="341"/>
      <c r="Q396" s="1"/>
      <c r="R396" s="1"/>
      <c r="S396" s="77"/>
      <c r="T396" s="77"/>
      <c r="U396" s="77"/>
      <c r="V396" s="77"/>
      <c r="W396" s="1"/>
      <c r="X396" s="46" t="str">
        <f t="shared" si="86"/>
        <v/>
      </c>
      <c r="Y396" s="46" t="str">
        <f>IF(NOT(AND(LEFT(R396,1)="L",R396&lt;&gt;"LIGNE")),"",IF(UPPER(TRIM(W396))="QS","Qt. suffisante",IF(AJ396="","",IF(AF396="MASSE",IF(AJ396&gt;=1,"Kg","g"),IF(AF396="VOLUME",IF(AJ396&gt;=1,"L","cl"),IFERROR(VLOOKUP(UPPER(TRIM(V396)),AP4:AS49,4,FALSE),V396))))))</f>
        <v/>
      </c>
      <c r="Z396" s="78" t="str">
        <f t="shared" si="87"/>
        <v/>
      </c>
      <c r="AA396" s="45" t="str">
        <f>IF(NOT(AND(LEFT(R396,1)="L",R396&lt;&gt;"LIGNE")),"",IF(UPPER(TRIM(W396))="QS","Qt. suffisante",IF(AI396="","",IF(AF396="MASSE",IF(AI396&gt;=1,"Kg","g"),IF(AF396="VOLUME",IF(AI396&gt;=1,"L","cl"),IFERROR(VLOOKUP(UPPER(TRIM(V396)),AP4:AS49,4,FALSE),V396))))))</f>
        <v/>
      </c>
      <c r="AB396" s="47" t="str">
        <f t="shared" si="83"/>
        <v/>
      </c>
      <c r="AC396" s="47" t="str">
        <f t="shared" si="84"/>
        <v/>
      </c>
      <c r="AD396" s="47" t="str">
        <f t="shared" si="88"/>
        <v/>
      </c>
      <c r="AE396" s="1"/>
      <c r="AF396" s="48" t="str">
        <f>IF(NOT(AND(LEFT(R396,1)="L",R396&lt;&gt;"LIGNE")),"",IFERROR(VLOOKUP(UPPER(TRIM(V396)),AP4:AS49,2,FALSE),""))</f>
        <v/>
      </c>
      <c r="AG396" s="49" t="str">
        <f>IF(NOT(AND(LEFT(R396,1)="L",R396&lt;&gt;"LIGNE")),"",IFERROR(VLOOKUP(UPPER(TRIM(V396)),AP4:AS49,3,FALSE),""))</f>
        <v/>
      </c>
      <c r="AH396" s="49" t="str">
        <f t="shared" si="85"/>
        <v/>
      </c>
      <c r="AI396" s="49" t="str">
        <f t="shared" si="89"/>
        <v/>
      </c>
      <c r="AJ396" s="49" t="str">
        <f t="shared" si="90"/>
        <v/>
      </c>
      <c r="AK396" s="40" t="str">
        <f>IF(R396="RECETTE","",IF(R396="PRINCIPAL AUTEUR",IF(OR(S396="",T396="",V396="",W396="",S396=0),"",IFERROR(IF(OR(VLOOKUP(UPPER(TRIM(SUBSTITUTE(T396,CHAR(160)," "))),AP4:AS49,2,FALSE)&lt;&gt;VLOOKUP(UPPER(TRIM(SUBSTITUTE(W396,CHAR(160)," "))),AP4:AS49,2,FALSE),AND(VLOOKUP(UPPER(TRIM(SUBSTITUTE(T396,CHAR(160)," "))),AP4:AS49,2,FALSE)="AUTRE",UPPER(TRIM(SUBSTITUTE(T396,CHAR(160)," ")))&lt;&gt;UPPER(TRIM(SUBSTITUTE(W396,CHAR(160)," "))))),"",(V396*VLOOKUP(UPPER(TRIM(SUBSTITUTE(W396,CHAR(160)," "))),AP4:AS49,3,FALSE))/(S396*VLOOKUP(UPPER(TRIM(SUBSTITUTE(T396,CHAR(160)," "))),AP4:AS49,3,FALSE))),"")),IFERROR(AK395,"")))</f>
        <v/>
      </c>
      <c r="AL396" s="40" t="str">
        <f t="shared" si="91"/>
        <v/>
      </c>
      <c r="AM396" s="50">
        <f t="shared" si="92"/>
        <v>0</v>
      </c>
      <c r="AN396" s="1"/>
      <c r="AO396" s="1"/>
      <c r="AP396" s="64" t="s">
        <v>441</v>
      </c>
      <c r="AQ396" s="1"/>
      <c r="AR396" s="1"/>
      <c r="AS396" s="1"/>
      <c r="BJ396" s="229">
        <v>1</v>
      </c>
    </row>
    <row r="397" spans="2:62" ht="20.100000000000001" customHeight="1" x14ac:dyDescent="0.25">
      <c r="B397" s="178">
        <f t="shared" si="81"/>
        <v>0</v>
      </c>
      <c r="C397" s="156"/>
      <c r="D397" s="157"/>
      <c r="E397" s="157"/>
      <c r="F397" s="157"/>
      <c r="G397" s="157"/>
      <c r="H397" s="157"/>
      <c r="I397" s="158"/>
      <c r="K397" s="255" t="str">
        <f t="shared" si="82"/>
        <v>►</v>
      </c>
      <c r="L397" s="341"/>
      <c r="M397" s="341"/>
      <c r="N397" s="341"/>
      <c r="O397" s="341"/>
      <c r="P397" s="341"/>
      <c r="Q397" s="1"/>
      <c r="R397" s="1"/>
      <c r="S397" s="77"/>
      <c r="T397" s="77"/>
      <c r="U397" s="77"/>
      <c r="V397" s="77"/>
      <c r="W397" s="1"/>
      <c r="X397" s="46" t="str">
        <f t="shared" si="86"/>
        <v/>
      </c>
      <c r="Y397" s="46" t="str">
        <f>IF(NOT(AND(LEFT(R397,1)="L",R397&lt;&gt;"LIGNE")),"",IF(UPPER(TRIM(W397))="QS","Qt. suffisante",IF(AJ397="","",IF(AF397="MASSE",IF(AJ397&gt;=1,"Kg","g"),IF(AF397="VOLUME",IF(AJ397&gt;=1,"L","cl"),IFERROR(VLOOKUP(UPPER(TRIM(V397)),AP4:AS49,4,FALSE),V397))))))</f>
        <v/>
      </c>
      <c r="Z397" s="78" t="str">
        <f t="shared" si="87"/>
        <v/>
      </c>
      <c r="AA397" s="45" t="str">
        <f>IF(NOT(AND(LEFT(R397,1)="L",R397&lt;&gt;"LIGNE")),"",IF(UPPER(TRIM(W397))="QS","Qt. suffisante",IF(AI397="","",IF(AF397="MASSE",IF(AI397&gt;=1,"Kg","g"),IF(AF397="VOLUME",IF(AI397&gt;=1,"L","cl"),IFERROR(VLOOKUP(UPPER(TRIM(V397)),AP4:AS49,4,FALSE),V397))))))</f>
        <v/>
      </c>
      <c r="AB397" s="47" t="str">
        <f t="shared" si="83"/>
        <v/>
      </c>
      <c r="AC397" s="47" t="str">
        <f t="shared" si="84"/>
        <v/>
      </c>
      <c r="AD397" s="47" t="str">
        <f t="shared" si="88"/>
        <v/>
      </c>
      <c r="AE397" s="1"/>
      <c r="AF397" s="48" t="str">
        <f>IF(NOT(AND(LEFT(R397,1)="L",R397&lt;&gt;"LIGNE")),"",IFERROR(VLOOKUP(UPPER(TRIM(V397)),AP4:AS49,2,FALSE),""))</f>
        <v/>
      </c>
      <c r="AG397" s="49" t="str">
        <f>IF(NOT(AND(LEFT(R397,1)="L",R397&lt;&gt;"LIGNE")),"",IFERROR(VLOOKUP(UPPER(TRIM(V397)),AP4:AS49,3,FALSE),""))</f>
        <v/>
      </c>
      <c r="AH397" s="49" t="str">
        <f t="shared" si="85"/>
        <v/>
      </c>
      <c r="AI397" s="49" t="str">
        <f t="shared" si="89"/>
        <v/>
      </c>
      <c r="AJ397" s="49" t="str">
        <f t="shared" si="90"/>
        <v/>
      </c>
      <c r="AK397" s="40" t="str">
        <f>IF(R397="RECETTE","",IF(R397="PRINCIPAL AUTEUR",IF(OR(S397="",T397="",V397="",W397="",S397=0),"",IFERROR(IF(OR(VLOOKUP(UPPER(TRIM(SUBSTITUTE(T397,CHAR(160)," "))),AP4:AS49,2,FALSE)&lt;&gt;VLOOKUP(UPPER(TRIM(SUBSTITUTE(W397,CHAR(160)," "))),AP4:AS49,2,FALSE),AND(VLOOKUP(UPPER(TRIM(SUBSTITUTE(T397,CHAR(160)," "))),AP4:AS49,2,FALSE)="AUTRE",UPPER(TRIM(SUBSTITUTE(T397,CHAR(160)," ")))&lt;&gt;UPPER(TRIM(SUBSTITUTE(W397,CHAR(160)," "))))),"",(V397*VLOOKUP(UPPER(TRIM(SUBSTITUTE(W397,CHAR(160)," "))),AP4:AS49,3,FALSE))/(S397*VLOOKUP(UPPER(TRIM(SUBSTITUTE(T397,CHAR(160)," "))),AP4:AS49,3,FALSE))),"")),IFERROR(AK396,"")))</f>
        <v/>
      </c>
      <c r="AL397" s="40" t="str">
        <f t="shared" si="91"/>
        <v/>
      </c>
      <c r="AM397" s="50">
        <f t="shared" si="92"/>
        <v>0</v>
      </c>
      <c r="AN397" s="1"/>
      <c r="AO397" s="1"/>
      <c r="AP397" s="64" t="s">
        <v>442</v>
      </c>
      <c r="AQ397" s="1"/>
      <c r="AR397" s="1"/>
      <c r="AS397" s="1"/>
      <c r="BJ397" s="229">
        <v>1</v>
      </c>
    </row>
    <row r="398" spans="2:62" ht="20.100000000000001" customHeight="1" x14ac:dyDescent="0.25">
      <c r="B398" s="178">
        <f t="shared" si="81"/>
        <v>0</v>
      </c>
      <c r="C398" s="156"/>
      <c r="D398" s="157"/>
      <c r="E398" s="157"/>
      <c r="F398" s="157"/>
      <c r="G398" s="157"/>
      <c r="H398" s="157"/>
      <c r="I398" s="158"/>
      <c r="K398" s="255" t="str">
        <f t="shared" si="82"/>
        <v>►</v>
      </c>
      <c r="L398" s="341"/>
      <c r="M398" s="341"/>
      <c r="N398" s="341"/>
      <c r="O398" s="341"/>
      <c r="P398" s="341"/>
      <c r="Q398" s="1"/>
      <c r="R398" s="1"/>
      <c r="S398" s="77"/>
      <c r="T398" s="77"/>
      <c r="U398" s="77"/>
      <c r="V398" s="77"/>
      <c r="W398" s="1"/>
      <c r="X398" s="46" t="str">
        <f t="shared" si="86"/>
        <v/>
      </c>
      <c r="Y398" s="46" t="str">
        <f>IF(NOT(AND(LEFT(R398,1)="L",R398&lt;&gt;"LIGNE")),"",IF(UPPER(TRIM(W398))="QS","Qt. suffisante",IF(AJ398="","",IF(AF398="MASSE",IF(AJ398&gt;=1,"Kg","g"),IF(AF398="VOLUME",IF(AJ398&gt;=1,"L","cl"),IFERROR(VLOOKUP(UPPER(TRIM(V398)),AP4:AS49,4,FALSE),V398))))))</f>
        <v/>
      </c>
      <c r="Z398" s="78" t="str">
        <f t="shared" si="87"/>
        <v/>
      </c>
      <c r="AA398" s="45" t="str">
        <f>IF(NOT(AND(LEFT(R398,1)="L",R398&lt;&gt;"LIGNE")),"",IF(UPPER(TRIM(W398))="QS","Qt. suffisante",IF(AI398="","",IF(AF398="MASSE",IF(AI398&gt;=1,"Kg","g"),IF(AF398="VOLUME",IF(AI398&gt;=1,"L","cl"),IFERROR(VLOOKUP(UPPER(TRIM(V398)),AP4:AS49,4,FALSE),V398))))))</f>
        <v/>
      </c>
      <c r="AB398" s="47" t="str">
        <f t="shared" si="83"/>
        <v/>
      </c>
      <c r="AC398" s="47" t="str">
        <f t="shared" si="84"/>
        <v/>
      </c>
      <c r="AD398" s="47" t="str">
        <f t="shared" si="88"/>
        <v/>
      </c>
      <c r="AE398" s="1"/>
      <c r="AF398" s="48" t="str">
        <f>IF(NOT(AND(LEFT(R398,1)="L",R398&lt;&gt;"LIGNE")),"",IFERROR(VLOOKUP(UPPER(TRIM(V398)),AP4:AS49,2,FALSE),""))</f>
        <v/>
      </c>
      <c r="AG398" s="49" t="str">
        <f>IF(NOT(AND(LEFT(R398,1)="L",R398&lt;&gt;"LIGNE")),"",IFERROR(VLOOKUP(UPPER(TRIM(V398)),AP4:AS49,3,FALSE),""))</f>
        <v/>
      </c>
      <c r="AH398" s="49" t="str">
        <f t="shared" si="85"/>
        <v/>
      </c>
      <c r="AI398" s="49" t="str">
        <f t="shared" si="89"/>
        <v/>
      </c>
      <c r="AJ398" s="49" t="str">
        <f t="shared" si="90"/>
        <v/>
      </c>
      <c r="AK398" s="40" t="str">
        <f>IF(R398="RECETTE","",IF(R398="PRINCIPAL AUTEUR",IF(OR(S398="",T398="",V398="",W398="",S398=0),"",IFERROR(IF(OR(VLOOKUP(UPPER(TRIM(SUBSTITUTE(T398,CHAR(160)," "))),AP4:AS49,2,FALSE)&lt;&gt;VLOOKUP(UPPER(TRIM(SUBSTITUTE(W398,CHAR(160)," "))),AP4:AS49,2,FALSE),AND(VLOOKUP(UPPER(TRIM(SUBSTITUTE(T398,CHAR(160)," "))),AP4:AS49,2,FALSE)="AUTRE",UPPER(TRIM(SUBSTITUTE(T398,CHAR(160)," ")))&lt;&gt;UPPER(TRIM(SUBSTITUTE(W398,CHAR(160)," "))))),"",(V398*VLOOKUP(UPPER(TRIM(SUBSTITUTE(W398,CHAR(160)," "))),AP4:AS49,3,FALSE))/(S398*VLOOKUP(UPPER(TRIM(SUBSTITUTE(T398,CHAR(160)," "))),AP4:AS49,3,FALSE))),"")),IFERROR(AK397,"")))</f>
        <v/>
      </c>
      <c r="AL398" s="40" t="str">
        <f t="shared" si="91"/>
        <v/>
      </c>
      <c r="AM398" s="50">
        <f t="shared" si="92"/>
        <v>0</v>
      </c>
      <c r="AN398" s="1"/>
      <c r="AO398" s="1"/>
      <c r="AP398" s="64" t="s">
        <v>443</v>
      </c>
      <c r="AQ398" s="1"/>
      <c r="AR398" s="1"/>
      <c r="AS398" s="1"/>
      <c r="BJ398" s="229">
        <v>1</v>
      </c>
    </row>
    <row r="399" spans="2:62" ht="20.100000000000001" customHeight="1" x14ac:dyDescent="0.25">
      <c r="B399" s="178">
        <f t="shared" si="81"/>
        <v>0</v>
      </c>
      <c r="C399" s="156"/>
      <c r="D399" s="157"/>
      <c r="E399" s="157"/>
      <c r="F399" s="157"/>
      <c r="G399" s="157"/>
      <c r="H399" s="157"/>
      <c r="I399" s="158"/>
      <c r="K399" s="255" t="str">
        <f t="shared" si="82"/>
        <v>►</v>
      </c>
      <c r="L399" s="341"/>
      <c r="M399" s="341"/>
      <c r="N399" s="341"/>
      <c r="O399" s="341"/>
      <c r="P399" s="341"/>
      <c r="Q399" s="1"/>
      <c r="R399" s="1"/>
      <c r="S399" s="77"/>
      <c r="T399" s="77"/>
      <c r="U399" s="77"/>
      <c r="V399" s="77"/>
      <c r="W399" s="1"/>
      <c r="X399" s="46" t="str">
        <f t="shared" si="86"/>
        <v/>
      </c>
      <c r="Y399" s="46" t="str">
        <f>IF(NOT(AND(LEFT(R399,1)="L",R399&lt;&gt;"LIGNE")),"",IF(UPPER(TRIM(W399))="QS","Qt. suffisante",IF(AJ399="","",IF(AF399="MASSE",IF(AJ399&gt;=1,"Kg","g"),IF(AF399="VOLUME",IF(AJ399&gt;=1,"L","cl"),IFERROR(VLOOKUP(UPPER(TRIM(V399)),AP4:AS49,4,FALSE),V399))))))</f>
        <v/>
      </c>
      <c r="Z399" s="78" t="str">
        <f t="shared" si="87"/>
        <v/>
      </c>
      <c r="AA399" s="45" t="str">
        <f>IF(NOT(AND(LEFT(R399,1)="L",R399&lt;&gt;"LIGNE")),"",IF(UPPER(TRIM(W399))="QS","Qt. suffisante",IF(AI399="","",IF(AF399="MASSE",IF(AI399&gt;=1,"Kg","g"),IF(AF399="VOLUME",IF(AI399&gt;=1,"L","cl"),IFERROR(VLOOKUP(UPPER(TRIM(V399)),AP4:AS49,4,FALSE),V399))))))</f>
        <v/>
      </c>
      <c r="AB399" s="47" t="str">
        <f t="shared" si="83"/>
        <v/>
      </c>
      <c r="AC399" s="47" t="str">
        <f t="shared" si="84"/>
        <v/>
      </c>
      <c r="AD399" s="47" t="str">
        <f t="shared" si="88"/>
        <v/>
      </c>
      <c r="AE399" s="1"/>
      <c r="AF399" s="48" t="str">
        <f>IF(NOT(AND(LEFT(R399,1)="L",R399&lt;&gt;"LIGNE")),"",IFERROR(VLOOKUP(UPPER(TRIM(V399)),AP4:AS49,2,FALSE),""))</f>
        <v/>
      </c>
      <c r="AG399" s="49" t="str">
        <f>IF(NOT(AND(LEFT(R399,1)="L",R399&lt;&gt;"LIGNE")),"",IFERROR(VLOOKUP(UPPER(TRIM(V399)),AP4:AS49,3,FALSE),""))</f>
        <v/>
      </c>
      <c r="AH399" s="49" t="str">
        <f t="shared" si="85"/>
        <v/>
      </c>
      <c r="AI399" s="49" t="str">
        <f t="shared" si="89"/>
        <v/>
      </c>
      <c r="AJ399" s="49" t="str">
        <f t="shared" si="90"/>
        <v/>
      </c>
      <c r="AK399" s="40" t="str">
        <f>IF(R399="RECETTE","",IF(R399="PRINCIPAL AUTEUR",IF(OR(S399="",T399="",V399="",W399="",S399=0),"",IFERROR(IF(OR(VLOOKUP(UPPER(TRIM(SUBSTITUTE(T399,CHAR(160)," "))),AP4:AS49,2,FALSE)&lt;&gt;VLOOKUP(UPPER(TRIM(SUBSTITUTE(W399,CHAR(160)," "))),AP4:AS49,2,FALSE),AND(VLOOKUP(UPPER(TRIM(SUBSTITUTE(T399,CHAR(160)," "))),AP4:AS49,2,FALSE)="AUTRE",UPPER(TRIM(SUBSTITUTE(T399,CHAR(160)," ")))&lt;&gt;UPPER(TRIM(SUBSTITUTE(W399,CHAR(160)," "))))),"",(V399*VLOOKUP(UPPER(TRIM(SUBSTITUTE(W399,CHAR(160)," "))),AP4:AS49,3,FALSE))/(S399*VLOOKUP(UPPER(TRIM(SUBSTITUTE(T399,CHAR(160)," "))),AP4:AS49,3,FALSE))),"")),IFERROR(AK398,"")))</f>
        <v/>
      </c>
      <c r="AL399" s="40" t="str">
        <f t="shared" si="91"/>
        <v/>
      </c>
      <c r="AM399" s="50">
        <f t="shared" si="92"/>
        <v>0</v>
      </c>
      <c r="AN399" s="1"/>
      <c r="AO399" s="1"/>
      <c r="AP399" s="64" t="s">
        <v>367</v>
      </c>
      <c r="AQ399" s="1"/>
      <c r="AR399" s="1"/>
      <c r="AS399" s="1"/>
      <c r="BJ399" s="229">
        <v>1</v>
      </c>
    </row>
    <row r="400" spans="2:62" ht="20.100000000000001" customHeight="1" x14ac:dyDescent="0.25">
      <c r="B400" s="178">
        <f t="shared" si="81"/>
        <v>0</v>
      </c>
      <c r="C400" s="156"/>
      <c r="D400" s="157"/>
      <c r="E400" s="157"/>
      <c r="F400" s="157"/>
      <c r="G400" s="157"/>
      <c r="H400" s="157"/>
      <c r="I400" s="158"/>
      <c r="K400" s="255" t="str">
        <f t="shared" si="82"/>
        <v>►</v>
      </c>
      <c r="L400" s="341"/>
      <c r="M400" s="341"/>
      <c r="N400" s="341"/>
      <c r="O400" s="341"/>
      <c r="P400" s="341"/>
      <c r="Q400" s="1"/>
      <c r="R400" s="1"/>
      <c r="S400" s="77"/>
      <c r="T400" s="77"/>
      <c r="U400" s="77"/>
      <c r="V400" s="77"/>
      <c r="W400" s="1"/>
      <c r="X400" s="46" t="str">
        <f t="shared" si="86"/>
        <v/>
      </c>
      <c r="Y400" s="46" t="str">
        <f>IF(NOT(AND(LEFT(R400,1)="L",R400&lt;&gt;"LIGNE")),"",IF(UPPER(TRIM(W400))="QS","Qt. suffisante",IF(AJ400="","",IF(AF400="MASSE",IF(AJ400&gt;=1,"Kg","g"),IF(AF400="VOLUME",IF(AJ400&gt;=1,"L","cl"),IFERROR(VLOOKUP(UPPER(TRIM(V400)),AP4:AS49,4,FALSE),V400))))))</f>
        <v/>
      </c>
      <c r="Z400" s="78" t="str">
        <f t="shared" si="87"/>
        <v/>
      </c>
      <c r="AA400" s="45" t="str">
        <f>IF(NOT(AND(LEFT(R400,1)="L",R400&lt;&gt;"LIGNE")),"",IF(UPPER(TRIM(W400))="QS","Qt. suffisante",IF(AI400="","",IF(AF400="MASSE",IF(AI400&gt;=1,"Kg","g"),IF(AF400="VOLUME",IF(AI400&gt;=1,"L","cl"),IFERROR(VLOOKUP(UPPER(TRIM(V400)),AP4:AS49,4,FALSE),V400))))))</f>
        <v/>
      </c>
      <c r="AB400" s="47" t="str">
        <f t="shared" si="83"/>
        <v/>
      </c>
      <c r="AC400" s="47" t="str">
        <f t="shared" si="84"/>
        <v/>
      </c>
      <c r="AD400" s="47" t="str">
        <f t="shared" si="88"/>
        <v/>
      </c>
      <c r="AE400" s="1"/>
      <c r="AF400" s="48" t="str">
        <f>IF(NOT(AND(LEFT(R400,1)="L",R400&lt;&gt;"LIGNE")),"",IFERROR(VLOOKUP(UPPER(TRIM(V400)),AP4:AS49,2,FALSE),""))</f>
        <v/>
      </c>
      <c r="AG400" s="49" t="str">
        <f>IF(NOT(AND(LEFT(R400,1)="L",R400&lt;&gt;"LIGNE")),"",IFERROR(VLOOKUP(UPPER(TRIM(V400)),AP4:AS49,3,FALSE),""))</f>
        <v/>
      </c>
      <c r="AH400" s="49" t="str">
        <f t="shared" si="85"/>
        <v/>
      </c>
      <c r="AI400" s="49" t="str">
        <f t="shared" si="89"/>
        <v/>
      </c>
      <c r="AJ400" s="49" t="str">
        <f t="shared" si="90"/>
        <v/>
      </c>
      <c r="AK400" s="40" t="str">
        <f>IF(R400="RECETTE","",IF(R400="PRINCIPAL AUTEUR",IF(OR(S400="",T400="",V400="",W400="",S400=0),"",IFERROR(IF(OR(VLOOKUP(UPPER(TRIM(SUBSTITUTE(T400,CHAR(160)," "))),AP4:AS49,2,FALSE)&lt;&gt;VLOOKUP(UPPER(TRIM(SUBSTITUTE(W400,CHAR(160)," "))),AP4:AS49,2,FALSE),AND(VLOOKUP(UPPER(TRIM(SUBSTITUTE(T400,CHAR(160)," "))),AP4:AS49,2,FALSE)="AUTRE",UPPER(TRIM(SUBSTITUTE(T400,CHAR(160)," ")))&lt;&gt;UPPER(TRIM(SUBSTITUTE(W400,CHAR(160)," "))))),"",(V400*VLOOKUP(UPPER(TRIM(SUBSTITUTE(W400,CHAR(160)," "))),AP4:AS49,3,FALSE))/(S400*VLOOKUP(UPPER(TRIM(SUBSTITUTE(T400,CHAR(160)," "))),AP4:AS49,3,FALSE))),"")),IFERROR(AK399,"")))</f>
        <v/>
      </c>
      <c r="AL400" s="40" t="str">
        <f t="shared" si="91"/>
        <v/>
      </c>
      <c r="AM400" s="50">
        <f t="shared" si="92"/>
        <v>0</v>
      </c>
      <c r="AN400" s="1"/>
      <c r="AO400" s="1"/>
      <c r="AP400" s="65" t="s">
        <v>444</v>
      </c>
      <c r="AQ400" s="1"/>
      <c r="AR400" s="1"/>
      <c r="AS400" s="1"/>
      <c r="BJ400" s="229">
        <v>1</v>
      </c>
    </row>
    <row r="401" spans="2:62" ht="20.100000000000001" customHeight="1" x14ac:dyDescent="0.25">
      <c r="B401" s="178">
        <f t="shared" si="81"/>
        <v>0</v>
      </c>
      <c r="C401" s="156"/>
      <c r="D401" s="157"/>
      <c r="E401" s="157"/>
      <c r="F401" s="157"/>
      <c r="G401" s="157"/>
      <c r="H401" s="157"/>
      <c r="I401" s="158"/>
      <c r="K401" s="255" t="str">
        <f t="shared" si="82"/>
        <v>►</v>
      </c>
      <c r="L401" s="341"/>
      <c r="M401" s="341"/>
      <c r="N401" s="341"/>
      <c r="O401" s="341"/>
      <c r="P401" s="341"/>
      <c r="Q401" s="1"/>
      <c r="R401" s="1"/>
      <c r="S401" s="77"/>
      <c r="T401" s="77"/>
      <c r="U401" s="77"/>
      <c r="V401" s="77"/>
      <c r="W401" s="1"/>
      <c r="X401" s="46" t="str">
        <f t="shared" si="86"/>
        <v/>
      </c>
      <c r="Y401" s="46" t="str">
        <f>IF(NOT(AND(LEFT(R401,1)="L",R401&lt;&gt;"LIGNE")),"",IF(UPPER(TRIM(W401))="QS","Qt. suffisante",IF(AJ401="","",IF(AF401="MASSE",IF(AJ401&gt;=1,"Kg","g"),IF(AF401="VOLUME",IF(AJ401&gt;=1,"L","cl"),IFERROR(VLOOKUP(UPPER(TRIM(V401)),AP4:AS49,4,FALSE),V401))))))</f>
        <v/>
      </c>
      <c r="Z401" s="78" t="str">
        <f t="shared" si="87"/>
        <v/>
      </c>
      <c r="AA401" s="45" t="str">
        <f>IF(NOT(AND(LEFT(R401,1)="L",R401&lt;&gt;"LIGNE")),"",IF(UPPER(TRIM(W401))="QS","Qt. suffisante",IF(AI401="","",IF(AF401="MASSE",IF(AI401&gt;=1,"Kg","g"),IF(AF401="VOLUME",IF(AI401&gt;=1,"L","cl"),IFERROR(VLOOKUP(UPPER(TRIM(V401)),AP4:AS49,4,FALSE),V401))))))</f>
        <v/>
      </c>
      <c r="AB401" s="47" t="str">
        <f t="shared" si="83"/>
        <v/>
      </c>
      <c r="AC401" s="47" t="str">
        <f t="shared" si="84"/>
        <v/>
      </c>
      <c r="AD401" s="47" t="str">
        <f t="shared" si="88"/>
        <v/>
      </c>
      <c r="AE401" s="1"/>
      <c r="AF401" s="48" t="str">
        <f>IF(NOT(AND(LEFT(R401,1)="L",R401&lt;&gt;"LIGNE")),"",IFERROR(VLOOKUP(UPPER(TRIM(V401)),AP4:AS49,2,FALSE),""))</f>
        <v/>
      </c>
      <c r="AG401" s="49" t="str">
        <f>IF(NOT(AND(LEFT(R401,1)="L",R401&lt;&gt;"LIGNE")),"",IFERROR(VLOOKUP(UPPER(TRIM(V401)),AP4:AS49,3,FALSE),""))</f>
        <v/>
      </c>
      <c r="AH401" s="49" t="str">
        <f t="shared" si="85"/>
        <v/>
      </c>
      <c r="AI401" s="49" t="str">
        <f t="shared" si="89"/>
        <v/>
      </c>
      <c r="AJ401" s="49" t="str">
        <f t="shared" si="90"/>
        <v/>
      </c>
      <c r="AK401" s="40" t="str">
        <f>IF(R401="RECETTE","",IF(R401="PRINCIPAL AUTEUR",IF(OR(S401="",T401="",V401="",W401="",S401=0),"",IFERROR(IF(OR(VLOOKUP(UPPER(TRIM(SUBSTITUTE(T401,CHAR(160)," "))),AP4:AS49,2,FALSE)&lt;&gt;VLOOKUP(UPPER(TRIM(SUBSTITUTE(W401,CHAR(160)," "))),AP4:AS49,2,FALSE),AND(VLOOKUP(UPPER(TRIM(SUBSTITUTE(T401,CHAR(160)," "))),AP4:AS49,2,FALSE)="AUTRE",UPPER(TRIM(SUBSTITUTE(T401,CHAR(160)," ")))&lt;&gt;UPPER(TRIM(SUBSTITUTE(W401,CHAR(160)," "))))),"",(V401*VLOOKUP(UPPER(TRIM(SUBSTITUTE(W401,CHAR(160)," "))),AP4:AS49,3,FALSE))/(S401*VLOOKUP(UPPER(TRIM(SUBSTITUTE(T401,CHAR(160)," "))),AP4:AS49,3,FALSE))),"")),IFERROR(AK400,"")))</f>
        <v/>
      </c>
      <c r="AL401" s="40" t="str">
        <f t="shared" si="91"/>
        <v/>
      </c>
      <c r="AM401" s="50">
        <f t="shared" si="92"/>
        <v>0</v>
      </c>
      <c r="AN401" s="1"/>
      <c r="AO401" s="1"/>
      <c r="AP401" s="60" t="s">
        <v>62</v>
      </c>
      <c r="AQ401" s="1"/>
      <c r="AR401" s="1"/>
      <c r="AS401" s="1"/>
      <c r="BJ401" s="229">
        <v>1</v>
      </c>
    </row>
    <row r="402" spans="2:62" ht="20.100000000000001" customHeight="1" x14ac:dyDescent="0.25">
      <c r="B402" s="178">
        <f t="shared" si="81"/>
        <v>0</v>
      </c>
      <c r="C402" s="156"/>
      <c r="D402" s="157"/>
      <c r="E402" s="157"/>
      <c r="F402" s="157"/>
      <c r="G402" s="157"/>
      <c r="H402" s="157"/>
      <c r="I402" s="158"/>
      <c r="K402" s="255" t="str">
        <f t="shared" si="82"/>
        <v>►</v>
      </c>
      <c r="L402" s="341"/>
      <c r="M402" s="341"/>
      <c r="N402" s="341"/>
      <c r="O402" s="341"/>
      <c r="P402" s="341"/>
      <c r="Q402" s="1"/>
      <c r="R402" s="1"/>
      <c r="S402" s="77"/>
      <c r="T402" s="77"/>
      <c r="U402" s="77"/>
      <c r="V402" s="77"/>
      <c r="W402" s="1"/>
      <c r="X402" s="46" t="str">
        <f t="shared" si="86"/>
        <v/>
      </c>
      <c r="Y402" s="46" t="str">
        <f>IF(NOT(AND(LEFT(R402,1)="L",R402&lt;&gt;"LIGNE")),"",IF(UPPER(TRIM(W402))="QS","Qt. suffisante",IF(AJ402="","",IF(AF402="MASSE",IF(AJ402&gt;=1,"Kg","g"),IF(AF402="VOLUME",IF(AJ402&gt;=1,"L","cl"),IFERROR(VLOOKUP(UPPER(TRIM(V402)),AP4:AS49,4,FALSE),V402))))))</f>
        <v/>
      </c>
      <c r="Z402" s="78" t="str">
        <f t="shared" si="87"/>
        <v/>
      </c>
      <c r="AA402" s="45" t="str">
        <f>IF(NOT(AND(LEFT(R402,1)="L",R402&lt;&gt;"LIGNE")),"",IF(UPPER(TRIM(W402))="QS","Qt. suffisante",IF(AI402="","",IF(AF402="MASSE",IF(AI402&gt;=1,"Kg","g"),IF(AF402="VOLUME",IF(AI402&gt;=1,"L","cl"),IFERROR(VLOOKUP(UPPER(TRIM(V402)),AP4:AS49,4,FALSE),V402))))))</f>
        <v/>
      </c>
      <c r="AB402" s="47" t="str">
        <f t="shared" si="83"/>
        <v/>
      </c>
      <c r="AC402" s="47" t="str">
        <f t="shared" si="84"/>
        <v/>
      </c>
      <c r="AD402" s="47" t="str">
        <f t="shared" si="88"/>
        <v/>
      </c>
      <c r="AE402" s="1"/>
      <c r="AF402" s="48" t="str">
        <f>IF(NOT(AND(LEFT(R402,1)="L",R402&lt;&gt;"LIGNE")),"",IFERROR(VLOOKUP(UPPER(TRIM(V402)),AP4:AS49,2,FALSE),""))</f>
        <v/>
      </c>
      <c r="AG402" s="49" t="str">
        <f>IF(NOT(AND(LEFT(R402,1)="L",R402&lt;&gt;"LIGNE")),"",IFERROR(VLOOKUP(UPPER(TRIM(V402)),AP4:AS49,3,FALSE),""))</f>
        <v/>
      </c>
      <c r="AH402" s="49" t="str">
        <f t="shared" si="85"/>
        <v/>
      </c>
      <c r="AI402" s="49" t="str">
        <f t="shared" si="89"/>
        <v/>
      </c>
      <c r="AJ402" s="49" t="str">
        <f t="shared" si="90"/>
        <v/>
      </c>
      <c r="AK402" s="40" t="str">
        <f>IF(R402="RECETTE","",IF(R402="PRINCIPAL AUTEUR",IF(OR(S402="",T402="",V402="",W402="",S402=0),"",IFERROR(IF(OR(VLOOKUP(UPPER(TRIM(SUBSTITUTE(T402,CHAR(160)," "))),AP4:AS49,2,FALSE)&lt;&gt;VLOOKUP(UPPER(TRIM(SUBSTITUTE(W402,CHAR(160)," "))),AP4:AS49,2,FALSE),AND(VLOOKUP(UPPER(TRIM(SUBSTITUTE(T402,CHAR(160)," "))),AP4:AS49,2,FALSE)="AUTRE",UPPER(TRIM(SUBSTITUTE(T402,CHAR(160)," ")))&lt;&gt;UPPER(TRIM(SUBSTITUTE(W402,CHAR(160)," "))))),"",(V402*VLOOKUP(UPPER(TRIM(SUBSTITUTE(W402,CHAR(160)," "))),AP4:AS49,3,FALSE))/(S402*VLOOKUP(UPPER(TRIM(SUBSTITUTE(T402,CHAR(160)," "))),AP4:AS49,3,FALSE))),"")),IFERROR(AK401,"")))</f>
        <v/>
      </c>
      <c r="AL402" s="40" t="str">
        <f t="shared" si="91"/>
        <v/>
      </c>
      <c r="AM402" s="50">
        <f t="shared" si="92"/>
        <v>0</v>
      </c>
      <c r="AN402" s="1"/>
      <c r="AO402" s="1"/>
      <c r="AP402" s="65" t="s">
        <v>445</v>
      </c>
      <c r="AQ402" s="1"/>
      <c r="AR402" s="1"/>
      <c r="AS402" s="1"/>
      <c r="BJ402" s="229">
        <v>1</v>
      </c>
    </row>
    <row r="403" spans="2:62" ht="20.100000000000001" customHeight="1" x14ac:dyDescent="0.25">
      <c r="B403" s="178">
        <f t="shared" si="81"/>
        <v>0</v>
      </c>
      <c r="C403" s="156"/>
      <c r="D403" s="157"/>
      <c r="E403" s="157"/>
      <c r="F403" s="157"/>
      <c r="G403" s="157"/>
      <c r="H403" s="157"/>
      <c r="I403" s="158"/>
      <c r="K403" s="255" t="str">
        <f t="shared" si="82"/>
        <v>►</v>
      </c>
      <c r="L403" s="341"/>
      <c r="M403" s="341"/>
      <c r="N403" s="341"/>
      <c r="O403" s="341"/>
      <c r="P403" s="341"/>
      <c r="Q403" s="1"/>
      <c r="R403" s="1"/>
      <c r="S403" s="77"/>
      <c r="T403" s="77"/>
      <c r="U403" s="77"/>
      <c r="V403" s="77"/>
      <c r="W403" s="1"/>
      <c r="X403" s="46" t="str">
        <f t="shared" si="86"/>
        <v/>
      </c>
      <c r="Y403" s="46" t="str">
        <f>IF(NOT(AND(LEFT(R403,1)="L",R403&lt;&gt;"LIGNE")),"",IF(UPPER(TRIM(W403))="QS","Qt. suffisante",IF(AJ403="","",IF(AF403="MASSE",IF(AJ403&gt;=1,"Kg","g"),IF(AF403="VOLUME",IF(AJ403&gt;=1,"L","cl"),IFERROR(VLOOKUP(UPPER(TRIM(V403)),AP4:AS49,4,FALSE),V403))))))</f>
        <v/>
      </c>
      <c r="Z403" s="78" t="str">
        <f t="shared" si="87"/>
        <v/>
      </c>
      <c r="AA403" s="45" t="str">
        <f>IF(NOT(AND(LEFT(R403,1)="L",R403&lt;&gt;"LIGNE")),"",IF(UPPER(TRIM(W403))="QS","Qt. suffisante",IF(AI403="","",IF(AF403="MASSE",IF(AI403&gt;=1,"Kg","g"),IF(AF403="VOLUME",IF(AI403&gt;=1,"L","cl"),IFERROR(VLOOKUP(UPPER(TRIM(V403)),AP4:AS49,4,FALSE),V403))))))</f>
        <v/>
      </c>
      <c r="AB403" s="47" t="str">
        <f t="shared" si="83"/>
        <v/>
      </c>
      <c r="AC403" s="47" t="str">
        <f t="shared" si="84"/>
        <v/>
      </c>
      <c r="AD403" s="47" t="str">
        <f t="shared" si="88"/>
        <v/>
      </c>
      <c r="AE403" s="1"/>
      <c r="AF403" s="48" t="str">
        <f>IF(NOT(AND(LEFT(R403,1)="L",R403&lt;&gt;"LIGNE")),"",IFERROR(VLOOKUP(UPPER(TRIM(V403)),AP4:AS49,2,FALSE),""))</f>
        <v/>
      </c>
      <c r="AG403" s="49" t="str">
        <f>IF(NOT(AND(LEFT(R403,1)="L",R403&lt;&gt;"LIGNE")),"",IFERROR(VLOOKUP(UPPER(TRIM(V403)),AP4:AS49,3,FALSE),""))</f>
        <v/>
      </c>
      <c r="AH403" s="49" t="str">
        <f t="shared" si="85"/>
        <v/>
      </c>
      <c r="AI403" s="49" t="str">
        <f t="shared" si="89"/>
        <v/>
      </c>
      <c r="AJ403" s="49" t="str">
        <f t="shared" si="90"/>
        <v/>
      </c>
      <c r="AK403" s="40" t="str">
        <f>IF(R403="RECETTE","",IF(R403="PRINCIPAL AUTEUR",IF(OR(S403="",T403="",V403="",W403="",S403=0),"",IFERROR(IF(OR(VLOOKUP(UPPER(TRIM(SUBSTITUTE(T403,CHAR(160)," "))),AP4:AS49,2,FALSE)&lt;&gt;VLOOKUP(UPPER(TRIM(SUBSTITUTE(W403,CHAR(160)," "))),AP4:AS49,2,FALSE),AND(VLOOKUP(UPPER(TRIM(SUBSTITUTE(T403,CHAR(160)," "))),AP4:AS49,2,FALSE)="AUTRE",UPPER(TRIM(SUBSTITUTE(T403,CHAR(160)," ")))&lt;&gt;UPPER(TRIM(SUBSTITUTE(W403,CHAR(160)," "))))),"",(V403*VLOOKUP(UPPER(TRIM(SUBSTITUTE(W403,CHAR(160)," "))),AP4:AS49,3,FALSE))/(S403*VLOOKUP(UPPER(TRIM(SUBSTITUTE(T403,CHAR(160)," "))),AP4:AS49,3,FALSE))),"")),IFERROR(AK402,"")))</f>
        <v/>
      </c>
      <c r="AL403" s="40" t="str">
        <f t="shared" si="91"/>
        <v/>
      </c>
      <c r="AM403" s="50">
        <f t="shared" si="92"/>
        <v>0</v>
      </c>
      <c r="AN403" s="1"/>
      <c r="AO403" s="1"/>
      <c r="AP403" s="65" t="s">
        <v>446</v>
      </c>
      <c r="AQ403" s="1"/>
      <c r="AR403" s="1"/>
      <c r="AS403" s="1"/>
      <c r="BJ403" s="229">
        <v>1</v>
      </c>
    </row>
    <row r="404" spans="2:62" ht="20.100000000000001" customHeight="1" x14ac:dyDescent="0.25">
      <c r="B404" s="178">
        <f t="shared" si="81"/>
        <v>0</v>
      </c>
      <c r="C404" s="156"/>
      <c r="D404" s="157"/>
      <c r="E404" s="157"/>
      <c r="F404" s="157"/>
      <c r="G404" s="157"/>
      <c r="H404" s="157"/>
      <c r="I404" s="158"/>
      <c r="K404" s="255" t="str">
        <f t="shared" si="82"/>
        <v>►</v>
      </c>
      <c r="L404" s="341"/>
      <c r="M404" s="341"/>
      <c r="N404" s="341"/>
      <c r="O404" s="341"/>
      <c r="P404" s="341"/>
      <c r="Q404" s="1"/>
      <c r="R404" s="1"/>
      <c r="S404" s="77"/>
      <c r="T404" s="77"/>
      <c r="U404" s="77"/>
      <c r="V404" s="77"/>
      <c r="W404" s="1"/>
      <c r="X404" s="46" t="str">
        <f t="shared" si="86"/>
        <v/>
      </c>
      <c r="Y404" s="46" t="str">
        <f>IF(NOT(AND(LEFT(R404,1)="L",R404&lt;&gt;"LIGNE")),"",IF(UPPER(TRIM(W404))="QS","Qt. suffisante",IF(AJ404="","",IF(AF404="MASSE",IF(AJ404&gt;=1,"Kg","g"),IF(AF404="VOLUME",IF(AJ404&gt;=1,"L","cl"),IFERROR(VLOOKUP(UPPER(TRIM(V404)),AP4:AS49,4,FALSE),V404))))))</f>
        <v/>
      </c>
      <c r="Z404" s="78" t="str">
        <f t="shared" si="87"/>
        <v/>
      </c>
      <c r="AA404" s="45" t="str">
        <f>IF(NOT(AND(LEFT(R404,1)="L",R404&lt;&gt;"LIGNE")),"",IF(UPPER(TRIM(W404))="QS","Qt. suffisante",IF(AI404="","",IF(AF404="MASSE",IF(AI404&gt;=1,"Kg","g"),IF(AF404="VOLUME",IF(AI404&gt;=1,"L","cl"),IFERROR(VLOOKUP(UPPER(TRIM(V404)),AP4:AS49,4,FALSE),V404))))))</f>
        <v/>
      </c>
      <c r="AB404" s="47" t="str">
        <f t="shared" si="83"/>
        <v/>
      </c>
      <c r="AC404" s="47" t="str">
        <f t="shared" si="84"/>
        <v/>
      </c>
      <c r="AD404" s="47" t="str">
        <f t="shared" si="88"/>
        <v/>
      </c>
      <c r="AE404" s="1"/>
      <c r="AF404" s="48" t="str">
        <f>IF(NOT(AND(LEFT(R404,1)="L",R404&lt;&gt;"LIGNE")),"",IFERROR(VLOOKUP(UPPER(TRIM(V404)),AP4:AS49,2,FALSE),""))</f>
        <v/>
      </c>
      <c r="AG404" s="49" t="str">
        <f>IF(NOT(AND(LEFT(R404,1)="L",R404&lt;&gt;"LIGNE")),"",IFERROR(VLOOKUP(UPPER(TRIM(V404)),AP4:AS49,3,FALSE),""))</f>
        <v/>
      </c>
      <c r="AH404" s="49" t="str">
        <f t="shared" si="85"/>
        <v/>
      </c>
      <c r="AI404" s="49" t="str">
        <f t="shared" si="89"/>
        <v/>
      </c>
      <c r="AJ404" s="49" t="str">
        <f t="shared" si="90"/>
        <v/>
      </c>
      <c r="AK404" s="40" t="str">
        <f>IF(R404="RECETTE","",IF(R404="PRINCIPAL AUTEUR",IF(OR(S404="",T404="",V404="",W404="",S404=0),"",IFERROR(IF(OR(VLOOKUP(UPPER(TRIM(SUBSTITUTE(T404,CHAR(160)," "))),AP4:AS49,2,FALSE)&lt;&gt;VLOOKUP(UPPER(TRIM(SUBSTITUTE(W404,CHAR(160)," "))),AP4:AS49,2,FALSE),AND(VLOOKUP(UPPER(TRIM(SUBSTITUTE(T404,CHAR(160)," "))),AP4:AS49,2,FALSE)="AUTRE",UPPER(TRIM(SUBSTITUTE(T404,CHAR(160)," ")))&lt;&gt;UPPER(TRIM(SUBSTITUTE(W404,CHAR(160)," "))))),"",(V404*VLOOKUP(UPPER(TRIM(SUBSTITUTE(W404,CHAR(160)," "))),AP4:AS49,3,FALSE))/(S404*VLOOKUP(UPPER(TRIM(SUBSTITUTE(T404,CHAR(160)," "))),AP4:AS49,3,FALSE))),"")),IFERROR(AK403,"")))</f>
        <v/>
      </c>
      <c r="AL404" s="40" t="str">
        <f t="shared" si="91"/>
        <v/>
      </c>
      <c r="AM404" s="50">
        <f t="shared" si="92"/>
        <v>0</v>
      </c>
      <c r="AN404" s="1"/>
      <c r="AO404" s="1"/>
      <c r="AP404" s="65" t="s">
        <v>447</v>
      </c>
      <c r="AQ404" s="1"/>
      <c r="AR404" s="1"/>
      <c r="AS404" s="1"/>
      <c r="BJ404" s="229">
        <v>1</v>
      </c>
    </row>
    <row r="405" spans="2:62" ht="20.100000000000001" customHeight="1" x14ac:dyDescent="0.25">
      <c r="B405" s="178">
        <f t="shared" si="81"/>
        <v>0</v>
      </c>
      <c r="C405" s="156"/>
      <c r="D405" s="157"/>
      <c r="E405" s="157"/>
      <c r="F405" s="157"/>
      <c r="G405" s="157"/>
      <c r="H405" s="157"/>
      <c r="I405" s="158"/>
      <c r="K405" s="255" t="str">
        <f t="shared" si="82"/>
        <v>►</v>
      </c>
      <c r="L405" s="341"/>
      <c r="M405" s="341"/>
      <c r="N405" s="341"/>
      <c r="O405" s="341"/>
      <c r="P405" s="341"/>
      <c r="Q405" s="1"/>
      <c r="R405" s="1"/>
      <c r="S405" s="77"/>
      <c r="T405" s="77"/>
      <c r="U405" s="77"/>
      <c r="V405" s="77"/>
      <c r="W405" s="1"/>
      <c r="X405" s="46" t="str">
        <f t="shared" si="86"/>
        <v/>
      </c>
      <c r="Y405" s="46" t="str">
        <f>IF(NOT(AND(LEFT(R405,1)="L",R405&lt;&gt;"LIGNE")),"",IF(UPPER(TRIM(W405))="QS","Qt. suffisante",IF(AJ405="","",IF(AF405="MASSE",IF(AJ405&gt;=1,"Kg","g"),IF(AF405="VOLUME",IF(AJ405&gt;=1,"L","cl"),IFERROR(VLOOKUP(UPPER(TRIM(V405)),AP4:AS49,4,FALSE),V405))))))</f>
        <v/>
      </c>
      <c r="Z405" s="78" t="str">
        <f t="shared" si="87"/>
        <v/>
      </c>
      <c r="AA405" s="45" t="str">
        <f>IF(NOT(AND(LEFT(R405,1)="L",R405&lt;&gt;"LIGNE")),"",IF(UPPER(TRIM(W405))="QS","Qt. suffisante",IF(AI405="","",IF(AF405="MASSE",IF(AI405&gt;=1,"Kg","g"),IF(AF405="VOLUME",IF(AI405&gt;=1,"L","cl"),IFERROR(VLOOKUP(UPPER(TRIM(V405)),AP4:AS49,4,FALSE),V405))))))</f>
        <v/>
      </c>
      <c r="AB405" s="47" t="str">
        <f t="shared" si="83"/>
        <v/>
      </c>
      <c r="AC405" s="47" t="str">
        <f t="shared" si="84"/>
        <v/>
      </c>
      <c r="AD405" s="47" t="str">
        <f t="shared" si="88"/>
        <v/>
      </c>
      <c r="AE405" s="1"/>
      <c r="AF405" s="48" t="str">
        <f>IF(NOT(AND(LEFT(R405,1)="L",R405&lt;&gt;"LIGNE")),"",IFERROR(VLOOKUP(UPPER(TRIM(V405)),AP4:AS49,2,FALSE),""))</f>
        <v/>
      </c>
      <c r="AG405" s="49" t="str">
        <f>IF(NOT(AND(LEFT(R405,1)="L",R405&lt;&gt;"LIGNE")),"",IFERROR(VLOOKUP(UPPER(TRIM(V405)),AP4:AS49,3,FALSE),""))</f>
        <v/>
      </c>
      <c r="AH405" s="49" t="str">
        <f t="shared" si="85"/>
        <v/>
      </c>
      <c r="AI405" s="49" t="str">
        <f t="shared" si="89"/>
        <v/>
      </c>
      <c r="AJ405" s="49" t="str">
        <f t="shared" si="90"/>
        <v/>
      </c>
      <c r="AK405" s="40" t="str">
        <f>IF(R405="RECETTE","",IF(R405="PRINCIPAL AUTEUR",IF(OR(S405="",T405="",V405="",W405="",S405=0),"",IFERROR(IF(OR(VLOOKUP(UPPER(TRIM(SUBSTITUTE(T405,CHAR(160)," "))),AP4:AS49,2,FALSE)&lt;&gt;VLOOKUP(UPPER(TRIM(SUBSTITUTE(W405,CHAR(160)," "))),AP4:AS49,2,FALSE),AND(VLOOKUP(UPPER(TRIM(SUBSTITUTE(T405,CHAR(160)," "))),AP4:AS49,2,FALSE)="AUTRE",UPPER(TRIM(SUBSTITUTE(T405,CHAR(160)," ")))&lt;&gt;UPPER(TRIM(SUBSTITUTE(W405,CHAR(160)," "))))),"",(V405*VLOOKUP(UPPER(TRIM(SUBSTITUTE(W405,CHAR(160)," "))),AP4:AS49,3,FALSE))/(S405*VLOOKUP(UPPER(TRIM(SUBSTITUTE(T405,CHAR(160)," "))),AP4:AS49,3,FALSE))),"")),IFERROR(AK404,"")))</f>
        <v/>
      </c>
      <c r="AL405" s="40" t="str">
        <f t="shared" si="91"/>
        <v/>
      </c>
      <c r="AM405" s="50">
        <f t="shared" si="92"/>
        <v>0</v>
      </c>
      <c r="AN405" s="1"/>
      <c r="AO405" s="1"/>
      <c r="AP405" s="65" t="s">
        <v>448</v>
      </c>
      <c r="AQ405" s="1"/>
      <c r="AR405" s="1"/>
      <c r="AS405" s="1"/>
      <c r="BJ405" s="229">
        <v>1</v>
      </c>
    </row>
    <row r="406" spans="2:62" ht="20.100000000000001" customHeight="1" x14ac:dyDescent="0.25">
      <c r="B406" s="178">
        <f t="shared" si="81"/>
        <v>0</v>
      </c>
      <c r="C406" s="156"/>
      <c r="D406" s="157"/>
      <c r="E406" s="157"/>
      <c r="F406" s="157"/>
      <c r="G406" s="157"/>
      <c r="H406" s="157"/>
      <c r="I406" s="158"/>
      <c r="K406" s="255" t="str">
        <f t="shared" si="82"/>
        <v>►</v>
      </c>
      <c r="L406" s="341"/>
      <c r="M406" s="341"/>
      <c r="N406" s="341"/>
      <c r="O406" s="341"/>
      <c r="P406" s="341"/>
      <c r="Q406" s="1"/>
      <c r="R406" s="1"/>
      <c r="S406" s="77"/>
      <c r="T406" s="77"/>
      <c r="U406" s="77"/>
      <c r="V406" s="77"/>
      <c r="W406" s="1"/>
      <c r="X406" s="46" t="str">
        <f t="shared" si="86"/>
        <v/>
      </c>
      <c r="Y406" s="46" t="str">
        <f>IF(NOT(AND(LEFT(R406,1)="L",R406&lt;&gt;"LIGNE")),"",IF(UPPER(TRIM(W406))="QS","Qt. suffisante",IF(AJ406="","",IF(AF406="MASSE",IF(AJ406&gt;=1,"Kg","g"),IF(AF406="VOLUME",IF(AJ406&gt;=1,"L","cl"),IFERROR(VLOOKUP(UPPER(TRIM(V406)),AP4:AS49,4,FALSE),V406))))))</f>
        <v/>
      </c>
      <c r="Z406" s="78" t="str">
        <f t="shared" si="87"/>
        <v/>
      </c>
      <c r="AA406" s="45" t="str">
        <f>IF(NOT(AND(LEFT(R406,1)="L",R406&lt;&gt;"LIGNE")),"",IF(UPPER(TRIM(W406))="QS","Qt. suffisante",IF(AI406="","",IF(AF406="MASSE",IF(AI406&gt;=1,"Kg","g"),IF(AF406="VOLUME",IF(AI406&gt;=1,"L","cl"),IFERROR(VLOOKUP(UPPER(TRIM(V406)),AP4:AS49,4,FALSE),V406))))))</f>
        <v/>
      </c>
      <c r="AB406" s="47" t="str">
        <f t="shared" si="83"/>
        <v/>
      </c>
      <c r="AC406" s="47" t="str">
        <f t="shared" si="84"/>
        <v/>
      </c>
      <c r="AD406" s="47" t="str">
        <f t="shared" si="88"/>
        <v/>
      </c>
      <c r="AE406" s="1"/>
      <c r="AF406" s="48" t="str">
        <f>IF(NOT(AND(LEFT(R406,1)="L",R406&lt;&gt;"LIGNE")),"",IFERROR(VLOOKUP(UPPER(TRIM(V406)),AP4:AS49,2,FALSE),""))</f>
        <v/>
      </c>
      <c r="AG406" s="49" t="str">
        <f>IF(NOT(AND(LEFT(R406,1)="L",R406&lt;&gt;"LIGNE")),"",IFERROR(VLOOKUP(UPPER(TRIM(V406)),AP4:AS49,3,FALSE),""))</f>
        <v/>
      </c>
      <c r="AH406" s="49" t="str">
        <f t="shared" si="85"/>
        <v/>
      </c>
      <c r="AI406" s="49" t="str">
        <f t="shared" si="89"/>
        <v/>
      </c>
      <c r="AJ406" s="49" t="str">
        <f t="shared" si="90"/>
        <v/>
      </c>
      <c r="AK406" s="40" t="str">
        <f>IF(R406="RECETTE","",IF(R406="PRINCIPAL AUTEUR",IF(OR(S406="",T406="",V406="",W406="",S406=0),"",IFERROR(IF(OR(VLOOKUP(UPPER(TRIM(SUBSTITUTE(T406,CHAR(160)," "))),AP4:AS49,2,FALSE)&lt;&gt;VLOOKUP(UPPER(TRIM(SUBSTITUTE(W406,CHAR(160)," "))),AP4:AS49,2,FALSE),AND(VLOOKUP(UPPER(TRIM(SUBSTITUTE(T406,CHAR(160)," "))),AP4:AS49,2,FALSE)="AUTRE",UPPER(TRIM(SUBSTITUTE(T406,CHAR(160)," ")))&lt;&gt;UPPER(TRIM(SUBSTITUTE(W406,CHAR(160)," "))))),"",(V406*VLOOKUP(UPPER(TRIM(SUBSTITUTE(W406,CHAR(160)," "))),AP4:AS49,3,FALSE))/(S406*VLOOKUP(UPPER(TRIM(SUBSTITUTE(T406,CHAR(160)," "))),AP4:AS49,3,FALSE))),"")),IFERROR(AK405,"")))</f>
        <v/>
      </c>
      <c r="AL406" s="40" t="str">
        <f t="shared" si="91"/>
        <v/>
      </c>
      <c r="AM406" s="50">
        <f t="shared" si="92"/>
        <v>0</v>
      </c>
      <c r="AN406" s="1"/>
      <c r="AO406" s="1"/>
      <c r="AP406" s="65" t="s">
        <v>449</v>
      </c>
      <c r="AQ406" s="1"/>
      <c r="AR406" s="1"/>
      <c r="AS406" s="1"/>
      <c r="BJ406" s="229">
        <v>1</v>
      </c>
    </row>
    <row r="407" spans="2:62" ht="20.100000000000001" customHeight="1" x14ac:dyDescent="0.25">
      <c r="B407" s="178">
        <f t="shared" si="81"/>
        <v>0</v>
      </c>
      <c r="C407" s="156"/>
      <c r="D407" s="157"/>
      <c r="E407" s="157"/>
      <c r="F407" s="157"/>
      <c r="G407" s="157"/>
      <c r="H407" s="157"/>
      <c r="I407" s="158"/>
      <c r="K407" s="255" t="str">
        <f t="shared" si="82"/>
        <v>►</v>
      </c>
      <c r="L407" s="341"/>
      <c r="M407" s="341"/>
      <c r="N407" s="341"/>
      <c r="O407" s="341"/>
      <c r="P407" s="341"/>
      <c r="Q407" s="1"/>
      <c r="R407" s="1"/>
      <c r="S407" s="77"/>
      <c r="T407" s="77"/>
      <c r="U407" s="77"/>
      <c r="V407" s="77"/>
      <c r="W407" s="1"/>
      <c r="X407" s="46" t="str">
        <f t="shared" si="86"/>
        <v/>
      </c>
      <c r="Y407" s="46" t="str">
        <f>IF(NOT(AND(LEFT(R407,1)="L",R407&lt;&gt;"LIGNE")),"",IF(UPPER(TRIM(W407))="QS","Qt. suffisante",IF(AJ407="","",IF(AF407="MASSE",IF(AJ407&gt;=1,"Kg","g"),IF(AF407="VOLUME",IF(AJ407&gt;=1,"L","cl"),IFERROR(VLOOKUP(UPPER(TRIM(V407)),AP4:AS49,4,FALSE),V407))))))</f>
        <v/>
      </c>
      <c r="Z407" s="78" t="str">
        <f t="shared" si="87"/>
        <v/>
      </c>
      <c r="AA407" s="45" t="str">
        <f>IF(NOT(AND(LEFT(R407,1)="L",R407&lt;&gt;"LIGNE")),"",IF(UPPER(TRIM(W407))="QS","Qt. suffisante",IF(AI407="","",IF(AF407="MASSE",IF(AI407&gt;=1,"Kg","g"),IF(AF407="VOLUME",IF(AI407&gt;=1,"L","cl"),IFERROR(VLOOKUP(UPPER(TRIM(V407)),AP4:AS49,4,FALSE),V407))))))</f>
        <v/>
      </c>
      <c r="AB407" s="47" t="str">
        <f t="shared" si="83"/>
        <v/>
      </c>
      <c r="AC407" s="47" t="str">
        <f t="shared" si="84"/>
        <v/>
      </c>
      <c r="AD407" s="47" t="str">
        <f t="shared" si="88"/>
        <v/>
      </c>
      <c r="AE407" s="1"/>
      <c r="AF407" s="48" t="str">
        <f>IF(NOT(AND(LEFT(R407,1)="L",R407&lt;&gt;"LIGNE")),"",IFERROR(VLOOKUP(UPPER(TRIM(V407)),AP4:AS49,2,FALSE),""))</f>
        <v/>
      </c>
      <c r="AG407" s="49" t="str">
        <f>IF(NOT(AND(LEFT(R407,1)="L",R407&lt;&gt;"LIGNE")),"",IFERROR(VLOOKUP(UPPER(TRIM(V407)),AP4:AS49,3,FALSE),""))</f>
        <v/>
      </c>
      <c r="AH407" s="49" t="str">
        <f t="shared" si="85"/>
        <v/>
      </c>
      <c r="AI407" s="49" t="str">
        <f t="shared" si="89"/>
        <v/>
      </c>
      <c r="AJ407" s="49" t="str">
        <f t="shared" si="90"/>
        <v/>
      </c>
      <c r="AK407" s="40" t="str">
        <f>IF(R407="RECETTE","",IF(R407="PRINCIPAL AUTEUR",IF(OR(S407="",T407="",V407="",W407="",S407=0),"",IFERROR(IF(OR(VLOOKUP(UPPER(TRIM(SUBSTITUTE(T407,CHAR(160)," "))),AP4:AS49,2,FALSE)&lt;&gt;VLOOKUP(UPPER(TRIM(SUBSTITUTE(W407,CHAR(160)," "))),AP4:AS49,2,FALSE),AND(VLOOKUP(UPPER(TRIM(SUBSTITUTE(T407,CHAR(160)," "))),AP4:AS49,2,FALSE)="AUTRE",UPPER(TRIM(SUBSTITUTE(T407,CHAR(160)," ")))&lt;&gt;UPPER(TRIM(SUBSTITUTE(W407,CHAR(160)," "))))),"",(V407*VLOOKUP(UPPER(TRIM(SUBSTITUTE(W407,CHAR(160)," "))),AP4:AS49,3,FALSE))/(S407*VLOOKUP(UPPER(TRIM(SUBSTITUTE(T407,CHAR(160)," "))),AP4:AS49,3,FALSE))),"")),IFERROR(AK406,"")))</f>
        <v/>
      </c>
      <c r="AL407" s="40" t="str">
        <f t="shared" si="91"/>
        <v/>
      </c>
      <c r="AM407" s="50">
        <f t="shared" si="92"/>
        <v>0</v>
      </c>
      <c r="AN407" s="1"/>
      <c r="AO407" s="1"/>
      <c r="AP407" s="65" t="s">
        <v>454</v>
      </c>
      <c r="AQ407" s="1"/>
      <c r="AR407" s="1"/>
      <c r="AS407" s="1"/>
      <c r="BJ407" s="229">
        <v>1</v>
      </c>
    </row>
    <row r="408" spans="2:62" ht="20.100000000000001" customHeight="1" x14ac:dyDescent="0.25">
      <c r="B408" s="178">
        <f t="shared" si="81"/>
        <v>0</v>
      </c>
      <c r="C408" s="156"/>
      <c r="D408" s="157"/>
      <c r="E408" s="157"/>
      <c r="F408" s="157"/>
      <c r="G408" s="157"/>
      <c r="H408" s="157"/>
      <c r="I408" s="158"/>
      <c r="K408" s="255" t="str">
        <f t="shared" si="82"/>
        <v>►</v>
      </c>
      <c r="L408" s="341"/>
      <c r="M408" s="341"/>
      <c r="N408" s="341"/>
      <c r="O408" s="341"/>
      <c r="P408" s="341"/>
      <c r="Q408" s="1"/>
      <c r="R408" s="1"/>
      <c r="S408" s="77"/>
      <c r="T408" s="77"/>
      <c r="U408" s="77"/>
      <c r="V408" s="77"/>
      <c r="W408" s="1"/>
      <c r="X408" s="46" t="str">
        <f t="shared" si="86"/>
        <v/>
      </c>
      <c r="Y408" s="46" t="str">
        <f>IF(NOT(AND(LEFT(R408,1)="L",R408&lt;&gt;"LIGNE")),"",IF(UPPER(TRIM(W408))="QS","Qt. suffisante",IF(AJ408="","",IF(AF408="MASSE",IF(AJ408&gt;=1,"Kg","g"),IF(AF408="VOLUME",IF(AJ408&gt;=1,"L","cl"),IFERROR(VLOOKUP(UPPER(TRIM(V408)),AP4:AS49,4,FALSE),V408))))))</f>
        <v/>
      </c>
      <c r="Z408" s="78" t="str">
        <f t="shared" si="87"/>
        <v/>
      </c>
      <c r="AA408" s="45" t="str">
        <f>IF(NOT(AND(LEFT(R408,1)="L",R408&lt;&gt;"LIGNE")),"",IF(UPPER(TRIM(W408))="QS","Qt. suffisante",IF(AI408="","",IF(AF408="MASSE",IF(AI408&gt;=1,"Kg","g"),IF(AF408="VOLUME",IF(AI408&gt;=1,"L","cl"),IFERROR(VLOOKUP(UPPER(TRIM(V408)),AP4:AS49,4,FALSE),V408))))))</f>
        <v/>
      </c>
      <c r="AB408" s="47" t="str">
        <f t="shared" si="83"/>
        <v/>
      </c>
      <c r="AC408" s="47" t="str">
        <f t="shared" si="84"/>
        <v/>
      </c>
      <c r="AD408" s="47" t="str">
        <f t="shared" si="88"/>
        <v/>
      </c>
      <c r="AE408" s="1"/>
      <c r="AF408" s="48" t="str">
        <f>IF(NOT(AND(LEFT(R408,1)="L",R408&lt;&gt;"LIGNE")),"",IFERROR(VLOOKUP(UPPER(TRIM(V408)),AP4:AS49,2,FALSE),""))</f>
        <v/>
      </c>
      <c r="AG408" s="49" t="str">
        <f>IF(NOT(AND(LEFT(R408,1)="L",R408&lt;&gt;"LIGNE")),"",IFERROR(VLOOKUP(UPPER(TRIM(V408)),AP4:AS49,3,FALSE),""))</f>
        <v/>
      </c>
      <c r="AH408" s="49" t="str">
        <f t="shared" si="85"/>
        <v/>
      </c>
      <c r="AI408" s="49" t="str">
        <f t="shared" si="89"/>
        <v/>
      </c>
      <c r="AJ408" s="49" t="str">
        <f t="shared" si="90"/>
        <v/>
      </c>
      <c r="AK408" s="40" t="str">
        <f>IF(R408="RECETTE","",IF(R408="PRINCIPAL AUTEUR",IF(OR(S408="",T408="",V408="",W408="",S408=0),"",IFERROR(IF(OR(VLOOKUP(UPPER(TRIM(SUBSTITUTE(T408,CHAR(160)," "))),AP4:AS49,2,FALSE)&lt;&gt;VLOOKUP(UPPER(TRIM(SUBSTITUTE(W408,CHAR(160)," "))),AP4:AS49,2,FALSE),AND(VLOOKUP(UPPER(TRIM(SUBSTITUTE(T408,CHAR(160)," "))),AP4:AS49,2,FALSE)="AUTRE",UPPER(TRIM(SUBSTITUTE(T408,CHAR(160)," ")))&lt;&gt;UPPER(TRIM(SUBSTITUTE(W408,CHAR(160)," "))))),"",(V408*VLOOKUP(UPPER(TRIM(SUBSTITUTE(W408,CHAR(160)," "))),AP4:AS49,3,FALSE))/(S408*VLOOKUP(UPPER(TRIM(SUBSTITUTE(T408,CHAR(160)," "))),AP4:AS49,3,FALSE))),"")),IFERROR(AK407,"")))</f>
        <v/>
      </c>
      <c r="AL408" s="40" t="str">
        <f t="shared" si="91"/>
        <v/>
      </c>
      <c r="AM408" s="50">
        <f t="shared" si="92"/>
        <v>0</v>
      </c>
      <c r="AN408" s="1"/>
      <c r="AO408" s="1"/>
      <c r="AP408" s="65" t="s">
        <v>455</v>
      </c>
      <c r="AQ408" s="1"/>
      <c r="AR408" s="1"/>
      <c r="AS408" s="1"/>
      <c r="BJ408" s="229">
        <v>1</v>
      </c>
    </row>
    <row r="409" spans="2:62" ht="20.100000000000001" customHeight="1" x14ac:dyDescent="0.25">
      <c r="B409" s="178">
        <f t="shared" si="81"/>
        <v>0</v>
      </c>
      <c r="C409" s="156"/>
      <c r="D409" s="157"/>
      <c r="E409" s="157"/>
      <c r="F409" s="157"/>
      <c r="G409" s="157"/>
      <c r="H409" s="157"/>
      <c r="I409" s="158"/>
      <c r="K409" s="255" t="str">
        <f t="shared" si="82"/>
        <v>►</v>
      </c>
      <c r="L409" s="341"/>
      <c r="M409" s="341"/>
      <c r="N409" s="341"/>
      <c r="O409" s="341"/>
      <c r="P409" s="341"/>
      <c r="Q409" s="1"/>
      <c r="R409" s="1"/>
      <c r="S409" s="77"/>
      <c r="T409" s="77"/>
      <c r="U409" s="77"/>
      <c r="V409" s="77"/>
      <c r="W409" s="1"/>
      <c r="X409" s="46" t="str">
        <f t="shared" si="86"/>
        <v/>
      </c>
      <c r="Y409" s="46" t="str">
        <f>IF(NOT(AND(LEFT(R409,1)="L",R409&lt;&gt;"LIGNE")),"",IF(UPPER(TRIM(W409))="QS","Qt. suffisante",IF(AJ409="","",IF(AF409="MASSE",IF(AJ409&gt;=1,"Kg","g"),IF(AF409="VOLUME",IF(AJ409&gt;=1,"L","cl"),IFERROR(VLOOKUP(UPPER(TRIM(V409)),AP4:AS49,4,FALSE),V409))))))</f>
        <v/>
      </c>
      <c r="Z409" s="78" t="str">
        <f t="shared" si="87"/>
        <v/>
      </c>
      <c r="AA409" s="45" t="str">
        <f>IF(NOT(AND(LEFT(R409,1)="L",R409&lt;&gt;"LIGNE")),"",IF(UPPER(TRIM(W409))="QS","Qt. suffisante",IF(AI409="","",IF(AF409="MASSE",IF(AI409&gt;=1,"Kg","g"),IF(AF409="VOLUME",IF(AI409&gt;=1,"L","cl"),IFERROR(VLOOKUP(UPPER(TRIM(V409)),AP4:AS49,4,FALSE),V409))))))</f>
        <v/>
      </c>
      <c r="AB409" s="47" t="str">
        <f t="shared" si="83"/>
        <v/>
      </c>
      <c r="AC409" s="47" t="str">
        <f t="shared" si="84"/>
        <v/>
      </c>
      <c r="AD409" s="47" t="str">
        <f t="shared" si="88"/>
        <v/>
      </c>
      <c r="AE409" s="1"/>
      <c r="AF409" s="48" t="str">
        <f>IF(NOT(AND(LEFT(R409,1)="L",R409&lt;&gt;"LIGNE")),"",IFERROR(VLOOKUP(UPPER(TRIM(V409)),AP4:AS49,2,FALSE),""))</f>
        <v/>
      </c>
      <c r="AG409" s="49" t="str">
        <f>IF(NOT(AND(LEFT(R409,1)="L",R409&lt;&gt;"LIGNE")),"",IFERROR(VLOOKUP(UPPER(TRIM(V409)),AP4:AS49,3,FALSE),""))</f>
        <v/>
      </c>
      <c r="AH409" s="49" t="str">
        <f t="shared" si="85"/>
        <v/>
      </c>
      <c r="AI409" s="49" t="str">
        <f t="shared" si="89"/>
        <v/>
      </c>
      <c r="AJ409" s="49" t="str">
        <f t="shared" si="90"/>
        <v/>
      </c>
      <c r="AK409" s="40" t="str">
        <f>IF(R409="RECETTE","",IF(R409="PRINCIPAL AUTEUR",IF(OR(S409="",T409="",V409="",W409="",S409=0),"",IFERROR(IF(OR(VLOOKUP(UPPER(TRIM(SUBSTITUTE(T409,CHAR(160)," "))),AP4:AS49,2,FALSE)&lt;&gt;VLOOKUP(UPPER(TRIM(SUBSTITUTE(W409,CHAR(160)," "))),AP4:AS49,2,FALSE),AND(VLOOKUP(UPPER(TRIM(SUBSTITUTE(T409,CHAR(160)," "))),AP4:AS49,2,FALSE)="AUTRE",UPPER(TRIM(SUBSTITUTE(T409,CHAR(160)," ")))&lt;&gt;UPPER(TRIM(SUBSTITUTE(W409,CHAR(160)," "))))),"",(V409*VLOOKUP(UPPER(TRIM(SUBSTITUTE(W409,CHAR(160)," "))),AP4:AS49,3,FALSE))/(S409*VLOOKUP(UPPER(TRIM(SUBSTITUTE(T409,CHAR(160)," "))),AP4:AS49,3,FALSE))),"")),IFERROR(AK408,"")))</f>
        <v/>
      </c>
      <c r="AL409" s="40" t="str">
        <f t="shared" si="91"/>
        <v/>
      </c>
      <c r="AM409" s="50">
        <f t="shared" si="92"/>
        <v>0</v>
      </c>
      <c r="AN409" s="1"/>
      <c r="AO409" s="1"/>
      <c r="AP409" s="65" t="s">
        <v>456</v>
      </c>
      <c r="AQ409" s="1"/>
      <c r="AR409" s="1"/>
      <c r="AS409" s="1"/>
      <c r="BJ409" s="229">
        <v>1</v>
      </c>
    </row>
    <row r="410" spans="2:62" ht="20.100000000000001" customHeight="1" x14ac:dyDescent="0.25">
      <c r="B410" s="178">
        <f t="shared" si="81"/>
        <v>0</v>
      </c>
      <c r="C410" s="156"/>
      <c r="D410" s="157"/>
      <c r="E410" s="157"/>
      <c r="F410" s="157"/>
      <c r="G410" s="157"/>
      <c r="H410" s="157"/>
      <c r="I410" s="158"/>
      <c r="K410" s="255" t="str">
        <f t="shared" si="82"/>
        <v>►</v>
      </c>
      <c r="L410" s="341"/>
      <c r="M410" s="341"/>
      <c r="N410" s="341"/>
      <c r="O410" s="341"/>
      <c r="P410" s="341"/>
      <c r="Q410" s="1"/>
      <c r="R410" s="1"/>
      <c r="S410" s="77"/>
      <c r="T410" s="77"/>
      <c r="U410" s="77"/>
      <c r="V410" s="77"/>
      <c r="W410" s="1"/>
      <c r="X410" s="46" t="str">
        <f t="shared" si="86"/>
        <v/>
      </c>
      <c r="Y410" s="46" t="str">
        <f>IF(NOT(AND(LEFT(R410,1)="L",R410&lt;&gt;"LIGNE")),"",IF(UPPER(TRIM(W410))="QS","Qt. suffisante",IF(AJ410="","",IF(AF410="MASSE",IF(AJ410&gt;=1,"Kg","g"),IF(AF410="VOLUME",IF(AJ410&gt;=1,"L","cl"),IFERROR(VLOOKUP(UPPER(TRIM(V410)),AP4:AS49,4,FALSE),V410))))))</f>
        <v/>
      </c>
      <c r="Z410" s="78" t="str">
        <f t="shared" si="87"/>
        <v/>
      </c>
      <c r="AA410" s="45" t="str">
        <f>IF(NOT(AND(LEFT(R410,1)="L",R410&lt;&gt;"LIGNE")),"",IF(UPPER(TRIM(W410))="QS","Qt. suffisante",IF(AI410="","",IF(AF410="MASSE",IF(AI410&gt;=1,"Kg","g"),IF(AF410="VOLUME",IF(AI410&gt;=1,"L","cl"),IFERROR(VLOOKUP(UPPER(TRIM(V410)),AP4:AS49,4,FALSE),V410))))))</f>
        <v/>
      </c>
      <c r="AB410" s="47" t="str">
        <f t="shared" si="83"/>
        <v/>
      </c>
      <c r="AC410" s="47" t="str">
        <f t="shared" si="84"/>
        <v/>
      </c>
      <c r="AD410" s="47" t="str">
        <f t="shared" si="88"/>
        <v/>
      </c>
      <c r="AE410" s="1"/>
      <c r="AF410" s="48" t="str">
        <f>IF(NOT(AND(LEFT(R410,1)="L",R410&lt;&gt;"LIGNE")),"",IFERROR(VLOOKUP(UPPER(TRIM(V410)),AP4:AS49,2,FALSE),""))</f>
        <v/>
      </c>
      <c r="AG410" s="49" t="str">
        <f>IF(NOT(AND(LEFT(R410,1)="L",R410&lt;&gt;"LIGNE")),"",IFERROR(VLOOKUP(UPPER(TRIM(V410)),AP4:AS49,3,FALSE),""))</f>
        <v/>
      </c>
      <c r="AH410" s="49" t="str">
        <f t="shared" si="85"/>
        <v/>
      </c>
      <c r="AI410" s="49" t="str">
        <f t="shared" si="89"/>
        <v/>
      </c>
      <c r="AJ410" s="49" t="str">
        <f t="shared" si="90"/>
        <v/>
      </c>
      <c r="AK410" s="40" t="str">
        <f>IF(R410="RECETTE","",IF(R410="PRINCIPAL AUTEUR",IF(OR(S410="",T410="",V410="",W410="",S410=0),"",IFERROR(IF(OR(VLOOKUP(UPPER(TRIM(SUBSTITUTE(T410,CHAR(160)," "))),AP4:AS49,2,FALSE)&lt;&gt;VLOOKUP(UPPER(TRIM(SUBSTITUTE(W410,CHAR(160)," "))),AP4:AS49,2,FALSE),AND(VLOOKUP(UPPER(TRIM(SUBSTITUTE(T410,CHAR(160)," "))),AP4:AS49,2,FALSE)="AUTRE",UPPER(TRIM(SUBSTITUTE(T410,CHAR(160)," ")))&lt;&gt;UPPER(TRIM(SUBSTITUTE(W410,CHAR(160)," "))))),"",(V410*VLOOKUP(UPPER(TRIM(SUBSTITUTE(W410,CHAR(160)," "))),AP4:AS49,3,FALSE))/(S410*VLOOKUP(UPPER(TRIM(SUBSTITUTE(T410,CHAR(160)," "))),AP4:AS49,3,FALSE))),"")),IFERROR(AK409,"")))</f>
        <v/>
      </c>
      <c r="AL410" s="40" t="str">
        <f t="shared" si="91"/>
        <v/>
      </c>
      <c r="AM410" s="50">
        <f t="shared" si="92"/>
        <v>0</v>
      </c>
      <c r="AN410" s="1"/>
      <c r="AO410" s="1"/>
      <c r="AP410" s="65" t="s">
        <v>457</v>
      </c>
      <c r="AQ410" s="1"/>
      <c r="AR410" s="1"/>
      <c r="AS410" s="1"/>
      <c r="BJ410" s="229">
        <v>1</v>
      </c>
    </row>
    <row r="411" spans="2:62" ht="20.100000000000001" customHeight="1" x14ac:dyDescent="0.25">
      <c r="B411" s="178">
        <f t="shared" si="81"/>
        <v>0</v>
      </c>
      <c r="C411" s="156"/>
      <c r="D411" s="157"/>
      <c r="E411" s="157"/>
      <c r="F411" s="157"/>
      <c r="G411" s="157"/>
      <c r="H411" s="157"/>
      <c r="I411" s="158"/>
      <c r="K411" s="255" t="str">
        <f t="shared" si="82"/>
        <v>►</v>
      </c>
      <c r="L411" s="341"/>
      <c r="M411" s="341"/>
      <c r="N411" s="341"/>
      <c r="O411" s="341"/>
      <c r="P411" s="341"/>
      <c r="Q411" s="1"/>
      <c r="R411" s="1"/>
      <c r="S411" s="77"/>
      <c r="T411" s="77"/>
      <c r="U411" s="77"/>
      <c r="V411" s="77"/>
      <c r="W411" s="1"/>
      <c r="X411" s="46" t="str">
        <f t="shared" si="86"/>
        <v/>
      </c>
      <c r="Y411" s="46" t="str">
        <f>IF(NOT(AND(LEFT(R411,1)="L",R411&lt;&gt;"LIGNE")),"",IF(UPPER(TRIM(W411))="QS","Qt. suffisante",IF(AJ411="","",IF(AF411="MASSE",IF(AJ411&gt;=1,"Kg","g"),IF(AF411="VOLUME",IF(AJ411&gt;=1,"L","cl"),IFERROR(VLOOKUP(UPPER(TRIM(V411)),AP4:AS49,4,FALSE),V411))))))</f>
        <v/>
      </c>
      <c r="Z411" s="78" t="str">
        <f t="shared" si="87"/>
        <v/>
      </c>
      <c r="AA411" s="45" t="str">
        <f>IF(NOT(AND(LEFT(R411,1)="L",R411&lt;&gt;"LIGNE")),"",IF(UPPER(TRIM(W411))="QS","Qt. suffisante",IF(AI411="","",IF(AF411="MASSE",IF(AI411&gt;=1,"Kg","g"),IF(AF411="VOLUME",IF(AI411&gt;=1,"L","cl"),IFERROR(VLOOKUP(UPPER(TRIM(V411)),AP4:AS49,4,FALSE),V411))))))</f>
        <v/>
      </c>
      <c r="AB411" s="47" t="str">
        <f t="shared" si="83"/>
        <v/>
      </c>
      <c r="AC411" s="47" t="str">
        <f t="shared" si="84"/>
        <v/>
      </c>
      <c r="AD411" s="47" t="str">
        <f t="shared" si="88"/>
        <v/>
      </c>
      <c r="AE411" s="1"/>
      <c r="AF411" s="48" t="str">
        <f>IF(NOT(AND(LEFT(R411,1)="L",R411&lt;&gt;"LIGNE")),"",IFERROR(VLOOKUP(UPPER(TRIM(V411)),AP4:AS49,2,FALSE),""))</f>
        <v/>
      </c>
      <c r="AG411" s="49" t="str">
        <f>IF(NOT(AND(LEFT(R411,1)="L",R411&lt;&gt;"LIGNE")),"",IFERROR(VLOOKUP(UPPER(TRIM(V411)),AP4:AS49,3,FALSE),""))</f>
        <v/>
      </c>
      <c r="AH411" s="49" t="str">
        <f t="shared" si="85"/>
        <v/>
      </c>
      <c r="AI411" s="49" t="str">
        <f t="shared" si="89"/>
        <v/>
      </c>
      <c r="AJ411" s="49" t="str">
        <f t="shared" si="90"/>
        <v/>
      </c>
      <c r="AK411" s="40" t="str">
        <f>IF(R411="RECETTE","",IF(R411="PRINCIPAL AUTEUR",IF(OR(S411="",T411="",V411="",W411="",S411=0),"",IFERROR(IF(OR(VLOOKUP(UPPER(TRIM(SUBSTITUTE(T411,CHAR(160)," "))),AP4:AS49,2,FALSE)&lt;&gt;VLOOKUP(UPPER(TRIM(SUBSTITUTE(W411,CHAR(160)," "))),AP4:AS49,2,FALSE),AND(VLOOKUP(UPPER(TRIM(SUBSTITUTE(T411,CHAR(160)," "))),AP4:AS49,2,FALSE)="AUTRE",UPPER(TRIM(SUBSTITUTE(T411,CHAR(160)," ")))&lt;&gt;UPPER(TRIM(SUBSTITUTE(W411,CHAR(160)," "))))),"",(V411*VLOOKUP(UPPER(TRIM(SUBSTITUTE(W411,CHAR(160)," "))),AP4:AS49,3,FALSE))/(S411*VLOOKUP(UPPER(TRIM(SUBSTITUTE(T411,CHAR(160)," "))),AP4:AS49,3,FALSE))),"")),IFERROR(AK410,"")))</f>
        <v/>
      </c>
      <c r="AL411" s="40" t="str">
        <f t="shared" si="91"/>
        <v/>
      </c>
      <c r="AM411" s="50">
        <f t="shared" si="92"/>
        <v>0</v>
      </c>
      <c r="AN411" s="1"/>
      <c r="AO411" s="1"/>
      <c r="AP411" s="65" t="s">
        <v>450</v>
      </c>
      <c r="AQ411" s="1"/>
      <c r="AR411" s="1"/>
      <c r="AS411" s="1"/>
      <c r="BJ411" s="229">
        <v>1</v>
      </c>
    </row>
    <row r="412" spans="2:62" ht="20.100000000000001" customHeight="1" x14ac:dyDescent="0.25">
      <c r="B412" s="178">
        <f t="shared" si="81"/>
        <v>0</v>
      </c>
      <c r="C412" s="156"/>
      <c r="D412" s="157"/>
      <c r="E412" s="157"/>
      <c r="F412" s="157"/>
      <c r="G412" s="157"/>
      <c r="H412" s="157"/>
      <c r="I412" s="158"/>
      <c r="K412" s="255" t="str">
        <f t="shared" si="82"/>
        <v>►</v>
      </c>
      <c r="L412" s="341"/>
      <c r="M412" s="341"/>
      <c r="N412" s="341"/>
      <c r="O412" s="341"/>
      <c r="P412" s="341"/>
      <c r="Q412" s="1"/>
      <c r="R412" s="1"/>
      <c r="S412" s="77"/>
      <c r="T412" s="77"/>
      <c r="U412" s="77"/>
      <c r="V412" s="77"/>
      <c r="W412" s="1"/>
      <c r="X412" s="46" t="str">
        <f t="shared" si="86"/>
        <v/>
      </c>
      <c r="Y412" s="46" t="str">
        <f>IF(NOT(AND(LEFT(R412,1)="L",R412&lt;&gt;"LIGNE")),"",IF(UPPER(TRIM(W412))="QS","Qt. suffisante",IF(AJ412="","",IF(AF412="MASSE",IF(AJ412&gt;=1,"Kg","g"),IF(AF412="VOLUME",IF(AJ412&gt;=1,"L","cl"),IFERROR(VLOOKUP(UPPER(TRIM(V412)),AP4:AS49,4,FALSE),V412))))))</f>
        <v/>
      </c>
      <c r="Z412" s="78" t="str">
        <f t="shared" si="87"/>
        <v/>
      </c>
      <c r="AA412" s="45" t="str">
        <f>IF(NOT(AND(LEFT(R412,1)="L",R412&lt;&gt;"LIGNE")),"",IF(UPPER(TRIM(W412))="QS","Qt. suffisante",IF(AI412="","",IF(AF412="MASSE",IF(AI412&gt;=1,"Kg","g"),IF(AF412="VOLUME",IF(AI412&gt;=1,"L","cl"),IFERROR(VLOOKUP(UPPER(TRIM(V412)),AP4:AS49,4,FALSE),V412))))))</f>
        <v/>
      </c>
      <c r="AB412" s="47" t="str">
        <f t="shared" si="83"/>
        <v/>
      </c>
      <c r="AC412" s="47" t="str">
        <f t="shared" si="84"/>
        <v/>
      </c>
      <c r="AD412" s="47" t="str">
        <f t="shared" si="88"/>
        <v/>
      </c>
      <c r="AE412" s="1"/>
      <c r="AF412" s="48" t="str">
        <f>IF(NOT(AND(LEFT(R412,1)="L",R412&lt;&gt;"LIGNE")),"",IFERROR(VLOOKUP(UPPER(TRIM(V412)),AP4:AS49,2,FALSE),""))</f>
        <v/>
      </c>
      <c r="AG412" s="49" t="str">
        <f>IF(NOT(AND(LEFT(R412,1)="L",R412&lt;&gt;"LIGNE")),"",IFERROR(VLOOKUP(UPPER(TRIM(V412)),AP4:AS49,3,FALSE),""))</f>
        <v/>
      </c>
      <c r="AH412" s="49" t="str">
        <f t="shared" si="85"/>
        <v/>
      </c>
      <c r="AI412" s="49" t="str">
        <f t="shared" si="89"/>
        <v/>
      </c>
      <c r="AJ412" s="49" t="str">
        <f t="shared" si="90"/>
        <v/>
      </c>
      <c r="AK412" s="40" t="str">
        <f>IF(R412="RECETTE","",IF(R412="PRINCIPAL AUTEUR",IF(OR(S412="",T412="",V412="",W412="",S412=0),"",IFERROR(IF(OR(VLOOKUP(UPPER(TRIM(SUBSTITUTE(T412,CHAR(160)," "))),AP4:AS49,2,FALSE)&lt;&gt;VLOOKUP(UPPER(TRIM(SUBSTITUTE(W412,CHAR(160)," "))),AP4:AS49,2,FALSE),AND(VLOOKUP(UPPER(TRIM(SUBSTITUTE(T412,CHAR(160)," "))),AP4:AS49,2,FALSE)="AUTRE",UPPER(TRIM(SUBSTITUTE(T412,CHAR(160)," ")))&lt;&gt;UPPER(TRIM(SUBSTITUTE(W412,CHAR(160)," "))))),"",(V412*VLOOKUP(UPPER(TRIM(SUBSTITUTE(W412,CHAR(160)," "))),AP4:AS49,3,FALSE))/(S412*VLOOKUP(UPPER(TRIM(SUBSTITUTE(T412,CHAR(160)," "))),AP4:AS49,3,FALSE))),"")),IFERROR(AK411,"")))</f>
        <v/>
      </c>
      <c r="AL412" s="40" t="str">
        <f t="shared" si="91"/>
        <v/>
      </c>
      <c r="AM412" s="50">
        <f t="shared" si="92"/>
        <v>0</v>
      </c>
      <c r="AN412" s="1"/>
      <c r="AO412" s="1"/>
      <c r="AP412" s="65" t="s">
        <v>451</v>
      </c>
      <c r="AQ412" s="1"/>
      <c r="AR412" s="1"/>
      <c r="AS412" s="1"/>
      <c r="BJ412" s="229">
        <v>1</v>
      </c>
    </row>
    <row r="413" spans="2:62" ht="20.100000000000001" customHeight="1" x14ac:dyDescent="0.25">
      <c r="B413" s="178">
        <f t="shared" si="81"/>
        <v>0</v>
      </c>
      <c r="C413" s="156"/>
      <c r="D413" s="157"/>
      <c r="E413" s="157"/>
      <c r="F413" s="157"/>
      <c r="G413" s="157"/>
      <c r="H413" s="157"/>
      <c r="I413" s="158"/>
      <c r="K413" s="255" t="str">
        <f t="shared" si="82"/>
        <v>►</v>
      </c>
      <c r="L413" s="341"/>
      <c r="M413" s="341"/>
      <c r="N413" s="341"/>
      <c r="O413" s="341"/>
      <c r="P413" s="341"/>
      <c r="Q413" s="1"/>
      <c r="R413" s="1"/>
      <c r="S413" s="77"/>
      <c r="T413" s="77"/>
      <c r="U413" s="77"/>
      <c r="V413" s="77"/>
      <c r="W413" s="1"/>
      <c r="X413" s="46" t="str">
        <f t="shared" si="86"/>
        <v/>
      </c>
      <c r="Y413" s="46" t="str">
        <f>IF(NOT(AND(LEFT(R413,1)="L",R413&lt;&gt;"LIGNE")),"",IF(UPPER(TRIM(W413))="QS","Qt. suffisante",IF(AJ413="","",IF(AF413="MASSE",IF(AJ413&gt;=1,"Kg","g"),IF(AF413="VOLUME",IF(AJ413&gt;=1,"L","cl"),IFERROR(VLOOKUP(UPPER(TRIM(V413)),AP4:AS49,4,FALSE),V413))))))</f>
        <v/>
      </c>
      <c r="Z413" s="78" t="str">
        <f t="shared" si="87"/>
        <v/>
      </c>
      <c r="AA413" s="45" t="str">
        <f>IF(NOT(AND(LEFT(R413,1)="L",R413&lt;&gt;"LIGNE")),"",IF(UPPER(TRIM(W413))="QS","Qt. suffisante",IF(AI413="","",IF(AF413="MASSE",IF(AI413&gt;=1,"Kg","g"),IF(AF413="VOLUME",IF(AI413&gt;=1,"L","cl"),IFERROR(VLOOKUP(UPPER(TRIM(V413)),AP4:AS49,4,FALSE),V413))))))</f>
        <v/>
      </c>
      <c r="AB413" s="47" t="str">
        <f t="shared" si="83"/>
        <v/>
      </c>
      <c r="AC413" s="47" t="str">
        <f t="shared" si="84"/>
        <v/>
      </c>
      <c r="AD413" s="47" t="str">
        <f t="shared" si="88"/>
        <v/>
      </c>
      <c r="AE413" s="1"/>
      <c r="AF413" s="48" t="str">
        <f>IF(NOT(AND(LEFT(R413,1)="L",R413&lt;&gt;"LIGNE")),"",IFERROR(VLOOKUP(UPPER(TRIM(V413)),AP4:AS49,2,FALSE),""))</f>
        <v/>
      </c>
      <c r="AG413" s="49" t="str">
        <f>IF(NOT(AND(LEFT(R413,1)="L",R413&lt;&gt;"LIGNE")),"",IFERROR(VLOOKUP(UPPER(TRIM(V413)),AP4:AS49,3,FALSE),""))</f>
        <v/>
      </c>
      <c r="AH413" s="49" t="str">
        <f t="shared" si="85"/>
        <v/>
      </c>
      <c r="AI413" s="49" t="str">
        <f t="shared" si="89"/>
        <v/>
      </c>
      <c r="AJ413" s="49" t="str">
        <f t="shared" si="90"/>
        <v/>
      </c>
      <c r="AK413" s="40" t="str">
        <f>IF(R413="RECETTE","",IF(R413="PRINCIPAL AUTEUR",IF(OR(S413="",T413="",V413="",W413="",S413=0),"",IFERROR(IF(OR(VLOOKUP(UPPER(TRIM(SUBSTITUTE(T413,CHAR(160)," "))),AP4:AS49,2,FALSE)&lt;&gt;VLOOKUP(UPPER(TRIM(SUBSTITUTE(W413,CHAR(160)," "))),AP4:AS49,2,FALSE),AND(VLOOKUP(UPPER(TRIM(SUBSTITUTE(T413,CHAR(160)," "))),AP4:AS49,2,FALSE)="AUTRE",UPPER(TRIM(SUBSTITUTE(T413,CHAR(160)," ")))&lt;&gt;UPPER(TRIM(SUBSTITUTE(W413,CHAR(160)," "))))),"",(V413*VLOOKUP(UPPER(TRIM(SUBSTITUTE(W413,CHAR(160)," "))),AP4:AS49,3,FALSE))/(S413*VLOOKUP(UPPER(TRIM(SUBSTITUTE(T413,CHAR(160)," "))),AP4:AS49,3,FALSE))),"")),IFERROR(AK412,"")))</f>
        <v/>
      </c>
      <c r="AL413" s="40" t="str">
        <f t="shared" si="91"/>
        <v/>
      </c>
      <c r="AM413" s="50">
        <f t="shared" si="92"/>
        <v>0</v>
      </c>
      <c r="AN413" s="1"/>
      <c r="AO413" s="1"/>
      <c r="AP413" s="65" t="s">
        <v>452</v>
      </c>
      <c r="AQ413" s="1"/>
      <c r="AR413" s="1"/>
      <c r="AS413" s="1"/>
      <c r="BJ413" s="229">
        <v>1</v>
      </c>
    </row>
    <row r="414" spans="2:62" ht="20.100000000000001" customHeight="1" x14ac:dyDescent="0.25">
      <c r="B414" s="178">
        <f t="shared" si="81"/>
        <v>0</v>
      </c>
      <c r="C414" s="156"/>
      <c r="D414" s="157"/>
      <c r="E414" s="157"/>
      <c r="F414" s="157"/>
      <c r="G414" s="157"/>
      <c r="H414" s="157"/>
      <c r="I414" s="158"/>
      <c r="K414" s="255" t="str">
        <f t="shared" si="82"/>
        <v>►</v>
      </c>
      <c r="L414" s="341"/>
      <c r="M414" s="341"/>
      <c r="N414" s="341"/>
      <c r="O414" s="341"/>
      <c r="P414" s="341"/>
      <c r="Q414" s="1"/>
      <c r="R414" s="1"/>
      <c r="S414" s="77"/>
      <c r="T414" s="77"/>
      <c r="U414" s="77"/>
      <c r="V414" s="77"/>
      <c r="W414" s="1"/>
      <c r="X414" s="46" t="str">
        <f t="shared" si="86"/>
        <v/>
      </c>
      <c r="Y414" s="46" t="str">
        <f>IF(NOT(AND(LEFT(R414,1)="L",R414&lt;&gt;"LIGNE")),"",IF(UPPER(TRIM(W414))="QS","Qt. suffisante",IF(AJ414="","",IF(AF414="MASSE",IF(AJ414&gt;=1,"Kg","g"),IF(AF414="VOLUME",IF(AJ414&gt;=1,"L","cl"),IFERROR(VLOOKUP(UPPER(TRIM(V414)),AP4:AS49,4,FALSE),V414))))))</f>
        <v/>
      </c>
      <c r="Z414" s="78" t="str">
        <f t="shared" si="87"/>
        <v/>
      </c>
      <c r="AA414" s="45" t="str">
        <f>IF(NOT(AND(LEFT(R414,1)="L",R414&lt;&gt;"LIGNE")),"",IF(UPPER(TRIM(W414))="QS","Qt. suffisante",IF(AI414="","",IF(AF414="MASSE",IF(AI414&gt;=1,"Kg","g"),IF(AF414="VOLUME",IF(AI414&gt;=1,"L","cl"),IFERROR(VLOOKUP(UPPER(TRIM(V414)),AP4:AS49,4,FALSE),V414))))))</f>
        <v/>
      </c>
      <c r="AB414" s="47" t="str">
        <f t="shared" si="83"/>
        <v/>
      </c>
      <c r="AC414" s="47" t="str">
        <f t="shared" si="84"/>
        <v/>
      </c>
      <c r="AD414" s="47" t="str">
        <f t="shared" si="88"/>
        <v/>
      </c>
      <c r="AE414" s="1"/>
      <c r="AF414" s="48" t="str">
        <f>IF(NOT(AND(LEFT(R414,1)="L",R414&lt;&gt;"LIGNE")),"",IFERROR(VLOOKUP(UPPER(TRIM(V414)),AP4:AS49,2,FALSE),""))</f>
        <v/>
      </c>
      <c r="AG414" s="49" t="str">
        <f>IF(NOT(AND(LEFT(R414,1)="L",R414&lt;&gt;"LIGNE")),"",IFERROR(VLOOKUP(UPPER(TRIM(V414)),AP4:AS49,3,FALSE),""))</f>
        <v/>
      </c>
      <c r="AH414" s="49" t="str">
        <f t="shared" si="85"/>
        <v/>
      </c>
      <c r="AI414" s="49" t="str">
        <f t="shared" si="89"/>
        <v/>
      </c>
      <c r="AJ414" s="49" t="str">
        <f t="shared" si="90"/>
        <v/>
      </c>
      <c r="AK414" s="40" t="str">
        <f>IF(R414="RECETTE","",IF(R414="PRINCIPAL AUTEUR",IF(OR(S414="",T414="",V414="",W414="",S414=0),"",IFERROR(IF(OR(VLOOKUP(UPPER(TRIM(SUBSTITUTE(T414,CHAR(160)," "))),AP4:AS49,2,FALSE)&lt;&gt;VLOOKUP(UPPER(TRIM(SUBSTITUTE(W414,CHAR(160)," "))),AP4:AS49,2,FALSE),AND(VLOOKUP(UPPER(TRIM(SUBSTITUTE(T414,CHAR(160)," "))),AP4:AS49,2,FALSE)="AUTRE",UPPER(TRIM(SUBSTITUTE(T414,CHAR(160)," ")))&lt;&gt;UPPER(TRIM(SUBSTITUTE(W414,CHAR(160)," "))))),"",(V414*VLOOKUP(UPPER(TRIM(SUBSTITUTE(W414,CHAR(160)," "))),AP4:AS49,3,FALSE))/(S414*VLOOKUP(UPPER(TRIM(SUBSTITUTE(T414,CHAR(160)," "))),AP4:AS49,3,FALSE))),"")),IFERROR(AK413,"")))</f>
        <v/>
      </c>
      <c r="AL414" s="40" t="str">
        <f t="shared" si="91"/>
        <v/>
      </c>
      <c r="AM414" s="50">
        <f t="shared" si="92"/>
        <v>0</v>
      </c>
      <c r="AN414" s="1"/>
      <c r="AO414" s="1"/>
      <c r="AP414" s="65" t="s">
        <v>453</v>
      </c>
      <c r="AQ414" s="1"/>
      <c r="AR414" s="1"/>
      <c r="AS414" s="1"/>
      <c r="BJ414" s="229">
        <v>1</v>
      </c>
    </row>
    <row r="415" spans="2:62" ht="20.100000000000001" customHeight="1" x14ac:dyDescent="0.25">
      <c r="B415" s="178">
        <f t="shared" si="81"/>
        <v>0</v>
      </c>
      <c r="C415" s="156"/>
      <c r="D415" s="157"/>
      <c r="E415" s="157"/>
      <c r="F415" s="157"/>
      <c r="G415" s="157"/>
      <c r="H415" s="157"/>
      <c r="I415" s="158"/>
      <c r="K415" s="255" t="str">
        <f t="shared" si="82"/>
        <v>►</v>
      </c>
      <c r="L415" s="341"/>
      <c r="M415" s="341"/>
      <c r="N415" s="341"/>
      <c r="O415" s="341"/>
      <c r="P415" s="341"/>
      <c r="Q415" s="1"/>
      <c r="R415" s="1"/>
      <c r="S415" s="77"/>
      <c r="T415" s="77"/>
      <c r="U415" s="77"/>
      <c r="V415" s="77"/>
      <c r="W415" s="1"/>
      <c r="X415" s="46" t="str">
        <f t="shared" si="86"/>
        <v/>
      </c>
      <c r="Y415" s="46" t="str">
        <f>IF(NOT(AND(LEFT(R415,1)="L",R415&lt;&gt;"LIGNE")),"",IF(UPPER(TRIM(W415))="QS","Qt. suffisante",IF(AJ415="","",IF(AF415="MASSE",IF(AJ415&gt;=1,"Kg","g"),IF(AF415="VOLUME",IF(AJ415&gt;=1,"L","cl"),IFERROR(VLOOKUP(UPPER(TRIM(V415)),AP4:AS49,4,FALSE),V415))))))</f>
        <v/>
      </c>
      <c r="Z415" s="78" t="str">
        <f t="shared" si="87"/>
        <v/>
      </c>
      <c r="AA415" s="45" t="str">
        <f>IF(NOT(AND(LEFT(R415,1)="L",R415&lt;&gt;"LIGNE")),"",IF(UPPER(TRIM(W415))="QS","Qt. suffisante",IF(AI415="","",IF(AF415="MASSE",IF(AI415&gt;=1,"Kg","g"),IF(AF415="VOLUME",IF(AI415&gt;=1,"L","cl"),IFERROR(VLOOKUP(UPPER(TRIM(V415)),AP4:AS49,4,FALSE),V415))))))</f>
        <v/>
      </c>
      <c r="AB415" s="47" t="str">
        <f t="shared" si="83"/>
        <v/>
      </c>
      <c r="AC415" s="47" t="str">
        <f t="shared" si="84"/>
        <v/>
      </c>
      <c r="AD415" s="47" t="str">
        <f t="shared" si="88"/>
        <v/>
      </c>
      <c r="AE415" s="1"/>
      <c r="AF415" s="48" t="str">
        <f>IF(NOT(AND(LEFT(R415,1)="L",R415&lt;&gt;"LIGNE")),"",IFERROR(VLOOKUP(UPPER(TRIM(V415)),AP4:AS49,2,FALSE),""))</f>
        <v/>
      </c>
      <c r="AG415" s="49" t="str">
        <f>IF(NOT(AND(LEFT(R415,1)="L",R415&lt;&gt;"LIGNE")),"",IFERROR(VLOOKUP(UPPER(TRIM(V415)),AP4:AS49,3,FALSE),""))</f>
        <v/>
      </c>
      <c r="AH415" s="49" t="str">
        <f t="shared" si="85"/>
        <v/>
      </c>
      <c r="AI415" s="49" t="str">
        <f t="shared" si="89"/>
        <v/>
      </c>
      <c r="AJ415" s="49" t="str">
        <f t="shared" si="90"/>
        <v/>
      </c>
      <c r="AK415" s="40" t="str">
        <f>IF(R415="RECETTE","",IF(R415="PRINCIPAL AUTEUR",IF(OR(S415="",T415="",V415="",W415="",S415=0),"",IFERROR(IF(OR(VLOOKUP(UPPER(TRIM(SUBSTITUTE(T415,CHAR(160)," "))),AP4:AS49,2,FALSE)&lt;&gt;VLOOKUP(UPPER(TRIM(SUBSTITUTE(W415,CHAR(160)," "))),AP4:AS49,2,FALSE),AND(VLOOKUP(UPPER(TRIM(SUBSTITUTE(T415,CHAR(160)," "))),AP4:AS49,2,FALSE)="AUTRE",UPPER(TRIM(SUBSTITUTE(T415,CHAR(160)," ")))&lt;&gt;UPPER(TRIM(SUBSTITUTE(W415,CHAR(160)," "))))),"",(V415*VLOOKUP(UPPER(TRIM(SUBSTITUTE(W415,CHAR(160)," "))),AP4:AS49,3,FALSE))/(S415*VLOOKUP(UPPER(TRIM(SUBSTITUTE(T415,CHAR(160)," "))),AP4:AS49,3,FALSE))),"")),IFERROR(AK414,"")))</f>
        <v/>
      </c>
      <c r="AL415" s="40" t="str">
        <f t="shared" si="91"/>
        <v/>
      </c>
      <c r="AM415" s="50">
        <f t="shared" si="92"/>
        <v>0</v>
      </c>
      <c r="AN415" s="1"/>
      <c r="AO415" s="1"/>
      <c r="AP415" s="65" t="s">
        <v>458</v>
      </c>
      <c r="AQ415" s="1"/>
      <c r="AR415" s="1"/>
      <c r="AS415" s="1"/>
      <c r="BJ415" s="229">
        <v>1</v>
      </c>
    </row>
    <row r="416" spans="2:62" ht="20.100000000000001" customHeight="1" x14ac:dyDescent="0.25">
      <c r="B416" s="178">
        <f t="shared" si="81"/>
        <v>0</v>
      </c>
      <c r="C416" s="156"/>
      <c r="D416" s="157"/>
      <c r="E416" s="157"/>
      <c r="F416" s="157"/>
      <c r="G416" s="157"/>
      <c r="H416" s="157"/>
      <c r="I416" s="158"/>
      <c r="K416" s="255" t="str">
        <f t="shared" si="82"/>
        <v>►</v>
      </c>
      <c r="L416" s="341"/>
      <c r="M416" s="341"/>
      <c r="N416" s="341"/>
      <c r="O416" s="341"/>
      <c r="P416" s="341"/>
      <c r="Q416" s="1"/>
      <c r="R416" s="1"/>
      <c r="S416" s="77"/>
      <c r="T416" s="77"/>
      <c r="U416" s="77"/>
      <c r="V416" s="77"/>
      <c r="W416" s="1"/>
      <c r="X416" s="46" t="str">
        <f t="shared" si="86"/>
        <v/>
      </c>
      <c r="Y416" s="46" t="str">
        <f>IF(NOT(AND(LEFT(R416,1)="L",R416&lt;&gt;"LIGNE")),"",IF(UPPER(TRIM(W416))="QS","Qt. suffisante",IF(AJ416="","",IF(AF416="MASSE",IF(AJ416&gt;=1,"Kg","g"),IF(AF416="VOLUME",IF(AJ416&gt;=1,"L","cl"),IFERROR(VLOOKUP(UPPER(TRIM(V416)),AP4:AS49,4,FALSE),V416))))))</f>
        <v/>
      </c>
      <c r="Z416" s="78" t="str">
        <f t="shared" si="87"/>
        <v/>
      </c>
      <c r="AA416" s="45" t="str">
        <f>IF(NOT(AND(LEFT(R416,1)="L",R416&lt;&gt;"LIGNE")),"",IF(UPPER(TRIM(W416))="QS","Qt. suffisante",IF(AI416="","",IF(AF416="MASSE",IF(AI416&gt;=1,"Kg","g"),IF(AF416="VOLUME",IF(AI416&gt;=1,"L","cl"),IFERROR(VLOOKUP(UPPER(TRIM(V416)),AP4:AS49,4,FALSE),V416))))))</f>
        <v/>
      </c>
      <c r="AB416" s="47" t="str">
        <f t="shared" si="83"/>
        <v/>
      </c>
      <c r="AC416" s="47" t="str">
        <f t="shared" si="84"/>
        <v/>
      </c>
      <c r="AD416" s="47" t="str">
        <f t="shared" si="88"/>
        <v/>
      </c>
      <c r="AE416" s="1"/>
      <c r="AF416" s="48" t="str">
        <f>IF(NOT(AND(LEFT(R416,1)="L",R416&lt;&gt;"LIGNE")),"",IFERROR(VLOOKUP(UPPER(TRIM(V416)),AP4:AS49,2,FALSE),""))</f>
        <v/>
      </c>
      <c r="AG416" s="49" t="str">
        <f>IF(NOT(AND(LEFT(R416,1)="L",R416&lt;&gt;"LIGNE")),"",IFERROR(VLOOKUP(UPPER(TRIM(V416)),AP4:AS49,3,FALSE),""))</f>
        <v/>
      </c>
      <c r="AH416" s="49" t="str">
        <f t="shared" si="85"/>
        <v/>
      </c>
      <c r="AI416" s="49" t="str">
        <f t="shared" si="89"/>
        <v/>
      </c>
      <c r="AJ416" s="49" t="str">
        <f t="shared" si="90"/>
        <v/>
      </c>
      <c r="AK416" s="40" t="str">
        <f>IF(R416="RECETTE","",IF(R416="PRINCIPAL AUTEUR",IF(OR(S416="",T416="",V416="",W416="",S416=0),"",IFERROR(IF(OR(VLOOKUP(UPPER(TRIM(SUBSTITUTE(T416,CHAR(160)," "))),AP4:AS49,2,FALSE)&lt;&gt;VLOOKUP(UPPER(TRIM(SUBSTITUTE(W416,CHAR(160)," "))),AP4:AS49,2,FALSE),AND(VLOOKUP(UPPER(TRIM(SUBSTITUTE(T416,CHAR(160)," "))),AP4:AS49,2,FALSE)="AUTRE",UPPER(TRIM(SUBSTITUTE(T416,CHAR(160)," ")))&lt;&gt;UPPER(TRIM(SUBSTITUTE(W416,CHAR(160)," "))))),"",(V416*VLOOKUP(UPPER(TRIM(SUBSTITUTE(W416,CHAR(160)," "))),AP4:AS49,3,FALSE))/(S416*VLOOKUP(UPPER(TRIM(SUBSTITUTE(T416,CHAR(160)," "))),AP4:AS49,3,FALSE))),"")),IFERROR(AK415,"")))</f>
        <v/>
      </c>
      <c r="AL416" s="40" t="str">
        <f t="shared" si="91"/>
        <v/>
      </c>
      <c r="AM416" s="50">
        <f t="shared" si="92"/>
        <v>0</v>
      </c>
      <c r="AN416" s="1"/>
      <c r="AO416" s="1"/>
      <c r="AP416" s="65" t="s">
        <v>459</v>
      </c>
      <c r="AQ416" s="1"/>
      <c r="AR416" s="1"/>
      <c r="AS416" s="1"/>
      <c r="BJ416" s="229">
        <v>1</v>
      </c>
    </row>
    <row r="417" spans="2:62" ht="20.100000000000001" customHeight="1" x14ac:dyDescent="0.25">
      <c r="B417" s="178">
        <f t="shared" si="81"/>
        <v>0</v>
      </c>
      <c r="C417" s="156"/>
      <c r="D417" s="157"/>
      <c r="E417" s="157"/>
      <c r="F417" s="157"/>
      <c r="G417" s="157"/>
      <c r="H417" s="157"/>
      <c r="I417" s="158"/>
      <c r="K417" s="255" t="str">
        <f t="shared" si="82"/>
        <v>►</v>
      </c>
      <c r="L417" s="341"/>
      <c r="M417" s="341"/>
      <c r="N417" s="341"/>
      <c r="O417" s="341"/>
      <c r="P417" s="341"/>
      <c r="Q417" s="1"/>
      <c r="R417" s="1"/>
      <c r="S417" s="77"/>
      <c r="T417" s="77"/>
      <c r="U417" s="77"/>
      <c r="V417" s="77"/>
      <c r="W417" s="1"/>
      <c r="X417" s="46" t="str">
        <f t="shared" si="86"/>
        <v/>
      </c>
      <c r="Y417" s="46" t="str">
        <f>IF(NOT(AND(LEFT(R417,1)="L",R417&lt;&gt;"LIGNE")),"",IF(UPPER(TRIM(W417))="QS","Qt. suffisante",IF(AJ417="","",IF(AF417="MASSE",IF(AJ417&gt;=1,"Kg","g"),IF(AF417="VOLUME",IF(AJ417&gt;=1,"L","cl"),IFERROR(VLOOKUP(UPPER(TRIM(V417)),AP4:AS49,4,FALSE),V417))))))</f>
        <v/>
      </c>
      <c r="Z417" s="78" t="str">
        <f t="shared" si="87"/>
        <v/>
      </c>
      <c r="AA417" s="45" t="str">
        <f>IF(NOT(AND(LEFT(R417,1)="L",R417&lt;&gt;"LIGNE")),"",IF(UPPER(TRIM(W417))="QS","Qt. suffisante",IF(AI417="","",IF(AF417="MASSE",IF(AI417&gt;=1,"Kg","g"),IF(AF417="VOLUME",IF(AI417&gt;=1,"L","cl"),IFERROR(VLOOKUP(UPPER(TRIM(V417)),AP4:AS49,4,FALSE),V417))))))</f>
        <v/>
      </c>
      <c r="AB417" s="47" t="str">
        <f t="shared" si="83"/>
        <v/>
      </c>
      <c r="AC417" s="47" t="str">
        <f t="shared" si="84"/>
        <v/>
      </c>
      <c r="AD417" s="47" t="str">
        <f t="shared" si="88"/>
        <v/>
      </c>
      <c r="AE417" s="1"/>
      <c r="AF417" s="48" t="str">
        <f>IF(NOT(AND(LEFT(R417,1)="L",R417&lt;&gt;"LIGNE")),"",IFERROR(VLOOKUP(UPPER(TRIM(V417)),AP4:AS49,2,FALSE),""))</f>
        <v/>
      </c>
      <c r="AG417" s="49" t="str">
        <f>IF(NOT(AND(LEFT(R417,1)="L",R417&lt;&gt;"LIGNE")),"",IFERROR(VLOOKUP(UPPER(TRIM(V417)),AP4:AS49,3,FALSE),""))</f>
        <v/>
      </c>
      <c r="AH417" s="49" t="str">
        <f t="shared" si="85"/>
        <v/>
      </c>
      <c r="AI417" s="49" t="str">
        <f t="shared" si="89"/>
        <v/>
      </c>
      <c r="AJ417" s="49" t="str">
        <f t="shared" si="90"/>
        <v/>
      </c>
      <c r="AK417" s="40" t="str">
        <f>IF(R417="RECETTE","",IF(R417="PRINCIPAL AUTEUR",IF(OR(S417="",T417="",V417="",W417="",S417=0),"",IFERROR(IF(OR(VLOOKUP(UPPER(TRIM(SUBSTITUTE(T417,CHAR(160)," "))),AP4:AS49,2,FALSE)&lt;&gt;VLOOKUP(UPPER(TRIM(SUBSTITUTE(W417,CHAR(160)," "))),AP4:AS49,2,FALSE),AND(VLOOKUP(UPPER(TRIM(SUBSTITUTE(T417,CHAR(160)," "))),AP4:AS49,2,FALSE)="AUTRE",UPPER(TRIM(SUBSTITUTE(T417,CHAR(160)," ")))&lt;&gt;UPPER(TRIM(SUBSTITUTE(W417,CHAR(160)," "))))),"",(V417*VLOOKUP(UPPER(TRIM(SUBSTITUTE(W417,CHAR(160)," "))),AP4:AS49,3,FALSE))/(S417*VLOOKUP(UPPER(TRIM(SUBSTITUTE(T417,CHAR(160)," "))),AP4:AS49,3,FALSE))),"")),IFERROR(AK416,"")))</f>
        <v/>
      </c>
      <c r="AL417" s="40" t="str">
        <f t="shared" si="91"/>
        <v/>
      </c>
      <c r="AM417" s="50">
        <f t="shared" si="92"/>
        <v>0</v>
      </c>
      <c r="AN417" s="1"/>
      <c r="AO417" s="1"/>
      <c r="AP417" s="65" t="s">
        <v>460</v>
      </c>
      <c r="AQ417" s="1"/>
      <c r="AR417" s="1"/>
      <c r="AS417" s="1"/>
      <c r="BJ417" s="229">
        <v>1</v>
      </c>
    </row>
    <row r="418" spans="2:62" ht="20.100000000000001" customHeight="1" x14ac:dyDescent="0.25">
      <c r="B418" s="178">
        <f t="shared" si="81"/>
        <v>0</v>
      </c>
      <c r="C418" s="156"/>
      <c r="D418" s="157"/>
      <c r="E418" s="157"/>
      <c r="F418" s="157"/>
      <c r="G418" s="157"/>
      <c r="H418" s="157"/>
      <c r="I418" s="158"/>
      <c r="K418" s="255" t="str">
        <f t="shared" si="82"/>
        <v>►</v>
      </c>
      <c r="L418" s="341"/>
      <c r="M418" s="341"/>
      <c r="N418" s="341"/>
      <c r="O418" s="341"/>
      <c r="P418" s="341"/>
      <c r="Q418" s="1"/>
      <c r="R418" s="1"/>
      <c r="S418" s="77"/>
      <c r="T418" s="77"/>
      <c r="U418" s="77"/>
      <c r="V418" s="77"/>
      <c r="W418" s="1"/>
      <c r="X418" s="46" t="str">
        <f t="shared" si="86"/>
        <v/>
      </c>
      <c r="Y418" s="46" t="str">
        <f>IF(NOT(AND(LEFT(R418,1)="L",R418&lt;&gt;"LIGNE")),"",IF(UPPER(TRIM(W418))="QS","Qt. suffisante",IF(AJ418="","",IF(AF418="MASSE",IF(AJ418&gt;=1,"Kg","g"),IF(AF418="VOLUME",IF(AJ418&gt;=1,"L","cl"),IFERROR(VLOOKUP(UPPER(TRIM(V418)),AP4:AS49,4,FALSE),V418))))))</f>
        <v/>
      </c>
      <c r="Z418" s="78" t="str">
        <f t="shared" si="87"/>
        <v/>
      </c>
      <c r="AA418" s="45" t="str">
        <f>IF(NOT(AND(LEFT(R418,1)="L",R418&lt;&gt;"LIGNE")),"",IF(UPPER(TRIM(W418))="QS","Qt. suffisante",IF(AI418="","",IF(AF418="MASSE",IF(AI418&gt;=1,"Kg","g"),IF(AF418="VOLUME",IF(AI418&gt;=1,"L","cl"),IFERROR(VLOOKUP(UPPER(TRIM(V418)),AP4:AS49,4,FALSE),V418))))))</f>
        <v/>
      </c>
      <c r="AB418" s="47" t="str">
        <f t="shared" si="83"/>
        <v/>
      </c>
      <c r="AC418" s="47" t="str">
        <f t="shared" si="84"/>
        <v/>
      </c>
      <c r="AD418" s="47" t="str">
        <f t="shared" si="88"/>
        <v/>
      </c>
      <c r="AE418" s="1"/>
      <c r="AF418" s="48" t="str">
        <f>IF(NOT(AND(LEFT(R418,1)="L",R418&lt;&gt;"LIGNE")),"",IFERROR(VLOOKUP(UPPER(TRIM(V418)),AP4:AS49,2,FALSE),""))</f>
        <v/>
      </c>
      <c r="AG418" s="49" t="str">
        <f>IF(NOT(AND(LEFT(R418,1)="L",R418&lt;&gt;"LIGNE")),"",IFERROR(VLOOKUP(UPPER(TRIM(V418)),AP4:AS49,3,FALSE),""))</f>
        <v/>
      </c>
      <c r="AH418" s="49" t="str">
        <f t="shared" si="85"/>
        <v/>
      </c>
      <c r="AI418" s="49" t="str">
        <f t="shared" si="89"/>
        <v/>
      </c>
      <c r="AJ418" s="49" t="str">
        <f t="shared" si="90"/>
        <v/>
      </c>
      <c r="AK418" s="40" t="str">
        <f>IF(R418="RECETTE","",IF(R418="PRINCIPAL AUTEUR",IF(OR(S418="",T418="",V418="",W418="",S418=0),"",IFERROR(IF(OR(VLOOKUP(UPPER(TRIM(SUBSTITUTE(T418,CHAR(160)," "))),AP4:AS49,2,FALSE)&lt;&gt;VLOOKUP(UPPER(TRIM(SUBSTITUTE(W418,CHAR(160)," "))),AP4:AS49,2,FALSE),AND(VLOOKUP(UPPER(TRIM(SUBSTITUTE(T418,CHAR(160)," "))),AP4:AS49,2,FALSE)="AUTRE",UPPER(TRIM(SUBSTITUTE(T418,CHAR(160)," ")))&lt;&gt;UPPER(TRIM(SUBSTITUTE(W418,CHAR(160)," "))))),"",(V418*VLOOKUP(UPPER(TRIM(SUBSTITUTE(W418,CHAR(160)," "))),AP4:AS49,3,FALSE))/(S418*VLOOKUP(UPPER(TRIM(SUBSTITUTE(T418,CHAR(160)," "))),AP4:AS49,3,FALSE))),"")),IFERROR(AK417,"")))</f>
        <v/>
      </c>
      <c r="AL418" s="40" t="str">
        <f t="shared" si="91"/>
        <v/>
      </c>
      <c r="AM418" s="50">
        <f t="shared" si="92"/>
        <v>0</v>
      </c>
      <c r="AN418" s="1"/>
      <c r="AO418" s="1"/>
      <c r="AP418" s="65" t="s">
        <v>461</v>
      </c>
      <c r="AQ418" s="1"/>
      <c r="AR418" s="1"/>
      <c r="AS418" s="1"/>
      <c r="BJ418" s="229">
        <v>1</v>
      </c>
    </row>
    <row r="419" spans="2:62" ht="20.100000000000001" customHeight="1" x14ac:dyDescent="0.25">
      <c r="B419" s="178">
        <f t="shared" si="81"/>
        <v>0</v>
      </c>
      <c r="C419" s="156"/>
      <c r="D419" s="157"/>
      <c r="E419" s="157"/>
      <c r="F419" s="157"/>
      <c r="G419" s="157"/>
      <c r="H419" s="157"/>
      <c r="I419" s="158"/>
      <c r="K419" s="255" t="str">
        <f t="shared" si="82"/>
        <v>►</v>
      </c>
      <c r="L419" s="341"/>
      <c r="M419" s="341"/>
      <c r="N419" s="341"/>
      <c r="O419" s="341"/>
      <c r="P419" s="341"/>
      <c r="Q419" s="1"/>
      <c r="R419" s="1"/>
      <c r="S419" s="77"/>
      <c r="T419" s="77"/>
      <c r="U419" s="77"/>
      <c r="V419" s="77"/>
      <c r="W419" s="1"/>
      <c r="X419" s="46" t="str">
        <f t="shared" si="86"/>
        <v/>
      </c>
      <c r="Y419" s="46" t="str">
        <f>IF(NOT(AND(LEFT(R419,1)="L",R419&lt;&gt;"LIGNE")),"",IF(UPPER(TRIM(W419))="QS","Qt. suffisante",IF(AJ419="","",IF(AF419="MASSE",IF(AJ419&gt;=1,"Kg","g"),IF(AF419="VOLUME",IF(AJ419&gt;=1,"L","cl"),IFERROR(VLOOKUP(UPPER(TRIM(V419)),AP4:AS49,4,FALSE),V419))))))</f>
        <v/>
      </c>
      <c r="Z419" s="78" t="str">
        <f t="shared" si="87"/>
        <v/>
      </c>
      <c r="AA419" s="45" t="str">
        <f>IF(NOT(AND(LEFT(R419,1)="L",R419&lt;&gt;"LIGNE")),"",IF(UPPER(TRIM(W419))="QS","Qt. suffisante",IF(AI419="","",IF(AF419="MASSE",IF(AI419&gt;=1,"Kg","g"),IF(AF419="VOLUME",IF(AI419&gt;=1,"L","cl"),IFERROR(VLOOKUP(UPPER(TRIM(V419)),AP4:AS49,4,FALSE),V419))))))</f>
        <v/>
      </c>
      <c r="AB419" s="47" t="str">
        <f t="shared" si="83"/>
        <v/>
      </c>
      <c r="AC419" s="47" t="str">
        <f t="shared" si="84"/>
        <v/>
      </c>
      <c r="AD419" s="47" t="str">
        <f t="shared" si="88"/>
        <v/>
      </c>
      <c r="AE419" s="1"/>
      <c r="AF419" s="48" t="str">
        <f>IF(NOT(AND(LEFT(R419,1)="L",R419&lt;&gt;"LIGNE")),"",IFERROR(VLOOKUP(UPPER(TRIM(V419)),AP4:AS49,2,FALSE),""))</f>
        <v/>
      </c>
      <c r="AG419" s="49" t="str">
        <f>IF(NOT(AND(LEFT(R419,1)="L",R419&lt;&gt;"LIGNE")),"",IFERROR(VLOOKUP(UPPER(TRIM(V419)),AP4:AS49,3,FALSE),""))</f>
        <v/>
      </c>
      <c r="AH419" s="49" t="str">
        <f t="shared" si="85"/>
        <v/>
      </c>
      <c r="AI419" s="49" t="str">
        <f t="shared" si="89"/>
        <v/>
      </c>
      <c r="AJ419" s="49" t="str">
        <f t="shared" si="90"/>
        <v/>
      </c>
      <c r="AK419" s="40" t="str">
        <f>IF(R419="RECETTE","",IF(R419="PRINCIPAL AUTEUR",IF(OR(S419="",T419="",V419="",W419="",S419=0),"",IFERROR(IF(OR(VLOOKUP(UPPER(TRIM(SUBSTITUTE(T419,CHAR(160)," "))),AP4:AS49,2,FALSE)&lt;&gt;VLOOKUP(UPPER(TRIM(SUBSTITUTE(W419,CHAR(160)," "))),AP4:AS49,2,FALSE),AND(VLOOKUP(UPPER(TRIM(SUBSTITUTE(T419,CHAR(160)," "))),AP4:AS49,2,FALSE)="AUTRE",UPPER(TRIM(SUBSTITUTE(T419,CHAR(160)," ")))&lt;&gt;UPPER(TRIM(SUBSTITUTE(W419,CHAR(160)," "))))),"",(V419*VLOOKUP(UPPER(TRIM(SUBSTITUTE(W419,CHAR(160)," "))),AP4:AS49,3,FALSE))/(S419*VLOOKUP(UPPER(TRIM(SUBSTITUTE(T419,CHAR(160)," "))),AP4:AS49,3,FALSE))),"")),IFERROR(AK418,"")))</f>
        <v/>
      </c>
      <c r="AL419" s="40" t="str">
        <f t="shared" si="91"/>
        <v/>
      </c>
      <c r="AM419" s="50">
        <f t="shared" si="92"/>
        <v>0</v>
      </c>
      <c r="AN419" s="1"/>
      <c r="AO419" s="1"/>
      <c r="AP419" s="65" t="s">
        <v>462</v>
      </c>
      <c r="AQ419" s="1"/>
      <c r="AR419" s="1"/>
      <c r="AS419" s="1"/>
      <c r="BJ419" s="229">
        <v>1</v>
      </c>
    </row>
    <row r="420" spans="2:62" ht="20.100000000000001" customHeight="1" x14ac:dyDescent="0.25">
      <c r="B420" s="178">
        <f t="shared" si="81"/>
        <v>0</v>
      </c>
      <c r="C420" s="156"/>
      <c r="D420" s="157"/>
      <c r="E420" s="157"/>
      <c r="F420" s="157"/>
      <c r="G420" s="157"/>
      <c r="H420" s="157"/>
      <c r="I420" s="158"/>
      <c r="K420" s="255" t="str">
        <f t="shared" si="82"/>
        <v>►</v>
      </c>
      <c r="L420" s="341"/>
      <c r="M420" s="341"/>
      <c r="N420" s="341"/>
      <c r="O420" s="341"/>
      <c r="P420" s="341"/>
      <c r="Q420" s="1"/>
      <c r="R420" s="1"/>
      <c r="S420" s="77"/>
      <c r="T420" s="77"/>
      <c r="U420" s="77"/>
      <c r="V420" s="77"/>
      <c r="W420" s="1"/>
      <c r="X420" s="46" t="str">
        <f t="shared" si="86"/>
        <v/>
      </c>
      <c r="Y420" s="46" t="str">
        <f>IF(NOT(AND(LEFT(R420,1)="L",R420&lt;&gt;"LIGNE")),"",IF(UPPER(TRIM(W420))="QS","Qt. suffisante",IF(AJ420="","",IF(AF420="MASSE",IF(AJ420&gt;=1,"Kg","g"),IF(AF420="VOLUME",IF(AJ420&gt;=1,"L","cl"),IFERROR(VLOOKUP(UPPER(TRIM(V420)),AP4:AS49,4,FALSE),V420))))))</f>
        <v/>
      </c>
      <c r="Z420" s="78" t="str">
        <f t="shared" si="87"/>
        <v/>
      </c>
      <c r="AA420" s="45" t="str">
        <f>IF(NOT(AND(LEFT(R420,1)="L",R420&lt;&gt;"LIGNE")),"",IF(UPPER(TRIM(W420))="QS","Qt. suffisante",IF(AI420="","",IF(AF420="MASSE",IF(AI420&gt;=1,"Kg","g"),IF(AF420="VOLUME",IF(AI420&gt;=1,"L","cl"),IFERROR(VLOOKUP(UPPER(TRIM(V420)),AP4:AS49,4,FALSE),V420))))))</f>
        <v/>
      </c>
      <c r="AB420" s="47" t="str">
        <f t="shared" si="83"/>
        <v/>
      </c>
      <c r="AC420" s="47" t="str">
        <f t="shared" si="84"/>
        <v/>
      </c>
      <c r="AD420" s="47" t="str">
        <f t="shared" si="88"/>
        <v/>
      </c>
      <c r="AE420" s="1"/>
      <c r="AF420" s="48" t="str">
        <f>IF(NOT(AND(LEFT(R420,1)="L",R420&lt;&gt;"LIGNE")),"",IFERROR(VLOOKUP(UPPER(TRIM(V420)),AP4:AS49,2,FALSE),""))</f>
        <v/>
      </c>
      <c r="AG420" s="49" t="str">
        <f>IF(NOT(AND(LEFT(R420,1)="L",R420&lt;&gt;"LIGNE")),"",IFERROR(VLOOKUP(UPPER(TRIM(V420)),AP4:AS49,3,FALSE),""))</f>
        <v/>
      </c>
      <c r="AH420" s="49" t="str">
        <f t="shared" si="85"/>
        <v/>
      </c>
      <c r="AI420" s="49" t="str">
        <f t="shared" si="89"/>
        <v/>
      </c>
      <c r="AJ420" s="49" t="str">
        <f t="shared" si="90"/>
        <v/>
      </c>
      <c r="AK420" s="40" t="str">
        <f>IF(R420="RECETTE","",IF(R420="PRINCIPAL AUTEUR",IF(OR(S420="",T420="",V420="",W420="",S420=0),"",IFERROR(IF(OR(VLOOKUP(UPPER(TRIM(SUBSTITUTE(T420,CHAR(160)," "))),AP4:AS49,2,FALSE)&lt;&gt;VLOOKUP(UPPER(TRIM(SUBSTITUTE(W420,CHAR(160)," "))),AP4:AS49,2,FALSE),AND(VLOOKUP(UPPER(TRIM(SUBSTITUTE(T420,CHAR(160)," "))),AP4:AS49,2,FALSE)="AUTRE",UPPER(TRIM(SUBSTITUTE(T420,CHAR(160)," ")))&lt;&gt;UPPER(TRIM(SUBSTITUTE(W420,CHAR(160)," "))))),"",(V420*VLOOKUP(UPPER(TRIM(SUBSTITUTE(W420,CHAR(160)," "))),AP4:AS49,3,FALSE))/(S420*VLOOKUP(UPPER(TRIM(SUBSTITUTE(T420,CHAR(160)," "))),AP4:AS49,3,FALSE))),"")),IFERROR(AK419,"")))</f>
        <v/>
      </c>
      <c r="AL420" s="40" t="str">
        <f t="shared" si="91"/>
        <v/>
      </c>
      <c r="AM420" s="50">
        <f t="shared" si="92"/>
        <v>0</v>
      </c>
      <c r="AN420" s="1"/>
      <c r="AO420" s="1"/>
      <c r="AP420" s="66" t="s">
        <v>463</v>
      </c>
      <c r="AQ420" s="1"/>
      <c r="AR420" s="1"/>
      <c r="AS420" s="1"/>
      <c r="BJ420" s="229">
        <v>1</v>
      </c>
    </row>
    <row r="421" spans="2:62" ht="20.100000000000001" customHeight="1" x14ac:dyDescent="0.25">
      <c r="B421" s="178">
        <f t="shared" si="81"/>
        <v>0</v>
      </c>
      <c r="C421" s="156"/>
      <c r="D421" s="157"/>
      <c r="E421" s="157"/>
      <c r="F421" s="157"/>
      <c r="G421" s="157"/>
      <c r="H421" s="157"/>
      <c r="I421" s="158"/>
      <c r="K421" s="255" t="str">
        <f t="shared" si="82"/>
        <v>►</v>
      </c>
      <c r="L421" s="341"/>
      <c r="M421" s="341"/>
      <c r="N421" s="341"/>
      <c r="O421" s="341"/>
      <c r="P421" s="341"/>
      <c r="Q421" s="1"/>
      <c r="R421" s="1"/>
      <c r="S421" s="77"/>
      <c r="T421" s="77"/>
      <c r="U421" s="77"/>
      <c r="V421" s="77"/>
      <c r="W421" s="1"/>
      <c r="X421" s="46" t="str">
        <f t="shared" si="86"/>
        <v/>
      </c>
      <c r="Y421" s="46" t="str">
        <f>IF(NOT(AND(LEFT(R421,1)="L",R421&lt;&gt;"LIGNE")),"",IF(UPPER(TRIM(W421))="QS","Qt. suffisante",IF(AJ421="","",IF(AF421="MASSE",IF(AJ421&gt;=1,"Kg","g"),IF(AF421="VOLUME",IF(AJ421&gt;=1,"L","cl"),IFERROR(VLOOKUP(UPPER(TRIM(V421)),AP4:AS49,4,FALSE),V421))))))</f>
        <v/>
      </c>
      <c r="Z421" s="78" t="str">
        <f t="shared" si="87"/>
        <v/>
      </c>
      <c r="AA421" s="45" t="str">
        <f>IF(NOT(AND(LEFT(R421,1)="L",R421&lt;&gt;"LIGNE")),"",IF(UPPER(TRIM(W421))="QS","Qt. suffisante",IF(AI421="","",IF(AF421="MASSE",IF(AI421&gt;=1,"Kg","g"),IF(AF421="VOLUME",IF(AI421&gt;=1,"L","cl"),IFERROR(VLOOKUP(UPPER(TRIM(V421)),AP4:AS49,4,FALSE),V421))))))</f>
        <v/>
      </c>
      <c r="AB421" s="47" t="str">
        <f t="shared" si="83"/>
        <v/>
      </c>
      <c r="AC421" s="47" t="str">
        <f t="shared" si="84"/>
        <v/>
      </c>
      <c r="AD421" s="47" t="str">
        <f t="shared" si="88"/>
        <v/>
      </c>
      <c r="AE421" s="1"/>
      <c r="AF421" s="48" t="str">
        <f>IF(NOT(AND(LEFT(R421,1)="L",R421&lt;&gt;"LIGNE")),"",IFERROR(VLOOKUP(UPPER(TRIM(V421)),AP4:AS49,2,FALSE),""))</f>
        <v/>
      </c>
      <c r="AG421" s="49" t="str">
        <f>IF(NOT(AND(LEFT(R421,1)="L",R421&lt;&gt;"LIGNE")),"",IFERROR(VLOOKUP(UPPER(TRIM(V421)),AP4:AS49,3,FALSE),""))</f>
        <v/>
      </c>
      <c r="AH421" s="49" t="str">
        <f t="shared" si="85"/>
        <v/>
      </c>
      <c r="AI421" s="49" t="str">
        <f t="shared" si="89"/>
        <v/>
      </c>
      <c r="AJ421" s="49" t="str">
        <f t="shared" si="90"/>
        <v/>
      </c>
      <c r="AK421" s="40" t="str">
        <f>IF(R421="RECETTE","",IF(R421="PRINCIPAL AUTEUR",IF(OR(S421="",T421="",V421="",W421="",S421=0),"",IFERROR(IF(OR(VLOOKUP(UPPER(TRIM(SUBSTITUTE(T421,CHAR(160)," "))),AP4:AS49,2,FALSE)&lt;&gt;VLOOKUP(UPPER(TRIM(SUBSTITUTE(W421,CHAR(160)," "))),AP4:AS49,2,FALSE),AND(VLOOKUP(UPPER(TRIM(SUBSTITUTE(T421,CHAR(160)," "))),AP4:AS49,2,FALSE)="AUTRE",UPPER(TRIM(SUBSTITUTE(T421,CHAR(160)," ")))&lt;&gt;UPPER(TRIM(SUBSTITUTE(W421,CHAR(160)," "))))),"",(V421*VLOOKUP(UPPER(TRIM(SUBSTITUTE(W421,CHAR(160)," "))),AP4:AS49,3,FALSE))/(S421*VLOOKUP(UPPER(TRIM(SUBSTITUTE(T421,CHAR(160)," "))),AP4:AS49,3,FALSE))),"")),IFERROR(AK420,"")))</f>
        <v/>
      </c>
      <c r="AL421" s="40" t="str">
        <f t="shared" si="91"/>
        <v/>
      </c>
      <c r="AM421" s="50">
        <f t="shared" si="92"/>
        <v>0</v>
      </c>
      <c r="AN421" s="1"/>
      <c r="AO421" s="1"/>
      <c r="AP421" s="66" t="s">
        <v>464</v>
      </c>
      <c r="AQ421" s="1"/>
      <c r="AR421" s="1"/>
      <c r="AS421" s="1"/>
      <c r="BJ421" s="229">
        <v>1</v>
      </c>
    </row>
    <row r="422" spans="2:62" ht="20.100000000000001" customHeight="1" x14ac:dyDescent="0.25">
      <c r="B422" s="178">
        <f t="shared" si="81"/>
        <v>0</v>
      </c>
      <c r="C422" s="156"/>
      <c r="D422" s="157"/>
      <c r="E422" s="157"/>
      <c r="F422" s="157"/>
      <c r="G422" s="157"/>
      <c r="H422" s="157"/>
      <c r="I422" s="158"/>
      <c r="K422" s="255" t="str">
        <f t="shared" si="82"/>
        <v>►</v>
      </c>
      <c r="L422" s="341"/>
      <c r="M422" s="341"/>
      <c r="N422" s="341"/>
      <c r="O422" s="341"/>
      <c r="P422" s="341"/>
      <c r="Q422" s="1"/>
      <c r="R422" s="1"/>
      <c r="S422" s="77"/>
      <c r="T422" s="77"/>
      <c r="U422" s="77"/>
      <c r="V422" s="77"/>
      <c r="W422" s="1"/>
      <c r="X422" s="46" t="str">
        <f t="shared" si="86"/>
        <v/>
      </c>
      <c r="Y422" s="46" t="str">
        <f>IF(NOT(AND(LEFT(R422,1)="L",R422&lt;&gt;"LIGNE")),"",IF(UPPER(TRIM(W422))="QS","Qt. suffisante",IF(AJ422="","",IF(AF422="MASSE",IF(AJ422&gt;=1,"Kg","g"),IF(AF422="VOLUME",IF(AJ422&gt;=1,"L","cl"),IFERROR(VLOOKUP(UPPER(TRIM(V422)),AP4:AS49,4,FALSE),V422))))))</f>
        <v/>
      </c>
      <c r="Z422" s="78" t="str">
        <f t="shared" si="87"/>
        <v/>
      </c>
      <c r="AA422" s="45" t="str">
        <f>IF(NOT(AND(LEFT(R422,1)="L",R422&lt;&gt;"LIGNE")),"",IF(UPPER(TRIM(W422))="QS","Qt. suffisante",IF(AI422="","",IF(AF422="MASSE",IF(AI422&gt;=1,"Kg","g"),IF(AF422="VOLUME",IF(AI422&gt;=1,"L","cl"),IFERROR(VLOOKUP(UPPER(TRIM(V422)),AP4:AS49,4,FALSE),V422))))))</f>
        <v/>
      </c>
      <c r="AB422" s="47" t="str">
        <f t="shared" si="83"/>
        <v/>
      </c>
      <c r="AC422" s="47" t="str">
        <f t="shared" si="84"/>
        <v/>
      </c>
      <c r="AD422" s="47" t="str">
        <f t="shared" si="88"/>
        <v/>
      </c>
      <c r="AE422" s="1"/>
      <c r="AF422" s="48" t="str">
        <f>IF(NOT(AND(LEFT(R422,1)="L",R422&lt;&gt;"LIGNE")),"",IFERROR(VLOOKUP(UPPER(TRIM(V422)),AP4:AS49,2,FALSE),""))</f>
        <v/>
      </c>
      <c r="AG422" s="49" t="str">
        <f>IF(NOT(AND(LEFT(R422,1)="L",R422&lt;&gt;"LIGNE")),"",IFERROR(VLOOKUP(UPPER(TRIM(V422)),AP4:AS49,3,FALSE),""))</f>
        <v/>
      </c>
      <c r="AH422" s="49" t="str">
        <f t="shared" si="85"/>
        <v/>
      </c>
      <c r="AI422" s="49" t="str">
        <f t="shared" si="89"/>
        <v/>
      </c>
      <c r="AJ422" s="49" t="str">
        <f t="shared" si="90"/>
        <v/>
      </c>
      <c r="AK422" s="40" t="str">
        <f>IF(R422="RECETTE","",IF(R422="PRINCIPAL AUTEUR",IF(OR(S422="",T422="",V422="",W422="",S422=0),"",IFERROR(IF(OR(VLOOKUP(UPPER(TRIM(SUBSTITUTE(T422,CHAR(160)," "))),AP4:AS49,2,FALSE)&lt;&gt;VLOOKUP(UPPER(TRIM(SUBSTITUTE(W422,CHAR(160)," "))),AP4:AS49,2,FALSE),AND(VLOOKUP(UPPER(TRIM(SUBSTITUTE(T422,CHAR(160)," "))),AP4:AS49,2,FALSE)="AUTRE",UPPER(TRIM(SUBSTITUTE(T422,CHAR(160)," ")))&lt;&gt;UPPER(TRIM(SUBSTITUTE(W422,CHAR(160)," "))))),"",(V422*VLOOKUP(UPPER(TRIM(SUBSTITUTE(W422,CHAR(160)," "))),AP4:AS49,3,FALSE))/(S422*VLOOKUP(UPPER(TRIM(SUBSTITUTE(T422,CHAR(160)," "))),AP4:AS49,3,FALSE))),"")),IFERROR(AK421,"")))</f>
        <v/>
      </c>
      <c r="AL422" s="40" t="str">
        <f t="shared" si="91"/>
        <v/>
      </c>
      <c r="AM422" s="50">
        <f t="shared" si="92"/>
        <v>0</v>
      </c>
      <c r="AN422" s="1"/>
      <c r="AO422" s="1"/>
      <c r="AP422" s="66" t="s">
        <v>465</v>
      </c>
      <c r="AQ422" s="1"/>
      <c r="AR422" s="1"/>
      <c r="AS422" s="1"/>
      <c r="BJ422" s="229">
        <v>1</v>
      </c>
    </row>
    <row r="423" spans="2:62" ht="20.100000000000001" customHeight="1" x14ac:dyDescent="0.25">
      <c r="B423" s="178">
        <f t="shared" ref="B423:B486" si="93">LEN(C423)+LEN(D423)+LEN(E423)+LEN(F423)+LEN(G423)+LEN(H423)+LEN(I423)</f>
        <v>0</v>
      </c>
      <c r="C423" s="156"/>
      <c r="D423" s="157"/>
      <c r="E423" s="157"/>
      <c r="F423" s="157"/>
      <c r="G423" s="157"/>
      <c r="H423" s="157"/>
      <c r="I423" s="158"/>
      <c r="K423" s="255" t="str">
        <f t="shared" si="82"/>
        <v>►</v>
      </c>
      <c r="L423" s="341"/>
      <c r="M423" s="341"/>
      <c r="N423" s="341"/>
      <c r="O423" s="341"/>
      <c r="P423" s="341"/>
      <c r="Q423" s="1"/>
      <c r="R423" s="1"/>
      <c r="S423" s="77"/>
      <c r="T423" s="77"/>
      <c r="U423" s="77"/>
      <c r="V423" s="77"/>
      <c r="W423" s="1"/>
      <c r="X423" s="46" t="str">
        <f t="shared" si="86"/>
        <v/>
      </c>
      <c r="Y423" s="46" t="str">
        <f>IF(NOT(AND(LEFT(R423,1)="L",R423&lt;&gt;"LIGNE")),"",IF(UPPER(TRIM(W423))="QS","Qt. suffisante",IF(AJ423="","",IF(AF423="MASSE",IF(AJ423&gt;=1,"Kg","g"),IF(AF423="VOLUME",IF(AJ423&gt;=1,"L","cl"),IFERROR(VLOOKUP(UPPER(TRIM(V423)),AP4:AS49,4,FALSE),V423))))))</f>
        <v/>
      </c>
      <c r="Z423" s="78" t="str">
        <f t="shared" si="87"/>
        <v/>
      </c>
      <c r="AA423" s="45" t="str">
        <f>IF(NOT(AND(LEFT(R423,1)="L",R423&lt;&gt;"LIGNE")),"",IF(UPPER(TRIM(W423))="QS","Qt. suffisante",IF(AI423="","",IF(AF423="MASSE",IF(AI423&gt;=1,"Kg","g"),IF(AF423="VOLUME",IF(AI423&gt;=1,"L","cl"),IFERROR(VLOOKUP(UPPER(TRIM(V423)),AP4:AS49,4,FALSE),V423))))))</f>
        <v/>
      </c>
      <c r="AB423" s="47" t="str">
        <f t="shared" si="83"/>
        <v/>
      </c>
      <c r="AC423" s="47" t="str">
        <f t="shared" si="84"/>
        <v/>
      </c>
      <c r="AD423" s="47" t="str">
        <f t="shared" si="88"/>
        <v/>
      </c>
      <c r="AE423" s="1"/>
      <c r="AF423" s="48" t="str">
        <f>IF(NOT(AND(LEFT(R423,1)="L",R423&lt;&gt;"LIGNE")),"",IFERROR(VLOOKUP(UPPER(TRIM(V423)),AP4:AS49,2,FALSE),""))</f>
        <v/>
      </c>
      <c r="AG423" s="49" t="str">
        <f>IF(NOT(AND(LEFT(R423,1)="L",R423&lt;&gt;"LIGNE")),"",IFERROR(VLOOKUP(UPPER(TRIM(V423)),AP4:AS49,3,FALSE),""))</f>
        <v/>
      </c>
      <c r="AH423" s="49" t="str">
        <f t="shared" si="85"/>
        <v/>
      </c>
      <c r="AI423" s="49" t="str">
        <f t="shared" si="89"/>
        <v/>
      </c>
      <c r="AJ423" s="49" t="str">
        <f t="shared" si="90"/>
        <v/>
      </c>
      <c r="AK423" s="40" t="str">
        <f>IF(R423="RECETTE","",IF(R423="PRINCIPAL AUTEUR",IF(OR(S423="",T423="",V423="",W423="",S423=0),"",IFERROR(IF(OR(VLOOKUP(UPPER(TRIM(SUBSTITUTE(T423,CHAR(160)," "))),AP4:AS49,2,FALSE)&lt;&gt;VLOOKUP(UPPER(TRIM(SUBSTITUTE(W423,CHAR(160)," "))),AP4:AS49,2,FALSE),AND(VLOOKUP(UPPER(TRIM(SUBSTITUTE(T423,CHAR(160)," "))),AP4:AS49,2,FALSE)="AUTRE",UPPER(TRIM(SUBSTITUTE(T423,CHAR(160)," ")))&lt;&gt;UPPER(TRIM(SUBSTITUTE(W423,CHAR(160)," "))))),"",(V423*VLOOKUP(UPPER(TRIM(SUBSTITUTE(W423,CHAR(160)," "))),AP4:AS49,3,FALSE))/(S423*VLOOKUP(UPPER(TRIM(SUBSTITUTE(T423,CHAR(160)," "))),AP4:AS49,3,FALSE))),"")),IFERROR(AK422,"")))</f>
        <v/>
      </c>
      <c r="AL423" s="40" t="str">
        <f t="shared" si="91"/>
        <v/>
      </c>
      <c r="AM423" s="50">
        <f t="shared" si="92"/>
        <v>0</v>
      </c>
      <c r="AN423" s="1"/>
      <c r="AO423" s="1"/>
      <c r="AP423" s="66" t="s">
        <v>466</v>
      </c>
      <c r="AQ423" s="1"/>
      <c r="AR423" s="1"/>
      <c r="AS423" s="1"/>
      <c r="BJ423" s="229">
        <v>1</v>
      </c>
    </row>
    <row r="424" spans="2:62" ht="20.100000000000001" customHeight="1" x14ac:dyDescent="0.25">
      <c r="B424" s="178">
        <f t="shared" si="93"/>
        <v>0</v>
      </c>
      <c r="C424" s="156"/>
      <c r="D424" s="157"/>
      <c r="E424" s="157"/>
      <c r="F424" s="157"/>
      <c r="G424" s="157"/>
      <c r="H424" s="157"/>
      <c r="I424" s="158"/>
      <c r="K424" s="255" t="str">
        <f t="shared" si="82"/>
        <v>►</v>
      </c>
      <c r="L424" s="341"/>
      <c r="M424" s="341"/>
      <c r="N424" s="341"/>
      <c r="O424" s="341"/>
      <c r="P424" s="341"/>
      <c r="Q424" s="1"/>
      <c r="R424" s="1"/>
      <c r="S424" s="77"/>
      <c r="T424" s="77"/>
      <c r="U424" s="77"/>
      <c r="V424" s="77"/>
      <c r="W424" s="1"/>
      <c r="X424" s="46" t="str">
        <f t="shared" si="86"/>
        <v/>
      </c>
      <c r="Y424" s="46" t="str">
        <f>IF(NOT(AND(LEFT(R424,1)="L",R424&lt;&gt;"LIGNE")),"",IF(UPPER(TRIM(W424))="QS","Qt. suffisante",IF(AJ424="","",IF(AF424="MASSE",IF(AJ424&gt;=1,"Kg","g"),IF(AF424="VOLUME",IF(AJ424&gt;=1,"L","cl"),IFERROR(VLOOKUP(UPPER(TRIM(V424)),AP4:AS49,4,FALSE),V424))))))</f>
        <v/>
      </c>
      <c r="Z424" s="78" t="str">
        <f t="shared" si="87"/>
        <v/>
      </c>
      <c r="AA424" s="45" t="str">
        <f>IF(NOT(AND(LEFT(R424,1)="L",R424&lt;&gt;"LIGNE")),"",IF(UPPER(TRIM(W424))="QS","Qt. suffisante",IF(AI424="","",IF(AF424="MASSE",IF(AI424&gt;=1,"Kg","g"),IF(AF424="VOLUME",IF(AI424&gt;=1,"L","cl"),IFERROR(VLOOKUP(UPPER(TRIM(V424)),AP4:AS49,4,FALSE),V424))))))</f>
        <v/>
      </c>
      <c r="AB424" s="47" t="str">
        <f t="shared" si="83"/>
        <v/>
      </c>
      <c r="AC424" s="47" t="str">
        <f t="shared" si="84"/>
        <v/>
      </c>
      <c r="AD424" s="47" t="str">
        <f t="shared" si="88"/>
        <v/>
      </c>
      <c r="AE424" s="1"/>
      <c r="AF424" s="48" t="str">
        <f>IF(NOT(AND(LEFT(R424,1)="L",R424&lt;&gt;"LIGNE")),"",IFERROR(VLOOKUP(UPPER(TRIM(V424)),AP4:AS49,2,FALSE),""))</f>
        <v/>
      </c>
      <c r="AG424" s="49" t="str">
        <f>IF(NOT(AND(LEFT(R424,1)="L",R424&lt;&gt;"LIGNE")),"",IFERROR(VLOOKUP(UPPER(TRIM(V424)),AP4:AS49,3,FALSE),""))</f>
        <v/>
      </c>
      <c r="AH424" s="49" t="str">
        <f t="shared" si="85"/>
        <v/>
      </c>
      <c r="AI424" s="49" t="str">
        <f t="shared" si="89"/>
        <v/>
      </c>
      <c r="AJ424" s="49" t="str">
        <f t="shared" si="90"/>
        <v/>
      </c>
      <c r="AK424" s="40" t="str">
        <f>IF(R424="RECETTE","",IF(R424="PRINCIPAL AUTEUR",IF(OR(S424="",T424="",V424="",W424="",S424=0),"",IFERROR(IF(OR(VLOOKUP(UPPER(TRIM(SUBSTITUTE(T424,CHAR(160)," "))),AP4:AS49,2,FALSE)&lt;&gt;VLOOKUP(UPPER(TRIM(SUBSTITUTE(W424,CHAR(160)," "))),AP4:AS49,2,FALSE),AND(VLOOKUP(UPPER(TRIM(SUBSTITUTE(T424,CHAR(160)," "))),AP4:AS49,2,FALSE)="AUTRE",UPPER(TRIM(SUBSTITUTE(T424,CHAR(160)," ")))&lt;&gt;UPPER(TRIM(SUBSTITUTE(W424,CHAR(160)," "))))),"",(V424*VLOOKUP(UPPER(TRIM(SUBSTITUTE(W424,CHAR(160)," "))),AP4:AS49,3,FALSE))/(S424*VLOOKUP(UPPER(TRIM(SUBSTITUTE(T424,CHAR(160)," "))),AP4:AS49,3,FALSE))),"")),IFERROR(AK423,"")))</f>
        <v/>
      </c>
      <c r="AL424" s="40" t="str">
        <f t="shared" si="91"/>
        <v/>
      </c>
      <c r="AM424" s="50">
        <f t="shared" si="92"/>
        <v>0</v>
      </c>
      <c r="AN424" s="1"/>
      <c r="AO424" s="1"/>
      <c r="AP424" s="66" t="s">
        <v>467</v>
      </c>
      <c r="AQ424" s="1"/>
      <c r="AR424" s="1"/>
      <c r="AS424" s="1"/>
      <c r="BJ424" s="229">
        <v>1</v>
      </c>
    </row>
    <row r="425" spans="2:62" ht="20.100000000000001" customHeight="1" x14ac:dyDescent="0.25">
      <c r="B425" s="178">
        <f t="shared" si="93"/>
        <v>0</v>
      </c>
      <c r="C425" s="156"/>
      <c r="D425" s="157"/>
      <c r="E425" s="157"/>
      <c r="F425" s="157"/>
      <c r="G425" s="157"/>
      <c r="H425" s="157"/>
      <c r="I425" s="158"/>
      <c r="K425" s="255" t="str">
        <f t="shared" si="82"/>
        <v>►</v>
      </c>
      <c r="L425" s="341"/>
      <c r="M425" s="341"/>
      <c r="N425" s="341"/>
      <c r="O425" s="341"/>
      <c r="P425" s="341"/>
      <c r="Q425" s="1"/>
      <c r="R425" s="1"/>
      <c r="S425" s="77"/>
      <c r="T425" s="77"/>
      <c r="U425" s="77"/>
      <c r="V425" s="77"/>
      <c r="W425" s="1"/>
      <c r="X425" s="46" t="str">
        <f t="shared" si="86"/>
        <v/>
      </c>
      <c r="Y425" s="46" t="str">
        <f>IF(NOT(AND(LEFT(R425,1)="L",R425&lt;&gt;"LIGNE")),"",IF(UPPER(TRIM(W425))="QS","Qt. suffisante",IF(AJ425="","",IF(AF425="MASSE",IF(AJ425&gt;=1,"Kg","g"),IF(AF425="VOLUME",IF(AJ425&gt;=1,"L","cl"),IFERROR(VLOOKUP(UPPER(TRIM(V425)),AP4:AS49,4,FALSE),V425))))))</f>
        <v/>
      </c>
      <c r="Z425" s="78" t="str">
        <f t="shared" si="87"/>
        <v/>
      </c>
      <c r="AA425" s="45" t="str">
        <f>IF(NOT(AND(LEFT(R425,1)="L",R425&lt;&gt;"LIGNE")),"",IF(UPPER(TRIM(W425))="QS","Qt. suffisante",IF(AI425="","",IF(AF425="MASSE",IF(AI425&gt;=1,"Kg","g"),IF(AF425="VOLUME",IF(AI425&gt;=1,"L","cl"),IFERROR(VLOOKUP(UPPER(TRIM(V425)),AP4:AS49,4,FALSE),V425))))))</f>
        <v/>
      </c>
      <c r="AB425" s="47" t="str">
        <f t="shared" si="83"/>
        <v/>
      </c>
      <c r="AC425" s="47" t="str">
        <f t="shared" si="84"/>
        <v/>
      </c>
      <c r="AD425" s="47" t="str">
        <f t="shared" si="88"/>
        <v/>
      </c>
      <c r="AE425" s="1"/>
      <c r="AF425" s="48" t="str">
        <f>IF(NOT(AND(LEFT(R425,1)="L",R425&lt;&gt;"LIGNE")),"",IFERROR(VLOOKUP(UPPER(TRIM(V425)),AP4:AS49,2,FALSE),""))</f>
        <v/>
      </c>
      <c r="AG425" s="49" t="str">
        <f>IF(NOT(AND(LEFT(R425,1)="L",R425&lt;&gt;"LIGNE")),"",IFERROR(VLOOKUP(UPPER(TRIM(V425)),AP4:AS49,3,FALSE),""))</f>
        <v/>
      </c>
      <c r="AH425" s="49" t="str">
        <f t="shared" si="85"/>
        <v/>
      </c>
      <c r="AI425" s="49" t="str">
        <f t="shared" si="89"/>
        <v/>
      </c>
      <c r="AJ425" s="49" t="str">
        <f t="shared" si="90"/>
        <v/>
      </c>
      <c r="AK425" s="40" t="str">
        <f>IF(R425="RECETTE","",IF(R425="PRINCIPAL AUTEUR",IF(OR(S425="",T425="",V425="",W425="",S425=0),"",IFERROR(IF(OR(VLOOKUP(UPPER(TRIM(SUBSTITUTE(T425,CHAR(160)," "))),AP4:AS49,2,FALSE)&lt;&gt;VLOOKUP(UPPER(TRIM(SUBSTITUTE(W425,CHAR(160)," "))),AP4:AS49,2,FALSE),AND(VLOOKUP(UPPER(TRIM(SUBSTITUTE(T425,CHAR(160)," "))),AP4:AS49,2,FALSE)="AUTRE",UPPER(TRIM(SUBSTITUTE(T425,CHAR(160)," ")))&lt;&gt;UPPER(TRIM(SUBSTITUTE(W425,CHAR(160)," "))))),"",(V425*VLOOKUP(UPPER(TRIM(SUBSTITUTE(W425,CHAR(160)," "))),AP4:AS49,3,FALSE))/(S425*VLOOKUP(UPPER(TRIM(SUBSTITUTE(T425,CHAR(160)," "))),AP4:AS49,3,FALSE))),"")),IFERROR(AK424,"")))</f>
        <v/>
      </c>
      <c r="AL425" s="40" t="str">
        <f t="shared" si="91"/>
        <v/>
      </c>
      <c r="AM425" s="50">
        <f t="shared" si="92"/>
        <v>0</v>
      </c>
      <c r="AN425" s="1"/>
      <c r="AO425" s="1"/>
      <c r="AP425" s="66" t="s">
        <v>468</v>
      </c>
      <c r="AQ425" s="1"/>
      <c r="AR425" s="1"/>
      <c r="AS425" s="1"/>
      <c r="BJ425" s="229">
        <v>1</v>
      </c>
    </row>
    <row r="426" spans="2:62" ht="20.100000000000001" customHeight="1" x14ac:dyDescent="0.25">
      <c r="B426" s="178">
        <f t="shared" si="93"/>
        <v>0</v>
      </c>
      <c r="C426" s="156"/>
      <c r="D426" s="157"/>
      <c r="E426" s="157"/>
      <c r="F426" s="157"/>
      <c r="G426" s="157"/>
      <c r="H426" s="157"/>
      <c r="I426" s="158"/>
      <c r="K426" s="255" t="str">
        <f t="shared" si="82"/>
        <v>►</v>
      </c>
      <c r="L426" s="341"/>
      <c r="M426" s="341"/>
      <c r="N426" s="341"/>
      <c r="O426" s="341"/>
      <c r="P426" s="341"/>
      <c r="Q426" s="1"/>
      <c r="R426" s="1"/>
      <c r="S426" s="77"/>
      <c r="T426" s="77"/>
      <c r="U426" s="77"/>
      <c r="V426" s="77"/>
      <c r="W426" s="1"/>
      <c r="X426" s="46" t="str">
        <f t="shared" si="86"/>
        <v/>
      </c>
      <c r="Y426" s="46" t="str">
        <f>IF(NOT(AND(LEFT(R426,1)="L",R426&lt;&gt;"LIGNE")),"",IF(UPPER(TRIM(W426))="QS","Qt. suffisante",IF(AJ426="","",IF(AF426="MASSE",IF(AJ426&gt;=1,"Kg","g"),IF(AF426="VOLUME",IF(AJ426&gt;=1,"L","cl"),IFERROR(VLOOKUP(UPPER(TRIM(V426)),AP4:AS49,4,FALSE),V426))))))</f>
        <v/>
      </c>
      <c r="Z426" s="78" t="str">
        <f t="shared" si="87"/>
        <v/>
      </c>
      <c r="AA426" s="45" t="str">
        <f>IF(NOT(AND(LEFT(R426,1)="L",R426&lt;&gt;"LIGNE")),"",IF(UPPER(TRIM(W426))="QS","Qt. suffisante",IF(AI426="","",IF(AF426="MASSE",IF(AI426&gt;=1,"Kg","g"),IF(AF426="VOLUME",IF(AI426&gt;=1,"L","cl"),IFERROR(VLOOKUP(UPPER(TRIM(V426)),AP4:AS49,4,FALSE),V426))))))</f>
        <v/>
      </c>
      <c r="AB426" s="47" t="str">
        <f t="shared" si="83"/>
        <v/>
      </c>
      <c r="AC426" s="47" t="str">
        <f t="shared" si="84"/>
        <v/>
      </c>
      <c r="AD426" s="47" t="str">
        <f t="shared" si="88"/>
        <v/>
      </c>
      <c r="AE426" s="1"/>
      <c r="AF426" s="48" t="str">
        <f>IF(NOT(AND(LEFT(R426,1)="L",R426&lt;&gt;"LIGNE")),"",IFERROR(VLOOKUP(UPPER(TRIM(V426)),AP4:AS49,2,FALSE),""))</f>
        <v/>
      </c>
      <c r="AG426" s="49" t="str">
        <f>IF(NOT(AND(LEFT(R426,1)="L",R426&lt;&gt;"LIGNE")),"",IFERROR(VLOOKUP(UPPER(TRIM(V426)),AP4:AS49,3,FALSE),""))</f>
        <v/>
      </c>
      <c r="AH426" s="49" t="str">
        <f t="shared" si="85"/>
        <v/>
      </c>
      <c r="AI426" s="49" t="str">
        <f t="shared" si="89"/>
        <v/>
      </c>
      <c r="AJ426" s="49" t="str">
        <f t="shared" si="90"/>
        <v/>
      </c>
      <c r="AK426" s="40" t="str">
        <f>IF(R426="RECETTE","",IF(R426="PRINCIPAL AUTEUR",IF(OR(S426="",T426="",V426="",W426="",S426=0),"",IFERROR(IF(OR(VLOOKUP(UPPER(TRIM(SUBSTITUTE(T426,CHAR(160)," "))),AP4:AS49,2,FALSE)&lt;&gt;VLOOKUP(UPPER(TRIM(SUBSTITUTE(W426,CHAR(160)," "))),AP4:AS49,2,FALSE),AND(VLOOKUP(UPPER(TRIM(SUBSTITUTE(T426,CHAR(160)," "))),AP4:AS49,2,FALSE)="AUTRE",UPPER(TRIM(SUBSTITUTE(T426,CHAR(160)," ")))&lt;&gt;UPPER(TRIM(SUBSTITUTE(W426,CHAR(160)," "))))),"",(V426*VLOOKUP(UPPER(TRIM(SUBSTITUTE(W426,CHAR(160)," "))),AP4:AS49,3,FALSE))/(S426*VLOOKUP(UPPER(TRIM(SUBSTITUTE(T426,CHAR(160)," "))),AP4:AS49,3,FALSE))),"")),IFERROR(AK425,"")))</f>
        <v/>
      </c>
      <c r="AL426" s="40" t="str">
        <f t="shared" si="91"/>
        <v/>
      </c>
      <c r="AM426" s="50">
        <f t="shared" si="92"/>
        <v>0</v>
      </c>
      <c r="AN426" s="1"/>
      <c r="AO426" s="1"/>
      <c r="AP426" s="75" t="s">
        <v>110</v>
      </c>
      <c r="AQ426" s="1"/>
      <c r="AR426" s="1"/>
      <c r="AS426" s="1"/>
      <c r="BJ426" s="229">
        <v>1</v>
      </c>
    </row>
    <row r="427" spans="2:62" ht="20.100000000000001" customHeight="1" x14ac:dyDescent="0.25">
      <c r="B427" s="178">
        <f t="shared" si="93"/>
        <v>0</v>
      </c>
      <c r="C427" s="156"/>
      <c r="D427" s="157"/>
      <c r="E427" s="157"/>
      <c r="F427" s="157"/>
      <c r="G427" s="157"/>
      <c r="H427" s="157"/>
      <c r="I427" s="158"/>
      <c r="K427" s="255" t="str">
        <f t="shared" si="82"/>
        <v>►</v>
      </c>
      <c r="L427" s="341"/>
      <c r="M427" s="341"/>
      <c r="N427" s="341"/>
      <c r="O427" s="341"/>
      <c r="P427" s="341"/>
      <c r="Q427" s="1"/>
      <c r="R427" s="1"/>
      <c r="S427" s="77"/>
      <c r="T427" s="77"/>
      <c r="U427" s="77"/>
      <c r="V427" s="77"/>
      <c r="W427" s="1"/>
      <c r="X427" s="46" t="str">
        <f t="shared" si="86"/>
        <v/>
      </c>
      <c r="Y427" s="46" t="str">
        <f>IF(NOT(AND(LEFT(R427,1)="L",R427&lt;&gt;"LIGNE")),"",IF(UPPER(TRIM(W427))="QS","Qt. suffisante",IF(AJ427="","",IF(AF427="MASSE",IF(AJ427&gt;=1,"Kg","g"),IF(AF427="VOLUME",IF(AJ427&gt;=1,"L","cl"),IFERROR(VLOOKUP(UPPER(TRIM(V427)),AP4:AS49,4,FALSE),V427))))))</f>
        <v/>
      </c>
      <c r="Z427" s="78" t="str">
        <f t="shared" si="87"/>
        <v/>
      </c>
      <c r="AA427" s="45" t="str">
        <f>IF(NOT(AND(LEFT(R427,1)="L",R427&lt;&gt;"LIGNE")),"",IF(UPPER(TRIM(W427))="QS","Qt. suffisante",IF(AI427="","",IF(AF427="MASSE",IF(AI427&gt;=1,"Kg","g"),IF(AF427="VOLUME",IF(AI427&gt;=1,"L","cl"),IFERROR(VLOOKUP(UPPER(TRIM(V427)),AP4:AS49,4,FALSE),V427))))))</f>
        <v/>
      </c>
      <c r="AB427" s="47" t="str">
        <f t="shared" si="83"/>
        <v/>
      </c>
      <c r="AC427" s="47" t="str">
        <f t="shared" si="84"/>
        <v/>
      </c>
      <c r="AD427" s="47" t="str">
        <f t="shared" si="88"/>
        <v/>
      </c>
      <c r="AE427" s="1"/>
      <c r="AF427" s="48" t="str">
        <f>IF(NOT(AND(LEFT(R427,1)="L",R427&lt;&gt;"LIGNE")),"",IFERROR(VLOOKUP(UPPER(TRIM(V427)),AP4:AS49,2,FALSE),""))</f>
        <v/>
      </c>
      <c r="AG427" s="49" t="str">
        <f>IF(NOT(AND(LEFT(R427,1)="L",R427&lt;&gt;"LIGNE")),"",IFERROR(VLOOKUP(UPPER(TRIM(V427)),AP4:AS49,3,FALSE),""))</f>
        <v/>
      </c>
      <c r="AH427" s="49" t="str">
        <f t="shared" si="85"/>
        <v/>
      </c>
      <c r="AI427" s="49" t="str">
        <f t="shared" si="89"/>
        <v/>
      </c>
      <c r="AJ427" s="49" t="str">
        <f t="shared" si="90"/>
        <v/>
      </c>
      <c r="AK427" s="40" t="str">
        <f>IF(R427="RECETTE","",IF(R427="PRINCIPAL AUTEUR",IF(OR(S427="",T427="",V427="",W427="",S427=0),"",IFERROR(IF(OR(VLOOKUP(UPPER(TRIM(SUBSTITUTE(T427,CHAR(160)," "))),AP4:AS49,2,FALSE)&lt;&gt;VLOOKUP(UPPER(TRIM(SUBSTITUTE(W427,CHAR(160)," "))),AP4:AS49,2,FALSE),AND(VLOOKUP(UPPER(TRIM(SUBSTITUTE(T427,CHAR(160)," "))),AP4:AS49,2,FALSE)="AUTRE",UPPER(TRIM(SUBSTITUTE(T427,CHAR(160)," ")))&lt;&gt;UPPER(TRIM(SUBSTITUTE(W427,CHAR(160)," "))))),"",(V427*VLOOKUP(UPPER(TRIM(SUBSTITUTE(W427,CHAR(160)," "))),AP4:AS49,3,FALSE))/(S427*VLOOKUP(UPPER(TRIM(SUBSTITUTE(T427,CHAR(160)," "))),AP4:AS49,3,FALSE))),"")),IFERROR(AK426,"")))</f>
        <v/>
      </c>
      <c r="AL427" s="40" t="str">
        <f t="shared" si="91"/>
        <v/>
      </c>
      <c r="AM427" s="50">
        <f t="shared" si="92"/>
        <v>0</v>
      </c>
      <c r="AN427" s="1"/>
      <c r="AO427" s="1"/>
      <c r="AP427" s="15" t="s">
        <v>323</v>
      </c>
      <c r="AQ427" s="1"/>
      <c r="AR427" s="1"/>
      <c r="AS427" s="1"/>
      <c r="BJ427" s="229">
        <v>1</v>
      </c>
    </row>
    <row r="428" spans="2:62" ht="20.100000000000001" customHeight="1" x14ac:dyDescent="0.25">
      <c r="B428" s="178">
        <f t="shared" si="93"/>
        <v>0</v>
      </c>
      <c r="C428" s="156"/>
      <c r="D428" s="157"/>
      <c r="E428" s="157"/>
      <c r="F428" s="157"/>
      <c r="G428" s="157"/>
      <c r="H428" s="157"/>
      <c r="I428" s="158"/>
      <c r="K428" s="255" t="str">
        <f t="shared" si="82"/>
        <v>►</v>
      </c>
      <c r="L428" s="341"/>
      <c r="M428" s="341"/>
      <c r="N428" s="341"/>
      <c r="O428" s="341"/>
      <c r="P428" s="341"/>
      <c r="Q428" s="1"/>
      <c r="R428" s="1"/>
      <c r="S428" s="77"/>
      <c r="T428" s="77"/>
      <c r="U428" s="77"/>
      <c r="V428" s="77"/>
      <c r="W428" s="1"/>
      <c r="X428" s="46" t="str">
        <f t="shared" si="86"/>
        <v/>
      </c>
      <c r="Y428" s="46" t="str">
        <f>IF(NOT(AND(LEFT(R428,1)="L",R428&lt;&gt;"LIGNE")),"",IF(UPPER(TRIM(W428))="QS","Qt. suffisante",IF(AJ428="","",IF(AF428="MASSE",IF(AJ428&gt;=1,"Kg","g"),IF(AF428="VOLUME",IF(AJ428&gt;=1,"L","cl"),IFERROR(VLOOKUP(UPPER(TRIM(V428)),AP4:AS49,4,FALSE),V428))))))</f>
        <v/>
      </c>
      <c r="Z428" s="78" t="str">
        <f t="shared" si="87"/>
        <v/>
      </c>
      <c r="AA428" s="45" t="str">
        <f>IF(NOT(AND(LEFT(R428,1)="L",R428&lt;&gt;"LIGNE")),"",IF(UPPER(TRIM(W428))="QS","Qt. suffisante",IF(AI428="","",IF(AF428="MASSE",IF(AI428&gt;=1,"Kg","g"),IF(AF428="VOLUME",IF(AI428&gt;=1,"L","cl"),IFERROR(VLOOKUP(UPPER(TRIM(V428)),AP4:AS49,4,FALSE),V428))))))</f>
        <v/>
      </c>
      <c r="AB428" s="47" t="str">
        <f t="shared" si="83"/>
        <v/>
      </c>
      <c r="AC428" s="47" t="str">
        <f t="shared" si="84"/>
        <v/>
      </c>
      <c r="AD428" s="47" t="str">
        <f t="shared" si="88"/>
        <v/>
      </c>
      <c r="AE428" s="1"/>
      <c r="AF428" s="48" t="str">
        <f>IF(NOT(AND(LEFT(R428,1)="L",R428&lt;&gt;"LIGNE")),"",IFERROR(VLOOKUP(UPPER(TRIM(V428)),AP4:AS49,2,FALSE),""))</f>
        <v/>
      </c>
      <c r="AG428" s="49" t="str">
        <f>IF(NOT(AND(LEFT(R428,1)="L",R428&lt;&gt;"LIGNE")),"",IFERROR(VLOOKUP(UPPER(TRIM(V428)),AP4:AS49,3,FALSE),""))</f>
        <v/>
      </c>
      <c r="AH428" s="49" t="str">
        <f t="shared" si="85"/>
        <v/>
      </c>
      <c r="AI428" s="49" t="str">
        <f t="shared" si="89"/>
        <v/>
      </c>
      <c r="AJ428" s="49" t="str">
        <f t="shared" si="90"/>
        <v/>
      </c>
      <c r="AK428" s="40" t="str">
        <f>IF(R428="RECETTE","",IF(R428="PRINCIPAL AUTEUR",IF(OR(S428="",T428="",V428="",W428="",S428=0),"",IFERROR(IF(OR(VLOOKUP(UPPER(TRIM(SUBSTITUTE(T428,CHAR(160)," "))),AP4:AS49,2,FALSE)&lt;&gt;VLOOKUP(UPPER(TRIM(SUBSTITUTE(W428,CHAR(160)," "))),AP4:AS49,2,FALSE),AND(VLOOKUP(UPPER(TRIM(SUBSTITUTE(T428,CHAR(160)," "))),AP4:AS49,2,FALSE)="AUTRE",UPPER(TRIM(SUBSTITUTE(T428,CHAR(160)," ")))&lt;&gt;UPPER(TRIM(SUBSTITUTE(W428,CHAR(160)," "))))),"",(V428*VLOOKUP(UPPER(TRIM(SUBSTITUTE(W428,CHAR(160)," "))),AP4:AS49,3,FALSE))/(S428*VLOOKUP(UPPER(TRIM(SUBSTITUTE(T428,CHAR(160)," "))),AP4:AS49,3,FALSE))),"")),IFERROR(AK427,"")))</f>
        <v/>
      </c>
      <c r="AL428" s="40" t="str">
        <f t="shared" si="91"/>
        <v/>
      </c>
      <c r="AM428" s="50">
        <f t="shared" si="92"/>
        <v>0</v>
      </c>
      <c r="AN428" s="1"/>
      <c r="AO428" s="1"/>
      <c r="AP428" s="21" t="s">
        <v>272</v>
      </c>
      <c r="AQ428" s="1"/>
      <c r="AR428" s="1"/>
      <c r="AS428" s="1"/>
      <c r="BJ428" s="229">
        <v>1</v>
      </c>
    </row>
    <row r="429" spans="2:62" ht="20.100000000000001" customHeight="1" x14ac:dyDescent="0.25">
      <c r="B429" s="178">
        <f t="shared" si="93"/>
        <v>0</v>
      </c>
      <c r="C429" s="156"/>
      <c r="D429" s="157"/>
      <c r="E429" s="157"/>
      <c r="F429" s="157"/>
      <c r="G429" s="157"/>
      <c r="H429" s="157"/>
      <c r="I429" s="158"/>
      <c r="K429" s="255" t="str">
        <f t="shared" si="82"/>
        <v>►</v>
      </c>
      <c r="L429" s="341"/>
      <c r="M429" s="341"/>
      <c r="N429" s="341"/>
      <c r="O429" s="341"/>
      <c r="P429" s="341"/>
      <c r="Q429" s="1"/>
      <c r="R429" s="1"/>
      <c r="S429" s="77"/>
      <c r="T429" s="77"/>
      <c r="U429" s="77"/>
      <c r="V429" s="77"/>
      <c r="W429" s="1"/>
      <c r="X429" s="46" t="str">
        <f t="shared" si="86"/>
        <v/>
      </c>
      <c r="Y429" s="46" t="str">
        <f>IF(NOT(AND(LEFT(R429,1)="L",R429&lt;&gt;"LIGNE")),"",IF(UPPER(TRIM(W429))="QS","Qt. suffisante",IF(AJ429="","",IF(AF429="MASSE",IF(AJ429&gt;=1,"Kg","g"),IF(AF429="VOLUME",IF(AJ429&gt;=1,"L","cl"),IFERROR(VLOOKUP(UPPER(TRIM(V429)),AP4:AS49,4,FALSE),V429))))))</f>
        <v/>
      </c>
      <c r="Z429" s="78" t="str">
        <f t="shared" si="87"/>
        <v/>
      </c>
      <c r="AA429" s="45" t="str">
        <f>IF(NOT(AND(LEFT(R429,1)="L",R429&lt;&gt;"LIGNE")),"",IF(UPPER(TRIM(W429))="QS","Qt. suffisante",IF(AI429="","",IF(AF429="MASSE",IF(AI429&gt;=1,"Kg","g"),IF(AF429="VOLUME",IF(AI429&gt;=1,"L","cl"),IFERROR(VLOOKUP(UPPER(TRIM(V429)),AP4:AS49,4,FALSE),V429))))))</f>
        <v/>
      </c>
      <c r="AB429" s="47" t="str">
        <f t="shared" si="83"/>
        <v/>
      </c>
      <c r="AC429" s="47" t="str">
        <f t="shared" si="84"/>
        <v/>
      </c>
      <c r="AD429" s="47" t="str">
        <f t="shared" si="88"/>
        <v/>
      </c>
      <c r="AE429" s="1"/>
      <c r="AF429" s="48" t="str">
        <f>IF(NOT(AND(LEFT(R429,1)="L",R429&lt;&gt;"LIGNE")),"",IFERROR(VLOOKUP(UPPER(TRIM(V429)),AP4:AS49,2,FALSE),""))</f>
        <v/>
      </c>
      <c r="AG429" s="49" t="str">
        <f>IF(NOT(AND(LEFT(R429,1)="L",R429&lt;&gt;"LIGNE")),"",IFERROR(VLOOKUP(UPPER(TRIM(V429)),AP4:AS49,3,FALSE),""))</f>
        <v/>
      </c>
      <c r="AH429" s="49" t="str">
        <f t="shared" si="85"/>
        <v/>
      </c>
      <c r="AI429" s="49" t="str">
        <f t="shared" si="89"/>
        <v/>
      </c>
      <c r="AJ429" s="49" t="str">
        <f t="shared" si="90"/>
        <v/>
      </c>
      <c r="AK429" s="40" t="str">
        <f>IF(R429="RECETTE","",IF(R429="PRINCIPAL AUTEUR",IF(OR(S429="",T429="",V429="",W429="",S429=0),"",IFERROR(IF(OR(VLOOKUP(UPPER(TRIM(SUBSTITUTE(T429,CHAR(160)," "))),AP4:AS49,2,FALSE)&lt;&gt;VLOOKUP(UPPER(TRIM(SUBSTITUTE(W429,CHAR(160)," "))),AP4:AS49,2,FALSE),AND(VLOOKUP(UPPER(TRIM(SUBSTITUTE(T429,CHAR(160)," "))),AP4:AS49,2,FALSE)="AUTRE",UPPER(TRIM(SUBSTITUTE(T429,CHAR(160)," ")))&lt;&gt;UPPER(TRIM(SUBSTITUTE(W429,CHAR(160)," "))))),"",(V429*VLOOKUP(UPPER(TRIM(SUBSTITUTE(W429,CHAR(160)," "))),AP4:AS49,3,FALSE))/(S429*VLOOKUP(UPPER(TRIM(SUBSTITUTE(T429,CHAR(160)," "))),AP4:AS49,3,FALSE))),"")),IFERROR(AK428,"")))</f>
        <v/>
      </c>
      <c r="AL429" s="40" t="str">
        <f t="shared" si="91"/>
        <v/>
      </c>
      <c r="AM429" s="50">
        <f t="shared" si="92"/>
        <v>0</v>
      </c>
      <c r="AN429" s="1"/>
      <c r="AO429" s="1"/>
      <c r="AP429" s="26" t="s">
        <v>469</v>
      </c>
      <c r="AQ429" s="1"/>
      <c r="AR429" s="1"/>
      <c r="AS429" s="1"/>
      <c r="BJ429" s="229">
        <v>1</v>
      </c>
    </row>
    <row r="430" spans="2:62" ht="20.100000000000001" customHeight="1" x14ac:dyDescent="0.25">
      <c r="B430" s="178">
        <f t="shared" si="93"/>
        <v>0</v>
      </c>
      <c r="C430" s="156"/>
      <c r="D430" s="157"/>
      <c r="E430" s="157"/>
      <c r="F430" s="157"/>
      <c r="G430" s="157"/>
      <c r="H430" s="157"/>
      <c r="I430" s="158"/>
      <c r="K430" s="255" t="str">
        <f t="shared" si="82"/>
        <v>►</v>
      </c>
      <c r="L430" s="341"/>
      <c r="M430" s="341"/>
      <c r="N430" s="341"/>
      <c r="O430" s="341"/>
      <c r="P430" s="341"/>
      <c r="Q430" s="1"/>
      <c r="R430" s="1"/>
      <c r="S430" s="77"/>
      <c r="T430" s="77"/>
      <c r="U430" s="77"/>
      <c r="V430" s="77"/>
      <c r="W430" s="1"/>
      <c r="X430" s="46" t="str">
        <f t="shared" si="86"/>
        <v/>
      </c>
      <c r="Y430" s="46" t="str">
        <f>IF(NOT(AND(LEFT(R430,1)="L",R430&lt;&gt;"LIGNE")),"",IF(UPPER(TRIM(W430))="QS","Qt. suffisante",IF(AJ430="","",IF(AF430="MASSE",IF(AJ430&gt;=1,"Kg","g"),IF(AF430="VOLUME",IF(AJ430&gt;=1,"L","cl"),IFERROR(VLOOKUP(UPPER(TRIM(V430)),AP4:AS49,4,FALSE),V430))))))</f>
        <v/>
      </c>
      <c r="Z430" s="78" t="str">
        <f t="shared" si="87"/>
        <v/>
      </c>
      <c r="AA430" s="45" t="str">
        <f>IF(NOT(AND(LEFT(R430,1)="L",R430&lt;&gt;"LIGNE")),"",IF(UPPER(TRIM(W430))="QS","Qt. suffisante",IF(AI430="","",IF(AF430="MASSE",IF(AI430&gt;=1,"Kg","g"),IF(AF430="VOLUME",IF(AI430&gt;=1,"L","cl"),IFERROR(VLOOKUP(UPPER(TRIM(V430)),AP4:AS49,4,FALSE),V430))))))</f>
        <v/>
      </c>
      <c r="AB430" s="47" t="str">
        <f t="shared" si="83"/>
        <v/>
      </c>
      <c r="AC430" s="47" t="str">
        <f t="shared" si="84"/>
        <v/>
      </c>
      <c r="AD430" s="47" t="str">
        <f t="shared" si="88"/>
        <v/>
      </c>
      <c r="AE430" s="1"/>
      <c r="AF430" s="48" t="str">
        <f>IF(NOT(AND(LEFT(R430,1)="L",R430&lt;&gt;"LIGNE")),"",IFERROR(VLOOKUP(UPPER(TRIM(V430)),AP4:AS49,2,FALSE),""))</f>
        <v/>
      </c>
      <c r="AG430" s="49" t="str">
        <f>IF(NOT(AND(LEFT(R430,1)="L",R430&lt;&gt;"LIGNE")),"",IFERROR(VLOOKUP(UPPER(TRIM(V430)),AP4:AS49,3,FALSE),""))</f>
        <v/>
      </c>
      <c r="AH430" s="49" t="str">
        <f t="shared" si="85"/>
        <v/>
      </c>
      <c r="AI430" s="49" t="str">
        <f t="shared" si="89"/>
        <v/>
      </c>
      <c r="AJ430" s="49" t="str">
        <f t="shared" si="90"/>
        <v/>
      </c>
      <c r="AK430" s="40" t="str">
        <f>IF(R430="RECETTE","",IF(R430="PRINCIPAL AUTEUR",IF(OR(S430="",T430="",V430="",W430="",S430=0),"",IFERROR(IF(OR(VLOOKUP(UPPER(TRIM(SUBSTITUTE(T430,CHAR(160)," "))),AP4:AS49,2,FALSE)&lt;&gt;VLOOKUP(UPPER(TRIM(SUBSTITUTE(W430,CHAR(160)," "))),AP4:AS49,2,FALSE),AND(VLOOKUP(UPPER(TRIM(SUBSTITUTE(T430,CHAR(160)," "))),AP4:AS49,2,FALSE)="AUTRE",UPPER(TRIM(SUBSTITUTE(T430,CHAR(160)," ")))&lt;&gt;UPPER(TRIM(SUBSTITUTE(W430,CHAR(160)," "))))),"",(V430*VLOOKUP(UPPER(TRIM(SUBSTITUTE(W430,CHAR(160)," "))),AP4:AS49,3,FALSE))/(S430*VLOOKUP(UPPER(TRIM(SUBSTITUTE(T430,CHAR(160)," "))),AP4:AS49,3,FALSE))),"")),IFERROR(AK429,"")))</f>
        <v/>
      </c>
      <c r="AL430" s="40" t="str">
        <f t="shared" si="91"/>
        <v/>
      </c>
      <c r="AM430" s="50">
        <f t="shared" si="92"/>
        <v>0</v>
      </c>
      <c r="AN430" s="1"/>
      <c r="AO430" s="1"/>
      <c r="AP430" s="26" t="s">
        <v>470</v>
      </c>
      <c r="AQ430" s="1"/>
      <c r="AR430" s="1"/>
      <c r="AS430" s="1"/>
      <c r="BJ430" s="229">
        <v>1</v>
      </c>
    </row>
    <row r="431" spans="2:62" ht="20.100000000000001" customHeight="1" x14ac:dyDescent="0.25">
      <c r="B431" s="178">
        <f t="shared" si="93"/>
        <v>0</v>
      </c>
      <c r="C431" s="156"/>
      <c r="D431" s="157"/>
      <c r="E431" s="157"/>
      <c r="F431" s="157"/>
      <c r="G431" s="157"/>
      <c r="H431" s="157"/>
      <c r="I431" s="158"/>
      <c r="K431" s="255" t="str">
        <f t="shared" si="82"/>
        <v>►</v>
      </c>
      <c r="L431" s="341"/>
      <c r="M431" s="341"/>
      <c r="N431" s="341"/>
      <c r="O431" s="341"/>
      <c r="P431" s="341"/>
      <c r="Q431" s="1"/>
      <c r="R431" s="1"/>
      <c r="S431" s="77"/>
      <c r="T431" s="77"/>
      <c r="U431" s="77"/>
      <c r="V431" s="77"/>
      <c r="W431" s="1"/>
      <c r="X431" s="46" t="str">
        <f t="shared" si="86"/>
        <v/>
      </c>
      <c r="Y431" s="46" t="str">
        <f>IF(NOT(AND(LEFT(R431,1)="L",R431&lt;&gt;"LIGNE")),"",IF(UPPER(TRIM(W431))="QS","Qt. suffisante",IF(AJ431="","",IF(AF431="MASSE",IF(AJ431&gt;=1,"Kg","g"),IF(AF431="VOLUME",IF(AJ431&gt;=1,"L","cl"),IFERROR(VLOOKUP(UPPER(TRIM(V431)),AP4:AS49,4,FALSE),V431))))))</f>
        <v/>
      </c>
      <c r="Z431" s="78" t="str">
        <f t="shared" si="87"/>
        <v/>
      </c>
      <c r="AA431" s="45" t="str">
        <f>IF(NOT(AND(LEFT(R431,1)="L",R431&lt;&gt;"LIGNE")),"",IF(UPPER(TRIM(W431))="QS","Qt. suffisante",IF(AI431="","",IF(AF431="MASSE",IF(AI431&gt;=1,"Kg","g"),IF(AF431="VOLUME",IF(AI431&gt;=1,"L","cl"),IFERROR(VLOOKUP(UPPER(TRIM(V431)),AP4:AS49,4,FALSE),V431))))))</f>
        <v/>
      </c>
      <c r="AB431" s="47" t="str">
        <f t="shared" si="83"/>
        <v/>
      </c>
      <c r="AC431" s="47" t="str">
        <f t="shared" si="84"/>
        <v/>
      </c>
      <c r="AD431" s="47" t="str">
        <f t="shared" si="88"/>
        <v/>
      </c>
      <c r="AE431" s="1"/>
      <c r="AF431" s="48" t="str">
        <f>IF(NOT(AND(LEFT(R431,1)="L",R431&lt;&gt;"LIGNE")),"",IFERROR(VLOOKUP(UPPER(TRIM(V431)),AP4:AS49,2,FALSE),""))</f>
        <v/>
      </c>
      <c r="AG431" s="49" t="str">
        <f>IF(NOT(AND(LEFT(R431,1)="L",R431&lt;&gt;"LIGNE")),"",IFERROR(VLOOKUP(UPPER(TRIM(V431)),AP4:AS49,3,FALSE),""))</f>
        <v/>
      </c>
      <c r="AH431" s="49" t="str">
        <f t="shared" si="85"/>
        <v/>
      </c>
      <c r="AI431" s="49" t="str">
        <f t="shared" si="89"/>
        <v/>
      </c>
      <c r="AJ431" s="49" t="str">
        <f t="shared" si="90"/>
        <v/>
      </c>
      <c r="AK431" s="40" t="str">
        <f>IF(R431="RECETTE","",IF(R431="PRINCIPAL AUTEUR",IF(OR(S431="",T431="",V431="",W431="",S431=0),"",IFERROR(IF(OR(VLOOKUP(UPPER(TRIM(SUBSTITUTE(T431,CHAR(160)," "))),AP4:AS49,2,FALSE)&lt;&gt;VLOOKUP(UPPER(TRIM(SUBSTITUTE(W431,CHAR(160)," "))),AP4:AS49,2,FALSE),AND(VLOOKUP(UPPER(TRIM(SUBSTITUTE(T431,CHAR(160)," "))),AP4:AS49,2,FALSE)="AUTRE",UPPER(TRIM(SUBSTITUTE(T431,CHAR(160)," ")))&lt;&gt;UPPER(TRIM(SUBSTITUTE(W431,CHAR(160)," "))))),"",(V431*VLOOKUP(UPPER(TRIM(SUBSTITUTE(W431,CHAR(160)," "))),AP4:AS49,3,FALSE))/(S431*VLOOKUP(UPPER(TRIM(SUBSTITUTE(T431,CHAR(160)," "))),AP4:AS49,3,FALSE))),"")),IFERROR(AK430,"")))</f>
        <v/>
      </c>
      <c r="AL431" s="40" t="str">
        <f t="shared" si="91"/>
        <v/>
      </c>
      <c r="AM431" s="50">
        <f t="shared" si="92"/>
        <v>0</v>
      </c>
      <c r="AN431" s="1"/>
      <c r="AO431" s="1"/>
      <c r="AP431" s="26" t="s">
        <v>471</v>
      </c>
      <c r="AQ431" s="1"/>
      <c r="AR431" s="1"/>
      <c r="AS431" s="1"/>
      <c r="BJ431" s="229">
        <v>1</v>
      </c>
    </row>
    <row r="432" spans="2:62" ht="20.100000000000001" customHeight="1" x14ac:dyDescent="0.25">
      <c r="B432" s="178">
        <f t="shared" si="93"/>
        <v>0</v>
      </c>
      <c r="C432" s="156"/>
      <c r="D432" s="157"/>
      <c r="E432" s="157"/>
      <c r="F432" s="157"/>
      <c r="G432" s="157"/>
      <c r="H432" s="157"/>
      <c r="I432" s="158"/>
      <c r="K432" s="255" t="str">
        <f t="shared" si="82"/>
        <v>►</v>
      </c>
      <c r="L432" s="341"/>
      <c r="M432" s="341"/>
      <c r="N432" s="341"/>
      <c r="O432" s="341"/>
      <c r="P432" s="341"/>
      <c r="Q432" s="1"/>
      <c r="R432" s="1"/>
      <c r="S432" s="77"/>
      <c r="T432" s="77"/>
      <c r="U432" s="77"/>
      <c r="V432" s="77"/>
      <c r="W432" s="1"/>
      <c r="X432" s="46" t="str">
        <f t="shared" si="86"/>
        <v/>
      </c>
      <c r="Y432" s="46" t="str">
        <f>IF(NOT(AND(LEFT(R432,1)="L",R432&lt;&gt;"LIGNE")),"",IF(UPPER(TRIM(W432))="QS","Qt. suffisante",IF(AJ432="","",IF(AF432="MASSE",IF(AJ432&gt;=1,"Kg","g"),IF(AF432="VOLUME",IF(AJ432&gt;=1,"L","cl"),IFERROR(VLOOKUP(UPPER(TRIM(V432)),AP4:AS49,4,FALSE),V432))))))</f>
        <v/>
      </c>
      <c r="Z432" s="78" t="str">
        <f t="shared" si="87"/>
        <v/>
      </c>
      <c r="AA432" s="45" t="str">
        <f>IF(NOT(AND(LEFT(R432,1)="L",R432&lt;&gt;"LIGNE")),"",IF(UPPER(TRIM(W432))="QS","Qt. suffisante",IF(AI432="","",IF(AF432="MASSE",IF(AI432&gt;=1,"Kg","g"),IF(AF432="VOLUME",IF(AI432&gt;=1,"L","cl"),IFERROR(VLOOKUP(UPPER(TRIM(V432)),AP4:AS49,4,FALSE),V432))))))</f>
        <v/>
      </c>
      <c r="AB432" s="47" t="str">
        <f t="shared" si="83"/>
        <v/>
      </c>
      <c r="AC432" s="47" t="str">
        <f t="shared" si="84"/>
        <v/>
      </c>
      <c r="AD432" s="47" t="str">
        <f t="shared" si="88"/>
        <v/>
      </c>
      <c r="AE432" s="1"/>
      <c r="AF432" s="48" t="str">
        <f>IF(NOT(AND(LEFT(R432,1)="L",R432&lt;&gt;"LIGNE")),"",IFERROR(VLOOKUP(UPPER(TRIM(V432)),AP4:AS49,2,FALSE),""))</f>
        <v/>
      </c>
      <c r="AG432" s="49" t="str">
        <f>IF(NOT(AND(LEFT(R432,1)="L",R432&lt;&gt;"LIGNE")),"",IFERROR(VLOOKUP(UPPER(TRIM(V432)),AP4:AS49,3,FALSE),""))</f>
        <v/>
      </c>
      <c r="AH432" s="49" t="str">
        <f t="shared" si="85"/>
        <v/>
      </c>
      <c r="AI432" s="49" t="str">
        <f t="shared" si="89"/>
        <v/>
      </c>
      <c r="AJ432" s="49" t="str">
        <f t="shared" si="90"/>
        <v/>
      </c>
      <c r="AK432" s="40" t="str">
        <f>IF(R432="RECETTE","",IF(R432="PRINCIPAL AUTEUR",IF(OR(S432="",T432="",V432="",W432="",S432=0),"",IFERROR(IF(OR(VLOOKUP(UPPER(TRIM(SUBSTITUTE(T432,CHAR(160)," "))),AP4:AS49,2,FALSE)&lt;&gt;VLOOKUP(UPPER(TRIM(SUBSTITUTE(W432,CHAR(160)," "))),AP4:AS49,2,FALSE),AND(VLOOKUP(UPPER(TRIM(SUBSTITUTE(T432,CHAR(160)," "))),AP4:AS49,2,FALSE)="AUTRE",UPPER(TRIM(SUBSTITUTE(T432,CHAR(160)," ")))&lt;&gt;UPPER(TRIM(SUBSTITUTE(W432,CHAR(160)," "))))),"",(V432*VLOOKUP(UPPER(TRIM(SUBSTITUTE(W432,CHAR(160)," "))),AP4:AS49,3,FALSE))/(S432*VLOOKUP(UPPER(TRIM(SUBSTITUTE(T432,CHAR(160)," "))),AP4:AS49,3,FALSE))),"")),IFERROR(AK431,"")))</f>
        <v/>
      </c>
      <c r="AL432" s="40" t="str">
        <f t="shared" si="91"/>
        <v/>
      </c>
      <c r="AM432" s="50">
        <f t="shared" si="92"/>
        <v>0</v>
      </c>
      <c r="AN432" s="1"/>
      <c r="AO432" s="1"/>
      <c r="AP432" s="51" t="s">
        <v>0</v>
      </c>
      <c r="AQ432" s="1"/>
      <c r="AR432" s="1"/>
      <c r="AS432" s="1"/>
      <c r="BJ432" s="229">
        <v>1</v>
      </c>
    </row>
    <row r="433" spans="2:62" ht="20.100000000000001" customHeight="1" x14ac:dyDescent="0.25">
      <c r="B433" s="178">
        <f t="shared" si="93"/>
        <v>0</v>
      </c>
      <c r="C433" s="156"/>
      <c r="D433" s="157"/>
      <c r="E433" s="157"/>
      <c r="F433" s="157"/>
      <c r="G433" s="157"/>
      <c r="H433" s="157"/>
      <c r="I433" s="158"/>
      <c r="K433" s="255" t="str">
        <f t="shared" si="82"/>
        <v>►</v>
      </c>
      <c r="L433" s="341"/>
      <c r="M433" s="341"/>
      <c r="N433" s="341"/>
      <c r="O433" s="341"/>
      <c r="P433" s="341"/>
      <c r="Q433" s="1"/>
      <c r="R433" s="1"/>
      <c r="S433" s="77"/>
      <c r="T433" s="77"/>
      <c r="U433" s="77"/>
      <c r="V433" s="77"/>
      <c r="W433" s="1"/>
      <c r="X433" s="46" t="str">
        <f t="shared" si="86"/>
        <v/>
      </c>
      <c r="Y433" s="46" t="str">
        <f>IF(NOT(AND(LEFT(R433,1)="L",R433&lt;&gt;"LIGNE")),"",IF(UPPER(TRIM(W433))="QS","Qt. suffisante",IF(AJ433="","",IF(AF433="MASSE",IF(AJ433&gt;=1,"Kg","g"),IF(AF433="VOLUME",IF(AJ433&gt;=1,"L","cl"),IFERROR(VLOOKUP(UPPER(TRIM(V433)),AP4:AS49,4,FALSE),V433))))))</f>
        <v/>
      </c>
      <c r="Z433" s="78" t="str">
        <f t="shared" si="87"/>
        <v/>
      </c>
      <c r="AA433" s="45" t="str">
        <f>IF(NOT(AND(LEFT(R433,1)="L",R433&lt;&gt;"LIGNE")),"",IF(UPPER(TRIM(W433))="QS","Qt. suffisante",IF(AI433="","",IF(AF433="MASSE",IF(AI433&gt;=1,"Kg","g"),IF(AF433="VOLUME",IF(AI433&gt;=1,"L","cl"),IFERROR(VLOOKUP(UPPER(TRIM(V433)),AP4:AS49,4,FALSE),V433))))))</f>
        <v/>
      </c>
      <c r="AB433" s="47" t="str">
        <f t="shared" si="83"/>
        <v/>
      </c>
      <c r="AC433" s="47" t="str">
        <f t="shared" si="84"/>
        <v/>
      </c>
      <c r="AD433" s="47" t="str">
        <f t="shared" si="88"/>
        <v/>
      </c>
      <c r="AE433" s="1"/>
      <c r="AF433" s="48" t="str">
        <f>IF(NOT(AND(LEFT(R433,1)="L",R433&lt;&gt;"LIGNE")),"",IFERROR(VLOOKUP(UPPER(TRIM(V433)),AP4:AS49,2,FALSE),""))</f>
        <v/>
      </c>
      <c r="AG433" s="49" t="str">
        <f>IF(NOT(AND(LEFT(R433,1)="L",R433&lt;&gt;"LIGNE")),"",IFERROR(VLOOKUP(UPPER(TRIM(V433)),AP4:AS49,3,FALSE),""))</f>
        <v/>
      </c>
      <c r="AH433" s="49" t="str">
        <f t="shared" si="85"/>
        <v/>
      </c>
      <c r="AI433" s="49" t="str">
        <f t="shared" si="89"/>
        <v/>
      </c>
      <c r="AJ433" s="49" t="str">
        <f t="shared" si="90"/>
        <v/>
      </c>
      <c r="AK433" s="40" t="str">
        <f>IF(R433="RECETTE","",IF(R433="PRINCIPAL AUTEUR",IF(OR(S433="",T433="",V433="",W433="",S433=0),"",IFERROR(IF(OR(VLOOKUP(UPPER(TRIM(SUBSTITUTE(T433,CHAR(160)," "))),AP4:AS49,2,FALSE)&lt;&gt;VLOOKUP(UPPER(TRIM(SUBSTITUTE(W433,CHAR(160)," "))),AP4:AS49,2,FALSE),AND(VLOOKUP(UPPER(TRIM(SUBSTITUTE(T433,CHAR(160)," "))),AP4:AS49,2,FALSE)="AUTRE",UPPER(TRIM(SUBSTITUTE(T433,CHAR(160)," ")))&lt;&gt;UPPER(TRIM(SUBSTITUTE(W433,CHAR(160)," "))))),"",(V433*VLOOKUP(UPPER(TRIM(SUBSTITUTE(W433,CHAR(160)," "))),AP4:AS49,3,FALSE))/(S433*VLOOKUP(UPPER(TRIM(SUBSTITUTE(T433,CHAR(160)," "))),AP4:AS49,3,FALSE))),"")),IFERROR(AK432,"")))</f>
        <v/>
      </c>
      <c r="AL433" s="40" t="str">
        <f t="shared" si="91"/>
        <v/>
      </c>
      <c r="AM433" s="50">
        <f t="shared" si="92"/>
        <v>0</v>
      </c>
      <c r="AN433" s="1"/>
      <c r="AO433" s="1"/>
      <c r="AP433" s="55" t="s">
        <v>314</v>
      </c>
      <c r="AQ433" s="1"/>
      <c r="AR433" s="1"/>
      <c r="AS433" s="1"/>
      <c r="BJ433" s="229">
        <v>1</v>
      </c>
    </row>
    <row r="434" spans="2:62" ht="20.100000000000001" customHeight="1" x14ac:dyDescent="0.25">
      <c r="B434" s="178">
        <f t="shared" si="93"/>
        <v>0</v>
      </c>
      <c r="C434" s="156"/>
      <c r="D434" s="157"/>
      <c r="E434" s="157"/>
      <c r="F434" s="157"/>
      <c r="G434" s="157"/>
      <c r="H434" s="157"/>
      <c r="I434" s="158"/>
      <c r="K434" s="255" t="str">
        <f t="shared" si="82"/>
        <v>►</v>
      </c>
      <c r="L434" s="341"/>
      <c r="M434" s="341"/>
      <c r="N434" s="341"/>
      <c r="O434" s="341"/>
      <c r="P434" s="341"/>
      <c r="Q434" s="1"/>
      <c r="R434" s="1"/>
      <c r="S434" s="77"/>
      <c r="T434" s="77"/>
      <c r="U434" s="77"/>
      <c r="V434" s="77"/>
      <c r="W434" s="1"/>
      <c r="X434" s="46" t="str">
        <f t="shared" si="86"/>
        <v/>
      </c>
      <c r="Y434" s="46" t="str">
        <f>IF(NOT(AND(LEFT(R434,1)="L",R434&lt;&gt;"LIGNE")),"",IF(UPPER(TRIM(W434))="QS","Qt. suffisante",IF(AJ434="","",IF(AF434="MASSE",IF(AJ434&gt;=1,"Kg","g"),IF(AF434="VOLUME",IF(AJ434&gt;=1,"L","cl"),IFERROR(VLOOKUP(UPPER(TRIM(V434)),AP4:AS49,4,FALSE),V434))))))</f>
        <v/>
      </c>
      <c r="Z434" s="78" t="str">
        <f t="shared" si="87"/>
        <v/>
      </c>
      <c r="AA434" s="45" t="str">
        <f>IF(NOT(AND(LEFT(R434,1)="L",R434&lt;&gt;"LIGNE")),"",IF(UPPER(TRIM(W434))="QS","Qt. suffisante",IF(AI434="","",IF(AF434="MASSE",IF(AI434&gt;=1,"Kg","g"),IF(AF434="VOLUME",IF(AI434&gt;=1,"L","cl"),IFERROR(VLOOKUP(UPPER(TRIM(V434)),AP4:AS49,4,FALSE),V434))))))</f>
        <v/>
      </c>
      <c r="AB434" s="47" t="str">
        <f t="shared" si="83"/>
        <v/>
      </c>
      <c r="AC434" s="47" t="str">
        <f t="shared" si="84"/>
        <v/>
      </c>
      <c r="AD434" s="47" t="str">
        <f t="shared" si="88"/>
        <v/>
      </c>
      <c r="AE434" s="1"/>
      <c r="AF434" s="48" t="str">
        <f>IF(NOT(AND(LEFT(R434,1)="L",R434&lt;&gt;"LIGNE")),"",IFERROR(VLOOKUP(UPPER(TRIM(V434)),AP4:AS49,2,FALSE),""))</f>
        <v/>
      </c>
      <c r="AG434" s="49" t="str">
        <f>IF(NOT(AND(LEFT(R434,1)="L",R434&lt;&gt;"LIGNE")),"",IFERROR(VLOOKUP(UPPER(TRIM(V434)),AP4:AS49,3,FALSE),""))</f>
        <v/>
      </c>
      <c r="AH434" s="49" t="str">
        <f t="shared" si="85"/>
        <v/>
      </c>
      <c r="AI434" s="49" t="str">
        <f t="shared" si="89"/>
        <v/>
      </c>
      <c r="AJ434" s="49" t="str">
        <f t="shared" si="90"/>
        <v/>
      </c>
      <c r="AK434" s="40" t="str">
        <f>IF(R434="RECETTE","",IF(R434="PRINCIPAL AUTEUR",IF(OR(S434="",T434="",V434="",W434="",S434=0),"",IFERROR(IF(OR(VLOOKUP(UPPER(TRIM(SUBSTITUTE(T434,CHAR(160)," "))),AP4:AS49,2,FALSE)&lt;&gt;VLOOKUP(UPPER(TRIM(SUBSTITUTE(W434,CHAR(160)," "))),AP4:AS49,2,FALSE),AND(VLOOKUP(UPPER(TRIM(SUBSTITUTE(T434,CHAR(160)," "))),AP4:AS49,2,FALSE)="AUTRE",UPPER(TRIM(SUBSTITUTE(T434,CHAR(160)," ")))&lt;&gt;UPPER(TRIM(SUBSTITUTE(W434,CHAR(160)," "))))),"",(V434*VLOOKUP(UPPER(TRIM(SUBSTITUTE(W434,CHAR(160)," "))),AP4:AS49,3,FALSE))/(S434*VLOOKUP(UPPER(TRIM(SUBSTITUTE(T434,CHAR(160)," "))),AP4:AS49,3,FALSE))),"")),IFERROR(AK433,"")))</f>
        <v/>
      </c>
      <c r="AL434" s="40" t="str">
        <f t="shared" si="91"/>
        <v/>
      </c>
      <c r="AM434" s="50">
        <f t="shared" si="92"/>
        <v>0</v>
      </c>
      <c r="AN434" s="1"/>
      <c r="AO434" s="1"/>
      <c r="AP434" s="55" t="s">
        <v>312</v>
      </c>
      <c r="AQ434" s="1"/>
      <c r="AR434" s="1"/>
      <c r="AS434" s="1"/>
      <c r="BJ434" s="229">
        <v>1</v>
      </c>
    </row>
    <row r="435" spans="2:62" ht="20.100000000000001" customHeight="1" x14ac:dyDescent="0.25">
      <c r="B435" s="178">
        <f t="shared" si="93"/>
        <v>0</v>
      </c>
      <c r="C435" s="156"/>
      <c r="D435" s="157"/>
      <c r="E435" s="157"/>
      <c r="F435" s="157"/>
      <c r="G435" s="157"/>
      <c r="H435" s="157"/>
      <c r="I435" s="158"/>
      <c r="K435" s="255" t="str">
        <f t="shared" si="82"/>
        <v>►</v>
      </c>
      <c r="L435" s="341"/>
      <c r="M435" s="341"/>
      <c r="N435" s="341"/>
      <c r="O435" s="341"/>
      <c r="P435" s="341"/>
      <c r="Q435" s="1"/>
      <c r="R435" s="1"/>
      <c r="S435" s="77"/>
      <c r="T435" s="77"/>
      <c r="U435" s="77"/>
      <c r="V435" s="77"/>
      <c r="W435" s="1"/>
      <c r="X435" s="46" t="str">
        <f t="shared" si="86"/>
        <v/>
      </c>
      <c r="Y435" s="46" t="str">
        <f>IF(NOT(AND(LEFT(R435,1)="L",R435&lt;&gt;"LIGNE")),"",IF(UPPER(TRIM(W435))="QS","Qt. suffisante",IF(AJ435="","",IF(AF435="MASSE",IF(AJ435&gt;=1,"Kg","g"),IF(AF435="VOLUME",IF(AJ435&gt;=1,"L","cl"),IFERROR(VLOOKUP(UPPER(TRIM(V435)),AP4:AS49,4,FALSE),V435))))))</f>
        <v/>
      </c>
      <c r="Z435" s="78" t="str">
        <f t="shared" si="87"/>
        <v/>
      </c>
      <c r="AA435" s="45" t="str">
        <f>IF(NOT(AND(LEFT(R435,1)="L",R435&lt;&gt;"LIGNE")),"",IF(UPPER(TRIM(W435))="QS","Qt. suffisante",IF(AI435="","",IF(AF435="MASSE",IF(AI435&gt;=1,"Kg","g"),IF(AF435="VOLUME",IF(AI435&gt;=1,"L","cl"),IFERROR(VLOOKUP(UPPER(TRIM(V435)),AP4:AS49,4,FALSE),V435))))))</f>
        <v/>
      </c>
      <c r="AB435" s="47" t="str">
        <f t="shared" si="83"/>
        <v/>
      </c>
      <c r="AC435" s="47" t="str">
        <f t="shared" si="84"/>
        <v/>
      </c>
      <c r="AD435" s="47" t="str">
        <f t="shared" si="88"/>
        <v/>
      </c>
      <c r="AE435" s="1"/>
      <c r="AF435" s="48" t="str">
        <f>IF(NOT(AND(LEFT(R435,1)="L",R435&lt;&gt;"LIGNE")),"",IFERROR(VLOOKUP(UPPER(TRIM(V435)),AP4:AS49,2,FALSE),""))</f>
        <v/>
      </c>
      <c r="AG435" s="49" t="str">
        <f>IF(NOT(AND(LEFT(R435,1)="L",R435&lt;&gt;"LIGNE")),"",IFERROR(VLOOKUP(UPPER(TRIM(V435)),AP4:AS49,3,FALSE),""))</f>
        <v/>
      </c>
      <c r="AH435" s="49" t="str">
        <f t="shared" si="85"/>
        <v/>
      </c>
      <c r="AI435" s="49" t="str">
        <f t="shared" si="89"/>
        <v/>
      </c>
      <c r="AJ435" s="49" t="str">
        <f t="shared" si="90"/>
        <v/>
      </c>
      <c r="AK435" s="40" t="str">
        <f>IF(R435="RECETTE","",IF(R435="PRINCIPAL AUTEUR",IF(OR(S435="",T435="",V435="",W435="",S435=0),"",IFERROR(IF(OR(VLOOKUP(UPPER(TRIM(SUBSTITUTE(T435,CHAR(160)," "))),AP4:AS49,2,FALSE)&lt;&gt;VLOOKUP(UPPER(TRIM(SUBSTITUTE(W435,CHAR(160)," "))),AP4:AS49,2,FALSE),AND(VLOOKUP(UPPER(TRIM(SUBSTITUTE(T435,CHAR(160)," "))),AP4:AS49,2,FALSE)="AUTRE",UPPER(TRIM(SUBSTITUTE(T435,CHAR(160)," ")))&lt;&gt;UPPER(TRIM(SUBSTITUTE(W435,CHAR(160)," "))))),"",(V435*VLOOKUP(UPPER(TRIM(SUBSTITUTE(W435,CHAR(160)," "))),AP4:AS49,3,FALSE))/(S435*VLOOKUP(UPPER(TRIM(SUBSTITUTE(T435,CHAR(160)," "))),AP4:AS49,3,FALSE))),"")),IFERROR(AK434,"")))</f>
        <v/>
      </c>
      <c r="AL435" s="40" t="str">
        <f t="shared" si="91"/>
        <v/>
      </c>
      <c r="AM435" s="50">
        <f t="shared" si="92"/>
        <v>0</v>
      </c>
      <c r="AN435" s="1"/>
      <c r="AO435" s="1"/>
      <c r="AP435" s="55" t="s">
        <v>311</v>
      </c>
      <c r="AQ435" s="1"/>
      <c r="AR435" s="1"/>
      <c r="AS435" s="1"/>
      <c r="BJ435" s="229">
        <v>1</v>
      </c>
    </row>
    <row r="436" spans="2:62" ht="20.100000000000001" customHeight="1" x14ac:dyDescent="0.25">
      <c r="B436" s="178">
        <f t="shared" si="93"/>
        <v>0</v>
      </c>
      <c r="C436" s="156"/>
      <c r="D436" s="157"/>
      <c r="E436" s="157"/>
      <c r="F436" s="157"/>
      <c r="G436" s="157"/>
      <c r="H436" s="157"/>
      <c r="I436" s="158"/>
      <c r="K436" s="255" t="str">
        <f t="shared" si="82"/>
        <v>►</v>
      </c>
      <c r="L436" s="341"/>
      <c r="M436" s="341"/>
      <c r="N436" s="341"/>
      <c r="O436" s="341"/>
      <c r="P436" s="341"/>
      <c r="Q436" s="1"/>
      <c r="R436" s="1"/>
      <c r="S436" s="77"/>
      <c r="T436" s="77"/>
      <c r="U436" s="77"/>
      <c r="V436" s="77"/>
      <c r="W436" s="1"/>
      <c r="X436" s="46" t="str">
        <f t="shared" si="86"/>
        <v/>
      </c>
      <c r="Y436" s="46" t="str">
        <f>IF(NOT(AND(LEFT(R436,1)="L",R436&lt;&gt;"LIGNE")),"",IF(UPPER(TRIM(W436))="QS","Qt. suffisante",IF(AJ436="","",IF(AF436="MASSE",IF(AJ436&gt;=1,"Kg","g"),IF(AF436="VOLUME",IF(AJ436&gt;=1,"L","cl"),IFERROR(VLOOKUP(UPPER(TRIM(V436)),AP4:AS49,4,FALSE),V436))))))</f>
        <v/>
      </c>
      <c r="Z436" s="78" t="str">
        <f t="shared" si="87"/>
        <v/>
      </c>
      <c r="AA436" s="45" t="str">
        <f>IF(NOT(AND(LEFT(R436,1)="L",R436&lt;&gt;"LIGNE")),"",IF(UPPER(TRIM(W436))="QS","Qt. suffisante",IF(AI436="","",IF(AF436="MASSE",IF(AI436&gt;=1,"Kg","g"),IF(AF436="VOLUME",IF(AI436&gt;=1,"L","cl"),IFERROR(VLOOKUP(UPPER(TRIM(V436)),AP4:AS49,4,FALSE),V436))))))</f>
        <v/>
      </c>
      <c r="AB436" s="47" t="str">
        <f t="shared" si="83"/>
        <v/>
      </c>
      <c r="AC436" s="47" t="str">
        <f t="shared" si="84"/>
        <v/>
      </c>
      <c r="AD436" s="47" t="str">
        <f t="shared" si="88"/>
        <v/>
      </c>
      <c r="AE436" s="1"/>
      <c r="AF436" s="48" t="str">
        <f>IF(NOT(AND(LEFT(R436,1)="L",R436&lt;&gt;"LIGNE")),"",IFERROR(VLOOKUP(UPPER(TRIM(V436)),AP4:AS49,2,FALSE),""))</f>
        <v/>
      </c>
      <c r="AG436" s="49" t="str">
        <f>IF(NOT(AND(LEFT(R436,1)="L",R436&lt;&gt;"LIGNE")),"",IFERROR(VLOOKUP(UPPER(TRIM(V436)),AP4:AS49,3,FALSE),""))</f>
        <v/>
      </c>
      <c r="AH436" s="49" t="str">
        <f t="shared" si="85"/>
        <v/>
      </c>
      <c r="AI436" s="49" t="str">
        <f t="shared" si="89"/>
        <v/>
      </c>
      <c r="AJ436" s="49" t="str">
        <f t="shared" si="90"/>
        <v/>
      </c>
      <c r="AK436" s="40" t="str">
        <f>IF(R436="RECETTE","",IF(R436="PRINCIPAL AUTEUR",IF(OR(S436="",T436="",V436="",W436="",S436=0),"",IFERROR(IF(OR(VLOOKUP(UPPER(TRIM(SUBSTITUTE(T436,CHAR(160)," "))),AP4:AS49,2,FALSE)&lt;&gt;VLOOKUP(UPPER(TRIM(SUBSTITUTE(W436,CHAR(160)," "))),AP4:AS49,2,FALSE),AND(VLOOKUP(UPPER(TRIM(SUBSTITUTE(T436,CHAR(160)," "))),AP4:AS49,2,FALSE)="AUTRE",UPPER(TRIM(SUBSTITUTE(T436,CHAR(160)," ")))&lt;&gt;UPPER(TRIM(SUBSTITUTE(W436,CHAR(160)," "))))),"",(V436*VLOOKUP(UPPER(TRIM(SUBSTITUTE(W436,CHAR(160)," "))),AP4:AS49,3,FALSE))/(S436*VLOOKUP(UPPER(TRIM(SUBSTITUTE(T436,CHAR(160)," "))),AP4:AS49,3,FALSE))),"")),IFERROR(AK435,"")))</f>
        <v/>
      </c>
      <c r="AL436" s="40" t="str">
        <f t="shared" si="91"/>
        <v/>
      </c>
      <c r="AM436" s="50">
        <f t="shared" si="92"/>
        <v>0</v>
      </c>
      <c r="AN436" s="1"/>
      <c r="AO436" s="1"/>
      <c r="AP436" s="64" t="s">
        <v>318</v>
      </c>
      <c r="AQ436" s="1"/>
      <c r="AR436" s="1"/>
      <c r="AS436" s="1"/>
      <c r="BJ436" s="229">
        <v>1</v>
      </c>
    </row>
    <row r="437" spans="2:62" ht="20.100000000000001" customHeight="1" x14ac:dyDescent="0.25">
      <c r="B437" s="178">
        <f t="shared" si="93"/>
        <v>0</v>
      </c>
      <c r="C437" s="156"/>
      <c r="D437" s="157"/>
      <c r="E437" s="157"/>
      <c r="F437" s="157"/>
      <c r="G437" s="157"/>
      <c r="H437" s="157"/>
      <c r="I437" s="158"/>
      <c r="K437" s="255" t="str">
        <f t="shared" si="82"/>
        <v>►</v>
      </c>
      <c r="L437" s="341"/>
      <c r="M437" s="341"/>
      <c r="N437" s="341"/>
      <c r="O437" s="341"/>
      <c r="P437" s="341"/>
      <c r="Q437" s="1"/>
      <c r="R437" s="1"/>
      <c r="S437" s="77"/>
      <c r="T437" s="77"/>
      <c r="U437" s="77"/>
      <c r="V437" s="77"/>
      <c r="W437" s="1"/>
      <c r="X437" s="46" t="str">
        <f t="shared" si="86"/>
        <v/>
      </c>
      <c r="Y437" s="46" t="str">
        <f>IF(NOT(AND(LEFT(R437,1)="L",R437&lt;&gt;"LIGNE")),"",IF(UPPER(TRIM(W437))="QS","Qt. suffisante",IF(AJ437="","",IF(AF437="MASSE",IF(AJ437&gt;=1,"Kg","g"),IF(AF437="VOLUME",IF(AJ437&gt;=1,"L","cl"),IFERROR(VLOOKUP(UPPER(TRIM(V437)),AP4:AS49,4,FALSE),V437))))))</f>
        <v/>
      </c>
      <c r="Z437" s="78" t="str">
        <f t="shared" si="87"/>
        <v/>
      </c>
      <c r="AA437" s="45" t="str">
        <f>IF(NOT(AND(LEFT(R437,1)="L",R437&lt;&gt;"LIGNE")),"",IF(UPPER(TRIM(W437))="QS","Qt. suffisante",IF(AI437="","",IF(AF437="MASSE",IF(AI437&gt;=1,"Kg","g"),IF(AF437="VOLUME",IF(AI437&gt;=1,"L","cl"),IFERROR(VLOOKUP(UPPER(TRIM(V437)),AP4:AS49,4,FALSE),V437))))))</f>
        <v/>
      </c>
      <c r="AB437" s="47" t="str">
        <f t="shared" si="83"/>
        <v/>
      </c>
      <c r="AC437" s="47" t="str">
        <f t="shared" si="84"/>
        <v/>
      </c>
      <c r="AD437" s="47" t="str">
        <f t="shared" si="88"/>
        <v/>
      </c>
      <c r="AE437" s="1"/>
      <c r="AF437" s="48" t="str">
        <f>IF(NOT(AND(LEFT(R437,1)="L",R437&lt;&gt;"LIGNE")),"",IFERROR(VLOOKUP(UPPER(TRIM(V437)),AP4:AS49,2,FALSE),""))</f>
        <v/>
      </c>
      <c r="AG437" s="49" t="str">
        <f>IF(NOT(AND(LEFT(R437,1)="L",R437&lt;&gt;"LIGNE")),"",IFERROR(VLOOKUP(UPPER(TRIM(V437)),AP4:AS49,3,FALSE),""))</f>
        <v/>
      </c>
      <c r="AH437" s="49" t="str">
        <f t="shared" si="85"/>
        <v/>
      </c>
      <c r="AI437" s="49" t="str">
        <f t="shared" si="89"/>
        <v/>
      </c>
      <c r="AJ437" s="49" t="str">
        <f t="shared" si="90"/>
        <v/>
      </c>
      <c r="AK437" s="40" t="str">
        <f>IF(R437="RECETTE","",IF(R437="PRINCIPAL AUTEUR",IF(OR(S437="",T437="",V437="",W437="",S437=0),"",IFERROR(IF(OR(VLOOKUP(UPPER(TRIM(SUBSTITUTE(T437,CHAR(160)," "))),AP4:AS49,2,FALSE)&lt;&gt;VLOOKUP(UPPER(TRIM(SUBSTITUTE(W437,CHAR(160)," "))),AP4:AS49,2,FALSE),AND(VLOOKUP(UPPER(TRIM(SUBSTITUTE(T437,CHAR(160)," "))),AP4:AS49,2,FALSE)="AUTRE",UPPER(TRIM(SUBSTITUTE(T437,CHAR(160)," ")))&lt;&gt;UPPER(TRIM(SUBSTITUTE(W437,CHAR(160)," "))))),"",(V437*VLOOKUP(UPPER(TRIM(SUBSTITUTE(W437,CHAR(160)," "))),AP4:AS49,3,FALSE))/(S437*VLOOKUP(UPPER(TRIM(SUBSTITUTE(T437,CHAR(160)," "))),AP4:AS49,3,FALSE))),"")),IFERROR(AK436,"")))</f>
        <v/>
      </c>
      <c r="AL437" s="40" t="str">
        <f t="shared" si="91"/>
        <v/>
      </c>
      <c r="AM437" s="50">
        <f t="shared" si="92"/>
        <v>0</v>
      </c>
      <c r="AN437" s="1"/>
      <c r="AO437" s="1"/>
      <c r="AP437" s="64" t="s">
        <v>316</v>
      </c>
      <c r="AQ437" s="1"/>
      <c r="AR437" s="1"/>
      <c r="AS437" s="1"/>
      <c r="BJ437" s="229">
        <v>1</v>
      </c>
    </row>
    <row r="438" spans="2:62" ht="20.100000000000001" customHeight="1" x14ac:dyDescent="0.25">
      <c r="B438" s="178">
        <f t="shared" si="93"/>
        <v>0</v>
      </c>
      <c r="C438" s="156"/>
      <c r="D438" s="157"/>
      <c r="E438" s="157"/>
      <c r="F438" s="157"/>
      <c r="G438" s="157"/>
      <c r="H438" s="157"/>
      <c r="I438" s="158"/>
      <c r="K438" s="255" t="str">
        <f t="shared" si="82"/>
        <v>►</v>
      </c>
      <c r="L438" s="341"/>
      <c r="M438" s="341"/>
      <c r="N438" s="341"/>
      <c r="O438" s="341"/>
      <c r="P438" s="341"/>
      <c r="Q438" s="1"/>
      <c r="R438" s="1"/>
      <c r="S438" s="77"/>
      <c r="T438" s="77"/>
      <c r="U438" s="77"/>
      <c r="V438" s="77"/>
      <c r="W438" s="1"/>
      <c r="X438" s="46" t="str">
        <f t="shared" si="86"/>
        <v/>
      </c>
      <c r="Y438" s="46" t="str">
        <f>IF(NOT(AND(LEFT(R438,1)="L",R438&lt;&gt;"LIGNE")),"",IF(UPPER(TRIM(W438))="QS","Qt. suffisante",IF(AJ438="","",IF(AF438="MASSE",IF(AJ438&gt;=1,"Kg","g"),IF(AF438="VOLUME",IF(AJ438&gt;=1,"L","cl"),IFERROR(VLOOKUP(UPPER(TRIM(V438)),AP4:AS49,4,FALSE),V438))))))</f>
        <v/>
      </c>
      <c r="Z438" s="78" t="str">
        <f t="shared" si="87"/>
        <v/>
      </c>
      <c r="AA438" s="45" t="str">
        <f>IF(NOT(AND(LEFT(R438,1)="L",R438&lt;&gt;"LIGNE")),"",IF(UPPER(TRIM(W438))="QS","Qt. suffisante",IF(AI438="","",IF(AF438="MASSE",IF(AI438&gt;=1,"Kg","g"),IF(AF438="VOLUME",IF(AI438&gt;=1,"L","cl"),IFERROR(VLOOKUP(UPPER(TRIM(V438)),AP4:AS49,4,FALSE),V438))))))</f>
        <v/>
      </c>
      <c r="AB438" s="47" t="str">
        <f t="shared" si="83"/>
        <v/>
      </c>
      <c r="AC438" s="47" t="str">
        <f t="shared" si="84"/>
        <v/>
      </c>
      <c r="AD438" s="47" t="str">
        <f t="shared" si="88"/>
        <v/>
      </c>
      <c r="AE438" s="1"/>
      <c r="AF438" s="48" t="str">
        <f>IF(NOT(AND(LEFT(R438,1)="L",R438&lt;&gt;"LIGNE")),"",IFERROR(VLOOKUP(UPPER(TRIM(V438)),AP4:AS49,2,FALSE),""))</f>
        <v/>
      </c>
      <c r="AG438" s="49" t="str">
        <f>IF(NOT(AND(LEFT(R438,1)="L",R438&lt;&gt;"LIGNE")),"",IFERROR(VLOOKUP(UPPER(TRIM(V438)),AP4:AS49,3,FALSE),""))</f>
        <v/>
      </c>
      <c r="AH438" s="49" t="str">
        <f t="shared" si="85"/>
        <v/>
      </c>
      <c r="AI438" s="49" t="str">
        <f t="shared" si="89"/>
        <v/>
      </c>
      <c r="AJ438" s="49" t="str">
        <f t="shared" si="90"/>
        <v/>
      </c>
      <c r="AK438" s="40" t="str">
        <f>IF(R438="RECETTE","",IF(R438="PRINCIPAL AUTEUR",IF(OR(S438="",T438="",V438="",W438="",S438=0),"",IFERROR(IF(OR(VLOOKUP(UPPER(TRIM(SUBSTITUTE(T438,CHAR(160)," "))),AP4:AS49,2,FALSE)&lt;&gt;VLOOKUP(UPPER(TRIM(SUBSTITUTE(W438,CHAR(160)," "))),AP4:AS49,2,FALSE),AND(VLOOKUP(UPPER(TRIM(SUBSTITUTE(T438,CHAR(160)," "))),AP4:AS49,2,FALSE)="AUTRE",UPPER(TRIM(SUBSTITUTE(T438,CHAR(160)," ")))&lt;&gt;UPPER(TRIM(SUBSTITUTE(W438,CHAR(160)," "))))),"",(V438*VLOOKUP(UPPER(TRIM(SUBSTITUTE(W438,CHAR(160)," "))),AP4:AS49,3,FALSE))/(S438*VLOOKUP(UPPER(TRIM(SUBSTITUTE(T438,CHAR(160)," "))),AP4:AS49,3,FALSE))),"")),IFERROR(AK437,"")))</f>
        <v/>
      </c>
      <c r="AL438" s="40" t="str">
        <f t="shared" si="91"/>
        <v/>
      </c>
      <c r="AM438" s="50">
        <f t="shared" si="92"/>
        <v>0</v>
      </c>
      <c r="AN438" s="1"/>
      <c r="AO438" s="1"/>
      <c r="AP438" s="64" t="s">
        <v>368</v>
      </c>
      <c r="AQ438" s="1"/>
      <c r="AR438" s="1"/>
      <c r="AS438" s="1"/>
      <c r="BJ438" s="229">
        <v>1</v>
      </c>
    </row>
    <row r="439" spans="2:62" ht="20.100000000000001" customHeight="1" x14ac:dyDescent="0.25">
      <c r="B439" s="178">
        <f t="shared" si="93"/>
        <v>0</v>
      </c>
      <c r="C439" s="156"/>
      <c r="D439" s="157"/>
      <c r="E439" s="157"/>
      <c r="F439" s="157"/>
      <c r="G439" s="157"/>
      <c r="H439" s="157"/>
      <c r="I439" s="158"/>
      <c r="K439" s="255" t="str">
        <f t="shared" si="82"/>
        <v>►</v>
      </c>
      <c r="L439" s="341"/>
      <c r="M439" s="341"/>
      <c r="N439" s="341"/>
      <c r="O439" s="341"/>
      <c r="P439" s="341"/>
      <c r="Q439" s="1"/>
      <c r="R439" s="1"/>
      <c r="S439" s="77"/>
      <c r="T439" s="77"/>
      <c r="U439" s="77"/>
      <c r="V439" s="77"/>
      <c r="W439" s="1"/>
      <c r="X439" s="46" t="str">
        <f t="shared" si="86"/>
        <v/>
      </c>
      <c r="Y439" s="46" t="str">
        <f>IF(NOT(AND(LEFT(R439,1)="L",R439&lt;&gt;"LIGNE")),"",IF(UPPER(TRIM(W439))="QS","Qt. suffisante",IF(AJ439="","",IF(AF439="MASSE",IF(AJ439&gt;=1,"Kg","g"),IF(AF439="VOLUME",IF(AJ439&gt;=1,"L","cl"),IFERROR(VLOOKUP(UPPER(TRIM(V439)),AP4:AS49,4,FALSE),V439))))))</f>
        <v/>
      </c>
      <c r="Z439" s="78" t="str">
        <f t="shared" si="87"/>
        <v/>
      </c>
      <c r="AA439" s="45" t="str">
        <f>IF(NOT(AND(LEFT(R439,1)="L",R439&lt;&gt;"LIGNE")),"",IF(UPPER(TRIM(W439))="QS","Qt. suffisante",IF(AI439="","",IF(AF439="MASSE",IF(AI439&gt;=1,"Kg","g"),IF(AF439="VOLUME",IF(AI439&gt;=1,"L","cl"),IFERROR(VLOOKUP(UPPER(TRIM(V439)),AP4:AS49,4,FALSE),V439))))))</f>
        <v/>
      </c>
      <c r="AB439" s="47" t="str">
        <f t="shared" si="83"/>
        <v/>
      </c>
      <c r="AC439" s="47" t="str">
        <f t="shared" si="84"/>
        <v/>
      </c>
      <c r="AD439" s="47" t="str">
        <f t="shared" si="88"/>
        <v/>
      </c>
      <c r="AE439" s="1"/>
      <c r="AF439" s="48" t="str">
        <f>IF(NOT(AND(LEFT(R439,1)="L",R439&lt;&gt;"LIGNE")),"",IFERROR(VLOOKUP(UPPER(TRIM(V439)),AP4:AS49,2,FALSE),""))</f>
        <v/>
      </c>
      <c r="AG439" s="49" t="str">
        <f>IF(NOT(AND(LEFT(R439,1)="L",R439&lt;&gt;"LIGNE")),"",IFERROR(VLOOKUP(UPPER(TRIM(V439)),AP4:AS49,3,FALSE),""))</f>
        <v/>
      </c>
      <c r="AH439" s="49" t="str">
        <f t="shared" si="85"/>
        <v/>
      </c>
      <c r="AI439" s="49" t="str">
        <f t="shared" si="89"/>
        <v/>
      </c>
      <c r="AJ439" s="49" t="str">
        <f t="shared" si="90"/>
        <v/>
      </c>
      <c r="AK439" s="40" t="str">
        <f>IF(R439="RECETTE","",IF(R439="PRINCIPAL AUTEUR",IF(OR(S439="",T439="",V439="",W439="",S439=0),"",IFERROR(IF(OR(VLOOKUP(UPPER(TRIM(SUBSTITUTE(T439,CHAR(160)," "))),AP4:AS49,2,FALSE)&lt;&gt;VLOOKUP(UPPER(TRIM(SUBSTITUTE(W439,CHAR(160)," "))),AP4:AS49,2,FALSE),AND(VLOOKUP(UPPER(TRIM(SUBSTITUTE(T439,CHAR(160)," "))),AP4:AS49,2,FALSE)="AUTRE",UPPER(TRIM(SUBSTITUTE(T439,CHAR(160)," ")))&lt;&gt;UPPER(TRIM(SUBSTITUTE(W439,CHAR(160)," "))))),"",(V439*VLOOKUP(UPPER(TRIM(SUBSTITUTE(W439,CHAR(160)," "))),AP4:AS49,3,FALSE))/(S439*VLOOKUP(UPPER(TRIM(SUBSTITUTE(T439,CHAR(160)," "))),AP4:AS49,3,FALSE))),"")),IFERROR(AK438,"")))</f>
        <v/>
      </c>
      <c r="AL439" s="40" t="str">
        <f t="shared" si="91"/>
        <v/>
      </c>
      <c r="AM439" s="50">
        <f t="shared" si="92"/>
        <v>0</v>
      </c>
      <c r="AN439" s="1"/>
      <c r="AO439" s="1"/>
      <c r="AP439" s="64" t="s">
        <v>49</v>
      </c>
      <c r="AQ439" s="1"/>
      <c r="AR439" s="1"/>
      <c r="AS439" s="1"/>
      <c r="BJ439" s="229">
        <v>1</v>
      </c>
    </row>
    <row r="440" spans="2:62" ht="20.100000000000001" customHeight="1" x14ac:dyDescent="0.25">
      <c r="B440" s="178">
        <f t="shared" si="93"/>
        <v>0</v>
      </c>
      <c r="C440" s="156"/>
      <c r="D440" s="157"/>
      <c r="E440" s="157"/>
      <c r="F440" s="157"/>
      <c r="G440" s="157"/>
      <c r="H440" s="157"/>
      <c r="I440" s="158"/>
      <c r="K440" s="255" t="str">
        <f t="shared" si="82"/>
        <v>►</v>
      </c>
      <c r="L440" s="341"/>
      <c r="M440" s="341"/>
      <c r="N440" s="341"/>
      <c r="O440" s="341"/>
      <c r="P440" s="341"/>
      <c r="Q440" s="1"/>
      <c r="R440" s="1"/>
      <c r="S440" s="77"/>
      <c r="T440" s="77"/>
      <c r="U440" s="77"/>
      <c r="V440" s="77"/>
      <c r="W440" s="1"/>
      <c r="X440" s="46" t="str">
        <f t="shared" si="86"/>
        <v/>
      </c>
      <c r="Y440" s="46" t="str">
        <f>IF(NOT(AND(LEFT(R440,1)="L",R440&lt;&gt;"LIGNE")),"",IF(UPPER(TRIM(W440))="QS","Qt. suffisante",IF(AJ440="","",IF(AF440="MASSE",IF(AJ440&gt;=1,"Kg","g"),IF(AF440="VOLUME",IF(AJ440&gt;=1,"L","cl"),IFERROR(VLOOKUP(UPPER(TRIM(V440)),AP4:AS49,4,FALSE),V440))))))</f>
        <v/>
      </c>
      <c r="Z440" s="78" t="str">
        <f t="shared" si="87"/>
        <v/>
      </c>
      <c r="AA440" s="45" t="str">
        <f>IF(NOT(AND(LEFT(R440,1)="L",R440&lt;&gt;"LIGNE")),"",IF(UPPER(TRIM(W440))="QS","Qt. suffisante",IF(AI440="","",IF(AF440="MASSE",IF(AI440&gt;=1,"Kg","g"),IF(AF440="VOLUME",IF(AI440&gt;=1,"L","cl"),IFERROR(VLOOKUP(UPPER(TRIM(V440)),AP4:AS49,4,FALSE),V440))))))</f>
        <v/>
      </c>
      <c r="AB440" s="47" t="str">
        <f t="shared" si="83"/>
        <v/>
      </c>
      <c r="AC440" s="47" t="str">
        <f t="shared" si="84"/>
        <v/>
      </c>
      <c r="AD440" s="47" t="str">
        <f t="shared" si="88"/>
        <v/>
      </c>
      <c r="AE440" s="1"/>
      <c r="AF440" s="48" t="str">
        <f>IF(NOT(AND(LEFT(R440,1)="L",R440&lt;&gt;"LIGNE")),"",IFERROR(VLOOKUP(UPPER(TRIM(V440)),AP4:AS49,2,FALSE),""))</f>
        <v/>
      </c>
      <c r="AG440" s="49" t="str">
        <f>IF(NOT(AND(LEFT(R440,1)="L",R440&lt;&gt;"LIGNE")),"",IFERROR(VLOOKUP(UPPER(TRIM(V440)),AP4:AS49,3,FALSE),""))</f>
        <v/>
      </c>
      <c r="AH440" s="49" t="str">
        <f t="shared" si="85"/>
        <v/>
      </c>
      <c r="AI440" s="49" t="str">
        <f t="shared" si="89"/>
        <v/>
      </c>
      <c r="AJ440" s="49" t="str">
        <f t="shared" si="90"/>
        <v/>
      </c>
      <c r="AK440" s="40" t="str">
        <f>IF(R440="RECETTE","",IF(R440="PRINCIPAL AUTEUR",IF(OR(S440="",T440="",V440="",W440="",S440=0),"",IFERROR(IF(OR(VLOOKUP(UPPER(TRIM(SUBSTITUTE(T440,CHAR(160)," "))),AP4:AS49,2,FALSE)&lt;&gt;VLOOKUP(UPPER(TRIM(SUBSTITUTE(W440,CHAR(160)," "))),AP4:AS49,2,FALSE),AND(VLOOKUP(UPPER(TRIM(SUBSTITUTE(T440,CHAR(160)," "))),AP4:AS49,2,FALSE)="AUTRE",UPPER(TRIM(SUBSTITUTE(T440,CHAR(160)," ")))&lt;&gt;UPPER(TRIM(SUBSTITUTE(W440,CHAR(160)," "))))),"",(V440*VLOOKUP(UPPER(TRIM(SUBSTITUTE(W440,CHAR(160)," "))),AP4:AS49,3,FALSE))/(S440*VLOOKUP(UPPER(TRIM(SUBSTITUTE(T440,CHAR(160)," "))),AP4:AS49,3,FALSE))),"")),IFERROR(AK439,"")))</f>
        <v/>
      </c>
      <c r="AL440" s="40" t="str">
        <f t="shared" si="91"/>
        <v/>
      </c>
      <c r="AM440" s="50">
        <f t="shared" si="92"/>
        <v>0</v>
      </c>
      <c r="AN440" s="1"/>
      <c r="AO440" s="1"/>
      <c r="AP440" s="64" t="s">
        <v>439</v>
      </c>
      <c r="AQ440" s="1"/>
      <c r="AR440" s="1"/>
      <c r="AS440" s="1"/>
      <c r="BJ440" s="229">
        <v>1</v>
      </c>
    </row>
    <row r="441" spans="2:62" ht="20.100000000000001" customHeight="1" x14ac:dyDescent="0.25">
      <c r="B441" s="178">
        <f t="shared" si="93"/>
        <v>0</v>
      </c>
      <c r="C441" s="156"/>
      <c r="D441" s="157"/>
      <c r="E441" s="157"/>
      <c r="F441" s="157"/>
      <c r="G441" s="157"/>
      <c r="H441" s="157"/>
      <c r="I441" s="158"/>
      <c r="K441" s="255" t="str">
        <f t="shared" si="82"/>
        <v>►</v>
      </c>
      <c r="L441" s="341"/>
      <c r="M441" s="341"/>
      <c r="N441" s="341"/>
      <c r="O441" s="341"/>
      <c r="P441" s="341"/>
      <c r="Q441" s="1"/>
      <c r="R441" s="1"/>
      <c r="S441" s="77"/>
      <c r="T441" s="77"/>
      <c r="U441" s="77"/>
      <c r="V441" s="77"/>
      <c r="W441" s="1"/>
      <c r="X441" s="46" t="str">
        <f t="shared" si="86"/>
        <v/>
      </c>
      <c r="Y441" s="46" t="str">
        <f>IF(NOT(AND(LEFT(R441,1)="L",R441&lt;&gt;"LIGNE")),"",IF(UPPER(TRIM(W441))="QS","Qt. suffisante",IF(AJ441="","",IF(AF441="MASSE",IF(AJ441&gt;=1,"Kg","g"),IF(AF441="VOLUME",IF(AJ441&gt;=1,"L","cl"),IFERROR(VLOOKUP(UPPER(TRIM(V441)),AP4:AS49,4,FALSE),V441))))))</f>
        <v/>
      </c>
      <c r="Z441" s="78" t="str">
        <f t="shared" si="87"/>
        <v/>
      </c>
      <c r="AA441" s="45" t="str">
        <f>IF(NOT(AND(LEFT(R441,1)="L",R441&lt;&gt;"LIGNE")),"",IF(UPPER(TRIM(W441))="QS","Qt. suffisante",IF(AI441="","",IF(AF441="MASSE",IF(AI441&gt;=1,"Kg","g"),IF(AF441="VOLUME",IF(AI441&gt;=1,"L","cl"),IFERROR(VLOOKUP(UPPER(TRIM(V441)),AP4:AS49,4,FALSE),V441))))))</f>
        <v/>
      </c>
      <c r="AB441" s="47" t="str">
        <f t="shared" si="83"/>
        <v/>
      </c>
      <c r="AC441" s="47" t="str">
        <f t="shared" si="84"/>
        <v/>
      </c>
      <c r="AD441" s="47" t="str">
        <f t="shared" si="88"/>
        <v/>
      </c>
      <c r="AE441" s="1"/>
      <c r="AF441" s="48" t="str">
        <f>IF(NOT(AND(LEFT(R441,1)="L",R441&lt;&gt;"LIGNE")),"",IFERROR(VLOOKUP(UPPER(TRIM(V441)),AP4:AS49,2,FALSE),""))</f>
        <v/>
      </c>
      <c r="AG441" s="49" t="str">
        <f>IF(NOT(AND(LEFT(R441,1)="L",R441&lt;&gt;"LIGNE")),"",IFERROR(VLOOKUP(UPPER(TRIM(V441)),AP4:AS49,3,FALSE),""))</f>
        <v/>
      </c>
      <c r="AH441" s="49" t="str">
        <f t="shared" si="85"/>
        <v/>
      </c>
      <c r="AI441" s="49" t="str">
        <f t="shared" si="89"/>
        <v/>
      </c>
      <c r="AJ441" s="49" t="str">
        <f t="shared" si="90"/>
        <v/>
      </c>
      <c r="AK441" s="40" t="str">
        <f>IF(R441="RECETTE","",IF(R441="PRINCIPAL AUTEUR",IF(OR(S441="",T441="",V441="",W441="",S441=0),"",IFERROR(IF(OR(VLOOKUP(UPPER(TRIM(SUBSTITUTE(T441,CHAR(160)," "))),AP4:AS49,2,FALSE)&lt;&gt;VLOOKUP(UPPER(TRIM(SUBSTITUTE(W441,CHAR(160)," "))),AP4:AS49,2,FALSE),AND(VLOOKUP(UPPER(TRIM(SUBSTITUTE(T441,CHAR(160)," "))),AP4:AS49,2,FALSE)="AUTRE",UPPER(TRIM(SUBSTITUTE(T441,CHAR(160)," ")))&lt;&gt;UPPER(TRIM(SUBSTITUTE(W441,CHAR(160)," "))))),"",(V441*VLOOKUP(UPPER(TRIM(SUBSTITUTE(W441,CHAR(160)," "))),AP4:AS49,3,FALSE))/(S441*VLOOKUP(UPPER(TRIM(SUBSTITUTE(T441,CHAR(160)," "))),AP4:AS49,3,FALSE))),"")),IFERROR(AK440,"")))</f>
        <v/>
      </c>
      <c r="AL441" s="40" t="str">
        <f t="shared" si="91"/>
        <v/>
      </c>
      <c r="AM441" s="50">
        <f t="shared" si="92"/>
        <v>0</v>
      </c>
      <c r="AN441" s="1"/>
      <c r="AO441" s="1"/>
      <c r="AP441" s="64" t="s">
        <v>52</v>
      </c>
      <c r="AQ441" s="1"/>
      <c r="AR441" s="1"/>
      <c r="AS441" s="1"/>
      <c r="BJ441" s="229">
        <v>1</v>
      </c>
    </row>
    <row r="442" spans="2:62" ht="20.100000000000001" customHeight="1" x14ac:dyDescent="0.25">
      <c r="B442" s="178">
        <f t="shared" si="93"/>
        <v>0</v>
      </c>
      <c r="C442" s="156"/>
      <c r="D442" s="157"/>
      <c r="E442" s="157"/>
      <c r="F442" s="157"/>
      <c r="G442" s="157"/>
      <c r="H442" s="157"/>
      <c r="I442" s="158"/>
      <c r="K442" s="255" t="str">
        <f t="shared" si="82"/>
        <v>►</v>
      </c>
      <c r="L442" s="341"/>
      <c r="M442" s="341"/>
      <c r="N442" s="341"/>
      <c r="O442" s="341"/>
      <c r="P442" s="341"/>
      <c r="Q442" s="1"/>
      <c r="R442" s="1"/>
      <c r="S442" s="77"/>
      <c r="T442" s="77"/>
      <c r="U442" s="77"/>
      <c r="V442" s="77"/>
      <c r="W442" s="1"/>
      <c r="X442" s="46" t="str">
        <f t="shared" si="86"/>
        <v/>
      </c>
      <c r="Y442" s="46" t="str">
        <f>IF(NOT(AND(LEFT(R442,1)="L",R442&lt;&gt;"LIGNE")),"",IF(UPPER(TRIM(W442))="QS","Qt. suffisante",IF(AJ442="","",IF(AF442="MASSE",IF(AJ442&gt;=1,"Kg","g"),IF(AF442="VOLUME",IF(AJ442&gt;=1,"L","cl"),IFERROR(VLOOKUP(UPPER(TRIM(V442)),AP4:AS49,4,FALSE),V442))))))</f>
        <v/>
      </c>
      <c r="Z442" s="78" t="str">
        <f t="shared" si="87"/>
        <v/>
      </c>
      <c r="AA442" s="45" t="str">
        <f>IF(NOT(AND(LEFT(R442,1)="L",R442&lt;&gt;"LIGNE")),"",IF(UPPER(TRIM(W442))="QS","Qt. suffisante",IF(AI442="","",IF(AF442="MASSE",IF(AI442&gt;=1,"Kg","g"),IF(AF442="VOLUME",IF(AI442&gt;=1,"L","cl"),IFERROR(VLOOKUP(UPPER(TRIM(V442)),AP4:AS49,4,FALSE),V442))))))</f>
        <v/>
      </c>
      <c r="AB442" s="47" t="str">
        <f t="shared" si="83"/>
        <v/>
      </c>
      <c r="AC442" s="47" t="str">
        <f t="shared" si="84"/>
        <v/>
      </c>
      <c r="AD442" s="47" t="str">
        <f t="shared" si="88"/>
        <v/>
      </c>
      <c r="AE442" s="1"/>
      <c r="AF442" s="48" t="str">
        <f>IF(NOT(AND(LEFT(R442,1)="L",R442&lt;&gt;"LIGNE")),"",IFERROR(VLOOKUP(UPPER(TRIM(V442)),AP4:AS49,2,FALSE),""))</f>
        <v/>
      </c>
      <c r="AG442" s="49" t="str">
        <f>IF(NOT(AND(LEFT(R442,1)="L",R442&lt;&gt;"LIGNE")),"",IFERROR(VLOOKUP(UPPER(TRIM(V442)),AP4:AS49,3,FALSE),""))</f>
        <v/>
      </c>
      <c r="AH442" s="49" t="str">
        <f t="shared" si="85"/>
        <v/>
      </c>
      <c r="AI442" s="49" t="str">
        <f t="shared" si="89"/>
        <v/>
      </c>
      <c r="AJ442" s="49" t="str">
        <f t="shared" si="90"/>
        <v/>
      </c>
      <c r="AK442" s="40" t="str">
        <f>IF(R442="RECETTE","",IF(R442="PRINCIPAL AUTEUR",IF(OR(S442="",T442="",V442="",W442="",S442=0),"",IFERROR(IF(OR(VLOOKUP(UPPER(TRIM(SUBSTITUTE(T442,CHAR(160)," "))),AP4:AS49,2,FALSE)&lt;&gt;VLOOKUP(UPPER(TRIM(SUBSTITUTE(W442,CHAR(160)," "))),AP4:AS49,2,FALSE),AND(VLOOKUP(UPPER(TRIM(SUBSTITUTE(T442,CHAR(160)," "))),AP4:AS49,2,FALSE)="AUTRE",UPPER(TRIM(SUBSTITUTE(T442,CHAR(160)," ")))&lt;&gt;UPPER(TRIM(SUBSTITUTE(W442,CHAR(160)," "))))),"",(V442*VLOOKUP(UPPER(TRIM(SUBSTITUTE(W442,CHAR(160)," "))),AP4:AS49,3,FALSE))/(S442*VLOOKUP(UPPER(TRIM(SUBSTITUTE(T442,CHAR(160)," "))),AP4:AS49,3,FALSE))),"")),IFERROR(AK441,"")))</f>
        <v/>
      </c>
      <c r="AL442" s="40" t="str">
        <f t="shared" si="91"/>
        <v/>
      </c>
      <c r="AM442" s="50">
        <f t="shared" si="92"/>
        <v>0</v>
      </c>
      <c r="AN442" s="1"/>
      <c r="AO442" s="1"/>
      <c r="AP442" s="64" t="s">
        <v>440</v>
      </c>
      <c r="AQ442" s="1"/>
      <c r="AR442" s="1"/>
      <c r="AS442" s="1"/>
      <c r="BJ442" s="229">
        <v>1</v>
      </c>
    </row>
    <row r="443" spans="2:62" ht="20.100000000000001" customHeight="1" x14ac:dyDescent="0.25">
      <c r="B443" s="178">
        <f t="shared" si="93"/>
        <v>0</v>
      </c>
      <c r="C443" s="156"/>
      <c r="D443" s="157"/>
      <c r="E443" s="157"/>
      <c r="F443" s="157"/>
      <c r="G443" s="157"/>
      <c r="H443" s="157"/>
      <c r="I443" s="158"/>
      <c r="K443" s="255" t="str">
        <f t="shared" si="82"/>
        <v>►</v>
      </c>
      <c r="L443" s="341"/>
      <c r="M443" s="341"/>
      <c r="N443" s="341"/>
      <c r="O443" s="341"/>
      <c r="P443" s="341"/>
      <c r="Q443" s="1"/>
      <c r="R443" s="1"/>
      <c r="S443" s="77"/>
      <c r="T443" s="77"/>
      <c r="U443" s="77"/>
      <c r="V443" s="77"/>
      <c r="W443" s="1"/>
      <c r="X443" s="46" t="str">
        <f t="shared" si="86"/>
        <v/>
      </c>
      <c r="Y443" s="46" t="str">
        <f>IF(NOT(AND(LEFT(R443,1)="L",R443&lt;&gt;"LIGNE")),"",IF(UPPER(TRIM(W443))="QS","Qt. suffisante",IF(AJ443="","",IF(AF443="MASSE",IF(AJ443&gt;=1,"Kg","g"),IF(AF443="VOLUME",IF(AJ443&gt;=1,"L","cl"),IFERROR(VLOOKUP(UPPER(TRIM(V443)),AP4:AS49,4,FALSE),V443))))))</f>
        <v/>
      </c>
      <c r="Z443" s="78" t="str">
        <f t="shared" si="87"/>
        <v/>
      </c>
      <c r="AA443" s="45" t="str">
        <f>IF(NOT(AND(LEFT(R443,1)="L",R443&lt;&gt;"LIGNE")),"",IF(UPPER(TRIM(W443))="QS","Qt. suffisante",IF(AI443="","",IF(AF443="MASSE",IF(AI443&gt;=1,"Kg","g"),IF(AF443="VOLUME",IF(AI443&gt;=1,"L","cl"),IFERROR(VLOOKUP(UPPER(TRIM(V443)),AP4:AS49,4,FALSE),V443))))))</f>
        <v/>
      </c>
      <c r="AB443" s="47" t="str">
        <f t="shared" si="83"/>
        <v/>
      </c>
      <c r="AC443" s="47" t="str">
        <f t="shared" si="84"/>
        <v/>
      </c>
      <c r="AD443" s="47" t="str">
        <f t="shared" si="88"/>
        <v/>
      </c>
      <c r="AE443" s="1"/>
      <c r="AF443" s="48" t="str">
        <f>IF(NOT(AND(LEFT(R443,1)="L",R443&lt;&gt;"LIGNE")),"",IFERROR(VLOOKUP(UPPER(TRIM(V443)),AP4:AS49,2,FALSE),""))</f>
        <v/>
      </c>
      <c r="AG443" s="49" t="str">
        <f>IF(NOT(AND(LEFT(R443,1)="L",R443&lt;&gt;"LIGNE")),"",IFERROR(VLOOKUP(UPPER(TRIM(V443)),AP4:AS49,3,FALSE),""))</f>
        <v/>
      </c>
      <c r="AH443" s="49" t="str">
        <f t="shared" si="85"/>
        <v/>
      </c>
      <c r="AI443" s="49" t="str">
        <f t="shared" si="89"/>
        <v/>
      </c>
      <c r="AJ443" s="49" t="str">
        <f t="shared" si="90"/>
        <v/>
      </c>
      <c r="AK443" s="40" t="str">
        <f>IF(R443="RECETTE","",IF(R443="PRINCIPAL AUTEUR",IF(OR(S443="",T443="",V443="",W443="",S443=0),"",IFERROR(IF(OR(VLOOKUP(UPPER(TRIM(SUBSTITUTE(T443,CHAR(160)," "))),AP4:AS49,2,FALSE)&lt;&gt;VLOOKUP(UPPER(TRIM(SUBSTITUTE(W443,CHAR(160)," "))),AP4:AS49,2,FALSE),AND(VLOOKUP(UPPER(TRIM(SUBSTITUTE(T443,CHAR(160)," "))),AP4:AS49,2,FALSE)="AUTRE",UPPER(TRIM(SUBSTITUTE(T443,CHAR(160)," ")))&lt;&gt;UPPER(TRIM(SUBSTITUTE(W443,CHAR(160)," "))))),"",(V443*VLOOKUP(UPPER(TRIM(SUBSTITUTE(W443,CHAR(160)," "))),AP4:AS49,3,FALSE))/(S443*VLOOKUP(UPPER(TRIM(SUBSTITUTE(T443,CHAR(160)," "))),AP4:AS49,3,FALSE))),"")),IFERROR(AK442,"")))</f>
        <v/>
      </c>
      <c r="AL443" s="40" t="str">
        <f t="shared" si="91"/>
        <v/>
      </c>
      <c r="AM443" s="50">
        <f t="shared" si="92"/>
        <v>0</v>
      </c>
      <c r="AN443" s="1"/>
      <c r="AO443" s="1"/>
      <c r="AP443" s="64" t="s">
        <v>441</v>
      </c>
      <c r="AQ443" s="1"/>
      <c r="AR443" s="1"/>
      <c r="AS443" s="1"/>
      <c r="BJ443" s="229">
        <v>1</v>
      </c>
    </row>
    <row r="444" spans="2:62" ht="20.100000000000001" customHeight="1" x14ac:dyDescent="0.25">
      <c r="B444" s="178">
        <f t="shared" si="93"/>
        <v>0</v>
      </c>
      <c r="C444" s="156"/>
      <c r="D444" s="157"/>
      <c r="E444" s="157"/>
      <c r="F444" s="157"/>
      <c r="G444" s="157"/>
      <c r="H444" s="157"/>
      <c r="I444" s="158"/>
      <c r="K444" s="255" t="str">
        <f t="shared" si="82"/>
        <v>►</v>
      </c>
      <c r="L444" s="341"/>
      <c r="M444" s="341"/>
      <c r="N444" s="341"/>
      <c r="O444" s="341"/>
      <c r="P444" s="341"/>
      <c r="Q444" s="1"/>
      <c r="R444" s="1"/>
      <c r="S444" s="77"/>
      <c r="T444" s="77"/>
      <c r="U444" s="77"/>
      <c r="V444" s="77"/>
      <c r="W444" s="1"/>
      <c r="X444" s="46" t="str">
        <f t="shared" si="86"/>
        <v/>
      </c>
      <c r="Y444" s="46" t="str">
        <f>IF(NOT(AND(LEFT(R444,1)="L",R444&lt;&gt;"LIGNE")),"",IF(UPPER(TRIM(W444))="QS","Qt. suffisante",IF(AJ444="","",IF(AF444="MASSE",IF(AJ444&gt;=1,"Kg","g"),IF(AF444="VOLUME",IF(AJ444&gt;=1,"L","cl"),IFERROR(VLOOKUP(UPPER(TRIM(V444)),AP4:AS49,4,FALSE),V444))))))</f>
        <v/>
      </c>
      <c r="Z444" s="78" t="str">
        <f t="shared" si="87"/>
        <v/>
      </c>
      <c r="AA444" s="45" t="str">
        <f>IF(NOT(AND(LEFT(R444,1)="L",R444&lt;&gt;"LIGNE")),"",IF(UPPER(TRIM(W444))="QS","Qt. suffisante",IF(AI444="","",IF(AF444="MASSE",IF(AI444&gt;=1,"Kg","g"),IF(AF444="VOLUME",IF(AI444&gt;=1,"L","cl"),IFERROR(VLOOKUP(UPPER(TRIM(V444)),AP4:AS49,4,FALSE),V444))))))</f>
        <v/>
      </c>
      <c r="AB444" s="47" t="str">
        <f t="shared" si="83"/>
        <v/>
      </c>
      <c r="AC444" s="47" t="str">
        <f t="shared" si="84"/>
        <v/>
      </c>
      <c r="AD444" s="47" t="str">
        <f t="shared" si="88"/>
        <v/>
      </c>
      <c r="AE444" s="1"/>
      <c r="AF444" s="48" t="str">
        <f>IF(NOT(AND(LEFT(R444,1)="L",R444&lt;&gt;"LIGNE")),"",IFERROR(VLOOKUP(UPPER(TRIM(V444)),AP4:AS49,2,FALSE),""))</f>
        <v/>
      </c>
      <c r="AG444" s="49" t="str">
        <f>IF(NOT(AND(LEFT(R444,1)="L",R444&lt;&gt;"LIGNE")),"",IFERROR(VLOOKUP(UPPER(TRIM(V444)),AP4:AS49,3,FALSE),""))</f>
        <v/>
      </c>
      <c r="AH444" s="49" t="str">
        <f t="shared" si="85"/>
        <v/>
      </c>
      <c r="AI444" s="49" t="str">
        <f t="shared" si="89"/>
        <v/>
      </c>
      <c r="AJ444" s="49" t="str">
        <f t="shared" si="90"/>
        <v/>
      </c>
      <c r="AK444" s="40" t="str">
        <f>IF(R444="RECETTE","",IF(R444="PRINCIPAL AUTEUR",IF(OR(S444="",T444="",V444="",W444="",S444=0),"",IFERROR(IF(OR(VLOOKUP(UPPER(TRIM(SUBSTITUTE(T444,CHAR(160)," "))),AP4:AS49,2,FALSE)&lt;&gt;VLOOKUP(UPPER(TRIM(SUBSTITUTE(W444,CHAR(160)," "))),AP4:AS49,2,FALSE),AND(VLOOKUP(UPPER(TRIM(SUBSTITUTE(T444,CHAR(160)," "))),AP4:AS49,2,FALSE)="AUTRE",UPPER(TRIM(SUBSTITUTE(T444,CHAR(160)," ")))&lt;&gt;UPPER(TRIM(SUBSTITUTE(W444,CHAR(160)," "))))),"",(V444*VLOOKUP(UPPER(TRIM(SUBSTITUTE(W444,CHAR(160)," "))),AP4:AS49,3,FALSE))/(S444*VLOOKUP(UPPER(TRIM(SUBSTITUTE(T444,CHAR(160)," "))),AP4:AS49,3,FALSE))),"")),IFERROR(AK443,"")))</f>
        <v/>
      </c>
      <c r="AL444" s="40" t="str">
        <f t="shared" si="91"/>
        <v/>
      </c>
      <c r="AM444" s="50">
        <f t="shared" si="92"/>
        <v>0</v>
      </c>
      <c r="AN444" s="1"/>
      <c r="AO444" s="1"/>
      <c r="AP444" s="64" t="s">
        <v>442</v>
      </c>
      <c r="AQ444" s="1"/>
      <c r="AR444" s="1"/>
      <c r="AS444" s="1"/>
      <c r="BJ444" s="229">
        <v>1</v>
      </c>
    </row>
    <row r="445" spans="2:62" ht="20.100000000000001" customHeight="1" x14ac:dyDescent="0.25">
      <c r="B445" s="178">
        <f t="shared" si="93"/>
        <v>0</v>
      </c>
      <c r="C445" s="156"/>
      <c r="D445" s="157"/>
      <c r="E445" s="157"/>
      <c r="F445" s="157"/>
      <c r="G445" s="157"/>
      <c r="H445" s="157"/>
      <c r="I445" s="158"/>
      <c r="K445" s="255" t="str">
        <f t="shared" ref="K445:K508" si="94">IF(OR(S445&lt;&gt;"",T445&lt;&gt;"",U445&lt;&gt;"",V445&lt;&gt;""),"A","►")</f>
        <v>►</v>
      </c>
      <c r="L445" s="341"/>
      <c r="M445" s="341"/>
      <c r="N445" s="341"/>
      <c r="O445" s="341"/>
      <c r="P445" s="341"/>
      <c r="Q445" s="1"/>
      <c r="R445" s="1"/>
      <c r="S445" s="77"/>
      <c r="T445" s="77"/>
      <c r="U445" s="77"/>
      <c r="V445" s="77"/>
      <c r="W445" s="1"/>
      <c r="X445" s="46" t="str">
        <f t="shared" si="86"/>
        <v/>
      </c>
      <c r="Y445" s="46" t="str">
        <f>IF(NOT(AND(LEFT(R445,1)="L",R445&lt;&gt;"LIGNE")),"",IF(UPPER(TRIM(W445))="QS","Qt. suffisante",IF(AJ445="","",IF(AF445="MASSE",IF(AJ445&gt;=1,"Kg","g"),IF(AF445="VOLUME",IF(AJ445&gt;=1,"L","cl"),IFERROR(VLOOKUP(UPPER(TRIM(V445)),AP4:AS49,4,FALSE),V445))))))</f>
        <v/>
      </c>
      <c r="Z445" s="78" t="str">
        <f t="shared" si="87"/>
        <v/>
      </c>
      <c r="AA445" s="45" t="str">
        <f>IF(NOT(AND(LEFT(R445,1)="L",R445&lt;&gt;"LIGNE")),"",IF(UPPER(TRIM(W445))="QS","Qt. suffisante",IF(AI445="","",IF(AF445="MASSE",IF(AI445&gt;=1,"Kg","g"),IF(AF445="VOLUME",IF(AI445&gt;=1,"L","cl"),IFERROR(VLOOKUP(UPPER(TRIM(V445)),AP4:AS49,4,FALSE),V445))))))</f>
        <v/>
      </c>
      <c r="AB445" s="47" t="str">
        <f t="shared" ref="AB445:AB508" si="95">IF(R445="PRINCIPAL AUTEUR",IF(OR(S445="",T445="",V445="",W445=""),"À COMPLÉTER",IF(OR(AC445="",AD445=""),"UNITÉ ?",IF(OR(AC445&lt;&gt;AD445,AND(AC445="AUTRE",UPPER(TRIM(SUBSTITUTE(T445,CHAR(160)," ")))&lt;&gt;UPPER(TRIM(SUBSTITUTE(W445,CHAR(160)," "))))),"UNITÉS INCOMPATIBLES","OK"))),IF(NOT(AND(LEFT(R445,1)="L",R445&lt;&gt;"LIGNE")),"",IF(AND(W445&lt;&gt;"",UPPER(TRIM(W445))&lt;&gt;"F",UPPER(TRIM(W445))&lt;&gt;"QS"),"RÈGLE ?",IF(UPPER(TRIM(W445))="QS","OK",IF(NOT(ISNUMBER(U445)),"QUANTITÉ ?",IF(V445="","UNITÉ ?",IF(COUNTIF($AP$4:$AP$49,UPPER(TRIM(V445)))=0,"UNITÉ ?","OK")))))))</f>
        <v/>
      </c>
      <c r="AC445" s="47" t="str">
        <f t="shared" ref="AC445:AC508" si="96">IF(R445&lt;&gt;"PRINCIPAL AUTEUR","",IFERROR(VLOOKUP(UPPER(TRIM(SUBSTITUTE(T445,CHAR(160)," "))),$AP$4:$AS$49,2,FALSE),""))</f>
        <v/>
      </c>
      <c r="AD445" s="47" t="str">
        <f t="shared" si="88"/>
        <v/>
      </c>
      <c r="AE445" s="1"/>
      <c r="AF445" s="48" t="str">
        <f>IF(NOT(AND(LEFT(R445,1)="L",R445&lt;&gt;"LIGNE")),"",IFERROR(VLOOKUP(UPPER(TRIM(V445)),AP4:AS49,2,FALSE),""))</f>
        <v/>
      </c>
      <c r="AG445" s="49" t="str">
        <f>IF(NOT(AND(LEFT(R445,1)="L",R445&lt;&gt;"LIGNE")),"",IFERROR(VLOOKUP(UPPER(TRIM(V445)),AP4:AS49,3,FALSE),""))</f>
        <v/>
      </c>
      <c r="AH445" s="49" t="str">
        <f t="shared" ref="AH445:AH508" si="97">IF(NOT(AND(LEFT(R445,1)="L",R445&lt;&gt;"LIGNE")),"",IF(UPPER(TRIM(W445))="QS","",IF(OR(T445="",U445="",AG445=""),"",U445*AG445)))</f>
        <v/>
      </c>
      <c r="AI445" s="49" t="str">
        <f t="shared" si="89"/>
        <v/>
      </c>
      <c r="AJ445" s="49" t="str">
        <f t="shared" si="90"/>
        <v/>
      </c>
      <c r="AK445" s="40" t="str">
        <f>IF(R445="RECETTE","",IF(R445="PRINCIPAL AUTEUR",IF(OR(S445="",T445="",V445="",W445="",S445=0),"",IFERROR(IF(OR(VLOOKUP(UPPER(TRIM(SUBSTITUTE(T445,CHAR(160)," "))),AP4:AS49,2,FALSE)&lt;&gt;VLOOKUP(UPPER(TRIM(SUBSTITUTE(W445,CHAR(160)," "))),AP4:AS49,2,FALSE),AND(VLOOKUP(UPPER(TRIM(SUBSTITUTE(T445,CHAR(160)," "))),AP4:AS49,2,FALSE)="AUTRE",UPPER(TRIM(SUBSTITUTE(T445,CHAR(160)," ")))&lt;&gt;UPPER(TRIM(SUBSTITUTE(W445,CHAR(160)," "))))),"",(V445*VLOOKUP(UPPER(TRIM(SUBSTITUTE(W445,CHAR(160)," "))),AP4:AS49,3,FALSE))/(S445*VLOOKUP(UPPER(TRIM(SUBSTITUTE(T445,CHAR(160)," "))),AP4:AS49,3,FALSE))),"")),IFERROR(AK444,"")))</f>
        <v/>
      </c>
      <c r="AL445" s="40" t="str">
        <f t="shared" si="91"/>
        <v/>
      </c>
      <c r="AM445" s="50">
        <f t="shared" si="92"/>
        <v>0</v>
      </c>
      <c r="AN445" s="1"/>
      <c r="AO445" s="1"/>
      <c r="AP445" s="64" t="s">
        <v>443</v>
      </c>
      <c r="AQ445" s="1"/>
      <c r="AR445" s="1"/>
      <c r="AS445" s="1"/>
      <c r="BJ445" s="229">
        <v>1</v>
      </c>
    </row>
    <row r="446" spans="2:62" ht="20.100000000000001" customHeight="1" x14ac:dyDescent="0.25">
      <c r="B446" s="178">
        <f t="shared" si="93"/>
        <v>0</v>
      </c>
      <c r="C446" s="156"/>
      <c r="D446" s="157"/>
      <c r="E446" s="157"/>
      <c r="F446" s="157"/>
      <c r="G446" s="157"/>
      <c r="H446" s="157"/>
      <c r="I446" s="158"/>
      <c r="K446" s="255" t="str">
        <f t="shared" si="94"/>
        <v>►</v>
      </c>
      <c r="L446" s="341"/>
      <c r="M446" s="341"/>
      <c r="N446" s="341"/>
      <c r="O446" s="341"/>
      <c r="P446" s="341"/>
      <c r="Q446" s="1"/>
      <c r="R446" s="1"/>
      <c r="S446" s="77"/>
      <c r="T446" s="77"/>
      <c r="U446" s="77"/>
      <c r="V446" s="77"/>
      <c r="W446" s="1"/>
      <c r="X446" s="46" t="str">
        <f t="shared" si="86"/>
        <v/>
      </c>
      <c r="Y446" s="46" t="str">
        <f>IF(NOT(AND(LEFT(R446,1)="L",R446&lt;&gt;"LIGNE")),"",IF(UPPER(TRIM(W446))="QS","Qt. suffisante",IF(AJ446="","",IF(AF446="MASSE",IF(AJ446&gt;=1,"Kg","g"),IF(AF446="VOLUME",IF(AJ446&gt;=1,"L","cl"),IFERROR(VLOOKUP(UPPER(TRIM(V446)),AP4:AS49,4,FALSE),V446))))))</f>
        <v/>
      </c>
      <c r="Z446" s="78" t="str">
        <f t="shared" si="87"/>
        <v/>
      </c>
      <c r="AA446" s="45" t="str">
        <f>IF(NOT(AND(LEFT(R446,1)="L",R446&lt;&gt;"LIGNE")),"",IF(UPPER(TRIM(W446))="QS","Qt. suffisante",IF(AI446="","",IF(AF446="MASSE",IF(AI446&gt;=1,"Kg","g"),IF(AF446="VOLUME",IF(AI446&gt;=1,"L","cl"),IFERROR(VLOOKUP(UPPER(TRIM(V446)),AP4:AS49,4,FALSE),V446))))))</f>
        <v/>
      </c>
      <c r="AB446" s="47" t="str">
        <f t="shared" si="95"/>
        <v/>
      </c>
      <c r="AC446" s="47" t="str">
        <f t="shared" si="96"/>
        <v/>
      </c>
      <c r="AD446" s="47" t="str">
        <f t="shared" si="88"/>
        <v/>
      </c>
      <c r="AE446" s="1"/>
      <c r="AF446" s="48" t="str">
        <f>IF(NOT(AND(LEFT(R446,1)="L",R446&lt;&gt;"LIGNE")),"",IFERROR(VLOOKUP(UPPER(TRIM(V446)),AP4:AS49,2,FALSE),""))</f>
        <v/>
      </c>
      <c r="AG446" s="49" t="str">
        <f>IF(NOT(AND(LEFT(R446,1)="L",R446&lt;&gt;"LIGNE")),"",IFERROR(VLOOKUP(UPPER(TRIM(V446)),AP4:AS49,3,FALSE),""))</f>
        <v/>
      </c>
      <c r="AH446" s="49" t="str">
        <f t="shared" si="97"/>
        <v/>
      </c>
      <c r="AI446" s="49" t="str">
        <f t="shared" si="89"/>
        <v/>
      </c>
      <c r="AJ446" s="49" t="str">
        <f t="shared" si="90"/>
        <v/>
      </c>
      <c r="AK446" s="40" t="str">
        <f>IF(R446="RECETTE","",IF(R446="PRINCIPAL AUTEUR",IF(OR(S446="",T446="",V446="",W446="",S446=0),"",IFERROR(IF(OR(VLOOKUP(UPPER(TRIM(SUBSTITUTE(T446,CHAR(160)," "))),AP4:AS49,2,FALSE)&lt;&gt;VLOOKUP(UPPER(TRIM(SUBSTITUTE(W446,CHAR(160)," "))),AP4:AS49,2,FALSE),AND(VLOOKUP(UPPER(TRIM(SUBSTITUTE(T446,CHAR(160)," "))),AP4:AS49,2,FALSE)="AUTRE",UPPER(TRIM(SUBSTITUTE(T446,CHAR(160)," ")))&lt;&gt;UPPER(TRIM(SUBSTITUTE(W446,CHAR(160)," "))))),"",(V446*VLOOKUP(UPPER(TRIM(SUBSTITUTE(W446,CHAR(160)," "))),AP4:AS49,3,FALSE))/(S446*VLOOKUP(UPPER(TRIM(SUBSTITUTE(T446,CHAR(160)," "))),AP4:AS49,3,FALSE))),"")),IFERROR(AK445,"")))</f>
        <v/>
      </c>
      <c r="AL446" s="40" t="str">
        <f t="shared" si="91"/>
        <v/>
      </c>
      <c r="AM446" s="50">
        <f t="shared" si="92"/>
        <v>0</v>
      </c>
      <c r="AN446" s="1"/>
      <c r="AO446" s="1"/>
      <c r="AP446" s="64" t="s">
        <v>367</v>
      </c>
      <c r="AQ446" s="1"/>
      <c r="AR446" s="1"/>
      <c r="AS446" s="1"/>
      <c r="BJ446" s="229">
        <v>1</v>
      </c>
    </row>
    <row r="447" spans="2:62" ht="20.100000000000001" customHeight="1" x14ac:dyDescent="0.25">
      <c r="B447" s="178">
        <f t="shared" si="93"/>
        <v>0</v>
      </c>
      <c r="C447" s="156"/>
      <c r="D447" s="157"/>
      <c r="E447" s="157"/>
      <c r="F447" s="157"/>
      <c r="G447" s="157"/>
      <c r="H447" s="157"/>
      <c r="I447" s="158"/>
      <c r="K447" s="255" t="str">
        <f t="shared" si="94"/>
        <v>►</v>
      </c>
      <c r="L447" s="341"/>
      <c r="M447" s="341"/>
      <c r="N447" s="341"/>
      <c r="O447" s="341"/>
      <c r="P447" s="341"/>
      <c r="Q447" s="1"/>
      <c r="R447" s="1"/>
      <c r="S447" s="77"/>
      <c r="T447" s="77"/>
      <c r="U447" s="77"/>
      <c r="V447" s="77"/>
      <c r="W447" s="1"/>
      <c r="X447" s="46" t="str">
        <f t="shared" si="86"/>
        <v/>
      </c>
      <c r="Y447" s="46" t="str">
        <f>IF(NOT(AND(LEFT(R447,1)="L",R447&lt;&gt;"LIGNE")),"",IF(UPPER(TRIM(W447))="QS","Qt. suffisante",IF(AJ447="","",IF(AF447="MASSE",IF(AJ447&gt;=1,"Kg","g"),IF(AF447="VOLUME",IF(AJ447&gt;=1,"L","cl"),IFERROR(VLOOKUP(UPPER(TRIM(V447)),AP4:AS49,4,FALSE),V447))))))</f>
        <v/>
      </c>
      <c r="Z447" s="78" t="str">
        <f t="shared" si="87"/>
        <v/>
      </c>
      <c r="AA447" s="45" t="str">
        <f>IF(NOT(AND(LEFT(R447,1)="L",R447&lt;&gt;"LIGNE")),"",IF(UPPER(TRIM(W447))="QS","Qt. suffisante",IF(AI447="","",IF(AF447="MASSE",IF(AI447&gt;=1,"Kg","g"),IF(AF447="VOLUME",IF(AI447&gt;=1,"L","cl"),IFERROR(VLOOKUP(UPPER(TRIM(V447)),AP4:AS49,4,FALSE),V447))))))</f>
        <v/>
      </c>
      <c r="AB447" s="47" t="str">
        <f t="shared" si="95"/>
        <v/>
      </c>
      <c r="AC447" s="47" t="str">
        <f t="shared" si="96"/>
        <v/>
      </c>
      <c r="AD447" s="47" t="str">
        <f t="shared" si="88"/>
        <v/>
      </c>
      <c r="AE447" s="1"/>
      <c r="AF447" s="48" t="str">
        <f>IF(NOT(AND(LEFT(R447,1)="L",R447&lt;&gt;"LIGNE")),"",IFERROR(VLOOKUP(UPPER(TRIM(V447)),AP4:AS49,2,FALSE),""))</f>
        <v/>
      </c>
      <c r="AG447" s="49" t="str">
        <f>IF(NOT(AND(LEFT(R447,1)="L",R447&lt;&gt;"LIGNE")),"",IFERROR(VLOOKUP(UPPER(TRIM(V447)),AP4:AS49,3,FALSE),""))</f>
        <v/>
      </c>
      <c r="AH447" s="49" t="str">
        <f t="shared" si="97"/>
        <v/>
      </c>
      <c r="AI447" s="49" t="str">
        <f t="shared" si="89"/>
        <v/>
      </c>
      <c r="AJ447" s="49" t="str">
        <f t="shared" si="90"/>
        <v/>
      </c>
      <c r="AK447" s="40" t="str">
        <f>IF(R447="RECETTE","",IF(R447="PRINCIPAL AUTEUR",IF(OR(S447="",T447="",V447="",W447="",S447=0),"",IFERROR(IF(OR(VLOOKUP(UPPER(TRIM(SUBSTITUTE(T447,CHAR(160)," "))),AP4:AS49,2,FALSE)&lt;&gt;VLOOKUP(UPPER(TRIM(SUBSTITUTE(W447,CHAR(160)," "))),AP4:AS49,2,FALSE),AND(VLOOKUP(UPPER(TRIM(SUBSTITUTE(T447,CHAR(160)," "))),AP4:AS49,2,FALSE)="AUTRE",UPPER(TRIM(SUBSTITUTE(T447,CHAR(160)," ")))&lt;&gt;UPPER(TRIM(SUBSTITUTE(W447,CHAR(160)," "))))),"",(V447*VLOOKUP(UPPER(TRIM(SUBSTITUTE(W447,CHAR(160)," "))),AP4:AS49,3,FALSE))/(S447*VLOOKUP(UPPER(TRIM(SUBSTITUTE(T447,CHAR(160)," "))),AP4:AS49,3,FALSE))),"")),IFERROR(AK446,"")))</f>
        <v/>
      </c>
      <c r="AL447" s="40" t="str">
        <f t="shared" si="91"/>
        <v/>
      </c>
      <c r="AM447" s="50">
        <f t="shared" si="92"/>
        <v>0</v>
      </c>
      <c r="AN447" s="1"/>
      <c r="AO447" s="1"/>
      <c r="AP447" s="65" t="s">
        <v>444</v>
      </c>
      <c r="AQ447" s="1"/>
      <c r="AR447" s="1"/>
      <c r="AS447" s="1"/>
      <c r="BJ447" s="229">
        <v>1</v>
      </c>
    </row>
    <row r="448" spans="2:62" ht="20.100000000000001" customHeight="1" x14ac:dyDescent="0.25">
      <c r="B448" s="178">
        <f t="shared" si="93"/>
        <v>0</v>
      </c>
      <c r="C448" s="156"/>
      <c r="D448" s="157"/>
      <c r="E448" s="157"/>
      <c r="F448" s="157"/>
      <c r="G448" s="157"/>
      <c r="H448" s="157"/>
      <c r="I448" s="158"/>
      <c r="K448" s="255" t="str">
        <f t="shared" si="94"/>
        <v>►</v>
      </c>
      <c r="L448" s="341"/>
      <c r="M448" s="341"/>
      <c r="N448" s="341"/>
      <c r="O448" s="341"/>
      <c r="P448" s="341"/>
      <c r="Q448" s="1"/>
      <c r="R448" s="1"/>
      <c r="S448" s="77"/>
      <c r="T448" s="77"/>
      <c r="U448" s="77"/>
      <c r="V448" s="77"/>
      <c r="W448" s="1"/>
      <c r="X448" s="46" t="str">
        <f t="shared" si="86"/>
        <v/>
      </c>
      <c r="Y448" s="46" t="str">
        <f>IF(NOT(AND(LEFT(R448,1)="L",R448&lt;&gt;"LIGNE")),"",IF(UPPER(TRIM(W448))="QS","Qt. suffisante",IF(AJ448="","",IF(AF448="MASSE",IF(AJ448&gt;=1,"Kg","g"),IF(AF448="VOLUME",IF(AJ448&gt;=1,"L","cl"),IFERROR(VLOOKUP(UPPER(TRIM(V448)),AP4:AS49,4,FALSE),V448))))))</f>
        <v/>
      </c>
      <c r="Z448" s="78" t="str">
        <f t="shared" si="87"/>
        <v/>
      </c>
      <c r="AA448" s="45" t="str">
        <f>IF(NOT(AND(LEFT(R448,1)="L",R448&lt;&gt;"LIGNE")),"",IF(UPPER(TRIM(W448))="QS","Qt. suffisante",IF(AI448="","",IF(AF448="MASSE",IF(AI448&gt;=1,"Kg","g"),IF(AF448="VOLUME",IF(AI448&gt;=1,"L","cl"),IFERROR(VLOOKUP(UPPER(TRIM(V448)),AP4:AS49,4,FALSE),V448))))))</f>
        <v/>
      </c>
      <c r="AB448" s="47" t="str">
        <f t="shared" si="95"/>
        <v/>
      </c>
      <c r="AC448" s="47" t="str">
        <f t="shared" si="96"/>
        <v/>
      </c>
      <c r="AD448" s="47" t="str">
        <f t="shared" si="88"/>
        <v/>
      </c>
      <c r="AE448" s="1"/>
      <c r="AF448" s="48" t="str">
        <f>IF(NOT(AND(LEFT(R448,1)="L",R448&lt;&gt;"LIGNE")),"",IFERROR(VLOOKUP(UPPER(TRIM(V448)),AP4:AS49,2,FALSE),""))</f>
        <v/>
      </c>
      <c r="AG448" s="49" t="str">
        <f>IF(NOT(AND(LEFT(R448,1)="L",R448&lt;&gt;"LIGNE")),"",IFERROR(VLOOKUP(UPPER(TRIM(V448)),AP4:AS49,3,FALSE),""))</f>
        <v/>
      </c>
      <c r="AH448" s="49" t="str">
        <f t="shared" si="97"/>
        <v/>
      </c>
      <c r="AI448" s="49" t="str">
        <f t="shared" si="89"/>
        <v/>
      </c>
      <c r="AJ448" s="49" t="str">
        <f t="shared" si="90"/>
        <v/>
      </c>
      <c r="AK448" s="40" t="str">
        <f>IF(R448="RECETTE","",IF(R448="PRINCIPAL AUTEUR",IF(OR(S448="",T448="",V448="",W448="",S448=0),"",IFERROR(IF(OR(VLOOKUP(UPPER(TRIM(SUBSTITUTE(T448,CHAR(160)," "))),AP4:AS49,2,FALSE)&lt;&gt;VLOOKUP(UPPER(TRIM(SUBSTITUTE(W448,CHAR(160)," "))),AP4:AS49,2,FALSE),AND(VLOOKUP(UPPER(TRIM(SUBSTITUTE(T448,CHAR(160)," "))),AP4:AS49,2,FALSE)="AUTRE",UPPER(TRIM(SUBSTITUTE(T448,CHAR(160)," ")))&lt;&gt;UPPER(TRIM(SUBSTITUTE(W448,CHAR(160)," "))))),"",(V448*VLOOKUP(UPPER(TRIM(SUBSTITUTE(W448,CHAR(160)," "))),AP4:AS49,3,FALSE))/(S448*VLOOKUP(UPPER(TRIM(SUBSTITUTE(T448,CHAR(160)," "))),AP4:AS49,3,FALSE))),"")),IFERROR(AK447,"")))</f>
        <v/>
      </c>
      <c r="AL448" s="40" t="str">
        <f t="shared" si="91"/>
        <v/>
      </c>
      <c r="AM448" s="50">
        <f t="shared" si="92"/>
        <v>0</v>
      </c>
      <c r="AN448" s="1"/>
      <c r="AO448" s="1"/>
      <c r="AP448" s="60" t="s">
        <v>62</v>
      </c>
      <c r="AQ448" s="1"/>
      <c r="AR448" s="1"/>
      <c r="AS448" s="1"/>
      <c r="BJ448" s="229">
        <v>1</v>
      </c>
    </row>
    <row r="449" spans="2:62" ht="20.100000000000001" customHeight="1" x14ac:dyDescent="0.25">
      <c r="B449" s="178">
        <f t="shared" si="93"/>
        <v>0</v>
      </c>
      <c r="C449" s="156"/>
      <c r="D449" s="157"/>
      <c r="E449" s="157"/>
      <c r="F449" s="157"/>
      <c r="G449" s="157"/>
      <c r="H449" s="157"/>
      <c r="I449" s="158"/>
      <c r="K449" s="255" t="str">
        <f t="shared" si="94"/>
        <v>►</v>
      </c>
      <c r="L449" s="341"/>
      <c r="M449" s="341"/>
      <c r="N449" s="341"/>
      <c r="O449" s="341"/>
      <c r="P449" s="341"/>
      <c r="Q449" s="1"/>
      <c r="R449" s="1"/>
      <c r="S449" s="77"/>
      <c r="T449" s="77"/>
      <c r="U449" s="77"/>
      <c r="V449" s="77"/>
      <c r="W449" s="1"/>
      <c r="X449" s="46" t="str">
        <f t="shared" si="86"/>
        <v/>
      </c>
      <c r="Y449" s="46" t="str">
        <f>IF(NOT(AND(LEFT(R449,1)="L",R449&lt;&gt;"LIGNE")),"",IF(UPPER(TRIM(W449))="QS","Qt. suffisante",IF(AJ449="","",IF(AF449="MASSE",IF(AJ449&gt;=1,"Kg","g"),IF(AF449="VOLUME",IF(AJ449&gt;=1,"L","cl"),IFERROR(VLOOKUP(UPPER(TRIM(V449)),AP4:AS49,4,FALSE),V449))))))</f>
        <v/>
      </c>
      <c r="Z449" s="78" t="str">
        <f t="shared" si="87"/>
        <v/>
      </c>
      <c r="AA449" s="45" t="str">
        <f>IF(NOT(AND(LEFT(R449,1)="L",R449&lt;&gt;"LIGNE")),"",IF(UPPER(TRIM(W449))="QS","Qt. suffisante",IF(AI449="","",IF(AF449="MASSE",IF(AI449&gt;=1,"Kg","g"),IF(AF449="VOLUME",IF(AI449&gt;=1,"L","cl"),IFERROR(VLOOKUP(UPPER(TRIM(V449)),AP4:AS49,4,FALSE),V449))))))</f>
        <v/>
      </c>
      <c r="AB449" s="47" t="str">
        <f t="shared" si="95"/>
        <v/>
      </c>
      <c r="AC449" s="47" t="str">
        <f t="shared" si="96"/>
        <v/>
      </c>
      <c r="AD449" s="47" t="str">
        <f t="shared" si="88"/>
        <v/>
      </c>
      <c r="AE449" s="1"/>
      <c r="AF449" s="48" t="str">
        <f>IF(NOT(AND(LEFT(R449,1)="L",R449&lt;&gt;"LIGNE")),"",IFERROR(VLOOKUP(UPPER(TRIM(V449)),AP4:AS49,2,FALSE),""))</f>
        <v/>
      </c>
      <c r="AG449" s="49" t="str">
        <f>IF(NOT(AND(LEFT(R449,1)="L",R449&lt;&gt;"LIGNE")),"",IFERROR(VLOOKUP(UPPER(TRIM(V449)),AP4:AS49,3,FALSE),""))</f>
        <v/>
      </c>
      <c r="AH449" s="49" t="str">
        <f t="shared" si="97"/>
        <v/>
      </c>
      <c r="AI449" s="49" t="str">
        <f t="shared" si="89"/>
        <v/>
      </c>
      <c r="AJ449" s="49" t="str">
        <f t="shared" si="90"/>
        <v/>
      </c>
      <c r="AK449" s="40" t="str">
        <f>IF(R449="RECETTE","",IF(R449="PRINCIPAL AUTEUR",IF(OR(S449="",T449="",V449="",W449="",S449=0),"",IFERROR(IF(OR(VLOOKUP(UPPER(TRIM(SUBSTITUTE(T449,CHAR(160)," "))),AP4:AS49,2,FALSE)&lt;&gt;VLOOKUP(UPPER(TRIM(SUBSTITUTE(W449,CHAR(160)," "))),AP4:AS49,2,FALSE),AND(VLOOKUP(UPPER(TRIM(SUBSTITUTE(T449,CHAR(160)," "))),AP4:AS49,2,FALSE)="AUTRE",UPPER(TRIM(SUBSTITUTE(T449,CHAR(160)," ")))&lt;&gt;UPPER(TRIM(SUBSTITUTE(W449,CHAR(160)," "))))),"",(V449*VLOOKUP(UPPER(TRIM(SUBSTITUTE(W449,CHAR(160)," "))),AP4:AS49,3,FALSE))/(S449*VLOOKUP(UPPER(TRIM(SUBSTITUTE(T449,CHAR(160)," "))),AP4:AS49,3,FALSE))),"")),IFERROR(AK448,"")))</f>
        <v/>
      </c>
      <c r="AL449" s="40" t="str">
        <f t="shared" si="91"/>
        <v/>
      </c>
      <c r="AM449" s="50">
        <f t="shared" si="92"/>
        <v>0</v>
      </c>
      <c r="AN449" s="1"/>
      <c r="AO449" s="1"/>
      <c r="AP449" s="65" t="s">
        <v>445</v>
      </c>
      <c r="AQ449" s="1"/>
      <c r="AR449" s="1"/>
      <c r="AS449" s="1"/>
      <c r="BJ449" s="229">
        <v>1</v>
      </c>
    </row>
    <row r="450" spans="2:62" ht="20.100000000000001" customHeight="1" x14ac:dyDescent="0.25">
      <c r="B450" s="178">
        <f t="shared" si="93"/>
        <v>0</v>
      </c>
      <c r="C450" s="156"/>
      <c r="D450" s="157"/>
      <c r="E450" s="157"/>
      <c r="F450" s="157"/>
      <c r="G450" s="157"/>
      <c r="H450" s="157"/>
      <c r="I450" s="158"/>
      <c r="K450" s="255" t="str">
        <f t="shared" si="94"/>
        <v>►</v>
      </c>
      <c r="L450" s="341"/>
      <c r="M450" s="341"/>
      <c r="N450" s="341"/>
      <c r="O450" s="341"/>
      <c r="P450" s="341"/>
      <c r="Q450" s="1"/>
      <c r="R450" s="1"/>
      <c r="S450" s="77"/>
      <c r="T450" s="77"/>
      <c r="U450" s="77"/>
      <c r="V450" s="77"/>
      <c r="W450" s="1"/>
      <c r="X450" s="46" t="str">
        <f t="shared" si="86"/>
        <v/>
      </c>
      <c r="Y450" s="46" t="str">
        <f>IF(NOT(AND(LEFT(R450,1)="L",R450&lt;&gt;"LIGNE")),"",IF(UPPER(TRIM(W450))="QS","Qt. suffisante",IF(AJ450="","",IF(AF450="MASSE",IF(AJ450&gt;=1,"Kg","g"),IF(AF450="VOLUME",IF(AJ450&gt;=1,"L","cl"),IFERROR(VLOOKUP(UPPER(TRIM(V450)),AP4:AS49,4,FALSE),V450))))))</f>
        <v/>
      </c>
      <c r="Z450" s="78" t="str">
        <f t="shared" si="87"/>
        <v/>
      </c>
      <c r="AA450" s="45" t="str">
        <f>IF(NOT(AND(LEFT(R450,1)="L",R450&lt;&gt;"LIGNE")),"",IF(UPPER(TRIM(W450))="QS","Qt. suffisante",IF(AI450="","",IF(AF450="MASSE",IF(AI450&gt;=1,"Kg","g"),IF(AF450="VOLUME",IF(AI450&gt;=1,"L","cl"),IFERROR(VLOOKUP(UPPER(TRIM(V450)),AP4:AS49,4,FALSE),V450))))))</f>
        <v/>
      </c>
      <c r="AB450" s="47" t="str">
        <f t="shared" si="95"/>
        <v/>
      </c>
      <c r="AC450" s="47" t="str">
        <f t="shared" si="96"/>
        <v/>
      </c>
      <c r="AD450" s="47" t="str">
        <f t="shared" si="88"/>
        <v/>
      </c>
      <c r="AE450" s="1"/>
      <c r="AF450" s="48" t="str">
        <f>IF(NOT(AND(LEFT(R450,1)="L",R450&lt;&gt;"LIGNE")),"",IFERROR(VLOOKUP(UPPER(TRIM(V450)),AP4:AS49,2,FALSE),""))</f>
        <v/>
      </c>
      <c r="AG450" s="49" t="str">
        <f>IF(NOT(AND(LEFT(R450,1)="L",R450&lt;&gt;"LIGNE")),"",IFERROR(VLOOKUP(UPPER(TRIM(V450)),AP4:AS49,3,FALSE),""))</f>
        <v/>
      </c>
      <c r="AH450" s="49" t="str">
        <f t="shared" si="97"/>
        <v/>
      </c>
      <c r="AI450" s="49" t="str">
        <f t="shared" si="89"/>
        <v/>
      </c>
      <c r="AJ450" s="49" t="str">
        <f t="shared" si="90"/>
        <v/>
      </c>
      <c r="AK450" s="40" t="str">
        <f>IF(R450="RECETTE","",IF(R450="PRINCIPAL AUTEUR",IF(OR(S450="",T450="",V450="",W450="",S450=0),"",IFERROR(IF(OR(VLOOKUP(UPPER(TRIM(SUBSTITUTE(T450,CHAR(160)," "))),AP4:AS49,2,FALSE)&lt;&gt;VLOOKUP(UPPER(TRIM(SUBSTITUTE(W450,CHAR(160)," "))),AP4:AS49,2,FALSE),AND(VLOOKUP(UPPER(TRIM(SUBSTITUTE(T450,CHAR(160)," "))),AP4:AS49,2,FALSE)="AUTRE",UPPER(TRIM(SUBSTITUTE(T450,CHAR(160)," ")))&lt;&gt;UPPER(TRIM(SUBSTITUTE(W450,CHAR(160)," "))))),"",(V450*VLOOKUP(UPPER(TRIM(SUBSTITUTE(W450,CHAR(160)," "))),AP4:AS49,3,FALSE))/(S450*VLOOKUP(UPPER(TRIM(SUBSTITUTE(T450,CHAR(160)," "))),AP4:AS49,3,FALSE))),"")),IFERROR(AK449,"")))</f>
        <v/>
      </c>
      <c r="AL450" s="40" t="str">
        <f t="shared" si="91"/>
        <v/>
      </c>
      <c r="AM450" s="50">
        <f t="shared" si="92"/>
        <v>0</v>
      </c>
      <c r="AN450" s="1"/>
      <c r="AO450" s="1"/>
      <c r="AP450" s="65" t="s">
        <v>446</v>
      </c>
      <c r="AQ450" s="1"/>
      <c r="AR450" s="1"/>
      <c r="AS450" s="1"/>
      <c r="BJ450" s="229">
        <v>1</v>
      </c>
    </row>
    <row r="451" spans="2:62" ht="20.100000000000001" customHeight="1" x14ac:dyDescent="0.25">
      <c r="B451" s="178">
        <f t="shared" si="93"/>
        <v>0</v>
      </c>
      <c r="C451" s="156"/>
      <c r="D451" s="157"/>
      <c r="E451" s="157"/>
      <c r="F451" s="157"/>
      <c r="G451" s="157"/>
      <c r="H451" s="157"/>
      <c r="I451" s="158"/>
      <c r="K451" s="255" t="str">
        <f t="shared" si="94"/>
        <v>►</v>
      </c>
      <c r="L451" s="341"/>
      <c r="M451" s="341"/>
      <c r="N451" s="341"/>
      <c r="O451" s="341"/>
      <c r="P451" s="341"/>
      <c r="Q451" s="1"/>
      <c r="R451" s="1"/>
      <c r="S451" s="77"/>
      <c r="T451" s="77"/>
      <c r="U451" s="77"/>
      <c r="V451" s="77"/>
      <c r="W451" s="1"/>
      <c r="X451" s="46" t="str">
        <f t="shared" si="86"/>
        <v/>
      </c>
      <c r="Y451" s="46" t="str">
        <f>IF(NOT(AND(LEFT(R451,1)="L",R451&lt;&gt;"LIGNE")),"",IF(UPPER(TRIM(W451))="QS","Qt. suffisante",IF(AJ451="","",IF(AF451="MASSE",IF(AJ451&gt;=1,"Kg","g"),IF(AF451="VOLUME",IF(AJ451&gt;=1,"L","cl"),IFERROR(VLOOKUP(UPPER(TRIM(V451)),AP4:AS49,4,FALSE),V451))))))</f>
        <v/>
      </c>
      <c r="Z451" s="78" t="str">
        <f t="shared" si="87"/>
        <v/>
      </c>
      <c r="AA451" s="45" t="str">
        <f>IF(NOT(AND(LEFT(R451,1)="L",R451&lt;&gt;"LIGNE")),"",IF(UPPER(TRIM(W451))="QS","Qt. suffisante",IF(AI451="","",IF(AF451="MASSE",IF(AI451&gt;=1,"Kg","g"),IF(AF451="VOLUME",IF(AI451&gt;=1,"L","cl"),IFERROR(VLOOKUP(UPPER(TRIM(V451)),AP4:AS49,4,FALSE),V451))))))</f>
        <v/>
      </c>
      <c r="AB451" s="47" t="str">
        <f t="shared" si="95"/>
        <v/>
      </c>
      <c r="AC451" s="47" t="str">
        <f t="shared" si="96"/>
        <v/>
      </c>
      <c r="AD451" s="47" t="str">
        <f t="shared" si="88"/>
        <v/>
      </c>
      <c r="AE451" s="1"/>
      <c r="AF451" s="48" t="str">
        <f>IF(NOT(AND(LEFT(R451,1)="L",R451&lt;&gt;"LIGNE")),"",IFERROR(VLOOKUP(UPPER(TRIM(V451)),AP4:AS49,2,FALSE),""))</f>
        <v/>
      </c>
      <c r="AG451" s="49" t="str">
        <f>IF(NOT(AND(LEFT(R451,1)="L",R451&lt;&gt;"LIGNE")),"",IFERROR(VLOOKUP(UPPER(TRIM(V451)),AP4:AS49,3,FALSE),""))</f>
        <v/>
      </c>
      <c r="AH451" s="49" t="str">
        <f t="shared" si="97"/>
        <v/>
      </c>
      <c r="AI451" s="49" t="str">
        <f t="shared" si="89"/>
        <v/>
      </c>
      <c r="AJ451" s="49" t="str">
        <f t="shared" si="90"/>
        <v/>
      </c>
      <c r="AK451" s="40" t="str">
        <f>IF(R451="RECETTE","",IF(R451="PRINCIPAL AUTEUR",IF(OR(S451="",T451="",V451="",W451="",S451=0),"",IFERROR(IF(OR(VLOOKUP(UPPER(TRIM(SUBSTITUTE(T451,CHAR(160)," "))),AP4:AS49,2,FALSE)&lt;&gt;VLOOKUP(UPPER(TRIM(SUBSTITUTE(W451,CHAR(160)," "))),AP4:AS49,2,FALSE),AND(VLOOKUP(UPPER(TRIM(SUBSTITUTE(T451,CHAR(160)," "))),AP4:AS49,2,FALSE)="AUTRE",UPPER(TRIM(SUBSTITUTE(T451,CHAR(160)," ")))&lt;&gt;UPPER(TRIM(SUBSTITUTE(W451,CHAR(160)," "))))),"",(V451*VLOOKUP(UPPER(TRIM(SUBSTITUTE(W451,CHAR(160)," "))),AP4:AS49,3,FALSE))/(S451*VLOOKUP(UPPER(TRIM(SUBSTITUTE(T451,CHAR(160)," "))),AP4:AS49,3,FALSE))),"")),IFERROR(AK450,"")))</f>
        <v/>
      </c>
      <c r="AL451" s="40" t="str">
        <f t="shared" si="91"/>
        <v/>
      </c>
      <c r="AM451" s="50">
        <f t="shared" si="92"/>
        <v>0</v>
      </c>
      <c r="AN451" s="1"/>
      <c r="AO451" s="1"/>
      <c r="AP451" s="65" t="s">
        <v>447</v>
      </c>
      <c r="AQ451" s="1"/>
      <c r="AR451" s="1"/>
      <c r="AS451" s="1"/>
      <c r="BJ451" s="229">
        <v>1</v>
      </c>
    </row>
    <row r="452" spans="2:62" ht="20.100000000000001" customHeight="1" x14ac:dyDescent="0.25">
      <c r="B452" s="178">
        <f t="shared" si="93"/>
        <v>0</v>
      </c>
      <c r="C452" s="156"/>
      <c r="D452" s="157"/>
      <c r="E452" s="157"/>
      <c r="F452" s="157"/>
      <c r="G452" s="157"/>
      <c r="H452" s="157"/>
      <c r="I452" s="158"/>
      <c r="K452" s="255" t="str">
        <f t="shared" si="94"/>
        <v>►</v>
      </c>
      <c r="L452" s="341"/>
      <c r="M452" s="341"/>
      <c r="N452" s="341"/>
      <c r="O452" s="341"/>
      <c r="P452" s="341"/>
      <c r="Q452" s="1"/>
      <c r="R452" s="1"/>
      <c r="S452" s="77"/>
      <c r="T452" s="77"/>
      <c r="U452" s="77"/>
      <c r="V452" s="77"/>
      <c r="W452" s="1"/>
      <c r="X452" s="46" t="str">
        <f t="shared" si="86"/>
        <v/>
      </c>
      <c r="Y452" s="46" t="str">
        <f>IF(NOT(AND(LEFT(R452,1)="L",R452&lt;&gt;"LIGNE")),"",IF(UPPER(TRIM(W452))="QS","Qt. suffisante",IF(AJ452="","",IF(AF452="MASSE",IF(AJ452&gt;=1,"Kg","g"),IF(AF452="VOLUME",IF(AJ452&gt;=1,"L","cl"),IFERROR(VLOOKUP(UPPER(TRIM(V452)),AP4:AS49,4,FALSE),V452))))))</f>
        <v/>
      </c>
      <c r="Z452" s="78" t="str">
        <f t="shared" si="87"/>
        <v/>
      </c>
      <c r="AA452" s="45" t="str">
        <f>IF(NOT(AND(LEFT(R452,1)="L",R452&lt;&gt;"LIGNE")),"",IF(UPPER(TRIM(W452))="QS","Qt. suffisante",IF(AI452="","",IF(AF452="MASSE",IF(AI452&gt;=1,"Kg","g"),IF(AF452="VOLUME",IF(AI452&gt;=1,"L","cl"),IFERROR(VLOOKUP(UPPER(TRIM(V452)),AP4:AS49,4,FALSE),V452))))))</f>
        <v/>
      </c>
      <c r="AB452" s="47" t="str">
        <f t="shared" si="95"/>
        <v/>
      </c>
      <c r="AC452" s="47" t="str">
        <f t="shared" si="96"/>
        <v/>
      </c>
      <c r="AD452" s="47" t="str">
        <f t="shared" si="88"/>
        <v/>
      </c>
      <c r="AE452" s="1"/>
      <c r="AF452" s="48" t="str">
        <f>IF(NOT(AND(LEFT(R452,1)="L",R452&lt;&gt;"LIGNE")),"",IFERROR(VLOOKUP(UPPER(TRIM(V452)),AP4:AS49,2,FALSE),""))</f>
        <v/>
      </c>
      <c r="AG452" s="49" t="str">
        <f>IF(NOT(AND(LEFT(R452,1)="L",R452&lt;&gt;"LIGNE")),"",IFERROR(VLOOKUP(UPPER(TRIM(V452)),AP4:AS49,3,FALSE),""))</f>
        <v/>
      </c>
      <c r="AH452" s="49" t="str">
        <f t="shared" si="97"/>
        <v/>
      </c>
      <c r="AI452" s="49" t="str">
        <f t="shared" si="89"/>
        <v/>
      </c>
      <c r="AJ452" s="49" t="str">
        <f t="shared" si="90"/>
        <v/>
      </c>
      <c r="AK452" s="40" t="str">
        <f>IF(R452="RECETTE","",IF(R452="PRINCIPAL AUTEUR",IF(OR(S452="",T452="",V452="",W452="",S452=0),"",IFERROR(IF(OR(VLOOKUP(UPPER(TRIM(SUBSTITUTE(T452,CHAR(160)," "))),AP4:AS49,2,FALSE)&lt;&gt;VLOOKUP(UPPER(TRIM(SUBSTITUTE(W452,CHAR(160)," "))),AP4:AS49,2,FALSE),AND(VLOOKUP(UPPER(TRIM(SUBSTITUTE(T452,CHAR(160)," "))),AP4:AS49,2,FALSE)="AUTRE",UPPER(TRIM(SUBSTITUTE(T452,CHAR(160)," ")))&lt;&gt;UPPER(TRIM(SUBSTITUTE(W452,CHAR(160)," "))))),"",(V452*VLOOKUP(UPPER(TRIM(SUBSTITUTE(W452,CHAR(160)," "))),AP4:AS49,3,FALSE))/(S452*VLOOKUP(UPPER(TRIM(SUBSTITUTE(T452,CHAR(160)," "))),AP4:AS49,3,FALSE))),"")),IFERROR(AK451,"")))</f>
        <v/>
      </c>
      <c r="AL452" s="40" t="str">
        <f t="shared" si="91"/>
        <v/>
      </c>
      <c r="AM452" s="50">
        <f t="shared" si="92"/>
        <v>0</v>
      </c>
      <c r="AN452" s="1"/>
      <c r="AO452" s="1"/>
      <c r="AP452" s="65" t="s">
        <v>448</v>
      </c>
      <c r="AQ452" s="1"/>
      <c r="AR452" s="1"/>
      <c r="AS452" s="1"/>
      <c r="BJ452" s="229">
        <v>1</v>
      </c>
    </row>
    <row r="453" spans="2:62" ht="20.100000000000001" customHeight="1" x14ac:dyDescent="0.25">
      <c r="B453" s="178">
        <f t="shared" si="93"/>
        <v>0</v>
      </c>
      <c r="C453" s="156"/>
      <c r="D453" s="157"/>
      <c r="E453" s="157"/>
      <c r="F453" s="157"/>
      <c r="G453" s="157"/>
      <c r="H453" s="157"/>
      <c r="I453" s="158"/>
      <c r="K453" s="255" t="str">
        <f t="shared" si="94"/>
        <v>►</v>
      </c>
      <c r="L453" s="341"/>
      <c r="M453" s="341"/>
      <c r="N453" s="341"/>
      <c r="O453" s="341"/>
      <c r="P453" s="341"/>
      <c r="Q453" s="1"/>
      <c r="R453" s="1"/>
      <c r="S453" s="77"/>
      <c r="T453" s="77"/>
      <c r="U453" s="77"/>
      <c r="V453" s="77"/>
      <c r="W453" s="1"/>
      <c r="X453" s="46" t="str">
        <f t="shared" si="86"/>
        <v/>
      </c>
      <c r="Y453" s="46" t="str">
        <f>IF(NOT(AND(LEFT(R453,1)="L",R453&lt;&gt;"LIGNE")),"",IF(UPPER(TRIM(W453))="QS","Qt. suffisante",IF(AJ453="","",IF(AF453="MASSE",IF(AJ453&gt;=1,"Kg","g"),IF(AF453="VOLUME",IF(AJ453&gt;=1,"L","cl"),IFERROR(VLOOKUP(UPPER(TRIM(V453)),AP4:AS49,4,FALSE),V453))))))</f>
        <v/>
      </c>
      <c r="Z453" s="78" t="str">
        <f t="shared" si="87"/>
        <v/>
      </c>
      <c r="AA453" s="45" t="str">
        <f>IF(NOT(AND(LEFT(R453,1)="L",R453&lt;&gt;"LIGNE")),"",IF(UPPER(TRIM(W453))="QS","Qt. suffisante",IF(AI453="","",IF(AF453="MASSE",IF(AI453&gt;=1,"Kg","g"),IF(AF453="VOLUME",IF(AI453&gt;=1,"L","cl"),IFERROR(VLOOKUP(UPPER(TRIM(V453)),AP4:AS49,4,FALSE),V453))))))</f>
        <v/>
      </c>
      <c r="AB453" s="47" t="str">
        <f t="shared" si="95"/>
        <v/>
      </c>
      <c r="AC453" s="47" t="str">
        <f t="shared" si="96"/>
        <v/>
      </c>
      <c r="AD453" s="47" t="str">
        <f t="shared" si="88"/>
        <v/>
      </c>
      <c r="AE453" s="1"/>
      <c r="AF453" s="48" t="str">
        <f>IF(NOT(AND(LEFT(R453,1)="L",R453&lt;&gt;"LIGNE")),"",IFERROR(VLOOKUP(UPPER(TRIM(V453)),AP4:AS49,2,FALSE),""))</f>
        <v/>
      </c>
      <c r="AG453" s="49" t="str">
        <f>IF(NOT(AND(LEFT(R453,1)="L",R453&lt;&gt;"LIGNE")),"",IFERROR(VLOOKUP(UPPER(TRIM(V453)),AP4:AS49,3,FALSE),""))</f>
        <v/>
      </c>
      <c r="AH453" s="49" t="str">
        <f t="shared" si="97"/>
        <v/>
      </c>
      <c r="AI453" s="49" t="str">
        <f t="shared" si="89"/>
        <v/>
      </c>
      <c r="AJ453" s="49" t="str">
        <f t="shared" si="90"/>
        <v/>
      </c>
      <c r="AK453" s="40" t="str">
        <f>IF(R453="RECETTE","",IF(R453="PRINCIPAL AUTEUR",IF(OR(S453="",T453="",V453="",W453="",S453=0),"",IFERROR(IF(OR(VLOOKUP(UPPER(TRIM(SUBSTITUTE(T453,CHAR(160)," "))),AP4:AS49,2,FALSE)&lt;&gt;VLOOKUP(UPPER(TRIM(SUBSTITUTE(W453,CHAR(160)," "))),AP4:AS49,2,FALSE),AND(VLOOKUP(UPPER(TRIM(SUBSTITUTE(T453,CHAR(160)," "))),AP4:AS49,2,FALSE)="AUTRE",UPPER(TRIM(SUBSTITUTE(T453,CHAR(160)," ")))&lt;&gt;UPPER(TRIM(SUBSTITUTE(W453,CHAR(160)," "))))),"",(V453*VLOOKUP(UPPER(TRIM(SUBSTITUTE(W453,CHAR(160)," "))),AP4:AS49,3,FALSE))/(S453*VLOOKUP(UPPER(TRIM(SUBSTITUTE(T453,CHAR(160)," "))),AP4:AS49,3,FALSE))),"")),IFERROR(AK452,"")))</f>
        <v/>
      </c>
      <c r="AL453" s="40" t="str">
        <f t="shared" si="91"/>
        <v/>
      </c>
      <c r="AM453" s="50">
        <f t="shared" si="92"/>
        <v>0</v>
      </c>
      <c r="AN453" s="1"/>
      <c r="AO453" s="1"/>
      <c r="AP453" s="65" t="s">
        <v>449</v>
      </c>
      <c r="AQ453" s="1"/>
      <c r="AR453" s="1"/>
      <c r="AS453" s="1"/>
      <c r="BJ453" s="229">
        <v>1</v>
      </c>
    </row>
    <row r="454" spans="2:62" ht="20.100000000000001" customHeight="1" x14ac:dyDescent="0.25">
      <c r="B454" s="178">
        <f t="shared" si="93"/>
        <v>0</v>
      </c>
      <c r="C454" s="156"/>
      <c r="D454" s="157"/>
      <c r="E454" s="157"/>
      <c r="F454" s="157"/>
      <c r="G454" s="157"/>
      <c r="H454" s="157"/>
      <c r="I454" s="158"/>
      <c r="K454" s="255" t="str">
        <f t="shared" si="94"/>
        <v>►</v>
      </c>
      <c r="L454" s="341"/>
      <c r="M454" s="341"/>
      <c r="N454" s="341"/>
      <c r="O454" s="341"/>
      <c r="P454" s="341"/>
      <c r="Q454" s="1"/>
      <c r="R454" s="1"/>
      <c r="S454" s="77"/>
      <c r="T454" s="77"/>
      <c r="U454" s="77"/>
      <c r="V454" s="77"/>
      <c r="W454" s="1"/>
      <c r="X454" s="46" t="str">
        <f t="shared" si="86"/>
        <v/>
      </c>
      <c r="Y454" s="46" t="str">
        <f>IF(NOT(AND(LEFT(R454,1)="L",R454&lt;&gt;"LIGNE")),"",IF(UPPER(TRIM(W454))="QS","Qt. suffisante",IF(AJ454="","",IF(AF454="MASSE",IF(AJ454&gt;=1,"Kg","g"),IF(AF454="VOLUME",IF(AJ454&gt;=1,"L","cl"),IFERROR(VLOOKUP(UPPER(TRIM(V454)),AP4:AS49,4,FALSE),V454))))))</f>
        <v/>
      </c>
      <c r="Z454" s="78" t="str">
        <f t="shared" si="87"/>
        <v/>
      </c>
      <c r="AA454" s="45" t="str">
        <f>IF(NOT(AND(LEFT(R454,1)="L",R454&lt;&gt;"LIGNE")),"",IF(UPPER(TRIM(W454))="QS","Qt. suffisante",IF(AI454="","",IF(AF454="MASSE",IF(AI454&gt;=1,"Kg","g"),IF(AF454="VOLUME",IF(AI454&gt;=1,"L","cl"),IFERROR(VLOOKUP(UPPER(TRIM(V454)),AP4:AS49,4,FALSE),V454))))))</f>
        <v/>
      </c>
      <c r="AB454" s="47" t="str">
        <f t="shared" si="95"/>
        <v/>
      </c>
      <c r="AC454" s="47" t="str">
        <f t="shared" si="96"/>
        <v/>
      </c>
      <c r="AD454" s="47" t="str">
        <f t="shared" si="88"/>
        <v/>
      </c>
      <c r="AE454" s="1"/>
      <c r="AF454" s="48" t="str">
        <f>IF(NOT(AND(LEFT(R454,1)="L",R454&lt;&gt;"LIGNE")),"",IFERROR(VLOOKUP(UPPER(TRIM(V454)),AP4:AS49,2,FALSE),""))</f>
        <v/>
      </c>
      <c r="AG454" s="49" t="str">
        <f>IF(NOT(AND(LEFT(R454,1)="L",R454&lt;&gt;"LIGNE")),"",IFERROR(VLOOKUP(UPPER(TRIM(V454)),AP4:AS49,3,FALSE),""))</f>
        <v/>
      </c>
      <c r="AH454" s="49" t="str">
        <f t="shared" si="97"/>
        <v/>
      </c>
      <c r="AI454" s="49" t="str">
        <f t="shared" si="89"/>
        <v/>
      </c>
      <c r="AJ454" s="49" t="str">
        <f t="shared" si="90"/>
        <v/>
      </c>
      <c r="AK454" s="40" t="str">
        <f>IF(R454="RECETTE","",IF(R454="PRINCIPAL AUTEUR",IF(OR(S454="",T454="",V454="",W454="",S454=0),"",IFERROR(IF(OR(VLOOKUP(UPPER(TRIM(SUBSTITUTE(T454,CHAR(160)," "))),AP4:AS49,2,FALSE)&lt;&gt;VLOOKUP(UPPER(TRIM(SUBSTITUTE(W454,CHAR(160)," "))),AP4:AS49,2,FALSE),AND(VLOOKUP(UPPER(TRIM(SUBSTITUTE(T454,CHAR(160)," "))),AP4:AS49,2,FALSE)="AUTRE",UPPER(TRIM(SUBSTITUTE(T454,CHAR(160)," ")))&lt;&gt;UPPER(TRIM(SUBSTITUTE(W454,CHAR(160)," "))))),"",(V454*VLOOKUP(UPPER(TRIM(SUBSTITUTE(W454,CHAR(160)," "))),AP4:AS49,3,FALSE))/(S454*VLOOKUP(UPPER(TRIM(SUBSTITUTE(T454,CHAR(160)," "))),AP4:AS49,3,FALSE))),"")),IFERROR(AK453,"")))</f>
        <v/>
      </c>
      <c r="AL454" s="40" t="str">
        <f t="shared" si="91"/>
        <v/>
      </c>
      <c r="AM454" s="50">
        <f t="shared" si="92"/>
        <v>0</v>
      </c>
      <c r="AN454" s="1"/>
      <c r="AO454" s="1"/>
      <c r="AP454" s="65" t="s">
        <v>454</v>
      </c>
      <c r="AQ454" s="1"/>
      <c r="AR454" s="1"/>
      <c r="AS454" s="1"/>
      <c r="BJ454" s="229">
        <v>1</v>
      </c>
    </row>
    <row r="455" spans="2:62" ht="20.100000000000001" customHeight="1" x14ac:dyDescent="0.25">
      <c r="B455" s="178">
        <f t="shared" si="93"/>
        <v>0</v>
      </c>
      <c r="C455" s="156"/>
      <c r="D455" s="157"/>
      <c r="E455" s="157"/>
      <c r="F455" s="157"/>
      <c r="G455" s="157"/>
      <c r="H455" s="157"/>
      <c r="I455" s="158"/>
      <c r="K455" s="255" t="str">
        <f t="shared" si="94"/>
        <v>►</v>
      </c>
      <c r="L455" s="341"/>
      <c r="M455" s="341"/>
      <c r="N455" s="341"/>
      <c r="O455" s="341"/>
      <c r="P455" s="341"/>
      <c r="Q455" s="1"/>
      <c r="R455" s="1"/>
      <c r="S455" s="77"/>
      <c r="T455" s="77"/>
      <c r="U455" s="77"/>
      <c r="V455" s="77"/>
      <c r="W455" s="1"/>
      <c r="X455" s="46" t="str">
        <f t="shared" si="86"/>
        <v/>
      </c>
      <c r="Y455" s="46" t="str">
        <f>IF(NOT(AND(LEFT(R455,1)="L",R455&lt;&gt;"LIGNE")),"",IF(UPPER(TRIM(W455))="QS","Qt. suffisante",IF(AJ455="","",IF(AF455="MASSE",IF(AJ455&gt;=1,"Kg","g"),IF(AF455="VOLUME",IF(AJ455&gt;=1,"L","cl"),IFERROR(VLOOKUP(UPPER(TRIM(V455)),AP4:AS49,4,FALSE),V455))))))</f>
        <v/>
      </c>
      <c r="Z455" s="78" t="str">
        <f t="shared" si="87"/>
        <v/>
      </c>
      <c r="AA455" s="45" t="str">
        <f>IF(NOT(AND(LEFT(R455,1)="L",R455&lt;&gt;"LIGNE")),"",IF(UPPER(TRIM(W455))="QS","Qt. suffisante",IF(AI455="","",IF(AF455="MASSE",IF(AI455&gt;=1,"Kg","g"),IF(AF455="VOLUME",IF(AI455&gt;=1,"L","cl"),IFERROR(VLOOKUP(UPPER(TRIM(V455)),AP4:AS49,4,FALSE),V455))))))</f>
        <v/>
      </c>
      <c r="AB455" s="47" t="str">
        <f t="shared" si="95"/>
        <v/>
      </c>
      <c r="AC455" s="47" t="str">
        <f t="shared" si="96"/>
        <v/>
      </c>
      <c r="AD455" s="47" t="str">
        <f t="shared" si="88"/>
        <v/>
      </c>
      <c r="AE455" s="1"/>
      <c r="AF455" s="48" t="str">
        <f>IF(NOT(AND(LEFT(R455,1)="L",R455&lt;&gt;"LIGNE")),"",IFERROR(VLOOKUP(UPPER(TRIM(V455)),AP4:AS49,2,FALSE),""))</f>
        <v/>
      </c>
      <c r="AG455" s="49" t="str">
        <f>IF(NOT(AND(LEFT(R455,1)="L",R455&lt;&gt;"LIGNE")),"",IFERROR(VLOOKUP(UPPER(TRIM(V455)),AP4:AS49,3,FALSE),""))</f>
        <v/>
      </c>
      <c r="AH455" s="49" t="str">
        <f t="shared" si="97"/>
        <v/>
      </c>
      <c r="AI455" s="49" t="str">
        <f t="shared" si="89"/>
        <v/>
      </c>
      <c r="AJ455" s="49" t="str">
        <f t="shared" si="90"/>
        <v/>
      </c>
      <c r="AK455" s="40" t="str">
        <f>IF(R455="RECETTE","",IF(R455="PRINCIPAL AUTEUR",IF(OR(S455="",T455="",V455="",W455="",S455=0),"",IFERROR(IF(OR(VLOOKUP(UPPER(TRIM(SUBSTITUTE(T455,CHAR(160)," "))),AP4:AS49,2,FALSE)&lt;&gt;VLOOKUP(UPPER(TRIM(SUBSTITUTE(W455,CHAR(160)," "))),AP4:AS49,2,FALSE),AND(VLOOKUP(UPPER(TRIM(SUBSTITUTE(T455,CHAR(160)," "))),AP4:AS49,2,FALSE)="AUTRE",UPPER(TRIM(SUBSTITUTE(T455,CHAR(160)," ")))&lt;&gt;UPPER(TRIM(SUBSTITUTE(W455,CHAR(160)," "))))),"",(V455*VLOOKUP(UPPER(TRIM(SUBSTITUTE(W455,CHAR(160)," "))),AP4:AS49,3,FALSE))/(S455*VLOOKUP(UPPER(TRIM(SUBSTITUTE(T455,CHAR(160)," "))),AP4:AS49,3,FALSE))),"")),IFERROR(AK454,"")))</f>
        <v/>
      </c>
      <c r="AL455" s="40" t="str">
        <f t="shared" si="91"/>
        <v/>
      </c>
      <c r="AM455" s="50">
        <f t="shared" si="92"/>
        <v>0</v>
      </c>
      <c r="AN455" s="1"/>
      <c r="AO455" s="1"/>
      <c r="AP455" s="65" t="s">
        <v>455</v>
      </c>
      <c r="AQ455" s="1"/>
      <c r="AR455" s="1"/>
      <c r="AS455" s="1"/>
      <c r="BJ455" s="229">
        <v>1</v>
      </c>
    </row>
    <row r="456" spans="2:62" ht="20.100000000000001" customHeight="1" x14ac:dyDescent="0.25">
      <c r="B456" s="178">
        <f t="shared" si="93"/>
        <v>0</v>
      </c>
      <c r="C456" s="156"/>
      <c r="D456" s="157"/>
      <c r="E456" s="157"/>
      <c r="F456" s="157"/>
      <c r="G456" s="157"/>
      <c r="H456" s="157"/>
      <c r="I456" s="158"/>
      <c r="K456" s="255" t="str">
        <f t="shared" si="94"/>
        <v>►</v>
      </c>
      <c r="L456" s="341"/>
      <c r="M456" s="341"/>
      <c r="N456" s="341"/>
      <c r="O456" s="341"/>
      <c r="P456" s="341"/>
      <c r="Q456" s="1"/>
      <c r="R456" s="1"/>
      <c r="S456" s="77"/>
      <c r="T456" s="77"/>
      <c r="U456" s="77"/>
      <c r="V456" s="77"/>
      <c r="W456" s="1"/>
      <c r="X456" s="46" t="str">
        <f t="shared" ref="X456:X519" si="98">IF(NOT(AND(LEFT(R456,1)="L",R456&lt;&gt;"LIGNE")),"",IF(UPPER(TRIM(W456))="QS","",IF(AJ456="","",IF(AF456="MASSE",IF(AJ456&gt;=1,ROUND(AJ456,2),ROUND(AJ456*1000,0)),IF(AF456="VOLUME",IF(AJ456&gt;=1,ROUND(AJ456,2),ROUND(AJ456*100,0)),ROUND(AJ456,0))))))</f>
        <v/>
      </c>
      <c r="Y456" s="46" t="str">
        <f>IF(NOT(AND(LEFT(R456,1)="L",R456&lt;&gt;"LIGNE")),"",IF(UPPER(TRIM(W456))="QS","Qt. suffisante",IF(AJ456="","",IF(AF456="MASSE",IF(AJ456&gt;=1,"Kg","g"),IF(AF456="VOLUME",IF(AJ456&gt;=1,"L","cl"),IFERROR(VLOOKUP(UPPER(TRIM(V456)),AP4:AS49,4,FALSE),V456))))))</f>
        <v/>
      </c>
      <c r="Z456" s="78" t="str">
        <f t="shared" ref="Z456:Z519" si="99">IF(NOT(AND(LEFT(R456,1)="L",R456&lt;&gt;"LIGNE")),"",IF(UPPER(TRIM(W456))="QS","",IF(AI456="","",IF(AF456="MASSE",IF(AI456&gt;=1,ROUND(AI456,2),ROUND(AI456*1000,0)),IF(AF456="VOLUME",IF(AI456&gt;=1,ROUND(AI456,2),ROUND(AI456*100,0)),ROUND(AI456,0))))))</f>
        <v/>
      </c>
      <c r="AA456" s="45" t="str">
        <f>IF(NOT(AND(LEFT(R456,1)="L",R456&lt;&gt;"LIGNE")),"",IF(UPPER(TRIM(W456))="QS","Qt. suffisante",IF(AI456="","",IF(AF456="MASSE",IF(AI456&gt;=1,"Kg","g"),IF(AF456="VOLUME",IF(AI456&gt;=1,"L","cl"),IFERROR(VLOOKUP(UPPER(TRIM(V456)),AP4:AS49,4,FALSE),V456))))))</f>
        <v/>
      </c>
      <c r="AB456" s="47" t="str">
        <f t="shared" si="95"/>
        <v/>
      </c>
      <c r="AC456" s="47" t="str">
        <f t="shared" si="96"/>
        <v/>
      </c>
      <c r="AD456" s="47" t="str">
        <f t="shared" ref="AD456:AD519" si="100">IF(R456&lt;&gt;"PRINCIPAL AUTEUR","",IFERROR(VLOOKUP(UPPER(TRIM(SUBSTITUTE(W456,CHAR(160)," "))),$AP$4:$AS$49,2,FALSE),""))</f>
        <v/>
      </c>
      <c r="AE456" s="1"/>
      <c r="AF456" s="48" t="str">
        <f>IF(NOT(AND(LEFT(R456,1)="L",R456&lt;&gt;"LIGNE")),"",IFERROR(VLOOKUP(UPPER(TRIM(V456)),AP4:AS49,2,FALSE),""))</f>
        <v/>
      </c>
      <c r="AG456" s="49" t="str">
        <f>IF(NOT(AND(LEFT(R456,1)="L",R456&lt;&gt;"LIGNE")),"",IFERROR(VLOOKUP(UPPER(TRIM(V456)),AP4:AS49,3,FALSE),""))</f>
        <v/>
      </c>
      <c r="AH456" s="49" t="str">
        <f t="shared" si="97"/>
        <v/>
      </c>
      <c r="AI456" s="49" t="str">
        <f t="shared" ref="AI456:AI519" si="101">IF(NOT(AND(LEFT(R456,1)="L",R456&lt;&gt;"LIGNE")),"",IF(UPPER(TRIM(W456))="QS","",IF(AH456="","",IF(UPPER(TRIM(W456))="F",AH456,IF(AK456="","",AH456*AK456)))))</f>
        <v/>
      </c>
      <c r="AJ456" s="49" t="str">
        <f t="shared" ref="AJ456:AJ519" si="102">IF(NOT(AND(LEFT(R456,1)="L",R456&lt;&gt;"LIGNE")),"",IF(UPPER(TRIM(W456))="QS","",IF(AH456="","",IF(UPPER(TRIM(W456))="F",AH456,IF(AL456="","",AH456*AL456)))))</f>
        <v/>
      </c>
      <c r="AK456" s="40" t="str">
        <f>IF(R456="RECETTE","",IF(R456="PRINCIPAL AUTEUR",IF(OR(S456="",T456="",V456="",W456="",S456=0),"",IFERROR(IF(OR(VLOOKUP(UPPER(TRIM(SUBSTITUTE(T456,CHAR(160)," "))),AP4:AS49,2,FALSE)&lt;&gt;VLOOKUP(UPPER(TRIM(SUBSTITUTE(W456,CHAR(160)," "))),AP4:AS49,2,FALSE),AND(VLOOKUP(UPPER(TRIM(SUBSTITUTE(T456,CHAR(160)," "))),AP4:AS49,2,FALSE)="AUTRE",UPPER(TRIM(SUBSTITUTE(T456,CHAR(160)," ")))&lt;&gt;UPPER(TRIM(SUBSTITUTE(W456,CHAR(160)," "))))),"",(V456*VLOOKUP(UPPER(TRIM(SUBSTITUTE(W456,CHAR(160)," "))),AP4:AS49,3,FALSE))/(S456*VLOOKUP(UPPER(TRIM(SUBSTITUTE(T456,CHAR(160)," "))),AP4:AS49,3,FALSE))),"")),IFERROR(AK455,"")))</f>
        <v/>
      </c>
      <c r="AL456" s="40" t="str">
        <f t="shared" ref="AL456:AL519" si="103">IF(R456="RECETTE","",IF(R456="COUVERTS",IF(OR(INDEX(T:T,ROW())="",INDEX(V:V,ROW())="",INDEX(T:T,ROW())=0),"",IFERROR(INDEX(V:V,ROW())/INDEX(T:T,ROW()),"")),AL455))</f>
        <v/>
      </c>
      <c r="AM456" s="50">
        <f t="shared" ref="AM456:AM519" si="104">IF(R456="RECETTE",S456,AM455)</f>
        <v>0</v>
      </c>
      <c r="AN456" s="1"/>
      <c r="AO456" s="1"/>
      <c r="AP456" s="65" t="s">
        <v>456</v>
      </c>
      <c r="AQ456" s="1"/>
      <c r="AR456" s="1"/>
      <c r="AS456" s="1"/>
      <c r="BJ456" s="229">
        <v>1</v>
      </c>
    </row>
    <row r="457" spans="2:62" ht="20.100000000000001" customHeight="1" x14ac:dyDescent="0.25">
      <c r="B457" s="178">
        <f t="shared" si="93"/>
        <v>0</v>
      </c>
      <c r="C457" s="156"/>
      <c r="D457" s="157"/>
      <c r="E457" s="157"/>
      <c r="F457" s="157"/>
      <c r="G457" s="157"/>
      <c r="H457" s="157"/>
      <c r="I457" s="158"/>
      <c r="K457" s="255" t="str">
        <f t="shared" si="94"/>
        <v>►</v>
      </c>
      <c r="L457" s="341"/>
      <c r="M457" s="341"/>
      <c r="N457" s="341"/>
      <c r="O457" s="341"/>
      <c r="P457" s="341"/>
      <c r="Q457" s="1"/>
      <c r="R457" s="1"/>
      <c r="S457" s="77"/>
      <c r="T457" s="77"/>
      <c r="U457" s="77"/>
      <c r="V457" s="77"/>
      <c r="W457" s="1"/>
      <c r="X457" s="46" t="str">
        <f t="shared" si="98"/>
        <v/>
      </c>
      <c r="Y457" s="46" t="str">
        <f>IF(NOT(AND(LEFT(R457,1)="L",R457&lt;&gt;"LIGNE")),"",IF(UPPER(TRIM(W457))="QS","Qt. suffisante",IF(AJ457="","",IF(AF457="MASSE",IF(AJ457&gt;=1,"Kg","g"),IF(AF457="VOLUME",IF(AJ457&gt;=1,"L","cl"),IFERROR(VLOOKUP(UPPER(TRIM(V457)),AP4:AS49,4,FALSE),V457))))))</f>
        <v/>
      </c>
      <c r="Z457" s="78" t="str">
        <f t="shared" si="99"/>
        <v/>
      </c>
      <c r="AA457" s="45" t="str">
        <f>IF(NOT(AND(LEFT(R457,1)="L",R457&lt;&gt;"LIGNE")),"",IF(UPPER(TRIM(W457))="QS","Qt. suffisante",IF(AI457="","",IF(AF457="MASSE",IF(AI457&gt;=1,"Kg","g"),IF(AF457="VOLUME",IF(AI457&gt;=1,"L","cl"),IFERROR(VLOOKUP(UPPER(TRIM(V457)),AP4:AS49,4,FALSE),V457))))))</f>
        <v/>
      </c>
      <c r="AB457" s="47" t="str">
        <f t="shared" si="95"/>
        <v/>
      </c>
      <c r="AC457" s="47" t="str">
        <f t="shared" si="96"/>
        <v/>
      </c>
      <c r="AD457" s="47" t="str">
        <f t="shared" si="100"/>
        <v/>
      </c>
      <c r="AE457" s="1"/>
      <c r="AF457" s="48" t="str">
        <f>IF(NOT(AND(LEFT(R457,1)="L",R457&lt;&gt;"LIGNE")),"",IFERROR(VLOOKUP(UPPER(TRIM(V457)),AP4:AS49,2,FALSE),""))</f>
        <v/>
      </c>
      <c r="AG457" s="49" t="str">
        <f>IF(NOT(AND(LEFT(R457,1)="L",R457&lt;&gt;"LIGNE")),"",IFERROR(VLOOKUP(UPPER(TRIM(V457)),AP4:AS49,3,FALSE),""))</f>
        <v/>
      </c>
      <c r="AH457" s="49" t="str">
        <f t="shared" si="97"/>
        <v/>
      </c>
      <c r="AI457" s="49" t="str">
        <f t="shared" si="101"/>
        <v/>
      </c>
      <c r="AJ457" s="49" t="str">
        <f t="shared" si="102"/>
        <v/>
      </c>
      <c r="AK457" s="40" t="str">
        <f>IF(R457="RECETTE","",IF(R457="PRINCIPAL AUTEUR",IF(OR(S457="",T457="",V457="",W457="",S457=0),"",IFERROR(IF(OR(VLOOKUP(UPPER(TRIM(SUBSTITUTE(T457,CHAR(160)," "))),AP4:AS49,2,FALSE)&lt;&gt;VLOOKUP(UPPER(TRIM(SUBSTITUTE(W457,CHAR(160)," "))),AP4:AS49,2,FALSE),AND(VLOOKUP(UPPER(TRIM(SUBSTITUTE(T457,CHAR(160)," "))),AP4:AS49,2,FALSE)="AUTRE",UPPER(TRIM(SUBSTITUTE(T457,CHAR(160)," ")))&lt;&gt;UPPER(TRIM(SUBSTITUTE(W457,CHAR(160)," "))))),"",(V457*VLOOKUP(UPPER(TRIM(SUBSTITUTE(W457,CHAR(160)," "))),AP4:AS49,3,FALSE))/(S457*VLOOKUP(UPPER(TRIM(SUBSTITUTE(T457,CHAR(160)," "))),AP4:AS49,3,FALSE))),"")),IFERROR(AK456,"")))</f>
        <v/>
      </c>
      <c r="AL457" s="40" t="str">
        <f t="shared" si="103"/>
        <v/>
      </c>
      <c r="AM457" s="50">
        <f t="shared" si="104"/>
        <v>0</v>
      </c>
      <c r="AN457" s="1"/>
      <c r="AO457" s="1"/>
      <c r="AP457" s="65" t="s">
        <v>457</v>
      </c>
      <c r="AQ457" s="1"/>
      <c r="AR457" s="1"/>
      <c r="AS457" s="1"/>
      <c r="BJ457" s="229">
        <v>1</v>
      </c>
    </row>
    <row r="458" spans="2:62" ht="20.100000000000001" customHeight="1" x14ac:dyDescent="0.25">
      <c r="B458" s="178">
        <f t="shared" si="93"/>
        <v>0</v>
      </c>
      <c r="C458" s="156"/>
      <c r="D458" s="157"/>
      <c r="E458" s="157"/>
      <c r="F458" s="157"/>
      <c r="G458" s="157"/>
      <c r="H458" s="157"/>
      <c r="I458" s="158"/>
      <c r="K458" s="255" t="str">
        <f t="shared" si="94"/>
        <v>►</v>
      </c>
      <c r="L458" s="341"/>
      <c r="M458" s="341"/>
      <c r="N458" s="341"/>
      <c r="O458" s="341"/>
      <c r="P458" s="341"/>
      <c r="Q458" s="1"/>
      <c r="R458" s="1"/>
      <c r="S458" s="77"/>
      <c r="T458" s="77"/>
      <c r="U458" s="77"/>
      <c r="V458" s="77"/>
      <c r="W458" s="1"/>
      <c r="X458" s="46" t="str">
        <f t="shared" si="98"/>
        <v/>
      </c>
      <c r="Y458" s="46" t="str">
        <f>IF(NOT(AND(LEFT(R458,1)="L",R458&lt;&gt;"LIGNE")),"",IF(UPPER(TRIM(W458))="QS","Qt. suffisante",IF(AJ458="","",IF(AF458="MASSE",IF(AJ458&gt;=1,"Kg","g"),IF(AF458="VOLUME",IF(AJ458&gt;=1,"L","cl"),IFERROR(VLOOKUP(UPPER(TRIM(V458)),AP4:AS49,4,FALSE),V458))))))</f>
        <v/>
      </c>
      <c r="Z458" s="78" t="str">
        <f t="shared" si="99"/>
        <v/>
      </c>
      <c r="AA458" s="45" t="str">
        <f>IF(NOT(AND(LEFT(R458,1)="L",R458&lt;&gt;"LIGNE")),"",IF(UPPER(TRIM(W458))="QS","Qt. suffisante",IF(AI458="","",IF(AF458="MASSE",IF(AI458&gt;=1,"Kg","g"),IF(AF458="VOLUME",IF(AI458&gt;=1,"L","cl"),IFERROR(VLOOKUP(UPPER(TRIM(V458)),AP4:AS49,4,FALSE),V458))))))</f>
        <v/>
      </c>
      <c r="AB458" s="47" t="str">
        <f t="shared" si="95"/>
        <v/>
      </c>
      <c r="AC458" s="47" t="str">
        <f t="shared" si="96"/>
        <v/>
      </c>
      <c r="AD458" s="47" t="str">
        <f t="shared" si="100"/>
        <v/>
      </c>
      <c r="AE458" s="1"/>
      <c r="AF458" s="48" t="str">
        <f>IF(NOT(AND(LEFT(R458,1)="L",R458&lt;&gt;"LIGNE")),"",IFERROR(VLOOKUP(UPPER(TRIM(V458)),AP4:AS49,2,FALSE),""))</f>
        <v/>
      </c>
      <c r="AG458" s="49" t="str">
        <f>IF(NOT(AND(LEFT(R458,1)="L",R458&lt;&gt;"LIGNE")),"",IFERROR(VLOOKUP(UPPER(TRIM(V458)),AP4:AS49,3,FALSE),""))</f>
        <v/>
      </c>
      <c r="AH458" s="49" t="str">
        <f t="shared" si="97"/>
        <v/>
      </c>
      <c r="AI458" s="49" t="str">
        <f t="shared" si="101"/>
        <v/>
      </c>
      <c r="AJ458" s="49" t="str">
        <f t="shared" si="102"/>
        <v/>
      </c>
      <c r="AK458" s="40" t="str">
        <f>IF(R458="RECETTE","",IF(R458="PRINCIPAL AUTEUR",IF(OR(S458="",T458="",V458="",W458="",S458=0),"",IFERROR(IF(OR(VLOOKUP(UPPER(TRIM(SUBSTITUTE(T458,CHAR(160)," "))),AP4:AS49,2,FALSE)&lt;&gt;VLOOKUP(UPPER(TRIM(SUBSTITUTE(W458,CHAR(160)," "))),AP4:AS49,2,FALSE),AND(VLOOKUP(UPPER(TRIM(SUBSTITUTE(T458,CHAR(160)," "))),AP4:AS49,2,FALSE)="AUTRE",UPPER(TRIM(SUBSTITUTE(T458,CHAR(160)," ")))&lt;&gt;UPPER(TRIM(SUBSTITUTE(W458,CHAR(160)," "))))),"",(V458*VLOOKUP(UPPER(TRIM(SUBSTITUTE(W458,CHAR(160)," "))),AP4:AS49,3,FALSE))/(S458*VLOOKUP(UPPER(TRIM(SUBSTITUTE(T458,CHAR(160)," "))),AP4:AS49,3,FALSE))),"")),IFERROR(AK457,"")))</f>
        <v/>
      </c>
      <c r="AL458" s="40" t="str">
        <f t="shared" si="103"/>
        <v/>
      </c>
      <c r="AM458" s="50">
        <f t="shared" si="104"/>
        <v>0</v>
      </c>
      <c r="AN458" s="1"/>
      <c r="AO458" s="1"/>
      <c r="AP458" s="65" t="s">
        <v>450</v>
      </c>
      <c r="AQ458" s="1"/>
      <c r="AR458" s="1"/>
      <c r="AS458" s="1"/>
      <c r="BJ458" s="229">
        <v>1</v>
      </c>
    </row>
    <row r="459" spans="2:62" ht="20.100000000000001" customHeight="1" x14ac:dyDescent="0.25">
      <c r="B459" s="178">
        <f t="shared" si="93"/>
        <v>0</v>
      </c>
      <c r="C459" s="156"/>
      <c r="D459" s="157"/>
      <c r="E459" s="157"/>
      <c r="F459" s="157"/>
      <c r="G459" s="157"/>
      <c r="H459" s="157"/>
      <c r="I459" s="158"/>
      <c r="K459" s="255" t="str">
        <f t="shared" si="94"/>
        <v>►</v>
      </c>
      <c r="L459" s="341"/>
      <c r="M459" s="341"/>
      <c r="N459" s="341"/>
      <c r="O459" s="341"/>
      <c r="P459" s="341"/>
      <c r="Q459" s="1"/>
      <c r="R459" s="1"/>
      <c r="S459" s="77"/>
      <c r="T459" s="77"/>
      <c r="U459" s="77"/>
      <c r="V459" s="77"/>
      <c r="W459" s="1"/>
      <c r="X459" s="46" t="str">
        <f t="shared" si="98"/>
        <v/>
      </c>
      <c r="Y459" s="46" t="str">
        <f>IF(NOT(AND(LEFT(R459,1)="L",R459&lt;&gt;"LIGNE")),"",IF(UPPER(TRIM(W459))="QS","Qt. suffisante",IF(AJ459="","",IF(AF459="MASSE",IF(AJ459&gt;=1,"Kg","g"),IF(AF459="VOLUME",IF(AJ459&gt;=1,"L","cl"),IFERROR(VLOOKUP(UPPER(TRIM(V459)),AP4:AS49,4,FALSE),V459))))))</f>
        <v/>
      </c>
      <c r="Z459" s="78" t="str">
        <f t="shared" si="99"/>
        <v/>
      </c>
      <c r="AA459" s="45" t="str">
        <f>IF(NOT(AND(LEFT(R459,1)="L",R459&lt;&gt;"LIGNE")),"",IF(UPPER(TRIM(W459))="QS","Qt. suffisante",IF(AI459="","",IF(AF459="MASSE",IF(AI459&gt;=1,"Kg","g"),IF(AF459="VOLUME",IF(AI459&gt;=1,"L","cl"),IFERROR(VLOOKUP(UPPER(TRIM(V459)),AP4:AS49,4,FALSE),V459))))))</f>
        <v/>
      </c>
      <c r="AB459" s="47" t="str">
        <f t="shared" si="95"/>
        <v/>
      </c>
      <c r="AC459" s="47" t="str">
        <f t="shared" si="96"/>
        <v/>
      </c>
      <c r="AD459" s="47" t="str">
        <f t="shared" si="100"/>
        <v/>
      </c>
      <c r="AE459" s="1"/>
      <c r="AF459" s="48" t="str">
        <f>IF(NOT(AND(LEFT(R459,1)="L",R459&lt;&gt;"LIGNE")),"",IFERROR(VLOOKUP(UPPER(TRIM(V459)),AP4:AS49,2,FALSE),""))</f>
        <v/>
      </c>
      <c r="AG459" s="49" t="str">
        <f>IF(NOT(AND(LEFT(R459,1)="L",R459&lt;&gt;"LIGNE")),"",IFERROR(VLOOKUP(UPPER(TRIM(V459)),AP4:AS49,3,FALSE),""))</f>
        <v/>
      </c>
      <c r="AH459" s="49" t="str">
        <f t="shared" si="97"/>
        <v/>
      </c>
      <c r="AI459" s="49" t="str">
        <f t="shared" si="101"/>
        <v/>
      </c>
      <c r="AJ459" s="49" t="str">
        <f t="shared" si="102"/>
        <v/>
      </c>
      <c r="AK459" s="40" t="str">
        <f>IF(R459="RECETTE","",IF(R459="PRINCIPAL AUTEUR",IF(OR(S459="",T459="",V459="",W459="",S459=0),"",IFERROR(IF(OR(VLOOKUP(UPPER(TRIM(SUBSTITUTE(T459,CHAR(160)," "))),AP4:AS49,2,FALSE)&lt;&gt;VLOOKUP(UPPER(TRIM(SUBSTITUTE(W459,CHAR(160)," "))),AP4:AS49,2,FALSE),AND(VLOOKUP(UPPER(TRIM(SUBSTITUTE(T459,CHAR(160)," "))),AP4:AS49,2,FALSE)="AUTRE",UPPER(TRIM(SUBSTITUTE(T459,CHAR(160)," ")))&lt;&gt;UPPER(TRIM(SUBSTITUTE(W459,CHAR(160)," "))))),"",(V459*VLOOKUP(UPPER(TRIM(SUBSTITUTE(W459,CHAR(160)," "))),AP4:AS49,3,FALSE))/(S459*VLOOKUP(UPPER(TRIM(SUBSTITUTE(T459,CHAR(160)," "))),AP4:AS49,3,FALSE))),"")),IFERROR(AK458,"")))</f>
        <v/>
      </c>
      <c r="AL459" s="40" t="str">
        <f t="shared" si="103"/>
        <v/>
      </c>
      <c r="AM459" s="50">
        <f t="shared" si="104"/>
        <v>0</v>
      </c>
      <c r="AN459" s="1"/>
      <c r="AO459" s="1"/>
      <c r="AP459" s="65" t="s">
        <v>451</v>
      </c>
      <c r="AQ459" s="1"/>
      <c r="AR459" s="1"/>
      <c r="AS459" s="1"/>
      <c r="BJ459" s="229">
        <v>1</v>
      </c>
    </row>
    <row r="460" spans="2:62" ht="20.100000000000001" customHeight="1" x14ac:dyDescent="0.25">
      <c r="B460" s="178">
        <f t="shared" si="93"/>
        <v>0</v>
      </c>
      <c r="C460" s="156"/>
      <c r="D460" s="157"/>
      <c r="E460" s="157"/>
      <c r="F460" s="157"/>
      <c r="G460" s="157"/>
      <c r="H460" s="157"/>
      <c r="I460" s="158"/>
      <c r="K460" s="255" t="str">
        <f t="shared" si="94"/>
        <v>►</v>
      </c>
      <c r="L460" s="341"/>
      <c r="M460" s="341"/>
      <c r="N460" s="341"/>
      <c r="O460" s="341"/>
      <c r="P460" s="341"/>
      <c r="Q460" s="1"/>
      <c r="R460" s="1"/>
      <c r="S460" s="77"/>
      <c r="T460" s="77"/>
      <c r="U460" s="77"/>
      <c r="V460" s="77"/>
      <c r="W460" s="1"/>
      <c r="X460" s="46" t="str">
        <f t="shared" si="98"/>
        <v/>
      </c>
      <c r="Y460" s="46" t="str">
        <f>IF(NOT(AND(LEFT(R460,1)="L",R460&lt;&gt;"LIGNE")),"",IF(UPPER(TRIM(W460))="QS","Qt. suffisante",IF(AJ460="","",IF(AF460="MASSE",IF(AJ460&gt;=1,"Kg","g"),IF(AF460="VOLUME",IF(AJ460&gt;=1,"L","cl"),IFERROR(VLOOKUP(UPPER(TRIM(V460)),AP4:AS49,4,FALSE),V460))))))</f>
        <v/>
      </c>
      <c r="Z460" s="78" t="str">
        <f t="shared" si="99"/>
        <v/>
      </c>
      <c r="AA460" s="45" t="str">
        <f>IF(NOT(AND(LEFT(R460,1)="L",R460&lt;&gt;"LIGNE")),"",IF(UPPER(TRIM(W460))="QS","Qt. suffisante",IF(AI460="","",IF(AF460="MASSE",IF(AI460&gt;=1,"Kg","g"),IF(AF460="VOLUME",IF(AI460&gt;=1,"L","cl"),IFERROR(VLOOKUP(UPPER(TRIM(V460)),AP4:AS49,4,FALSE),V460))))))</f>
        <v/>
      </c>
      <c r="AB460" s="47" t="str">
        <f t="shared" si="95"/>
        <v/>
      </c>
      <c r="AC460" s="47" t="str">
        <f t="shared" si="96"/>
        <v/>
      </c>
      <c r="AD460" s="47" t="str">
        <f t="shared" si="100"/>
        <v/>
      </c>
      <c r="AE460" s="1"/>
      <c r="AF460" s="48" t="str">
        <f>IF(NOT(AND(LEFT(R460,1)="L",R460&lt;&gt;"LIGNE")),"",IFERROR(VLOOKUP(UPPER(TRIM(V460)),AP4:AS49,2,FALSE),""))</f>
        <v/>
      </c>
      <c r="AG460" s="49" t="str">
        <f>IF(NOT(AND(LEFT(R460,1)="L",R460&lt;&gt;"LIGNE")),"",IFERROR(VLOOKUP(UPPER(TRIM(V460)),AP4:AS49,3,FALSE),""))</f>
        <v/>
      </c>
      <c r="AH460" s="49" t="str">
        <f t="shared" si="97"/>
        <v/>
      </c>
      <c r="AI460" s="49" t="str">
        <f t="shared" si="101"/>
        <v/>
      </c>
      <c r="AJ460" s="49" t="str">
        <f t="shared" si="102"/>
        <v/>
      </c>
      <c r="AK460" s="40" t="str">
        <f>IF(R460="RECETTE","",IF(R460="PRINCIPAL AUTEUR",IF(OR(S460="",T460="",V460="",W460="",S460=0),"",IFERROR(IF(OR(VLOOKUP(UPPER(TRIM(SUBSTITUTE(T460,CHAR(160)," "))),AP4:AS49,2,FALSE)&lt;&gt;VLOOKUP(UPPER(TRIM(SUBSTITUTE(W460,CHAR(160)," "))),AP4:AS49,2,FALSE),AND(VLOOKUP(UPPER(TRIM(SUBSTITUTE(T460,CHAR(160)," "))),AP4:AS49,2,FALSE)="AUTRE",UPPER(TRIM(SUBSTITUTE(T460,CHAR(160)," ")))&lt;&gt;UPPER(TRIM(SUBSTITUTE(W460,CHAR(160)," "))))),"",(V460*VLOOKUP(UPPER(TRIM(SUBSTITUTE(W460,CHAR(160)," "))),AP4:AS49,3,FALSE))/(S460*VLOOKUP(UPPER(TRIM(SUBSTITUTE(T460,CHAR(160)," "))),AP4:AS49,3,FALSE))),"")),IFERROR(AK459,"")))</f>
        <v/>
      </c>
      <c r="AL460" s="40" t="str">
        <f t="shared" si="103"/>
        <v/>
      </c>
      <c r="AM460" s="50">
        <f t="shared" si="104"/>
        <v>0</v>
      </c>
      <c r="AN460" s="1"/>
      <c r="AO460" s="1"/>
      <c r="AP460" s="65" t="s">
        <v>452</v>
      </c>
      <c r="AQ460" s="1"/>
      <c r="AR460" s="1"/>
      <c r="AS460" s="1"/>
      <c r="BJ460" s="229">
        <v>1</v>
      </c>
    </row>
    <row r="461" spans="2:62" ht="20.100000000000001" customHeight="1" x14ac:dyDescent="0.25">
      <c r="B461" s="178">
        <f t="shared" si="93"/>
        <v>0</v>
      </c>
      <c r="C461" s="156"/>
      <c r="D461" s="157"/>
      <c r="E461" s="157"/>
      <c r="F461" s="157"/>
      <c r="G461" s="157"/>
      <c r="H461" s="157"/>
      <c r="I461" s="158"/>
      <c r="K461" s="255" t="str">
        <f t="shared" si="94"/>
        <v>►</v>
      </c>
      <c r="L461" s="341"/>
      <c r="M461" s="341"/>
      <c r="N461" s="341"/>
      <c r="O461" s="341"/>
      <c r="P461" s="341"/>
      <c r="Q461" s="1"/>
      <c r="R461" s="1"/>
      <c r="S461" s="77"/>
      <c r="T461" s="77"/>
      <c r="U461" s="77"/>
      <c r="V461" s="77"/>
      <c r="W461" s="1"/>
      <c r="X461" s="46" t="str">
        <f t="shared" si="98"/>
        <v/>
      </c>
      <c r="Y461" s="46" t="str">
        <f>IF(NOT(AND(LEFT(R461,1)="L",R461&lt;&gt;"LIGNE")),"",IF(UPPER(TRIM(W461))="QS","Qt. suffisante",IF(AJ461="","",IF(AF461="MASSE",IF(AJ461&gt;=1,"Kg","g"),IF(AF461="VOLUME",IF(AJ461&gt;=1,"L","cl"),IFERROR(VLOOKUP(UPPER(TRIM(V461)),AP4:AS49,4,FALSE),V461))))))</f>
        <v/>
      </c>
      <c r="Z461" s="78" t="str">
        <f t="shared" si="99"/>
        <v/>
      </c>
      <c r="AA461" s="45" t="str">
        <f>IF(NOT(AND(LEFT(R461,1)="L",R461&lt;&gt;"LIGNE")),"",IF(UPPER(TRIM(W461))="QS","Qt. suffisante",IF(AI461="","",IF(AF461="MASSE",IF(AI461&gt;=1,"Kg","g"),IF(AF461="VOLUME",IF(AI461&gt;=1,"L","cl"),IFERROR(VLOOKUP(UPPER(TRIM(V461)),AP4:AS49,4,FALSE),V461))))))</f>
        <v/>
      </c>
      <c r="AB461" s="47" t="str">
        <f t="shared" si="95"/>
        <v/>
      </c>
      <c r="AC461" s="47" t="str">
        <f t="shared" si="96"/>
        <v/>
      </c>
      <c r="AD461" s="47" t="str">
        <f t="shared" si="100"/>
        <v/>
      </c>
      <c r="AE461" s="1"/>
      <c r="AF461" s="48" t="str">
        <f>IF(NOT(AND(LEFT(R461,1)="L",R461&lt;&gt;"LIGNE")),"",IFERROR(VLOOKUP(UPPER(TRIM(V461)),AP4:AS49,2,FALSE),""))</f>
        <v/>
      </c>
      <c r="AG461" s="49" t="str">
        <f>IF(NOT(AND(LEFT(R461,1)="L",R461&lt;&gt;"LIGNE")),"",IFERROR(VLOOKUP(UPPER(TRIM(V461)),AP4:AS49,3,FALSE),""))</f>
        <v/>
      </c>
      <c r="AH461" s="49" t="str">
        <f t="shared" si="97"/>
        <v/>
      </c>
      <c r="AI461" s="49" t="str">
        <f t="shared" si="101"/>
        <v/>
      </c>
      <c r="AJ461" s="49" t="str">
        <f t="shared" si="102"/>
        <v/>
      </c>
      <c r="AK461" s="40" t="str">
        <f>IF(R461="RECETTE","",IF(R461="PRINCIPAL AUTEUR",IF(OR(S461="",T461="",V461="",W461="",S461=0),"",IFERROR(IF(OR(VLOOKUP(UPPER(TRIM(SUBSTITUTE(T461,CHAR(160)," "))),AP4:AS49,2,FALSE)&lt;&gt;VLOOKUP(UPPER(TRIM(SUBSTITUTE(W461,CHAR(160)," "))),AP4:AS49,2,FALSE),AND(VLOOKUP(UPPER(TRIM(SUBSTITUTE(T461,CHAR(160)," "))),AP4:AS49,2,FALSE)="AUTRE",UPPER(TRIM(SUBSTITUTE(T461,CHAR(160)," ")))&lt;&gt;UPPER(TRIM(SUBSTITUTE(W461,CHAR(160)," "))))),"",(V461*VLOOKUP(UPPER(TRIM(SUBSTITUTE(W461,CHAR(160)," "))),AP4:AS49,3,FALSE))/(S461*VLOOKUP(UPPER(TRIM(SUBSTITUTE(T461,CHAR(160)," "))),AP4:AS49,3,FALSE))),"")),IFERROR(AK460,"")))</f>
        <v/>
      </c>
      <c r="AL461" s="40" t="str">
        <f t="shared" si="103"/>
        <v/>
      </c>
      <c r="AM461" s="50">
        <f t="shared" si="104"/>
        <v>0</v>
      </c>
      <c r="AN461" s="1"/>
      <c r="AO461" s="1"/>
      <c r="AP461" s="65" t="s">
        <v>453</v>
      </c>
      <c r="AQ461" s="1"/>
      <c r="AR461" s="1"/>
      <c r="AS461" s="1"/>
      <c r="BJ461" s="229">
        <v>1</v>
      </c>
    </row>
    <row r="462" spans="2:62" ht="20.100000000000001" customHeight="1" x14ac:dyDescent="0.25">
      <c r="B462" s="178">
        <f t="shared" si="93"/>
        <v>0</v>
      </c>
      <c r="C462" s="156"/>
      <c r="D462" s="157"/>
      <c r="E462" s="157"/>
      <c r="F462" s="157"/>
      <c r="G462" s="157"/>
      <c r="H462" s="157"/>
      <c r="I462" s="158"/>
      <c r="K462" s="255" t="str">
        <f t="shared" si="94"/>
        <v>►</v>
      </c>
      <c r="L462" s="341"/>
      <c r="M462" s="341"/>
      <c r="N462" s="341"/>
      <c r="O462" s="341"/>
      <c r="P462" s="341"/>
      <c r="Q462" s="1"/>
      <c r="R462" s="1"/>
      <c r="S462" s="77"/>
      <c r="T462" s="77"/>
      <c r="U462" s="77"/>
      <c r="V462" s="77"/>
      <c r="W462" s="1"/>
      <c r="X462" s="46" t="str">
        <f t="shared" si="98"/>
        <v/>
      </c>
      <c r="Y462" s="46" t="str">
        <f>IF(NOT(AND(LEFT(R462,1)="L",R462&lt;&gt;"LIGNE")),"",IF(UPPER(TRIM(W462))="QS","Qt. suffisante",IF(AJ462="","",IF(AF462="MASSE",IF(AJ462&gt;=1,"Kg","g"),IF(AF462="VOLUME",IF(AJ462&gt;=1,"L","cl"),IFERROR(VLOOKUP(UPPER(TRIM(V462)),AP4:AS49,4,FALSE),V462))))))</f>
        <v/>
      </c>
      <c r="Z462" s="78" t="str">
        <f t="shared" si="99"/>
        <v/>
      </c>
      <c r="AA462" s="45" t="str">
        <f>IF(NOT(AND(LEFT(R462,1)="L",R462&lt;&gt;"LIGNE")),"",IF(UPPER(TRIM(W462))="QS","Qt. suffisante",IF(AI462="","",IF(AF462="MASSE",IF(AI462&gt;=1,"Kg","g"),IF(AF462="VOLUME",IF(AI462&gt;=1,"L","cl"),IFERROR(VLOOKUP(UPPER(TRIM(V462)),AP4:AS49,4,FALSE),V462))))))</f>
        <v/>
      </c>
      <c r="AB462" s="47" t="str">
        <f t="shared" si="95"/>
        <v/>
      </c>
      <c r="AC462" s="47" t="str">
        <f t="shared" si="96"/>
        <v/>
      </c>
      <c r="AD462" s="47" t="str">
        <f t="shared" si="100"/>
        <v/>
      </c>
      <c r="AE462" s="1"/>
      <c r="AF462" s="48" t="str">
        <f>IF(NOT(AND(LEFT(R462,1)="L",R462&lt;&gt;"LIGNE")),"",IFERROR(VLOOKUP(UPPER(TRIM(V462)),AP4:AS49,2,FALSE),""))</f>
        <v/>
      </c>
      <c r="AG462" s="49" t="str">
        <f>IF(NOT(AND(LEFT(R462,1)="L",R462&lt;&gt;"LIGNE")),"",IFERROR(VLOOKUP(UPPER(TRIM(V462)),AP4:AS49,3,FALSE),""))</f>
        <v/>
      </c>
      <c r="AH462" s="49" t="str">
        <f t="shared" si="97"/>
        <v/>
      </c>
      <c r="AI462" s="49" t="str">
        <f t="shared" si="101"/>
        <v/>
      </c>
      <c r="AJ462" s="49" t="str">
        <f t="shared" si="102"/>
        <v/>
      </c>
      <c r="AK462" s="40" t="str">
        <f>IF(R462="RECETTE","",IF(R462="PRINCIPAL AUTEUR",IF(OR(S462="",T462="",V462="",W462="",S462=0),"",IFERROR(IF(OR(VLOOKUP(UPPER(TRIM(SUBSTITUTE(T462,CHAR(160)," "))),AP4:AS49,2,FALSE)&lt;&gt;VLOOKUP(UPPER(TRIM(SUBSTITUTE(W462,CHAR(160)," "))),AP4:AS49,2,FALSE),AND(VLOOKUP(UPPER(TRIM(SUBSTITUTE(T462,CHAR(160)," "))),AP4:AS49,2,FALSE)="AUTRE",UPPER(TRIM(SUBSTITUTE(T462,CHAR(160)," ")))&lt;&gt;UPPER(TRIM(SUBSTITUTE(W462,CHAR(160)," "))))),"",(V462*VLOOKUP(UPPER(TRIM(SUBSTITUTE(W462,CHAR(160)," "))),AP4:AS49,3,FALSE))/(S462*VLOOKUP(UPPER(TRIM(SUBSTITUTE(T462,CHAR(160)," "))),AP4:AS49,3,FALSE))),"")),IFERROR(AK461,"")))</f>
        <v/>
      </c>
      <c r="AL462" s="40" t="str">
        <f t="shared" si="103"/>
        <v/>
      </c>
      <c r="AM462" s="50">
        <f t="shared" si="104"/>
        <v>0</v>
      </c>
      <c r="AN462" s="1"/>
      <c r="AO462" s="1"/>
      <c r="AP462" s="65" t="s">
        <v>458</v>
      </c>
      <c r="AQ462" s="1"/>
      <c r="AR462" s="1"/>
      <c r="AS462" s="1"/>
      <c r="BJ462" s="229">
        <v>1</v>
      </c>
    </row>
    <row r="463" spans="2:62" ht="20.100000000000001" customHeight="1" x14ac:dyDescent="0.25">
      <c r="B463" s="178">
        <f t="shared" si="93"/>
        <v>0</v>
      </c>
      <c r="C463" s="156"/>
      <c r="D463" s="157"/>
      <c r="E463" s="157"/>
      <c r="F463" s="157"/>
      <c r="G463" s="157"/>
      <c r="H463" s="157"/>
      <c r="I463" s="158"/>
      <c r="K463" s="255" t="str">
        <f t="shared" si="94"/>
        <v>►</v>
      </c>
      <c r="L463" s="341"/>
      <c r="M463" s="341"/>
      <c r="N463" s="341"/>
      <c r="O463" s="341"/>
      <c r="P463" s="341"/>
      <c r="Q463" s="1"/>
      <c r="R463" s="1"/>
      <c r="S463" s="77"/>
      <c r="T463" s="77"/>
      <c r="U463" s="77"/>
      <c r="V463" s="77"/>
      <c r="W463" s="1"/>
      <c r="X463" s="46" t="str">
        <f t="shared" si="98"/>
        <v/>
      </c>
      <c r="Y463" s="46" t="str">
        <f>IF(NOT(AND(LEFT(R463,1)="L",R463&lt;&gt;"LIGNE")),"",IF(UPPER(TRIM(W463))="QS","Qt. suffisante",IF(AJ463="","",IF(AF463="MASSE",IF(AJ463&gt;=1,"Kg","g"),IF(AF463="VOLUME",IF(AJ463&gt;=1,"L","cl"),IFERROR(VLOOKUP(UPPER(TRIM(V463)),AP4:AS49,4,FALSE),V463))))))</f>
        <v/>
      </c>
      <c r="Z463" s="78" t="str">
        <f t="shared" si="99"/>
        <v/>
      </c>
      <c r="AA463" s="45" t="str">
        <f>IF(NOT(AND(LEFT(R463,1)="L",R463&lt;&gt;"LIGNE")),"",IF(UPPER(TRIM(W463))="QS","Qt. suffisante",IF(AI463="","",IF(AF463="MASSE",IF(AI463&gt;=1,"Kg","g"),IF(AF463="VOLUME",IF(AI463&gt;=1,"L","cl"),IFERROR(VLOOKUP(UPPER(TRIM(V463)),AP4:AS49,4,FALSE),V463))))))</f>
        <v/>
      </c>
      <c r="AB463" s="47" t="str">
        <f t="shared" si="95"/>
        <v/>
      </c>
      <c r="AC463" s="47" t="str">
        <f t="shared" si="96"/>
        <v/>
      </c>
      <c r="AD463" s="47" t="str">
        <f t="shared" si="100"/>
        <v/>
      </c>
      <c r="AE463" s="1"/>
      <c r="AF463" s="48" t="str">
        <f>IF(NOT(AND(LEFT(R463,1)="L",R463&lt;&gt;"LIGNE")),"",IFERROR(VLOOKUP(UPPER(TRIM(V463)),AP4:AS49,2,FALSE),""))</f>
        <v/>
      </c>
      <c r="AG463" s="49" t="str">
        <f>IF(NOT(AND(LEFT(R463,1)="L",R463&lt;&gt;"LIGNE")),"",IFERROR(VLOOKUP(UPPER(TRIM(V463)),AP4:AS49,3,FALSE),""))</f>
        <v/>
      </c>
      <c r="AH463" s="49" t="str">
        <f t="shared" si="97"/>
        <v/>
      </c>
      <c r="AI463" s="49" t="str">
        <f t="shared" si="101"/>
        <v/>
      </c>
      <c r="AJ463" s="49" t="str">
        <f t="shared" si="102"/>
        <v/>
      </c>
      <c r="AK463" s="40" t="str">
        <f>IF(R463="RECETTE","",IF(R463="PRINCIPAL AUTEUR",IF(OR(S463="",T463="",V463="",W463="",S463=0),"",IFERROR(IF(OR(VLOOKUP(UPPER(TRIM(SUBSTITUTE(T463,CHAR(160)," "))),AP4:AS49,2,FALSE)&lt;&gt;VLOOKUP(UPPER(TRIM(SUBSTITUTE(W463,CHAR(160)," "))),AP4:AS49,2,FALSE),AND(VLOOKUP(UPPER(TRIM(SUBSTITUTE(T463,CHAR(160)," "))),AP4:AS49,2,FALSE)="AUTRE",UPPER(TRIM(SUBSTITUTE(T463,CHAR(160)," ")))&lt;&gt;UPPER(TRIM(SUBSTITUTE(W463,CHAR(160)," "))))),"",(V463*VLOOKUP(UPPER(TRIM(SUBSTITUTE(W463,CHAR(160)," "))),AP4:AS49,3,FALSE))/(S463*VLOOKUP(UPPER(TRIM(SUBSTITUTE(T463,CHAR(160)," "))),AP4:AS49,3,FALSE))),"")),IFERROR(AK462,"")))</f>
        <v/>
      </c>
      <c r="AL463" s="40" t="str">
        <f t="shared" si="103"/>
        <v/>
      </c>
      <c r="AM463" s="50">
        <f t="shared" si="104"/>
        <v>0</v>
      </c>
      <c r="AN463" s="1"/>
      <c r="AO463" s="1"/>
      <c r="AP463" s="65" t="s">
        <v>459</v>
      </c>
      <c r="AQ463" s="1"/>
      <c r="AR463" s="1"/>
      <c r="AS463" s="1"/>
      <c r="BJ463" s="229">
        <v>1</v>
      </c>
    </row>
    <row r="464" spans="2:62" ht="20.100000000000001" customHeight="1" x14ac:dyDescent="0.25">
      <c r="B464" s="178">
        <f t="shared" si="93"/>
        <v>0</v>
      </c>
      <c r="C464" s="156"/>
      <c r="D464" s="157"/>
      <c r="E464" s="157"/>
      <c r="F464" s="157"/>
      <c r="G464" s="157"/>
      <c r="H464" s="157"/>
      <c r="I464" s="158"/>
      <c r="K464" s="255" t="str">
        <f t="shared" si="94"/>
        <v>►</v>
      </c>
      <c r="L464" s="341"/>
      <c r="M464" s="341"/>
      <c r="N464" s="341"/>
      <c r="O464" s="341"/>
      <c r="P464" s="341"/>
      <c r="Q464" s="1"/>
      <c r="R464" s="1"/>
      <c r="S464" s="77"/>
      <c r="T464" s="77"/>
      <c r="U464" s="77"/>
      <c r="V464" s="77"/>
      <c r="W464" s="1"/>
      <c r="X464" s="46" t="str">
        <f t="shared" si="98"/>
        <v/>
      </c>
      <c r="Y464" s="46" t="str">
        <f>IF(NOT(AND(LEFT(R464,1)="L",R464&lt;&gt;"LIGNE")),"",IF(UPPER(TRIM(W464))="QS","Qt. suffisante",IF(AJ464="","",IF(AF464="MASSE",IF(AJ464&gt;=1,"Kg","g"),IF(AF464="VOLUME",IF(AJ464&gt;=1,"L","cl"),IFERROR(VLOOKUP(UPPER(TRIM(V464)),AP4:AS49,4,FALSE),V464))))))</f>
        <v/>
      </c>
      <c r="Z464" s="78" t="str">
        <f t="shared" si="99"/>
        <v/>
      </c>
      <c r="AA464" s="45" t="str">
        <f>IF(NOT(AND(LEFT(R464,1)="L",R464&lt;&gt;"LIGNE")),"",IF(UPPER(TRIM(W464))="QS","Qt. suffisante",IF(AI464="","",IF(AF464="MASSE",IF(AI464&gt;=1,"Kg","g"),IF(AF464="VOLUME",IF(AI464&gt;=1,"L","cl"),IFERROR(VLOOKUP(UPPER(TRIM(V464)),AP4:AS49,4,FALSE),V464))))))</f>
        <v/>
      </c>
      <c r="AB464" s="47" t="str">
        <f t="shared" si="95"/>
        <v/>
      </c>
      <c r="AC464" s="47" t="str">
        <f t="shared" si="96"/>
        <v/>
      </c>
      <c r="AD464" s="47" t="str">
        <f t="shared" si="100"/>
        <v/>
      </c>
      <c r="AE464" s="1"/>
      <c r="AF464" s="48" t="str">
        <f>IF(NOT(AND(LEFT(R464,1)="L",R464&lt;&gt;"LIGNE")),"",IFERROR(VLOOKUP(UPPER(TRIM(V464)),AP4:AS49,2,FALSE),""))</f>
        <v/>
      </c>
      <c r="AG464" s="49" t="str">
        <f>IF(NOT(AND(LEFT(R464,1)="L",R464&lt;&gt;"LIGNE")),"",IFERROR(VLOOKUP(UPPER(TRIM(V464)),AP4:AS49,3,FALSE),""))</f>
        <v/>
      </c>
      <c r="AH464" s="49" t="str">
        <f t="shared" si="97"/>
        <v/>
      </c>
      <c r="AI464" s="49" t="str">
        <f t="shared" si="101"/>
        <v/>
      </c>
      <c r="AJ464" s="49" t="str">
        <f t="shared" si="102"/>
        <v/>
      </c>
      <c r="AK464" s="40" t="str">
        <f>IF(R464="RECETTE","",IF(R464="PRINCIPAL AUTEUR",IF(OR(S464="",T464="",V464="",W464="",S464=0),"",IFERROR(IF(OR(VLOOKUP(UPPER(TRIM(SUBSTITUTE(T464,CHAR(160)," "))),AP4:AS49,2,FALSE)&lt;&gt;VLOOKUP(UPPER(TRIM(SUBSTITUTE(W464,CHAR(160)," "))),AP4:AS49,2,FALSE),AND(VLOOKUP(UPPER(TRIM(SUBSTITUTE(T464,CHAR(160)," "))),AP4:AS49,2,FALSE)="AUTRE",UPPER(TRIM(SUBSTITUTE(T464,CHAR(160)," ")))&lt;&gt;UPPER(TRIM(SUBSTITUTE(W464,CHAR(160)," "))))),"",(V464*VLOOKUP(UPPER(TRIM(SUBSTITUTE(W464,CHAR(160)," "))),AP4:AS49,3,FALSE))/(S464*VLOOKUP(UPPER(TRIM(SUBSTITUTE(T464,CHAR(160)," "))),AP4:AS49,3,FALSE))),"")),IFERROR(AK463,"")))</f>
        <v/>
      </c>
      <c r="AL464" s="40" t="str">
        <f t="shared" si="103"/>
        <v/>
      </c>
      <c r="AM464" s="50">
        <f t="shared" si="104"/>
        <v>0</v>
      </c>
      <c r="AN464" s="1"/>
      <c r="AO464" s="1"/>
      <c r="AP464" s="65" t="s">
        <v>460</v>
      </c>
      <c r="AQ464" s="1"/>
      <c r="AR464" s="1"/>
      <c r="AS464" s="1"/>
      <c r="BJ464" s="229">
        <v>1</v>
      </c>
    </row>
    <row r="465" spans="2:62" ht="20.100000000000001" customHeight="1" x14ac:dyDescent="0.25">
      <c r="B465" s="178">
        <f t="shared" si="93"/>
        <v>0</v>
      </c>
      <c r="C465" s="156"/>
      <c r="D465" s="157"/>
      <c r="E465" s="157"/>
      <c r="F465" s="157"/>
      <c r="G465" s="157"/>
      <c r="H465" s="157"/>
      <c r="I465" s="158"/>
      <c r="K465" s="255" t="str">
        <f t="shared" si="94"/>
        <v>►</v>
      </c>
      <c r="L465" s="341"/>
      <c r="M465" s="341"/>
      <c r="N465" s="341"/>
      <c r="O465" s="341"/>
      <c r="P465" s="341"/>
      <c r="Q465" s="1"/>
      <c r="R465" s="1"/>
      <c r="S465" s="77"/>
      <c r="T465" s="77"/>
      <c r="U465" s="77"/>
      <c r="V465" s="77"/>
      <c r="W465" s="1"/>
      <c r="X465" s="46" t="str">
        <f t="shared" si="98"/>
        <v/>
      </c>
      <c r="Y465" s="46" t="str">
        <f>IF(NOT(AND(LEFT(R465,1)="L",R465&lt;&gt;"LIGNE")),"",IF(UPPER(TRIM(W465))="QS","Qt. suffisante",IF(AJ465="","",IF(AF465="MASSE",IF(AJ465&gt;=1,"Kg","g"),IF(AF465="VOLUME",IF(AJ465&gt;=1,"L","cl"),IFERROR(VLOOKUP(UPPER(TRIM(V465)),AP4:AS49,4,FALSE),V465))))))</f>
        <v/>
      </c>
      <c r="Z465" s="78" t="str">
        <f t="shared" si="99"/>
        <v/>
      </c>
      <c r="AA465" s="45" t="str">
        <f>IF(NOT(AND(LEFT(R465,1)="L",R465&lt;&gt;"LIGNE")),"",IF(UPPER(TRIM(W465))="QS","Qt. suffisante",IF(AI465="","",IF(AF465="MASSE",IF(AI465&gt;=1,"Kg","g"),IF(AF465="VOLUME",IF(AI465&gt;=1,"L","cl"),IFERROR(VLOOKUP(UPPER(TRIM(V465)),AP4:AS49,4,FALSE),V465))))))</f>
        <v/>
      </c>
      <c r="AB465" s="47" t="str">
        <f t="shared" si="95"/>
        <v/>
      </c>
      <c r="AC465" s="47" t="str">
        <f t="shared" si="96"/>
        <v/>
      </c>
      <c r="AD465" s="47" t="str">
        <f t="shared" si="100"/>
        <v/>
      </c>
      <c r="AE465" s="1"/>
      <c r="AF465" s="48" t="str">
        <f>IF(NOT(AND(LEFT(R465,1)="L",R465&lt;&gt;"LIGNE")),"",IFERROR(VLOOKUP(UPPER(TRIM(V465)),AP4:AS49,2,FALSE),""))</f>
        <v/>
      </c>
      <c r="AG465" s="49" t="str">
        <f>IF(NOT(AND(LEFT(R465,1)="L",R465&lt;&gt;"LIGNE")),"",IFERROR(VLOOKUP(UPPER(TRIM(V465)),AP4:AS49,3,FALSE),""))</f>
        <v/>
      </c>
      <c r="AH465" s="49" t="str">
        <f t="shared" si="97"/>
        <v/>
      </c>
      <c r="AI465" s="49" t="str">
        <f t="shared" si="101"/>
        <v/>
      </c>
      <c r="AJ465" s="49" t="str">
        <f t="shared" si="102"/>
        <v/>
      </c>
      <c r="AK465" s="40" t="str">
        <f>IF(R465="RECETTE","",IF(R465="PRINCIPAL AUTEUR",IF(OR(S465="",T465="",V465="",W465="",S465=0),"",IFERROR(IF(OR(VLOOKUP(UPPER(TRIM(SUBSTITUTE(T465,CHAR(160)," "))),AP4:AS49,2,FALSE)&lt;&gt;VLOOKUP(UPPER(TRIM(SUBSTITUTE(W465,CHAR(160)," "))),AP4:AS49,2,FALSE),AND(VLOOKUP(UPPER(TRIM(SUBSTITUTE(T465,CHAR(160)," "))),AP4:AS49,2,FALSE)="AUTRE",UPPER(TRIM(SUBSTITUTE(T465,CHAR(160)," ")))&lt;&gt;UPPER(TRIM(SUBSTITUTE(W465,CHAR(160)," "))))),"",(V465*VLOOKUP(UPPER(TRIM(SUBSTITUTE(W465,CHAR(160)," "))),AP4:AS49,3,FALSE))/(S465*VLOOKUP(UPPER(TRIM(SUBSTITUTE(T465,CHAR(160)," "))),AP4:AS49,3,FALSE))),"")),IFERROR(AK464,"")))</f>
        <v/>
      </c>
      <c r="AL465" s="40" t="str">
        <f t="shared" si="103"/>
        <v/>
      </c>
      <c r="AM465" s="50">
        <f t="shared" si="104"/>
        <v>0</v>
      </c>
      <c r="AN465" s="1"/>
      <c r="AO465" s="1"/>
      <c r="AP465" s="65" t="s">
        <v>461</v>
      </c>
      <c r="AQ465" s="1"/>
      <c r="AR465" s="1"/>
      <c r="AS465" s="1"/>
      <c r="BJ465" s="229">
        <v>1</v>
      </c>
    </row>
    <row r="466" spans="2:62" ht="20.100000000000001" customHeight="1" x14ac:dyDescent="0.25">
      <c r="B466" s="178">
        <f t="shared" si="93"/>
        <v>0</v>
      </c>
      <c r="C466" s="156"/>
      <c r="D466" s="157"/>
      <c r="E466" s="157"/>
      <c r="F466" s="157"/>
      <c r="G466" s="157"/>
      <c r="H466" s="157"/>
      <c r="I466" s="158"/>
      <c r="K466" s="255" t="str">
        <f t="shared" si="94"/>
        <v>►</v>
      </c>
      <c r="L466" s="341"/>
      <c r="M466" s="341"/>
      <c r="N466" s="341"/>
      <c r="O466" s="341"/>
      <c r="P466" s="341"/>
      <c r="Q466" s="1"/>
      <c r="R466" s="1"/>
      <c r="S466" s="77"/>
      <c r="T466" s="77"/>
      <c r="U466" s="77"/>
      <c r="V466" s="77"/>
      <c r="W466" s="1"/>
      <c r="X466" s="46" t="str">
        <f t="shared" si="98"/>
        <v/>
      </c>
      <c r="Y466" s="46" t="str">
        <f>IF(NOT(AND(LEFT(R466,1)="L",R466&lt;&gt;"LIGNE")),"",IF(UPPER(TRIM(W466))="QS","Qt. suffisante",IF(AJ466="","",IF(AF466="MASSE",IF(AJ466&gt;=1,"Kg","g"),IF(AF466="VOLUME",IF(AJ466&gt;=1,"L","cl"),IFERROR(VLOOKUP(UPPER(TRIM(V466)),AP4:AS49,4,FALSE),V466))))))</f>
        <v/>
      </c>
      <c r="Z466" s="78" t="str">
        <f t="shared" si="99"/>
        <v/>
      </c>
      <c r="AA466" s="45" t="str">
        <f>IF(NOT(AND(LEFT(R466,1)="L",R466&lt;&gt;"LIGNE")),"",IF(UPPER(TRIM(W466))="QS","Qt. suffisante",IF(AI466="","",IF(AF466="MASSE",IF(AI466&gt;=1,"Kg","g"),IF(AF466="VOLUME",IF(AI466&gt;=1,"L","cl"),IFERROR(VLOOKUP(UPPER(TRIM(V466)),AP4:AS49,4,FALSE),V466))))))</f>
        <v/>
      </c>
      <c r="AB466" s="47" t="str">
        <f t="shared" si="95"/>
        <v/>
      </c>
      <c r="AC466" s="47" t="str">
        <f t="shared" si="96"/>
        <v/>
      </c>
      <c r="AD466" s="47" t="str">
        <f t="shared" si="100"/>
        <v/>
      </c>
      <c r="AE466" s="1"/>
      <c r="AF466" s="48" t="str">
        <f>IF(NOT(AND(LEFT(R466,1)="L",R466&lt;&gt;"LIGNE")),"",IFERROR(VLOOKUP(UPPER(TRIM(V466)),AP4:AS49,2,FALSE),""))</f>
        <v/>
      </c>
      <c r="AG466" s="49" t="str">
        <f>IF(NOT(AND(LEFT(R466,1)="L",R466&lt;&gt;"LIGNE")),"",IFERROR(VLOOKUP(UPPER(TRIM(V466)),AP4:AS49,3,FALSE),""))</f>
        <v/>
      </c>
      <c r="AH466" s="49" t="str">
        <f t="shared" si="97"/>
        <v/>
      </c>
      <c r="AI466" s="49" t="str">
        <f t="shared" si="101"/>
        <v/>
      </c>
      <c r="AJ466" s="49" t="str">
        <f t="shared" si="102"/>
        <v/>
      </c>
      <c r="AK466" s="40" t="str">
        <f>IF(R466="RECETTE","",IF(R466="PRINCIPAL AUTEUR",IF(OR(S466="",T466="",V466="",W466="",S466=0),"",IFERROR(IF(OR(VLOOKUP(UPPER(TRIM(SUBSTITUTE(T466,CHAR(160)," "))),AP4:AS49,2,FALSE)&lt;&gt;VLOOKUP(UPPER(TRIM(SUBSTITUTE(W466,CHAR(160)," "))),AP4:AS49,2,FALSE),AND(VLOOKUP(UPPER(TRIM(SUBSTITUTE(T466,CHAR(160)," "))),AP4:AS49,2,FALSE)="AUTRE",UPPER(TRIM(SUBSTITUTE(T466,CHAR(160)," ")))&lt;&gt;UPPER(TRIM(SUBSTITUTE(W466,CHAR(160)," "))))),"",(V466*VLOOKUP(UPPER(TRIM(SUBSTITUTE(W466,CHAR(160)," "))),AP4:AS49,3,FALSE))/(S466*VLOOKUP(UPPER(TRIM(SUBSTITUTE(T466,CHAR(160)," "))),AP4:AS49,3,FALSE))),"")),IFERROR(AK465,"")))</f>
        <v/>
      </c>
      <c r="AL466" s="40" t="str">
        <f t="shared" si="103"/>
        <v/>
      </c>
      <c r="AM466" s="50">
        <f t="shared" si="104"/>
        <v>0</v>
      </c>
      <c r="AN466" s="1"/>
      <c r="AO466" s="1"/>
      <c r="AP466" s="65" t="s">
        <v>462</v>
      </c>
      <c r="AQ466" s="1"/>
      <c r="AR466" s="1"/>
      <c r="AS466" s="1"/>
      <c r="BJ466" s="229">
        <v>1</v>
      </c>
    </row>
    <row r="467" spans="2:62" ht="20.100000000000001" customHeight="1" x14ac:dyDescent="0.25">
      <c r="B467" s="178">
        <f t="shared" si="93"/>
        <v>0</v>
      </c>
      <c r="C467" s="156"/>
      <c r="D467" s="157"/>
      <c r="E467" s="157"/>
      <c r="F467" s="157"/>
      <c r="G467" s="157"/>
      <c r="H467" s="157"/>
      <c r="I467" s="158"/>
      <c r="K467" s="255" t="str">
        <f t="shared" si="94"/>
        <v>►</v>
      </c>
      <c r="L467" s="341"/>
      <c r="M467" s="341"/>
      <c r="N467" s="341"/>
      <c r="O467" s="341"/>
      <c r="P467" s="341"/>
      <c r="Q467" s="1"/>
      <c r="R467" s="1"/>
      <c r="S467" s="77"/>
      <c r="T467" s="77"/>
      <c r="U467" s="77"/>
      <c r="V467" s="77"/>
      <c r="W467" s="1"/>
      <c r="X467" s="46" t="str">
        <f t="shared" si="98"/>
        <v/>
      </c>
      <c r="Y467" s="46" t="str">
        <f>IF(NOT(AND(LEFT(R467,1)="L",R467&lt;&gt;"LIGNE")),"",IF(UPPER(TRIM(W467))="QS","Qt. suffisante",IF(AJ467="","",IF(AF467="MASSE",IF(AJ467&gt;=1,"Kg","g"),IF(AF467="VOLUME",IF(AJ467&gt;=1,"L","cl"),IFERROR(VLOOKUP(UPPER(TRIM(V467)),AP4:AS49,4,FALSE),V467))))))</f>
        <v/>
      </c>
      <c r="Z467" s="78" t="str">
        <f t="shared" si="99"/>
        <v/>
      </c>
      <c r="AA467" s="45" t="str">
        <f>IF(NOT(AND(LEFT(R467,1)="L",R467&lt;&gt;"LIGNE")),"",IF(UPPER(TRIM(W467))="QS","Qt. suffisante",IF(AI467="","",IF(AF467="MASSE",IF(AI467&gt;=1,"Kg","g"),IF(AF467="VOLUME",IF(AI467&gt;=1,"L","cl"),IFERROR(VLOOKUP(UPPER(TRIM(V467)),AP4:AS49,4,FALSE),V467))))))</f>
        <v/>
      </c>
      <c r="AB467" s="47" t="str">
        <f t="shared" si="95"/>
        <v/>
      </c>
      <c r="AC467" s="47" t="str">
        <f t="shared" si="96"/>
        <v/>
      </c>
      <c r="AD467" s="47" t="str">
        <f t="shared" si="100"/>
        <v/>
      </c>
      <c r="AE467" s="1"/>
      <c r="AF467" s="48" t="str">
        <f>IF(NOT(AND(LEFT(R467,1)="L",R467&lt;&gt;"LIGNE")),"",IFERROR(VLOOKUP(UPPER(TRIM(V467)),AP4:AS49,2,FALSE),""))</f>
        <v/>
      </c>
      <c r="AG467" s="49" t="str">
        <f>IF(NOT(AND(LEFT(R467,1)="L",R467&lt;&gt;"LIGNE")),"",IFERROR(VLOOKUP(UPPER(TRIM(V467)),AP4:AS49,3,FALSE),""))</f>
        <v/>
      </c>
      <c r="AH467" s="49" t="str">
        <f t="shared" si="97"/>
        <v/>
      </c>
      <c r="AI467" s="49" t="str">
        <f t="shared" si="101"/>
        <v/>
      </c>
      <c r="AJ467" s="49" t="str">
        <f t="shared" si="102"/>
        <v/>
      </c>
      <c r="AK467" s="40" t="str">
        <f>IF(R467="RECETTE","",IF(R467="PRINCIPAL AUTEUR",IF(OR(S467="",T467="",V467="",W467="",S467=0),"",IFERROR(IF(OR(VLOOKUP(UPPER(TRIM(SUBSTITUTE(T467,CHAR(160)," "))),AP4:AS49,2,FALSE)&lt;&gt;VLOOKUP(UPPER(TRIM(SUBSTITUTE(W467,CHAR(160)," "))),AP4:AS49,2,FALSE),AND(VLOOKUP(UPPER(TRIM(SUBSTITUTE(T467,CHAR(160)," "))),AP4:AS49,2,FALSE)="AUTRE",UPPER(TRIM(SUBSTITUTE(T467,CHAR(160)," ")))&lt;&gt;UPPER(TRIM(SUBSTITUTE(W467,CHAR(160)," "))))),"",(V467*VLOOKUP(UPPER(TRIM(SUBSTITUTE(W467,CHAR(160)," "))),AP4:AS49,3,FALSE))/(S467*VLOOKUP(UPPER(TRIM(SUBSTITUTE(T467,CHAR(160)," "))),AP4:AS49,3,FALSE))),"")),IFERROR(AK466,"")))</f>
        <v/>
      </c>
      <c r="AL467" s="40" t="str">
        <f t="shared" si="103"/>
        <v/>
      </c>
      <c r="AM467" s="50">
        <f t="shared" si="104"/>
        <v>0</v>
      </c>
      <c r="AN467" s="1"/>
      <c r="AO467" s="1"/>
      <c r="AP467" s="66" t="s">
        <v>463</v>
      </c>
      <c r="AQ467" s="1"/>
      <c r="AR467" s="1"/>
      <c r="AS467" s="1"/>
      <c r="BJ467" s="229">
        <v>1</v>
      </c>
    </row>
    <row r="468" spans="2:62" ht="20.100000000000001" customHeight="1" x14ac:dyDescent="0.25">
      <c r="B468" s="178">
        <f t="shared" si="93"/>
        <v>0</v>
      </c>
      <c r="C468" s="156"/>
      <c r="D468" s="157"/>
      <c r="E468" s="157"/>
      <c r="F468" s="157"/>
      <c r="G468" s="157"/>
      <c r="H468" s="157"/>
      <c r="I468" s="158"/>
      <c r="K468" s="255" t="str">
        <f t="shared" si="94"/>
        <v>►</v>
      </c>
      <c r="L468" s="341"/>
      <c r="M468" s="341"/>
      <c r="N468" s="341"/>
      <c r="O468" s="341"/>
      <c r="P468" s="341"/>
      <c r="Q468" s="1"/>
      <c r="R468" s="1"/>
      <c r="S468" s="77"/>
      <c r="T468" s="77"/>
      <c r="U468" s="77"/>
      <c r="V468" s="77"/>
      <c r="W468" s="1"/>
      <c r="X468" s="46" t="str">
        <f t="shared" si="98"/>
        <v/>
      </c>
      <c r="Y468" s="46" t="str">
        <f>IF(NOT(AND(LEFT(R468,1)="L",R468&lt;&gt;"LIGNE")),"",IF(UPPER(TRIM(W468))="QS","Qt. suffisante",IF(AJ468="","",IF(AF468="MASSE",IF(AJ468&gt;=1,"Kg","g"),IF(AF468="VOLUME",IF(AJ468&gt;=1,"L","cl"),IFERROR(VLOOKUP(UPPER(TRIM(V468)),AP4:AS49,4,FALSE),V468))))))</f>
        <v/>
      </c>
      <c r="Z468" s="78" t="str">
        <f t="shared" si="99"/>
        <v/>
      </c>
      <c r="AA468" s="45" t="str">
        <f>IF(NOT(AND(LEFT(R468,1)="L",R468&lt;&gt;"LIGNE")),"",IF(UPPER(TRIM(W468))="QS","Qt. suffisante",IF(AI468="","",IF(AF468="MASSE",IF(AI468&gt;=1,"Kg","g"),IF(AF468="VOLUME",IF(AI468&gt;=1,"L","cl"),IFERROR(VLOOKUP(UPPER(TRIM(V468)),AP4:AS49,4,FALSE),V468))))))</f>
        <v/>
      </c>
      <c r="AB468" s="47" t="str">
        <f t="shared" si="95"/>
        <v/>
      </c>
      <c r="AC468" s="47" t="str">
        <f t="shared" si="96"/>
        <v/>
      </c>
      <c r="AD468" s="47" t="str">
        <f t="shared" si="100"/>
        <v/>
      </c>
      <c r="AE468" s="1"/>
      <c r="AF468" s="48" t="str">
        <f>IF(NOT(AND(LEFT(R468,1)="L",R468&lt;&gt;"LIGNE")),"",IFERROR(VLOOKUP(UPPER(TRIM(V468)),AP4:AS49,2,FALSE),""))</f>
        <v/>
      </c>
      <c r="AG468" s="49" t="str">
        <f>IF(NOT(AND(LEFT(R468,1)="L",R468&lt;&gt;"LIGNE")),"",IFERROR(VLOOKUP(UPPER(TRIM(V468)),AP4:AS49,3,FALSE),""))</f>
        <v/>
      </c>
      <c r="AH468" s="49" t="str">
        <f t="shared" si="97"/>
        <v/>
      </c>
      <c r="AI468" s="49" t="str">
        <f t="shared" si="101"/>
        <v/>
      </c>
      <c r="AJ468" s="49" t="str">
        <f t="shared" si="102"/>
        <v/>
      </c>
      <c r="AK468" s="40" t="str">
        <f>IF(R468="RECETTE","",IF(R468="PRINCIPAL AUTEUR",IF(OR(S468="",T468="",V468="",W468="",S468=0),"",IFERROR(IF(OR(VLOOKUP(UPPER(TRIM(SUBSTITUTE(T468,CHAR(160)," "))),AP4:AS49,2,FALSE)&lt;&gt;VLOOKUP(UPPER(TRIM(SUBSTITUTE(W468,CHAR(160)," "))),AP4:AS49,2,FALSE),AND(VLOOKUP(UPPER(TRIM(SUBSTITUTE(T468,CHAR(160)," "))),AP4:AS49,2,FALSE)="AUTRE",UPPER(TRIM(SUBSTITUTE(T468,CHAR(160)," ")))&lt;&gt;UPPER(TRIM(SUBSTITUTE(W468,CHAR(160)," "))))),"",(V468*VLOOKUP(UPPER(TRIM(SUBSTITUTE(W468,CHAR(160)," "))),AP4:AS49,3,FALSE))/(S468*VLOOKUP(UPPER(TRIM(SUBSTITUTE(T468,CHAR(160)," "))),AP4:AS49,3,FALSE))),"")),IFERROR(AK467,"")))</f>
        <v/>
      </c>
      <c r="AL468" s="40" t="str">
        <f t="shared" si="103"/>
        <v/>
      </c>
      <c r="AM468" s="50">
        <f t="shared" si="104"/>
        <v>0</v>
      </c>
      <c r="AN468" s="1"/>
      <c r="AO468" s="1"/>
      <c r="AP468" s="66" t="s">
        <v>464</v>
      </c>
      <c r="AQ468" s="1"/>
      <c r="AR468" s="1"/>
      <c r="AS468" s="1"/>
      <c r="BJ468" s="229">
        <v>1</v>
      </c>
    </row>
    <row r="469" spans="2:62" ht="20.100000000000001" customHeight="1" x14ac:dyDescent="0.25">
      <c r="B469" s="178">
        <f t="shared" si="93"/>
        <v>0</v>
      </c>
      <c r="C469" s="156"/>
      <c r="D469" s="157"/>
      <c r="E469" s="157"/>
      <c r="F469" s="157"/>
      <c r="G469" s="157"/>
      <c r="H469" s="157"/>
      <c r="I469" s="158"/>
      <c r="K469" s="255" t="str">
        <f t="shared" si="94"/>
        <v>►</v>
      </c>
      <c r="L469" s="341"/>
      <c r="M469" s="341"/>
      <c r="N469" s="341"/>
      <c r="O469" s="341"/>
      <c r="P469" s="341"/>
      <c r="Q469" s="1"/>
      <c r="R469" s="1"/>
      <c r="S469" s="77"/>
      <c r="T469" s="77"/>
      <c r="U469" s="77"/>
      <c r="V469" s="77"/>
      <c r="W469" s="1"/>
      <c r="X469" s="46" t="str">
        <f t="shared" si="98"/>
        <v/>
      </c>
      <c r="Y469" s="46" t="str">
        <f>IF(NOT(AND(LEFT(R469,1)="L",R469&lt;&gt;"LIGNE")),"",IF(UPPER(TRIM(W469))="QS","Qt. suffisante",IF(AJ469="","",IF(AF469="MASSE",IF(AJ469&gt;=1,"Kg","g"),IF(AF469="VOLUME",IF(AJ469&gt;=1,"L","cl"),IFERROR(VLOOKUP(UPPER(TRIM(V469)),AP4:AS49,4,FALSE),V469))))))</f>
        <v/>
      </c>
      <c r="Z469" s="78" t="str">
        <f t="shared" si="99"/>
        <v/>
      </c>
      <c r="AA469" s="45" t="str">
        <f>IF(NOT(AND(LEFT(R469,1)="L",R469&lt;&gt;"LIGNE")),"",IF(UPPER(TRIM(W469))="QS","Qt. suffisante",IF(AI469="","",IF(AF469="MASSE",IF(AI469&gt;=1,"Kg","g"),IF(AF469="VOLUME",IF(AI469&gt;=1,"L","cl"),IFERROR(VLOOKUP(UPPER(TRIM(V469)),AP4:AS49,4,FALSE),V469))))))</f>
        <v/>
      </c>
      <c r="AB469" s="47" t="str">
        <f t="shared" si="95"/>
        <v/>
      </c>
      <c r="AC469" s="47" t="str">
        <f t="shared" si="96"/>
        <v/>
      </c>
      <c r="AD469" s="47" t="str">
        <f t="shared" si="100"/>
        <v/>
      </c>
      <c r="AE469" s="1"/>
      <c r="AF469" s="48" t="str">
        <f>IF(NOT(AND(LEFT(R469,1)="L",R469&lt;&gt;"LIGNE")),"",IFERROR(VLOOKUP(UPPER(TRIM(V469)),AP4:AS49,2,FALSE),""))</f>
        <v/>
      </c>
      <c r="AG469" s="49" t="str">
        <f>IF(NOT(AND(LEFT(R469,1)="L",R469&lt;&gt;"LIGNE")),"",IFERROR(VLOOKUP(UPPER(TRIM(V469)),AP4:AS49,3,FALSE),""))</f>
        <v/>
      </c>
      <c r="AH469" s="49" t="str">
        <f t="shared" si="97"/>
        <v/>
      </c>
      <c r="AI469" s="49" t="str">
        <f t="shared" si="101"/>
        <v/>
      </c>
      <c r="AJ469" s="49" t="str">
        <f t="shared" si="102"/>
        <v/>
      </c>
      <c r="AK469" s="40" t="str">
        <f>IF(R469="RECETTE","",IF(R469="PRINCIPAL AUTEUR",IF(OR(S469="",T469="",V469="",W469="",S469=0),"",IFERROR(IF(OR(VLOOKUP(UPPER(TRIM(SUBSTITUTE(T469,CHAR(160)," "))),AP4:AS49,2,FALSE)&lt;&gt;VLOOKUP(UPPER(TRIM(SUBSTITUTE(W469,CHAR(160)," "))),AP4:AS49,2,FALSE),AND(VLOOKUP(UPPER(TRIM(SUBSTITUTE(T469,CHAR(160)," "))),AP4:AS49,2,FALSE)="AUTRE",UPPER(TRIM(SUBSTITUTE(T469,CHAR(160)," ")))&lt;&gt;UPPER(TRIM(SUBSTITUTE(W469,CHAR(160)," "))))),"",(V469*VLOOKUP(UPPER(TRIM(SUBSTITUTE(W469,CHAR(160)," "))),AP4:AS49,3,FALSE))/(S469*VLOOKUP(UPPER(TRIM(SUBSTITUTE(T469,CHAR(160)," "))),AP4:AS49,3,FALSE))),"")),IFERROR(AK468,"")))</f>
        <v/>
      </c>
      <c r="AL469" s="40" t="str">
        <f t="shared" si="103"/>
        <v/>
      </c>
      <c r="AM469" s="50">
        <f t="shared" si="104"/>
        <v>0</v>
      </c>
      <c r="AN469" s="1"/>
      <c r="AO469" s="1"/>
      <c r="AP469" s="66" t="s">
        <v>465</v>
      </c>
      <c r="AQ469" s="1"/>
      <c r="AR469" s="1"/>
      <c r="AS469" s="1"/>
      <c r="BJ469" s="229">
        <v>1</v>
      </c>
    </row>
    <row r="470" spans="2:62" ht="20.100000000000001" customHeight="1" x14ac:dyDescent="0.25">
      <c r="B470" s="178">
        <f t="shared" si="93"/>
        <v>0</v>
      </c>
      <c r="C470" s="156"/>
      <c r="D470" s="157"/>
      <c r="E470" s="157"/>
      <c r="F470" s="157"/>
      <c r="G470" s="157"/>
      <c r="H470" s="157"/>
      <c r="I470" s="158"/>
      <c r="K470" s="255" t="str">
        <f t="shared" si="94"/>
        <v>►</v>
      </c>
      <c r="L470" s="341"/>
      <c r="M470" s="341"/>
      <c r="N470" s="341"/>
      <c r="O470" s="341"/>
      <c r="P470" s="341"/>
      <c r="Q470" s="1"/>
      <c r="R470" s="1"/>
      <c r="S470" s="77"/>
      <c r="T470" s="77"/>
      <c r="U470" s="77"/>
      <c r="V470" s="77"/>
      <c r="W470" s="1"/>
      <c r="X470" s="46" t="str">
        <f t="shared" si="98"/>
        <v/>
      </c>
      <c r="Y470" s="46" t="str">
        <f>IF(NOT(AND(LEFT(R470,1)="L",R470&lt;&gt;"LIGNE")),"",IF(UPPER(TRIM(W470))="QS","Qt. suffisante",IF(AJ470="","",IF(AF470="MASSE",IF(AJ470&gt;=1,"Kg","g"),IF(AF470="VOLUME",IF(AJ470&gt;=1,"L","cl"),IFERROR(VLOOKUP(UPPER(TRIM(V470)),AP4:AS49,4,FALSE),V470))))))</f>
        <v/>
      </c>
      <c r="Z470" s="78" t="str">
        <f t="shared" si="99"/>
        <v/>
      </c>
      <c r="AA470" s="45" t="str">
        <f>IF(NOT(AND(LEFT(R470,1)="L",R470&lt;&gt;"LIGNE")),"",IF(UPPER(TRIM(W470))="QS","Qt. suffisante",IF(AI470="","",IF(AF470="MASSE",IF(AI470&gt;=1,"Kg","g"),IF(AF470="VOLUME",IF(AI470&gt;=1,"L","cl"),IFERROR(VLOOKUP(UPPER(TRIM(V470)),AP4:AS49,4,FALSE),V470))))))</f>
        <v/>
      </c>
      <c r="AB470" s="47" t="str">
        <f t="shared" si="95"/>
        <v/>
      </c>
      <c r="AC470" s="47" t="str">
        <f t="shared" si="96"/>
        <v/>
      </c>
      <c r="AD470" s="47" t="str">
        <f t="shared" si="100"/>
        <v/>
      </c>
      <c r="AE470" s="1"/>
      <c r="AF470" s="48" t="str">
        <f>IF(NOT(AND(LEFT(R470,1)="L",R470&lt;&gt;"LIGNE")),"",IFERROR(VLOOKUP(UPPER(TRIM(V470)),AP4:AS49,2,FALSE),""))</f>
        <v/>
      </c>
      <c r="AG470" s="49" t="str">
        <f>IF(NOT(AND(LEFT(R470,1)="L",R470&lt;&gt;"LIGNE")),"",IFERROR(VLOOKUP(UPPER(TRIM(V470)),AP4:AS49,3,FALSE),""))</f>
        <v/>
      </c>
      <c r="AH470" s="49" t="str">
        <f t="shared" si="97"/>
        <v/>
      </c>
      <c r="AI470" s="49" t="str">
        <f t="shared" si="101"/>
        <v/>
      </c>
      <c r="AJ470" s="49" t="str">
        <f t="shared" si="102"/>
        <v/>
      </c>
      <c r="AK470" s="40" t="str">
        <f>IF(R470="RECETTE","",IF(R470="PRINCIPAL AUTEUR",IF(OR(S470="",T470="",V470="",W470="",S470=0),"",IFERROR(IF(OR(VLOOKUP(UPPER(TRIM(SUBSTITUTE(T470,CHAR(160)," "))),AP4:AS49,2,FALSE)&lt;&gt;VLOOKUP(UPPER(TRIM(SUBSTITUTE(W470,CHAR(160)," "))),AP4:AS49,2,FALSE),AND(VLOOKUP(UPPER(TRIM(SUBSTITUTE(T470,CHAR(160)," "))),AP4:AS49,2,FALSE)="AUTRE",UPPER(TRIM(SUBSTITUTE(T470,CHAR(160)," ")))&lt;&gt;UPPER(TRIM(SUBSTITUTE(W470,CHAR(160)," "))))),"",(V470*VLOOKUP(UPPER(TRIM(SUBSTITUTE(W470,CHAR(160)," "))),AP4:AS49,3,FALSE))/(S470*VLOOKUP(UPPER(TRIM(SUBSTITUTE(T470,CHAR(160)," "))),AP4:AS49,3,FALSE))),"")),IFERROR(AK469,"")))</f>
        <v/>
      </c>
      <c r="AL470" s="40" t="str">
        <f t="shared" si="103"/>
        <v/>
      </c>
      <c r="AM470" s="50">
        <f t="shared" si="104"/>
        <v>0</v>
      </c>
      <c r="AN470" s="1"/>
      <c r="AO470" s="1"/>
      <c r="AP470" s="66" t="s">
        <v>466</v>
      </c>
      <c r="AQ470" s="1"/>
      <c r="AR470" s="1"/>
      <c r="AS470" s="1"/>
      <c r="BJ470" s="229">
        <v>1</v>
      </c>
    </row>
    <row r="471" spans="2:62" ht="20.100000000000001" customHeight="1" x14ac:dyDescent="0.25">
      <c r="B471" s="178">
        <f t="shared" si="93"/>
        <v>0</v>
      </c>
      <c r="C471" s="156"/>
      <c r="D471" s="157"/>
      <c r="E471" s="157"/>
      <c r="F471" s="157"/>
      <c r="G471" s="157"/>
      <c r="H471" s="157"/>
      <c r="I471" s="158"/>
      <c r="K471" s="255" t="str">
        <f t="shared" si="94"/>
        <v>►</v>
      </c>
      <c r="L471" s="341"/>
      <c r="M471" s="341"/>
      <c r="N471" s="341"/>
      <c r="O471" s="341"/>
      <c r="P471" s="341"/>
      <c r="Q471" s="1"/>
      <c r="R471" s="1"/>
      <c r="S471" s="77"/>
      <c r="T471" s="77"/>
      <c r="U471" s="77"/>
      <c r="V471" s="77"/>
      <c r="W471" s="1"/>
      <c r="X471" s="46" t="str">
        <f t="shared" si="98"/>
        <v/>
      </c>
      <c r="Y471" s="46" t="str">
        <f>IF(NOT(AND(LEFT(R471,1)="L",R471&lt;&gt;"LIGNE")),"",IF(UPPER(TRIM(W471))="QS","Qt. suffisante",IF(AJ471="","",IF(AF471="MASSE",IF(AJ471&gt;=1,"Kg","g"),IF(AF471="VOLUME",IF(AJ471&gt;=1,"L","cl"),IFERROR(VLOOKUP(UPPER(TRIM(V471)),AP4:AS49,4,FALSE),V471))))))</f>
        <v/>
      </c>
      <c r="Z471" s="78" t="str">
        <f t="shared" si="99"/>
        <v/>
      </c>
      <c r="AA471" s="45" t="str">
        <f>IF(NOT(AND(LEFT(R471,1)="L",R471&lt;&gt;"LIGNE")),"",IF(UPPER(TRIM(W471))="QS","Qt. suffisante",IF(AI471="","",IF(AF471="MASSE",IF(AI471&gt;=1,"Kg","g"),IF(AF471="VOLUME",IF(AI471&gt;=1,"L","cl"),IFERROR(VLOOKUP(UPPER(TRIM(V471)),AP4:AS49,4,FALSE),V471))))))</f>
        <v/>
      </c>
      <c r="AB471" s="47" t="str">
        <f t="shared" si="95"/>
        <v/>
      </c>
      <c r="AC471" s="47" t="str">
        <f t="shared" si="96"/>
        <v/>
      </c>
      <c r="AD471" s="47" t="str">
        <f t="shared" si="100"/>
        <v/>
      </c>
      <c r="AE471" s="1"/>
      <c r="AF471" s="48" t="str">
        <f>IF(NOT(AND(LEFT(R471,1)="L",R471&lt;&gt;"LIGNE")),"",IFERROR(VLOOKUP(UPPER(TRIM(V471)),AP4:AS49,2,FALSE),""))</f>
        <v/>
      </c>
      <c r="AG471" s="49" t="str">
        <f>IF(NOT(AND(LEFT(R471,1)="L",R471&lt;&gt;"LIGNE")),"",IFERROR(VLOOKUP(UPPER(TRIM(V471)),AP4:AS49,3,FALSE),""))</f>
        <v/>
      </c>
      <c r="AH471" s="49" t="str">
        <f t="shared" si="97"/>
        <v/>
      </c>
      <c r="AI471" s="49" t="str">
        <f t="shared" si="101"/>
        <v/>
      </c>
      <c r="AJ471" s="49" t="str">
        <f t="shared" si="102"/>
        <v/>
      </c>
      <c r="AK471" s="40" t="str">
        <f>IF(R471="RECETTE","",IF(R471="PRINCIPAL AUTEUR",IF(OR(S471="",T471="",V471="",W471="",S471=0),"",IFERROR(IF(OR(VLOOKUP(UPPER(TRIM(SUBSTITUTE(T471,CHAR(160)," "))),AP4:AS49,2,FALSE)&lt;&gt;VLOOKUP(UPPER(TRIM(SUBSTITUTE(W471,CHAR(160)," "))),AP4:AS49,2,FALSE),AND(VLOOKUP(UPPER(TRIM(SUBSTITUTE(T471,CHAR(160)," "))),AP4:AS49,2,FALSE)="AUTRE",UPPER(TRIM(SUBSTITUTE(T471,CHAR(160)," ")))&lt;&gt;UPPER(TRIM(SUBSTITUTE(W471,CHAR(160)," "))))),"",(V471*VLOOKUP(UPPER(TRIM(SUBSTITUTE(W471,CHAR(160)," "))),AP4:AS49,3,FALSE))/(S471*VLOOKUP(UPPER(TRIM(SUBSTITUTE(T471,CHAR(160)," "))),AP4:AS49,3,FALSE))),"")),IFERROR(AK470,"")))</f>
        <v/>
      </c>
      <c r="AL471" s="40" t="str">
        <f t="shared" si="103"/>
        <v/>
      </c>
      <c r="AM471" s="50">
        <f t="shared" si="104"/>
        <v>0</v>
      </c>
      <c r="AN471" s="1"/>
      <c r="AO471" s="1"/>
      <c r="AP471" s="66" t="s">
        <v>467</v>
      </c>
      <c r="AQ471" s="1"/>
      <c r="AR471" s="1"/>
      <c r="AS471" s="1"/>
      <c r="BJ471" s="229">
        <v>1</v>
      </c>
    </row>
    <row r="472" spans="2:62" ht="20.100000000000001" customHeight="1" x14ac:dyDescent="0.25">
      <c r="B472" s="178">
        <f t="shared" si="93"/>
        <v>0</v>
      </c>
      <c r="C472" s="156"/>
      <c r="D472" s="157"/>
      <c r="E472" s="157"/>
      <c r="F472" s="157"/>
      <c r="G472" s="157"/>
      <c r="H472" s="157"/>
      <c r="I472" s="158"/>
      <c r="K472" s="255" t="str">
        <f t="shared" si="94"/>
        <v>►</v>
      </c>
      <c r="L472" s="341"/>
      <c r="M472" s="341"/>
      <c r="N472" s="341"/>
      <c r="O472" s="341"/>
      <c r="P472" s="341"/>
      <c r="Q472" s="1"/>
      <c r="R472" s="1"/>
      <c r="S472" s="77"/>
      <c r="T472" s="77"/>
      <c r="U472" s="77"/>
      <c r="V472" s="77"/>
      <c r="W472" s="1"/>
      <c r="X472" s="46" t="str">
        <f t="shared" si="98"/>
        <v/>
      </c>
      <c r="Y472" s="46" t="str">
        <f>IF(NOT(AND(LEFT(R472,1)="L",R472&lt;&gt;"LIGNE")),"",IF(UPPER(TRIM(W472))="QS","Qt. suffisante",IF(AJ472="","",IF(AF472="MASSE",IF(AJ472&gt;=1,"Kg","g"),IF(AF472="VOLUME",IF(AJ472&gt;=1,"L","cl"),IFERROR(VLOOKUP(UPPER(TRIM(V472)),AP4:AS49,4,FALSE),V472))))))</f>
        <v/>
      </c>
      <c r="Z472" s="78" t="str">
        <f t="shared" si="99"/>
        <v/>
      </c>
      <c r="AA472" s="45" t="str">
        <f>IF(NOT(AND(LEFT(R472,1)="L",R472&lt;&gt;"LIGNE")),"",IF(UPPER(TRIM(W472))="QS","Qt. suffisante",IF(AI472="","",IF(AF472="MASSE",IF(AI472&gt;=1,"Kg","g"),IF(AF472="VOLUME",IF(AI472&gt;=1,"L","cl"),IFERROR(VLOOKUP(UPPER(TRIM(V472)),AP4:AS49,4,FALSE),V472))))))</f>
        <v/>
      </c>
      <c r="AB472" s="47" t="str">
        <f t="shared" si="95"/>
        <v/>
      </c>
      <c r="AC472" s="47" t="str">
        <f t="shared" si="96"/>
        <v/>
      </c>
      <c r="AD472" s="47" t="str">
        <f t="shared" si="100"/>
        <v/>
      </c>
      <c r="AE472" s="1"/>
      <c r="AF472" s="48" t="str">
        <f>IF(NOT(AND(LEFT(R472,1)="L",R472&lt;&gt;"LIGNE")),"",IFERROR(VLOOKUP(UPPER(TRIM(V472)),AP4:AS49,2,FALSE),""))</f>
        <v/>
      </c>
      <c r="AG472" s="49" t="str">
        <f>IF(NOT(AND(LEFT(R472,1)="L",R472&lt;&gt;"LIGNE")),"",IFERROR(VLOOKUP(UPPER(TRIM(V472)),AP4:AS49,3,FALSE),""))</f>
        <v/>
      </c>
      <c r="AH472" s="49" t="str">
        <f t="shared" si="97"/>
        <v/>
      </c>
      <c r="AI472" s="49" t="str">
        <f t="shared" si="101"/>
        <v/>
      </c>
      <c r="AJ472" s="49" t="str">
        <f t="shared" si="102"/>
        <v/>
      </c>
      <c r="AK472" s="40" t="str">
        <f>IF(R472="RECETTE","",IF(R472="PRINCIPAL AUTEUR",IF(OR(S472="",T472="",V472="",W472="",S472=0),"",IFERROR(IF(OR(VLOOKUP(UPPER(TRIM(SUBSTITUTE(T472,CHAR(160)," "))),AP4:AS49,2,FALSE)&lt;&gt;VLOOKUP(UPPER(TRIM(SUBSTITUTE(W472,CHAR(160)," "))),AP4:AS49,2,FALSE),AND(VLOOKUP(UPPER(TRIM(SUBSTITUTE(T472,CHAR(160)," "))),AP4:AS49,2,FALSE)="AUTRE",UPPER(TRIM(SUBSTITUTE(T472,CHAR(160)," ")))&lt;&gt;UPPER(TRIM(SUBSTITUTE(W472,CHAR(160)," "))))),"",(V472*VLOOKUP(UPPER(TRIM(SUBSTITUTE(W472,CHAR(160)," "))),AP4:AS49,3,FALSE))/(S472*VLOOKUP(UPPER(TRIM(SUBSTITUTE(T472,CHAR(160)," "))),AP4:AS49,3,FALSE))),"")),IFERROR(AK471,"")))</f>
        <v/>
      </c>
      <c r="AL472" s="40" t="str">
        <f t="shared" si="103"/>
        <v/>
      </c>
      <c r="AM472" s="50">
        <f t="shared" si="104"/>
        <v>0</v>
      </c>
      <c r="AN472" s="1"/>
      <c r="AO472" s="1"/>
      <c r="AP472" s="66" t="s">
        <v>468</v>
      </c>
      <c r="AQ472" s="1"/>
      <c r="AR472" s="1"/>
      <c r="AS472" s="1"/>
      <c r="BJ472" s="229">
        <v>1</v>
      </c>
    </row>
    <row r="473" spans="2:62" ht="20.100000000000001" customHeight="1" x14ac:dyDescent="0.25">
      <c r="B473" s="178">
        <f t="shared" si="93"/>
        <v>0</v>
      </c>
      <c r="C473" s="156"/>
      <c r="D473" s="157"/>
      <c r="E473" s="157"/>
      <c r="F473" s="157"/>
      <c r="G473" s="157"/>
      <c r="H473" s="157"/>
      <c r="I473" s="158"/>
      <c r="K473" s="255" t="str">
        <f t="shared" si="94"/>
        <v>►</v>
      </c>
      <c r="L473" s="341"/>
      <c r="M473" s="341"/>
      <c r="N473" s="341"/>
      <c r="O473" s="341"/>
      <c r="P473" s="341"/>
      <c r="Q473" s="1"/>
      <c r="R473" s="1"/>
      <c r="S473" s="77"/>
      <c r="T473" s="77"/>
      <c r="U473" s="77"/>
      <c r="V473" s="77"/>
      <c r="W473" s="1"/>
      <c r="X473" s="46" t="str">
        <f t="shared" si="98"/>
        <v/>
      </c>
      <c r="Y473" s="46" t="str">
        <f>IF(NOT(AND(LEFT(R473,1)="L",R473&lt;&gt;"LIGNE")),"",IF(UPPER(TRIM(W473))="QS","Qt. suffisante",IF(AJ473="","",IF(AF473="MASSE",IF(AJ473&gt;=1,"Kg","g"),IF(AF473="VOLUME",IF(AJ473&gt;=1,"L","cl"),IFERROR(VLOOKUP(UPPER(TRIM(V473)),AP4:AS49,4,FALSE),V473))))))</f>
        <v/>
      </c>
      <c r="Z473" s="78" t="str">
        <f t="shared" si="99"/>
        <v/>
      </c>
      <c r="AA473" s="45" t="str">
        <f>IF(NOT(AND(LEFT(R473,1)="L",R473&lt;&gt;"LIGNE")),"",IF(UPPER(TRIM(W473))="QS","Qt. suffisante",IF(AI473="","",IF(AF473="MASSE",IF(AI473&gt;=1,"Kg","g"),IF(AF473="VOLUME",IF(AI473&gt;=1,"L","cl"),IFERROR(VLOOKUP(UPPER(TRIM(V473)),AP4:AS49,4,FALSE),V473))))))</f>
        <v/>
      </c>
      <c r="AB473" s="47" t="str">
        <f t="shared" si="95"/>
        <v/>
      </c>
      <c r="AC473" s="47" t="str">
        <f t="shared" si="96"/>
        <v/>
      </c>
      <c r="AD473" s="47" t="str">
        <f t="shared" si="100"/>
        <v/>
      </c>
      <c r="AE473" s="1"/>
      <c r="AF473" s="48" t="str">
        <f>IF(NOT(AND(LEFT(R473,1)="L",R473&lt;&gt;"LIGNE")),"",IFERROR(VLOOKUP(UPPER(TRIM(V473)),AP4:AS49,2,FALSE),""))</f>
        <v/>
      </c>
      <c r="AG473" s="49" t="str">
        <f>IF(NOT(AND(LEFT(R473,1)="L",R473&lt;&gt;"LIGNE")),"",IFERROR(VLOOKUP(UPPER(TRIM(V473)),AP4:AS49,3,FALSE),""))</f>
        <v/>
      </c>
      <c r="AH473" s="49" t="str">
        <f t="shared" si="97"/>
        <v/>
      </c>
      <c r="AI473" s="49" t="str">
        <f t="shared" si="101"/>
        <v/>
      </c>
      <c r="AJ473" s="49" t="str">
        <f t="shared" si="102"/>
        <v/>
      </c>
      <c r="AK473" s="40" t="str">
        <f>IF(R473="RECETTE","",IF(R473="PRINCIPAL AUTEUR",IF(OR(S473="",T473="",V473="",W473="",S473=0),"",IFERROR(IF(OR(VLOOKUP(UPPER(TRIM(SUBSTITUTE(T473,CHAR(160)," "))),AP4:AS49,2,FALSE)&lt;&gt;VLOOKUP(UPPER(TRIM(SUBSTITUTE(W473,CHAR(160)," "))),AP4:AS49,2,FALSE),AND(VLOOKUP(UPPER(TRIM(SUBSTITUTE(T473,CHAR(160)," "))),AP4:AS49,2,FALSE)="AUTRE",UPPER(TRIM(SUBSTITUTE(T473,CHAR(160)," ")))&lt;&gt;UPPER(TRIM(SUBSTITUTE(W473,CHAR(160)," "))))),"",(V473*VLOOKUP(UPPER(TRIM(SUBSTITUTE(W473,CHAR(160)," "))),AP4:AS49,3,FALSE))/(S473*VLOOKUP(UPPER(TRIM(SUBSTITUTE(T473,CHAR(160)," "))),AP4:AS49,3,FALSE))),"")),IFERROR(AK472,"")))</f>
        <v/>
      </c>
      <c r="AL473" s="40" t="str">
        <f t="shared" si="103"/>
        <v/>
      </c>
      <c r="AM473" s="50">
        <f t="shared" si="104"/>
        <v>0</v>
      </c>
      <c r="AN473" s="1"/>
      <c r="AO473" s="1"/>
      <c r="AP473" s="75" t="s">
        <v>110</v>
      </c>
      <c r="AQ473" s="1"/>
      <c r="AR473" s="1"/>
      <c r="AS473" s="1"/>
      <c r="BJ473" s="229">
        <v>1</v>
      </c>
    </row>
    <row r="474" spans="2:62" ht="20.100000000000001" customHeight="1" x14ac:dyDescent="0.25">
      <c r="B474" s="178">
        <f t="shared" si="93"/>
        <v>0</v>
      </c>
      <c r="C474" s="156"/>
      <c r="D474" s="157"/>
      <c r="E474" s="157"/>
      <c r="F474" s="157"/>
      <c r="G474" s="157"/>
      <c r="H474" s="157"/>
      <c r="I474" s="158"/>
      <c r="K474" s="255" t="str">
        <f t="shared" si="94"/>
        <v>►</v>
      </c>
      <c r="L474" s="341"/>
      <c r="M474" s="341"/>
      <c r="N474" s="341"/>
      <c r="O474" s="341"/>
      <c r="P474" s="341"/>
      <c r="Q474" s="1"/>
      <c r="R474" s="1"/>
      <c r="S474" s="77"/>
      <c r="T474" s="77"/>
      <c r="U474" s="77"/>
      <c r="V474" s="77"/>
      <c r="W474" s="1"/>
      <c r="X474" s="46" t="str">
        <f t="shared" si="98"/>
        <v/>
      </c>
      <c r="Y474" s="46" t="str">
        <f>IF(NOT(AND(LEFT(R474,1)="L",R474&lt;&gt;"LIGNE")),"",IF(UPPER(TRIM(W474))="QS","Qt. suffisante",IF(AJ474="","",IF(AF474="MASSE",IF(AJ474&gt;=1,"Kg","g"),IF(AF474="VOLUME",IF(AJ474&gt;=1,"L","cl"),IFERROR(VLOOKUP(UPPER(TRIM(V474)),AP4:AS49,4,FALSE),V474))))))</f>
        <v/>
      </c>
      <c r="Z474" s="78" t="str">
        <f t="shared" si="99"/>
        <v/>
      </c>
      <c r="AA474" s="45" t="str">
        <f>IF(NOT(AND(LEFT(R474,1)="L",R474&lt;&gt;"LIGNE")),"",IF(UPPER(TRIM(W474))="QS","Qt. suffisante",IF(AI474="","",IF(AF474="MASSE",IF(AI474&gt;=1,"Kg","g"),IF(AF474="VOLUME",IF(AI474&gt;=1,"L","cl"),IFERROR(VLOOKUP(UPPER(TRIM(V474)),AP4:AS49,4,FALSE),V474))))))</f>
        <v/>
      </c>
      <c r="AB474" s="47" t="str">
        <f t="shared" si="95"/>
        <v/>
      </c>
      <c r="AC474" s="47" t="str">
        <f t="shared" si="96"/>
        <v/>
      </c>
      <c r="AD474" s="47" t="str">
        <f t="shared" si="100"/>
        <v/>
      </c>
      <c r="AE474" s="1"/>
      <c r="AF474" s="48" t="str">
        <f>IF(NOT(AND(LEFT(R474,1)="L",R474&lt;&gt;"LIGNE")),"",IFERROR(VLOOKUP(UPPER(TRIM(V474)),AP4:AS49,2,FALSE),""))</f>
        <v/>
      </c>
      <c r="AG474" s="49" t="str">
        <f>IF(NOT(AND(LEFT(R474,1)="L",R474&lt;&gt;"LIGNE")),"",IFERROR(VLOOKUP(UPPER(TRIM(V474)),AP4:AS49,3,FALSE),""))</f>
        <v/>
      </c>
      <c r="AH474" s="49" t="str">
        <f t="shared" si="97"/>
        <v/>
      </c>
      <c r="AI474" s="49" t="str">
        <f t="shared" si="101"/>
        <v/>
      </c>
      <c r="AJ474" s="49" t="str">
        <f t="shared" si="102"/>
        <v/>
      </c>
      <c r="AK474" s="40" t="str">
        <f>IF(R474="RECETTE","",IF(R474="PRINCIPAL AUTEUR",IF(OR(S474="",T474="",V474="",W474="",S474=0),"",IFERROR(IF(OR(VLOOKUP(UPPER(TRIM(SUBSTITUTE(T474,CHAR(160)," "))),AP4:AS49,2,FALSE)&lt;&gt;VLOOKUP(UPPER(TRIM(SUBSTITUTE(W474,CHAR(160)," "))),AP4:AS49,2,FALSE),AND(VLOOKUP(UPPER(TRIM(SUBSTITUTE(T474,CHAR(160)," "))),AP4:AS49,2,FALSE)="AUTRE",UPPER(TRIM(SUBSTITUTE(T474,CHAR(160)," ")))&lt;&gt;UPPER(TRIM(SUBSTITUTE(W474,CHAR(160)," "))))),"",(V474*VLOOKUP(UPPER(TRIM(SUBSTITUTE(W474,CHAR(160)," "))),AP4:AS49,3,FALSE))/(S474*VLOOKUP(UPPER(TRIM(SUBSTITUTE(T474,CHAR(160)," "))),AP4:AS49,3,FALSE))),"")),IFERROR(AK473,"")))</f>
        <v/>
      </c>
      <c r="AL474" s="40" t="str">
        <f t="shared" si="103"/>
        <v/>
      </c>
      <c r="AM474" s="50">
        <f t="shared" si="104"/>
        <v>0</v>
      </c>
      <c r="AN474" s="1"/>
      <c r="AO474" s="1"/>
      <c r="AP474" s="15" t="s">
        <v>323</v>
      </c>
      <c r="AQ474" s="1"/>
      <c r="AR474" s="1"/>
      <c r="AS474" s="1"/>
      <c r="BJ474" s="229">
        <v>1</v>
      </c>
    </row>
    <row r="475" spans="2:62" ht="20.100000000000001" customHeight="1" x14ac:dyDescent="0.25">
      <c r="B475" s="178">
        <f t="shared" si="93"/>
        <v>0</v>
      </c>
      <c r="C475" s="156"/>
      <c r="D475" s="157"/>
      <c r="E475" s="157"/>
      <c r="F475" s="157"/>
      <c r="G475" s="157"/>
      <c r="H475" s="157"/>
      <c r="I475" s="158"/>
      <c r="K475" s="255" t="str">
        <f t="shared" si="94"/>
        <v>►</v>
      </c>
      <c r="L475" s="341"/>
      <c r="M475" s="341"/>
      <c r="N475" s="341"/>
      <c r="O475" s="341"/>
      <c r="P475" s="341"/>
      <c r="Q475" s="1"/>
      <c r="R475" s="1"/>
      <c r="S475" s="77"/>
      <c r="T475" s="77"/>
      <c r="U475" s="77"/>
      <c r="V475" s="77"/>
      <c r="W475" s="1"/>
      <c r="X475" s="46" t="str">
        <f t="shared" si="98"/>
        <v/>
      </c>
      <c r="Y475" s="46" t="str">
        <f>IF(NOT(AND(LEFT(R475,1)="L",R475&lt;&gt;"LIGNE")),"",IF(UPPER(TRIM(W475))="QS","Qt. suffisante",IF(AJ475="","",IF(AF475="MASSE",IF(AJ475&gt;=1,"Kg","g"),IF(AF475="VOLUME",IF(AJ475&gt;=1,"L","cl"),IFERROR(VLOOKUP(UPPER(TRIM(V475)),AP4:AS49,4,FALSE),V475))))))</f>
        <v/>
      </c>
      <c r="Z475" s="78" t="str">
        <f t="shared" si="99"/>
        <v/>
      </c>
      <c r="AA475" s="45" t="str">
        <f>IF(NOT(AND(LEFT(R475,1)="L",R475&lt;&gt;"LIGNE")),"",IF(UPPER(TRIM(W475))="QS","Qt. suffisante",IF(AI475="","",IF(AF475="MASSE",IF(AI475&gt;=1,"Kg","g"),IF(AF475="VOLUME",IF(AI475&gt;=1,"L","cl"),IFERROR(VLOOKUP(UPPER(TRIM(V475)),AP4:AS49,4,FALSE),V475))))))</f>
        <v/>
      </c>
      <c r="AB475" s="47" t="str">
        <f t="shared" si="95"/>
        <v/>
      </c>
      <c r="AC475" s="47" t="str">
        <f t="shared" si="96"/>
        <v/>
      </c>
      <c r="AD475" s="47" t="str">
        <f t="shared" si="100"/>
        <v/>
      </c>
      <c r="AE475" s="1"/>
      <c r="AF475" s="48" t="str">
        <f>IF(NOT(AND(LEFT(R475,1)="L",R475&lt;&gt;"LIGNE")),"",IFERROR(VLOOKUP(UPPER(TRIM(V475)),AP4:AS49,2,FALSE),""))</f>
        <v/>
      </c>
      <c r="AG475" s="49" t="str">
        <f>IF(NOT(AND(LEFT(R475,1)="L",R475&lt;&gt;"LIGNE")),"",IFERROR(VLOOKUP(UPPER(TRIM(V475)),AP4:AS49,3,FALSE),""))</f>
        <v/>
      </c>
      <c r="AH475" s="49" t="str">
        <f t="shared" si="97"/>
        <v/>
      </c>
      <c r="AI475" s="49" t="str">
        <f t="shared" si="101"/>
        <v/>
      </c>
      <c r="AJ475" s="49" t="str">
        <f t="shared" si="102"/>
        <v/>
      </c>
      <c r="AK475" s="40" t="str">
        <f>IF(R475="RECETTE","",IF(R475="PRINCIPAL AUTEUR",IF(OR(S475="",T475="",V475="",W475="",S475=0),"",IFERROR(IF(OR(VLOOKUP(UPPER(TRIM(SUBSTITUTE(T475,CHAR(160)," "))),AP4:AS49,2,FALSE)&lt;&gt;VLOOKUP(UPPER(TRIM(SUBSTITUTE(W475,CHAR(160)," "))),AP4:AS49,2,FALSE),AND(VLOOKUP(UPPER(TRIM(SUBSTITUTE(T475,CHAR(160)," "))),AP4:AS49,2,FALSE)="AUTRE",UPPER(TRIM(SUBSTITUTE(T475,CHAR(160)," ")))&lt;&gt;UPPER(TRIM(SUBSTITUTE(W475,CHAR(160)," "))))),"",(V475*VLOOKUP(UPPER(TRIM(SUBSTITUTE(W475,CHAR(160)," "))),AP4:AS49,3,FALSE))/(S475*VLOOKUP(UPPER(TRIM(SUBSTITUTE(T475,CHAR(160)," "))),AP4:AS49,3,FALSE))),"")),IFERROR(AK474,"")))</f>
        <v/>
      </c>
      <c r="AL475" s="40" t="str">
        <f t="shared" si="103"/>
        <v/>
      </c>
      <c r="AM475" s="50">
        <f t="shared" si="104"/>
        <v>0</v>
      </c>
      <c r="AN475" s="1"/>
      <c r="AO475" s="1"/>
      <c r="AP475" s="21" t="s">
        <v>272</v>
      </c>
      <c r="AQ475" s="1"/>
      <c r="AR475" s="1"/>
      <c r="AS475" s="1"/>
      <c r="BJ475" s="229">
        <v>1</v>
      </c>
    </row>
    <row r="476" spans="2:62" ht="20.100000000000001" customHeight="1" x14ac:dyDescent="0.25">
      <c r="B476" s="178">
        <f t="shared" si="93"/>
        <v>0</v>
      </c>
      <c r="C476" s="156"/>
      <c r="D476" s="157"/>
      <c r="E476" s="157"/>
      <c r="F476" s="157"/>
      <c r="G476" s="157"/>
      <c r="H476" s="157"/>
      <c r="I476" s="158"/>
      <c r="K476" s="255" t="str">
        <f t="shared" si="94"/>
        <v>►</v>
      </c>
      <c r="L476" s="341"/>
      <c r="M476" s="341"/>
      <c r="N476" s="341"/>
      <c r="O476" s="341"/>
      <c r="P476" s="341"/>
      <c r="Q476" s="1"/>
      <c r="R476" s="1"/>
      <c r="S476" s="77"/>
      <c r="T476" s="77"/>
      <c r="U476" s="77"/>
      <c r="V476" s="77"/>
      <c r="W476" s="1"/>
      <c r="X476" s="46" t="str">
        <f t="shared" si="98"/>
        <v/>
      </c>
      <c r="Y476" s="46" t="str">
        <f>IF(NOT(AND(LEFT(R476,1)="L",R476&lt;&gt;"LIGNE")),"",IF(UPPER(TRIM(W476))="QS","Qt. suffisante",IF(AJ476="","",IF(AF476="MASSE",IF(AJ476&gt;=1,"Kg","g"),IF(AF476="VOLUME",IF(AJ476&gt;=1,"L","cl"),IFERROR(VLOOKUP(UPPER(TRIM(V476)),AP4:AS49,4,FALSE),V476))))))</f>
        <v/>
      </c>
      <c r="Z476" s="78" t="str">
        <f t="shared" si="99"/>
        <v/>
      </c>
      <c r="AA476" s="45" t="str">
        <f>IF(NOT(AND(LEFT(R476,1)="L",R476&lt;&gt;"LIGNE")),"",IF(UPPER(TRIM(W476))="QS","Qt. suffisante",IF(AI476="","",IF(AF476="MASSE",IF(AI476&gt;=1,"Kg","g"),IF(AF476="VOLUME",IF(AI476&gt;=1,"L","cl"),IFERROR(VLOOKUP(UPPER(TRIM(V476)),AP4:AS49,4,FALSE),V476))))))</f>
        <v/>
      </c>
      <c r="AB476" s="47" t="str">
        <f t="shared" si="95"/>
        <v/>
      </c>
      <c r="AC476" s="47" t="str">
        <f t="shared" si="96"/>
        <v/>
      </c>
      <c r="AD476" s="47" t="str">
        <f t="shared" si="100"/>
        <v/>
      </c>
      <c r="AE476" s="1"/>
      <c r="AF476" s="48" t="str">
        <f>IF(NOT(AND(LEFT(R476,1)="L",R476&lt;&gt;"LIGNE")),"",IFERROR(VLOOKUP(UPPER(TRIM(V476)),AP4:AS49,2,FALSE),""))</f>
        <v/>
      </c>
      <c r="AG476" s="49" t="str">
        <f>IF(NOT(AND(LEFT(R476,1)="L",R476&lt;&gt;"LIGNE")),"",IFERROR(VLOOKUP(UPPER(TRIM(V476)),AP4:AS49,3,FALSE),""))</f>
        <v/>
      </c>
      <c r="AH476" s="49" t="str">
        <f t="shared" si="97"/>
        <v/>
      </c>
      <c r="AI476" s="49" t="str">
        <f t="shared" si="101"/>
        <v/>
      </c>
      <c r="AJ476" s="49" t="str">
        <f t="shared" si="102"/>
        <v/>
      </c>
      <c r="AK476" s="40" t="str">
        <f>IF(R476="RECETTE","",IF(R476="PRINCIPAL AUTEUR",IF(OR(S476="",T476="",V476="",W476="",S476=0),"",IFERROR(IF(OR(VLOOKUP(UPPER(TRIM(SUBSTITUTE(T476,CHAR(160)," "))),AP4:AS49,2,FALSE)&lt;&gt;VLOOKUP(UPPER(TRIM(SUBSTITUTE(W476,CHAR(160)," "))),AP4:AS49,2,FALSE),AND(VLOOKUP(UPPER(TRIM(SUBSTITUTE(T476,CHAR(160)," "))),AP4:AS49,2,FALSE)="AUTRE",UPPER(TRIM(SUBSTITUTE(T476,CHAR(160)," ")))&lt;&gt;UPPER(TRIM(SUBSTITUTE(W476,CHAR(160)," "))))),"",(V476*VLOOKUP(UPPER(TRIM(SUBSTITUTE(W476,CHAR(160)," "))),AP4:AS49,3,FALSE))/(S476*VLOOKUP(UPPER(TRIM(SUBSTITUTE(T476,CHAR(160)," "))),AP4:AS49,3,FALSE))),"")),IFERROR(AK475,"")))</f>
        <v/>
      </c>
      <c r="AL476" s="40" t="str">
        <f t="shared" si="103"/>
        <v/>
      </c>
      <c r="AM476" s="50">
        <f t="shared" si="104"/>
        <v>0</v>
      </c>
      <c r="AN476" s="1"/>
      <c r="AO476" s="1"/>
      <c r="AP476" s="26" t="s">
        <v>469</v>
      </c>
      <c r="AQ476" s="1"/>
      <c r="AR476" s="1"/>
      <c r="AS476" s="1"/>
      <c r="BJ476" s="229">
        <v>1</v>
      </c>
    </row>
    <row r="477" spans="2:62" ht="20.100000000000001" customHeight="1" x14ac:dyDescent="0.25">
      <c r="B477" s="178">
        <f t="shared" si="93"/>
        <v>0</v>
      </c>
      <c r="C477" s="156"/>
      <c r="D477" s="157"/>
      <c r="E477" s="157"/>
      <c r="F477" s="157"/>
      <c r="G477" s="157"/>
      <c r="H477" s="157"/>
      <c r="I477" s="158"/>
      <c r="K477" s="255" t="str">
        <f t="shared" si="94"/>
        <v>►</v>
      </c>
      <c r="L477" s="341"/>
      <c r="M477" s="341"/>
      <c r="N477" s="341"/>
      <c r="O477" s="341"/>
      <c r="P477" s="341"/>
      <c r="Q477" s="1"/>
      <c r="R477" s="1"/>
      <c r="S477" s="77"/>
      <c r="T477" s="77"/>
      <c r="U477" s="77"/>
      <c r="V477" s="77"/>
      <c r="W477" s="1"/>
      <c r="X477" s="46" t="str">
        <f t="shared" si="98"/>
        <v/>
      </c>
      <c r="Y477" s="46" t="str">
        <f>IF(NOT(AND(LEFT(R477,1)="L",R477&lt;&gt;"LIGNE")),"",IF(UPPER(TRIM(W477))="QS","Qt. suffisante",IF(AJ477="","",IF(AF477="MASSE",IF(AJ477&gt;=1,"Kg","g"),IF(AF477="VOLUME",IF(AJ477&gt;=1,"L","cl"),IFERROR(VLOOKUP(UPPER(TRIM(V477)),AP4:AS49,4,FALSE),V477))))))</f>
        <v/>
      </c>
      <c r="Z477" s="78" t="str">
        <f t="shared" si="99"/>
        <v/>
      </c>
      <c r="AA477" s="45" t="str">
        <f>IF(NOT(AND(LEFT(R477,1)="L",R477&lt;&gt;"LIGNE")),"",IF(UPPER(TRIM(W477))="QS","Qt. suffisante",IF(AI477="","",IF(AF477="MASSE",IF(AI477&gt;=1,"Kg","g"),IF(AF477="VOLUME",IF(AI477&gt;=1,"L","cl"),IFERROR(VLOOKUP(UPPER(TRIM(V477)),AP4:AS49,4,FALSE),V477))))))</f>
        <v/>
      </c>
      <c r="AB477" s="47" t="str">
        <f t="shared" si="95"/>
        <v/>
      </c>
      <c r="AC477" s="47" t="str">
        <f t="shared" si="96"/>
        <v/>
      </c>
      <c r="AD477" s="47" t="str">
        <f t="shared" si="100"/>
        <v/>
      </c>
      <c r="AE477" s="1"/>
      <c r="AF477" s="48" t="str">
        <f>IF(NOT(AND(LEFT(R477,1)="L",R477&lt;&gt;"LIGNE")),"",IFERROR(VLOOKUP(UPPER(TRIM(V477)),AP4:AS49,2,FALSE),""))</f>
        <v/>
      </c>
      <c r="AG477" s="49" t="str">
        <f>IF(NOT(AND(LEFT(R477,1)="L",R477&lt;&gt;"LIGNE")),"",IFERROR(VLOOKUP(UPPER(TRIM(V477)),AP4:AS49,3,FALSE),""))</f>
        <v/>
      </c>
      <c r="AH477" s="49" t="str">
        <f t="shared" si="97"/>
        <v/>
      </c>
      <c r="AI477" s="49" t="str">
        <f t="shared" si="101"/>
        <v/>
      </c>
      <c r="AJ477" s="49" t="str">
        <f t="shared" si="102"/>
        <v/>
      </c>
      <c r="AK477" s="40" t="str">
        <f>IF(R477="RECETTE","",IF(R477="PRINCIPAL AUTEUR",IF(OR(S477="",T477="",V477="",W477="",S477=0),"",IFERROR(IF(OR(VLOOKUP(UPPER(TRIM(SUBSTITUTE(T477,CHAR(160)," "))),AP4:AS49,2,FALSE)&lt;&gt;VLOOKUP(UPPER(TRIM(SUBSTITUTE(W477,CHAR(160)," "))),AP4:AS49,2,FALSE),AND(VLOOKUP(UPPER(TRIM(SUBSTITUTE(T477,CHAR(160)," "))),AP4:AS49,2,FALSE)="AUTRE",UPPER(TRIM(SUBSTITUTE(T477,CHAR(160)," ")))&lt;&gt;UPPER(TRIM(SUBSTITUTE(W477,CHAR(160)," "))))),"",(V477*VLOOKUP(UPPER(TRIM(SUBSTITUTE(W477,CHAR(160)," "))),AP4:AS49,3,FALSE))/(S477*VLOOKUP(UPPER(TRIM(SUBSTITUTE(T477,CHAR(160)," "))),AP4:AS49,3,FALSE))),"")),IFERROR(AK476,"")))</f>
        <v/>
      </c>
      <c r="AL477" s="40" t="str">
        <f t="shared" si="103"/>
        <v/>
      </c>
      <c r="AM477" s="50">
        <f t="shared" si="104"/>
        <v>0</v>
      </c>
      <c r="AN477" s="1"/>
      <c r="AO477" s="1"/>
      <c r="AP477" s="26" t="s">
        <v>470</v>
      </c>
      <c r="AQ477" s="1"/>
      <c r="AR477" s="1"/>
      <c r="AS477" s="1"/>
      <c r="BJ477" s="229">
        <v>1</v>
      </c>
    </row>
    <row r="478" spans="2:62" ht="20.100000000000001" customHeight="1" x14ac:dyDescent="0.25">
      <c r="B478" s="178">
        <f t="shared" si="93"/>
        <v>0</v>
      </c>
      <c r="C478" s="156"/>
      <c r="D478" s="157"/>
      <c r="E478" s="157"/>
      <c r="F478" s="157"/>
      <c r="G478" s="157"/>
      <c r="H478" s="157"/>
      <c r="I478" s="158"/>
      <c r="K478" s="255" t="str">
        <f t="shared" si="94"/>
        <v>►</v>
      </c>
      <c r="L478" s="341"/>
      <c r="M478" s="341"/>
      <c r="N478" s="341"/>
      <c r="O478" s="341"/>
      <c r="P478" s="341"/>
      <c r="Q478" s="1"/>
      <c r="R478" s="1"/>
      <c r="S478" s="77"/>
      <c r="T478" s="77"/>
      <c r="U478" s="77"/>
      <c r="V478" s="77"/>
      <c r="W478" s="1"/>
      <c r="X478" s="46" t="str">
        <f t="shared" si="98"/>
        <v/>
      </c>
      <c r="Y478" s="46" t="str">
        <f>IF(NOT(AND(LEFT(R478,1)="L",R478&lt;&gt;"LIGNE")),"",IF(UPPER(TRIM(W478))="QS","Qt. suffisante",IF(AJ478="","",IF(AF478="MASSE",IF(AJ478&gt;=1,"Kg","g"),IF(AF478="VOLUME",IF(AJ478&gt;=1,"L","cl"),IFERROR(VLOOKUP(UPPER(TRIM(V478)),AP4:AS49,4,FALSE),V478))))))</f>
        <v/>
      </c>
      <c r="Z478" s="78" t="str">
        <f t="shared" si="99"/>
        <v/>
      </c>
      <c r="AA478" s="45" t="str">
        <f>IF(NOT(AND(LEFT(R478,1)="L",R478&lt;&gt;"LIGNE")),"",IF(UPPER(TRIM(W478))="QS","Qt. suffisante",IF(AI478="","",IF(AF478="MASSE",IF(AI478&gt;=1,"Kg","g"),IF(AF478="VOLUME",IF(AI478&gt;=1,"L","cl"),IFERROR(VLOOKUP(UPPER(TRIM(V478)),AP4:AS49,4,FALSE),V478))))))</f>
        <v/>
      </c>
      <c r="AB478" s="47" t="str">
        <f t="shared" si="95"/>
        <v/>
      </c>
      <c r="AC478" s="47" t="str">
        <f t="shared" si="96"/>
        <v/>
      </c>
      <c r="AD478" s="47" t="str">
        <f t="shared" si="100"/>
        <v/>
      </c>
      <c r="AE478" s="1"/>
      <c r="AF478" s="48" t="str">
        <f>IF(NOT(AND(LEFT(R478,1)="L",R478&lt;&gt;"LIGNE")),"",IFERROR(VLOOKUP(UPPER(TRIM(V478)),AP4:AS49,2,FALSE),""))</f>
        <v/>
      </c>
      <c r="AG478" s="49" t="str">
        <f>IF(NOT(AND(LEFT(R478,1)="L",R478&lt;&gt;"LIGNE")),"",IFERROR(VLOOKUP(UPPER(TRIM(V478)),AP4:AS49,3,FALSE),""))</f>
        <v/>
      </c>
      <c r="AH478" s="49" t="str">
        <f t="shared" si="97"/>
        <v/>
      </c>
      <c r="AI478" s="49" t="str">
        <f t="shared" si="101"/>
        <v/>
      </c>
      <c r="AJ478" s="49" t="str">
        <f t="shared" si="102"/>
        <v/>
      </c>
      <c r="AK478" s="40" t="str">
        <f>IF(R478="RECETTE","",IF(R478="PRINCIPAL AUTEUR",IF(OR(S478="",T478="",V478="",W478="",S478=0),"",IFERROR(IF(OR(VLOOKUP(UPPER(TRIM(SUBSTITUTE(T478,CHAR(160)," "))),AP4:AS49,2,FALSE)&lt;&gt;VLOOKUP(UPPER(TRIM(SUBSTITUTE(W478,CHAR(160)," "))),AP4:AS49,2,FALSE),AND(VLOOKUP(UPPER(TRIM(SUBSTITUTE(T478,CHAR(160)," "))),AP4:AS49,2,FALSE)="AUTRE",UPPER(TRIM(SUBSTITUTE(T478,CHAR(160)," ")))&lt;&gt;UPPER(TRIM(SUBSTITUTE(W478,CHAR(160)," "))))),"",(V478*VLOOKUP(UPPER(TRIM(SUBSTITUTE(W478,CHAR(160)," "))),AP4:AS49,3,FALSE))/(S478*VLOOKUP(UPPER(TRIM(SUBSTITUTE(T478,CHAR(160)," "))),AP4:AS49,3,FALSE))),"")),IFERROR(AK477,"")))</f>
        <v/>
      </c>
      <c r="AL478" s="40" t="str">
        <f t="shared" si="103"/>
        <v/>
      </c>
      <c r="AM478" s="50">
        <f t="shared" si="104"/>
        <v>0</v>
      </c>
      <c r="AN478" s="1"/>
      <c r="AO478" s="1"/>
      <c r="AP478" s="26" t="s">
        <v>471</v>
      </c>
      <c r="AQ478" s="1"/>
      <c r="AR478" s="1"/>
      <c r="AS478" s="1"/>
      <c r="BJ478" s="229">
        <v>1</v>
      </c>
    </row>
    <row r="479" spans="2:62" ht="20.100000000000001" customHeight="1" x14ac:dyDescent="0.25">
      <c r="B479" s="178">
        <f t="shared" si="93"/>
        <v>0</v>
      </c>
      <c r="C479" s="156"/>
      <c r="D479" s="157"/>
      <c r="E479" s="157"/>
      <c r="F479" s="157"/>
      <c r="G479" s="157"/>
      <c r="H479" s="157"/>
      <c r="I479" s="158"/>
      <c r="K479" s="255" t="str">
        <f t="shared" si="94"/>
        <v>►</v>
      </c>
      <c r="L479" s="341"/>
      <c r="M479" s="341"/>
      <c r="N479" s="341"/>
      <c r="O479" s="341"/>
      <c r="P479" s="341"/>
      <c r="Q479" s="1"/>
      <c r="R479" s="1"/>
      <c r="S479" s="77"/>
      <c r="T479" s="77"/>
      <c r="U479" s="77"/>
      <c r="V479" s="77"/>
      <c r="W479" s="1"/>
      <c r="X479" s="46" t="str">
        <f t="shared" si="98"/>
        <v/>
      </c>
      <c r="Y479" s="46" t="str">
        <f>IF(NOT(AND(LEFT(R479,1)="L",R479&lt;&gt;"LIGNE")),"",IF(UPPER(TRIM(W479))="QS","Qt. suffisante",IF(AJ479="","",IF(AF479="MASSE",IF(AJ479&gt;=1,"Kg","g"),IF(AF479="VOLUME",IF(AJ479&gt;=1,"L","cl"),IFERROR(VLOOKUP(UPPER(TRIM(V479)),AP4:AS49,4,FALSE),V479))))))</f>
        <v/>
      </c>
      <c r="Z479" s="78" t="str">
        <f t="shared" si="99"/>
        <v/>
      </c>
      <c r="AA479" s="45" t="str">
        <f>IF(NOT(AND(LEFT(R479,1)="L",R479&lt;&gt;"LIGNE")),"",IF(UPPER(TRIM(W479))="QS","Qt. suffisante",IF(AI479="","",IF(AF479="MASSE",IF(AI479&gt;=1,"Kg","g"),IF(AF479="VOLUME",IF(AI479&gt;=1,"L","cl"),IFERROR(VLOOKUP(UPPER(TRIM(V479)),AP4:AS49,4,FALSE),V479))))))</f>
        <v/>
      </c>
      <c r="AB479" s="47" t="str">
        <f t="shared" si="95"/>
        <v/>
      </c>
      <c r="AC479" s="47" t="str">
        <f t="shared" si="96"/>
        <v/>
      </c>
      <c r="AD479" s="47" t="str">
        <f t="shared" si="100"/>
        <v/>
      </c>
      <c r="AE479" s="1"/>
      <c r="AF479" s="48" t="str">
        <f>IF(NOT(AND(LEFT(R479,1)="L",R479&lt;&gt;"LIGNE")),"",IFERROR(VLOOKUP(UPPER(TRIM(V479)),AP4:AS49,2,FALSE),""))</f>
        <v/>
      </c>
      <c r="AG479" s="49" t="str">
        <f>IF(NOT(AND(LEFT(R479,1)="L",R479&lt;&gt;"LIGNE")),"",IFERROR(VLOOKUP(UPPER(TRIM(V479)),AP4:AS49,3,FALSE),""))</f>
        <v/>
      </c>
      <c r="AH479" s="49" t="str">
        <f t="shared" si="97"/>
        <v/>
      </c>
      <c r="AI479" s="49" t="str">
        <f t="shared" si="101"/>
        <v/>
      </c>
      <c r="AJ479" s="49" t="str">
        <f t="shared" si="102"/>
        <v/>
      </c>
      <c r="AK479" s="40" t="str">
        <f>IF(R479="RECETTE","",IF(R479="PRINCIPAL AUTEUR",IF(OR(S479="",T479="",V479="",W479="",S479=0),"",IFERROR(IF(OR(VLOOKUP(UPPER(TRIM(SUBSTITUTE(T479,CHAR(160)," "))),AP4:AS49,2,FALSE)&lt;&gt;VLOOKUP(UPPER(TRIM(SUBSTITUTE(W479,CHAR(160)," "))),AP4:AS49,2,FALSE),AND(VLOOKUP(UPPER(TRIM(SUBSTITUTE(T479,CHAR(160)," "))),AP4:AS49,2,FALSE)="AUTRE",UPPER(TRIM(SUBSTITUTE(T479,CHAR(160)," ")))&lt;&gt;UPPER(TRIM(SUBSTITUTE(W479,CHAR(160)," "))))),"",(V479*VLOOKUP(UPPER(TRIM(SUBSTITUTE(W479,CHAR(160)," "))),AP4:AS49,3,FALSE))/(S479*VLOOKUP(UPPER(TRIM(SUBSTITUTE(T479,CHAR(160)," "))),AP4:AS49,3,FALSE))),"")),IFERROR(AK478,"")))</f>
        <v/>
      </c>
      <c r="AL479" s="40" t="str">
        <f t="shared" si="103"/>
        <v/>
      </c>
      <c r="AM479" s="50">
        <f t="shared" si="104"/>
        <v>0</v>
      </c>
      <c r="AN479" s="1"/>
      <c r="AO479" s="1"/>
      <c r="AP479" s="51" t="s">
        <v>0</v>
      </c>
      <c r="AQ479" s="1"/>
      <c r="AR479" s="1"/>
      <c r="AS479" s="1"/>
      <c r="BJ479" s="229">
        <v>1</v>
      </c>
    </row>
    <row r="480" spans="2:62" ht="20.100000000000001" customHeight="1" x14ac:dyDescent="0.25">
      <c r="B480" s="178">
        <f t="shared" si="93"/>
        <v>0</v>
      </c>
      <c r="C480" s="156"/>
      <c r="D480" s="157"/>
      <c r="E480" s="157"/>
      <c r="F480" s="157"/>
      <c r="G480" s="157"/>
      <c r="H480" s="157"/>
      <c r="I480" s="158"/>
      <c r="K480" s="255" t="str">
        <f t="shared" si="94"/>
        <v>►</v>
      </c>
      <c r="L480" s="341"/>
      <c r="M480" s="341"/>
      <c r="N480" s="341"/>
      <c r="O480" s="341"/>
      <c r="P480" s="341"/>
      <c r="Q480" s="1"/>
      <c r="R480" s="1"/>
      <c r="S480" s="77"/>
      <c r="T480" s="77"/>
      <c r="U480" s="77"/>
      <c r="V480" s="77"/>
      <c r="W480" s="1"/>
      <c r="X480" s="46" t="str">
        <f t="shared" si="98"/>
        <v/>
      </c>
      <c r="Y480" s="46" t="str">
        <f>IF(NOT(AND(LEFT(R480,1)="L",R480&lt;&gt;"LIGNE")),"",IF(UPPER(TRIM(W480))="QS","Qt. suffisante",IF(AJ480="","",IF(AF480="MASSE",IF(AJ480&gt;=1,"Kg","g"),IF(AF480="VOLUME",IF(AJ480&gt;=1,"L","cl"),IFERROR(VLOOKUP(UPPER(TRIM(V480)),AP4:AS49,4,FALSE),V480))))))</f>
        <v/>
      </c>
      <c r="Z480" s="78" t="str">
        <f t="shared" si="99"/>
        <v/>
      </c>
      <c r="AA480" s="45" t="str">
        <f>IF(NOT(AND(LEFT(R480,1)="L",R480&lt;&gt;"LIGNE")),"",IF(UPPER(TRIM(W480))="QS","Qt. suffisante",IF(AI480="","",IF(AF480="MASSE",IF(AI480&gt;=1,"Kg","g"),IF(AF480="VOLUME",IF(AI480&gt;=1,"L","cl"),IFERROR(VLOOKUP(UPPER(TRIM(V480)),AP4:AS49,4,FALSE),V480))))))</f>
        <v/>
      </c>
      <c r="AB480" s="47" t="str">
        <f t="shared" si="95"/>
        <v/>
      </c>
      <c r="AC480" s="47" t="str">
        <f t="shared" si="96"/>
        <v/>
      </c>
      <c r="AD480" s="47" t="str">
        <f t="shared" si="100"/>
        <v/>
      </c>
      <c r="AE480" s="1"/>
      <c r="AF480" s="48" t="str">
        <f>IF(NOT(AND(LEFT(R480,1)="L",R480&lt;&gt;"LIGNE")),"",IFERROR(VLOOKUP(UPPER(TRIM(V480)),AP4:AS49,2,FALSE),""))</f>
        <v/>
      </c>
      <c r="AG480" s="49" t="str">
        <f>IF(NOT(AND(LEFT(R480,1)="L",R480&lt;&gt;"LIGNE")),"",IFERROR(VLOOKUP(UPPER(TRIM(V480)),AP4:AS49,3,FALSE),""))</f>
        <v/>
      </c>
      <c r="AH480" s="49" t="str">
        <f t="shared" si="97"/>
        <v/>
      </c>
      <c r="AI480" s="49" t="str">
        <f t="shared" si="101"/>
        <v/>
      </c>
      <c r="AJ480" s="49" t="str">
        <f t="shared" si="102"/>
        <v/>
      </c>
      <c r="AK480" s="40" t="str">
        <f>IF(R480="RECETTE","",IF(R480="PRINCIPAL AUTEUR",IF(OR(S480="",T480="",V480="",W480="",S480=0),"",IFERROR(IF(OR(VLOOKUP(UPPER(TRIM(SUBSTITUTE(T480,CHAR(160)," "))),AP4:AS49,2,FALSE)&lt;&gt;VLOOKUP(UPPER(TRIM(SUBSTITUTE(W480,CHAR(160)," "))),AP4:AS49,2,FALSE),AND(VLOOKUP(UPPER(TRIM(SUBSTITUTE(T480,CHAR(160)," "))),AP4:AS49,2,FALSE)="AUTRE",UPPER(TRIM(SUBSTITUTE(T480,CHAR(160)," ")))&lt;&gt;UPPER(TRIM(SUBSTITUTE(W480,CHAR(160)," "))))),"",(V480*VLOOKUP(UPPER(TRIM(SUBSTITUTE(W480,CHAR(160)," "))),AP4:AS49,3,FALSE))/(S480*VLOOKUP(UPPER(TRIM(SUBSTITUTE(T480,CHAR(160)," "))),AP4:AS49,3,FALSE))),"")),IFERROR(AK479,"")))</f>
        <v/>
      </c>
      <c r="AL480" s="40" t="str">
        <f t="shared" si="103"/>
        <v/>
      </c>
      <c r="AM480" s="50">
        <f t="shared" si="104"/>
        <v>0</v>
      </c>
      <c r="AN480" s="1"/>
      <c r="AO480" s="1"/>
      <c r="AP480" s="55" t="s">
        <v>314</v>
      </c>
      <c r="AQ480" s="1"/>
      <c r="AR480" s="1"/>
      <c r="AS480" s="1"/>
      <c r="BJ480" s="229">
        <v>1</v>
      </c>
    </row>
    <row r="481" spans="2:62" ht="20.100000000000001" customHeight="1" x14ac:dyDescent="0.25">
      <c r="B481" s="178">
        <f t="shared" si="93"/>
        <v>0</v>
      </c>
      <c r="C481" s="156"/>
      <c r="D481" s="157"/>
      <c r="E481" s="157"/>
      <c r="F481" s="157"/>
      <c r="G481" s="157"/>
      <c r="H481" s="157"/>
      <c r="I481" s="158"/>
      <c r="K481" s="255" t="str">
        <f t="shared" si="94"/>
        <v>►</v>
      </c>
      <c r="L481" s="341"/>
      <c r="M481" s="341"/>
      <c r="N481" s="341"/>
      <c r="O481" s="341"/>
      <c r="P481" s="341"/>
      <c r="Q481" s="1"/>
      <c r="R481" s="1"/>
      <c r="S481" s="77"/>
      <c r="T481" s="77"/>
      <c r="U481" s="77"/>
      <c r="V481" s="77"/>
      <c r="W481" s="1"/>
      <c r="X481" s="46" t="str">
        <f t="shared" si="98"/>
        <v/>
      </c>
      <c r="Y481" s="46" t="str">
        <f>IF(NOT(AND(LEFT(R481,1)="L",R481&lt;&gt;"LIGNE")),"",IF(UPPER(TRIM(W481))="QS","Qt. suffisante",IF(AJ481="","",IF(AF481="MASSE",IF(AJ481&gt;=1,"Kg","g"),IF(AF481="VOLUME",IF(AJ481&gt;=1,"L","cl"),IFERROR(VLOOKUP(UPPER(TRIM(V481)),AP4:AS49,4,FALSE),V481))))))</f>
        <v/>
      </c>
      <c r="Z481" s="78" t="str">
        <f t="shared" si="99"/>
        <v/>
      </c>
      <c r="AA481" s="45" t="str">
        <f>IF(NOT(AND(LEFT(R481,1)="L",R481&lt;&gt;"LIGNE")),"",IF(UPPER(TRIM(W481))="QS","Qt. suffisante",IF(AI481="","",IF(AF481="MASSE",IF(AI481&gt;=1,"Kg","g"),IF(AF481="VOLUME",IF(AI481&gt;=1,"L","cl"),IFERROR(VLOOKUP(UPPER(TRIM(V481)),AP4:AS49,4,FALSE),V481))))))</f>
        <v/>
      </c>
      <c r="AB481" s="47" t="str">
        <f t="shared" si="95"/>
        <v/>
      </c>
      <c r="AC481" s="47" t="str">
        <f t="shared" si="96"/>
        <v/>
      </c>
      <c r="AD481" s="47" t="str">
        <f t="shared" si="100"/>
        <v/>
      </c>
      <c r="AE481" s="1"/>
      <c r="AF481" s="48" t="str">
        <f>IF(NOT(AND(LEFT(R481,1)="L",R481&lt;&gt;"LIGNE")),"",IFERROR(VLOOKUP(UPPER(TRIM(V481)),AP4:AS49,2,FALSE),""))</f>
        <v/>
      </c>
      <c r="AG481" s="49" t="str">
        <f>IF(NOT(AND(LEFT(R481,1)="L",R481&lt;&gt;"LIGNE")),"",IFERROR(VLOOKUP(UPPER(TRIM(V481)),AP4:AS49,3,FALSE),""))</f>
        <v/>
      </c>
      <c r="AH481" s="49" t="str">
        <f t="shared" si="97"/>
        <v/>
      </c>
      <c r="AI481" s="49" t="str">
        <f t="shared" si="101"/>
        <v/>
      </c>
      <c r="AJ481" s="49" t="str">
        <f t="shared" si="102"/>
        <v/>
      </c>
      <c r="AK481" s="40" t="str">
        <f>IF(R481="RECETTE","",IF(R481="PRINCIPAL AUTEUR",IF(OR(S481="",T481="",V481="",W481="",S481=0),"",IFERROR(IF(OR(VLOOKUP(UPPER(TRIM(SUBSTITUTE(T481,CHAR(160)," "))),AP4:AS49,2,FALSE)&lt;&gt;VLOOKUP(UPPER(TRIM(SUBSTITUTE(W481,CHAR(160)," "))),AP4:AS49,2,FALSE),AND(VLOOKUP(UPPER(TRIM(SUBSTITUTE(T481,CHAR(160)," "))),AP4:AS49,2,FALSE)="AUTRE",UPPER(TRIM(SUBSTITUTE(T481,CHAR(160)," ")))&lt;&gt;UPPER(TRIM(SUBSTITUTE(W481,CHAR(160)," "))))),"",(V481*VLOOKUP(UPPER(TRIM(SUBSTITUTE(W481,CHAR(160)," "))),AP4:AS49,3,FALSE))/(S481*VLOOKUP(UPPER(TRIM(SUBSTITUTE(T481,CHAR(160)," "))),AP4:AS49,3,FALSE))),"")),IFERROR(AK480,"")))</f>
        <v/>
      </c>
      <c r="AL481" s="40" t="str">
        <f t="shared" si="103"/>
        <v/>
      </c>
      <c r="AM481" s="50">
        <f t="shared" si="104"/>
        <v>0</v>
      </c>
      <c r="AN481" s="1"/>
      <c r="AO481" s="1"/>
      <c r="AP481" s="55" t="s">
        <v>312</v>
      </c>
      <c r="AQ481" s="1"/>
      <c r="AR481" s="1"/>
      <c r="AS481" s="1"/>
      <c r="BJ481" s="229">
        <v>1</v>
      </c>
    </row>
    <row r="482" spans="2:62" ht="20.100000000000001" customHeight="1" x14ac:dyDescent="0.25">
      <c r="B482" s="178">
        <f t="shared" si="93"/>
        <v>0</v>
      </c>
      <c r="C482" s="156"/>
      <c r="D482" s="157"/>
      <c r="E482" s="157"/>
      <c r="F482" s="157"/>
      <c r="G482" s="157"/>
      <c r="H482" s="157"/>
      <c r="I482" s="158"/>
      <c r="K482" s="255" t="str">
        <f t="shared" si="94"/>
        <v>►</v>
      </c>
      <c r="L482" s="341"/>
      <c r="M482" s="341"/>
      <c r="N482" s="341"/>
      <c r="O482" s="341"/>
      <c r="P482" s="341"/>
      <c r="Q482" s="1"/>
      <c r="R482" s="1"/>
      <c r="S482" s="77"/>
      <c r="T482" s="77"/>
      <c r="U482" s="77"/>
      <c r="V482" s="77"/>
      <c r="W482" s="1"/>
      <c r="X482" s="46" t="str">
        <f t="shared" si="98"/>
        <v/>
      </c>
      <c r="Y482" s="46" t="str">
        <f>IF(NOT(AND(LEFT(R482,1)="L",R482&lt;&gt;"LIGNE")),"",IF(UPPER(TRIM(W482))="QS","Qt. suffisante",IF(AJ482="","",IF(AF482="MASSE",IF(AJ482&gt;=1,"Kg","g"),IF(AF482="VOLUME",IF(AJ482&gt;=1,"L","cl"),IFERROR(VLOOKUP(UPPER(TRIM(V482)),AP4:AS49,4,FALSE),V482))))))</f>
        <v/>
      </c>
      <c r="Z482" s="78" t="str">
        <f t="shared" si="99"/>
        <v/>
      </c>
      <c r="AA482" s="45" t="str">
        <f>IF(NOT(AND(LEFT(R482,1)="L",R482&lt;&gt;"LIGNE")),"",IF(UPPER(TRIM(W482))="QS","Qt. suffisante",IF(AI482="","",IF(AF482="MASSE",IF(AI482&gt;=1,"Kg","g"),IF(AF482="VOLUME",IF(AI482&gt;=1,"L","cl"),IFERROR(VLOOKUP(UPPER(TRIM(V482)),AP4:AS49,4,FALSE),V482))))))</f>
        <v/>
      </c>
      <c r="AB482" s="47" t="str">
        <f t="shared" si="95"/>
        <v/>
      </c>
      <c r="AC482" s="47" t="str">
        <f t="shared" si="96"/>
        <v/>
      </c>
      <c r="AD482" s="47" t="str">
        <f t="shared" si="100"/>
        <v/>
      </c>
      <c r="AE482" s="1"/>
      <c r="AF482" s="48" t="str">
        <f>IF(NOT(AND(LEFT(R482,1)="L",R482&lt;&gt;"LIGNE")),"",IFERROR(VLOOKUP(UPPER(TRIM(V482)),AP4:AS49,2,FALSE),""))</f>
        <v/>
      </c>
      <c r="AG482" s="49" t="str">
        <f>IF(NOT(AND(LEFT(R482,1)="L",R482&lt;&gt;"LIGNE")),"",IFERROR(VLOOKUP(UPPER(TRIM(V482)),AP4:AS49,3,FALSE),""))</f>
        <v/>
      </c>
      <c r="AH482" s="49" t="str">
        <f t="shared" si="97"/>
        <v/>
      </c>
      <c r="AI482" s="49" t="str">
        <f t="shared" si="101"/>
        <v/>
      </c>
      <c r="AJ482" s="49" t="str">
        <f t="shared" si="102"/>
        <v/>
      </c>
      <c r="AK482" s="40" t="str">
        <f>IF(R482="RECETTE","",IF(R482="PRINCIPAL AUTEUR",IF(OR(S482="",T482="",V482="",W482="",S482=0),"",IFERROR(IF(OR(VLOOKUP(UPPER(TRIM(SUBSTITUTE(T482,CHAR(160)," "))),AP4:AS49,2,FALSE)&lt;&gt;VLOOKUP(UPPER(TRIM(SUBSTITUTE(W482,CHAR(160)," "))),AP4:AS49,2,FALSE),AND(VLOOKUP(UPPER(TRIM(SUBSTITUTE(T482,CHAR(160)," "))),AP4:AS49,2,FALSE)="AUTRE",UPPER(TRIM(SUBSTITUTE(T482,CHAR(160)," ")))&lt;&gt;UPPER(TRIM(SUBSTITUTE(W482,CHAR(160)," "))))),"",(V482*VLOOKUP(UPPER(TRIM(SUBSTITUTE(W482,CHAR(160)," "))),AP4:AS49,3,FALSE))/(S482*VLOOKUP(UPPER(TRIM(SUBSTITUTE(T482,CHAR(160)," "))),AP4:AS49,3,FALSE))),"")),IFERROR(AK481,"")))</f>
        <v/>
      </c>
      <c r="AL482" s="40" t="str">
        <f t="shared" si="103"/>
        <v/>
      </c>
      <c r="AM482" s="50">
        <f t="shared" si="104"/>
        <v>0</v>
      </c>
      <c r="AN482" s="1"/>
      <c r="AO482" s="1"/>
      <c r="AP482" s="55" t="s">
        <v>311</v>
      </c>
      <c r="AQ482" s="1"/>
      <c r="AR482" s="1"/>
      <c r="AS482" s="1"/>
      <c r="BJ482" s="229">
        <v>1</v>
      </c>
    </row>
    <row r="483" spans="2:62" ht="20.100000000000001" customHeight="1" x14ac:dyDescent="0.25">
      <c r="B483" s="178">
        <f t="shared" si="93"/>
        <v>0</v>
      </c>
      <c r="C483" s="156"/>
      <c r="D483" s="157"/>
      <c r="E483" s="157"/>
      <c r="F483" s="157"/>
      <c r="G483" s="157"/>
      <c r="H483" s="157"/>
      <c r="I483" s="158"/>
      <c r="K483" s="255" t="str">
        <f t="shared" si="94"/>
        <v>►</v>
      </c>
      <c r="L483" s="341"/>
      <c r="M483" s="341"/>
      <c r="N483" s="341"/>
      <c r="O483" s="341"/>
      <c r="P483" s="341"/>
      <c r="Q483" s="1"/>
      <c r="R483" s="1"/>
      <c r="S483" s="77"/>
      <c r="T483" s="77"/>
      <c r="U483" s="77"/>
      <c r="V483" s="77"/>
      <c r="W483" s="1"/>
      <c r="X483" s="46" t="str">
        <f t="shared" si="98"/>
        <v/>
      </c>
      <c r="Y483" s="46" t="str">
        <f>IF(NOT(AND(LEFT(R483,1)="L",R483&lt;&gt;"LIGNE")),"",IF(UPPER(TRIM(W483))="QS","Qt. suffisante",IF(AJ483="","",IF(AF483="MASSE",IF(AJ483&gt;=1,"Kg","g"),IF(AF483="VOLUME",IF(AJ483&gt;=1,"L","cl"),IFERROR(VLOOKUP(UPPER(TRIM(V483)),AP4:AS49,4,FALSE),V483))))))</f>
        <v/>
      </c>
      <c r="Z483" s="78" t="str">
        <f t="shared" si="99"/>
        <v/>
      </c>
      <c r="AA483" s="45" t="str">
        <f>IF(NOT(AND(LEFT(R483,1)="L",R483&lt;&gt;"LIGNE")),"",IF(UPPER(TRIM(W483))="QS","Qt. suffisante",IF(AI483="","",IF(AF483="MASSE",IF(AI483&gt;=1,"Kg","g"),IF(AF483="VOLUME",IF(AI483&gt;=1,"L","cl"),IFERROR(VLOOKUP(UPPER(TRIM(V483)),AP4:AS49,4,FALSE),V483))))))</f>
        <v/>
      </c>
      <c r="AB483" s="47" t="str">
        <f t="shared" si="95"/>
        <v/>
      </c>
      <c r="AC483" s="47" t="str">
        <f t="shared" si="96"/>
        <v/>
      </c>
      <c r="AD483" s="47" t="str">
        <f t="shared" si="100"/>
        <v/>
      </c>
      <c r="AE483" s="1"/>
      <c r="AF483" s="48" t="str">
        <f>IF(NOT(AND(LEFT(R483,1)="L",R483&lt;&gt;"LIGNE")),"",IFERROR(VLOOKUP(UPPER(TRIM(V483)),AP4:AS49,2,FALSE),""))</f>
        <v/>
      </c>
      <c r="AG483" s="49" t="str">
        <f>IF(NOT(AND(LEFT(R483,1)="L",R483&lt;&gt;"LIGNE")),"",IFERROR(VLOOKUP(UPPER(TRIM(V483)),AP4:AS49,3,FALSE),""))</f>
        <v/>
      </c>
      <c r="AH483" s="49" t="str">
        <f t="shared" si="97"/>
        <v/>
      </c>
      <c r="AI483" s="49" t="str">
        <f t="shared" si="101"/>
        <v/>
      </c>
      <c r="AJ483" s="49" t="str">
        <f t="shared" si="102"/>
        <v/>
      </c>
      <c r="AK483" s="40" t="str">
        <f>IF(R483="RECETTE","",IF(R483="PRINCIPAL AUTEUR",IF(OR(S483="",T483="",V483="",W483="",S483=0),"",IFERROR(IF(OR(VLOOKUP(UPPER(TRIM(SUBSTITUTE(T483,CHAR(160)," "))),AP4:AS49,2,FALSE)&lt;&gt;VLOOKUP(UPPER(TRIM(SUBSTITUTE(W483,CHAR(160)," "))),AP4:AS49,2,FALSE),AND(VLOOKUP(UPPER(TRIM(SUBSTITUTE(T483,CHAR(160)," "))),AP4:AS49,2,FALSE)="AUTRE",UPPER(TRIM(SUBSTITUTE(T483,CHAR(160)," ")))&lt;&gt;UPPER(TRIM(SUBSTITUTE(W483,CHAR(160)," "))))),"",(V483*VLOOKUP(UPPER(TRIM(SUBSTITUTE(W483,CHAR(160)," "))),AP4:AS49,3,FALSE))/(S483*VLOOKUP(UPPER(TRIM(SUBSTITUTE(T483,CHAR(160)," "))),AP4:AS49,3,FALSE))),"")),IFERROR(AK482,"")))</f>
        <v/>
      </c>
      <c r="AL483" s="40" t="str">
        <f t="shared" si="103"/>
        <v/>
      </c>
      <c r="AM483" s="50">
        <f t="shared" si="104"/>
        <v>0</v>
      </c>
      <c r="AN483" s="1"/>
      <c r="AO483" s="1"/>
      <c r="AP483" s="64" t="s">
        <v>318</v>
      </c>
      <c r="AQ483" s="1"/>
      <c r="AR483" s="1"/>
      <c r="AS483" s="1"/>
      <c r="BJ483" s="229">
        <v>1</v>
      </c>
    </row>
    <row r="484" spans="2:62" ht="20.100000000000001" customHeight="1" x14ac:dyDescent="0.25">
      <c r="B484" s="178">
        <f t="shared" si="93"/>
        <v>0</v>
      </c>
      <c r="C484" s="156"/>
      <c r="D484" s="157"/>
      <c r="E484" s="157"/>
      <c r="F484" s="157"/>
      <c r="G484" s="157"/>
      <c r="H484" s="157"/>
      <c r="I484" s="158"/>
      <c r="K484" s="255" t="str">
        <f t="shared" si="94"/>
        <v>►</v>
      </c>
      <c r="L484" s="341"/>
      <c r="M484" s="341"/>
      <c r="N484" s="341"/>
      <c r="O484" s="341"/>
      <c r="P484" s="341"/>
      <c r="Q484" s="1"/>
      <c r="R484" s="1"/>
      <c r="S484" s="77"/>
      <c r="T484" s="77"/>
      <c r="U484" s="77"/>
      <c r="V484" s="77"/>
      <c r="W484" s="1"/>
      <c r="X484" s="46" t="str">
        <f t="shared" si="98"/>
        <v/>
      </c>
      <c r="Y484" s="46" t="str">
        <f>IF(NOT(AND(LEFT(R484,1)="L",R484&lt;&gt;"LIGNE")),"",IF(UPPER(TRIM(W484))="QS","Qt. suffisante",IF(AJ484="","",IF(AF484="MASSE",IF(AJ484&gt;=1,"Kg","g"),IF(AF484="VOLUME",IF(AJ484&gt;=1,"L","cl"),IFERROR(VLOOKUP(UPPER(TRIM(V484)),AP4:AS49,4,FALSE),V484))))))</f>
        <v/>
      </c>
      <c r="Z484" s="78" t="str">
        <f t="shared" si="99"/>
        <v/>
      </c>
      <c r="AA484" s="45" t="str">
        <f>IF(NOT(AND(LEFT(R484,1)="L",R484&lt;&gt;"LIGNE")),"",IF(UPPER(TRIM(W484))="QS","Qt. suffisante",IF(AI484="","",IF(AF484="MASSE",IF(AI484&gt;=1,"Kg","g"),IF(AF484="VOLUME",IF(AI484&gt;=1,"L","cl"),IFERROR(VLOOKUP(UPPER(TRIM(V484)),AP4:AS49,4,FALSE),V484))))))</f>
        <v/>
      </c>
      <c r="AB484" s="47" t="str">
        <f t="shared" si="95"/>
        <v/>
      </c>
      <c r="AC484" s="47" t="str">
        <f t="shared" si="96"/>
        <v/>
      </c>
      <c r="AD484" s="47" t="str">
        <f t="shared" si="100"/>
        <v/>
      </c>
      <c r="AE484" s="1"/>
      <c r="AF484" s="48" t="str">
        <f>IF(NOT(AND(LEFT(R484,1)="L",R484&lt;&gt;"LIGNE")),"",IFERROR(VLOOKUP(UPPER(TRIM(V484)),AP4:AS49,2,FALSE),""))</f>
        <v/>
      </c>
      <c r="AG484" s="49" t="str">
        <f>IF(NOT(AND(LEFT(R484,1)="L",R484&lt;&gt;"LIGNE")),"",IFERROR(VLOOKUP(UPPER(TRIM(V484)),AP4:AS49,3,FALSE),""))</f>
        <v/>
      </c>
      <c r="AH484" s="49" t="str">
        <f t="shared" si="97"/>
        <v/>
      </c>
      <c r="AI484" s="49" t="str">
        <f t="shared" si="101"/>
        <v/>
      </c>
      <c r="AJ484" s="49" t="str">
        <f t="shared" si="102"/>
        <v/>
      </c>
      <c r="AK484" s="40" t="str">
        <f>IF(R484="RECETTE","",IF(R484="PRINCIPAL AUTEUR",IF(OR(S484="",T484="",V484="",W484="",S484=0),"",IFERROR(IF(OR(VLOOKUP(UPPER(TRIM(SUBSTITUTE(T484,CHAR(160)," "))),AP4:AS49,2,FALSE)&lt;&gt;VLOOKUP(UPPER(TRIM(SUBSTITUTE(W484,CHAR(160)," "))),AP4:AS49,2,FALSE),AND(VLOOKUP(UPPER(TRIM(SUBSTITUTE(T484,CHAR(160)," "))),AP4:AS49,2,FALSE)="AUTRE",UPPER(TRIM(SUBSTITUTE(T484,CHAR(160)," ")))&lt;&gt;UPPER(TRIM(SUBSTITUTE(W484,CHAR(160)," "))))),"",(V484*VLOOKUP(UPPER(TRIM(SUBSTITUTE(W484,CHAR(160)," "))),AP4:AS49,3,FALSE))/(S484*VLOOKUP(UPPER(TRIM(SUBSTITUTE(T484,CHAR(160)," "))),AP4:AS49,3,FALSE))),"")),IFERROR(AK483,"")))</f>
        <v/>
      </c>
      <c r="AL484" s="40" t="str">
        <f t="shared" si="103"/>
        <v/>
      </c>
      <c r="AM484" s="50">
        <f t="shared" si="104"/>
        <v>0</v>
      </c>
      <c r="AN484" s="1"/>
      <c r="AO484" s="1"/>
      <c r="AP484" s="64" t="s">
        <v>316</v>
      </c>
      <c r="AQ484" s="1"/>
      <c r="AR484" s="1"/>
      <c r="AS484" s="1"/>
      <c r="BJ484" s="229">
        <v>1</v>
      </c>
    </row>
    <row r="485" spans="2:62" ht="20.100000000000001" customHeight="1" x14ac:dyDescent="0.25">
      <c r="B485" s="178">
        <f t="shared" si="93"/>
        <v>0</v>
      </c>
      <c r="C485" s="156"/>
      <c r="D485" s="157"/>
      <c r="E485" s="157"/>
      <c r="F485" s="157"/>
      <c r="G485" s="157"/>
      <c r="H485" s="157"/>
      <c r="I485" s="158"/>
      <c r="K485" s="255" t="str">
        <f t="shared" si="94"/>
        <v>►</v>
      </c>
      <c r="L485" s="341"/>
      <c r="M485" s="341"/>
      <c r="N485" s="341"/>
      <c r="O485" s="341"/>
      <c r="P485" s="341"/>
      <c r="Q485" s="1"/>
      <c r="R485" s="1"/>
      <c r="S485" s="77"/>
      <c r="T485" s="77"/>
      <c r="U485" s="77"/>
      <c r="V485" s="77"/>
      <c r="W485" s="1"/>
      <c r="X485" s="46" t="str">
        <f t="shared" si="98"/>
        <v/>
      </c>
      <c r="Y485" s="46" t="str">
        <f>IF(NOT(AND(LEFT(R485,1)="L",R485&lt;&gt;"LIGNE")),"",IF(UPPER(TRIM(W485))="QS","Qt. suffisante",IF(AJ485="","",IF(AF485="MASSE",IF(AJ485&gt;=1,"Kg","g"),IF(AF485="VOLUME",IF(AJ485&gt;=1,"L","cl"),IFERROR(VLOOKUP(UPPER(TRIM(V485)),AP4:AS49,4,FALSE),V485))))))</f>
        <v/>
      </c>
      <c r="Z485" s="78" t="str">
        <f t="shared" si="99"/>
        <v/>
      </c>
      <c r="AA485" s="45" t="str">
        <f>IF(NOT(AND(LEFT(R485,1)="L",R485&lt;&gt;"LIGNE")),"",IF(UPPER(TRIM(W485))="QS","Qt. suffisante",IF(AI485="","",IF(AF485="MASSE",IF(AI485&gt;=1,"Kg","g"),IF(AF485="VOLUME",IF(AI485&gt;=1,"L","cl"),IFERROR(VLOOKUP(UPPER(TRIM(V485)),AP4:AS49,4,FALSE),V485))))))</f>
        <v/>
      </c>
      <c r="AB485" s="47" t="str">
        <f t="shared" si="95"/>
        <v/>
      </c>
      <c r="AC485" s="47" t="str">
        <f t="shared" si="96"/>
        <v/>
      </c>
      <c r="AD485" s="47" t="str">
        <f t="shared" si="100"/>
        <v/>
      </c>
      <c r="AE485" s="1"/>
      <c r="AF485" s="48" t="str">
        <f>IF(NOT(AND(LEFT(R485,1)="L",R485&lt;&gt;"LIGNE")),"",IFERROR(VLOOKUP(UPPER(TRIM(V485)),AP4:AS49,2,FALSE),""))</f>
        <v/>
      </c>
      <c r="AG485" s="49" t="str">
        <f>IF(NOT(AND(LEFT(R485,1)="L",R485&lt;&gt;"LIGNE")),"",IFERROR(VLOOKUP(UPPER(TRIM(V485)),AP4:AS49,3,FALSE),""))</f>
        <v/>
      </c>
      <c r="AH485" s="49" t="str">
        <f t="shared" si="97"/>
        <v/>
      </c>
      <c r="AI485" s="49" t="str">
        <f t="shared" si="101"/>
        <v/>
      </c>
      <c r="AJ485" s="49" t="str">
        <f t="shared" si="102"/>
        <v/>
      </c>
      <c r="AK485" s="40" t="str">
        <f>IF(R485="RECETTE","",IF(R485="PRINCIPAL AUTEUR",IF(OR(S485="",T485="",V485="",W485="",S485=0),"",IFERROR(IF(OR(VLOOKUP(UPPER(TRIM(SUBSTITUTE(T485,CHAR(160)," "))),AP4:AS49,2,FALSE)&lt;&gt;VLOOKUP(UPPER(TRIM(SUBSTITUTE(W485,CHAR(160)," "))),AP4:AS49,2,FALSE),AND(VLOOKUP(UPPER(TRIM(SUBSTITUTE(T485,CHAR(160)," "))),AP4:AS49,2,FALSE)="AUTRE",UPPER(TRIM(SUBSTITUTE(T485,CHAR(160)," ")))&lt;&gt;UPPER(TRIM(SUBSTITUTE(W485,CHAR(160)," "))))),"",(V485*VLOOKUP(UPPER(TRIM(SUBSTITUTE(W485,CHAR(160)," "))),AP4:AS49,3,FALSE))/(S485*VLOOKUP(UPPER(TRIM(SUBSTITUTE(T485,CHAR(160)," "))),AP4:AS49,3,FALSE))),"")),IFERROR(AK484,"")))</f>
        <v/>
      </c>
      <c r="AL485" s="40" t="str">
        <f t="shared" si="103"/>
        <v/>
      </c>
      <c r="AM485" s="50">
        <f t="shared" si="104"/>
        <v>0</v>
      </c>
      <c r="AN485" s="1"/>
      <c r="AO485" s="1"/>
      <c r="AP485" s="64" t="s">
        <v>368</v>
      </c>
      <c r="AQ485" s="1"/>
      <c r="AR485" s="1"/>
      <c r="AS485" s="1"/>
      <c r="BJ485" s="229">
        <v>1</v>
      </c>
    </row>
    <row r="486" spans="2:62" ht="20.100000000000001" customHeight="1" x14ac:dyDescent="0.25">
      <c r="B486" s="178">
        <f t="shared" si="93"/>
        <v>0</v>
      </c>
      <c r="C486" s="156"/>
      <c r="D486" s="157"/>
      <c r="E486" s="157"/>
      <c r="F486" s="157"/>
      <c r="G486" s="157"/>
      <c r="H486" s="157"/>
      <c r="I486" s="158"/>
      <c r="K486" s="255" t="str">
        <f t="shared" si="94"/>
        <v>►</v>
      </c>
      <c r="L486" s="341"/>
      <c r="M486" s="341"/>
      <c r="N486" s="341"/>
      <c r="O486" s="341"/>
      <c r="P486" s="341"/>
      <c r="Q486" s="1"/>
      <c r="R486" s="1"/>
      <c r="S486" s="77"/>
      <c r="T486" s="77"/>
      <c r="U486" s="77"/>
      <c r="V486" s="77"/>
      <c r="W486" s="1"/>
      <c r="X486" s="46" t="str">
        <f t="shared" si="98"/>
        <v/>
      </c>
      <c r="Y486" s="46" t="str">
        <f>IF(NOT(AND(LEFT(R486,1)="L",R486&lt;&gt;"LIGNE")),"",IF(UPPER(TRIM(W486))="QS","Qt. suffisante",IF(AJ486="","",IF(AF486="MASSE",IF(AJ486&gt;=1,"Kg","g"),IF(AF486="VOLUME",IF(AJ486&gt;=1,"L","cl"),IFERROR(VLOOKUP(UPPER(TRIM(V486)),AP4:AS49,4,FALSE),V486))))))</f>
        <v/>
      </c>
      <c r="Z486" s="78" t="str">
        <f t="shared" si="99"/>
        <v/>
      </c>
      <c r="AA486" s="45" t="str">
        <f>IF(NOT(AND(LEFT(R486,1)="L",R486&lt;&gt;"LIGNE")),"",IF(UPPER(TRIM(W486))="QS","Qt. suffisante",IF(AI486="","",IF(AF486="MASSE",IF(AI486&gt;=1,"Kg","g"),IF(AF486="VOLUME",IF(AI486&gt;=1,"L","cl"),IFERROR(VLOOKUP(UPPER(TRIM(V486)),AP4:AS49,4,FALSE),V486))))))</f>
        <v/>
      </c>
      <c r="AB486" s="47" t="str">
        <f t="shared" si="95"/>
        <v/>
      </c>
      <c r="AC486" s="47" t="str">
        <f t="shared" si="96"/>
        <v/>
      </c>
      <c r="AD486" s="47" t="str">
        <f t="shared" si="100"/>
        <v/>
      </c>
      <c r="AE486" s="1"/>
      <c r="AF486" s="48" t="str">
        <f>IF(NOT(AND(LEFT(R486,1)="L",R486&lt;&gt;"LIGNE")),"",IFERROR(VLOOKUP(UPPER(TRIM(V486)),AP4:AS49,2,FALSE),""))</f>
        <v/>
      </c>
      <c r="AG486" s="49" t="str">
        <f>IF(NOT(AND(LEFT(R486,1)="L",R486&lt;&gt;"LIGNE")),"",IFERROR(VLOOKUP(UPPER(TRIM(V486)),AP4:AS49,3,FALSE),""))</f>
        <v/>
      </c>
      <c r="AH486" s="49" t="str">
        <f t="shared" si="97"/>
        <v/>
      </c>
      <c r="AI486" s="49" t="str">
        <f t="shared" si="101"/>
        <v/>
      </c>
      <c r="AJ486" s="49" t="str">
        <f t="shared" si="102"/>
        <v/>
      </c>
      <c r="AK486" s="40" t="str">
        <f>IF(R486="RECETTE","",IF(R486="PRINCIPAL AUTEUR",IF(OR(S486="",T486="",V486="",W486="",S486=0),"",IFERROR(IF(OR(VLOOKUP(UPPER(TRIM(SUBSTITUTE(T486,CHAR(160)," "))),AP4:AS49,2,FALSE)&lt;&gt;VLOOKUP(UPPER(TRIM(SUBSTITUTE(W486,CHAR(160)," "))),AP4:AS49,2,FALSE),AND(VLOOKUP(UPPER(TRIM(SUBSTITUTE(T486,CHAR(160)," "))),AP4:AS49,2,FALSE)="AUTRE",UPPER(TRIM(SUBSTITUTE(T486,CHAR(160)," ")))&lt;&gt;UPPER(TRIM(SUBSTITUTE(W486,CHAR(160)," "))))),"",(V486*VLOOKUP(UPPER(TRIM(SUBSTITUTE(W486,CHAR(160)," "))),AP4:AS49,3,FALSE))/(S486*VLOOKUP(UPPER(TRIM(SUBSTITUTE(T486,CHAR(160)," "))),AP4:AS49,3,FALSE))),"")),IFERROR(AK485,"")))</f>
        <v/>
      </c>
      <c r="AL486" s="40" t="str">
        <f t="shared" si="103"/>
        <v/>
      </c>
      <c r="AM486" s="50">
        <f t="shared" si="104"/>
        <v>0</v>
      </c>
      <c r="AN486" s="1"/>
      <c r="AO486" s="1"/>
      <c r="AP486" s="64" t="s">
        <v>49</v>
      </c>
      <c r="AQ486" s="1"/>
      <c r="AR486" s="1"/>
      <c r="AS486" s="1"/>
      <c r="BJ486" s="229">
        <v>1</v>
      </c>
    </row>
    <row r="487" spans="2:62" ht="20.100000000000001" customHeight="1" x14ac:dyDescent="0.25">
      <c r="B487" s="178">
        <f t="shared" ref="B487:B550" si="105">LEN(C487)+LEN(D487)+LEN(E487)+LEN(F487)+LEN(G487)+LEN(H487)+LEN(I487)</f>
        <v>0</v>
      </c>
      <c r="C487" s="156"/>
      <c r="D487" s="157"/>
      <c r="E487" s="157"/>
      <c r="F487" s="157"/>
      <c r="G487" s="157"/>
      <c r="H487" s="157"/>
      <c r="I487" s="158"/>
      <c r="K487" s="255" t="str">
        <f t="shared" si="94"/>
        <v>►</v>
      </c>
      <c r="L487" s="341"/>
      <c r="M487" s="341"/>
      <c r="N487" s="341"/>
      <c r="O487" s="341"/>
      <c r="P487" s="341"/>
      <c r="Q487" s="1"/>
      <c r="R487" s="1"/>
      <c r="S487" s="77"/>
      <c r="T487" s="77"/>
      <c r="U487" s="77"/>
      <c r="V487" s="77"/>
      <c r="W487" s="1"/>
      <c r="X487" s="46" t="str">
        <f t="shared" si="98"/>
        <v/>
      </c>
      <c r="Y487" s="46" t="str">
        <f>IF(NOT(AND(LEFT(R487,1)="L",R487&lt;&gt;"LIGNE")),"",IF(UPPER(TRIM(W487))="QS","Qt. suffisante",IF(AJ487="","",IF(AF487="MASSE",IF(AJ487&gt;=1,"Kg","g"),IF(AF487="VOLUME",IF(AJ487&gt;=1,"L","cl"),IFERROR(VLOOKUP(UPPER(TRIM(V487)),AP4:AS49,4,FALSE),V487))))))</f>
        <v/>
      </c>
      <c r="Z487" s="78" t="str">
        <f t="shared" si="99"/>
        <v/>
      </c>
      <c r="AA487" s="45" t="str">
        <f>IF(NOT(AND(LEFT(R487,1)="L",R487&lt;&gt;"LIGNE")),"",IF(UPPER(TRIM(W487))="QS","Qt. suffisante",IF(AI487="","",IF(AF487="MASSE",IF(AI487&gt;=1,"Kg","g"),IF(AF487="VOLUME",IF(AI487&gt;=1,"L","cl"),IFERROR(VLOOKUP(UPPER(TRIM(V487)),AP4:AS49,4,FALSE),V487))))))</f>
        <v/>
      </c>
      <c r="AB487" s="47" t="str">
        <f t="shared" si="95"/>
        <v/>
      </c>
      <c r="AC487" s="47" t="str">
        <f t="shared" si="96"/>
        <v/>
      </c>
      <c r="AD487" s="47" t="str">
        <f t="shared" si="100"/>
        <v/>
      </c>
      <c r="AE487" s="1"/>
      <c r="AF487" s="48" t="str">
        <f>IF(NOT(AND(LEFT(R487,1)="L",R487&lt;&gt;"LIGNE")),"",IFERROR(VLOOKUP(UPPER(TRIM(V487)),AP4:AS49,2,FALSE),""))</f>
        <v/>
      </c>
      <c r="AG487" s="49" t="str">
        <f>IF(NOT(AND(LEFT(R487,1)="L",R487&lt;&gt;"LIGNE")),"",IFERROR(VLOOKUP(UPPER(TRIM(V487)),AP4:AS49,3,FALSE),""))</f>
        <v/>
      </c>
      <c r="AH487" s="49" t="str">
        <f t="shared" si="97"/>
        <v/>
      </c>
      <c r="AI487" s="49" t="str">
        <f t="shared" si="101"/>
        <v/>
      </c>
      <c r="AJ487" s="49" t="str">
        <f t="shared" si="102"/>
        <v/>
      </c>
      <c r="AK487" s="40" t="str">
        <f>IF(R487="RECETTE","",IF(R487="PRINCIPAL AUTEUR",IF(OR(S487="",T487="",V487="",W487="",S487=0),"",IFERROR(IF(OR(VLOOKUP(UPPER(TRIM(SUBSTITUTE(T487,CHAR(160)," "))),AP4:AS49,2,FALSE)&lt;&gt;VLOOKUP(UPPER(TRIM(SUBSTITUTE(W487,CHAR(160)," "))),AP4:AS49,2,FALSE),AND(VLOOKUP(UPPER(TRIM(SUBSTITUTE(T487,CHAR(160)," "))),AP4:AS49,2,FALSE)="AUTRE",UPPER(TRIM(SUBSTITUTE(T487,CHAR(160)," ")))&lt;&gt;UPPER(TRIM(SUBSTITUTE(W487,CHAR(160)," "))))),"",(V487*VLOOKUP(UPPER(TRIM(SUBSTITUTE(W487,CHAR(160)," "))),AP4:AS49,3,FALSE))/(S487*VLOOKUP(UPPER(TRIM(SUBSTITUTE(T487,CHAR(160)," "))),AP4:AS49,3,FALSE))),"")),IFERROR(AK486,"")))</f>
        <v/>
      </c>
      <c r="AL487" s="40" t="str">
        <f t="shared" si="103"/>
        <v/>
      </c>
      <c r="AM487" s="50">
        <f t="shared" si="104"/>
        <v>0</v>
      </c>
      <c r="AN487" s="1"/>
      <c r="AO487" s="1"/>
      <c r="AP487" s="64" t="s">
        <v>439</v>
      </c>
      <c r="AQ487" s="1"/>
      <c r="AR487" s="1"/>
      <c r="AS487" s="1"/>
      <c r="BJ487" s="229">
        <v>1</v>
      </c>
    </row>
    <row r="488" spans="2:62" ht="20.100000000000001" customHeight="1" x14ac:dyDescent="0.25">
      <c r="B488" s="178">
        <f t="shared" si="105"/>
        <v>0</v>
      </c>
      <c r="C488" s="156"/>
      <c r="D488" s="157"/>
      <c r="E488" s="157"/>
      <c r="F488" s="157"/>
      <c r="G488" s="157"/>
      <c r="H488" s="157"/>
      <c r="I488" s="158"/>
      <c r="K488" s="255" t="str">
        <f t="shared" si="94"/>
        <v>►</v>
      </c>
      <c r="L488" s="341"/>
      <c r="M488" s="341"/>
      <c r="N488" s="341"/>
      <c r="O488" s="341"/>
      <c r="P488" s="341"/>
      <c r="Q488" s="1"/>
      <c r="R488" s="1"/>
      <c r="S488" s="77"/>
      <c r="T488" s="77"/>
      <c r="U488" s="77"/>
      <c r="V488" s="77"/>
      <c r="W488" s="1"/>
      <c r="X488" s="46" t="str">
        <f t="shared" si="98"/>
        <v/>
      </c>
      <c r="Y488" s="46" t="str">
        <f>IF(NOT(AND(LEFT(R488,1)="L",R488&lt;&gt;"LIGNE")),"",IF(UPPER(TRIM(W488))="QS","Qt. suffisante",IF(AJ488="","",IF(AF488="MASSE",IF(AJ488&gt;=1,"Kg","g"),IF(AF488="VOLUME",IF(AJ488&gt;=1,"L","cl"),IFERROR(VLOOKUP(UPPER(TRIM(V488)),AP4:AS49,4,FALSE),V488))))))</f>
        <v/>
      </c>
      <c r="Z488" s="78" t="str">
        <f t="shared" si="99"/>
        <v/>
      </c>
      <c r="AA488" s="45" t="str">
        <f>IF(NOT(AND(LEFT(R488,1)="L",R488&lt;&gt;"LIGNE")),"",IF(UPPER(TRIM(W488))="QS","Qt. suffisante",IF(AI488="","",IF(AF488="MASSE",IF(AI488&gt;=1,"Kg","g"),IF(AF488="VOLUME",IF(AI488&gt;=1,"L","cl"),IFERROR(VLOOKUP(UPPER(TRIM(V488)),AP4:AS49,4,FALSE),V488))))))</f>
        <v/>
      </c>
      <c r="AB488" s="47" t="str">
        <f t="shared" si="95"/>
        <v/>
      </c>
      <c r="AC488" s="47" t="str">
        <f t="shared" si="96"/>
        <v/>
      </c>
      <c r="AD488" s="47" t="str">
        <f t="shared" si="100"/>
        <v/>
      </c>
      <c r="AE488" s="1"/>
      <c r="AF488" s="48" t="str">
        <f>IF(NOT(AND(LEFT(R488,1)="L",R488&lt;&gt;"LIGNE")),"",IFERROR(VLOOKUP(UPPER(TRIM(V488)),AP4:AS49,2,FALSE),""))</f>
        <v/>
      </c>
      <c r="AG488" s="49" t="str">
        <f>IF(NOT(AND(LEFT(R488,1)="L",R488&lt;&gt;"LIGNE")),"",IFERROR(VLOOKUP(UPPER(TRIM(V488)),AP4:AS49,3,FALSE),""))</f>
        <v/>
      </c>
      <c r="AH488" s="49" t="str">
        <f t="shared" si="97"/>
        <v/>
      </c>
      <c r="AI488" s="49" t="str">
        <f t="shared" si="101"/>
        <v/>
      </c>
      <c r="AJ488" s="49" t="str">
        <f t="shared" si="102"/>
        <v/>
      </c>
      <c r="AK488" s="40" t="str">
        <f>IF(R488="RECETTE","",IF(R488="PRINCIPAL AUTEUR",IF(OR(S488="",T488="",V488="",W488="",S488=0),"",IFERROR(IF(OR(VLOOKUP(UPPER(TRIM(SUBSTITUTE(T488,CHAR(160)," "))),AP4:AS49,2,FALSE)&lt;&gt;VLOOKUP(UPPER(TRIM(SUBSTITUTE(W488,CHAR(160)," "))),AP4:AS49,2,FALSE),AND(VLOOKUP(UPPER(TRIM(SUBSTITUTE(T488,CHAR(160)," "))),AP4:AS49,2,FALSE)="AUTRE",UPPER(TRIM(SUBSTITUTE(T488,CHAR(160)," ")))&lt;&gt;UPPER(TRIM(SUBSTITUTE(W488,CHAR(160)," "))))),"",(V488*VLOOKUP(UPPER(TRIM(SUBSTITUTE(W488,CHAR(160)," "))),AP4:AS49,3,FALSE))/(S488*VLOOKUP(UPPER(TRIM(SUBSTITUTE(T488,CHAR(160)," "))),AP4:AS49,3,FALSE))),"")),IFERROR(AK487,"")))</f>
        <v/>
      </c>
      <c r="AL488" s="40" t="str">
        <f t="shared" si="103"/>
        <v/>
      </c>
      <c r="AM488" s="50">
        <f t="shared" si="104"/>
        <v>0</v>
      </c>
      <c r="AN488" s="1"/>
      <c r="AO488" s="1"/>
      <c r="AP488" s="64" t="s">
        <v>52</v>
      </c>
      <c r="AQ488" s="1"/>
      <c r="AR488" s="1"/>
      <c r="AS488" s="1"/>
      <c r="BJ488" s="229">
        <v>1</v>
      </c>
    </row>
    <row r="489" spans="2:62" ht="20.100000000000001" customHeight="1" x14ac:dyDescent="0.25">
      <c r="B489" s="178">
        <f t="shared" si="105"/>
        <v>0</v>
      </c>
      <c r="C489" s="156"/>
      <c r="D489" s="157"/>
      <c r="E489" s="157"/>
      <c r="F489" s="157"/>
      <c r="G489" s="157"/>
      <c r="H489" s="157"/>
      <c r="I489" s="158"/>
      <c r="K489" s="255" t="str">
        <f t="shared" si="94"/>
        <v>►</v>
      </c>
      <c r="L489" s="341"/>
      <c r="M489" s="341"/>
      <c r="N489" s="341"/>
      <c r="O489" s="341"/>
      <c r="P489" s="341"/>
      <c r="Q489" s="1"/>
      <c r="R489" s="1"/>
      <c r="S489" s="77"/>
      <c r="T489" s="77"/>
      <c r="U489" s="77"/>
      <c r="V489" s="77"/>
      <c r="W489" s="1"/>
      <c r="X489" s="46" t="str">
        <f t="shared" si="98"/>
        <v/>
      </c>
      <c r="Y489" s="46" t="str">
        <f>IF(NOT(AND(LEFT(R489,1)="L",R489&lt;&gt;"LIGNE")),"",IF(UPPER(TRIM(W489))="QS","Qt. suffisante",IF(AJ489="","",IF(AF489="MASSE",IF(AJ489&gt;=1,"Kg","g"),IF(AF489="VOLUME",IF(AJ489&gt;=1,"L","cl"),IFERROR(VLOOKUP(UPPER(TRIM(V489)),AP4:AS49,4,FALSE),V489))))))</f>
        <v/>
      </c>
      <c r="Z489" s="78" t="str">
        <f t="shared" si="99"/>
        <v/>
      </c>
      <c r="AA489" s="45" t="str">
        <f>IF(NOT(AND(LEFT(R489,1)="L",R489&lt;&gt;"LIGNE")),"",IF(UPPER(TRIM(W489))="QS","Qt. suffisante",IF(AI489="","",IF(AF489="MASSE",IF(AI489&gt;=1,"Kg","g"),IF(AF489="VOLUME",IF(AI489&gt;=1,"L","cl"),IFERROR(VLOOKUP(UPPER(TRIM(V489)),AP4:AS49,4,FALSE),V489))))))</f>
        <v/>
      </c>
      <c r="AB489" s="47" t="str">
        <f t="shared" si="95"/>
        <v/>
      </c>
      <c r="AC489" s="47" t="str">
        <f t="shared" si="96"/>
        <v/>
      </c>
      <c r="AD489" s="47" t="str">
        <f t="shared" si="100"/>
        <v/>
      </c>
      <c r="AE489" s="1"/>
      <c r="AF489" s="48" t="str">
        <f>IF(NOT(AND(LEFT(R489,1)="L",R489&lt;&gt;"LIGNE")),"",IFERROR(VLOOKUP(UPPER(TRIM(V489)),AP4:AS49,2,FALSE),""))</f>
        <v/>
      </c>
      <c r="AG489" s="49" t="str">
        <f>IF(NOT(AND(LEFT(R489,1)="L",R489&lt;&gt;"LIGNE")),"",IFERROR(VLOOKUP(UPPER(TRIM(V489)),AP4:AS49,3,FALSE),""))</f>
        <v/>
      </c>
      <c r="AH489" s="49" t="str">
        <f t="shared" si="97"/>
        <v/>
      </c>
      <c r="AI489" s="49" t="str">
        <f t="shared" si="101"/>
        <v/>
      </c>
      <c r="AJ489" s="49" t="str">
        <f t="shared" si="102"/>
        <v/>
      </c>
      <c r="AK489" s="40" t="str">
        <f>IF(R489="RECETTE","",IF(R489="PRINCIPAL AUTEUR",IF(OR(S489="",T489="",V489="",W489="",S489=0),"",IFERROR(IF(OR(VLOOKUP(UPPER(TRIM(SUBSTITUTE(T489,CHAR(160)," "))),AP4:AS49,2,FALSE)&lt;&gt;VLOOKUP(UPPER(TRIM(SUBSTITUTE(W489,CHAR(160)," "))),AP4:AS49,2,FALSE),AND(VLOOKUP(UPPER(TRIM(SUBSTITUTE(T489,CHAR(160)," "))),AP4:AS49,2,FALSE)="AUTRE",UPPER(TRIM(SUBSTITUTE(T489,CHAR(160)," ")))&lt;&gt;UPPER(TRIM(SUBSTITUTE(W489,CHAR(160)," "))))),"",(V489*VLOOKUP(UPPER(TRIM(SUBSTITUTE(W489,CHAR(160)," "))),AP4:AS49,3,FALSE))/(S489*VLOOKUP(UPPER(TRIM(SUBSTITUTE(T489,CHAR(160)," "))),AP4:AS49,3,FALSE))),"")),IFERROR(AK488,"")))</f>
        <v/>
      </c>
      <c r="AL489" s="40" t="str">
        <f t="shared" si="103"/>
        <v/>
      </c>
      <c r="AM489" s="50">
        <f t="shared" si="104"/>
        <v>0</v>
      </c>
      <c r="AN489" s="1"/>
      <c r="AO489" s="1"/>
      <c r="AP489" s="64" t="s">
        <v>440</v>
      </c>
      <c r="AQ489" s="1"/>
      <c r="AR489" s="1"/>
      <c r="AS489" s="1"/>
      <c r="BJ489" s="229">
        <v>1</v>
      </c>
    </row>
    <row r="490" spans="2:62" ht="20.100000000000001" customHeight="1" x14ac:dyDescent="0.25">
      <c r="B490" s="178">
        <f t="shared" si="105"/>
        <v>0</v>
      </c>
      <c r="C490" s="156"/>
      <c r="D490" s="157"/>
      <c r="E490" s="157"/>
      <c r="F490" s="157"/>
      <c r="G490" s="157"/>
      <c r="H490" s="157"/>
      <c r="I490" s="158"/>
      <c r="K490" s="255" t="str">
        <f t="shared" si="94"/>
        <v>►</v>
      </c>
      <c r="L490" s="341"/>
      <c r="M490" s="341"/>
      <c r="N490" s="341"/>
      <c r="O490" s="341"/>
      <c r="P490" s="341"/>
      <c r="Q490" s="1"/>
      <c r="R490" s="1"/>
      <c r="S490" s="77"/>
      <c r="T490" s="77"/>
      <c r="U490" s="77"/>
      <c r="V490" s="77"/>
      <c r="W490" s="1"/>
      <c r="X490" s="46" t="str">
        <f t="shared" si="98"/>
        <v/>
      </c>
      <c r="Y490" s="46" t="str">
        <f>IF(NOT(AND(LEFT(R490,1)="L",R490&lt;&gt;"LIGNE")),"",IF(UPPER(TRIM(W490))="QS","Qt. suffisante",IF(AJ490="","",IF(AF490="MASSE",IF(AJ490&gt;=1,"Kg","g"),IF(AF490="VOLUME",IF(AJ490&gt;=1,"L","cl"),IFERROR(VLOOKUP(UPPER(TRIM(V490)),AP4:AS49,4,FALSE),V490))))))</f>
        <v/>
      </c>
      <c r="Z490" s="78" t="str">
        <f t="shared" si="99"/>
        <v/>
      </c>
      <c r="AA490" s="45" t="str">
        <f>IF(NOT(AND(LEFT(R490,1)="L",R490&lt;&gt;"LIGNE")),"",IF(UPPER(TRIM(W490))="QS","Qt. suffisante",IF(AI490="","",IF(AF490="MASSE",IF(AI490&gt;=1,"Kg","g"),IF(AF490="VOLUME",IF(AI490&gt;=1,"L","cl"),IFERROR(VLOOKUP(UPPER(TRIM(V490)),AP4:AS49,4,FALSE),V490))))))</f>
        <v/>
      </c>
      <c r="AB490" s="47" t="str">
        <f t="shared" si="95"/>
        <v/>
      </c>
      <c r="AC490" s="47" t="str">
        <f t="shared" si="96"/>
        <v/>
      </c>
      <c r="AD490" s="47" t="str">
        <f t="shared" si="100"/>
        <v/>
      </c>
      <c r="AE490" s="1"/>
      <c r="AF490" s="48" t="str">
        <f>IF(NOT(AND(LEFT(R490,1)="L",R490&lt;&gt;"LIGNE")),"",IFERROR(VLOOKUP(UPPER(TRIM(V490)),AP4:AS49,2,FALSE),""))</f>
        <v/>
      </c>
      <c r="AG490" s="49" t="str">
        <f>IF(NOT(AND(LEFT(R490,1)="L",R490&lt;&gt;"LIGNE")),"",IFERROR(VLOOKUP(UPPER(TRIM(V490)),AP4:AS49,3,FALSE),""))</f>
        <v/>
      </c>
      <c r="AH490" s="49" t="str">
        <f t="shared" si="97"/>
        <v/>
      </c>
      <c r="AI490" s="49" t="str">
        <f t="shared" si="101"/>
        <v/>
      </c>
      <c r="AJ490" s="49" t="str">
        <f t="shared" si="102"/>
        <v/>
      </c>
      <c r="AK490" s="40" t="str">
        <f>IF(R490="RECETTE","",IF(R490="PRINCIPAL AUTEUR",IF(OR(S490="",T490="",V490="",W490="",S490=0),"",IFERROR(IF(OR(VLOOKUP(UPPER(TRIM(SUBSTITUTE(T490,CHAR(160)," "))),AP4:AS49,2,FALSE)&lt;&gt;VLOOKUP(UPPER(TRIM(SUBSTITUTE(W490,CHAR(160)," "))),AP4:AS49,2,FALSE),AND(VLOOKUP(UPPER(TRIM(SUBSTITUTE(T490,CHAR(160)," "))),AP4:AS49,2,FALSE)="AUTRE",UPPER(TRIM(SUBSTITUTE(T490,CHAR(160)," ")))&lt;&gt;UPPER(TRIM(SUBSTITUTE(W490,CHAR(160)," "))))),"",(V490*VLOOKUP(UPPER(TRIM(SUBSTITUTE(W490,CHAR(160)," "))),AP4:AS49,3,FALSE))/(S490*VLOOKUP(UPPER(TRIM(SUBSTITUTE(T490,CHAR(160)," "))),AP4:AS49,3,FALSE))),"")),IFERROR(AK489,"")))</f>
        <v/>
      </c>
      <c r="AL490" s="40" t="str">
        <f t="shared" si="103"/>
        <v/>
      </c>
      <c r="AM490" s="50">
        <f t="shared" si="104"/>
        <v>0</v>
      </c>
      <c r="AN490" s="1"/>
      <c r="AO490" s="1"/>
      <c r="AP490" s="64" t="s">
        <v>441</v>
      </c>
      <c r="AQ490" s="1"/>
      <c r="AR490" s="1"/>
      <c r="AS490" s="1"/>
      <c r="BJ490" s="229">
        <v>1</v>
      </c>
    </row>
    <row r="491" spans="2:62" ht="20.100000000000001" customHeight="1" x14ac:dyDescent="0.25">
      <c r="B491" s="178">
        <f t="shared" si="105"/>
        <v>0</v>
      </c>
      <c r="C491" s="156"/>
      <c r="D491" s="157"/>
      <c r="E491" s="157"/>
      <c r="F491" s="157"/>
      <c r="G491" s="157"/>
      <c r="H491" s="157"/>
      <c r="I491" s="158"/>
      <c r="K491" s="255" t="str">
        <f t="shared" si="94"/>
        <v>►</v>
      </c>
      <c r="L491" s="341"/>
      <c r="M491" s="341"/>
      <c r="N491" s="341"/>
      <c r="O491" s="341"/>
      <c r="P491" s="341"/>
      <c r="Q491" s="1"/>
      <c r="R491" s="1"/>
      <c r="S491" s="77"/>
      <c r="T491" s="77"/>
      <c r="U491" s="77"/>
      <c r="V491" s="77"/>
      <c r="W491" s="1"/>
      <c r="X491" s="46" t="str">
        <f t="shared" si="98"/>
        <v/>
      </c>
      <c r="Y491" s="46" t="str">
        <f>IF(NOT(AND(LEFT(R491,1)="L",R491&lt;&gt;"LIGNE")),"",IF(UPPER(TRIM(W491))="QS","Qt. suffisante",IF(AJ491="","",IF(AF491="MASSE",IF(AJ491&gt;=1,"Kg","g"),IF(AF491="VOLUME",IF(AJ491&gt;=1,"L","cl"),IFERROR(VLOOKUP(UPPER(TRIM(V491)),AP4:AS49,4,FALSE),V491))))))</f>
        <v/>
      </c>
      <c r="Z491" s="78" t="str">
        <f t="shared" si="99"/>
        <v/>
      </c>
      <c r="AA491" s="45" t="str">
        <f>IF(NOT(AND(LEFT(R491,1)="L",R491&lt;&gt;"LIGNE")),"",IF(UPPER(TRIM(W491))="QS","Qt. suffisante",IF(AI491="","",IF(AF491="MASSE",IF(AI491&gt;=1,"Kg","g"),IF(AF491="VOLUME",IF(AI491&gt;=1,"L","cl"),IFERROR(VLOOKUP(UPPER(TRIM(V491)),AP4:AS49,4,FALSE),V491))))))</f>
        <v/>
      </c>
      <c r="AB491" s="47" t="str">
        <f t="shared" si="95"/>
        <v/>
      </c>
      <c r="AC491" s="47" t="str">
        <f t="shared" si="96"/>
        <v/>
      </c>
      <c r="AD491" s="47" t="str">
        <f t="shared" si="100"/>
        <v/>
      </c>
      <c r="AE491" s="1"/>
      <c r="AF491" s="48" t="str">
        <f>IF(NOT(AND(LEFT(R491,1)="L",R491&lt;&gt;"LIGNE")),"",IFERROR(VLOOKUP(UPPER(TRIM(V491)),AP4:AS49,2,FALSE),""))</f>
        <v/>
      </c>
      <c r="AG491" s="49" t="str">
        <f>IF(NOT(AND(LEFT(R491,1)="L",R491&lt;&gt;"LIGNE")),"",IFERROR(VLOOKUP(UPPER(TRIM(V491)),AP4:AS49,3,FALSE),""))</f>
        <v/>
      </c>
      <c r="AH491" s="49" t="str">
        <f t="shared" si="97"/>
        <v/>
      </c>
      <c r="AI491" s="49" t="str">
        <f t="shared" si="101"/>
        <v/>
      </c>
      <c r="AJ491" s="49" t="str">
        <f t="shared" si="102"/>
        <v/>
      </c>
      <c r="AK491" s="40" t="str">
        <f>IF(R491="RECETTE","",IF(R491="PRINCIPAL AUTEUR",IF(OR(S491="",T491="",V491="",W491="",S491=0),"",IFERROR(IF(OR(VLOOKUP(UPPER(TRIM(SUBSTITUTE(T491,CHAR(160)," "))),AP4:AS49,2,FALSE)&lt;&gt;VLOOKUP(UPPER(TRIM(SUBSTITUTE(W491,CHAR(160)," "))),AP4:AS49,2,FALSE),AND(VLOOKUP(UPPER(TRIM(SUBSTITUTE(T491,CHAR(160)," "))),AP4:AS49,2,FALSE)="AUTRE",UPPER(TRIM(SUBSTITUTE(T491,CHAR(160)," ")))&lt;&gt;UPPER(TRIM(SUBSTITUTE(W491,CHAR(160)," "))))),"",(V491*VLOOKUP(UPPER(TRIM(SUBSTITUTE(W491,CHAR(160)," "))),AP4:AS49,3,FALSE))/(S491*VLOOKUP(UPPER(TRIM(SUBSTITUTE(T491,CHAR(160)," "))),AP4:AS49,3,FALSE))),"")),IFERROR(AK490,"")))</f>
        <v/>
      </c>
      <c r="AL491" s="40" t="str">
        <f t="shared" si="103"/>
        <v/>
      </c>
      <c r="AM491" s="50">
        <f t="shared" si="104"/>
        <v>0</v>
      </c>
      <c r="AN491" s="1"/>
      <c r="AO491" s="1"/>
      <c r="AP491" s="64" t="s">
        <v>442</v>
      </c>
      <c r="AQ491" s="1"/>
      <c r="AR491" s="1"/>
      <c r="AS491" s="1"/>
      <c r="BJ491" s="229">
        <v>1</v>
      </c>
    </row>
    <row r="492" spans="2:62" ht="20.100000000000001" customHeight="1" x14ac:dyDescent="0.25">
      <c r="B492" s="178">
        <f t="shared" si="105"/>
        <v>0</v>
      </c>
      <c r="C492" s="156"/>
      <c r="D492" s="157"/>
      <c r="E492" s="157"/>
      <c r="F492" s="157"/>
      <c r="G492" s="157"/>
      <c r="H492" s="157"/>
      <c r="I492" s="158"/>
      <c r="K492" s="255" t="str">
        <f t="shared" si="94"/>
        <v>►</v>
      </c>
      <c r="L492" s="341"/>
      <c r="M492" s="341"/>
      <c r="N492" s="341"/>
      <c r="O492" s="341"/>
      <c r="P492" s="341"/>
      <c r="Q492" s="1"/>
      <c r="R492" s="1"/>
      <c r="S492" s="77"/>
      <c r="T492" s="77"/>
      <c r="U492" s="77"/>
      <c r="V492" s="77"/>
      <c r="W492" s="1"/>
      <c r="X492" s="46" t="str">
        <f t="shared" si="98"/>
        <v/>
      </c>
      <c r="Y492" s="46" t="str">
        <f>IF(NOT(AND(LEFT(R492,1)="L",R492&lt;&gt;"LIGNE")),"",IF(UPPER(TRIM(W492))="QS","Qt. suffisante",IF(AJ492="","",IF(AF492="MASSE",IF(AJ492&gt;=1,"Kg","g"),IF(AF492="VOLUME",IF(AJ492&gt;=1,"L","cl"),IFERROR(VLOOKUP(UPPER(TRIM(V492)),AP4:AS49,4,FALSE),V492))))))</f>
        <v/>
      </c>
      <c r="Z492" s="78" t="str">
        <f t="shared" si="99"/>
        <v/>
      </c>
      <c r="AA492" s="45" t="str">
        <f>IF(NOT(AND(LEFT(R492,1)="L",R492&lt;&gt;"LIGNE")),"",IF(UPPER(TRIM(W492))="QS","Qt. suffisante",IF(AI492="","",IF(AF492="MASSE",IF(AI492&gt;=1,"Kg","g"),IF(AF492="VOLUME",IF(AI492&gt;=1,"L","cl"),IFERROR(VLOOKUP(UPPER(TRIM(V492)),AP4:AS49,4,FALSE),V492))))))</f>
        <v/>
      </c>
      <c r="AB492" s="47" t="str">
        <f t="shared" si="95"/>
        <v/>
      </c>
      <c r="AC492" s="47" t="str">
        <f t="shared" si="96"/>
        <v/>
      </c>
      <c r="AD492" s="47" t="str">
        <f t="shared" si="100"/>
        <v/>
      </c>
      <c r="AE492" s="1"/>
      <c r="AF492" s="48" t="str">
        <f>IF(NOT(AND(LEFT(R492,1)="L",R492&lt;&gt;"LIGNE")),"",IFERROR(VLOOKUP(UPPER(TRIM(V492)),AP4:AS49,2,FALSE),""))</f>
        <v/>
      </c>
      <c r="AG492" s="49" t="str">
        <f>IF(NOT(AND(LEFT(R492,1)="L",R492&lt;&gt;"LIGNE")),"",IFERROR(VLOOKUP(UPPER(TRIM(V492)),AP4:AS49,3,FALSE),""))</f>
        <v/>
      </c>
      <c r="AH492" s="49" t="str">
        <f t="shared" si="97"/>
        <v/>
      </c>
      <c r="AI492" s="49" t="str">
        <f t="shared" si="101"/>
        <v/>
      </c>
      <c r="AJ492" s="49" t="str">
        <f t="shared" si="102"/>
        <v/>
      </c>
      <c r="AK492" s="40" t="str">
        <f>IF(R492="RECETTE","",IF(R492="PRINCIPAL AUTEUR",IF(OR(S492="",T492="",V492="",W492="",S492=0),"",IFERROR(IF(OR(VLOOKUP(UPPER(TRIM(SUBSTITUTE(T492,CHAR(160)," "))),AP4:AS49,2,FALSE)&lt;&gt;VLOOKUP(UPPER(TRIM(SUBSTITUTE(W492,CHAR(160)," "))),AP4:AS49,2,FALSE),AND(VLOOKUP(UPPER(TRIM(SUBSTITUTE(T492,CHAR(160)," "))),AP4:AS49,2,FALSE)="AUTRE",UPPER(TRIM(SUBSTITUTE(T492,CHAR(160)," ")))&lt;&gt;UPPER(TRIM(SUBSTITUTE(W492,CHAR(160)," "))))),"",(V492*VLOOKUP(UPPER(TRIM(SUBSTITUTE(W492,CHAR(160)," "))),AP4:AS49,3,FALSE))/(S492*VLOOKUP(UPPER(TRIM(SUBSTITUTE(T492,CHAR(160)," "))),AP4:AS49,3,FALSE))),"")),IFERROR(AK491,"")))</f>
        <v/>
      </c>
      <c r="AL492" s="40" t="str">
        <f t="shared" si="103"/>
        <v/>
      </c>
      <c r="AM492" s="50">
        <f t="shared" si="104"/>
        <v>0</v>
      </c>
      <c r="AN492" s="1"/>
      <c r="AO492" s="1"/>
      <c r="AP492" s="64" t="s">
        <v>443</v>
      </c>
      <c r="AQ492" s="1"/>
      <c r="AR492" s="1"/>
      <c r="AS492" s="1"/>
      <c r="BJ492" s="229">
        <v>1</v>
      </c>
    </row>
    <row r="493" spans="2:62" ht="20.100000000000001" customHeight="1" x14ac:dyDescent="0.25">
      <c r="B493" s="178">
        <f t="shared" si="105"/>
        <v>0</v>
      </c>
      <c r="C493" s="156"/>
      <c r="D493" s="157"/>
      <c r="E493" s="157"/>
      <c r="F493" s="157"/>
      <c r="G493" s="157"/>
      <c r="H493" s="157"/>
      <c r="I493" s="158"/>
      <c r="K493" s="255" t="str">
        <f t="shared" si="94"/>
        <v>►</v>
      </c>
      <c r="L493" s="341"/>
      <c r="M493" s="341"/>
      <c r="N493" s="341"/>
      <c r="O493" s="341"/>
      <c r="P493" s="341"/>
      <c r="Q493" s="1"/>
      <c r="R493" s="1"/>
      <c r="S493" s="77"/>
      <c r="T493" s="77"/>
      <c r="U493" s="77"/>
      <c r="V493" s="77"/>
      <c r="W493" s="1"/>
      <c r="X493" s="46" t="str">
        <f t="shared" si="98"/>
        <v/>
      </c>
      <c r="Y493" s="46" t="str">
        <f>IF(NOT(AND(LEFT(R493,1)="L",R493&lt;&gt;"LIGNE")),"",IF(UPPER(TRIM(W493))="QS","Qt. suffisante",IF(AJ493="","",IF(AF493="MASSE",IF(AJ493&gt;=1,"Kg","g"),IF(AF493="VOLUME",IF(AJ493&gt;=1,"L","cl"),IFERROR(VLOOKUP(UPPER(TRIM(V493)),AP4:AS49,4,FALSE),V493))))))</f>
        <v/>
      </c>
      <c r="Z493" s="78" t="str">
        <f t="shared" si="99"/>
        <v/>
      </c>
      <c r="AA493" s="45" t="str">
        <f>IF(NOT(AND(LEFT(R493,1)="L",R493&lt;&gt;"LIGNE")),"",IF(UPPER(TRIM(W493))="QS","Qt. suffisante",IF(AI493="","",IF(AF493="MASSE",IF(AI493&gt;=1,"Kg","g"),IF(AF493="VOLUME",IF(AI493&gt;=1,"L","cl"),IFERROR(VLOOKUP(UPPER(TRIM(V493)),AP4:AS49,4,FALSE),V493))))))</f>
        <v/>
      </c>
      <c r="AB493" s="47" t="str">
        <f t="shared" si="95"/>
        <v/>
      </c>
      <c r="AC493" s="47" t="str">
        <f t="shared" si="96"/>
        <v/>
      </c>
      <c r="AD493" s="47" t="str">
        <f t="shared" si="100"/>
        <v/>
      </c>
      <c r="AE493" s="1"/>
      <c r="AF493" s="48" t="str">
        <f>IF(NOT(AND(LEFT(R493,1)="L",R493&lt;&gt;"LIGNE")),"",IFERROR(VLOOKUP(UPPER(TRIM(V493)),AP4:AS49,2,FALSE),""))</f>
        <v/>
      </c>
      <c r="AG493" s="49" t="str">
        <f>IF(NOT(AND(LEFT(R493,1)="L",R493&lt;&gt;"LIGNE")),"",IFERROR(VLOOKUP(UPPER(TRIM(V493)),AP4:AS49,3,FALSE),""))</f>
        <v/>
      </c>
      <c r="AH493" s="49" t="str">
        <f t="shared" si="97"/>
        <v/>
      </c>
      <c r="AI493" s="49" t="str">
        <f t="shared" si="101"/>
        <v/>
      </c>
      <c r="AJ493" s="49" t="str">
        <f t="shared" si="102"/>
        <v/>
      </c>
      <c r="AK493" s="40" t="str">
        <f>IF(R493="RECETTE","",IF(R493="PRINCIPAL AUTEUR",IF(OR(S493="",T493="",V493="",W493="",S493=0),"",IFERROR(IF(OR(VLOOKUP(UPPER(TRIM(SUBSTITUTE(T493,CHAR(160)," "))),AP4:AS49,2,FALSE)&lt;&gt;VLOOKUP(UPPER(TRIM(SUBSTITUTE(W493,CHAR(160)," "))),AP4:AS49,2,FALSE),AND(VLOOKUP(UPPER(TRIM(SUBSTITUTE(T493,CHAR(160)," "))),AP4:AS49,2,FALSE)="AUTRE",UPPER(TRIM(SUBSTITUTE(T493,CHAR(160)," ")))&lt;&gt;UPPER(TRIM(SUBSTITUTE(W493,CHAR(160)," "))))),"",(V493*VLOOKUP(UPPER(TRIM(SUBSTITUTE(W493,CHAR(160)," "))),AP4:AS49,3,FALSE))/(S493*VLOOKUP(UPPER(TRIM(SUBSTITUTE(T493,CHAR(160)," "))),AP4:AS49,3,FALSE))),"")),IFERROR(AK492,"")))</f>
        <v/>
      </c>
      <c r="AL493" s="40" t="str">
        <f t="shared" si="103"/>
        <v/>
      </c>
      <c r="AM493" s="50">
        <f t="shared" si="104"/>
        <v>0</v>
      </c>
      <c r="AN493" s="1"/>
      <c r="AO493" s="1"/>
      <c r="AP493" s="64" t="s">
        <v>367</v>
      </c>
      <c r="AQ493" s="1"/>
      <c r="AR493" s="1"/>
      <c r="AS493" s="1"/>
      <c r="BJ493" s="229">
        <v>1</v>
      </c>
    </row>
    <row r="494" spans="2:62" ht="20.100000000000001" customHeight="1" x14ac:dyDescent="0.25">
      <c r="B494" s="178">
        <f t="shared" si="105"/>
        <v>0</v>
      </c>
      <c r="C494" s="156"/>
      <c r="D494" s="157"/>
      <c r="E494" s="157"/>
      <c r="F494" s="157"/>
      <c r="G494" s="157"/>
      <c r="H494" s="157"/>
      <c r="I494" s="158"/>
      <c r="K494" s="255" t="str">
        <f t="shared" si="94"/>
        <v>►</v>
      </c>
      <c r="L494" s="341"/>
      <c r="M494" s="341"/>
      <c r="N494" s="341"/>
      <c r="O494" s="341"/>
      <c r="P494" s="341"/>
      <c r="Q494" s="1"/>
      <c r="R494" s="1"/>
      <c r="S494" s="77"/>
      <c r="T494" s="77"/>
      <c r="U494" s="77"/>
      <c r="V494" s="77"/>
      <c r="W494" s="1"/>
      <c r="X494" s="46" t="str">
        <f t="shared" si="98"/>
        <v/>
      </c>
      <c r="Y494" s="46" t="str">
        <f>IF(NOT(AND(LEFT(R494,1)="L",R494&lt;&gt;"LIGNE")),"",IF(UPPER(TRIM(W494))="QS","Qt. suffisante",IF(AJ494="","",IF(AF494="MASSE",IF(AJ494&gt;=1,"Kg","g"),IF(AF494="VOLUME",IF(AJ494&gt;=1,"L","cl"),IFERROR(VLOOKUP(UPPER(TRIM(V494)),AP4:AS49,4,FALSE),V494))))))</f>
        <v/>
      </c>
      <c r="Z494" s="78" t="str">
        <f t="shared" si="99"/>
        <v/>
      </c>
      <c r="AA494" s="45" t="str">
        <f>IF(NOT(AND(LEFT(R494,1)="L",R494&lt;&gt;"LIGNE")),"",IF(UPPER(TRIM(W494))="QS","Qt. suffisante",IF(AI494="","",IF(AF494="MASSE",IF(AI494&gt;=1,"Kg","g"),IF(AF494="VOLUME",IF(AI494&gt;=1,"L","cl"),IFERROR(VLOOKUP(UPPER(TRIM(V494)),AP4:AS49,4,FALSE),V494))))))</f>
        <v/>
      </c>
      <c r="AB494" s="47" t="str">
        <f t="shared" si="95"/>
        <v/>
      </c>
      <c r="AC494" s="47" t="str">
        <f t="shared" si="96"/>
        <v/>
      </c>
      <c r="AD494" s="47" t="str">
        <f t="shared" si="100"/>
        <v/>
      </c>
      <c r="AE494" s="1"/>
      <c r="AF494" s="48" t="str">
        <f>IF(NOT(AND(LEFT(R494,1)="L",R494&lt;&gt;"LIGNE")),"",IFERROR(VLOOKUP(UPPER(TRIM(V494)),AP4:AS49,2,FALSE),""))</f>
        <v/>
      </c>
      <c r="AG494" s="49" t="str">
        <f>IF(NOT(AND(LEFT(R494,1)="L",R494&lt;&gt;"LIGNE")),"",IFERROR(VLOOKUP(UPPER(TRIM(V494)),AP4:AS49,3,FALSE),""))</f>
        <v/>
      </c>
      <c r="AH494" s="49" t="str">
        <f t="shared" si="97"/>
        <v/>
      </c>
      <c r="AI494" s="49" t="str">
        <f t="shared" si="101"/>
        <v/>
      </c>
      <c r="AJ494" s="49" t="str">
        <f t="shared" si="102"/>
        <v/>
      </c>
      <c r="AK494" s="40" t="str">
        <f>IF(R494="RECETTE","",IF(R494="PRINCIPAL AUTEUR",IF(OR(S494="",T494="",V494="",W494="",S494=0),"",IFERROR(IF(OR(VLOOKUP(UPPER(TRIM(SUBSTITUTE(T494,CHAR(160)," "))),AP4:AS49,2,FALSE)&lt;&gt;VLOOKUP(UPPER(TRIM(SUBSTITUTE(W494,CHAR(160)," "))),AP4:AS49,2,FALSE),AND(VLOOKUP(UPPER(TRIM(SUBSTITUTE(T494,CHAR(160)," "))),AP4:AS49,2,FALSE)="AUTRE",UPPER(TRIM(SUBSTITUTE(T494,CHAR(160)," ")))&lt;&gt;UPPER(TRIM(SUBSTITUTE(W494,CHAR(160)," "))))),"",(V494*VLOOKUP(UPPER(TRIM(SUBSTITUTE(W494,CHAR(160)," "))),AP4:AS49,3,FALSE))/(S494*VLOOKUP(UPPER(TRIM(SUBSTITUTE(T494,CHAR(160)," "))),AP4:AS49,3,FALSE))),"")),IFERROR(AK493,"")))</f>
        <v/>
      </c>
      <c r="AL494" s="40" t="str">
        <f t="shared" si="103"/>
        <v/>
      </c>
      <c r="AM494" s="50">
        <f t="shared" si="104"/>
        <v>0</v>
      </c>
      <c r="AN494" s="1"/>
      <c r="AO494" s="1"/>
      <c r="AP494" s="65" t="s">
        <v>444</v>
      </c>
      <c r="AQ494" s="1"/>
      <c r="AR494" s="1"/>
      <c r="AS494" s="1"/>
      <c r="BJ494" s="229">
        <v>1</v>
      </c>
    </row>
    <row r="495" spans="2:62" ht="20.100000000000001" customHeight="1" x14ac:dyDescent="0.25">
      <c r="B495" s="178">
        <f t="shared" si="105"/>
        <v>0</v>
      </c>
      <c r="C495" s="156"/>
      <c r="D495" s="157"/>
      <c r="E495" s="157"/>
      <c r="F495" s="157"/>
      <c r="G495" s="157"/>
      <c r="H495" s="157"/>
      <c r="I495" s="158"/>
      <c r="K495" s="255" t="str">
        <f t="shared" si="94"/>
        <v>►</v>
      </c>
      <c r="L495" s="341"/>
      <c r="M495" s="341"/>
      <c r="N495" s="341"/>
      <c r="O495" s="341"/>
      <c r="P495" s="341"/>
      <c r="Q495" s="1"/>
      <c r="R495" s="1"/>
      <c r="S495" s="77"/>
      <c r="T495" s="77"/>
      <c r="U495" s="77"/>
      <c r="V495" s="77"/>
      <c r="W495" s="1"/>
      <c r="X495" s="46" t="str">
        <f t="shared" si="98"/>
        <v/>
      </c>
      <c r="Y495" s="46" t="str">
        <f>IF(NOT(AND(LEFT(R495,1)="L",R495&lt;&gt;"LIGNE")),"",IF(UPPER(TRIM(W495))="QS","Qt. suffisante",IF(AJ495="","",IF(AF495="MASSE",IF(AJ495&gt;=1,"Kg","g"),IF(AF495="VOLUME",IF(AJ495&gt;=1,"L","cl"),IFERROR(VLOOKUP(UPPER(TRIM(V495)),AP4:AS49,4,FALSE),V495))))))</f>
        <v/>
      </c>
      <c r="Z495" s="78" t="str">
        <f t="shared" si="99"/>
        <v/>
      </c>
      <c r="AA495" s="45" t="str">
        <f>IF(NOT(AND(LEFT(R495,1)="L",R495&lt;&gt;"LIGNE")),"",IF(UPPER(TRIM(W495))="QS","Qt. suffisante",IF(AI495="","",IF(AF495="MASSE",IF(AI495&gt;=1,"Kg","g"),IF(AF495="VOLUME",IF(AI495&gt;=1,"L","cl"),IFERROR(VLOOKUP(UPPER(TRIM(V495)),AP4:AS49,4,FALSE),V495))))))</f>
        <v/>
      </c>
      <c r="AB495" s="47" t="str">
        <f t="shared" si="95"/>
        <v/>
      </c>
      <c r="AC495" s="47" t="str">
        <f t="shared" si="96"/>
        <v/>
      </c>
      <c r="AD495" s="47" t="str">
        <f t="shared" si="100"/>
        <v/>
      </c>
      <c r="AE495" s="1"/>
      <c r="AF495" s="48" t="str">
        <f>IF(NOT(AND(LEFT(R495,1)="L",R495&lt;&gt;"LIGNE")),"",IFERROR(VLOOKUP(UPPER(TRIM(V495)),AP4:AS49,2,FALSE),""))</f>
        <v/>
      </c>
      <c r="AG495" s="49" t="str">
        <f>IF(NOT(AND(LEFT(R495,1)="L",R495&lt;&gt;"LIGNE")),"",IFERROR(VLOOKUP(UPPER(TRIM(V495)),AP4:AS49,3,FALSE),""))</f>
        <v/>
      </c>
      <c r="AH495" s="49" t="str">
        <f t="shared" si="97"/>
        <v/>
      </c>
      <c r="AI495" s="49" t="str">
        <f t="shared" si="101"/>
        <v/>
      </c>
      <c r="AJ495" s="49" t="str">
        <f t="shared" si="102"/>
        <v/>
      </c>
      <c r="AK495" s="40" t="str">
        <f>IF(R495="RECETTE","",IF(R495="PRINCIPAL AUTEUR",IF(OR(S495="",T495="",V495="",W495="",S495=0),"",IFERROR(IF(OR(VLOOKUP(UPPER(TRIM(SUBSTITUTE(T495,CHAR(160)," "))),AP4:AS49,2,FALSE)&lt;&gt;VLOOKUP(UPPER(TRIM(SUBSTITUTE(W495,CHAR(160)," "))),AP4:AS49,2,FALSE),AND(VLOOKUP(UPPER(TRIM(SUBSTITUTE(T495,CHAR(160)," "))),AP4:AS49,2,FALSE)="AUTRE",UPPER(TRIM(SUBSTITUTE(T495,CHAR(160)," ")))&lt;&gt;UPPER(TRIM(SUBSTITUTE(W495,CHAR(160)," "))))),"",(V495*VLOOKUP(UPPER(TRIM(SUBSTITUTE(W495,CHAR(160)," "))),AP4:AS49,3,FALSE))/(S495*VLOOKUP(UPPER(TRIM(SUBSTITUTE(T495,CHAR(160)," "))),AP4:AS49,3,FALSE))),"")),IFERROR(AK494,"")))</f>
        <v/>
      </c>
      <c r="AL495" s="40" t="str">
        <f t="shared" si="103"/>
        <v/>
      </c>
      <c r="AM495" s="50">
        <f t="shared" si="104"/>
        <v>0</v>
      </c>
      <c r="AN495" s="1"/>
      <c r="AO495" s="1"/>
      <c r="AP495" s="60" t="s">
        <v>62</v>
      </c>
      <c r="AQ495" s="1"/>
      <c r="AR495" s="1"/>
      <c r="AS495" s="1"/>
      <c r="BJ495" s="229">
        <v>1</v>
      </c>
    </row>
    <row r="496" spans="2:62" ht="20.100000000000001" customHeight="1" x14ac:dyDescent="0.25">
      <c r="B496" s="178">
        <f t="shared" si="105"/>
        <v>0</v>
      </c>
      <c r="C496" s="156"/>
      <c r="D496" s="157"/>
      <c r="E496" s="157"/>
      <c r="F496" s="157"/>
      <c r="G496" s="157"/>
      <c r="H496" s="157"/>
      <c r="I496" s="158"/>
      <c r="K496" s="255" t="str">
        <f t="shared" si="94"/>
        <v>►</v>
      </c>
      <c r="L496" s="341"/>
      <c r="M496" s="341"/>
      <c r="N496" s="341"/>
      <c r="O496" s="341"/>
      <c r="P496" s="341"/>
      <c r="Q496" s="1"/>
      <c r="R496" s="1"/>
      <c r="S496" s="77"/>
      <c r="T496" s="77"/>
      <c r="U496" s="77"/>
      <c r="V496" s="77"/>
      <c r="W496" s="1"/>
      <c r="X496" s="46" t="str">
        <f t="shared" si="98"/>
        <v/>
      </c>
      <c r="Y496" s="46" t="str">
        <f>IF(NOT(AND(LEFT(R496,1)="L",R496&lt;&gt;"LIGNE")),"",IF(UPPER(TRIM(W496))="QS","Qt. suffisante",IF(AJ496="","",IF(AF496="MASSE",IF(AJ496&gt;=1,"Kg","g"),IF(AF496="VOLUME",IF(AJ496&gt;=1,"L","cl"),IFERROR(VLOOKUP(UPPER(TRIM(V496)),AP4:AS49,4,FALSE),V496))))))</f>
        <v/>
      </c>
      <c r="Z496" s="78" t="str">
        <f t="shared" si="99"/>
        <v/>
      </c>
      <c r="AA496" s="45" t="str">
        <f>IF(NOT(AND(LEFT(R496,1)="L",R496&lt;&gt;"LIGNE")),"",IF(UPPER(TRIM(W496))="QS","Qt. suffisante",IF(AI496="","",IF(AF496="MASSE",IF(AI496&gt;=1,"Kg","g"),IF(AF496="VOLUME",IF(AI496&gt;=1,"L","cl"),IFERROR(VLOOKUP(UPPER(TRIM(V496)),AP4:AS49,4,FALSE),V496))))))</f>
        <v/>
      </c>
      <c r="AB496" s="47" t="str">
        <f t="shared" si="95"/>
        <v/>
      </c>
      <c r="AC496" s="47" t="str">
        <f t="shared" si="96"/>
        <v/>
      </c>
      <c r="AD496" s="47" t="str">
        <f t="shared" si="100"/>
        <v/>
      </c>
      <c r="AE496" s="1"/>
      <c r="AF496" s="48" t="str">
        <f>IF(NOT(AND(LEFT(R496,1)="L",R496&lt;&gt;"LIGNE")),"",IFERROR(VLOOKUP(UPPER(TRIM(V496)),AP4:AS49,2,FALSE),""))</f>
        <v/>
      </c>
      <c r="AG496" s="49" t="str">
        <f>IF(NOT(AND(LEFT(R496,1)="L",R496&lt;&gt;"LIGNE")),"",IFERROR(VLOOKUP(UPPER(TRIM(V496)),AP4:AS49,3,FALSE),""))</f>
        <v/>
      </c>
      <c r="AH496" s="49" t="str">
        <f t="shared" si="97"/>
        <v/>
      </c>
      <c r="AI496" s="49" t="str">
        <f t="shared" si="101"/>
        <v/>
      </c>
      <c r="AJ496" s="49" t="str">
        <f t="shared" si="102"/>
        <v/>
      </c>
      <c r="AK496" s="40" t="str">
        <f>IF(R496="RECETTE","",IF(R496="PRINCIPAL AUTEUR",IF(OR(S496="",T496="",V496="",W496="",S496=0),"",IFERROR(IF(OR(VLOOKUP(UPPER(TRIM(SUBSTITUTE(T496,CHAR(160)," "))),AP4:AS49,2,FALSE)&lt;&gt;VLOOKUP(UPPER(TRIM(SUBSTITUTE(W496,CHAR(160)," "))),AP4:AS49,2,FALSE),AND(VLOOKUP(UPPER(TRIM(SUBSTITUTE(T496,CHAR(160)," "))),AP4:AS49,2,FALSE)="AUTRE",UPPER(TRIM(SUBSTITUTE(T496,CHAR(160)," ")))&lt;&gt;UPPER(TRIM(SUBSTITUTE(W496,CHAR(160)," "))))),"",(V496*VLOOKUP(UPPER(TRIM(SUBSTITUTE(W496,CHAR(160)," "))),AP4:AS49,3,FALSE))/(S496*VLOOKUP(UPPER(TRIM(SUBSTITUTE(T496,CHAR(160)," "))),AP4:AS49,3,FALSE))),"")),IFERROR(AK495,"")))</f>
        <v/>
      </c>
      <c r="AL496" s="40" t="str">
        <f t="shared" si="103"/>
        <v/>
      </c>
      <c r="AM496" s="50">
        <f t="shared" si="104"/>
        <v>0</v>
      </c>
      <c r="AN496" s="1"/>
      <c r="AO496" s="1"/>
      <c r="AP496" s="65" t="s">
        <v>445</v>
      </c>
      <c r="AQ496" s="1"/>
      <c r="AR496" s="1"/>
      <c r="AS496" s="1"/>
      <c r="BJ496" s="229">
        <v>1</v>
      </c>
    </row>
    <row r="497" spans="2:62" ht="20.100000000000001" customHeight="1" x14ac:dyDescent="0.25">
      <c r="B497" s="178">
        <f t="shared" si="105"/>
        <v>0</v>
      </c>
      <c r="C497" s="156"/>
      <c r="D497" s="157"/>
      <c r="E497" s="157"/>
      <c r="F497" s="157"/>
      <c r="G497" s="157"/>
      <c r="H497" s="157"/>
      <c r="I497" s="158"/>
      <c r="K497" s="255" t="str">
        <f t="shared" si="94"/>
        <v>►</v>
      </c>
      <c r="L497" s="341"/>
      <c r="M497" s="341"/>
      <c r="N497" s="341"/>
      <c r="O497" s="341"/>
      <c r="P497" s="341"/>
      <c r="Q497" s="1"/>
      <c r="R497" s="1"/>
      <c r="S497" s="77"/>
      <c r="T497" s="77"/>
      <c r="U497" s="77"/>
      <c r="V497" s="77"/>
      <c r="W497" s="1"/>
      <c r="X497" s="46" t="str">
        <f t="shared" si="98"/>
        <v/>
      </c>
      <c r="Y497" s="46" t="str">
        <f>IF(NOT(AND(LEFT(R497,1)="L",R497&lt;&gt;"LIGNE")),"",IF(UPPER(TRIM(W497))="QS","Qt. suffisante",IF(AJ497="","",IF(AF497="MASSE",IF(AJ497&gt;=1,"Kg","g"),IF(AF497="VOLUME",IF(AJ497&gt;=1,"L","cl"),IFERROR(VLOOKUP(UPPER(TRIM(V497)),AP4:AS49,4,FALSE),V497))))))</f>
        <v/>
      </c>
      <c r="Z497" s="78" t="str">
        <f t="shared" si="99"/>
        <v/>
      </c>
      <c r="AA497" s="45" t="str">
        <f>IF(NOT(AND(LEFT(R497,1)="L",R497&lt;&gt;"LIGNE")),"",IF(UPPER(TRIM(W497))="QS","Qt. suffisante",IF(AI497="","",IF(AF497="MASSE",IF(AI497&gt;=1,"Kg","g"),IF(AF497="VOLUME",IF(AI497&gt;=1,"L","cl"),IFERROR(VLOOKUP(UPPER(TRIM(V497)),AP4:AS49,4,FALSE),V497))))))</f>
        <v/>
      </c>
      <c r="AB497" s="47" t="str">
        <f t="shared" si="95"/>
        <v/>
      </c>
      <c r="AC497" s="47" t="str">
        <f t="shared" si="96"/>
        <v/>
      </c>
      <c r="AD497" s="47" t="str">
        <f t="shared" si="100"/>
        <v/>
      </c>
      <c r="AE497" s="1"/>
      <c r="AF497" s="48" t="str">
        <f>IF(NOT(AND(LEFT(R497,1)="L",R497&lt;&gt;"LIGNE")),"",IFERROR(VLOOKUP(UPPER(TRIM(V497)),AP4:AS49,2,FALSE),""))</f>
        <v/>
      </c>
      <c r="AG497" s="49" t="str">
        <f>IF(NOT(AND(LEFT(R497,1)="L",R497&lt;&gt;"LIGNE")),"",IFERROR(VLOOKUP(UPPER(TRIM(V497)),AP4:AS49,3,FALSE),""))</f>
        <v/>
      </c>
      <c r="AH497" s="49" t="str">
        <f t="shared" si="97"/>
        <v/>
      </c>
      <c r="AI497" s="49" t="str">
        <f t="shared" si="101"/>
        <v/>
      </c>
      <c r="AJ497" s="49" t="str">
        <f t="shared" si="102"/>
        <v/>
      </c>
      <c r="AK497" s="40" t="str">
        <f>IF(R497="RECETTE","",IF(R497="PRINCIPAL AUTEUR",IF(OR(S497="",T497="",V497="",W497="",S497=0),"",IFERROR(IF(OR(VLOOKUP(UPPER(TRIM(SUBSTITUTE(T497,CHAR(160)," "))),AP4:AS49,2,FALSE)&lt;&gt;VLOOKUP(UPPER(TRIM(SUBSTITUTE(W497,CHAR(160)," "))),AP4:AS49,2,FALSE),AND(VLOOKUP(UPPER(TRIM(SUBSTITUTE(T497,CHAR(160)," "))),AP4:AS49,2,FALSE)="AUTRE",UPPER(TRIM(SUBSTITUTE(T497,CHAR(160)," ")))&lt;&gt;UPPER(TRIM(SUBSTITUTE(W497,CHAR(160)," "))))),"",(V497*VLOOKUP(UPPER(TRIM(SUBSTITUTE(W497,CHAR(160)," "))),AP4:AS49,3,FALSE))/(S497*VLOOKUP(UPPER(TRIM(SUBSTITUTE(T497,CHAR(160)," "))),AP4:AS49,3,FALSE))),"")),IFERROR(AK496,"")))</f>
        <v/>
      </c>
      <c r="AL497" s="40" t="str">
        <f t="shared" si="103"/>
        <v/>
      </c>
      <c r="AM497" s="50">
        <f t="shared" si="104"/>
        <v>0</v>
      </c>
      <c r="AN497" s="1"/>
      <c r="AO497" s="1"/>
      <c r="AP497" s="65" t="s">
        <v>446</v>
      </c>
      <c r="AQ497" s="1"/>
      <c r="AR497" s="1"/>
      <c r="AS497" s="1"/>
      <c r="BJ497" s="229">
        <v>1</v>
      </c>
    </row>
    <row r="498" spans="2:62" ht="20.100000000000001" customHeight="1" x14ac:dyDescent="0.25">
      <c r="B498" s="178">
        <f t="shared" si="105"/>
        <v>0</v>
      </c>
      <c r="C498" s="156"/>
      <c r="D498" s="157"/>
      <c r="E498" s="157"/>
      <c r="F498" s="157"/>
      <c r="G498" s="157"/>
      <c r="H498" s="157"/>
      <c r="I498" s="158"/>
      <c r="K498" s="255" t="str">
        <f t="shared" si="94"/>
        <v>►</v>
      </c>
      <c r="L498" s="341"/>
      <c r="M498" s="341"/>
      <c r="N498" s="341"/>
      <c r="O498" s="341"/>
      <c r="P498" s="341"/>
      <c r="Q498" s="1"/>
      <c r="R498" s="1"/>
      <c r="S498" s="77"/>
      <c r="T498" s="77"/>
      <c r="U498" s="77"/>
      <c r="V498" s="77"/>
      <c r="W498" s="1"/>
      <c r="X498" s="46" t="str">
        <f t="shared" si="98"/>
        <v/>
      </c>
      <c r="Y498" s="46" t="str">
        <f>IF(NOT(AND(LEFT(R498,1)="L",R498&lt;&gt;"LIGNE")),"",IF(UPPER(TRIM(W498))="QS","Qt. suffisante",IF(AJ498="","",IF(AF498="MASSE",IF(AJ498&gt;=1,"Kg","g"),IF(AF498="VOLUME",IF(AJ498&gt;=1,"L","cl"),IFERROR(VLOOKUP(UPPER(TRIM(V498)),AP4:AS49,4,FALSE),V498))))))</f>
        <v/>
      </c>
      <c r="Z498" s="78" t="str">
        <f t="shared" si="99"/>
        <v/>
      </c>
      <c r="AA498" s="45" t="str">
        <f>IF(NOT(AND(LEFT(R498,1)="L",R498&lt;&gt;"LIGNE")),"",IF(UPPER(TRIM(W498))="QS","Qt. suffisante",IF(AI498="","",IF(AF498="MASSE",IF(AI498&gt;=1,"Kg","g"),IF(AF498="VOLUME",IF(AI498&gt;=1,"L","cl"),IFERROR(VLOOKUP(UPPER(TRIM(V498)),AP4:AS49,4,FALSE),V498))))))</f>
        <v/>
      </c>
      <c r="AB498" s="47" t="str">
        <f t="shared" si="95"/>
        <v/>
      </c>
      <c r="AC498" s="47" t="str">
        <f t="shared" si="96"/>
        <v/>
      </c>
      <c r="AD498" s="47" t="str">
        <f t="shared" si="100"/>
        <v/>
      </c>
      <c r="AE498" s="1"/>
      <c r="AF498" s="48" t="str">
        <f>IF(NOT(AND(LEFT(R498,1)="L",R498&lt;&gt;"LIGNE")),"",IFERROR(VLOOKUP(UPPER(TRIM(V498)),AP4:AS49,2,FALSE),""))</f>
        <v/>
      </c>
      <c r="AG498" s="49" t="str">
        <f>IF(NOT(AND(LEFT(R498,1)="L",R498&lt;&gt;"LIGNE")),"",IFERROR(VLOOKUP(UPPER(TRIM(V498)),AP4:AS49,3,FALSE),""))</f>
        <v/>
      </c>
      <c r="AH498" s="49" t="str">
        <f t="shared" si="97"/>
        <v/>
      </c>
      <c r="AI498" s="49" t="str">
        <f t="shared" si="101"/>
        <v/>
      </c>
      <c r="AJ498" s="49" t="str">
        <f t="shared" si="102"/>
        <v/>
      </c>
      <c r="AK498" s="40" t="str">
        <f>IF(R498="RECETTE","",IF(R498="PRINCIPAL AUTEUR",IF(OR(S498="",T498="",V498="",W498="",S498=0),"",IFERROR(IF(OR(VLOOKUP(UPPER(TRIM(SUBSTITUTE(T498,CHAR(160)," "))),AP4:AS49,2,FALSE)&lt;&gt;VLOOKUP(UPPER(TRIM(SUBSTITUTE(W498,CHAR(160)," "))),AP4:AS49,2,FALSE),AND(VLOOKUP(UPPER(TRIM(SUBSTITUTE(T498,CHAR(160)," "))),AP4:AS49,2,FALSE)="AUTRE",UPPER(TRIM(SUBSTITUTE(T498,CHAR(160)," ")))&lt;&gt;UPPER(TRIM(SUBSTITUTE(W498,CHAR(160)," "))))),"",(V498*VLOOKUP(UPPER(TRIM(SUBSTITUTE(W498,CHAR(160)," "))),AP4:AS49,3,FALSE))/(S498*VLOOKUP(UPPER(TRIM(SUBSTITUTE(T498,CHAR(160)," "))),AP4:AS49,3,FALSE))),"")),IFERROR(AK497,"")))</f>
        <v/>
      </c>
      <c r="AL498" s="40" t="str">
        <f t="shared" si="103"/>
        <v/>
      </c>
      <c r="AM498" s="50">
        <f t="shared" si="104"/>
        <v>0</v>
      </c>
      <c r="AN498" s="1"/>
      <c r="AO498" s="1"/>
      <c r="AP498" s="65" t="s">
        <v>447</v>
      </c>
      <c r="AQ498" s="1"/>
      <c r="AR498" s="1"/>
      <c r="AS498" s="1"/>
      <c r="BJ498" s="229">
        <v>1</v>
      </c>
    </row>
    <row r="499" spans="2:62" ht="20.100000000000001" customHeight="1" x14ac:dyDescent="0.25">
      <c r="B499" s="178">
        <f t="shared" si="105"/>
        <v>0</v>
      </c>
      <c r="C499" s="156"/>
      <c r="D499" s="157"/>
      <c r="E499" s="157"/>
      <c r="F499" s="157"/>
      <c r="G499" s="157"/>
      <c r="H499" s="157"/>
      <c r="I499" s="158"/>
      <c r="K499" s="255" t="str">
        <f t="shared" si="94"/>
        <v>►</v>
      </c>
      <c r="L499" s="341"/>
      <c r="M499" s="341"/>
      <c r="N499" s="341"/>
      <c r="O499" s="341"/>
      <c r="P499" s="341"/>
      <c r="Q499" s="1"/>
      <c r="R499" s="1"/>
      <c r="S499" s="77"/>
      <c r="T499" s="77"/>
      <c r="U499" s="77"/>
      <c r="V499" s="77"/>
      <c r="W499" s="1"/>
      <c r="X499" s="46" t="str">
        <f t="shared" si="98"/>
        <v/>
      </c>
      <c r="Y499" s="46" t="str">
        <f>IF(NOT(AND(LEFT(R499,1)="L",R499&lt;&gt;"LIGNE")),"",IF(UPPER(TRIM(W499))="QS","Qt. suffisante",IF(AJ499="","",IF(AF499="MASSE",IF(AJ499&gt;=1,"Kg","g"),IF(AF499="VOLUME",IF(AJ499&gt;=1,"L","cl"),IFERROR(VLOOKUP(UPPER(TRIM(V499)),AP4:AS49,4,FALSE),V499))))))</f>
        <v/>
      </c>
      <c r="Z499" s="78" t="str">
        <f t="shared" si="99"/>
        <v/>
      </c>
      <c r="AA499" s="45" t="str">
        <f>IF(NOT(AND(LEFT(R499,1)="L",R499&lt;&gt;"LIGNE")),"",IF(UPPER(TRIM(W499))="QS","Qt. suffisante",IF(AI499="","",IF(AF499="MASSE",IF(AI499&gt;=1,"Kg","g"),IF(AF499="VOLUME",IF(AI499&gt;=1,"L","cl"),IFERROR(VLOOKUP(UPPER(TRIM(V499)),AP4:AS49,4,FALSE),V499))))))</f>
        <v/>
      </c>
      <c r="AB499" s="47" t="str">
        <f t="shared" si="95"/>
        <v/>
      </c>
      <c r="AC499" s="47" t="str">
        <f t="shared" si="96"/>
        <v/>
      </c>
      <c r="AD499" s="47" t="str">
        <f t="shared" si="100"/>
        <v/>
      </c>
      <c r="AE499" s="1"/>
      <c r="AF499" s="48" t="str">
        <f>IF(NOT(AND(LEFT(R499,1)="L",R499&lt;&gt;"LIGNE")),"",IFERROR(VLOOKUP(UPPER(TRIM(V499)),AP4:AS49,2,FALSE),""))</f>
        <v/>
      </c>
      <c r="AG499" s="49" t="str">
        <f>IF(NOT(AND(LEFT(R499,1)="L",R499&lt;&gt;"LIGNE")),"",IFERROR(VLOOKUP(UPPER(TRIM(V499)),AP4:AS49,3,FALSE),""))</f>
        <v/>
      </c>
      <c r="AH499" s="49" t="str">
        <f t="shared" si="97"/>
        <v/>
      </c>
      <c r="AI499" s="49" t="str">
        <f t="shared" si="101"/>
        <v/>
      </c>
      <c r="AJ499" s="49" t="str">
        <f t="shared" si="102"/>
        <v/>
      </c>
      <c r="AK499" s="40" t="str">
        <f>IF(R499="RECETTE","",IF(R499="PRINCIPAL AUTEUR",IF(OR(S499="",T499="",V499="",W499="",S499=0),"",IFERROR(IF(OR(VLOOKUP(UPPER(TRIM(SUBSTITUTE(T499,CHAR(160)," "))),AP4:AS49,2,FALSE)&lt;&gt;VLOOKUP(UPPER(TRIM(SUBSTITUTE(W499,CHAR(160)," "))),AP4:AS49,2,FALSE),AND(VLOOKUP(UPPER(TRIM(SUBSTITUTE(T499,CHAR(160)," "))),AP4:AS49,2,FALSE)="AUTRE",UPPER(TRIM(SUBSTITUTE(T499,CHAR(160)," ")))&lt;&gt;UPPER(TRIM(SUBSTITUTE(W499,CHAR(160)," "))))),"",(V499*VLOOKUP(UPPER(TRIM(SUBSTITUTE(W499,CHAR(160)," "))),AP4:AS49,3,FALSE))/(S499*VLOOKUP(UPPER(TRIM(SUBSTITUTE(T499,CHAR(160)," "))),AP4:AS49,3,FALSE))),"")),IFERROR(AK498,"")))</f>
        <v/>
      </c>
      <c r="AL499" s="40" t="str">
        <f t="shared" si="103"/>
        <v/>
      </c>
      <c r="AM499" s="50">
        <f t="shared" si="104"/>
        <v>0</v>
      </c>
      <c r="AN499" s="1"/>
      <c r="AO499" s="1"/>
      <c r="AP499" s="65" t="s">
        <v>448</v>
      </c>
      <c r="AQ499" s="1"/>
      <c r="AR499" s="1"/>
      <c r="AS499" s="1"/>
      <c r="BJ499" s="229">
        <v>1</v>
      </c>
    </row>
    <row r="500" spans="2:62" ht="20.100000000000001" customHeight="1" x14ac:dyDescent="0.25">
      <c r="B500" s="178">
        <f t="shared" si="105"/>
        <v>0</v>
      </c>
      <c r="C500" s="156"/>
      <c r="D500" s="157"/>
      <c r="E500" s="157"/>
      <c r="F500" s="157"/>
      <c r="G500" s="157"/>
      <c r="H500" s="157"/>
      <c r="I500" s="158"/>
      <c r="K500" s="255" t="str">
        <f t="shared" si="94"/>
        <v>►</v>
      </c>
      <c r="L500" s="341"/>
      <c r="M500" s="341"/>
      <c r="N500" s="341"/>
      <c r="O500" s="341"/>
      <c r="P500" s="341"/>
      <c r="Q500" s="1"/>
      <c r="R500" s="1"/>
      <c r="S500" s="77"/>
      <c r="T500" s="77"/>
      <c r="U500" s="77"/>
      <c r="V500" s="77"/>
      <c r="W500" s="1"/>
      <c r="X500" s="46" t="str">
        <f t="shared" si="98"/>
        <v/>
      </c>
      <c r="Y500" s="46" t="str">
        <f>IF(NOT(AND(LEFT(R500,1)="L",R500&lt;&gt;"LIGNE")),"",IF(UPPER(TRIM(W500))="QS","Qt. suffisante",IF(AJ500="","",IF(AF500="MASSE",IF(AJ500&gt;=1,"Kg","g"),IF(AF500="VOLUME",IF(AJ500&gt;=1,"L","cl"),IFERROR(VLOOKUP(UPPER(TRIM(V500)),AP4:AS49,4,FALSE),V500))))))</f>
        <v/>
      </c>
      <c r="Z500" s="78" t="str">
        <f t="shared" si="99"/>
        <v/>
      </c>
      <c r="AA500" s="45" t="str">
        <f>IF(NOT(AND(LEFT(R500,1)="L",R500&lt;&gt;"LIGNE")),"",IF(UPPER(TRIM(W500))="QS","Qt. suffisante",IF(AI500="","",IF(AF500="MASSE",IF(AI500&gt;=1,"Kg","g"),IF(AF500="VOLUME",IF(AI500&gt;=1,"L","cl"),IFERROR(VLOOKUP(UPPER(TRIM(V500)),AP4:AS49,4,FALSE),V500))))))</f>
        <v/>
      </c>
      <c r="AB500" s="47" t="str">
        <f t="shared" si="95"/>
        <v/>
      </c>
      <c r="AC500" s="47" t="str">
        <f t="shared" si="96"/>
        <v/>
      </c>
      <c r="AD500" s="47" t="str">
        <f t="shared" si="100"/>
        <v/>
      </c>
      <c r="AE500" s="1"/>
      <c r="AF500" s="48" t="str">
        <f>IF(NOT(AND(LEFT(R500,1)="L",R500&lt;&gt;"LIGNE")),"",IFERROR(VLOOKUP(UPPER(TRIM(V500)),AP4:AS49,2,FALSE),""))</f>
        <v/>
      </c>
      <c r="AG500" s="49" t="str">
        <f>IF(NOT(AND(LEFT(R500,1)="L",R500&lt;&gt;"LIGNE")),"",IFERROR(VLOOKUP(UPPER(TRIM(V500)),AP4:AS49,3,FALSE),""))</f>
        <v/>
      </c>
      <c r="AH500" s="49" t="str">
        <f t="shared" si="97"/>
        <v/>
      </c>
      <c r="AI500" s="49" t="str">
        <f t="shared" si="101"/>
        <v/>
      </c>
      <c r="AJ500" s="49" t="str">
        <f t="shared" si="102"/>
        <v/>
      </c>
      <c r="AK500" s="40" t="str">
        <f>IF(R500="RECETTE","",IF(R500="PRINCIPAL AUTEUR",IF(OR(S500="",T500="",V500="",W500="",S500=0),"",IFERROR(IF(OR(VLOOKUP(UPPER(TRIM(SUBSTITUTE(T500,CHAR(160)," "))),AP4:AS49,2,FALSE)&lt;&gt;VLOOKUP(UPPER(TRIM(SUBSTITUTE(W500,CHAR(160)," "))),AP4:AS49,2,FALSE),AND(VLOOKUP(UPPER(TRIM(SUBSTITUTE(T500,CHAR(160)," "))),AP4:AS49,2,FALSE)="AUTRE",UPPER(TRIM(SUBSTITUTE(T500,CHAR(160)," ")))&lt;&gt;UPPER(TRIM(SUBSTITUTE(W500,CHAR(160)," "))))),"",(V500*VLOOKUP(UPPER(TRIM(SUBSTITUTE(W500,CHAR(160)," "))),AP4:AS49,3,FALSE))/(S500*VLOOKUP(UPPER(TRIM(SUBSTITUTE(T500,CHAR(160)," "))),AP4:AS49,3,FALSE))),"")),IFERROR(AK499,"")))</f>
        <v/>
      </c>
      <c r="AL500" s="40" t="str">
        <f t="shared" si="103"/>
        <v/>
      </c>
      <c r="AM500" s="50">
        <f t="shared" si="104"/>
        <v>0</v>
      </c>
      <c r="AN500" s="1"/>
      <c r="AO500" s="1"/>
      <c r="AP500" s="65" t="s">
        <v>449</v>
      </c>
      <c r="AQ500" s="1"/>
      <c r="AR500" s="1"/>
      <c r="AS500" s="1"/>
      <c r="BJ500" s="229">
        <v>1</v>
      </c>
    </row>
    <row r="501" spans="2:62" ht="20.100000000000001" customHeight="1" x14ac:dyDescent="0.25">
      <c r="B501" s="178">
        <f t="shared" si="105"/>
        <v>0</v>
      </c>
      <c r="C501" s="156"/>
      <c r="D501" s="157"/>
      <c r="E501" s="157"/>
      <c r="F501" s="157"/>
      <c r="G501" s="157"/>
      <c r="H501" s="157"/>
      <c r="I501" s="158"/>
      <c r="K501" s="255" t="str">
        <f t="shared" si="94"/>
        <v>►</v>
      </c>
      <c r="L501" s="341"/>
      <c r="M501" s="341"/>
      <c r="N501" s="341"/>
      <c r="O501" s="341"/>
      <c r="P501" s="341"/>
      <c r="Q501" s="1"/>
      <c r="R501" s="1"/>
      <c r="S501" s="77"/>
      <c r="T501" s="77"/>
      <c r="U501" s="77"/>
      <c r="V501" s="77"/>
      <c r="W501" s="1"/>
      <c r="X501" s="46" t="str">
        <f t="shared" si="98"/>
        <v/>
      </c>
      <c r="Y501" s="46" t="str">
        <f>IF(NOT(AND(LEFT(R501,1)="L",R501&lt;&gt;"LIGNE")),"",IF(UPPER(TRIM(W501))="QS","Qt. suffisante",IF(AJ501="","",IF(AF501="MASSE",IF(AJ501&gt;=1,"Kg","g"),IF(AF501="VOLUME",IF(AJ501&gt;=1,"L","cl"),IFERROR(VLOOKUP(UPPER(TRIM(V501)),AP4:AS49,4,FALSE),V501))))))</f>
        <v/>
      </c>
      <c r="Z501" s="78" t="str">
        <f t="shared" si="99"/>
        <v/>
      </c>
      <c r="AA501" s="45" t="str">
        <f>IF(NOT(AND(LEFT(R501,1)="L",R501&lt;&gt;"LIGNE")),"",IF(UPPER(TRIM(W501))="QS","Qt. suffisante",IF(AI501="","",IF(AF501="MASSE",IF(AI501&gt;=1,"Kg","g"),IF(AF501="VOLUME",IF(AI501&gt;=1,"L","cl"),IFERROR(VLOOKUP(UPPER(TRIM(V501)),AP4:AS49,4,FALSE),V501))))))</f>
        <v/>
      </c>
      <c r="AB501" s="47" t="str">
        <f t="shared" si="95"/>
        <v/>
      </c>
      <c r="AC501" s="47" t="str">
        <f t="shared" si="96"/>
        <v/>
      </c>
      <c r="AD501" s="47" t="str">
        <f t="shared" si="100"/>
        <v/>
      </c>
      <c r="AE501" s="1"/>
      <c r="AF501" s="48" t="str">
        <f>IF(NOT(AND(LEFT(R501,1)="L",R501&lt;&gt;"LIGNE")),"",IFERROR(VLOOKUP(UPPER(TRIM(V501)),AP4:AS49,2,FALSE),""))</f>
        <v/>
      </c>
      <c r="AG501" s="49" t="str">
        <f>IF(NOT(AND(LEFT(R501,1)="L",R501&lt;&gt;"LIGNE")),"",IFERROR(VLOOKUP(UPPER(TRIM(V501)),AP4:AS49,3,FALSE),""))</f>
        <v/>
      </c>
      <c r="AH501" s="49" t="str">
        <f t="shared" si="97"/>
        <v/>
      </c>
      <c r="AI501" s="49" t="str">
        <f t="shared" si="101"/>
        <v/>
      </c>
      <c r="AJ501" s="49" t="str">
        <f t="shared" si="102"/>
        <v/>
      </c>
      <c r="AK501" s="40" t="str">
        <f>IF(R501="RECETTE","",IF(R501="PRINCIPAL AUTEUR",IF(OR(S501="",T501="",V501="",W501="",S501=0),"",IFERROR(IF(OR(VLOOKUP(UPPER(TRIM(SUBSTITUTE(T501,CHAR(160)," "))),AP4:AS49,2,FALSE)&lt;&gt;VLOOKUP(UPPER(TRIM(SUBSTITUTE(W501,CHAR(160)," "))),AP4:AS49,2,FALSE),AND(VLOOKUP(UPPER(TRIM(SUBSTITUTE(T501,CHAR(160)," "))),AP4:AS49,2,FALSE)="AUTRE",UPPER(TRIM(SUBSTITUTE(T501,CHAR(160)," ")))&lt;&gt;UPPER(TRIM(SUBSTITUTE(W501,CHAR(160)," "))))),"",(V501*VLOOKUP(UPPER(TRIM(SUBSTITUTE(W501,CHAR(160)," "))),AP4:AS49,3,FALSE))/(S501*VLOOKUP(UPPER(TRIM(SUBSTITUTE(T501,CHAR(160)," "))),AP4:AS49,3,FALSE))),"")),IFERROR(AK500,"")))</f>
        <v/>
      </c>
      <c r="AL501" s="40" t="str">
        <f t="shared" si="103"/>
        <v/>
      </c>
      <c r="AM501" s="50">
        <f t="shared" si="104"/>
        <v>0</v>
      </c>
      <c r="AN501" s="1"/>
      <c r="AO501" s="1"/>
      <c r="AP501" s="65" t="s">
        <v>454</v>
      </c>
      <c r="AQ501" s="1"/>
      <c r="AR501" s="1"/>
      <c r="AS501" s="1"/>
      <c r="BJ501" s="229">
        <v>1</v>
      </c>
    </row>
    <row r="502" spans="2:62" ht="20.100000000000001" customHeight="1" x14ac:dyDescent="0.25">
      <c r="B502" s="178">
        <f t="shared" si="105"/>
        <v>0</v>
      </c>
      <c r="C502" s="156"/>
      <c r="D502" s="157"/>
      <c r="E502" s="157"/>
      <c r="F502" s="157"/>
      <c r="G502" s="157"/>
      <c r="H502" s="157"/>
      <c r="I502" s="158"/>
      <c r="K502" s="255" t="str">
        <f t="shared" si="94"/>
        <v>►</v>
      </c>
      <c r="L502" s="341"/>
      <c r="M502" s="341"/>
      <c r="N502" s="341"/>
      <c r="O502" s="341"/>
      <c r="P502" s="341"/>
      <c r="Q502" s="1"/>
      <c r="R502" s="1"/>
      <c r="S502" s="77"/>
      <c r="T502" s="77"/>
      <c r="U502" s="77"/>
      <c r="V502" s="77"/>
      <c r="W502" s="1"/>
      <c r="X502" s="46" t="str">
        <f t="shared" si="98"/>
        <v/>
      </c>
      <c r="Y502" s="46" t="str">
        <f>IF(NOT(AND(LEFT(R502,1)="L",R502&lt;&gt;"LIGNE")),"",IF(UPPER(TRIM(W502))="QS","Qt. suffisante",IF(AJ502="","",IF(AF502="MASSE",IF(AJ502&gt;=1,"Kg","g"),IF(AF502="VOLUME",IF(AJ502&gt;=1,"L","cl"),IFERROR(VLOOKUP(UPPER(TRIM(V502)),AP4:AS49,4,FALSE),V502))))))</f>
        <v/>
      </c>
      <c r="Z502" s="78" t="str">
        <f t="shared" si="99"/>
        <v/>
      </c>
      <c r="AA502" s="45" t="str">
        <f>IF(NOT(AND(LEFT(R502,1)="L",R502&lt;&gt;"LIGNE")),"",IF(UPPER(TRIM(W502))="QS","Qt. suffisante",IF(AI502="","",IF(AF502="MASSE",IF(AI502&gt;=1,"Kg","g"),IF(AF502="VOLUME",IF(AI502&gt;=1,"L","cl"),IFERROR(VLOOKUP(UPPER(TRIM(V502)),AP4:AS49,4,FALSE),V502))))))</f>
        <v/>
      </c>
      <c r="AB502" s="47" t="str">
        <f t="shared" si="95"/>
        <v/>
      </c>
      <c r="AC502" s="47" t="str">
        <f t="shared" si="96"/>
        <v/>
      </c>
      <c r="AD502" s="47" t="str">
        <f t="shared" si="100"/>
        <v/>
      </c>
      <c r="AE502" s="1"/>
      <c r="AF502" s="48" t="str">
        <f>IF(NOT(AND(LEFT(R502,1)="L",R502&lt;&gt;"LIGNE")),"",IFERROR(VLOOKUP(UPPER(TRIM(V502)),AP4:AS49,2,FALSE),""))</f>
        <v/>
      </c>
      <c r="AG502" s="49" t="str">
        <f>IF(NOT(AND(LEFT(R502,1)="L",R502&lt;&gt;"LIGNE")),"",IFERROR(VLOOKUP(UPPER(TRIM(V502)),AP4:AS49,3,FALSE),""))</f>
        <v/>
      </c>
      <c r="AH502" s="49" t="str">
        <f t="shared" si="97"/>
        <v/>
      </c>
      <c r="AI502" s="49" t="str">
        <f t="shared" si="101"/>
        <v/>
      </c>
      <c r="AJ502" s="49" t="str">
        <f t="shared" si="102"/>
        <v/>
      </c>
      <c r="AK502" s="40" t="str">
        <f>IF(R502="RECETTE","",IF(R502="PRINCIPAL AUTEUR",IF(OR(S502="",T502="",V502="",W502="",S502=0),"",IFERROR(IF(OR(VLOOKUP(UPPER(TRIM(SUBSTITUTE(T502,CHAR(160)," "))),AP4:AS49,2,FALSE)&lt;&gt;VLOOKUP(UPPER(TRIM(SUBSTITUTE(W502,CHAR(160)," "))),AP4:AS49,2,FALSE),AND(VLOOKUP(UPPER(TRIM(SUBSTITUTE(T502,CHAR(160)," "))),AP4:AS49,2,FALSE)="AUTRE",UPPER(TRIM(SUBSTITUTE(T502,CHAR(160)," ")))&lt;&gt;UPPER(TRIM(SUBSTITUTE(W502,CHAR(160)," "))))),"",(V502*VLOOKUP(UPPER(TRIM(SUBSTITUTE(W502,CHAR(160)," "))),AP4:AS49,3,FALSE))/(S502*VLOOKUP(UPPER(TRIM(SUBSTITUTE(T502,CHAR(160)," "))),AP4:AS49,3,FALSE))),"")),IFERROR(AK501,"")))</f>
        <v/>
      </c>
      <c r="AL502" s="40" t="str">
        <f t="shared" si="103"/>
        <v/>
      </c>
      <c r="AM502" s="50">
        <f t="shared" si="104"/>
        <v>0</v>
      </c>
      <c r="AN502" s="1"/>
      <c r="AO502" s="1"/>
      <c r="AP502" s="65" t="s">
        <v>455</v>
      </c>
      <c r="AQ502" s="1"/>
      <c r="AR502" s="1"/>
      <c r="AS502" s="1"/>
      <c r="BJ502" s="229">
        <v>1</v>
      </c>
    </row>
    <row r="503" spans="2:62" ht="20.100000000000001" customHeight="1" x14ac:dyDescent="0.25">
      <c r="B503" s="178">
        <f t="shared" si="105"/>
        <v>0</v>
      </c>
      <c r="C503" s="156"/>
      <c r="D503" s="157"/>
      <c r="E503" s="157"/>
      <c r="F503" s="157"/>
      <c r="G503" s="157"/>
      <c r="H503" s="157"/>
      <c r="I503" s="158"/>
      <c r="K503" s="255" t="str">
        <f t="shared" si="94"/>
        <v>►</v>
      </c>
      <c r="L503" s="341"/>
      <c r="M503" s="341"/>
      <c r="N503" s="341"/>
      <c r="O503" s="341"/>
      <c r="P503" s="341"/>
      <c r="Q503" s="1"/>
      <c r="R503" s="1"/>
      <c r="S503" s="77"/>
      <c r="T503" s="77"/>
      <c r="U503" s="77"/>
      <c r="V503" s="77"/>
      <c r="W503" s="1"/>
      <c r="X503" s="46" t="str">
        <f t="shared" si="98"/>
        <v/>
      </c>
      <c r="Y503" s="46" t="str">
        <f>IF(NOT(AND(LEFT(R503,1)="L",R503&lt;&gt;"LIGNE")),"",IF(UPPER(TRIM(W503))="QS","Qt. suffisante",IF(AJ503="","",IF(AF503="MASSE",IF(AJ503&gt;=1,"Kg","g"),IF(AF503="VOLUME",IF(AJ503&gt;=1,"L","cl"),IFERROR(VLOOKUP(UPPER(TRIM(V503)),AP4:AS49,4,FALSE),V503))))))</f>
        <v/>
      </c>
      <c r="Z503" s="78" t="str">
        <f t="shared" si="99"/>
        <v/>
      </c>
      <c r="AA503" s="45" t="str">
        <f>IF(NOT(AND(LEFT(R503,1)="L",R503&lt;&gt;"LIGNE")),"",IF(UPPER(TRIM(W503))="QS","Qt. suffisante",IF(AI503="","",IF(AF503="MASSE",IF(AI503&gt;=1,"Kg","g"),IF(AF503="VOLUME",IF(AI503&gt;=1,"L","cl"),IFERROR(VLOOKUP(UPPER(TRIM(V503)),AP4:AS49,4,FALSE),V503))))))</f>
        <v/>
      </c>
      <c r="AB503" s="47" t="str">
        <f t="shared" si="95"/>
        <v/>
      </c>
      <c r="AC503" s="47" t="str">
        <f t="shared" si="96"/>
        <v/>
      </c>
      <c r="AD503" s="47" t="str">
        <f t="shared" si="100"/>
        <v/>
      </c>
      <c r="AE503" s="1"/>
      <c r="AF503" s="48" t="str">
        <f>IF(NOT(AND(LEFT(R503,1)="L",R503&lt;&gt;"LIGNE")),"",IFERROR(VLOOKUP(UPPER(TRIM(V503)),AP4:AS49,2,FALSE),""))</f>
        <v/>
      </c>
      <c r="AG503" s="49" t="str">
        <f>IF(NOT(AND(LEFT(R503,1)="L",R503&lt;&gt;"LIGNE")),"",IFERROR(VLOOKUP(UPPER(TRIM(V503)),AP4:AS49,3,FALSE),""))</f>
        <v/>
      </c>
      <c r="AH503" s="49" t="str">
        <f t="shared" si="97"/>
        <v/>
      </c>
      <c r="AI503" s="49" t="str">
        <f t="shared" si="101"/>
        <v/>
      </c>
      <c r="AJ503" s="49" t="str">
        <f t="shared" si="102"/>
        <v/>
      </c>
      <c r="AK503" s="40" t="str">
        <f>IF(R503="RECETTE","",IF(R503="PRINCIPAL AUTEUR",IF(OR(S503="",T503="",V503="",W503="",S503=0),"",IFERROR(IF(OR(VLOOKUP(UPPER(TRIM(SUBSTITUTE(T503,CHAR(160)," "))),AP4:AS49,2,FALSE)&lt;&gt;VLOOKUP(UPPER(TRIM(SUBSTITUTE(W503,CHAR(160)," "))),AP4:AS49,2,FALSE),AND(VLOOKUP(UPPER(TRIM(SUBSTITUTE(T503,CHAR(160)," "))),AP4:AS49,2,FALSE)="AUTRE",UPPER(TRIM(SUBSTITUTE(T503,CHAR(160)," ")))&lt;&gt;UPPER(TRIM(SUBSTITUTE(W503,CHAR(160)," "))))),"",(V503*VLOOKUP(UPPER(TRIM(SUBSTITUTE(W503,CHAR(160)," "))),AP4:AS49,3,FALSE))/(S503*VLOOKUP(UPPER(TRIM(SUBSTITUTE(T503,CHAR(160)," "))),AP4:AS49,3,FALSE))),"")),IFERROR(AK502,"")))</f>
        <v/>
      </c>
      <c r="AL503" s="40" t="str">
        <f t="shared" si="103"/>
        <v/>
      </c>
      <c r="AM503" s="50">
        <f t="shared" si="104"/>
        <v>0</v>
      </c>
      <c r="AN503" s="1"/>
      <c r="AO503" s="1"/>
      <c r="AP503" s="65" t="s">
        <v>456</v>
      </c>
      <c r="AQ503" s="1"/>
      <c r="AR503" s="1"/>
      <c r="AS503" s="1"/>
      <c r="BJ503" s="229">
        <v>1</v>
      </c>
    </row>
    <row r="504" spans="2:62" ht="20.100000000000001" customHeight="1" x14ac:dyDescent="0.25">
      <c r="B504" s="178">
        <f t="shared" si="105"/>
        <v>0</v>
      </c>
      <c r="C504" s="156"/>
      <c r="D504" s="157"/>
      <c r="E504" s="157"/>
      <c r="F504" s="157"/>
      <c r="G504" s="157"/>
      <c r="H504" s="157"/>
      <c r="I504" s="158"/>
      <c r="K504" s="255" t="str">
        <f t="shared" si="94"/>
        <v>►</v>
      </c>
      <c r="L504" s="341"/>
      <c r="M504" s="341"/>
      <c r="N504" s="341"/>
      <c r="O504" s="341"/>
      <c r="P504" s="341"/>
      <c r="Q504" s="1"/>
      <c r="R504" s="1"/>
      <c r="S504" s="77"/>
      <c r="T504" s="77"/>
      <c r="U504" s="77"/>
      <c r="V504" s="77"/>
      <c r="W504" s="1"/>
      <c r="X504" s="46" t="str">
        <f t="shared" si="98"/>
        <v/>
      </c>
      <c r="Y504" s="46" t="str">
        <f>IF(NOT(AND(LEFT(R504,1)="L",R504&lt;&gt;"LIGNE")),"",IF(UPPER(TRIM(W504))="QS","Qt. suffisante",IF(AJ504="","",IF(AF504="MASSE",IF(AJ504&gt;=1,"Kg","g"),IF(AF504="VOLUME",IF(AJ504&gt;=1,"L","cl"),IFERROR(VLOOKUP(UPPER(TRIM(V504)),AP4:AS49,4,FALSE),V504))))))</f>
        <v/>
      </c>
      <c r="Z504" s="78" t="str">
        <f t="shared" si="99"/>
        <v/>
      </c>
      <c r="AA504" s="45" t="str">
        <f>IF(NOT(AND(LEFT(R504,1)="L",R504&lt;&gt;"LIGNE")),"",IF(UPPER(TRIM(W504))="QS","Qt. suffisante",IF(AI504="","",IF(AF504="MASSE",IF(AI504&gt;=1,"Kg","g"),IF(AF504="VOLUME",IF(AI504&gt;=1,"L","cl"),IFERROR(VLOOKUP(UPPER(TRIM(V504)),AP4:AS49,4,FALSE),V504))))))</f>
        <v/>
      </c>
      <c r="AB504" s="47" t="str">
        <f t="shared" si="95"/>
        <v/>
      </c>
      <c r="AC504" s="47" t="str">
        <f t="shared" si="96"/>
        <v/>
      </c>
      <c r="AD504" s="47" t="str">
        <f t="shared" si="100"/>
        <v/>
      </c>
      <c r="AE504" s="1"/>
      <c r="AF504" s="48" t="str">
        <f>IF(NOT(AND(LEFT(R504,1)="L",R504&lt;&gt;"LIGNE")),"",IFERROR(VLOOKUP(UPPER(TRIM(V504)),AP4:AS49,2,FALSE),""))</f>
        <v/>
      </c>
      <c r="AG504" s="49" t="str">
        <f>IF(NOT(AND(LEFT(R504,1)="L",R504&lt;&gt;"LIGNE")),"",IFERROR(VLOOKUP(UPPER(TRIM(V504)),AP4:AS49,3,FALSE),""))</f>
        <v/>
      </c>
      <c r="AH504" s="49" t="str">
        <f t="shared" si="97"/>
        <v/>
      </c>
      <c r="AI504" s="49" t="str">
        <f t="shared" si="101"/>
        <v/>
      </c>
      <c r="AJ504" s="49" t="str">
        <f t="shared" si="102"/>
        <v/>
      </c>
      <c r="AK504" s="40" t="str">
        <f>IF(R504="RECETTE","",IF(R504="PRINCIPAL AUTEUR",IF(OR(S504="",T504="",V504="",W504="",S504=0),"",IFERROR(IF(OR(VLOOKUP(UPPER(TRIM(SUBSTITUTE(T504,CHAR(160)," "))),AP4:AS49,2,FALSE)&lt;&gt;VLOOKUP(UPPER(TRIM(SUBSTITUTE(W504,CHAR(160)," "))),AP4:AS49,2,FALSE),AND(VLOOKUP(UPPER(TRIM(SUBSTITUTE(T504,CHAR(160)," "))),AP4:AS49,2,FALSE)="AUTRE",UPPER(TRIM(SUBSTITUTE(T504,CHAR(160)," ")))&lt;&gt;UPPER(TRIM(SUBSTITUTE(W504,CHAR(160)," "))))),"",(V504*VLOOKUP(UPPER(TRIM(SUBSTITUTE(W504,CHAR(160)," "))),AP4:AS49,3,FALSE))/(S504*VLOOKUP(UPPER(TRIM(SUBSTITUTE(T504,CHAR(160)," "))),AP4:AS49,3,FALSE))),"")),IFERROR(AK503,"")))</f>
        <v/>
      </c>
      <c r="AL504" s="40" t="str">
        <f t="shared" si="103"/>
        <v/>
      </c>
      <c r="AM504" s="50">
        <f t="shared" si="104"/>
        <v>0</v>
      </c>
      <c r="AN504" s="1"/>
      <c r="AO504" s="1"/>
      <c r="AP504" s="65" t="s">
        <v>457</v>
      </c>
      <c r="AQ504" s="1"/>
      <c r="AR504" s="1"/>
      <c r="AS504" s="1"/>
      <c r="BJ504" s="229">
        <v>1</v>
      </c>
    </row>
    <row r="505" spans="2:62" ht="20.100000000000001" customHeight="1" x14ac:dyDescent="0.25">
      <c r="B505" s="178">
        <f t="shared" si="105"/>
        <v>0</v>
      </c>
      <c r="C505" s="156"/>
      <c r="D505" s="157"/>
      <c r="E505" s="157"/>
      <c r="F505" s="157"/>
      <c r="G505" s="157"/>
      <c r="H505" s="157"/>
      <c r="I505" s="158"/>
      <c r="K505" s="255" t="str">
        <f t="shared" si="94"/>
        <v>►</v>
      </c>
      <c r="L505" s="341"/>
      <c r="M505" s="341"/>
      <c r="N505" s="341"/>
      <c r="O505" s="341"/>
      <c r="P505" s="341"/>
      <c r="Q505" s="1"/>
      <c r="R505" s="1"/>
      <c r="S505" s="77"/>
      <c r="T505" s="77"/>
      <c r="U505" s="77"/>
      <c r="V505" s="77"/>
      <c r="W505" s="1"/>
      <c r="X505" s="46" t="str">
        <f t="shared" si="98"/>
        <v/>
      </c>
      <c r="Y505" s="46" t="str">
        <f>IF(NOT(AND(LEFT(R505,1)="L",R505&lt;&gt;"LIGNE")),"",IF(UPPER(TRIM(W505))="QS","Qt. suffisante",IF(AJ505="","",IF(AF505="MASSE",IF(AJ505&gt;=1,"Kg","g"),IF(AF505="VOLUME",IF(AJ505&gt;=1,"L","cl"),IFERROR(VLOOKUP(UPPER(TRIM(V505)),AP4:AS49,4,FALSE),V505))))))</f>
        <v/>
      </c>
      <c r="Z505" s="78" t="str">
        <f t="shared" si="99"/>
        <v/>
      </c>
      <c r="AA505" s="45" t="str">
        <f>IF(NOT(AND(LEFT(R505,1)="L",R505&lt;&gt;"LIGNE")),"",IF(UPPER(TRIM(W505))="QS","Qt. suffisante",IF(AI505="","",IF(AF505="MASSE",IF(AI505&gt;=1,"Kg","g"),IF(AF505="VOLUME",IF(AI505&gt;=1,"L","cl"),IFERROR(VLOOKUP(UPPER(TRIM(V505)),AP4:AS49,4,FALSE),V505))))))</f>
        <v/>
      </c>
      <c r="AB505" s="47" t="str">
        <f t="shared" si="95"/>
        <v/>
      </c>
      <c r="AC505" s="47" t="str">
        <f t="shared" si="96"/>
        <v/>
      </c>
      <c r="AD505" s="47" t="str">
        <f t="shared" si="100"/>
        <v/>
      </c>
      <c r="AE505" s="1"/>
      <c r="AF505" s="48" t="str">
        <f>IF(NOT(AND(LEFT(R505,1)="L",R505&lt;&gt;"LIGNE")),"",IFERROR(VLOOKUP(UPPER(TRIM(V505)),AP4:AS49,2,FALSE),""))</f>
        <v/>
      </c>
      <c r="AG505" s="49" t="str">
        <f>IF(NOT(AND(LEFT(R505,1)="L",R505&lt;&gt;"LIGNE")),"",IFERROR(VLOOKUP(UPPER(TRIM(V505)),AP4:AS49,3,FALSE),""))</f>
        <v/>
      </c>
      <c r="AH505" s="49" t="str">
        <f t="shared" si="97"/>
        <v/>
      </c>
      <c r="AI505" s="49" t="str">
        <f t="shared" si="101"/>
        <v/>
      </c>
      <c r="AJ505" s="49" t="str">
        <f t="shared" si="102"/>
        <v/>
      </c>
      <c r="AK505" s="40" t="str">
        <f>IF(R505="RECETTE","",IF(R505="PRINCIPAL AUTEUR",IF(OR(S505="",T505="",V505="",W505="",S505=0),"",IFERROR(IF(OR(VLOOKUP(UPPER(TRIM(SUBSTITUTE(T505,CHAR(160)," "))),AP4:AS49,2,FALSE)&lt;&gt;VLOOKUP(UPPER(TRIM(SUBSTITUTE(W505,CHAR(160)," "))),AP4:AS49,2,FALSE),AND(VLOOKUP(UPPER(TRIM(SUBSTITUTE(T505,CHAR(160)," "))),AP4:AS49,2,FALSE)="AUTRE",UPPER(TRIM(SUBSTITUTE(T505,CHAR(160)," ")))&lt;&gt;UPPER(TRIM(SUBSTITUTE(W505,CHAR(160)," "))))),"",(V505*VLOOKUP(UPPER(TRIM(SUBSTITUTE(W505,CHAR(160)," "))),AP4:AS49,3,FALSE))/(S505*VLOOKUP(UPPER(TRIM(SUBSTITUTE(T505,CHAR(160)," "))),AP4:AS49,3,FALSE))),"")),IFERROR(AK504,"")))</f>
        <v/>
      </c>
      <c r="AL505" s="40" t="str">
        <f t="shared" si="103"/>
        <v/>
      </c>
      <c r="AM505" s="50">
        <f t="shared" si="104"/>
        <v>0</v>
      </c>
      <c r="AN505" s="1"/>
      <c r="AO505" s="1"/>
      <c r="AP505" s="65" t="s">
        <v>450</v>
      </c>
      <c r="AQ505" s="1"/>
      <c r="AR505" s="1"/>
      <c r="AS505" s="1"/>
      <c r="BJ505" s="229">
        <v>1</v>
      </c>
    </row>
    <row r="506" spans="2:62" ht="20.100000000000001" customHeight="1" x14ac:dyDescent="0.25">
      <c r="B506" s="178">
        <f t="shared" si="105"/>
        <v>0</v>
      </c>
      <c r="C506" s="156"/>
      <c r="D506" s="157"/>
      <c r="E506" s="157"/>
      <c r="F506" s="157"/>
      <c r="G506" s="157"/>
      <c r="H506" s="157"/>
      <c r="I506" s="158"/>
      <c r="K506" s="255" t="str">
        <f t="shared" si="94"/>
        <v>►</v>
      </c>
      <c r="L506" s="341"/>
      <c r="M506" s="341"/>
      <c r="N506" s="341"/>
      <c r="O506" s="341"/>
      <c r="P506" s="341"/>
      <c r="Q506" s="1"/>
      <c r="R506" s="1"/>
      <c r="S506" s="77"/>
      <c r="T506" s="77"/>
      <c r="U506" s="77"/>
      <c r="V506" s="77"/>
      <c r="W506" s="1"/>
      <c r="X506" s="46" t="str">
        <f t="shared" si="98"/>
        <v/>
      </c>
      <c r="Y506" s="46" t="str">
        <f>IF(NOT(AND(LEFT(R506,1)="L",R506&lt;&gt;"LIGNE")),"",IF(UPPER(TRIM(W506))="QS","Qt. suffisante",IF(AJ506="","",IF(AF506="MASSE",IF(AJ506&gt;=1,"Kg","g"),IF(AF506="VOLUME",IF(AJ506&gt;=1,"L","cl"),IFERROR(VLOOKUP(UPPER(TRIM(V506)),AP4:AS49,4,FALSE),V506))))))</f>
        <v/>
      </c>
      <c r="Z506" s="78" t="str">
        <f t="shared" si="99"/>
        <v/>
      </c>
      <c r="AA506" s="45" t="str">
        <f>IF(NOT(AND(LEFT(R506,1)="L",R506&lt;&gt;"LIGNE")),"",IF(UPPER(TRIM(W506))="QS","Qt. suffisante",IF(AI506="","",IF(AF506="MASSE",IF(AI506&gt;=1,"Kg","g"),IF(AF506="VOLUME",IF(AI506&gt;=1,"L","cl"),IFERROR(VLOOKUP(UPPER(TRIM(V506)),AP4:AS49,4,FALSE),V506))))))</f>
        <v/>
      </c>
      <c r="AB506" s="47" t="str">
        <f t="shared" si="95"/>
        <v/>
      </c>
      <c r="AC506" s="47" t="str">
        <f t="shared" si="96"/>
        <v/>
      </c>
      <c r="AD506" s="47" t="str">
        <f t="shared" si="100"/>
        <v/>
      </c>
      <c r="AE506" s="1"/>
      <c r="AF506" s="48" t="str">
        <f>IF(NOT(AND(LEFT(R506,1)="L",R506&lt;&gt;"LIGNE")),"",IFERROR(VLOOKUP(UPPER(TRIM(V506)),AP4:AS49,2,FALSE),""))</f>
        <v/>
      </c>
      <c r="AG506" s="49" t="str">
        <f>IF(NOT(AND(LEFT(R506,1)="L",R506&lt;&gt;"LIGNE")),"",IFERROR(VLOOKUP(UPPER(TRIM(V506)),AP4:AS49,3,FALSE),""))</f>
        <v/>
      </c>
      <c r="AH506" s="49" t="str">
        <f t="shared" si="97"/>
        <v/>
      </c>
      <c r="AI506" s="49" t="str">
        <f t="shared" si="101"/>
        <v/>
      </c>
      <c r="AJ506" s="49" t="str">
        <f t="shared" si="102"/>
        <v/>
      </c>
      <c r="AK506" s="40" t="str">
        <f>IF(R506="RECETTE","",IF(R506="PRINCIPAL AUTEUR",IF(OR(S506="",T506="",V506="",W506="",S506=0),"",IFERROR(IF(OR(VLOOKUP(UPPER(TRIM(SUBSTITUTE(T506,CHAR(160)," "))),AP4:AS49,2,FALSE)&lt;&gt;VLOOKUP(UPPER(TRIM(SUBSTITUTE(W506,CHAR(160)," "))),AP4:AS49,2,FALSE),AND(VLOOKUP(UPPER(TRIM(SUBSTITUTE(T506,CHAR(160)," "))),AP4:AS49,2,FALSE)="AUTRE",UPPER(TRIM(SUBSTITUTE(T506,CHAR(160)," ")))&lt;&gt;UPPER(TRIM(SUBSTITUTE(W506,CHAR(160)," "))))),"",(V506*VLOOKUP(UPPER(TRIM(SUBSTITUTE(W506,CHAR(160)," "))),AP4:AS49,3,FALSE))/(S506*VLOOKUP(UPPER(TRIM(SUBSTITUTE(T506,CHAR(160)," "))),AP4:AS49,3,FALSE))),"")),IFERROR(AK505,"")))</f>
        <v/>
      </c>
      <c r="AL506" s="40" t="str">
        <f t="shared" si="103"/>
        <v/>
      </c>
      <c r="AM506" s="50">
        <f t="shared" si="104"/>
        <v>0</v>
      </c>
      <c r="AN506" s="1"/>
      <c r="AO506" s="1"/>
      <c r="AP506" s="65" t="s">
        <v>451</v>
      </c>
      <c r="AQ506" s="1"/>
      <c r="AR506" s="1"/>
      <c r="AS506" s="1"/>
      <c r="BJ506" s="229">
        <v>1</v>
      </c>
    </row>
    <row r="507" spans="2:62" ht="20.100000000000001" customHeight="1" x14ac:dyDescent="0.25">
      <c r="B507" s="178">
        <f t="shared" si="105"/>
        <v>0</v>
      </c>
      <c r="C507" s="156"/>
      <c r="D507" s="157"/>
      <c r="E507" s="157"/>
      <c r="F507" s="157"/>
      <c r="G507" s="157"/>
      <c r="H507" s="157"/>
      <c r="I507" s="158"/>
      <c r="K507" s="255" t="str">
        <f t="shared" si="94"/>
        <v>►</v>
      </c>
      <c r="L507" s="341"/>
      <c r="M507" s="341"/>
      <c r="N507" s="341"/>
      <c r="O507" s="341"/>
      <c r="P507" s="341"/>
      <c r="Q507" s="1"/>
      <c r="R507" s="1"/>
      <c r="S507" s="77"/>
      <c r="T507" s="77"/>
      <c r="U507" s="77"/>
      <c r="V507" s="77"/>
      <c r="W507" s="1"/>
      <c r="X507" s="46" t="str">
        <f t="shared" si="98"/>
        <v/>
      </c>
      <c r="Y507" s="46" t="str">
        <f>IF(NOT(AND(LEFT(R507,1)="L",R507&lt;&gt;"LIGNE")),"",IF(UPPER(TRIM(W507))="QS","Qt. suffisante",IF(AJ507="","",IF(AF507="MASSE",IF(AJ507&gt;=1,"Kg","g"),IF(AF507="VOLUME",IF(AJ507&gt;=1,"L","cl"),IFERROR(VLOOKUP(UPPER(TRIM(V507)),AP4:AS49,4,FALSE),V507))))))</f>
        <v/>
      </c>
      <c r="Z507" s="78" t="str">
        <f t="shared" si="99"/>
        <v/>
      </c>
      <c r="AA507" s="45" t="str">
        <f>IF(NOT(AND(LEFT(R507,1)="L",R507&lt;&gt;"LIGNE")),"",IF(UPPER(TRIM(W507))="QS","Qt. suffisante",IF(AI507="","",IF(AF507="MASSE",IF(AI507&gt;=1,"Kg","g"),IF(AF507="VOLUME",IF(AI507&gt;=1,"L","cl"),IFERROR(VLOOKUP(UPPER(TRIM(V507)),AP4:AS49,4,FALSE),V507))))))</f>
        <v/>
      </c>
      <c r="AB507" s="47" t="str">
        <f t="shared" si="95"/>
        <v/>
      </c>
      <c r="AC507" s="47" t="str">
        <f t="shared" si="96"/>
        <v/>
      </c>
      <c r="AD507" s="47" t="str">
        <f t="shared" si="100"/>
        <v/>
      </c>
      <c r="AE507" s="1"/>
      <c r="AF507" s="48" t="str">
        <f>IF(NOT(AND(LEFT(R507,1)="L",R507&lt;&gt;"LIGNE")),"",IFERROR(VLOOKUP(UPPER(TRIM(V507)),AP4:AS49,2,FALSE),""))</f>
        <v/>
      </c>
      <c r="AG507" s="49" t="str">
        <f>IF(NOT(AND(LEFT(R507,1)="L",R507&lt;&gt;"LIGNE")),"",IFERROR(VLOOKUP(UPPER(TRIM(V507)),AP4:AS49,3,FALSE),""))</f>
        <v/>
      </c>
      <c r="AH507" s="49" t="str">
        <f t="shared" si="97"/>
        <v/>
      </c>
      <c r="AI507" s="49" t="str">
        <f t="shared" si="101"/>
        <v/>
      </c>
      <c r="AJ507" s="49" t="str">
        <f t="shared" si="102"/>
        <v/>
      </c>
      <c r="AK507" s="40" t="str">
        <f>IF(R507="RECETTE","",IF(R507="PRINCIPAL AUTEUR",IF(OR(S507="",T507="",V507="",W507="",S507=0),"",IFERROR(IF(OR(VLOOKUP(UPPER(TRIM(SUBSTITUTE(T507,CHAR(160)," "))),AP4:AS49,2,FALSE)&lt;&gt;VLOOKUP(UPPER(TRIM(SUBSTITUTE(W507,CHAR(160)," "))),AP4:AS49,2,FALSE),AND(VLOOKUP(UPPER(TRIM(SUBSTITUTE(T507,CHAR(160)," "))),AP4:AS49,2,FALSE)="AUTRE",UPPER(TRIM(SUBSTITUTE(T507,CHAR(160)," ")))&lt;&gt;UPPER(TRIM(SUBSTITUTE(W507,CHAR(160)," "))))),"",(V507*VLOOKUP(UPPER(TRIM(SUBSTITUTE(W507,CHAR(160)," "))),AP4:AS49,3,FALSE))/(S507*VLOOKUP(UPPER(TRIM(SUBSTITUTE(T507,CHAR(160)," "))),AP4:AS49,3,FALSE))),"")),IFERROR(AK506,"")))</f>
        <v/>
      </c>
      <c r="AL507" s="40" t="str">
        <f t="shared" si="103"/>
        <v/>
      </c>
      <c r="AM507" s="50">
        <f t="shared" si="104"/>
        <v>0</v>
      </c>
      <c r="AN507" s="1"/>
      <c r="AO507" s="1"/>
      <c r="AP507" s="65" t="s">
        <v>452</v>
      </c>
      <c r="AQ507" s="1"/>
      <c r="AR507" s="1"/>
      <c r="AS507" s="1"/>
      <c r="BJ507" s="229">
        <v>1</v>
      </c>
    </row>
    <row r="508" spans="2:62" ht="20.100000000000001" customHeight="1" x14ac:dyDescent="0.25">
      <c r="B508" s="178">
        <f t="shared" si="105"/>
        <v>0</v>
      </c>
      <c r="C508" s="156"/>
      <c r="D508" s="157"/>
      <c r="E508" s="157"/>
      <c r="F508" s="157"/>
      <c r="G508" s="157"/>
      <c r="H508" s="157"/>
      <c r="I508" s="158"/>
      <c r="K508" s="255" t="str">
        <f t="shared" si="94"/>
        <v>►</v>
      </c>
      <c r="L508" s="341"/>
      <c r="M508" s="341"/>
      <c r="N508" s="341"/>
      <c r="O508" s="341"/>
      <c r="P508" s="341"/>
      <c r="Q508" s="1"/>
      <c r="R508" s="1"/>
      <c r="S508" s="77"/>
      <c r="T508" s="77"/>
      <c r="U508" s="77"/>
      <c r="V508" s="77"/>
      <c r="W508" s="1"/>
      <c r="X508" s="46" t="str">
        <f t="shared" si="98"/>
        <v/>
      </c>
      <c r="Y508" s="46" t="str">
        <f>IF(NOT(AND(LEFT(R508,1)="L",R508&lt;&gt;"LIGNE")),"",IF(UPPER(TRIM(W508))="QS","Qt. suffisante",IF(AJ508="","",IF(AF508="MASSE",IF(AJ508&gt;=1,"Kg","g"),IF(AF508="VOLUME",IF(AJ508&gt;=1,"L","cl"),IFERROR(VLOOKUP(UPPER(TRIM(V508)),AP4:AS49,4,FALSE),V508))))))</f>
        <v/>
      </c>
      <c r="Z508" s="78" t="str">
        <f t="shared" si="99"/>
        <v/>
      </c>
      <c r="AA508" s="45" t="str">
        <f>IF(NOT(AND(LEFT(R508,1)="L",R508&lt;&gt;"LIGNE")),"",IF(UPPER(TRIM(W508))="QS","Qt. suffisante",IF(AI508="","",IF(AF508="MASSE",IF(AI508&gt;=1,"Kg","g"),IF(AF508="VOLUME",IF(AI508&gt;=1,"L","cl"),IFERROR(VLOOKUP(UPPER(TRIM(V508)),AP4:AS49,4,FALSE),V508))))))</f>
        <v/>
      </c>
      <c r="AB508" s="47" t="str">
        <f t="shared" si="95"/>
        <v/>
      </c>
      <c r="AC508" s="47" t="str">
        <f t="shared" si="96"/>
        <v/>
      </c>
      <c r="AD508" s="47" t="str">
        <f t="shared" si="100"/>
        <v/>
      </c>
      <c r="AE508" s="1"/>
      <c r="AF508" s="48" t="str">
        <f>IF(NOT(AND(LEFT(R508,1)="L",R508&lt;&gt;"LIGNE")),"",IFERROR(VLOOKUP(UPPER(TRIM(V508)),AP4:AS49,2,FALSE),""))</f>
        <v/>
      </c>
      <c r="AG508" s="49" t="str">
        <f>IF(NOT(AND(LEFT(R508,1)="L",R508&lt;&gt;"LIGNE")),"",IFERROR(VLOOKUP(UPPER(TRIM(V508)),AP4:AS49,3,FALSE),""))</f>
        <v/>
      </c>
      <c r="AH508" s="49" t="str">
        <f t="shared" si="97"/>
        <v/>
      </c>
      <c r="AI508" s="49" t="str">
        <f t="shared" si="101"/>
        <v/>
      </c>
      <c r="AJ508" s="49" t="str">
        <f t="shared" si="102"/>
        <v/>
      </c>
      <c r="AK508" s="40" t="str">
        <f>IF(R508="RECETTE","",IF(R508="PRINCIPAL AUTEUR",IF(OR(S508="",T508="",V508="",W508="",S508=0),"",IFERROR(IF(OR(VLOOKUP(UPPER(TRIM(SUBSTITUTE(T508,CHAR(160)," "))),AP4:AS49,2,FALSE)&lt;&gt;VLOOKUP(UPPER(TRIM(SUBSTITUTE(W508,CHAR(160)," "))),AP4:AS49,2,FALSE),AND(VLOOKUP(UPPER(TRIM(SUBSTITUTE(T508,CHAR(160)," "))),AP4:AS49,2,FALSE)="AUTRE",UPPER(TRIM(SUBSTITUTE(T508,CHAR(160)," ")))&lt;&gt;UPPER(TRIM(SUBSTITUTE(W508,CHAR(160)," "))))),"",(V508*VLOOKUP(UPPER(TRIM(SUBSTITUTE(W508,CHAR(160)," "))),AP4:AS49,3,FALSE))/(S508*VLOOKUP(UPPER(TRIM(SUBSTITUTE(T508,CHAR(160)," "))),AP4:AS49,3,FALSE))),"")),IFERROR(AK507,"")))</f>
        <v/>
      </c>
      <c r="AL508" s="40" t="str">
        <f t="shared" si="103"/>
        <v/>
      </c>
      <c r="AM508" s="50">
        <f t="shared" si="104"/>
        <v>0</v>
      </c>
      <c r="AN508" s="1"/>
      <c r="AO508" s="1"/>
      <c r="AP508" s="65" t="s">
        <v>453</v>
      </c>
      <c r="AQ508" s="1"/>
      <c r="AR508" s="1"/>
      <c r="AS508" s="1"/>
      <c r="BJ508" s="229">
        <v>1</v>
      </c>
    </row>
    <row r="509" spans="2:62" ht="20.100000000000001" customHeight="1" x14ac:dyDescent="0.25">
      <c r="B509" s="178">
        <f t="shared" si="105"/>
        <v>0</v>
      </c>
      <c r="C509" s="156"/>
      <c r="D509" s="157"/>
      <c r="E509" s="157"/>
      <c r="F509" s="157"/>
      <c r="G509" s="157"/>
      <c r="H509" s="157"/>
      <c r="I509" s="158"/>
      <c r="K509" s="255" t="str">
        <f t="shared" ref="K509:K572" si="106">IF(OR(S509&lt;&gt;"",T509&lt;&gt;"",U509&lt;&gt;"",V509&lt;&gt;""),"A","►")</f>
        <v>►</v>
      </c>
      <c r="L509" s="341"/>
      <c r="M509" s="341"/>
      <c r="N509" s="341"/>
      <c r="O509" s="341"/>
      <c r="P509" s="341"/>
      <c r="Q509" s="1"/>
      <c r="R509" s="1"/>
      <c r="S509" s="77"/>
      <c r="T509" s="77"/>
      <c r="U509" s="77"/>
      <c r="V509" s="77"/>
      <c r="W509" s="1"/>
      <c r="X509" s="46" t="str">
        <f t="shared" si="98"/>
        <v/>
      </c>
      <c r="Y509" s="46" t="str">
        <f>IF(NOT(AND(LEFT(R509,1)="L",R509&lt;&gt;"LIGNE")),"",IF(UPPER(TRIM(W509))="QS","Qt. suffisante",IF(AJ509="","",IF(AF509="MASSE",IF(AJ509&gt;=1,"Kg","g"),IF(AF509="VOLUME",IF(AJ509&gt;=1,"L","cl"),IFERROR(VLOOKUP(UPPER(TRIM(V509)),AP4:AS49,4,FALSE),V509))))))</f>
        <v/>
      </c>
      <c r="Z509" s="78" t="str">
        <f t="shared" si="99"/>
        <v/>
      </c>
      <c r="AA509" s="45" t="str">
        <f>IF(NOT(AND(LEFT(R509,1)="L",R509&lt;&gt;"LIGNE")),"",IF(UPPER(TRIM(W509))="QS","Qt. suffisante",IF(AI509="","",IF(AF509="MASSE",IF(AI509&gt;=1,"Kg","g"),IF(AF509="VOLUME",IF(AI509&gt;=1,"L","cl"),IFERROR(VLOOKUP(UPPER(TRIM(V509)),AP4:AS49,4,FALSE),V509))))))</f>
        <v/>
      </c>
      <c r="AB509" s="47" t="str">
        <f t="shared" ref="AB509:AB572" si="107">IF(R509="PRINCIPAL AUTEUR",IF(OR(S509="",T509="",V509="",W509=""),"À COMPLÉTER",IF(OR(AC509="",AD509=""),"UNITÉ ?",IF(OR(AC509&lt;&gt;AD509,AND(AC509="AUTRE",UPPER(TRIM(SUBSTITUTE(T509,CHAR(160)," ")))&lt;&gt;UPPER(TRIM(SUBSTITUTE(W509,CHAR(160)," "))))),"UNITÉS INCOMPATIBLES","OK"))),IF(NOT(AND(LEFT(R509,1)="L",R509&lt;&gt;"LIGNE")),"",IF(AND(W509&lt;&gt;"",UPPER(TRIM(W509))&lt;&gt;"F",UPPER(TRIM(W509))&lt;&gt;"QS"),"RÈGLE ?",IF(UPPER(TRIM(W509))="QS","OK",IF(NOT(ISNUMBER(U509)),"QUANTITÉ ?",IF(V509="","UNITÉ ?",IF(COUNTIF($AP$4:$AP$49,UPPER(TRIM(V509)))=0,"UNITÉ ?","OK")))))))</f>
        <v/>
      </c>
      <c r="AC509" s="47" t="str">
        <f t="shared" ref="AC509:AC572" si="108">IF(R509&lt;&gt;"PRINCIPAL AUTEUR","",IFERROR(VLOOKUP(UPPER(TRIM(SUBSTITUTE(T509,CHAR(160)," "))),$AP$4:$AS$49,2,FALSE),""))</f>
        <v/>
      </c>
      <c r="AD509" s="47" t="str">
        <f t="shared" si="100"/>
        <v/>
      </c>
      <c r="AE509" s="1"/>
      <c r="AF509" s="48" t="str">
        <f>IF(NOT(AND(LEFT(R509,1)="L",R509&lt;&gt;"LIGNE")),"",IFERROR(VLOOKUP(UPPER(TRIM(V509)),AP4:AS49,2,FALSE),""))</f>
        <v/>
      </c>
      <c r="AG509" s="49" t="str">
        <f>IF(NOT(AND(LEFT(R509,1)="L",R509&lt;&gt;"LIGNE")),"",IFERROR(VLOOKUP(UPPER(TRIM(V509)),AP4:AS49,3,FALSE),""))</f>
        <v/>
      </c>
      <c r="AH509" s="49" t="str">
        <f t="shared" ref="AH509:AH572" si="109">IF(NOT(AND(LEFT(R509,1)="L",R509&lt;&gt;"LIGNE")),"",IF(UPPER(TRIM(W509))="QS","",IF(OR(T509="",U509="",AG509=""),"",U509*AG509)))</f>
        <v/>
      </c>
      <c r="AI509" s="49" t="str">
        <f t="shared" si="101"/>
        <v/>
      </c>
      <c r="AJ509" s="49" t="str">
        <f t="shared" si="102"/>
        <v/>
      </c>
      <c r="AK509" s="40" t="str">
        <f>IF(R509="RECETTE","",IF(R509="PRINCIPAL AUTEUR",IF(OR(S509="",T509="",V509="",W509="",S509=0),"",IFERROR(IF(OR(VLOOKUP(UPPER(TRIM(SUBSTITUTE(T509,CHAR(160)," "))),AP4:AS49,2,FALSE)&lt;&gt;VLOOKUP(UPPER(TRIM(SUBSTITUTE(W509,CHAR(160)," "))),AP4:AS49,2,FALSE),AND(VLOOKUP(UPPER(TRIM(SUBSTITUTE(T509,CHAR(160)," "))),AP4:AS49,2,FALSE)="AUTRE",UPPER(TRIM(SUBSTITUTE(T509,CHAR(160)," ")))&lt;&gt;UPPER(TRIM(SUBSTITUTE(W509,CHAR(160)," "))))),"",(V509*VLOOKUP(UPPER(TRIM(SUBSTITUTE(W509,CHAR(160)," "))),AP4:AS49,3,FALSE))/(S509*VLOOKUP(UPPER(TRIM(SUBSTITUTE(T509,CHAR(160)," "))),AP4:AS49,3,FALSE))),"")),IFERROR(AK508,"")))</f>
        <v/>
      </c>
      <c r="AL509" s="40" t="str">
        <f t="shared" si="103"/>
        <v/>
      </c>
      <c r="AM509" s="50">
        <f t="shared" si="104"/>
        <v>0</v>
      </c>
      <c r="AN509" s="1"/>
      <c r="AO509" s="1"/>
      <c r="AP509" s="65" t="s">
        <v>458</v>
      </c>
      <c r="AQ509" s="1"/>
      <c r="AR509" s="1"/>
      <c r="AS509" s="1"/>
      <c r="BJ509" s="229">
        <v>1</v>
      </c>
    </row>
    <row r="510" spans="2:62" ht="20.100000000000001" customHeight="1" x14ac:dyDescent="0.25">
      <c r="B510" s="178">
        <f t="shared" si="105"/>
        <v>0</v>
      </c>
      <c r="C510" s="156"/>
      <c r="D510" s="157"/>
      <c r="E510" s="157"/>
      <c r="F510" s="157"/>
      <c r="G510" s="157"/>
      <c r="H510" s="157"/>
      <c r="I510" s="158"/>
      <c r="K510" s="255" t="str">
        <f t="shared" si="106"/>
        <v>►</v>
      </c>
      <c r="L510" s="341"/>
      <c r="M510" s="341"/>
      <c r="N510" s="341"/>
      <c r="O510" s="341"/>
      <c r="P510" s="341"/>
      <c r="Q510" s="1"/>
      <c r="R510" s="1"/>
      <c r="S510" s="77"/>
      <c r="T510" s="77"/>
      <c r="U510" s="77"/>
      <c r="V510" s="77"/>
      <c r="W510" s="1"/>
      <c r="X510" s="46" t="str">
        <f t="shared" si="98"/>
        <v/>
      </c>
      <c r="Y510" s="46" t="str">
        <f>IF(NOT(AND(LEFT(R510,1)="L",R510&lt;&gt;"LIGNE")),"",IF(UPPER(TRIM(W510))="QS","Qt. suffisante",IF(AJ510="","",IF(AF510="MASSE",IF(AJ510&gt;=1,"Kg","g"),IF(AF510="VOLUME",IF(AJ510&gt;=1,"L","cl"),IFERROR(VLOOKUP(UPPER(TRIM(V510)),AP4:AS49,4,FALSE),V510))))))</f>
        <v/>
      </c>
      <c r="Z510" s="78" t="str">
        <f t="shared" si="99"/>
        <v/>
      </c>
      <c r="AA510" s="45" t="str">
        <f>IF(NOT(AND(LEFT(R510,1)="L",R510&lt;&gt;"LIGNE")),"",IF(UPPER(TRIM(W510))="QS","Qt. suffisante",IF(AI510="","",IF(AF510="MASSE",IF(AI510&gt;=1,"Kg","g"),IF(AF510="VOLUME",IF(AI510&gt;=1,"L","cl"),IFERROR(VLOOKUP(UPPER(TRIM(V510)),AP4:AS49,4,FALSE),V510))))))</f>
        <v/>
      </c>
      <c r="AB510" s="47" t="str">
        <f t="shared" si="107"/>
        <v/>
      </c>
      <c r="AC510" s="47" t="str">
        <f t="shared" si="108"/>
        <v/>
      </c>
      <c r="AD510" s="47" t="str">
        <f t="shared" si="100"/>
        <v/>
      </c>
      <c r="AE510" s="1"/>
      <c r="AF510" s="48" t="str">
        <f>IF(NOT(AND(LEFT(R510,1)="L",R510&lt;&gt;"LIGNE")),"",IFERROR(VLOOKUP(UPPER(TRIM(V510)),AP4:AS49,2,FALSE),""))</f>
        <v/>
      </c>
      <c r="AG510" s="49" t="str">
        <f>IF(NOT(AND(LEFT(R510,1)="L",R510&lt;&gt;"LIGNE")),"",IFERROR(VLOOKUP(UPPER(TRIM(V510)),AP4:AS49,3,FALSE),""))</f>
        <v/>
      </c>
      <c r="AH510" s="49" t="str">
        <f t="shared" si="109"/>
        <v/>
      </c>
      <c r="AI510" s="49" t="str">
        <f t="shared" si="101"/>
        <v/>
      </c>
      <c r="AJ510" s="49" t="str">
        <f t="shared" si="102"/>
        <v/>
      </c>
      <c r="AK510" s="40" t="str">
        <f>IF(R510="RECETTE","",IF(R510="PRINCIPAL AUTEUR",IF(OR(S510="",T510="",V510="",W510="",S510=0),"",IFERROR(IF(OR(VLOOKUP(UPPER(TRIM(SUBSTITUTE(T510,CHAR(160)," "))),AP4:AS49,2,FALSE)&lt;&gt;VLOOKUP(UPPER(TRIM(SUBSTITUTE(W510,CHAR(160)," "))),AP4:AS49,2,FALSE),AND(VLOOKUP(UPPER(TRIM(SUBSTITUTE(T510,CHAR(160)," "))),AP4:AS49,2,FALSE)="AUTRE",UPPER(TRIM(SUBSTITUTE(T510,CHAR(160)," ")))&lt;&gt;UPPER(TRIM(SUBSTITUTE(W510,CHAR(160)," "))))),"",(V510*VLOOKUP(UPPER(TRIM(SUBSTITUTE(W510,CHAR(160)," "))),AP4:AS49,3,FALSE))/(S510*VLOOKUP(UPPER(TRIM(SUBSTITUTE(T510,CHAR(160)," "))),AP4:AS49,3,FALSE))),"")),IFERROR(AK509,"")))</f>
        <v/>
      </c>
      <c r="AL510" s="40" t="str">
        <f t="shared" si="103"/>
        <v/>
      </c>
      <c r="AM510" s="50">
        <f t="shared" si="104"/>
        <v>0</v>
      </c>
      <c r="AN510" s="1"/>
      <c r="AO510" s="1"/>
      <c r="AP510" s="65" t="s">
        <v>459</v>
      </c>
      <c r="AQ510" s="1"/>
      <c r="AR510" s="1"/>
      <c r="AS510" s="1"/>
      <c r="BJ510" s="229">
        <v>1</v>
      </c>
    </row>
    <row r="511" spans="2:62" ht="20.100000000000001" customHeight="1" x14ac:dyDescent="0.25">
      <c r="B511" s="178">
        <f t="shared" si="105"/>
        <v>0</v>
      </c>
      <c r="C511" s="156"/>
      <c r="D511" s="157"/>
      <c r="E511" s="157"/>
      <c r="F511" s="157"/>
      <c r="G511" s="157"/>
      <c r="H511" s="157"/>
      <c r="I511" s="158"/>
      <c r="K511" s="255" t="str">
        <f t="shared" si="106"/>
        <v>►</v>
      </c>
      <c r="L511" s="341"/>
      <c r="M511" s="341"/>
      <c r="N511" s="341"/>
      <c r="O511" s="341"/>
      <c r="P511" s="341"/>
      <c r="Q511" s="1"/>
      <c r="R511" s="1"/>
      <c r="S511" s="77"/>
      <c r="T511" s="77"/>
      <c r="U511" s="77"/>
      <c r="V511" s="77"/>
      <c r="W511" s="1"/>
      <c r="X511" s="46" t="str">
        <f t="shared" si="98"/>
        <v/>
      </c>
      <c r="Y511" s="46" t="str">
        <f>IF(NOT(AND(LEFT(R511,1)="L",R511&lt;&gt;"LIGNE")),"",IF(UPPER(TRIM(W511))="QS","Qt. suffisante",IF(AJ511="","",IF(AF511="MASSE",IF(AJ511&gt;=1,"Kg","g"),IF(AF511="VOLUME",IF(AJ511&gt;=1,"L","cl"),IFERROR(VLOOKUP(UPPER(TRIM(V511)),AP4:AS49,4,FALSE),V511))))))</f>
        <v/>
      </c>
      <c r="Z511" s="78" t="str">
        <f t="shared" si="99"/>
        <v/>
      </c>
      <c r="AA511" s="45" t="str">
        <f>IF(NOT(AND(LEFT(R511,1)="L",R511&lt;&gt;"LIGNE")),"",IF(UPPER(TRIM(W511))="QS","Qt. suffisante",IF(AI511="","",IF(AF511="MASSE",IF(AI511&gt;=1,"Kg","g"),IF(AF511="VOLUME",IF(AI511&gt;=1,"L","cl"),IFERROR(VLOOKUP(UPPER(TRIM(V511)),AP4:AS49,4,FALSE),V511))))))</f>
        <v/>
      </c>
      <c r="AB511" s="47" t="str">
        <f t="shared" si="107"/>
        <v/>
      </c>
      <c r="AC511" s="47" t="str">
        <f t="shared" si="108"/>
        <v/>
      </c>
      <c r="AD511" s="47" t="str">
        <f t="shared" si="100"/>
        <v/>
      </c>
      <c r="AE511" s="1"/>
      <c r="AF511" s="48" t="str">
        <f>IF(NOT(AND(LEFT(R511,1)="L",R511&lt;&gt;"LIGNE")),"",IFERROR(VLOOKUP(UPPER(TRIM(V511)),AP4:AS49,2,FALSE),""))</f>
        <v/>
      </c>
      <c r="AG511" s="49" t="str">
        <f>IF(NOT(AND(LEFT(R511,1)="L",R511&lt;&gt;"LIGNE")),"",IFERROR(VLOOKUP(UPPER(TRIM(V511)),AP4:AS49,3,FALSE),""))</f>
        <v/>
      </c>
      <c r="AH511" s="49" t="str">
        <f t="shared" si="109"/>
        <v/>
      </c>
      <c r="AI511" s="49" t="str">
        <f t="shared" si="101"/>
        <v/>
      </c>
      <c r="AJ511" s="49" t="str">
        <f t="shared" si="102"/>
        <v/>
      </c>
      <c r="AK511" s="40" t="str">
        <f>IF(R511="RECETTE","",IF(R511="PRINCIPAL AUTEUR",IF(OR(S511="",T511="",V511="",W511="",S511=0),"",IFERROR(IF(OR(VLOOKUP(UPPER(TRIM(SUBSTITUTE(T511,CHAR(160)," "))),AP4:AS49,2,FALSE)&lt;&gt;VLOOKUP(UPPER(TRIM(SUBSTITUTE(W511,CHAR(160)," "))),AP4:AS49,2,FALSE),AND(VLOOKUP(UPPER(TRIM(SUBSTITUTE(T511,CHAR(160)," "))),AP4:AS49,2,FALSE)="AUTRE",UPPER(TRIM(SUBSTITUTE(T511,CHAR(160)," ")))&lt;&gt;UPPER(TRIM(SUBSTITUTE(W511,CHAR(160)," "))))),"",(V511*VLOOKUP(UPPER(TRIM(SUBSTITUTE(W511,CHAR(160)," "))),AP4:AS49,3,FALSE))/(S511*VLOOKUP(UPPER(TRIM(SUBSTITUTE(T511,CHAR(160)," "))),AP4:AS49,3,FALSE))),"")),IFERROR(AK510,"")))</f>
        <v/>
      </c>
      <c r="AL511" s="40" t="str">
        <f t="shared" si="103"/>
        <v/>
      </c>
      <c r="AM511" s="50">
        <f t="shared" si="104"/>
        <v>0</v>
      </c>
      <c r="AN511" s="1"/>
      <c r="AO511" s="1"/>
      <c r="AP511" s="65" t="s">
        <v>460</v>
      </c>
      <c r="AQ511" s="1"/>
      <c r="AR511" s="1"/>
      <c r="AS511" s="1"/>
      <c r="BJ511" s="229">
        <v>1</v>
      </c>
    </row>
    <row r="512" spans="2:62" ht="20.100000000000001" customHeight="1" x14ac:dyDescent="0.25">
      <c r="B512" s="178">
        <f t="shared" si="105"/>
        <v>0</v>
      </c>
      <c r="C512" s="156"/>
      <c r="D512" s="157"/>
      <c r="E512" s="157"/>
      <c r="F512" s="157"/>
      <c r="G512" s="157"/>
      <c r="H512" s="157"/>
      <c r="I512" s="158"/>
      <c r="K512" s="255" t="str">
        <f t="shared" si="106"/>
        <v>►</v>
      </c>
      <c r="L512" s="341"/>
      <c r="M512" s="341"/>
      <c r="N512" s="341"/>
      <c r="O512" s="341"/>
      <c r="P512" s="341"/>
      <c r="Q512" s="1"/>
      <c r="R512" s="1"/>
      <c r="S512" s="77"/>
      <c r="T512" s="77"/>
      <c r="U512" s="77"/>
      <c r="V512" s="77"/>
      <c r="W512" s="1"/>
      <c r="X512" s="46" t="str">
        <f t="shared" si="98"/>
        <v/>
      </c>
      <c r="Y512" s="46" t="str">
        <f>IF(NOT(AND(LEFT(R512,1)="L",R512&lt;&gt;"LIGNE")),"",IF(UPPER(TRIM(W512))="QS","Qt. suffisante",IF(AJ512="","",IF(AF512="MASSE",IF(AJ512&gt;=1,"Kg","g"),IF(AF512="VOLUME",IF(AJ512&gt;=1,"L","cl"),IFERROR(VLOOKUP(UPPER(TRIM(V512)),AP4:AS49,4,FALSE),V512))))))</f>
        <v/>
      </c>
      <c r="Z512" s="78" t="str">
        <f t="shared" si="99"/>
        <v/>
      </c>
      <c r="AA512" s="45" t="str">
        <f>IF(NOT(AND(LEFT(R512,1)="L",R512&lt;&gt;"LIGNE")),"",IF(UPPER(TRIM(W512))="QS","Qt. suffisante",IF(AI512="","",IF(AF512="MASSE",IF(AI512&gt;=1,"Kg","g"),IF(AF512="VOLUME",IF(AI512&gt;=1,"L","cl"),IFERROR(VLOOKUP(UPPER(TRIM(V512)),AP4:AS49,4,FALSE),V512))))))</f>
        <v/>
      </c>
      <c r="AB512" s="47" t="str">
        <f t="shared" si="107"/>
        <v/>
      </c>
      <c r="AC512" s="47" t="str">
        <f t="shared" si="108"/>
        <v/>
      </c>
      <c r="AD512" s="47" t="str">
        <f t="shared" si="100"/>
        <v/>
      </c>
      <c r="AE512" s="1"/>
      <c r="AF512" s="48" t="str">
        <f>IF(NOT(AND(LEFT(R512,1)="L",R512&lt;&gt;"LIGNE")),"",IFERROR(VLOOKUP(UPPER(TRIM(V512)),AP4:AS49,2,FALSE),""))</f>
        <v/>
      </c>
      <c r="AG512" s="49" t="str">
        <f>IF(NOT(AND(LEFT(R512,1)="L",R512&lt;&gt;"LIGNE")),"",IFERROR(VLOOKUP(UPPER(TRIM(V512)),AP4:AS49,3,FALSE),""))</f>
        <v/>
      </c>
      <c r="AH512" s="49" t="str">
        <f t="shared" si="109"/>
        <v/>
      </c>
      <c r="AI512" s="49" t="str">
        <f t="shared" si="101"/>
        <v/>
      </c>
      <c r="AJ512" s="49" t="str">
        <f t="shared" si="102"/>
        <v/>
      </c>
      <c r="AK512" s="40" t="str">
        <f>IF(R512="RECETTE","",IF(R512="PRINCIPAL AUTEUR",IF(OR(S512="",T512="",V512="",W512="",S512=0),"",IFERROR(IF(OR(VLOOKUP(UPPER(TRIM(SUBSTITUTE(T512,CHAR(160)," "))),AP4:AS49,2,FALSE)&lt;&gt;VLOOKUP(UPPER(TRIM(SUBSTITUTE(W512,CHAR(160)," "))),AP4:AS49,2,FALSE),AND(VLOOKUP(UPPER(TRIM(SUBSTITUTE(T512,CHAR(160)," "))),AP4:AS49,2,FALSE)="AUTRE",UPPER(TRIM(SUBSTITUTE(T512,CHAR(160)," ")))&lt;&gt;UPPER(TRIM(SUBSTITUTE(W512,CHAR(160)," "))))),"",(V512*VLOOKUP(UPPER(TRIM(SUBSTITUTE(W512,CHAR(160)," "))),AP4:AS49,3,FALSE))/(S512*VLOOKUP(UPPER(TRIM(SUBSTITUTE(T512,CHAR(160)," "))),AP4:AS49,3,FALSE))),"")),IFERROR(AK511,"")))</f>
        <v/>
      </c>
      <c r="AL512" s="40" t="str">
        <f t="shared" si="103"/>
        <v/>
      </c>
      <c r="AM512" s="50">
        <f t="shared" si="104"/>
        <v>0</v>
      </c>
      <c r="AN512" s="1"/>
      <c r="AO512" s="1"/>
      <c r="AP512" s="65" t="s">
        <v>461</v>
      </c>
      <c r="AQ512" s="1"/>
      <c r="AR512" s="1"/>
      <c r="AS512" s="1"/>
      <c r="BJ512" s="229">
        <v>1</v>
      </c>
    </row>
    <row r="513" spans="2:62" ht="20.100000000000001" customHeight="1" x14ac:dyDescent="0.25">
      <c r="B513" s="178">
        <f t="shared" si="105"/>
        <v>0</v>
      </c>
      <c r="C513" s="156"/>
      <c r="D513" s="157"/>
      <c r="E513" s="157"/>
      <c r="F513" s="157"/>
      <c r="G513" s="157"/>
      <c r="H513" s="157"/>
      <c r="I513" s="158"/>
      <c r="K513" s="255" t="str">
        <f t="shared" si="106"/>
        <v>►</v>
      </c>
      <c r="L513" s="341"/>
      <c r="M513" s="341"/>
      <c r="N513" s="341"/>
      <c r="O513" s="341"/>
      <c r="P513" s="341"/>
      <c r="Q513" s="1"/>
      <c r="R513" s="1"/>
      <c r="S513" s="77"/>
      <c r="T513" s="77"/>
      <c r="U513" s="77"/>
      <c r="V513" s="77"/>
      <c r="W513" s="1"/>
      <c r="X513" s="46" t="str">
        <f t="shared" si="98"/>
        <v/>
      </c>
      <c r="Y513" s="46" t="str">
        <f>IF(NOT(AND(LEFT(R513,1)="L",R513&lt;&gt;"LIGNE")),"",IF(UPPER(TRIM(W513))="QS","Qt. suffisante",IF(AJ513="","",IF(AF513="MASSE",IF(AJ513&gt;=1,"Kg","g"),IF(AF513="VOLUME",IF(AJ513&gt;=1,"L","cl"),IFERROR(VLOOKUP(UPPER(TRIM(V513)),AP4:AS49,4,FALSE),V513))))))</f>
        <v/>
      </c>
      <c r="Z513" s="78" t="str">
        <f t="shared" si="99"/>
        <v/>
      </c>
      <c r="AA513" s="45" t="str">
        <f>IF(NOT(AND(LEFT(R513,1)="L",R513&lt;&gt;"LIGNE")),"",IF(UPPER(TRIM(W513))="QS","Qt. suffisante",IF(AI513="","",IF(AF513="MASSE",IF(AI513&gt;=1,"Kg","g"),IF(AF513="VOLUME",IF(AI513&gt;=1,"L","cl"),IFERROR(VLOOKUP(UPPER(TRIM(V513)),AP4:AS49,4,FALSE),V513))))))</f>
        <v/>
      </c>
      <c r="AB513" s="47" t="str">
        <f t="shared" si="107"/>
        <v/>
      </c>
      <c r="AC513" s="47" t="str">
        <f t="shared" si="108"/>
        <v/>
      </c>
      <c r="AD513" s="47" t="str">
        <f t="shared" si="100"/>
        <v/>
      </c>
      <c r="AE513" s="1"/>
      <c r="AF513" s="48" t="str">
        <f>IF(NOT(AND(LEFT(R513,1)="L",R513&lt;&gt;"LIGNE")),"",IFERROR(VLOOKUP(UPPER(TRIM(V513)),AP4:AS49,2,FALSE),""))</f>
        <v/>
      </c>
      <c r="AG513" s="49" t="str">
        <f>IF(NOT(AND(LEFT(R513,1)="L",R513&lt;&gt;"LIGNE")),"",IFERROR(VLOOKUP(UPPER(TRIM(V513)),AP4:AS49,3,FALSE),""))</f>
        <v/>
      </c>
      <c r="AH513" s="49" t="str">
        <f t="shared" si="109"/>
        <v/>
      </c>
      <c r="AI513" s="49" t="str">
        <f t="shared" si="101"/>
        <v/>
      </c>
      <c r="AJ513" s="49" t="str">
        <f t="shared" si="102"/>
        <v/>
      </c>
      <c r="AK513" s="40" t="str">
        <f>IF(R513="RECETTE","",IF(R513="PRINCIPAL AUTEUR",IF(OR(S513="",T513="",V513="",W513="",S513=0),"",IFERROR(IF(OR(VLOOKUP(UPPER(TRIM(SUBSTITUTE(T513,CHAR(160)," "))),AP4:AS49,2,FALSE)&lt;&gt;VLOOKUP(UPPER(TRIM(SUBSTITUTE(W513,CHAR(160)," "))),AP4:AS49,2,FALSE),AND(VLOOKUP(UPPER(TRIM(SUBSTITUTE(T513,CHAR(160)," "))),AP4:AS49,2,FALSE)="AUTRE",UPPER(TRIM(SUBSTITUTE(T513,CHAR(160)," ")))&lt;&gt;UPPER(TRIM(SUBSTITUTE(W513,CHAR(160)," "))))),"",(V513*VLOOKUP(UPPER(TRIM(SUBSTITUTE(W513,CHAR(160)," "))),AP4:AS49,3,FALSE))/(S513*VLOOKUP(UPPER(TRIM(SUBSTITUTE(T513,CHAR(160)," "))),AP4:AS49,3,FALSE))),"")),IFERROR(AK512,"")))</f>
        <v/>
      </c>
      <c r="AL513" s="40" t="str">
        <f t="shared" si="103"/>
        <v/>
      </c>
      <c r="AM513" s="50">
        <f t="shared" si="104"/>
        <v>0</v>
      </c>
      <c r="AN513" s="1"/>
      <c r="AO513" s="1"/>
      <c r="AP513" s="65" t="s">
        <v>462</v>
      </c>
      <c r="AQ513" s="1"/>
      <c r="AR513" s="1"/>
      <c r="AS513" s="1"/>
      <c r="BJ513" s="229">
        <v>1</v>
      </c>
    </row>
    <row r="514" spans="2:62" ht="20.100000000000001" customHeight="1" x14ac:dyDescent="0.25">
      <c r="B514" s="178">
        <f t="shared" si="105"/>
        <v>0</v>
      </c>
      <c r="C514" s="156"/>
      <c r="D514" s="157"/>
      <c r="E514" s="157"/>
      <c r="F514" s="157"/>
      <c r="G514" s="157"/>
      <c r="H514" s="157"/>
      <c r="I514" s="158"/>
      <c r="K514" s="255" t="str">
        <f t="shared" si="106"/>
        <v>►</v>
      </c>
      <c r="L514" s="341"/>
      <c r="M514" s="341"/>
      <c r="N514" s="341"/>
      <c r="O514" s="341"/>
      <c r="P514" s="341"/>
      <c r="Q514" s="1"/>
      <c r="R514" s="1"/>
      <c r="S514" s="77"/>
      <c r="T514" s="77"/>
      <c r="U514" s="77"/>
      <c r="V514" s="77"/>
      <c r="W514" s="1"/>
      <c r="X514" s="46" t="str">
        <f t="shared" si="98"/>
        <v/>
      </c>
      <c r="Y514" s="46" t="str">
        <f>IF(NOT(AND(LEFT(R514,1)="L",R514&lt;&gt;"LIGNE")),"",IF(UPPER(TRIM(W514))="QS","Qt. suffisante",IF(AJ514="","",IF(AF514="MASSE",IF(AJ514&gt;=1,"Kg","g"),IF(AF514="VOLUME",IF(AJ514&gt;=1,"L","cl"),IFERROR(VLOOKUP(UPPER(TRIM(V514)),AP4:AS49,4,FALSE),V514))))))</f>
        <v/>
      </c>
      <c r="Z514" s="78" t="str">
        <f t="shared" si="99"/>
        <v/>
      </c>
      <c r="AA514" s="45" t="str">
        <f>IF(NOT(AND(LEFT(R514,1)="L",R514&lt;&gt;"LIGNE")),"",IF(UPPER(TRIM(W514))="QS","Qt. suffisante",IF(AI514="","",IF(AF514="MASSE",IF(AI514&gt;=1,"Kg","g"),IF(AF514="VOLUME",IF(AI514&gt;=1,"L","cl"),IFERROR(VLOOKUP(UPPER(TRIM(V514)),AP4:AS49,4,FALSE),V514))))))</f>
        <v/>
      </c>
      <c r="AB514" s="47" t="str">
        <f t="shared" si="107"/>
        <v/>
      </c>
      <c r="AC514" s="47" t="str">
        <f t="shared" si="108"/>
        <v/>
      </c>
      <c r="AD514" s="47" t="str">
        <f t="shared" si="100"/>
        <v/>
      </c>
      <c r="AE514" s="1"/>
      <c r="AF514" s="48" t="str">
        <f>IF(NOT(AND(LEFT(R514,1)="L",R514&lt;&gt;"LIGNE")),"",IFERROR(VLOOKUP(UPPER(TRIM(V514)),AP4:AS49,2,FALSE),""))</f>
        <v/>
      </c>
      <c r="AG514" s="49" t="str">
        <f>IF(NOT(AND(LEFT(R514,1)="L",R514&lt;&gt;"LIGNE")),"",IFERROR(VLOOKUP(UPPER(TRIM(V514)),AP4:AS49,3,FALSE),""))</f>
        <v/>
      </c>
      <c r="AH514" s="49" t="str">
        <f t="shared" si="109"/>
        <v/>
      </c>
      <c r="AI514" s="49" t="str">
        <f t="shared" si="101"/>
        <v/>
      </c>
      <c r="AJ514" s="49" t="str">
        <f t="shared" si="102"/>
        <v/>
      </c>
      <c r="AK514" s="40" t="str">
        <f>IF(R514="RECETTE","",IF(R514="PRINCIPAL AUTEUR",IF(OR(S514="",T514="",V514="",W514="",S514=0),"",IFERROR(IF(OR(VLOOKUP(UPPER(TRIM(SUBSTITUTE(T514,CHAR(160)," "))),AP4:AS49,2,FALSE)&lt;&gt;VLOOKUP(UPPER(TRIM(SUBSTITUTE(W514,CHAR(160)," "))),AP4:AS49,2,FALSE),AND(VLOOKUP(UPPER(TRIM(SUBSTITUTE(T514,CHAR(160)," "))),AP4:AS49,2,FALSE)="AUTRE",UPPER(TRIM(SUBSTITUTE(T514,CHAR(160)," ")))&lt;&gt;UPPER(TRIM(SUBSTITUTE(W514,CHAR(160)," "))))),"",(V514*VLOOKUP(UPPER(TRIM(SUBSTITUTE(W514,CHAR(160)," "))),AP4:AS49,3,FALSE))/(S514*VLOOKUP(UPPER(TRIM(SUBSTITUTE(T514,CHAR(160)," "))),AP4:AS49,3,FALSE))),"")),IFERROR(AK513,"")))</f>
        <v/>
      </c>
      <c r="AL514" s="40" t="str">
        <f t="shared" si="103"/>
        <v/>
      </c>
      <c r="AM514" s="50">
        <f t="shared" si="104"/>
        <v>0</v>
      </c>
      <c r="AN514" s="1"/>
      <c r="AO514" s="1"/>
      <c r="AP514" s="66" t="s">
        <v>463</v>
      </c>
      <c r="AQ514" s="1"/>
      <c r="AR514" s="1"/>
      <c r="AS514" s="1"/>
      <c r="BJ514" s="229">
        <v>1</v>
      </c>
    </row>
    <row r="515" spans="2:62" ht="20.100000000000001" customHeight="1" x14ac:dyDescent="0.25">
      <c r="B515" s="178">
        <f t="shared" si="105"/>
        <v>0</v>
      </c>
      <c r="C515" s="156"/>
      <c r="D515" s="157"/>
      <c r="E515" s="157"/>
      <c r="F515" s="157"/>
      <c r="G515" s="157"/>
      <c r="H515" s="157"/>
      <c r="I515" s="158"/>
      <c r="K515" s="255" t="str">
        <f t="shared" si="106"/>
        <v>►</v>
      </c>
      <c r="L515" s="341"/>
      <c r="M515" s="341"/>
      <c r="N515" s="341"/>
      <c r="O515" s="341"/>
      <c r="P515" s="341"/>
      <c r="Q515" s="1"/>
      <c r="R515" s="1"/>
      <c r="S515" s="77"/>
      <c r="T515" s="77"/>
      <c r="U515" s="77"/>
      <c r="V515" s="77"/>
      <c r="W515" s="1"/>
      <c r="X515" s="46" t="str">
        <f t="shared" si="98"/>
        <v/>
      </c>
      <c r="Y515" s="46" t="str">
        <f>IF(NOT(AND(LEFT(R515,1)="L",R515&lt;&gt;"LIGNE")),"",IF(UPPER(TRIM(W515))="QS","Qt. suffisante",IF(AJ515="","",IF(AF515="MASSE",IF(AJ515&gt;=1,"Kg","g"),IF(AF515="VOLUME",IF(AJ515&gt;=1,"L","cl"),IFERROR(VLOOKUP(UPPER(TRIM(V515)),AP4:AS49,4,FALSE),V515))))))</f>
        <v/>
      </c>
      <c r="Z515" s="78" t="str">
        <f t="shared" si="99"/>
        <v/>
      </c>
      <c r="AA515" s="45" t="str">
        <f>IF(NOT(AND(LEFT(R515,1)="L",R515&lt;&gt;"LIGNE")),"",IF(UPPER(TRIM(W515))="QS","Qt. suffisante",IF(AI515="","",IF(AF515="MASSE",IF(AI515&gt;=1,"Kg","g"),IF(AF515="VOLUME",IF(AI515&gt;=1,"L","cl"),IFERROR(VLOOKUP(UPPER(TRIM(V515)),AP4:AS49,4,FALSE),V515))))))</f>
        <v/>
      </c>
      <c r="AB515" s="47" t="str">
        <f t="shared" si="107"/>
        <v/>
      </c>
      <c r="AC515" s="47" t="str">
        <f t="shared" si="108"/>
        <v/>
      </c>
      <c r="AD515" s="47" t="str">
        <f t="shared" si="100"/>
        <v/>
      </c>
      <c r="AE515" s="1"/>
      <c r="AF515" s="48" t="str">
        <f>IF(NOT(AND(LEFT(R515,1)="L",R515&lt;&gt;"LIGNE")),"",IFERROR(VLOOKUP(UPPER(TRIM(V515)),AP4:AS49,2,FALSE),""))</f>
        <v/>
      </c>
      <c r="AG515" s="49" t="str">
        <f>IF(NOT(AND(LEFT(R515,1)="L",R515&lt;&gt;"LIGNE")),"",IFERROR(VLOOKUP(UPPER(TRIM(V515)),AP4:AS49,3,FALSE),""))</f>
        <v/>
      </c>
      <c r="AH515" s="49" t="str">
        <f t="shared" si="109"/>
        <v/>
      </c>
      <c r="AI515" s="49" t="str">
        <f t="shared" si="101"/>
        <v/>
      </c>
      <c r="AJ515" s="49" t="str">
        <f t="shared" si="102"/>
        <v/>
      </c>
      <c r="AK515" s="40" t="str">
        <f>IF(R515="RECETTE","",IF(R515="PRINCIPAL AUTEUR",IF(OR(S515="",T515="",V515="",W515="",S515=0),"",IFERROR(IF(OR(VLOOKUP(UPPER(TRIM(SUBSTITUTE(T515,CHAR(160)," "))),AP4:AS49,2,FALSE)&lt;&gt;VLOOKUP(UPPER(TRIM(SUBSTITUTE(W515,CHAR(160)," "))),AP4:AS49,2,FALSE),AND(VLOOKUP(UPPER(TRIM(SUBSTITUTE(T515,CHAR(160)," "))),AP4:AS49,2,FALSE)="AUTRE",UPPER(TRIM(SUBSTITUTE(T515,CHAR(160)," ")))&lt;&gt;UPPER(TRIM(SUBSTITUTE(W515,CHAR(160)," "))))),"",(V515*VLOOKUP(UPPER(TRIM(SUBSTITUTE(W515,CHAR(160)," "))),AP4:AS49,3,FALSE))/(S515*VLOOKUP(UPPER(TRIM(SUBSTITUTE(T515,CHAR(160)," "))),AP4:AS49,3,FALSE))),"")),IFERROR(AK514,"")))</f>
        <v/>
      </c>
      <c r="AL515" s="40" t="str">
        <f t="shared" si="103"/>
        <v/>
      </c>
      <c r="AM515" s="50">
        <f t="shared" si="104"/>
        <v>0</v>
      </c>
      <c r="AN515" s="1"/>
      <c r="AO515" s="1"/>
      <c r="AP515" s="66" t="s">
        <v>464</v>
      </c>
      <c r="AQ515" s="1"/>
      <c r="AR515" s="1"/>
      <c r="AS515" s="1"/>
      <c r="BJ515" s="229">
        <v>1</v>
      </c>
    </row>
    <row r="516" spans="2:62" ht="20.100000000000001" customHeight="1" x14ac:dyDescent="0.25">
      <c r="B516" s="178">
        <f t="shared" si="105"/>
        <v>0</v>
      </c>
      <c r="C516" s="156"/>
      <c r="D516" s="157"/>
      <c r="E516" s="157"/>
      <c r="F516" s="157"/>
      <c r="G516" s="157"/>
      <c r="H516" s="157"/>
      <c r="I516" s="158"/>
      <c r="K516" s="255" t="str">
        <f t="shared" si="106"/>
        <v>►</v>
      </c>
      <c r="L516" s="341"/>
      <c r="M516" s="341"/>
      <c r="N516" s="341"/>
      <c r="O516" s="341"/>
      <c r="P516" s="341"/>
      <c r="Q516" s="1"/>
      <c r="R516" s="1"/>
      <c r="S516" s="77"/>
      <c r="T516" s="77"/>
      <c r="U516" s="77"/>
      <c r="V516" s="77"/>
      <c r="W516" s="1"/>
      <c r="X516" s="46" t="str">
        <f t="shared" si="98"/>
        <v/>
      </c>
      <c r="Y516" s="46" t="str">
        <f>IF(NOT(AND(LEFT(R516,1)="L",R516&lt;&gt;"LIGNE")),"",IF(UPPER(TRIM(W516))="QS","Qt. suffisante",IF(AJ516="","",IF(AF516="MASSE",IF(AJ516&gt;=1,"Kg","g"),IF(AF516="VOLUME",IF(AJ516&gt;=1,"L","cl"),IFERROR(VLOOKUP(UPPER(TRIM(V516)),AP4:AS49,4,FALSE),V516))))))</f>
        <v/>
      </c>
      <c r="Z516" s="78" t="str">
        <f t="shared" si="99"/>
        <v/>
      </c>
      <c r="AA516" s="45" t="str">
        <f>IF(NOT(AND(LEFT(R516,1)="L",R516&lt;&gt;"LIGNE")),"",IF(UPPER(TRIM(W516))="QS","Qt. suffisante",IF(AI516="","",IF(AF516="MASSE",IF(AI516&gt;=1,"Kg","g"),IF(AF516="VOLUME",IF(AI516&gt;=1,"L","cl"),IFERROR(VLOOKUP(UPPER(TRIM(V516)),AP4:AS49,4,FALSE),V516))))))</f>
        <v/>
      </c>
      <c r="AB516" s="47" t="str">
        <f t="shared" si="107"/>
        <v/>
      </c>
      <c r="AC516" s="47" t="str">
        <f t="shared" si="108"/>
        <v/>
      </c>
      <c r="AD516" s="47" t="str">
        <f t="shared" si="100"/>
        <v/>
      </c>
      <c r="AE516" s="1"/>
      <c r="AF516" s="48" t="str">
        <f>IF(NOT(AND(LEFT(R516,1)="L",R516&lt;&gt;"LIGNE")),"",IFERROR(VLOOKUP(UPPER(TRIM(V516)),AP4:AS49,2,FALSE),""))</f>
        <v/>
      </c>
      <c r="AG516" s="49" t="str">
        <f>IF(NOT(AND(LEFT(R516,1)="L",R516&lt;&gt;"LIGNE")),"",IFERROR(VLOOKUP(UPPER(TRIM(V516)),AP4:AS49,3,FALSE),""))</f>
        <v/>
      </c>
      <c r="AH516" s="49" t="str">
        <f t="shared" si="109"/>
        <v/>
      </c>
      <c r="AI516" s="49" t="str">
        <f t="shared" si="101"/>
        <v/>
      </c>
      <c r="AJ516" s="49" t="str">
        <f t="shared" si="102"/>
        <v/>
      </c>
      <c r="AK516" s="40" t="str">
        <f>IF(R516="RECETTE","",IF(R516="PRINCIPAL AUTEUR",IF(OR(S516="",T516="",V516="",W516="",S516=0),"",IFERROR(IF(OR(VLOOKUP(UPPER(TRIM(SUBSTITUTE(T516,CHAR(160)," "))),AP4:AS49,2,FALSE)&lt;&gt;VLOOKUP(UPPER(TRIM(SUBSTITUTE(W516,CHAR(160)," "))),AP4:AS49,2,FALSE),AND(VLOOKUP(UPPER(TRIM(SUBSTITUTE(T516,CHAR(160)," "))),AP4:AS49,2,FALSE)="AUTRE",UPPER(TRIM(SUBSTITUTE(T516,CHAR(160)," ")))&lt;&gt;UPPER(TRIM(SUBSTITUTE(W516,CHAR(160)," "))))),"",(V516*VLOOKUP(UPPER(TRIM(SUBSTITUTE(W516,CHAR(160)," "))),AP4:AS49,3,FALSE))/(S516*VLOOKUP(UPPER(TRIM(SUBSTITUTE(T516,CHAR(160)," "))),AP4:AS49,3,FALSE))),"")),IFERROR(AK515,"")))</f>
        <v/>
      </c>
      <c r="AL516" s="40" t="str">
        <f t="shared" si="103"/>
        <v/>
      </c>
      <c r="AM516" s="50">
        <f t="shared" si="104"/>
        <v>0</v>
      </c>
      <c r="AN516" s="1"/>
      <c r="AO516" s="1"/>
      <c r="AP516" s="66" t="s">
        <v>465</v>
      </c>
      <c r="AQ516" s="1"/>
      <c r="AR516" s="1"/>
      <c r="AS516" s="1"/>
      <c r="BJ516" s="229">
        <v>1</v>
      </c>
    </row>
    <row r="517" spans="2:62" ht="20.100000000000001" customHeight="1" x14ac:dyDescent="0.25">
      <c r="B517" s="178">
        <f t="shared" si="105"/>
        <v>0</v>
      </c>
      <c r="C517" s="156"/>
      <c r="D517" s="157"/>
      <c r="E517" s="157"/>
      <c r="F517" s="157"/>
      <c r="G517" s="157"/>
      <c r="H517" s="157"/>
      <c r="I517" s="158"/>
      <c r="K517" s="255" t="str">
        <f t="shared" si="106"/>
        <v>►</v>
      </c>
      <c r="L517" s="341"/>
      <c r="M517" s="341"/>
      <c r="N517" s="341"/>
      <c r="O517" s="341"/>
      <c r="P517" s="341"/>
      <c r="Q517" s="1"/>
      <c r="R517" s="1"/>
      <c r="S517" s="77"/>
      <c r="T517" s="77"/>
      <c r="U517" s="77"/>
      <c r="V517" s="77"/>
      <c r="W517" s="1"/>
      <c r="X517" s="46" t="str">
        <f t="shared" si="98"/>
        <v/>
      </c>
      <c r="Y517" s="46" t="str">
        <f>IF(NOT(AND(LEFT(R517,1)="L",R517&lt;&gt;"LIGNE")),"",IF(UPPER(TRIM(W517))="QS","Qt. suffisante",IF(AJ517="","",IF(AF517="MASSE",IF(AJ517&gt;=1,"Kg","g"),IF(AF517="VOLUME",IF(AJ517&gt;=1,"L","cl"),IFERROR(VLOOKUP(UPPER(TRIM(V517)),AP4:AS49,4,FALSE),V517))))))</f>
        <v/>
      </c>
      <c r="Z517" s="78" t="str">
        <f t="shared" si="99"/>
        <v/>
      </c>
      <c r="AA517" s="45" t="str">
        <f>IF(NOT(AND(LEFT(R517,1)="L",R517&lt;&gt;"LIGNE")),"",IF(UPPER(TRIM(W517))="QS","Qt. suffisante",IF(AI517="","",IF(AF517="MASSE",IF(AI517&gt;=1,"Kg","g"),IF(AF517="VOLUME",IF(AI517&gt;=1,"L","cl"),IFERROR(VLOOKUP(UPPER(TRIM(V517)),AP4:AS49,4,FALSE),V517))))))</f>
        <v/>
      </c>
      <c r="AB517" s="47" t="str">
        <f t="shared" si="107"/>
        <v/>
      </c>
      <c r="AC517" s="47" t="str">
        <f t="shared" si="108"/>
        <v/>
      </c>
      <c r="AD517" s="47" t="str">
        <f t="shared" si="100"/>
        <v/>
      </c>
      <c r="AE517" s="1"/>
      <c r="AF517" s="48" t="str">
        <f>IF(NOT(AND(LEFT(R517,1)="L",R517&lt;&gt;"LIGNE")),"",IFERROR(VLOOKUP(UPPER(TRIM(V517)),AP4:AS49,2,FALSE),""))</f>
        <v/>
      </c>
      <c r="AG517" s="49" t="str">
        <f>IF(NOT(AND(LEFT(R517,1)="L",R517&lt;&gt;"LIGNE")),"",IFERROR(VLOOKUP(UPPER(TRIM(V517)),AP4:AS49,3,FALSE),""))</f>
        <v/>
      </c>
      <c r="AH517" s="49" t="str">
        <f t="shared" si="109"/>
        <v/>
      </c>
      <c r="AI517" s="49" t="str">
        <f t="shared" si="101"/>
        <v/>
      </c>
      <c r="AJ517" s="49" t="str">
        <f t="shared" si="102"/>
        <v/>
      </c>
      <c r="AK517" s="40" t="str">
        <f>IF(R517="RECETTE","",IF(R517="PRINCIPAL AUTEUR",IF(OR(S517="",T517="",V517="",W517="",S517=0),"",IFERROR(IF(OR(VLOOKUP(UPPER(TRIM(SUBSTITUTE(T517,CHAR(160)," "))),AP4:AS49,2,FALSE)&lt;&gt;VLOOKUP(UPPER(TRIM(SUBSTITUTE(W517,CHAR(160)," "))),AP4:AS49,2,FALSE),AND(VLOOKUP(UPPER(TRIM(SUBSTITUTE(T517,CHAR(160)," "))),AP4:AS49,2,FALSE)="AUTRE",UPPER(TRIM(SUBSTITUTE(T517,CHAR(160)," ")))&lt;&gt;UPPER(TRIM(SUBSTITUTE(W517,CHAR(160)," "))))),"",(V517*VLOOKUP(UPPER(TRIM(SUBSTITUTE(W517,CHAR(160)," "))),AP4:AS49,3,FALSE))/(S517*VLOOKUP(UPPER(TRIM(SUBSTITUTE(T517,CHAR(160)," "))),AP4:AS49,3,FALSE))),"")),IFERROR(AK516,"")))</f>
        <v/>
      </c>
      <c r="AL517" s="40" t="str">
        <f t="shared" si="103"/>
        <v/>
      </c>
      <c r="AM517" s="50">
        <f t="shared" si="104"/>
        <v>0</v>
      </c>
      <c r="AN517" s="1"/>
      <c r="AO517" s="1"/>
      <c r="AP517" s="66" t="s">
        <v>466</v>
      </c>
      <c r="AQ517" s="1"/>
      <c r="AR517" s="1"/>
      <c r="AS517" s="1"/>
      <c r="BJ517" s="229">
        <v>1</v>
      </c>
    </row>
    <row r="518" spans="2:62" ht="20.100000000000001" customHeight="1" x14ac:dyDescent="0.25">
      <c r="B518" s="178">
        <f t="shared" si="105"/>
        <v>0</v>
      </c>
      <c r="C518" s="156"/>
      <c r="D518" s="157"/>
      <c r="E518" s="157"/>
      <c r="F518" s="157"/>
      <c r="G518" s="157"/>
      <c r="H518" s="157"/>
      <c r="I518" s="158"/>
      <c r="K518" s="255" t="str">
        <f t="shared" si="106"/>
        <v>►</v>
      </c>
      <c r="L518" s="341"/>
      <c r="M518" s="341"/>
      <c r="N518" s="341"/>
      <c r="O518" s="341"/>
      <c r="P518" s="341"/>
      <c r="Q518" s="1"/>
      <c r="R518" s="1"/>
      <c r="S518" s="77"/>
      <c r="T518" s="77"/>
      <c r="U518" s="77"/>
      <c r="V518" s="77"/>
      <c r="W518" s="1"/>
      <c r="X518" s="46" t="str">
        <f t="shared" si="98"/>
        <v/>
      </c>
      <c r="Y518" s="46" t="str">
        <f>IF(NOT(AND(LEFT(R518,1)="L",R518&lt;&gt;"LIGNE")),"",IF(UPPER(TRIM(W518))="QS","Qt. suffisante",IF(AJ518="","",IF(AF518="MASSE",IF(AJ518&gt;=1,"Kg","g"),IF(AF518="VOLUME",IF(AJ518&gt;=1,"L","cl"),IFERROR(VLOOKUP(UPPER(TRIM(V518)),AP4:AS49,4,FALSE),V518))))))</f>
        <v/>
      </c>
      <c r="Z518" s="78" t="str">
        <f t="shared" si="99"/>
        <v/>
      </c>
      <c r="AA518" s="45" t="str">
        <f>IF(NOT(AND(LEFT(R518,1)="L",R518&lt;&gt;"LIGNE")),"",IF(UPPER(TRIM(W518))="QS","Qt. suffisante",IF(AI518="","",IF(AF518="MASSE",IF(AI518&gt;=1,"Kg","g"),IF(AF518="VOLUME",IF(AI518&gt;=1,"L","cl"),IFERROR(VLOOKUP(UPPER(TRIM(V518)),AP4:AS49,4,FALSE),V518))))))</f>
        <v/>
      </c>
      <c r="AB518" s="47" t="str">
        <f t="shared" si="107"/>
        <v/>
      </c>
      <c r="AC518" s="47" t="str">
        <f t="shared" si="108"/>
        <v/>
      </c>
      <c r="AD518" s="47" t="str">
        <f t="shared" si="100"/>
        <v/>
      </c>
      <c r="AE518" s="1"/>
      <c r="AF518" s="48" t="str">
        <f>IF(NOT(AND(LEFT(R518,1)="L",R518&lt;&gt;"LIGNE")),"",IFERROR(VLOOKUP(UPPER(TRIM(V518)),AP4:AS49,2,FALSE),""))</f>
        <v/>
      </c>
      <c r="AG518" s="49" t="str">
        <f>IF(NOT(AND(LEFT(R518,1)="L",R518&lt;&gt;"LIGNE")),"",IFERROR(VLOOKUP(UPPER(TRIM(V518)),AP4:AS49,3,FALSE),""))</f>
        <v/>
      </c>
      <c r="AH518" s="49" t="str">
        <f t="shared" si="109"/>
        <v/>
      </c>
      <c r="AI518" s="49" t="str">
        <f t="shared" si="101"/>
        <v/>
      </c>
      <c r="AJ518" s="49" t="str">
        <f t="shared" si="102"/>
        <v/>
      </c>
      <c r="AK518" s="40" t="str">
        <f>IF(R518="RECETTE","",IF(R518="PRINCIPAL AUTEUR",IF(OR(S518="",T518="",V518="",W518="",S518=0),"",IFERROR(IF(OR(VLOOKUP(UPPER(TRIM(SUBSTITUTE(T518,CHAR(160)," "))),AP4:AS49,2,FALSE)&lt;&gt;VLOOKUP(UPPER(TRIM(SUBSTITUTE(W518,CHAR(160)," "))),AP4:AS49,2,FALSE),AND(VLOOKUP(UPPER(TRIM(SUBSTITUTE(T518,CHAR(160)," "))),AP4:AS49,2,FALSE)="AUTRE",UPPER(TRIM(SUBSTITUTE(T518,CHAR(160)," ")))&lt;&gt;UPPER(TRIM(SUBSTITUTE(W518,CHAR(160)," "))))),"",(V518*VLOOKUP(UPPER(TRIM(SUBSTITUTE(W518,CHAR(160)," "))),AP4:AS49,3,FALSE))/(S518*VLOOKUP(UPPER(TRIM(SUBSTITUTE(T518,CHAR(160)," "))),AP4:AS49,3,FALSE))),"")),IFERROR(AK517,"")))</f>
        <v/>
      </c>
      <c r="AL518" s="40" t="str">
        <f t="shared" si="103"/>
        <v/>
      </c>
      <c r="AM518" s="50">
        <f t="shared" si="104"/>
        <v>0</v>
      </c>
      <c r="AN518" s="1"/>
      <c r="AO518" s="1"/>
      <c r="AP518" s="66" t="s">
        <v>467</v>
      </c>
      <c r="AQ518" s="1"/>
      <c r="AR518" s="1"/>
      <c r="AS518" s="1"/>
      <c r="BJ518" s="229">
        <v>1</v>
      </c>
    </row>
    <row r="519" spans="2:62" ht="20.100000000000001" customHeight="1" x14ac:dyDescent="0.25">
      <c r="B519" s="178">
        <f t="shared" si="105"/>
        <v>0</v>
      </c>
      <c r="C519" s="156"/>
      <c r="D519" s="157"/>
      <c r="E519" s="157"/>
      <c r="F519" s="157"/>
      <c r="G519" s="157"/>
      <c r="H519" s="157"/>
      <c r="I519" s="158"/>
      <c r="K519" s="255" t="str">
        <f t="shared" si="106"/>
        <v>►</v>
      </c>
      <c r="L519" s="341"/>
      <c r="M519" s="341"/>
      <c r="N519" s="341"/>
      <c r="O519" s="341"/>
      <c r="P519" s="341"/>
      <c r="Q519" s="1"/>
      <c r="R519" s="1"/>
      <c r="S519" s="77"/>
      <c r="T519" s="77"/>
      <c r="U519" s="77"/>
      <c r="V519" s="77"/>
      <c r="W519" s="1"/>
      <c r="X519" s="46" t="str">
        <f t="shared" si="98"/>
        <v/>
      </c>
      <c r="Y519" s="46" t="str">
        <f>IF(NOT(AND(LEFT(R519,1)="L",R519&lt;&gt;"LIGNE")),"",IF(UPPER(TRIM(W519))="QS","Qt. suffisante",IF(AJ519="","",IF(AF519="MASSE",IF(AJ519&gt;=1,"Kg","g"),IF(AF519="VOLUME",IF(AJ519&gt;=1,"L","cl"),IFERROR(VLOOKUP(UPPER(TRIM(V519)),AP4:AS49,4,FALSE),V519))))))</f>
        <v/>
      </c>
      <c r="Z519" s="78" t="str">
        <f t="shared" si="99"/>
        <v/>
      </c>
      <c r="AA519" s="45" t="str">
        <f>IF(NOT(AND(LEFT(R519,1)="L",R519&lt;&gt;"LIGNE")),"",IF(UPPER(TRIM(W519))="QS","Qt. suffisante",IF(AI519="","",IF(AF519="MASSE",IF(AI519&gt;=1,"Kg","g"),IF(AF519="VOLUME",IF(AI519&gt;=1,"L","cl"),IFERROR(VLOOKUP(UPPER(TRIM(V519)),AP4:AS49,4,FALSE),V519))))))</f>
        <v/>
      </c>
      <c r="AB519" s="47" t="str">
        <f t="shared" si="107"/>
        <v/>
      </c>
      <c r="AC519" s="47" t="str">
        <f t="shared" si="108"/>
        <v/>
      </c>
      <c r="AD519" s="47" t="str">
        <f t="shared" si="100"/>
        <v/>
      </c>
      <c r="AE519" s="1"/>
      <c r="AF519" s="48" t="str">
        <f>IF(NOT(AND(LEFT(R519,1)="L",R519&lt;&gt;"LIGNE")),"",IFERROR(VLOOKUP(UPPER(TRIM(V519)),AP4:AS49,2,FALSE),""))</f>
        <v/>
      </c>
      <c r="AG519" s="49" t="str">
        <f>IF(NOT(AND(LEFT(R519,1)="L",R519&lt;&gt;"LIGNE")),"",IFERROR(VLOOKUP(UPPER(TRIM(V519)),AP4:AS49,3,FALSE),""))</f>
        <v/>
      </c>
      <c r="AH519" s="49" t="str">
        <f t="shared" si="109"/>
        <v/>
      </c>
      <c r="AI519" s="49" t="str">
        <f t="shared" si="101"/>
        <v/>
      </c>
      <c r="AJ519" s="49" t="str">
        <f t="shared" si="102"/>
        <v/>
      </c>
      <c r="AK519" s="40" t="str">
        <f>IF(R519="RECETTE","",IF(R519="PRINCIPAL AUTEUR",IF(OR(S519="",T519="",V519="",W519="",S519=0),"",IFERROR(IF(OR(VLOOKUP(UPPER(TRIM(SUBSTITUTE(T519,CHAR(160)," "))),AP4:AS49,2,FALSE)&lt;&gt;VLOOKUP(UPPER(TRIM(SUBSTITUTE(W519,CHAR(160)," "))),AP4:AS49,2,FALSE),AND(VLOOKUP(UPPER(TRIM(SUBSTITUTE(T519,CHAR(160)," "))),AP4:AS49,2,FALSE)="AUTRE",UPPER(TRIM(SUBSTITUTE(T519,CHAR(160)," ")))&lt;&gt;UPPER(TRIM(SUBSTITUTE(W519,CHAR(160)," "))))),"",(V519*VLOOKUP(UPPER(TRIM(SUBSTITUTE(W519,CHAR(160)," "))),AP4:AS49,3,FALSE))/(S519*VLOOKUP(UPPER(TRIM(SUBSTITUTE(T519,CHAR(160)," "))),AP4:AS49,3,FALSE))),"")),IFERROR(AK518,"")))</f>
        <v/>
      </c>
      <c r="AL519" s="40" t="str">
        <f t="shared" si="103"/>
        <v/>
      </c>
      <c r="AM519" s="50">
        <f t="shared" si="104"/>
        <v>0</v>
      </c>
      <c r="AN519" s="1"/>
      <c r="AO519" s="1"/>
      <c r="AP519" s="66" t="s">
        <v>468</v>
      </c>
      <c r="AQ519" s="1"/>
      <c r="AR519" s="1"/>
      <c r="AS519" s="1"/>
      <c r="BJ519" s="229">
        <v>1</v>
      </c>
    </row>
    <row r="520" spans="2:62" ht="20.100000000000001" customHeight="1" x14ac:dyDescent="0.25">
      <c r="B520" s="178">
        <f t="shared" si="105"/>
        <v>0</v>
      </c>
      <c r="C520" s="156"/>
      <c r="D520" s="157"/>
      <c r="E520" s="157"/>
      <c r="F520" s="157"/>
      <c r="G520" s="157"/>
      <c r="H520" s="157"/>
      <c r="I520" s="158"/>
      <c r="K520" s="255" t="str">
        <f t="shared" si="106"/>
        <v>►</v>
      </c>
      <c r="L520" s="341"/>
      <c r="M520" s="341"/>
      <c r="N520" s="341"/>
      <c r="O520" s="341"/>
      <c r="P520" s="341"/>
      <c r="Q520" s="1"/>
      <c r="R520" s="1"/>
      <c r="S520" s="77"/>
      <c r="T520" s="77"/>
      <c r="U520" s="77"/>
      <c r="V520" s="77"/>
      <c r="W520" s="1"/>
      <c r="X520" s="46" t="str">
        <f t="shared" ref="X520:X583" si="110">IF(NOT(AND(LEFT(R520,1)="L",R520&lt;&gt;"LIGNE")),"",IF(UPPER(TRIM(W520))="QS","",IF(AJ520="","",IF(AF520="MASSE",IF(AJ520&gt;=1,ROUND(AJ520,2),ROUND(AJ520*1000,0)),IF(AF520="VOLUME",IF(AJ520&gt;=1,ROUND(AJ520,2),ROUND(AJ520*100,0)),ROUND(AJ520,0))))))</f>
        <v/>
      </c>
      <c r="Y520" s="46" t="str">
        <f>IF(NOT(AND(LEFT(R520,1)="L",R520&lt;&gt;"LIGNE")),"",IF(UPPER(TRIM(W520))="QS","Qt. suffisante",IF(AJ520="","",IF(AF520="MASSE",IF(AJ520&gt;=1,"Kg","g"),IF(AF520="VOLUME",IF(AJ520&gt;=1,"L","cl"),IFERROR(VLOOKUP(UPPER(TRIM(V520)),AP4:AS49,4,FALSE),V520))))))</f>
        <v/>
      </c>
      <c r="Z520" s="78" t="str">
        <f t="shared" ref="Z520:Z583" si="111">IF(NOT(AND(LEFT(R520,1)="L",R520&lt;&gt;"LIGNE")),"",IF(UPPER(TRIM(W520))="QS","",IF(AI520="","",IF(AF520="MASSE",IF(AI520&gt;=1,ROUND(AI520,2),ROUND(AI520*1000,0)),IF(AF520="VOLUME",IF(AI520&gt;=1,ROUND(AI520,2),ROUND(AI520*100,0)),ROUND(AI520,0))))))</f>
        <v/>
      </c>
      <c r="AA520" s="45" t="str">
        <f>IF(NOT(AND(LEFT(R520,1)="L",R520&lt;&gt;"LIGNE")),"",IF(UPPER(TRIM(W520))="QS","Qt. suffisante",IF(AI520="","",IF(AF520="MASSE",IF(AI520&gt;=1,"Kg","g"),IF(AF520="VOLUME",IF(AI520&gt;=1,"L","cl"),IFERROR(VLOOKUP(UPPER(TRIM(V520)),AP4:AS49,4,FALSE),V520))))))</f>
        <v/>
      </c>
      <c r="AB520" s="47" t="str">
        <f t="shared" si="107"/>
        <v/>
      </c>
      <c r="AC520" s="47" t="str">
        <f t="shared" si="108"/>
        <v/>
      </c>
      <c r="AD520" s="47" t="str">
        <f t="shared" ref="AD520:AD583" si="112">IF(R520&lt;&gt;"PRINCIPAL AUTEUR","",IFERROR(VLOOKUP(UPPER(TRIM(SUBSTITUTE(W520,CHAR(160)," "))),$AP$4:$AS$49,2,FALSE),""))</f>
        <v/>
      </c>
      <c r="AE520" s="1"/>
      <c r="AF520" s="48" t="str">
        <f>IF(NOT(AND(LEFT(R520,1)="L",R520&lt;&gt;"LIGNE")),"",IFERROR(VLOOKUP(UPPER(TRIM(V520)),AP4:AS49,2,FALSE),""))</f>
        <v/>
      </c>
      <c r="AG520" s="49" t="str">
        <f>IF(NOT(AND(LEFT(R520,1)="L",R520&lt;&gt;"LIGNE")),"",IFERROR(VLOOKUP(UPPER(TRIM(V520)),AP4:AS49,3,FALSE),""))</f>
        <v/>
      </c>
      <c r="AH520" s="49" t="str">
        <f t="shared" si="109"/>
        <v/>
      </c>
      <c r="AI520" s="49" t="str">
        <f t="shared" ref="AI520:AI583" si="113">IF(NOT(AND(LEFT(R520,1)="L",R520&lt;&gt;"LIGNE")),"",IF(UPPER(TRIM(W520))="QS","",IF(AH520="","",IF(UPPER(TRIM(W520))="F",AH520,IF(AK520="","",AH520*AK520)))))</f>
        <v/>
      </c>
      <c r="AJ520" s="49" t="str">
        <f t="shared" ref="AJ520:AJ583" si="114">IF(NOT(AND(LEFT(R520,1)="L",R520&lt;&gt;"LIGNE")),"",IF(UPPER(TRIM(W520))="QS","",IF(AH520="","",IF(UPPER(TRIM(W520))="F",AH520,IF(AL520="","",AH520*AL520)))))</f>
        <v/>
      </c>
      <c r="AK520" s="40" t="str">
        <f>IF(R520="RECETTE","",IF(R520="PRINCIPAL AUTEUR",IF(OR(S520="",T520="",V520="",W520="",S520=0),"",IFERROR(IF(OR(VLOOKUP(UPPER(TRIM(SUBSTITUTE(T520,CHAR(160)," "))),AP4:AS49,2,FALSE)&lt;&gt;VLOOKUP(UPPER(TRIM(SUBSTITUTE(W520,CHAR(160)," "))),AP4:AS49,2,FALSE),AND(VLOOKUP(UPPER(TRIM(SUBSTITUTE(T520,CHAR(160)," "))),AP4:AS49,2,FALSE)="AUTRE",UPPER(TRIM(SUBSTITUTE(T520,CHAR(160)," ")))&lt;&gt;UPPER(TRIM(SUBSTITUTE(W520,CHAR(160)," "))))),"",(V520*VLOOKUP(UPPER(TRIM(SUBSTITUTE(W520,CHAR(160)," "))),AP4:AS49,3,FALSE))/(S520*VLOOKUP(UPPER(TRIM(SUBSTITUTE(T520,CHAR(160)," "))),AP4:AS49,3,FALSE))),"")),IFERROR(AK519,"")))</f>
        <v/>
      </c>
      <c r="AL520" s="40" t="str">
        <f t="shared" ref="AL520:AL583" si="115">IF(R520="RECETTE","",IF(R520="COUVERTS",IF(OR(INDEX(T:T,ROW())="",INDEX(V:V,ROW())="",INDEX(T:T,ROW())=0),"",IFERROR(INDEX(V:V,ROW())/INDEX(T:T,ROW()),"")),AL519))</f>
        <v/>
      </c>
      <c r="AM520" s="50">
        <f t="shared" ref="AM520:AM583" si="116">IF(R520="RECETTE",S520,AM519)</f>
        <v>0</v>
      </c>
      <c r="AN520" s="1"/>
      <c r="AO520" s="1"/>
      <c r="AP520" s="75" t="s">
        <v>110</v>
      </c>
      <c r="AQ520" s="1"/>
      <c r="AR520" s="1"/>
      <c r="AS520" s="1"/>
      <c r="BJ520" s="229">
        <v>1</v>
      </c>
    </row>
    <row r="521" spans="2:62" ht="20.100000000000001" customHeight="1" x14ac:dyDescent="0.25">
      <c r="B521" s="178">
        <f t="shared" si="105"/>
        <v>0</v>
      </c>
      <c r="C521" s="156"/>
      <c r="D521" s="157"/>
      <c r="E521" s="157"/>
      <c r="F521" s="157"/>
      <c r="G521" s="157"/>
      <c r="H521" s="157"/>
      <c r="I521" s="158"/>
      <c r="K521" s="255" t="str">
        <f t="shared" si="106"/>
        <v>►</v>
      </c>
      <c r="L521" s="341"/>
      <c r="M521" s="341"/>
      <c r="N521" s="341"/>
      <c r="O521" s="341"/>
      <c r="P521" s="341"/>
      <c r="Q521" s="1"/>
      <c r="R521" s="1"/>
      <c r="S521" s="77"/>
      <c r="T521" s="77"/>
      <c r="U521" s="77"/>
      <c r="V521" s="77"/>
      <c r="W521" s="1"/>
      <c r="X521" s="46" t="str">
        <f t="shared" si="110"/>
        <v/>
      </c>
      <c r="Y521" s="46" t="str">
        <f>IF(NOT(AND(LEFT(R521,1)="L",R521&lt;&gt;"LIGNE")),"",IF(UPPER(TRIM(W521))="QS","Qt. suffisante",IF(AJ521="","",IF(AF521="MASSE",IF(AJ521&gt;=1,"Kg","g"),IF(AF521="VOLUME",IF(AJ521&gt;=1,"L","cl"),IFERROR(VLOOKUP(UPPER(TRIM(V521)),AP4:AS49,4,FALSE),V521))))))</f>
        <v/>
      </c>
      <c r="Z521" s="78" t="str">
        <f t="shared" si="111"/>
        <v/>
      </c>
      <c r="AA521" s="45" t="str">
        <f>IF(NOT(AND(LEFT(R521,1)="L",R521&lt;&gt;"LIGNE")),"",IF(UPPER(TRIM(W521))="QS","Qt. suffisante",IF(AI521="","",IF(AF521="MASSE",IF(AI521&gt;=1,"Kg","g"),IF(AF521="VOLUME",IF(AI521&gt;=1,"L","cl"),IFERROR(VLOOKUP(UPPER(TRIM(V521)),AP4:AS49,4,FALSE),V521))))))</f>
        <v/>
      </c>
      <c r="AB521" s="47" t="str">
        <f t="shared" si="107"/>
        <v/>
      </c>
      <c r="AC521" s="47" t="str">
        <f t="shared" si="108"/>
        <v/>
      </c>
      <c r="AD521" s="47" t="str">
        <f t="shared" si="112"/>
        <v/>
      </c>
      <c r="AE521" s="1"/>
      <c r="AF521" s="48" t="str">
        <f>IF(NOT(AND(LEFT(R521,1)="L",R521&lt;&gt;"LIGNE")),"",IFERROR(VLOOKUP(UPPER(TRIM(V521)),AP4:AS49,2,FALSE),""))</f>
        <v/>
      </c>
      <c r="AG521" s="49" t="str">
        <f>IF(NOT(AND(LEFT(R521,1)="L",R521&lt;&gt;"LIGNE")),"",IFERROR(VLOOKUP(UPPER(TRIM(V521)),AP4:AS49,3,FALSE),""))</f>
        <v/>
      </c>
      <c r="AH521" s="49" t="str">
        <f t="shared" si="109"/>
        <v/>
      </c>
      <c r="AI521" s="49" t="str">
        <f t="shared" si="113"/>
        <v/>
      </c>
      <c r="AJ521" s="49" t="str">
        <f t="shared" si="114"/>
        <v/>
      </c>
      <c r="AK521" s="40" t="str">
        <f>IF(R521="RECETTE","",IF(R521="PRINCIPAL AUTEUR",IF(OR(S521="",T521="",V521="",W521="",S521=0),"",IFERROR(IF(OR(VLOOKUP(UPPER(TRIM(SUBSTITUTE(T521,CHAR(160)," "))),AP4:AS49,2,FALSE)&lt;&gt;VLOOKUP(UPPER(TRIM(SUBSTITUTE(W521,CHAR(160)," "))),AP4:AS49,2,FALSE),AND(VLOOKUP(UPPER(TRIM(SUBSTITUTE(T521,CHAR(160)," "))),AP4:AS49,2,FALSE)="AUTRE",UPPER(TRIM(SUBSTITUTE(T521,CHAR(160)," ")))&lt;&gt;UPPER(TRIM(SUBSTITUTE(W521,CHAR(160)," "))))),"",(V521*VLOOKUP(UPPER(TRIM(SUBSTITUTE(W521,CHAR(160)," "))),AP4:AS49,3,FALSE))/(S521*VLOOKUP(UPPER(TRIM(SUBSTITUTE(T521,CHAR(160)," "))),AP4:AS49,3,FALSE))),"")),IFERROR(AK520,"")))</f>
        <v/>
      </c>
      <c r="AL521" s="40" t="str">
        <f t="shared" si="115"/>
        <v/>
      </c>
      <c r="AM521" s="50">
        <f t="shared" si="116"/>
        <v>0</v>
      </c>
      <c r="AN521" s="1"/>
      <c r="AO521" s="1"/>
      <c r="AP521" s="15" t="s">
        <v>323</v>
      </c>
      <c r="AQ521" s="1"/>
      <c r="AR521" s="1"/>
      <c r="AS521" s="1"/>
      <c r="BJ521" s="229">
        <v>1</v>
      </c>
    </row>
    <row r="522" spans="2:62" ht="20.100000000000001" customHeight="1" x14ac:dyDescent="0.25">
      <c r="B522" s="178">
        <f t="shared" si="105"/>
        <v>0</v>
      </c>
      <c r="C522" s="156"/>
      <c r="D522" s="157"/>
      <c r="E522" s="157"/>
      <c r="F522" s="157"/>
      <c r="G522" s="157"/>
      <c r="H522" s="157"/>
      <c r="I522" s="158"/>
      <c r="K522" s="255" t="str">
        <f t="shared" si="106"/>
        <v>►</v>
      </c>
      <c r="L522" s="341"/>
      <c r="M522" s="341"/>
      <c r="N522" s="341"/>
      <c r="O522" s="341"/>
      <c r="P522" s="341"/>
      <c r="Q522" s="1"/>
      <c r="R522" s="1"/>
      <c r="S522" s="77"/>
      <c r="T522" s="77"/>
      <c r="U522" s="77"/>
      <c r="V522" s="77"/>
      <c r="W522" s="1"/>
      <c r="X522" s="46" t="str">
        <f t="shared" si="110"/>
        <v/>
      </c>
      <c r="Y522" s="46" t="str">
        <f>IF(NOT(AND(LEFT(R522,1)="L",R522&lt;&gt;"LIGNE")),"",IF(UPPER(TRIM(W522))="QS","Qt. suffisante",IF(AJ522="","",IF(AF522="MASSE",IF(AJ522&gt;=1,"Kg","g"),IF(AF522="VOLUME",IF(AJ522&gt;=1,"L","cl"),IFERROR(VLOOKUP(UPPER(TRIM(V522)),AP4:AS49,4,FALSE),V522))))))</f>
        <v/>
      </c>
      <c r="Z522" s="78" t="str">
        <f t="shared" si="111"/>
        <v/>
      </c>
      <c r="AA522" s="45" t="str">
        <f>IF(NOT(AND(LEFT(R522,1)="L",R522&lt;&gt;"LIGNE")),"",IF(UPPER(TRIM(W522))="QS","Qt. suffisante",IF(AI522="","",IF(AF522="MASSE",IF(AI522&gt;=1,"Kg","g"),IF(AF522="VOLUME",IF(AI522&gt;=1,"L","cl"),IFERROR(VLOOKUP(UPPER(TRIM(V522)),AP4:AS49,4,FALSE),V522))))))</f>
        <v/>
      </c>
      <c r="AB522" s="47" t="str">
        <f t="shared" si="107"/>
        <v/>
      </c>
      <c r="AC522" s="47" t="str">
        <f t="shared" si="108"/>
        <v/>
      </c>
      <c r="AD522" s="47" t="str">
        <f t="shared" si="112"/>
        <v/>
      </c>
      <c r="AE522" s="1"/>
      <c r="AF522" s="48" t="str">
        <f>IF(NOT(AND(LEFT(R522,1)="L",R522&lt;&gt;"LIGNE")),"",IFERROR(VLOOKUP(UPPER(TRIM(V522)),AP4:AS49,2,FALSE),""))</f>
        <v/>
      </c>
      <c r="AG522" s="49" t="str">
        <f>IF(NOT(AND(LEFT(R522,1)="L",R522&lt;&gt;"LIGNE")),"",IFERROR(VLOOKUP(UPPER(TRIM(V522)),AP4:AS49,3,FALSE),""))</f>
        <v/>
      </c>
      <c r="AH522" s="49" t="str">
        <f t="shared" si="109"/>
        <v/>
      </c>
      <c r="AI522" s="49" t="str">
        <f t="shared" si="113"/>
        <v/>
      </c>
      <c r="AJ522" s="49" t="str">
        <f t="shared" si="114"/>
        <v/>
      </c>
      <c r="AK522" s="40" t="str">
        <f>IF(R522="RECETTE","",IF(R522="PRINCIPAL AUTEUR",IF(OR(S522="",T522="",V522="",W522="",S522=0),"",IFERROR(IF(OR(VLOOKUP(UPPER(TRIM(SUBSTITUTE(T522,CHAR(160)," "))),AP4:AS49,2,FALSE)&lt;&gt;VLOOKUP(UPPER(TRIM(SUBSTITUTE(W522,CHAR(160)," "))),AP4:AS49,2,FALSE),AND(VLOOKUP(UPPER(TRIM(SUBSTITUTE(T522,CHAR(160)," "))),AP4:AS49,2,FALSE)="AUTRE",UPPER(TRIM(SUBSTITUTE(T522,CHAR(160)," ")))&lt;&gt;UPPER(TRIM(SUBSTITUTE(W522,CHAR(160)," "))))),"",(V522*VLOOKUP(UPPER(TRIM(SUBSTITUTE(W522,CHAR(160)," "))),AP4:AS49,3,FALSE))/(S522*VLOOKUP(UPPER(TRIM(SUBSTITUTE(T522,CHAR(160)," "))),AP4:AS49,3,FALSE))),"")),IFERROR(AK521,"")))</f>
        <v/>
      </c>
      <c r="AL522" s="40" t="str">
        <f t="shared" si="115"/>
        <v/>
      </c>
      <c r="AM522" s="50">
        <f t="shared" si="116"/>
        <v>0</v>
      </c>
      <c r="AN522" s="1"/>
      <c r="AO522" s="1"/>
      <c r="AP522" s="21" t="s">
        <v>272</v>
      </c>
      <c r="AQ522" s="1"/>
      <c r="AR522" s="1"/>
      <c r="AS522" s="1"/>
      <c r="BJ522" s="229">
        <v>1</v>
      </c>
    </row>
    <row r="523" spans="2:62" ht="20.100000000000001" customHeight="1" x14ac:dyDescent="0.25">
      <c r="B523" s="178">
        <f t="shared" si="105"/>
        <v>0</v>
      </c>
      <c r="C523" s="156"/>
      <c r="D523" s="157"/>
      <c r="E523" s="157"/>
      <c r="F523" s="157"/>
      <c r="G523" s="157"/>
      <c r="H523" s="157"/>
      <c r="I523" s="158"/>
      <c r="K523" s="255" t="str">
        <f t="shared" si="106"/>
        <v>►</v>
      </c>
      <c r="L523" s="341"/>
      <c r="M523" s="341"/>
      <c r="N523" s="341"/>
      <c r="O523" s="341"/>
      <c r="P523" s="341"/>
      <c r="Q523" s="1"/>
      <c r="R523" s="1"/>
      <c r="S523" s="77"/>
      <c r="T523" s="77"/>
      <c r="U523" s="77"/>
      <c r="V523" s="77"/>
      <c r="W523" s="1"/>
      <c r="X523" s="46" t="str">
        <f t="shared" si="110"/>
        <v/>
      </c>
      <c r="Y523" s="46" t="str">
        <f>IF(NOT(AND(LEFT(R523,1)="L",R523&lt;&gt;"LIGNE")),"",IF(UPPER(TRIM(W523))="QS","Qt. suffisante",IF(AJ523="","",IF(AF523="MASSE",IF(AJ523&gt;=1,"Kg","g"),IF(AF523="VOLUME",IF(AJ523&gt;=1,"L","cl"),IFERROR(VLOOKUP(UPPER(TRIM(V523)),AP4:AS49,4,FALSE),V523))))))</f>
        <v/>
      </c>
      <c r="Z523" s="78" t="str">
        <f t="shared" si="111"/>
        <v/>
      </c>
      <c r="AA523" s="45" t="str">
        <f>IF(NOT(AND(LEFT(R523,1)="L",R523&lt;&gt;"LIGNE")),"",IF(UPPER(TRIM(W523))="QS","Qt. suffisante",IF(AI523="","",IF(AF523="MASSE",IF(AI523&gt;=1,"Kg","g"),IF(AF523="VOLUME",IF(AI523&gt;=1,"L","cl"),IFERROR(VLOOKUP(UPPER(TRIM(V523)),AP4:AS49,4,FALSE),V523))))))</f>
        <v/>
      </c>
      <c r="AB523" s="47" t="str">
        <f t="shared" si="107"/>
        <v/>
      </c>
      <c r="AC523" s="47" t="str">
        <f t="shared" si="108"/>
        <v/>
      </c>
      <c r="AD523" s="47" t="str">
        <f t="shared" si="112"/>
        <v/>
      </c>
      <c r="AE523" s="1"/>
      <c r="AF523" s="48" t="str">
        <f>IF(NOT(AND(LEFT(R523,1)="L",R523&lt;&gt;"LIGNE")),"",IFERROR(VLOOKUP(UPPER(TRIM(V523)),AP4:AS49,2,FALSE),""))</f>
        <v/>
      </c>
      <c r="AG523" s="49" t="str">
        <f>IF(NOT(AND(LEFT(R523,1)="L",R523&lt;&gt;"LIGNE")),"",IFERROR(VLOOKUP(UPPER(TRIM(V523)),AP4:AS49,3,FALSE),""))</f>
        <v/>
      </c>
      <c r="AH523" s="49" t="str">
        <f t="shared" si="109"/>
        <v/>
      </c>
      <c r="AI523" s="49" t="str">
        <f t="shared" si="113"/>
        <v/>
      </c>
      <c r="AJ523" s="49" t="str">
        <f t="shared" si="114"/>
        <v/>
      </c>
      <c r="AK523" s="40" t="str">
        <f>IF(R523="RECETTE","",IF(R523="PRINCIPAL AUTEUR",IF(OR(S523="",T523="",V523="",W523="",S523=0),"",IFERROR(IF(OR(VLOOKUP(UPPER(TRIM(SUBSTITUTE(T523,CHAR(160)," "))),AP4:AS49,2,FALSE)&lt;&gt;VLOOKUP(UPPER(TRIM(SUBSTITUTE(W523,CHAR(160)," "))),AP4:AS49,2,FALSE),AND(VLOOKUP(UPPER(TRIM(SUBSTITUTE(T523,CHAR(160)," "))),AP4:AS49,2,FALSE)="AUTRE",UPPER(TRIM(SUBSTITUTE(T523,CHAR(160)," ")))&lt;&gt;UPPER(TRIM(SUBSTITUTE(W523,CHAR(160)," "))))),"",(V523*VLOOKUP(UPPER(TRIM(SUBSTITUTE(W523,CHAR(160)," "))),AP4:AS49,3,FALSE))/(S523*VLOOKUP(UPPER(TRIM(SUBSTITUTE(T523,CHAR(160)," "))),AP4:AS49,3,FALSE))),"")),IFERROR(AK522,"")))</f>
        <v/>
      </c>
      <c r="AL523" s="40" t="str">
        <f t="shared" si="115"/>
        <v/>
      </c>
      <c r="AM523" s="50">
        <f t="shared" si="116"/>
        <v>0</v>
      </c>
      <c r="AN523" s="1"/>
      <c r="AO523" s="1"/>
      <c r="AP523" s="26" t="s">
        <v>469</v>
      </c>
      <c r="AQ523" s="1"/>
      <c r="AR523" s="1"/>
      <c r="AS523" s="1"/>
      <c r="BJ523" s="229">
        <v>1</v>
      </c>
    </row>
    <row r="524" spans="2:62" ht="20.100000000000001" customHeight="1" x14ac:dyDescent="0.25">
      <c r="B524" s="178">
        <f t="shared" si="105"/>
        <v>0</v>
      </c>
      <c r="C524" s="156"/>
      <c r="D524" s="157"/>
      <c r="E524" s="157"/>
      <c r="F524" s="157"/>
      <c r="G524" s="157"/>
      <c r="H524" s="157"/>
      <c r="I524" s="158"/>
      <c r="K524" s="255" t="str">
        <f t="shared" si="106"/>
        <v>►</v>
      </c>
      <c r="L524" s="341"/>
      <c r="M524" s="341"/>
      <c r="N524" s="341"/>
      <c r="O524" s="341"/>
      <c r="P524" s="341"/>
      <c r="Q524" s="1"/>
      <c r="R524" s="1"/>
      <c r="S524" s="77"/>
      <c r="T524" s="77"/>
      <c r="U524" s="77"/>
      <c r="V524" s="77"/>
      <c r="W524" s="1"/>
      <c r="X524" s="46" t="str">
        <f t="shared" si="110"/>
        <v/>
      </c>
      <c r="Y524" s="46" t="str">
        <f>IF(NOT(AND(LEFT(R524,1)="L",R524&lt;&gt;"LIGNE")),"",IF(UPPER(TRIM(W524))="QS","Qt. suffisante",IF(AJ524="","",IF(AF524="MASSE",IF(AJ524&gt;=1,"Kg","g"),IF(AF524="VOLUME",IF(AJ524&gt;=1,"L","cl"),IFERROR(VLOOKUP(UPPER(TRIM(V524)),AP4:AS49,4,FALSE),V524))))))</f>
        <v/>
      </c>
      <c r="Z524" s="78" t="str">
        <f t="shared" si="111"/>
        <v/>
      </c>
      <c r="AA524" s="45" t="str">
        <f>IF(NOT(AND(LEFT(R524,1)="L",R524&lt;&gt;"LIGNE")),"",IF(UPPER(TRIM(W524))="QS","Qt. suffisante",IF(AI524="","",IF(AF524="MASSE",IF(AI524&gt;=1,"Kg","g"),IF(AF524="VOLUME",IF(AI524&gt;=1,"L","cl"),IFERROR(VLOOKUP(UPPER(TRIM(V524)),AP4:AS49,4,FALSE),V524))))))</f>
        <v/>
      </c>
      <c r="AB524" s="47" t="str">
        <f t="shared" si="107"/>
        <v/>
      </c>
      <c r="AC524" s="47" t="str">
        <f t="shared" si="108"/>
        <v/>
      </c>
      <c r="AD524" s="47" t="str">
        <f t="shared" si="112"/>
        <v/>
      </c>
      <c r="AE524" s="1"/>
      <c r="AF524" s="48" t="str">
        <f>IF(NOT(AND(LEFT(R524,1)="L",R524&lt;&gt;"LIGNE")),"",IFERROR(VLOOKUP(UPPER(TRIM(V524)),AP4:AS49,2,FALSE),""))</f>
        <v/>
      </c>
      <c r="AG524" s="49" t="str">
        <f>IF(NOT(AND(LEFT(R524,1)="L",R524&lt;&gt;"LIGNE")),"",IFERROR(VLOOKUP(UPPER(TRIM(V524)),AP4:AS49,3,FALSE),""))</f>
        <v/>
      </c>
      <c r="AH524" s="49" t="str">
        <f t="shared" si="109"/>
        <v/>
      </c>
      <c r="AI524" s="49" t="str">
        <f t="shared" si="113"/>
        <v/>
      </c>
      <c r="AJ524" s="49" t="str">
        <f t="shared" si="114"/>
        <v/>
      </c>
      <c r="AK524" s="40" t="str">
        <f>IF(R524="RECETTE","",IF(R524="PRINCIPAL AUTEUR",IF(OR(S524="",T524="",V524="",W524="",S524=0),"",IFERROR(IF(OR(VLOOKUP(UPPER(TRIM(SUBSTITUTE(T524,CHAR(160)," "))),AP4:AS49,2,FALSE)&lt;&gt;VLOOKUP(UPPER(TRIM(SUBSTITUTE(W524,CHAR(160)," "))),AP4:AS49,2,FALSE),AND(VLOOKUP(UPPER(TRIM(SUBSTITUTE(T524,CHAR(160)," "))),AP4:AS49,2,FALSE)="AUTRE",UPPER(TRIM(SUBSTITUTE(T524,CHAR(160)," ")))&lt;&gt;UPPER(TRIM(SUBSTITUTE(W524,CHAR(160)," "))))),"",(V524*VLOOKUP(UPPER(TRIM(SUBSTITUTE(W524,CHAR(160)," "))),AP4:AS49,3,FALSE))/(S524*VLOOKUP(UPPER(TRIM(SUBSTITUTE(T524,CHAR(160)," "))),AP4:AS49,3,FALSE))),"")),IFERROR(AK523,"")))</f>
        <v/>
      </c>
      <c r="AL524" s="40" t="str">
        <f t="shared" si="115"/>
        <v/>
      </c>
      <c r="AM524" s="50">
        <f t="shared" si="116"/>
        <v>0</v>
      </c>
      <c r="AN524" s="1"/>
      <c r="AO524" s="1"/>
      <c r="AP524" s="26" t="s">
        <v>470</v>
      </c>
      <c r="AQ524" s="1"/>
      <c r="AR524" s="1"/>
      <c r="AS524" s="1"/>
      <c r="BJ524" s="229">
        <v>1</v>
      </c>
    </row>
    <row r="525" spans="2:62" ht="20.100000000000001" customHeight="1" x14ac:dyDescent="0.25">
      <c r="B525" s="178">
        <f t="shared" si="105"/>
        <v>0</v>
      </c>
      <c r="C525" s="156"/>
      <c r="D525" s="157"/>
      <c r="E525" s="157"/>
      <c r="F525" s="157"/>
      <c r="G525" s="157"/>
      <c r="H525" s="157"/>
      <c r="I525" s="158"/>
      <c r="K525" s="255" t="str">
        <f t="shared" si="106"/>
        <v>►</v>
      </c>
      <c r="L525" s="341"/>
      <c r="M525" s="341"/>
      <c r="N525" s="341"/>
      <c r="O525" s="341"/>
      <c r="P525" s="341"/>
      <c r="Q525" s="1"/>
      <c r="R525" s="1"/>
      <c r="S525" s="77"/>
      <c r="T525" s="77"/>
      <c r="U525" s="77"/>
      <c r="V525" s="77"/>
      <c r="W525" s="1"/>
      <c r="X525" s="46" t="str">
        <f t="shared" si="110"/>
        <v/>
      </c>
      <c r="Y525" s="46" t="str">
        <f>IF(NOT(AND(LEFT(R525,1)="L",R525&lt;&gt;"LIGNE")),"",IF(UPPER(TRIM(W525))="QS","Qt. suffisante",IF(AJ525="","",IF(AF525="MASSE",IF(AJ525&gt;=1,"Kg","g"),IF(AF525="VOLUME",IF(AJ525&gt;=1,"L","cl"),IFERROR(VLOOKUP(UPPER(TRIM(V525)),AP4:AS49,4,FALSE),V525))))))</f>
        <v/>
      </c>
      <c r="Z525" s="78" t="str">
        <f t="shared" si="111"/>
        <v/>
      </c>
      <c r="AA525" s="45" t="str">
        <f>IF(NOT(AND(LEFT(R525,1)="L",R525&lt;&gt;"LIGNE")),"",IF(UPPER(TRIM(W525))="QS","Qt. suffisante",IF(AI525="","",IF(AF525="MASSE",IF(AI525&gt;=1,"Kg","g"),IF(AF525="VOLUME",IF(AI525&gt;=1,"L","cl"),IFERROR(VLOOKUP(UPPER(TRIM(V525)),AP4:AS49,4,FALSE),V525))))))</f>
        <v/>
      </c>
      <c r="AB525" s="47" t="str">
        <f t="shared" si="107"/>
        <v/>
      </c>
      <c r="AC525" s="47" t="str">
        <f t="shared" si="108"/>
        <v/>
      </c>
      <c r="AD525" s="47" t="str">
        <f t="shared" si="112"/>
        <v/>
      </c>
      <c r="AE525" s="1"/>
      <c r="AF525" s="48" t="str">
        <f>IF(NOT(AND(LEFT(R525,1)="L",R525&lt;&gt;"LIGNE")),"",IFERROR(VLOOKUP(UPPER(TRIM(V525)),AP4:AS49,2,FALSE),""))</f>
        <v/>
      </c>
      <c r="AG525" s="49" t="str">
        <f>IF(NOT(AND(LEFT(R525,1)="L",R525&lt;&gt;"LIGNE")),"",IFERROR(VLOOKUP(UPPER(TRIM(V525)),AP4:AS49,3,FALSE),""))</f>
        <v/>
      </c>
      <c r="AH525" s="49" t="str">
        <f t="shared" si="109"/>
        <v/>
      </c>
      <c r="AI525" s="49" t="str">
        <f t="shared" si="113"/>
        <v/>
      </c>
      <c r="AJ525" s="49" t="str">
        <f t="shared" si="114"/>
        <v/>
      </c>
      <c r="AK525" s="40" t="str">
        <f>IF(R525="RECETTE","",IF(R525="PRINCIPAL AUTEUR",IF(OR(S525="",T525="",V525="",W525="",S525=0),"",IFERROR(IF(OR(VLOOKUP(UPPER(TRIM(SUBSTITUTE(T525,CHAR(160)," "))),AP4:AS49,2,FALSE)&lt;&gt;VLOOKUP(UPPER(TRIM(SUBSTITUTE(W525,CHAR(160)," "))),AP4:AS49,2,FALSE),AND(VLOOKUP(UPPER(TRIM(SUBSTITUTE(T525,CHAR(160)," "))),AP4:AS49,2,FALSE)="AUTRE",UPPER(TRIM(SUBSTITUTE(T525,CHAR(160)," ")))&lt;&gt;UPPER(TRIM(SUBSTITUTE(W525,CHAR(160)," "))))),"",(V525*VLOOKUP(UPPER(TRIM(SUBSTITUTE(W525,CHAR(160)," "))),AP4:AS49,3,FALSE))/(S525*VLOOKUP(UPPER(TRIM(SUBSTITUTE(T525,CHAR(160)," "))),AP4:AS49,3,FALSE))),"")),IFERROR(AK524,"")))</f>
        <v/>
      </c>
      <c r="AL525" s="40" t="str">
        <f t="shared" si="115"/>
        <v/>
      </c>
      <c r="AM525" s="50">
        <f t="shared" si="116"/>
        <v>0</v>
      </c>
      <c r="AN525" s="1"/>
      <c r="AO525" s="1"/>
      <c r="AP525" s="26" t="s">
        <v>471</v>
      </c>
      <c r="AQ525" s="1"/>
      <c r="AR525" s="1"/>
      <c r="AS525" s="1"/>
      <c r="BJ525" s="229">
        <v>1</v>
      </c>
    </row>
    <row r="526" spans="2:62" ht="20.100000000000001" customHeight="1" x14ac:dyDescent="0.25">
      <c r="B526" s="178">
        <f t="shared" si="105"/>
        <v>0</v>
      </c>
      <c r="C526" s="156"/>
      <c r="D526" s="157"/>
      <c r="E526" s="157"/>
      <c r="F526" s="157"/>
      <c r="G526" s="157"/>
      <c r="H526" s="157"/>
      <c r="I526" s="158"/>
      <c r="K526" s="255" t="str">
        <f t="shared" si="106"/>
        <v>►</v>
      </c>
      <c r="L526" s="341"/>
      <c r="M526" s="341"/>
      <c r="N526" s="341"/>
      <c r="O526" s="341"/>
      <c r="P526" s="341"/>
      <c r="Q526" s="1"/>
      <c r="R526" s="1"/>
      <c r="S526" s="77"/>
      <c r="T526" s="77"/>
      <c r="U526" s="77"/>
      <c r="V526" s="77"/>
      <c r="W526" s="1"/>
      <c r="X526" s="46" t="str">
        <f t="shared" si="110"/>
        <v/>
      </c>
      <c r="Y526" s="46" t="str">
        <f>IF(NOT(AND(LEFT(R526,1)="L",R526&lt;&gt;"LIGNE")),"",IF(UPPER(TRIM(W526))="QS","Qt. suffisante",IF(AJ526="","",IF(AF526="MASSE",IF(AJ526&gt;=1,"Kg","g"),IF(AF526="VOLUME",IF(AJ526&gt;=1,"L","cl"),IFERROR(VLOOKUP(UPPER(TRIM(V526)),AP4:AS49,4,FALSE),V526))))))</f>
        <v/>
      </c>
      <c r="Z526" s="78" t="str">
        <f t="shared" si="111"/>
        <v/>
      </c>
      <c r="AA526" s="45" t="str">
        <f>IF(NOT(AND(LEFT(R526,1)="L",R526&lt;&gt;"LIGNE")),"",IF(UPPER(TRIM(W526))="QS","Qt. suffisante",IF(AI526="","",IF(AF526="MASSE",IF(AI526&gt;=1,"Kg","g"),IF(AF526="VOLUME",IF(AI526&gt;=1,"L","cl"),IFERROR(VLOOKUP(UPPER(TRIM(V526)),AP4:AS49,4,FALSE),V526))))))</f>
        <v/>
      </c>
      <c r="AB526" s="47" t="str">
        <f t="shared" si="107"/>
        <v/>
      </c>
      <c r="AC526" s="47" t="str">
        <f t="shared" si="108"/>
        <v/>
      </c>
      <c r="AD526" s="47" t="str">
        <f t="shared" si="112"/>
        <v/>
      </c>
      <c r="AE526" s="1"/>
      <c r="AF526" s="48" t="str">
        <f>IF(NOT(AND(LEFT(R526,1)="L",R526&lt;&gt;"LIGNE")),"",IFERROR(VLOOKUP(UPPER(TRIM(V526)),AP4:AS49,2,FALSE),""))</f>
        <v/>
      </c>
      <c r="AG526" s="49" t="str">
        <f>IF(NOT(AND(LEFT(R526,1)="L",R526&lt;&gt;"LIGNE")),"",IFERROR(VLOOKUP(UPPER(TRIM(V526)),AP4:AS49,3,FALSE),""))</f>
        <v/>
      </c>
      <c r="AH526" s="49" t="str">
        <f t="shared" si="109"/>
        <v/>
      </c>
      <c r="AI526" s="49" t="str">
        <f t="shared" si="113"/>
        <v/>
      </c>
      <c r="AJ526" s="49" t="str">
        <f t="shared" si="114"/>
        <v/>
      </c>
      <c r="AK526" s="40" t="str">
        <f>IF(R526="RECETTE","",IF(R526="PRINCIPAL AUTEUR",IF(OR(S526="",T526="",V526="",W526="",S526=0),"",IFERROR(IF(OR(VLOOKUP(UPPER(TRIM(SUBSTITUTE(T526,CHAR(160)," "))),AP4:AS49,2,FALSE)&lt;&gt;VLOOKUP(UPPER(TRIM(SUBSTITUTE(W526,CHAR(160)," "))),AP4:AS49,2,FALSE),AND(VLOOKUP(UPPER(TRIM(SUBSTITUTE(T526,CHAR(160)," "))),AP4:AS49,2,FALSE)="AUTRE",UPPER(TRIM(SUBSTITUTE(T526,CHAR(160)," ")))&lt;&gt;UPPER(TRIM(SUBSTITUTE(W526,CHAR(160)," "))))),"",(V526*VLOOKUP(UPPER(TRIM(SUBSTITUTE(W526,CHAR(160)," "))),AP4:AS49,3,FALSE))/(S526*VLOOKUP(UPPER(TRIM(SUBSTITUTE(T526,CHAR(160)," "))),AP4:AS49,3,FALSE))),"")),IFERROR(AK525,"")))</f>
        <v/>
      </c>
      <c r="AL526" s="40" t="str">
        <f t="shared" si="115"/>
        <v/>
      </c>
      <c r="AM526" s="50">
        <f t="shared" si="116"/>
        <v>0</v>
      </c>
      <c r="AN526" s="1"/>
      <c r="AO526" s="1"/>
      <c r="AP526" s="51" t="s">
        <v>0</v>
      </c>
      <c r="AQ526" s="1"/>
      <c r="AR526" s="1"/>
      <c r="AS526" s="1"/>
      <c r="BJ526" s="229">
        <v>1</v>
      </c>
    </row>
    <row r="527" spans="2:62" ht="20.100000000000001" customHeight="1" x14ac:dyDescent="0.25">
      <c r="B527" s="178">
        <f t="shared" si="105"/>
        <v>0</v>
      </c>
      <c r="C527" s="156"/>
      <c r="D527" s="157"/>
      <c r="E527" s="157"/>
      <c r="F527" s="157"/>
      <c r="G527" s="157"/>
      <c r="H527" s="157"/>
      <c r="I527" s="158"/>
      <c r="K527" s="255" t="str">
        <f t="shared" si="106"/>
        <v>►</v>
      </c>
      <c r="L527" s="341"/>
      <c r="M527" s="341"/>
      <c r="N527" s="341"/>
      <c r="O527" s="341"/>
      <c r="P527" s="341"/>
      <c r="Q527" s="1"/>
      <c r="R527" s="1"/>
      <c r="S527" s="77"/>
      <c r="T527" s="77"/>
      <c r="U527" s="77"/>
      <c r="V527" s="77"/>
      <c r="W527" s="1"/>
      <c r="X527" s="46" t="str">
        <f t="shared" si="110"/>
        <v/>
      </c>
      <c r="Y527" s="46" t="str">
        <f>IF(NOT(AND(LEFT(R527,1)="L",R527&lt;&gt;"LIGNE")),"",IF(UPPER(TRIM(W527))="QS","Qt. suffisante",IF(AJ527="","",IF(AF527="MASSE",IF(AJ527&gt;=1,"Kg","g"),IF(AF527="VOLUME",IF(AJ527&gt;=1,"L","cl"),IFERROR(VLOOKUP(UPPER(TRIM(V527)),AP4:AS49,4,FALSE),V527))))))</f>
        <v/>
      </c>
      <c r="Z527" s="78" t="str">
        <f t="shared" si="111"/>
        <v/>
      </c>
      <c r="AA527" s="45" t="str">
        <f>IF(NOT(AND(LEFT(R527,1)="L",R527&lt;&gt;"LIGNE")),"",IF(UPPER(TRIM(W527))="QS","Qt. suffisante",IF(AI527="","",IF(AF527="MASSE",IF(AI527&gt;=1,"Kg","g"),IF(AF527="VOLUME",IF(AI527&gt;=1,"L","cl"),IFERROR(VLOOKUP(UPPER(TRIM(V527)),AP4:AS49,4,FALSE),V527))))))</f>
        <v/>
      </c>
      <c r="AB527" s="47" t="str">
        <f t="shared" si="107"/>
        <v/>
      </c>
      <c r="AC527" s="47" t="str">
        <f t="shared" si="108"/>
        <v/>
      </c>
      <c r="AD527" s="47" t="str">
        <f t="shared" si="112"/>
        <v/>
      </c>
      <c r="AE527" s="1"/>
      <c r="AF527" s="48" t="str">
        <f>IF(NOT(AND(LEFT(R527,1)="L",R527&lt;&gt;"LIGNE")),"",IFERROR(VLOOKUP(UPPER(TRIM(V527)),AP4:AS49,2,FALSE),""))</f>
        <v/>
      </c>
      <c r="AG527" s="49" t="str">
        <f>IF(NOT(AND(LEFT(R527,1)="L",R527&lt;&gt;"LIGNE")),"",IFERROR(VLOOKUP(UPPER(TRIM(V527)),AP4:AS49,3,FALSE),""))</f>
        <v/>
      </c>
      <c r="AH527" s="49" t="str">
        <f t="shared" si="109"/>
        <v/>
      </c>
      <c r="AI527" s="49" t="str">
        <f t="shared" si="113"/>
        <v/>
      </c>
      <c r="AJ527" s="49" t="str">
        <f t="shared" si="114"/>
        <v/>
      </c>
      <c r="AK527" s="40" t="str">
        <f>IF(R527="RECETTE","",IF(R527="PRINCIPAL AUTEUR",IF(OR(S527="",T527="",V527="",W527="",S527=0),"",IFERROR(IF(OR(VLOOKUP(UPPER(TRIM(SUBSTITUTE(T527,CHAR(160)," "))),AP4:AS49,2,FALSE)&lt;&gt;VLOOKUP(UPPER(TRIM(SUBSTITUTE(W527,CHAR(160)," "))),AP4:AS49,2,FALSE),AND(VLOOKUP(UPPER(TRIM(SUBSTITUTE(T527,CHAR(160)," "))),AP4:AS49,2,FALSE)="AUTRE",UPPER(TRIM(SUBSTITUTE(T527,CHAR(160)," ")))&lt;&gt;UPPER(TRIM(SUBSTITUTE(W527,CHAR(160)," "))))),"",(V527*VLOOKUP(UPPER(TRIM(SUBSTITUTE(W527,CHAR(160)," "))),AP4:AS49,3,FALSE))/(S527*VLOOKUP(UPPER(TRIM(SUBSTITUTE(T527,CHAR(160)," "))),AP4:AS49,3,FALSE))),"")),IFERROR(AK526,"")))</f>
        <v/>
      </c>
      <c r="AL527" s="40" t="str">
        <f t="shared" si="115"/>
        <v/>
      </c>
      <c r="AM527" s="50">
        <f t="shared" si="116"/>
        <v>0</v>
      </c>
      <c r="AN527" s="1"/>
      <c r="AO527" s="1"/>
      <c r="AP527" s="55" t="s">
        <v>314</v>
      </c>
      <c r="AQ527" s="1"/>
      <c r="AR527" s="1"/>
      <c r="AS527" s="1"/>
      <c r="BJ527" s="229">
        <v>1</v>
      </c>
    </row>
    <row r="528" spans="2:62" ht="20.100000000000001" customHeight="1" x14ac:dyDescent="0.25">
      <c r="B528" s="178">
        <f t="shared" si="105"/>
        <v>0</v>
      </c>
      <c r="C528" s="156"/>
      <c r="D528" s="157"/>
      <c r="E528" s="157"/>
      <c r="F528" s="157"/>
      <c r="G528" s="157"/>
      <c r="H528" s="157"/>
      <c r="I528" s="158"/>
      <c r="K528" s="255" t="str">
        <f t="shared" si="106"/>
        <v>►</v>
      </c>
      <c r="L528" s="341"/>
      <c r="M528" s="341"/>
      <c r="N528" s="341"/>
      <c r="O528" s="341"/>
      <c r="P528" s="341"/>
      <c r="Q528" s="1"/>
      <c r="R528" s="1"/>
      <c r="S528" s="77"/>
      <c r="T528" s="77"/>
      <c r="U528" s="77"/>
      <c r="V528" s="77"/>
      <c r="W528" s="1"/>
      <c r="X528" s="46" t="str">
        <f t="shared" si="110"/>
        <v/>
      </c>
      <c r="Y528" s="46" t="str">
        <f>IF(NOT(AND(LEFT(R528,1)="L",R528&lt;&gt;"LIGNE")),"",IF(UPPER(TRIM(W528))="QS","Qt. suffisante",IF(AJ528="","",IF(AF528="MASSE",IF(AJ528&gt;=1,"Kg","g"),IF(AF528="VOLUME",IF(AJ528&gt;=1,"L","cl"),IFERROR(VLOOKUP(UPPER(TRIM(V528)),AP4:AS49,4,FALSE),V528))))))</f>
        <v/>
      </c>
      <c r="Z528" s="78" t="str">
        <f t="shared" si="111"/>
        <v/>
      </c>
      <c r="AA528" s="45" t="str">
        <f>IF(NOT(AND(LEFT(R528,1)="L",R528&lt;&gt;"LIGNE")),"",IF(UPPER(TRIM(W528))="QS","Qt. suffisante",IF(AI528="","",IF(AF528="MASSE",IF(AI528&gt;=1,"Kg","g"),IF(AF528="VOLUME",IF(AI528&gt;=1,"L","cl"),IFERROR(VLOOKUP(UPPER(TRIM(V528)),AP4:AS49,4,FALSE),V528))))))</f>
        <v/>
      </c>
      <c r="AB528" s="47" t="str">
        <f t="shared" si="107"/>
        <v/>
      </c>
      <c r="AC528" s="47" t="str">
        <f t="shared" si="108"/>
        <v/>
      </c>
      <c r="AD528" s="47" t="str">
        <f t="shared" si="112"/>
        <v/>
      </c>
      <c r="AE528" s="1"/>
      <c r="AF528" s="48" t="str">
        <f>IF(NOT(AND(LEFT(R528,1)="L",R528&lt;&gt;"LIGNE")),"",IFERROR(VLOOKUP(UPPER(TRIM(V528)),AP4:AS49,2,FALSE),""))</f>
        <v/>
      </c>
      <c r="AG528" s="49" t="str">
        <f>IF(NOT(AND(LEFT(R528,1)="L",R528&lt;&gt;"LIGNE")),"",IFERROR(VLOOKUP(UPPER(TRIM(V528)),AP4:AS49,3,FALSE),""))</f>
        <v/>
      </c>
      <c r="AH528" s="49" t="str">
        <f t="shared" si="109"/>
        <v/>
      </c>
      <c r="AI528" s="49" t="str">
        <f t="shared" si="113"/>
        <v/>
      </c>
      <c r="AJ528" s="49" t="str">
        <f t="shared" si="114"/>
        <v/>
      </c>
      <c r="AK528" s="40" t="str">
        <f>IF(R528="RECETTE","",IF(R528="PRINCIPAL AUTEUR",IF(OR(S528="",T528="",V528="",W528="",S528=0),"",IFERROR(IF(OR(VLOOKUP(UPPER(TRIM(SUBSTITUTE(T528,CHAR(160)," "))),AP4:AS49,2,FALSE)&lt;&gt;VLOOKUP(UPPER(TRIM(SUBSTITUTE(W528,CHAR(160)," "))),AP4:AS49,2,FALSE),AND(VLOOKUP(UPPER(TRIM(SUBSTITUTE(T528,CHAR(160)," "))),AP4:AS49,2,FALSE)="AUTRE",UPPER(TRIM(SUBSTITUTE(T528,CHAR(160)," ")))&lt;&gt;UPPER(TRIM(SUBSTITUTE(W528,CHAR(160)," "))))),"",(V528*VLOOKUP(UPPER(TRIM(SUBSTITUTE(W528,CHAR(160)," "))),AP4:AS49,3,FALSE))/(S528*VLOOKUP(UPPER(TRIM(SUBSTITUTE(T528,CHAR(160)," "))),AP4:AS49,3,FALSE))),"")),IFERROR(AK527,"")))</f>
        <v/>
      </c>
      <c r="AL528" s="40" t="str">
        <f t="shared" si="115"/>
        <v/>
      </c>
      <c r="AM528" s="50">
        <f t="shared" si="116"/>
        <v>0</v>
      </c>
      <c r="AN528" s="1"/>
      <c r="AO528" s="1"/>
      <c r="AP528" s="55" t="s">
        <v>312</v>
      </c>
      <c r="AQ528" s="1"/>
      <c r="AR528" s="1"/>
      <c r="AS528" s="1"/>
      <c r="BJ528" s="229">
        <v>1</v>
      </c>
    </row>
    <row r="529" spans="2:62" ht="20.100000000000001" customHeight="1" x14ac:dyDescent="0.25">
      <c r="B529" s="178">
        <f t="shared" si="105"/>
        <v>0</v>
      </c>
      <c r="C529" s="156"/>
      <c r="D529" s="157"/>
      <c r="E529" s="157"/>
      <c r="F529" s="157"/>
      <c r="G529" s="157"/>
      <c r="H529" s="157"/>
      <c r="I529" s="158"/>
      <c r="K529" s="255" t="str">
        <f t="shared" si="106"/>
        <v>►</v>
      </c>
      <c r="L529" s="341"/>
      <c r="M529" s="341"/>
      <c r="N529" s="341"/>
      <c r="O529" s="341"/>
      <c r="P529" s="341"/>
      <c r="Q529" s="1"/>
      <c r="R529" s="1"/>
      <c r="S529" s="77"/>
      <c r="T529" s="77"/>
      <c r="U529" s="77"/>
      <c r="V529" s="77"/>
      <c r="W529" s="1"/>
      <c r="X529" s="46" t="str">
        <f t="shared" si="110"/>
        <v/>
      </c>
      <c r="Y529" s="46" t="str">
        <f>IF(NOT(AND(LEFT(R529,1)="L",R529&lt;&gt;"LIGNE")),"",IF(UPPER(TRIM(W529))="QS","Qt. suffisante",IF(AJ529="","",IF(AF529="MASSE",IF(AJ529&gt;=1,"Kg","g"),IF(AF529="VOLUME",IF(AJ529&gt;=1,"L","cl"),IFERROR(VLOOKUP(UPPER(TRIM(V529)),AP4:AS49,4,FALSE),V529))))))</f>
        <v/>
      </c>
      <c r="Z529" s="78" t="str">
        <f t="shared" si="111"/>
        <v/>
      </c>
      <c r="AA529" s="45" t="str">
        <f>IF(NOT(AND(LEFT(R529,1)="L",R529&lt;&gt;"LIGNE")),"",IF(UPPER(TRIM(W529))="QS","Qt. suffisante",IF(AI529="","",IF(AF529="MASSE",IF(AI529&gt;=1,"Kg","g"),IF(AF529="VOLUME",IF(AI529&gt;=1,"L","cl"),IFERROR(VLOOKUP(UPPER(TRIM(V529)),AP4:AS49,4,FALSE),V529))))))</f>
        <v/>
      </c>
      <c r="AB529" s="47" t="str">
        <f t="shared" si="107"/>
        <v/>
      </c>
      <c r="AC529" s="47" t="str">
        <f t="shared" si="108"/>
        <v/>
      </c>
      <c r="AD529" s="47" t="str">
        <f t="shared" si="112"/>
        <v/>
      </c>
      <c r="AE529" s="1"/>
      <c r="AF529" s="48" t="str">
        <f>IF(NOT(AND(LEFT(R529,1)="L",R529&lt;&gt;"LIGNE")),"",IFERROR(VLOOKUP(UPPER(TRIM(V529)),AP4:AS49,2,FALSE),""))</f>
        <v/>
      </c>
      <c r="AG529" s="49" t="str">
        <f>IF(NOT(AND(LEFT(R529,1)="L",R529&lt;&gt;"LIGNE")),"",IFERROR(VLOOKUP(UPPER(TRIM(V529)),AP4:AS49,3,FALSE),""))</f>
        <v/>
      </c>
      <c r="AH529" s="49" t="str">
        <f t="shared" si="109"/>
        <v/>
      </c>
      <c r="AI529" s="49" t="str">
        <f t="shared" si="113"/>
        <v/>
      </c>
      <c r="AJ529" s="49" t="str">
        <f t="shared" si="114"/>
        <v/>
      </c>
      <c r="AK529" s="40" t="str">
        <f>IF(R529="RECETTE","",IF(R529="PRINCIPAL AUTEUR",IF(OR(S529="",T529="",V529="",W529="",S529=0),"",IFERROR(IF(OR(VLOOKUP(UPPER(TRIM(SUBSTITUTE(T529,CHAR(160)," "))),AP4:AS49,2,FALSE)&lt;&gt;VLOOKUP(UPPER(TRIM(SUBSTITUTE(W529,CHAR(160)," "))),AP4:AS49,2,FALSE),AND(VLOOKUP(UPPER(TRIM(SUBSTITUTE(T529,CHAR(160)," "))),AP4:AS49,2,FALSE)="AUTRE",UPPER(TRIM(SUBSTITUTE(T529,CHAR(160)," ")))&lt;&gt;UPPER(TRIM(SUBSTITUTE(W529,CHAR(160)," "))))),"",(V529*VLOOKUP(UPPER(TRIM(SUBSTITUTE(W529,CHAR(160)," "))),AP4:AS49,3,FALSE))/(S529*VLOOKUP(UPPER(TRIM(SUBSTITUTE(T529,CHAR(160)," "))),AP4:AS49,3,FALSE))),"")),IFERROR(AK528,"")))</f>
        <v/>
      </c>
      <c r="AL529" s="40" t="str">
        <f t="shared" si="115"/>
        <v/>
      </c>
      <c r="AM529" s="50">
        <f t="shared" si="116"/>
        <v>0</v>
      </c>
      <c r="AN529" s="1"/>
      <c r="AO529" s="1"/>
      <c r="AP529" s="55" t="s">
        <v>311</v>
      </c>
      <c r="AQ529" s="1"/>
      <c r="AR529" s="1"/>
      <c r="AS529" s="1"/>
      <c r="BJ529" s="229">
        <v>1</v>
      </c>
    </row>
    <row r="530" spans="2:62" ht="20.100000000000001" customHeight="1" x14ac:dyDescent="0.25">
      <c r="B530" s="178">
        <f t="shared" si="105"/>
        <v>0</v>
      </c>
      <c r="C530" s="156"/>
      <c r="D530" s="157"/>
      <c r="E530" s="157"/>
      <c r="F530" s="157"/>
      <c r="G530" s="157"/>
      <c r="H530" s="157"/>
      <c r="I530" s="158"/>
      <c r="K530" s="255" t="str">
        <f t="shared" si="106"/>
        <v>►</v>
      </c>
      <c r="L530" s="341"/>
      <c r="M530" s="341"/>
      <c r="N530" s="341"/>
      <c r="O530" s="341"/>
      <c r="P530" s="341"/>
      <c r="Q530" s="1"/>
      <c r="R530" s="1"/>
      <c r="S530" s="77"/>
      <c r="T530" s="77"/>
      <c r="U530" s="77"/>
      <c r="V530" s="77"/>
      <c r="W530" s="1"/>
      <c r="X530" s="46" t="str">
        <f t="shared" si="110"/>
        <v/>
      </c>
      <c r="Y530" s="46" t="str">
        <f>IF(NOT(AND(LEFT(R530,1)="L",R530&lt;&gt;"LIGNE")),"",IF(UPPER(TRIM(W530))="QS","Qt. suffisante",IF(AJ530="","",IF(AF530="MASSE",IF(AJ530&gt;=1,"Kg","g"),IF(AF530="VOLUME",IF(AJ530&gt;=1,"L","cl"),IFERROR(VLOOKUP(UPPER(TRIM(V530)),AP4:AS49,4,FALSE),V530))))))</f>
        <v/>
      </c>
      <c r="Z530" s="78" t="str">
        <f t="shared" si="111"/>
        <v/>
      </c>
      <c r="AA530" s="45" t="str">
        <f>IF(NOT(AND(LEFT(R530,1)="L",R530&lt;&gt;"LIGNE")),"",IF(UPPER(TRIM(W530))="QS","Qt. suffisante",IF(AI530="","",IF(AF530="MASSE",IF(AI530&gt;=1,"Kg","g"),IF(AF530="VOLUME",IF(AI530&gt;=1,"L","cl"),IFERROR(VLOOKUP(UPPER(TRIM(V530)),AP4:AS49,4,FALSE),V530))))))</f>
        <v/>
      </c>
      <c r="AB530" s="47" t="str">
        <f t="shared" si="107"/>
        <v/>
      </c>
      <c r="AC530" s="47" t="str">
        <f t="shared" si="108"/>
        <v/>
      </c>
      <c r="AD530" s="47" t="str">
        <f t="shared" si="112"/>
        <v/>
      </c>
      <c r="AE530" s="1"/>
      <c r="AF530" s="48" t="str">
        <f>IF(NOT(AND(LEFT(R530,1)="L",R530&lt;&gt;"LIGNE")),"",IFERROR(VLOOKUP(UPPER(TRIM(V530)),AP4:AS49,2,FALSE),""))</f>
        <v/>
      </c>
      <c r="AG530" s="49" t="str">
        <f>IF(NOT(AND(LEFT(R530,1)="L",R530&lt;&gt;"LIGNE")),"",IFERROR(VLOOKUP(UPPER(TRIM(V530)),AP4:AS49,3,FALSE),""))</f>
        <v/>
      </c>
      <c r="AH530" s="49" t="str">
        <f t="shared" si="109"/>
        <v/>
      </c>
      <c r="AI530" s="49" t="str">
        <f t="shared" si="113"/>
        <v/>
      </c>
      <c r="AJ530" s="49" t="str">
        <f t="shared" si="114"/>
        <v/>
      </c>
      <c r="AK530" s="40" t="str">
        <f>IF(R530="RECETTE","",IF(R530="PRINCIPAL AUTEUR",IF(OR(S530="",T530="",V530="",W530="",S530=0),"",IFERROR(IF(OR(VLOOKUP(UPPER(TRIM(SUBSTITUTE(T530,CHAR(160)," "))),AP4:AS49,2,FALSE)&lt;&gt;VLOOKUP(UPPER(TRIM(SUBSTITUTE(W530,CHAR(160)," "))),AP4:AS49,2,FALSE),AND(VLOOKUP(UPPER(TRIM(SUBSTITUTE(T530,CHAR(160)," "))),AP4:AS49,2,FALSE)="AUTRE",UPPER(TRIM(SUBSTITUTE(T530,CHAR(160)," ")))&lt;&gt;UPPER(TRIM(SUBSTITUTE(W530,CHAR(160)," "))))),"",(V530*VLOOKUP(UPPER(TRIM(SUBSTITUTE(W530,CHAR(160)," "))),AP4:AS49,3,FALSE))/(S530*VLOOKUP(UPPER(TRIM(SUBSTITUTE(T530,CHAR(160)," "))),AP4:AS49,3,FALSE))),"")),IFERROR(AK529,"")))</f>
        <v/>
      </c>
      <c r="AL530" s="40" t="str">
        <f t="shared" si="115"/>
        <v/>
      </c>
      <c r="AM530" s="50">
        <f t="shared" si="116"/>
        <v>0</v>
      </c>
      <c r="AN530" s="1"/>
      <c r="AO530" s="1"/>
      <c r="AP530" s="64" t="s">
        <v>318</v>
      </c>
      <c r="AQ530" s="1"/>
      <c r="AR530" s="1"/>
      <c r="AS530" s="1"/>
      <c r="BJ530" s="229">
        <v>1</v>
      </c>
    </row>
    <row r="531" spans="2:62" ht="20.100000000000001" customHeight="1" x14ac:dyDescent="0.25">
      <c r="B531" s="178">
        <f t="shared" si="105"/>
        <v>0</v>
      </c>
      <c r="C531" s="156"/>
      <c r="D531" s="157"/>
      <c r="E531" s="157"/>
      <c r="F531" s="157"/>
      <c r="G531" s="157"/>
      <c r="H531" s="157"/>
      <c r="I531" s="158"/>
      <c r="K531" s="255" t="str">
        <f t="shared" si="106"/>
        <v>►</v>
      </c>
      <c r="L531" s="341"/>
      <c r="M531" s="341"/>
      <c r="N531" s="341"/>
      <c r="O531" s="341"/>
      <c r="P531" s="341"/>
      <c r="Q531" s="1"/>
      <c r="R531" s="1"/>
      <c r="S531" s="77"/>
      <c r="T531" s="77"/>
      <c r="U531" s="77"/>
      <c r="V531" s="77"/>
      <c r="W531" s="1"/>
      <c r="X531" s="46" t="str">
        <f t="shared" si="110"/>
        <v/>
      </c>
      <c r="Y531" s="46" t="str">
        <f>IF(NOT(AND(LEFT(R531,1)="L",R531&lt;&gt;"LIGNE")),"",IF(UPPER(TRIM(W531))="QS","Qt. suffisante",IF(AJ531="","",IF(AF531="MASSE",IF(AJ531&gt;=1,"Kg","g"),IF(AF531="VOLUME",IF(AJ531&gt;=1,"L","cl"),IFERROR(VLOOKUP(UPPER(TRIM(V531)),AP4:AS49,4,FALSE),V531))))))</f>
        <v/>
      </c>
      <c r="Z531" s="78" t="str">
        <f t="shared" si="111"/>
        <v/>
      </c>
      <c r="AA531" s="45" t="str">
        <f>IF(NOT(AND(LEFT(R531,1)="L",R531&lt;&gt;"LIGNE")),"",IF(UPPER(TRIM(W531))="QS","Qt. suffisante",IF(AI531="","",IF(AF531="MASSE",IF(AI531&gt;=1,"Kg","g"),IF(AF531="VOLUME",IF(AI531&gt;=1,"L","cl"),IFERROR(VLOOKUP(UPPER(TRIM(V531)),AP4:AS49,4,FALSE),V531))))))</f>
        <v/>
      </c>
      <c r="AB531" s="47" t="str">
        <f t="shared" si="107"/>
        <v/>
      </c>
      <c r="AC531" s="47" t="str">
        <f t="shared" si="108"/>
        <v/>
      </c>
      <c r="AD531" s="47" t="str">
        <f t="shared" si="112"/>
        <v/>
      </c>
      <c r="AE531" s="1"/>
      <c r="AF531" s="48" t="str">
        <f>IF(NOT(AND(LEFT(R531,1)="L",R531&lt;&gt;"LIGNE")),"",IFERROR(VLOOKUP(UPPER(TRIM(V531)),AP4:AS49,2,FALSE),""))</f>
        <v/>
      </c>
      <c r="AG531" s="49" t="str">
        <f>IF(NOT(AND(LEFT(R531,1)="L",R531&lt;&gt;"LIGNE")),"",IFERROR(VLOOKUP(UPPER(TRIM(V531)),AP4:AS49,3,FALSE),""))</f>
        <v/>
      </c>
      <c r="AH531" s="49" t="str">
        <f t="shared" si="109"/>
        <v/>
      </c>
      <c r="AI531" s="49" t="str">
        <f t="shared" si="113"/>
        <v/>
      </c>
      <c r="AJ531" s="49" t="str">
        <f t="shared" si="114"/>
        <v/>
      </c>
      <c r="AK531" s="40" t="str">
        <f>IF(R531="RECETTE","",IF(R531="PRINCIPAL AUTEUR",IF(OR(S531="",T531="",V531="",W531="",S531=0),"",IFERROR(IF(OR(VLOOKUP(UPPER(TRIM(SUBSTITUTE(T531,CHAR(160)," "))),AP4:AS49,2,FALSE)&lt;&gt;VLOOKUP(UPPER(TRIM(SUBSTITUTE(W531,CHAR(160)," "))),AP4:AS49,2,FALSE),AND(VLOOKUP(UPPER(TRIM(SUBSTITUTE(T531,CHAR(160)," "))),AP4:AS49,2,FALSE)="AUTRE",UPPER(TRIM(SUBSTITUTE(T531,CHAR(160)," ")))&lt;&gt;UPPER(TRIM(SUBSTITUTE(W531,CHAR(160)," "))))),"",(V531*VLOOKUP(UPPER(TRIM(SUBSTITUTE(W531,CHAR(160)," "))),AP4:AS49,3,FALSE))/(S531*VLOOKUP(UPPER(TRIM(SUBSTITUTE(T531,CHAR(160)," "))),AP4:AS49,3,FALSE))),"")),IFERROR(AK530,"")))</f>
        <v/>
      </c>
      <c r="AL531" s="40" t="str">
        <f t="shared" si="115"/>
        <v/>
      </c>
      <c r="AM531" s="50">
        <f t="shared" si="116"/>
        <v>0</v>
      </c>
      <c r="AN531" s="1"/>
      <c r="AO531" s="1"/>
      <c r="AP531" s="64" t="s">
        <v>316</v>
      </c>
      <c r="AQ531" s="1"/>
      <c r="AR531" s="1"/>
      <c r="AS531" s="1"/>
      <c r="BJ531" s="229">
        <v>1</v>
      </c>
    </row>
    <row r="532" spans="2:62" ht="20.100000000000001" customHeight="1" x14ac:dyDescent="0.25">
      <c r="B532" s="178">
        <f t="shared" si="105"/>
        <v>0</v>
      </c>
      <c r="C532" s="156"/>
      <c r="D532" s="157"/>
      <c r="E532" s="157"/>
      <c r="F532" s="157"/>
      <c r="G532" s="157"/>
      <c r="H532" s="157"/>
      <c r="I532" s="158"/>
      <c r="K532" s="255" t="str">
        <f t="shared" si="106"/>
        <v>►</v>
      </c>
      <c r="L532" s="341"/>
      <c r="M532" s="341"/>
      <c r="N532" s="341"/>
      <c r="O532" s="341"/>
      <c r="P532" s="341"/>
      <c r="Q532" s="1"/>
      <c r="R532" s="1"/>
      <c r="S532" s="77"/>
      <c r="T532" s="77"/>
      <c r="U532" s="77"/>
      <c r="V532" s="77"/>
      <c r="W532" s="1"/>
      <c r="X532" s="46" t="str">
        <f t="shared" si="110"/>
        <v/>
      </c>
      <c r="Y532" s="46" t="str">
        <f>IF(NOT(AND(LEFT(R532,1)="L",R532&lt;&gt;"LIGNE")),"",IF(UPPER(TRIM(W532))="QS","Qt. suffisante",IF(AJ532="","",IF(AF532="MASSE",IF(AJ532&gt;=1,"Kg","g"),IF(AF532="VOLUME",IF(AJ532&gt;=1,"L","cl"),IFERROR(VLOOKUP(UPPER(TRIM(V532)),AP4:AS49,4,FALSE),V532))))))</f>
        <v/>
      </c>
      <c r="Z532" s="78" t="str">
        <f t="shared" si="111"/>
        <v/>
      </c>
      <c r="AA532" s="45" t="str">
        <f>IF(NOT(AND(LEFT(R532,1)="L",R532&lt;&gt;"LIGNE")),"",IF(UPPER(TRIM(W532))="QS","Qt. suffisante",IF(AI532="","",IF(AF532="MASSE",IF(AI532&gt;=1,"Kg","g"),IF(AF532="VOLUME",IF(AI532&gt;=1,"L","cl"),IFERROR(VLOOKUP(UPPER(TRIM(V532)),AP4:AS49,4,FALSE),V532))))))</f>
        <v/>
      </c>
      <c r="AB532" s="47" t="str">
        <f t="shared" si="107"/>
        <v/>
      </c>
      <c r="AC532" s="47" t="str">
        <f t="shared" si="108"/>
        <v/>
      </c>
      <c r="AD532" s="47" t="str">
        <f t="shared" si="112"/>
        <v/>
      </c>
      <c r="AE532" s="1"/>
      <c r="AF532" s="48" t="str">
        <f>IF(NOT(AND(LEFT(R532,1)="L",R532&lt;&gt;"LIGNE")),"",IFERROR(VLOOKUP(UPPER(TRIM(V532)),AP4:AS49,2,FALSE),""))</f>
        <v/>
      </c>
      <c r="AG532" s="49" t="str">
        <f>IF(NOT(AND(LEFT(R532,1)="L",R532&lt;&gt;"LIGNE")),"",IFERROR(VLOOKUP(UPPER(TRIM(V532)),AP4:AS49,3,FALSE),""))</f>
        <v/>
      </c>
      <c r="AH532" s="49" t="str">
        <f t="shared" si="109"/>
        <v/>
      </c>
      <c r="AI532" s="49" t="str">
        <f t="shared" si="113"/>
        <v/>
      </c>
      <c r="AJ532" s="49" t="str">
        <f t="shared" si="114"/>
        <v/>
      </c>
      <c r="AK532" s="40" t="str">
        <f>IF(R532="RECETTE","",IF(R532="PRINCIPAL AUTEUR",IF(OR(S532="",T532="",V532="",W532="",S532=0),"",IFERROR(IF(OR(VLOOKUP(UPPER(TRIM(SUBSTITUTE(T532,CHAR(160)," "))),AP4:AS49,2,FALSE)&lt;&gt;VLOOKUP(UPPER(TRIM(SUBSTITUTE(W532,CHAR(160)," "))),AP4:AS49,2,FALSE),AND(VLOOKUP(UPPER(TRIM(SUBSTITUTE(T532,CHAR(160)," "))),AP4:AS49,2,FALSE)="AUTRE",UPPER(TRIM(SUBSTITUTE(T532,CHAR(160)," ")))&lt;&gt;UPPER(TRIM(SUBSTITUTE(W532,CHAR(160)," "))))),"",(V532*VLOOKUP(UPPER(TRIM(SUBSTITUTE(W532,CHAR(160)," "))),AP4:AS49,3,FALSE))/(S532*VLOOKUP(UPPER(TRIM(SUBSTITUTE(T532,CHAR(160)," "))),AP4:AS49,3,FALSE))),"")),IFERROR(AK531,"")))</f>
        <v/>
      </c>
      <c r="AL532" s="40" t="str">
        <f t="shared" si="115"/>
        <v/>
      </c>
      <c r="AM532" s="50">
        <f t="shared" si="116"/>
        <v>0</v>
      </c>
      <c r="AN532" s="1"/>
      <c r="AO532" s="1"/>
      <c r="AP532" s="64" t="s">
        <v>368</v>
      </c>
      <c r="AQ532" s="1"/>
      <c r="AR532" s="1"/>
      <c r="AS532" s="1"/>
      <c r="BJ532" s="229">
        <v>1</v>
      </c>
    </row>
    <row r="533" spans="2:62" ht="20.100000000000001" customHeight="1" x14ac:dyDescent="0.25">
      <c r="B533" s="178">
        <f t="shared" si="105"/>
        <v>0</v>
      </c>
      <c r="C533" s="156"/>
      <c r="D533" s="157"/>
      <c r="E533" s="157"/>
      <c r="F533" s="157"/>
      <c r="G533" s="157"/>
      <c r="H533" s="157"/>
      <c r="I533" s="158"/>
      <c r="K533" s="255" t="str">
        <f t="shared" si="106"/>
        <v>►</v>
      </c>
      <c r="L533" s="341"/>
      <c r="M533" s="341"/>
      <c r="N533" s="341"/>
      <c r="O533" s="341"/>
      <c r="P533" s="341"/>
      <c r="Q533" s="1"/>
      <c r="R533" s="1"/>
      <c r="S533" s="77"/>
      <c r="T533" s="77"/>
      <c r="U533" s="77"/>
      <c r="V533" s="77"/>
      <c r="W533" s="1"/>
      <c r="X533" s="46" t="str">
        <f t="shared" si="110"/>
        <v/>
      </c>
      <c r="Y533" s="46" t="str">
        <f>IF(NOT(AND(LEFT(R533,1)="L",R533&lt;&gt;"LIGNE")),"",IF(UPPER(TRIM(W533))="QS","Qt. suffisante",IF(AJ533="","",IF(AF533="MASSE",IF(AJ533&gt;=1,"Kg","g"),IF(AF533="VOLUME",IF(AJ533&gt;=1,"L","cl"),IFERROR(VLOOKUP(UPPER(TRIM(V533)),AP4:AS49,4,FALSE),V533))))))</f>
        <v/>
      </c>
      <c r="Z533" s="78" t="str">
        <f t="shared" si="111"/>
        <v/>
      </c>
      <c r="AA533" s="45" t="str">
        <f>IF(NOT(AND(LEFT(R533,1)="L",R533&lt;&gt;"LIGNE")),"",IF(UPPER(TRIM(W533))="QS","Qt. suffisante",IF(AI533="","",IF(AF533="MASSE",IF(AI533&gt;=1,"Kg","g"),IF(AF533="VOLUME",IF(AI533&gt;=1,"L","cl"),IFERROR(VLOOKUP(UPPER(TRIM(V533)),AP4:AS49,4,FALSE),V533))))))</f>
        <v/>
      </c>
      <c r="AB533" s="47" t="str">
        <f t="shared" si="107"/>
        <v/>
      </c>
      <c r="AC533" s="47" t="str">
        <f t="shared" si="108"/>
        <v/>
      </c>
      <c r="AD533" s="47" t="str">
        <f t="shared" si="112"/>
        <v/>
      </c>
      <c r="AE533" s="1"/>
      <c r="AF533" s="48" t="str">
        <f>IF(NOT(AND(LEFT(R533,1)="L",R533&lt;&gt;"LIGNE")),"",IFERROR(VLOOKUP(UPPER(TRIM(V533)),AP4:AS49,2,FALSE),""))</f>
        <v/>
      </c>
      <c r="AG533" s="49" t="str">
        <f>IF(NOT(AND(LEFT(R533,1)="L",R533&lt;&gt;"LIGNE")),"",IFERROR(VLOOKUP(UPPER(TRIM(V533)),AP4:AS49,3,FALSE),""))</f>
        <v/>
      </c>
      <c r="AH533" s="49" t="str">
        <f t="shared" si="109"/>
        <v/>
      </c>
      <c r="AI533" s="49" t="str">
        <f t="shared" si="113"/>
        <v/>
      </c>
      <c r="AJ533" s="49" t="str">
        <f t="shared" si="114"/>
        <v/>
      </c>
      <c r="AK533" s="40" t="str">
        <f>IF(R533="RECETTE","",IF(R533="PRINCIPAL AUTEUR",IF(OR(S533="",T533="",V533="",W533="",S533=0),"",IFERROR(IF(OR(VLOOKUP(UPPER(TRIM(SUBSTITUTE(T533,CHAR(160)," "))),AP4:AS49,2,FALSE)&lt;&gt;VLOOKUP(UPPER(TRIM(SUBSTITUTE(W533,CHAR(160)," "))),AP4:AS49,2,FALSE),AND(VLOOKUP(UPPER(TRIM(SUBSTITUTE(T533,CHAR(160)," "))),AP4:AS49,2,FALSE)="AUTRE",UPPER(TRIM(SUBSTITUTE(T533,CHAR(160)," ")))&lt;&gt;UPPER(TRIM(SUBSTITUTE(W533,CHAR(160)," "))))),"",(V533*VLOOKUP(UPPER(TRIM(SUBSTITUTE(W533,CHAR(160)," "))),AP4:AS49,3,FALSE))/(S533*VLOOKUP(UPPER(TRIM(SUBSTITUTE(T533,CHAR(160)," "))),AP4:AS49,3,FALSE))),"")),IFERROR(AK532,"")))</f>
        <v/>
      </c>
      <c r="AL533" s="40" t="str">
        <f t="shared" si="115"/>
        <v/>
      </c>
      <c r="AM533" s="50">
        <f t="shared" si="116"/>
        <v>0</v>
      </c>
      <c r="AN533" s="1"/>
      <c r="AO533" s="1"/>
      <c r="AP533" s="64" t="s">
        <v>49</v>
      </c>
      <c r="AQ533" s="1"/>
      <c r="AR533" s="1"/>
      <c r="AS533" s="1"/>
      <c r="BJ533" s="229">
        <v>1</v>
      </c>
    </row>
    <row r="534" spans="2:62" ht="20.100000000000001" customHeight="1" x14ac:dyDescent="0.25">
      <c r="B534" s="178">
        <f t="shared" si="105"/>
        <v>0</v>
      </c>
      <c r="C534" s="156"/>
      <c r="D534" s="157"/>
      <c r="E534" s="157"/>
      <c r="F534" s="157"/>
      <c r="G534" s="157"/>
      <c r="H534" s="157"/>
      <c r="I534" s="158"/>
      <c r="K534" s="255" t="str">
        <f t="shared" si="106"/>
        <v>►</v>
      </c>
      <c r="L534" s="341"/>
      <c r="M534" s="341"/>
      <c r="N534" s="341"/>
      <c r="O534" s="341"/>
      <c r="P534" s="341"/>
      <c r="Q534" s="1"/>
      <c r="R534" s="1"/>
      <c r="S534" s="77"/>
      <c r="T534" s="77"/>
      <c r="U534" s="77"/>
      <c r="V534" s="77"/>
      <c r="W534" s="1"/>
      <c r="X534" s="46" t="str">
        <f t="shared" si="110"/>
        <v/>
      </c>
      <c r="Y534" s="46" t="str">
        <f>IF(NOT(AND(LEFT(R534,1)="L",R534&lt;&gt;"LIGNE")),"",IF(UPPER(TRIM(W534))="QS","Qt. suffisante",IF(AJ534="","",IF(AF534="MASSE",IF(AJ534&gt;=1,"Kg","g"),IF(AF534="VOLUME",IF(AJ534&gt;=1,"L","cl"),IFERROR(VLOOKUP(UPPER(TRIM(V534)),AP4:AS49,4,FALSE),V534))))))</f>
        <v/>
      </c>
      <c r="Z534" s="78" t="str">
        <f t="shared" si="111"/>
        <v/>
      </c>
      <c r="AA534" s="45" t="str">
        <f>IF(NOT(AND(LEFT(R534,1)="L",R534&lt;&gt;"LIGNE")),"",IF(UPPER(TRIM(W534))="QS","Qt. suffisante",IF(AI534="","",IF(AF534="MASSE",IF(AI534&gt;=1,"Kg","g"),IF(AF534="VOLUME",IF(AI534&gt;=1,"L","cl"),IFERROR(VLOOKUP(UPPER(TRIM(V534)),AP4:AS49,4,FALSE),V534))))))</f>
        <v/>
      </c>
      <c r="AB534" s="47" t="str">
        <f t="shared" si="107"/>
        <v/>
      </c>
      <c r="AC534" s="47" t="str">
        <f t="shared" si="108"/>
        <v/>
      </c>
      <c r="AD534" s="47" t="str">
        <f t="shared" si="112"/>
        <v/>
      </c>
      <c r="AE534" s="1"/>
      <c r="AF534" s="48" t="str">
        <f>IF(NOT(AND(LEFT(R534,1)="L",R534&lt;&gt;"LIGNE")),"",IFERROR(VLOOKUP(UPPER(TRIM(V534)),AP4:AS49,2,FALSE),""))</f>
        <v/>
      </c>
      <c r="AG534" s="49" t="str">
        <f>IF(NOT(AND(LEFT(R534,1)="L",R534&lt;&gt;"LIGNE")),"",IFERROR(VLOOKUP(UPPER(TRIM(V534)),AP4:AS49,3,FALSE),""))</f>
        <v/>
      </c>
      <c r="AH534" s="49" t="str">
        <f t="shared" si="109"/>
        <v/>
      </c>
      <c r="AI534" s="49" t="str">
        <f t="shared" si="113"/>
        <v/>
      </c>
      <c r="AJ534" s="49" t="str">
        <f t="shared" si="114"/>
        <v/>
      </c>
      <c r="AK534" s="40" t="str">
        <f>IF(R534="RECETTE","",IF(R534="PRINCIPAL AUTEUR",IF(OR(S534="",T534="",V534="",W534="",S534=0),"",IFERROR(IF(OR(VLOOKUP(UPPER(TRIM(SUBSTITUTE(T534,CHAR(160)," "))),AP4:AS49,2,FALSE)&lt;&gt;VLOOKUP(UPPER(TRIM(SUBSTITUTE(W534,CHAR(160)," "))),AP4:AS49,2,FALSE),AND(VLOOKUP(UPPER(TRIM(SUBSTITUTE(T534,CHAR(160)," "))),AP4:AS49,2,FALSE)="AUTRE",UPPER(TRIM(SUBSTITUTE(T534,CHAR(160)," ")))&lt;&gt;UPPER(TRIM(SUBSTITUTE(W534,CHAR(160)," "))))),"",(V534*VLOOKUP(UPPER(TRIM(SUBSTITUTE(W534,CHAR(160)," "))),AP4:AS49,3,FALSE))/(S534*VLOOKUP(UPPER(TRIM(SUBSTITUTE(T534,CHAR(160)," "))),AP4:AS49,3,FALSE))),"")),IFERROR(AK533,"")))</f>
        <v/>
      </c>
      <c r="AL534" s="40" t="str">
        <f t="shared" si="115"/>
        <v/>
      </c>
      <c r="AM534" s="50">
        <f t="shared" si="116"/>
        <v>0</v>
      </c>
      <c r="AN534" s="1"/>
      <c r="AO534" s="1"/>
      <c r="AP534" s="64" t="s">
        <v>439</v>
      </c>
      <c r="AQ534" s="1"/>
      <c r="AR534" s="1"/>
      <c r="AS534" s="1"/>
      <c r="BJ534" s="229">
        <v>1</v>
      </c>
    </row>
    <row r="535" spans="2:62" ht="20.100000000000001" customHeight="1" x14ac:dyDescent="0.25">
      <c r="B535" s="178">
        <f t="shared" si="105"/>
        <v>0</v>
      </c>
      <c r="C535" s="156"/>
      <c r="D535" s="157"/>
      <c r="E535" s="157"/>
      <c r="F535" s="157"/>
      <c r="G535" s="157"/>
      <c r="H535" s="157"/>
      <c r="I535" s="158"/>
      <c r="K535" s="255" t="str">
        <f t="shared" si="106"/>
        <v>►</v>
      </c>
      <c r="L535" s="341"/>
      <c r="M535" s="341"/>
      <c r="N535" s="341"/>
      <c r="O535" s="341"/>
      <c r="P535" s="341"/>
      <c r="Q535" s="1"/>
      <c r="R535" s="1"/>
      <c r="S535" s="77"/>
      <c r="T535" s="77"/>
      <c r="U535" s="77"/>
      <c r="V535" s="77"/>
      <c r="W535" s="1"/>
      <c r="X535" s="46" t="str">
        <f t="shared" si="110"/>
        <v/>
      </c>
      <c r="Y535" s="46" t="str">
        <f>IF(NOT(AND(LEFT(R535,1)="L",R535&lt;&gt;"LIGNE")),"",IF(UPPER(TRIM(W535))="QS","Qt. suffisante",IF(AJ535="","",IF(AF535="MASSE",IF(AJ535&gt;=1,"Kg","g"),IF(AF535="VOLUME",IF(AJ535&gt;=1,"L","cl"),IFERROR(VLOOKUP(UPPER(TRIM(V535)),AP4:AS49,4,FALSE),V535))))))</f>
        <v/>
      </c>
      <c r="Z535" s="78" t="str">
        <f t="shared" si="111"/>
        <v/>
      </c>
      <c r="AA535" s="45" t="str">
        <f>IF(NOT(AND(LEFT(R535,1)="L",R535&lt;&gt;"LIGNE")),"",IF(UPPER(TRIM(W535))="QS","Qt. suffisante",IF(AI535="","",IF(AF535="MASSE",IF(AI535&gt;=1,"Kg","g"),IF(AF535="VOLUME",IF(AI535&gt;=1,"L","cl"),IFERROR(VLOOKUP(UPPER(TRIM(V535)),AP4:AS49,4,FALSE),V535))))))</f>
        <v/>
      </c>
      <c r="AB535" s="47" t="str">
        <f t="shared" si="107"/>
        <v/>
      </c>
      <c r="AC535" s="47" t="str">
        <f t="shared" si="108"/>
        <v/>
      </c>
      <c r="AD535" s="47" t="str">
        <f t="shared" si="112"/>
        <v/>
      </c>
      <c r="AE535" s="1"/>
      <c r="AF535" s="48" t="str">
        <f>IF(NOT(AND(LEFT(R535,1)="L",R535&lt;&gt;"LIGNE")),"",IFERROR(VLOOKUP(UPPER(TRIM(V535)),AP4:AS49,2,FALSE),""))</f>
        <v/>
      </c>
      <c r="AG535" s="49" t="str">
        <f>IF(NOT(AND(LEFT(R535,1)="L",R535&lt;&gt;"LIGNE")),"",IFERROR(VLOOKUP(UPPER(TRIM(V535)),AP4:AS49,3,FALSE),""))</f>
        <v/>
      </c>
      <c r="AH535" s="49" t="str">
        <f t="shared" si="109"/>
        <v/>
      </c>
      <c r="AI535" s="49" t="str">
        <f t="shared" si="113"/>
        <v/>
      </c>
      <c r="AJ535" s="49" t="str">
        <f t="shared" si="114"/>
        <v/>
      </c>
      <c r="AK535" s="40" t="str">
        <f>IF(R535="RECETTE","",IF(R535="PRINCIPAL AUTEUR",IF(OR(S535="",T535="",V535="",W535="",S535=0),"",IFERROR(IF(OR(VLOOKUP(UPPER(TRIM(SUBSTITUTE(T535,CHAR(160)," "))),AP4:AS49,2,FALSE)&lt;&gt;VLOOKUP(UPPER(TRIM(SUBSTITUTE(W535,CHAR(160)," "))),AP4:AS49,2,FALSE),AND(VLOOKUP(UPPER(TRIM(SUBSTITUTE(T535,CHAR(160)," "))),AP4:AS49,2,FALSE)="AUTRE",UPPER(TRIM(SUBSTITUTE(T535,CHAR(160)," ")))&lt;&gt;UPPER(TRIM(SUBSTITUTE(W535,CHAR(160)," "))))),"",(V535*VLOOKUP(UPPER(TRIM(SUBSTITUTE(W535,CHAR(160)," "))),AP4:AS49,3,FALSE))/(S535*VLOOKUP(UPPER(TRIM(SUBSTITUTE(T535,CHAR(160)," "))),AP4:AS49,3,FALSE))),"")),IFERROR(AK534,"")))</f>
        <v/>
      </c>
      <c r="AL535" s="40" t="str">
        <f t="shared" si="115"/>
        <v/>
      </c>
      <c r="AM535" s="50">
        <f t="shared" si="116"/>
        <v>0</v>
      </c>
      <c r="AN535" s="1"/>
      <c r="AO535" s="1"/>
      <c r="AP535" s="64" t="s">
        <v>52</v>
      </c>
      <c r="AQ535" s="1"/>
      <c r="AR535" s="1"/>
      <c r="AS535" s="1"/>
      <c r="BJ535" s="229">
        <v>1</v>
      </c>
    </row>
    <row r="536" spans="2:62" ht="20.100000000000001" customHeight="1" x14ac:dyDescent="0.25">
      <c r="B536" s="178">
        <f t="shared" si="105"/>
        <v>0</v>
      </c>
      <c r="C536" s="156"/>
      <c r="D536" s="157"/>
      <c r="E536" s="157"/>
      <c r="F536" s="157"/>
      <c r="G536" s="157"/>
      <c r="H536" s="157"/>
      <c r="I536" s="158"/>
      <c r="K536" s="255" t="str">
        <f t="shared" si="106"/>
        <v>►</v>
      </c>
      <c r="L536" s="341"/>
      <c r="M536" s="341"/>
      <c r="N536" s="341"/>
      <c r="O536" s="341"/>
      <c r="P536" s="341"/>
      <c r="Q536" s="1"/>
      <c r="R536" s="1"/>
      <c r="S536" s="77"/>
      <c r="T536" s="77"/>
      <c r="U536" s="77"/>
      <c r="V536" s="77"/>
      <c r="W536" s="1"/>
      <c r="X536" s="46" t="str">
        <f t="shared" si="110"/>
        <v/>
      </c>
      <c r="Y536" s="46" t="str">
        <f>IF(NOT(AND(LEFT(R536,1)="L",R536&lt;&gt;"LIGNE")),"",IF(UPPER(TRIM(W536))="QS","Qt. suffisante",IF(AJ536="","",IF(AF536="MASSE",IF(AJ536&gt;=1,"Kg","g"),IF(AF536="VOLUME",IF(AJ536&gt;=1,"L","cl"),IFERROR(VLOOKUP(UPPER(TRIM(V536)),AP4:AS49,4,FALSE),V536))))))</f>
        <v/>
      </c>
      <c r="Z536" s="78" t="str">
        <f t="shared" si="111"/>
        <v/>
      </c>
      <c r="AA536" s="45" t="str">
        <f>IF(NOT(AND(LEFT(R536,1)="L",R536&lt;&gt;"LIGNE")),"",IF(UPPER(TRIM(W536))="QS","Qt. suffisante",IF(AI536="","",IF(AF536="MASSE",IF(AI536&gt;=1,"Kg","g"),IF(AF536="VOLUME",IF(AI536&gt;=1,"L","cl"),IFERROR(VLOOKUP(UPPER(TRIM(V536)),AP4:AS49,4,FALSE),V536))))))</f>
        <v/>
      </c>
      <c r="AB536" s="47" t="str">
        <f t="shared" si="107"/>
        <v/>
      </c>
      <c r="AC536" s="47" t="str">
        <f t="shared" si="108"/>
        <v/>
      </c>
      <c r="AD536" s="47" t="str">
        <f t="shared" si="112"/>
        <v/>
      </c>
      <c r="AE536" s="1"/>
      <c r="AF536" s="48" t="str">
        <f>IF(NOT(AND(LEFT(R536,1)="L",R536&lt;&gt;"LIGNE")),"",IFERROR(VLOOKUP(UPPER(TRIM(V536)),AP4:AS49,2,FALSE),""))</f>
        <v/>
      </c>
      <c r="AG536" s="49" t="str">
        <f>IF(NOT(AND(LEFT(R536,1)="L",R536&lt;&gt;"LIGNE")),"",IFERROR(VLOOKUP(UPPER(TRIM(V536)),AP4:AS49,3,FALSE),""))</f>
        <v/>
      </c>
      <c r="AH536" s="49" t="str">
        <f t="shared" si="109"/>
        <v/>
      </c>
      <c r="AI536" s="49" t="str">
        <f t="shared" si="113"/>
        <v/>
      </c>
      <c r="AJ536" s="49" t="str">
        <f t="shared" si="114"/>
        <v/>
      </c>
      <c r="AK536" s="40" t="str">
        <f>IF(R536="RECETTE","",IF(R536="PRINCIPAL AUTEUR",IF(OR(S536="",T536="",V536="",W536="",S536=0),"",IFERROR(IF(OR(VLOOKUP(UPPER(TRIM(SUBSTITUTE(T536,CHAR(160)," "))),AP4:AS49,2,FALSE)&lt;&gt;VLOOKUP(UPPER(TRIM(SUBSTITUTE(W536,CHAR(160)," "))),AP4:AS49,2,FALSE),AND(VLOOKUP(UPPER(TRIM(SUBSTITUTE(T536,CHAR(160)," "))),AP4:AS49,2,FALSE)="AUTRE",UPPER(TRIM(SUBSTITUTE(T536,CHAR(160)," ")))&lt;&gt;UPPER(TRIM(SUBSTITUTE(W536,CHAR(160)," "))))),"",(V536*VLOOKUP(UPPER(TRIM(SUBSTITUTE(W536,CHAR(160)," "))),AP4:AS49,3,FALSE))/(S536*VLOOKUP(UPPER(TRIM(SUBSTITUTE(T536,CHAR(160)," "))),AP4:AS49,3,FALSE))),"")),IFERROR(AK535,"")))</f>
        <v/>
      </c>
      <c r="AL536" s="40" t="str">
        <f t="shared" si="115"/>
        <v/>
      </c>
      <c r="AM536" s="50">
        <f t="shared" si="116"/>
        <v>0</v>
      </c>
      <c r="AN536" s="1"/>
      <c r="AO536" s="1"/>
      <c r="AP536" s="64" t="s">
        <v>440</v>
      </c>
      <c r="AQ536" s="1"/>
      <c r="AR536" s="1"/>
      <c r="AS536" s="1"/>
      <c r="BJ536" s="229">
        <v>1</v>
      </c>
    </row>
    <row r="537" spans="2:62" ht="20.100000000000001" customHeight="1" x14ac:dyDescent="0.25">
      <c r="B537" s="178">
        <f t="shared" si="105"/>
        <v>0</v>
      </c>
      <c r="C537" s="156"/>
      <c r="D537" s="157"/>
      <c r="E537" s="157"/>
      <c r="F537" s="157"/>
      <c r="G537" s="157"/>
      <c r="H537" s="157"/>
      <c r="I537" s="158"/>
      <c r="K537" s="255" t="str">
        <f t="shared" si="106"/>
        <v>►</v>
      </c>
      <c r="L537" s="341"/>
      <c r="M537" s="341"/>
      <c r="N537" s="341"/>
      <c r="O537" s="341"/>
      <c r="P537" s="341"/>
      <c r="Q537" s="1"/>
      <c r="R537" s="1"/>
      <c r="S537" s="77"/>
      <c r="T537" s="77"/>
      <c r="U537" s="77"/>
      <c r="V537" s="77"/>
      <c r="W537" s="1"/>
      <c r="X537" s="46" t="str">
        <f t="shared" si="110"/>
        <v/>
      </c>
      <c r="Y537" s="46" t="str">
        <f>IF(NOT(AND(LEFT(R537,1)="L",R537&lt;&gt;"LIGNE")),"",IF(UPPER(TRIM(W537))="QS","Qt. suffisante",IF(AJ537="","",IF(AF537="MASSE",IF(AJ537&gt;=1,"Kg","g"),IF(AF537="VOLUME",IF(AJ537&gt;=1,"L","cl"),IFERROR(VLOOKUP(UPPER(TRIM(V537)),AP4:AS49,4,FALSE),V537))))))</f>
        <v/>
      </c>
      <c r="Z537" s="78" t="str">
        <f t="shared" si="111"/>
        <v/>
      </c>
      <c r="AA537" s="45" t="str">
        <f>IF(NOT(AND(LEFT(R537,1)="L",R537&lt;&gt;"LIGNE")),"",IF(UPPER(TRIM(W537))="QS","Qt. suffisante",IF(AI537="","",IF(AF537="MASSE",IF(AI537&gt;=1,"Kg","g"),IF(AF537="VOLUME",IF(AI537&gt;=1,"L","cl"),IFERROR(VLOOKUP(UPPER(TRIM(V537)),AP4:AS49,4,FALSE),V537))))))</f>
        <v/>
      </c>
      <c r="AB537" s="47" t="str">
        <f t="shared" si="107"/>
        <v/>
      </c>
      <c r="AC537" s="47" t="str">
        <f t="shared" si="108"/>
        <v/>
      </c>
      <c r="AD537" s="47" t="str">
        <f t="shared" si="112"/>
        <v/>
      </c>
      <c r="AE537" s="1"/>
      <c r="AF537" s="48" t="str">
        <f>IF(NOT(AND(LEFT(R537,1)="L",R537&lt;&gt;"LIGNE")),"",IFERROR(VLOOKUP(UPPER(TRIM(V537)),AP4:AS49,2,FALSE),""))</f>
        <v/>
      </c>
      <c r="AG537" s="49" t="str">
        <f>IF(NOT(AND(LEFT(R537,1)="L",R537&lt;&gt;"LIGNE")),"",IFERROR(VLOOKUP(UPPER(TRIM(V537)),AP4:AS49,3,FALSE),""))</f>
        <v/>
      </c>
      <c r="AH537" s="49" t="str">
        <f t="shared" si="109"/>
        <v/>
      </c>
      <c r="AI537" s="49" t="str">
        <f t="shared" si="113"/>
        <v/>
      </c>
      <c r="AJ537" s="49" t="str">
        <f t="shared" si="114"/>
        <v/>
      </c>
      <c r="AK537" s="40" t="str">
        <f>IF(R537="RECETTE","",IF(R537="PRINCIPAL AUTEUR",IF(OR(S537="",T537="",V537="",W537="",S537=0),"",IFERROR(IF(OR(VLOOKUP(UPPER(TRIM(SUBSTITUTE(T537,CHAR(160)," "))),AP4:AS49,2,FALSE)&lt;&gt;VLOOKUP(UPPER(TRIM(SUBSTITUTE(W537,CHAR(160)," "))),AP4:AS49,2,FALSE),AND(VLOOKUP(UPPER(TRIM(SUBSTITUTE(T537,CHAR(160)," "))),AP4:AS49,2,FALSE)="AUTRE",UPPER(TRIM(SUBSTITUTE(T537,CHAR(160)," ")))&lt;&gt;UPPER(TRIM(SUBSTITUTE(W537,CHAR(160)," "))))),"",(V537*VLOOKUP(UPPER(TRIM(SUBSTITUTE(W537,CHAR(160)," "))),AP4:AS49,3,FALSE))/(S537*VLOOKUP(UPPER(TRIM(SUBSTITUTE(T537,CHAR(160)," "))),AP4:AS49,3,FALSE))),"")),IFERROR(AK536,"")))</f>
        <v/>
      </c>
      <c r="AL537" s="40" t="str">
        <f t="shared" si="115"/>
        <v/>
      </c>
      <c r="AM537" s="50">
        <f t="shared" si="116"/>
        <v>0</v>
      </c>
      <c r="AN537" s="1"/>
      <c r="AO537" s="1"/>
      <c r="AP537" s="64" t="s">
        <v>441</v>
      </c>
      <c r="AQ537" s="1"/>
      <c r="AR537" s="1"/>
      <c r="AS537" s="1"/>
      <c r="BJ537" s="229">
        <v>1</v>
      </c>
    </row>
    <row r="538" spans="2:62" ht="20.100000000000001" customHeight="1" x14ac:dyDescent="0.25">
      <c r="B538" s="178">
        <f t="shared" si="105"/>
        <v>0</v>
      </c>
      <c r="C538" s="156"/>
      <c r="D538" s="157"/>
      <c r="E538" s="157"/>
      <c r="F538" s="157"/>
      <c r="G538" s="157"/>
      <c r="H538" s="157"/>
      <c r="I538" s="158"/>
      <c r="K538" s="255" t="str">
        <f t="shared" si="106"/>
        <v>►</v>
      </c>
      <c r="L538" s="341"/>
      <c r="M538" s="341"/>
      <c r="N538" s="341"/>
      <c r="O538" s="341"/>
      <c r="P538" s="341"/>
      <c r="Q538" s="1"/>
      <c r="R538" s="1"/>
      <c r="S538" s="77"/>
      <c r="T538" s="77"/>
      <c r="U538" s="77"/>
      <c r="V538" s="77"/>
      <c r="W538" s="1"/>
      <c r="X538" s="46" t="str">
        <f t="shared" si="110"/>
        <v/>
      </c>
      <c r="Y538" s="46" t="str">
        <f>IF(NOT(AND(LEFT(R538,1)="L",R538&lt;&gt;"LIGNE")),"",IF(UPPER(TRIM(W538))="QS","Qt. suffisante",IF(AJ538="","",IF(AF538="MASSE",IF(AJ538&gt;=1,"Kg","g"),IF(AF538="VOLUME",IF(AJ538&gt;=1,"L","cl"),IFERROR(VLOOKUP(UPPER(TRIM(V538)),AP4:AS49,4,FALSE),V538))))))</f>
        <v/>
      </c>
      <c r="Z538" s="78" t="str">
        <f t="shared" si="111"/>
        <v/>
      </c>
      <c r="AA538" s="45" t="str">
        <f>IF(NOT(AND(LEFT(R538,1)="L",R538&lt;&gt;"LIGNE")),"",IF(UPPER(TRIM(W538))="QS","Qt. suffisante",IF(AI538="","",IF(AF538="MASSE",IF(AI538&gt;=1,"Kg","g"),IF(AF538="VOLUME",IF(AI538&gt;=1,"L","cl"),IFERROR(VLOOKUP(UPPER(TRIM(V538)),AP4:AS49,4,FALSE),V538))))))</f>
        <v/>
      </c>
      <c r="AB538" s="47" t="str">
        <f t="shared" si="107"/>
        <v/>
      </c>
      <c r="AC538" s="47" t="str">
        <f t="shared" si="108"/>
        <v/>
      </c>
      <c r="AD538" s="47" t="str">
        <f t="shared" si="112"/>
        <v/>
      </c>
      <c r="AE538" s="1"/>
      <c r="AF538" s="48" t="str">
        <f>IF(NOT(AND(LEFT(R538,1)="L",R538&lt;&gt;"LIGNE")),"",IFERROR(VLOOKUP(UPPER(TRIM(V538)),AP4:AS49,2,FALSE),""))</f>
        <v/>
      </c>
      <c r="AG538" s="49" t="str">
        <f>IF(NOT(AND(LEFT(R538,1)="L",R538&lt;&gt;"LIGNE")),"",IFERROR(VLOOKUP(UPPER(TRIM(V538)),AP4:AS49,3,FALSE),""))</f>
        <v/>
      </c>
      <c r="AH538" s="49" t="str">
        <f t="shared" si="109"/>
        <v/>
      </c>
      <c r="AI538" s="49" t="str">
        <f t="shared" si="113"/>
        <v/>
      </c>
      <c r="AJ538" s="49" t="str">
        <f t="shared" si="114"/>
        <v/>
      </c>
      <c r="AK538" s="40" t="str">
        <f>IF(R538="RECETTE","",IF(R538="PRINCIPAL AUTEUR",IF(OR(S538="",T538="",V538="",W538="",S538=0),"",IFERROR(IF(OR(VLOOKUP(UPPER(TRIM(SUBSTITUTE(T538,CHAR(160)," "))),AP4:AS49,2,FALSE)&lt;&gt;VLOOKUP(UPPER(TRIM(SUBSTITUTE(W538,CHAR(160)," "))),AP4:AS49,2,FALSE),AND(VLOOKUP(UPPER(TRIM(SUBSTITUTE(T538,CHAR(160)," "))),AP4:AS49,2,FALSE)="AUTRE",UPPER(TRIM(SUBSTITUTE(T538,CHAR(160)," ")))&lt;&gt;UPPER(TRIM(SUBSTITUTE(W538,CHAR(160)," "))))),"",(V538*VLOOKUP(UPPER(TRIM(SUBSTITUTE(W538,CHAR(160)," "))),AP4:AS49,3,FALSE))/(S538*VLOOKUP(UPPER(TRIM(SUBSTITUTE(T538,CHAR(160)," "))),AP4:AS49,3,FALSE))),"")),IFERROR(AK537,"")))</f>
        <v/>
      </c>
      <c r="AL538" s="40" t="str">
        <f t="shared" si="115"/>
        <v/>
      </c>
      <c r="AM538" s="50">
        <f t="shared" si="116"/>
        <v>0</v>
      </c>
      <c r="AN538" s="1"/>
      <c r="AO538" s="1"/>
      <c r="AP538" s="64" t="s">
        <v>442</v>
      </c>
      <c r="AQ538" s="1"/>
      <c r="AR538" s="1"/>
      <c r="AS538" s="1"/>
      <c r="BJ538" s="229">
        <v>1</v>
      </c>
    </row>
    <row r="539" spans="2:62" ht="20.100000000000001" customHeight="1" x14ac:dyDescent="0.25">
      <c r="B539" s="178">
        <f t="shared" si="105"/>
        <v>0</v>
      </c>
      <c r="C539" s="156"/>
      <c r="D539" s="157"/>
      <c r="E539" s="157"/>
      <c r="F539" s="157"/>
      <c r="G539" s="157"/>
      <c r="H539" s="157"/>
      <c r="I539" s="158"/>
      <c r="K539" s="255" t="str">
        <f t="shared" si="106"/>
        <v>►</v>
      </c>
      <c r="L539" s="341"/>
      <c r="M539" s="341"/>
      <c r="N539" s="341"/>
      <c r="O539" s="341"/>
      <c r="P539" s="341"/>
      <c r="Q539" s="1"/>
      <c r="R539" s="1"/>
      <c r="S539" s="77"/>
      <c r="T539" s="77"/>
      <c r="U539" s="77"/>
      <c r="V539" s="77"/>
      <c r="W539" s="1"/>
      <c r="X539" s="46" t="str">
        <f t="shared" si="110"/>
        <v/>
      </c>
      <c r="Y539" s="46" t="str">
        <f>IF(NOT(AND(LEFT(R539,1)="L",R539&lt;&gt;"LIGNE")),"",IF(UPPER(TRIM(W539))="QS","Qt. suffisante",IF(AJ539="","",IF(AF539="MASSE",IF(AJ539&gt;=1,"Kg","g"),IF(AF539="VOLUME",IF(AJ539&gt;=1,"L","cl"),IFERROR(VLOOKUP(UPPER(TRIM(V539)),AP4:AS49,4,FALSE),V539))))))</f>
        <v/>
      </c>
      <c r="Z539" s="78" t="str">
        <f t="shared" si="111"/>
        <v/>
      </c>
      <c r="AA539" s="45" t="str">
        <f>IF(NOT(AND(LEFT(R539,1)="L",R539&lt;&gt;"LIGNE")),"",IF(UPPER(TRIM(W539))="QS","Qt. suffisante",IF(AI539="","",IF(AF539="MASSE",IF(AI539&gt;=1,"Kg","g"),IF(AF539="VOLUME",IF(AI539&gt;=1,"L","cl"),IFERROR(VLOOKUP(UPPER(TRIM(V539)),AP4:AS49,4,FALSE),V539))))))</f>
        <v/>
      </c>
      <c r="AB539" s="47" t="str">
        <f t="shared" si="107"/>
        <v/>
      </c>
      <c r="AC539" s="47" t="str">
        <f t="shared" si="108"/>
        <v/>
      </c>
      <c r="AD539" s="47" t="str">
        <f t="shared" si="112"/>
        <v/>
      </c>
      <c r="AE539" s="1"/>
      <c r="AF539" s="48" t="str">
        <f>IF(NOT(AND(LEFT(R539,1)="L",R539&lt;&gt;"LIGNE")),"",IFERROR(VLOOKUP(UPPER(TRIM(V539)),AP4:AS49,2,FALSE),""))</f>
        <v/>
      </c>
      <c r="AG539" s="49" t="str">
        <f>IF(NOT(AND(LEFT(R539,1)="L",R539&lt;&gt;"LIGNE")),"",IFERROR(VLOOKUP(UPPER(TRIM(V539)),AP4:AS49,3,FALSE),""))</f>
        <v/>
      </c>
      <c r="AH539" s="49" t="str">
        <f t="shared" si="109"/>
        <v/>
      </c>
      <c r="AI539" s="49" t="str">
        <f t="shared" si="113"/>
        <v/>
      </c>
      <c r="AJ539" s="49" t="str">
        <f t="shared" si="114"/>
        <v/>
      </c>
      <c r="AK539" s="40" t="str">
        <f>IF(R539="RECETTE","",IF(R539="PRINCIPAL AUTEUR",IF(OR(S539="",T539="",V539="",W539="",S539=0),"",IFERROR(IF(OR(VLOOKUP(UPPER(TRIM(SUBSTITUTE(T539,CHAR(160)," "))),AP4:AS49,2,FALSE)&lt;&gt;VLOOKUP(UPPER(TRIM(SUBSTITUTE(W539,CHAR(160)," "))),AP4:AS49,2,FALSE),AND(VLOOKUP(UPPER(TRIM(SUBSTITUTE(T539,CHAR(160)," "))),AP4:AS49,2,FALSE)="AUTRE",UPPER(TRIM(SUBSTITUTE(T539,CHAR(160)," ")))&lt;&gt;UPPER(TRIM(SUBSTITUTE(W539,CHAR(160)," "))))),"",(V539*VLOOKUP(UPPER(TRIM(SUBSTITUTE(W539,CHAR(160)," "))),AP4:AS49,3,FALSE))/(S539*VLOOKUP(UPPER(TRIM(SUBSTITUTE(T539,CHAR(160)," "))),AP4:AS49,3,FALSE))),"")),IFERROR(AK538,"")))</f>
        <v/>
      </c>
      <c r="AL539" s="40" t="str">
        <f t="shared" si="115"/>
        <v/>
      </c>
      <c r="AM539" s="50">
        <f t="shared" si="116"/>
        <v>0</v>
      </c>
      <c r="AN539" s="1"/>
      <c r="AO539" s="1"/>
      <c r="AP539" s="64" t="s">
        <v>443</v>
      </c>
      <c r="AQ539" s="1"/>
      <c r="AR539" s="1"/>
      <c r="AS539" s="1"/>
      <c r="BJ539" s="229">
        <v>1</v>
      </c>
    </row>
    <row r="540" spans="2:62" ht="20.100000000000001" customHeight="1" x14ac:dyDescent="0.25">
      <c r="B540" s="178">
        <f t="shared" si="105"/>
        <v>0</v>
      </c>
      <c r="C540" s="156"/>
      <c r="D540" s="157"/>
      <c r="E540" s="157"/>
      <c r="F540" s="157"/>
      <c r="G540" s="157"/>
      <c r="H540" s="157"/>
      <c r="I540" s="158"/>
      <c r="K540" s="255" t="str">
        <f t="shared" si="106"/>
        <v>►</v>
      </c>
      <c r="L540" s="341"/>
      <c r="M540" s="341"/>
      <c r="N540" s="341"/>
      <c r="O540" s="341"/>
      <c r="P540" s="341"/>
      <c r="Q540" s="1"/>
      <c r="R540" s="1"/>
      <c r="S540" s="77"/>
      <c r="T540" s="77"/>
      <c r="U540" s="77"/>
      <c r="V540" s="77"/>
      <c r="W540" s="1"/>
      <c r="X540" s="46" t="str">
        <f t="shared" si="110"/>
        <v/>
      </c>
      <c r="Y540" s="46" t="str">
        <f>IF(NOT(AND(LEFT(R540,1)="L",R540&lt;&gt;"LIGNE")),"",IF(UPPER(TRIM(W540))="QS","Qt. suffisante",IF(AJ540="","",IF(AF540="MASSE",IF(AJ540&gt;=1,"Kg","g"),IF(AF540="VOLUME",IF(AJ540&gt;=1,"L","cl"),IFERROR(VLOOKUP(UPPER(TRIM(V540)),AP4:AS49,4,FALSE),V540))))))</f>
        <v/>
      </c>
      <c r="Z540" s="78" t="str">
        <f t="shared" si="111"/>
        <v/>
      </c>
      <c r="AA540" s="45" t="str">
        <f>IF(NOT(AND(LEFT(R540,1)="L",R540&lt;&gt;"LIGNE")),"",IF(UPPER(TRIM(W540))="QS","Qt. suffisante",IF(AI540="","",IF(AF540="MASSE",IF(AI540&gt;=1,"Kg","g"),IF(AF540="VOLUME",IF(AI540&gt;=1,"L","cl"),IFERROR(VLOOKUP(UPPER(TRIM(V540)),AP4:AS49,4,FALSE),V540))))))</f>
        <v/>
      </c>
      <c r="AB540" s="47" t="str">
        <f t="shared" si="107"/>
        <v/>
      </c>
      <c r="AC540" s="47" t="str">
        <f t="shared" si="108"/>
        <v/>
      </c>
      <c r="AD540" s="47" t="str">
        <f t="shared" si="112"/>
        <v/>
      </c>
      <c r="AE540" s="1"/>
      <c r="AF540" s="48" t="str">
        <f>IF(NOT(AND(LEFT(R540,1)="L",R540&lt;&gt;"LIGNE")),"",IFERROR(VLOOKUP(UPPER(TRIM(V540)),AP4:AS49,2,FALSE),""))</f>
        <v/>
      </c>
      <c r="AG540" s="49" t="str">
        <f>IF(NOT(AND(LEFT(R540,1)="L",R540&lt;&gt;"LIGNE")),"",IFERROR(VLOOKUP(UPPER(TRIM(V540)),AP4:AS49,3,FALSE),""))</f>
        <v/>
      </c>
      <c r="AH540" s="49" t="str">
        <f t="shared" si="109"/>
        <v/>
      </c>
      <c r="AI540" s="49" t="str">
        <f t="shared" si="113"/>
        <v/>
      </c>
      <c r="AJ540" s="49" t="str">
        <f t="shared" si="114"/>
        <v/>
      </c>
      <c r="AK540" s="40" t="str">
        <f>IF(R540="RECETTE","",IF(R540="PRINCIPAL AUTEUR",IF(OR(S540="",T540="",V540="",W540="",S540=0),"",IFERROR(IF(OR(VLOOKUP(UPPER(TRIM(SUBSTITUTE(T540,CHAR(160)," "))),AP4:AS49,2,FALSE)&lt;&gt;VLOOKUP(UPPER(TRIM(SUBSTITUTE(W540,CHAR(160)," "))),AP4:AS49,2,FALSE),AND(VLOOKUP(UPPER(TRIM(SUBSTITUTE(T540,CHAR(160)," "))),AP4:AS49,2,FALSE)="AUTRE",UPPER(TRIM(SUBSTITUTE(T540,CHAR(160)," ")))&lt;&gt;UPPER(TRIM(SUBSTITUTE(W540,CHAR(160)," "))))),"",(V540*VLOOKUP(UPPER(TRIM(SUBSTITUTE(W540,CHAR(160)," "))),AP4:AS49,3,FALSE))/(S540*VLOOKUP(UPPER(TRIM(SUBSTITUTE(T540,CHAR(160)," "))),AP4:AS49,3,FALSE))),"")),IFERROR(AK539,"")))</f>
        <v/>
      </c>
      <c r="AL540" s="40" t="str">
        <f t="shared" si="115"/>
        <v/>
      </c>
      <c r="AM540" s="50">
        <f t="shared" si="116"/>
        <v>0</v>
      </c>
      <c r="AN540" s="1"/>
      <c r="AO540" s="1"/>
      <c r="AP540" s="64" t="s">
        <v>367</v>
      </c>
      <c r="AQ540" s="1"/>
      <c r="AR540" s="1"/>
      <c r="AS540" s="1"/>
      <c r="BJ540" s="229">
        <v>1</v>
      </c>
    </row>
    <row r="541" spans="2:62" ht="20.100000000000001" customHeight="1" x14ac:dyDescent="0.25">
      <c r="B541" s="178">
        <f t="shared" si="105"/>
        <v>0</v>
      </c>
      <c r="C541" s="156"/>
      <c r="D541" s="157"/>
      <c r="E541" s="157"/>
      <c r="F541" s="157"/>
      <c r="G541" s="157"/>
      <c r="H541" s="157"/>
      <c r="I541" s="158"/>
      <c r="K541" s="255" t="str">
        <f t="shared" si="106"/>
        <v>►</v>
      </c>
      <c r="L541" s="341"/>
      <c r="M541" s="341"/>
      <c r="N541" s="341"/>
      <c r="O541" s="341"/>
      <c r="P541" s="341"/>
      <c r="Q541" s="1"/>
      <c r="R541" s="1"/>
      <c r="S541" s="77"/>
      <c r="T541" s="77"/>
      <c r="U541" s="77"/>
      <c r="V541" s="77"/>
      <c r="W541" s="1"/>
      <c r="X541" s="46" t="str">
        <f t="shared" si="110"/>
        <v/>
      </c>
      <c r="Y541" s="46" t="str">
        <f>IF(NOT(AND(LEFT(R541,1)="L",R541&lt;&gt;"LIGNE")),"",IF(UPPER(TRIM(W541))="QS","Qt. suffisante",IF(AJ541="","",IF(AF541="MASSE",IF(AJ541&gt;=1,"Kg","g"),IF(AF541="VOLUME",IF(AJ541&gt;=1,"L","cl"),IFERROR(VLOOKUP(UPPER(TRIM(V541)),AP4:AS49,4,FALSE),V541))))))</f>
        <v/>
      </c>
      <c r="Z541" s="78" t="str">
        <f t="shared" si="111"/>
        <v/>
      </c>
      <c r="AA541" s="45" t="str">
        <f>IF(NOT(AND(LEFT(R541,1)="L",R541&lt;&gt;"LIGNE")),"",IF(UPPER(TRIM(W541))="QS","Qt. suffisante",IF(AI541="","",IF(AF541="MASSE",IF(AI541&gt;=1,"Kg","g"),IF(AF541="VOLUME",IF(AI541&gt;=1,"L","cl"),IFERROR(VLOOKUP(UPPER(TRIM(V541)),AP4:AS49,4,FALSE),V541))))))</f>
        <v/>
      </c>
      <c r="AB541" s="47" t="str">
        <f t="shared" si="107"/>
        <v/>
      </c>
      <c r="AC541" s="47" t="str">
        <f t="shared" si="108"/>
        <v/>
      </c>
      <c r="AD541" s="47" t="str">
        <f t="shared" si="112"/>
        <v/>
      </c>
      <c r="AE541" s="1"/>
      <c r="AF541" s="48" t="str">
        <f>IF(NOT(AND(LEFT(R541,1)="L",R541&lt;&gt;"LIGNE")),"",IFERROR(VLOOKUP(UPPER(TRIM(V541)),AP4:AS49,2,FALSE),""))</f>
        <v/>
      </c>
      <c r="AG541" s="49" t="str">
        <f>IF(NOT(AND(LEFT(R541,1)="L",R541&lt;&gt;"LIGNE")),"",IFERROR(VLOOKUP(UPPER(TRIM(V541)),AP4:AS49,3,FALSE),""))</f>
        <v/>
      </c>
      <c r="AH541" s="49" t="str">
        <f t="shared" si="109"/>
        <v/>
      </c>
      <c r="AI541" s="49" t="str">
        <f t="shared" si="113"/>
        <v/>
      </c>
      <c r="AJ541" s="49" t="str">
        <f t="shared" si="114"/>
        <v/>
      </c>
      <c r="AK541" s="40" t="str">
        <f>IF(R541="RECETTE","",IF(R541="PRINCIPAL AUTEUR",IF(OR(S541="",T541="",V541="",W541="",S541=0),"",IFERROR(IF(OR(VLOOKUP(UPPER(TRIM(SUBSTITUTE(T541,CHAR(160)," "))),AP4:AS49,2,FALSE)&lt;&gt;VLOOKUP(UPPER(TRIM(SUBSTITUTE(W541,CHAR(160)," "))),AP4:AS49,2,FALSE),AND(VLOOKUP(UPPER(TRIM(SUBSTITUTE(T541,CHAR(160)," "))),AP4:AS49,2,FALSE)="AUTRE",UPPER(TRIM(SUBSTITUTE(T541,CHAR(160)," ")))&lt;&gt;UPPER(TRIM(SUBSTITUTE(W541,CHAR(160)," "))))),"",(V541*VLOOKUP(UPPER(TRIM(SUBSTITUTE(W541,CHAR(160)," "))),AP4:AS49,3,FALSE))/(S541*VLOOKUP(UPPER(TRIM(SUBSTITUTE(T541,CHAR(160)," "))),AP4:AS49,3,FALSE))),"")),IFERROR(AK540,"")))</f>
        <v/>
      </c>
      <c r="AL541" s="40" t="str">
        <f t="shared" si="115"/>
        <v/>
      </c>
      <c r="AM541" s="50">
        <f t="shared" si="116"/>
        <v>0</v>
      </c>
      <c r="AN541" s="1"/>
      <c r="AO541" s="1"/>
      <c r="AP541" s="65" t="s">
        <v>444</v>
      </c>
      <c r="AQ541" s="1"/>
      <c r="AR541" s="1"/>
      <c r="AS541" s="1"/>
      <c r="BJ541" s="229">
        <v>1</v>
      </c>
    </row>
    <row r="542" spans="2:62" ht="20.100000000000001" customHeight="1" x14ac:dyDescent="0.25">
      <c r="B542" s="178">
        <f t="shared" si="105"/>
        <v>0</v>
      </c>
      <c r="C542" s="156"/>
      <c r="D542" s="157"/>
      <c r="E542" s="157"/>
      <c r="F542" s="157"/>
      <c r="G542" s="157"/>
      <c r="H542" s="157"/>
      <c r="I542" s="158"/>
      <c r="K542" s="255" t="str">
        <f t="shared" si="106"/>
        <v>►</v>
      </c>
      <c r="L542" s="341"/>
      <c r="M542" s="341"/>
      <c r="N542" s="341"/>
      <c r="O542" s="341"/>
      <c r="P542" s="341"/>
      <c r="Q542" s="1"/>
      <c r="R542" s="1"/>
      <c r="S542" s="77"/>
      <c r="T542" s="77"/>
      <c r="U542" s="77"/>
      <c r="V542" s="77"/>
      <c r="W542" s="1"/>
      <c r="X542" s="46" t="str">
        <f t="shared" si="110"/>
        <v/>
      </c>
      <c r="Y542" s="46" t="str">
        <f>IF(NOT(AND(LEFT(R542,1)="L",R542&lt;&gt;"LIGNE")),"",IF(UPPER(TRIM(W542))="QS","Qt. suffisante",IF(AJ542="","",IF(AF542="MASSE",IF(AJ542&gt;=1,"Kg","g"),IF(AF542="VOLUME",IF(AJ542&gt;=1,"L","cl"),IFERROR(VLOOKUP(UPPER(TRIM(V542)),AP4:AS49,4,FALSE),V542))))))</f>
        <v/>
      </c>
      <c r="Z542" s="78" t="str">
        <f t="shared" si="111"/>
        <v/>
      </c>
      <c r="AA542" s="45" t="str">
        <f>IF(NOT(AND(LEFT(R542,1)="L",R542&lt;&gt;"LIGNE")),"",IF(UPPER(TRIM(W542))="QS","Qt. suffisante",IF(AI542="","",IF(AF542="MASSE",IF(AI542&gt;=1,"Kg","g"),IF(AF542="VOLUME",IF(AI542&gt;=1,"L","cl"),IFERROR(VLOOKUP(UPPER(TRIM(V542)),AP4:AS49,4,FALSE),V542))))))</f>
        <v/>
      </c>
      <c r="AB542" s="47" t="str">
        <f t="shared" si="107"/>
        <v/>
      </c>
      <c r="AC542" s="47" t="str">
        <f t="shared" si="108"/>
        <v/>
      </c>
      <c r="AD542" s="47" t="str">
        <f t="shared" si="112"/>
        <v/>
      </c>
      <c r="AE542" s="1"/>
      <c r="AF542" s="48" t="str">
        <f>IF(NOT(AND(LEFT(R542,1)="L",R542&lt;&gt;"LIGNE")),"",IFERROR(VLOOKUP(UPPER(TRIM(V542)),AP4:AS49,2,FALSE),""))</f>
        <v/>
      </c>
      <c r="AG542" s="49" t="str">
        <f>IF(NOT(AND(LEFT(R542,1)="L",R542&lt;&gt;"LIGNE")),"",IFERROR(VLOOKUP(UPPER(TRIM(V542)),AP4:AS49,3,FALSE),""))</f>
        <v/>
      </c>
      <c r="AH542" s="49" t="str">
        <f t="shared" si="109"/>
        <v/>
      </c>
      <c r="AI542" s="49" t="str">
        <f t="shared" si="113"/>
        <v/>
      </c>
      <c r="AJ542" s="49" t="str">
        <f t="shared" si="114"/>
        <v/>
      </c>
      <c r="AK542" s="40" t="str">
        <f>IF(R542="RECETTE","",IF(R542="PRINCIPAL AUTEUR",IF(OR(S542="",T542="",V542="",W542="",S542=0),"",IFERROR(IF(OR(VLOOKUP(UPPER(TRIM(SUBSTITUTE(T542,CHAR(160)," "))),AP4:AS49,2,FALSE)&lt;&gt;VLOOKUP(UPPER(TRIM(SUBSTITUTE(W542,CHAR(160)," "))),AP4:AS49,2,FALSE),AND(VLOOKUP(UPPER(TRIM(SUBSTITUTE(T542,CHAR(160)," "))),AP4:AS49,2,FALSE)="AUTRE",UPPER(TRIM(SUBSTITUTE(T542,CHAR(160)," ")))&lt;&gt;UPPER(TRIM(SUBSTITUTE(W542,CHAR(160)," "))))),"",(V542*VLOOKUP(UPPER(TRIM(SUBSTITUTE(W542,CHAR(160)," "))),AP4:AS49,3,FALSE))/(S542*VLOOKUP(UPPER(TRIM(SUBSTITUTE(T542,CHAR(160)," "))),AP4:AS49,3,FALSE))),"")),IFERROR(AK541,"")))</f>
        <v/>
      </c>
      <c r="AL542" s="40" t="str">
        <f t="shared" si="115"/>
        <v/>
      </c>
      <c r="AM542" s="50">
        <f t="shared" si="116"/>
        <v>0</v>
      </c>
      <c r="AN542" s="1"/>
      <c r="AO542" s="1"/>
      <c r="AP542" s="60" t="s">
        <v>62</v>
      </c>
      <c r="AQ542" s="1"/>
      <c r="AR542" s="1"/>
      <c r="AS542" s="1"/>
      <c r="BJ542" s="229">
        <v>1</v>
      </c>
    </row>
    <row r="543" spans="2:62" ht="20.100000000000001" customHeight="1" x14ac:dyDescent="0.25">
      <c r="B543" s="178">
        <f t="shared" si="105"/>
        <v>0</v>
      </c>
      <c r="C543" s="156"/>
      <c r="D543" s="157"/>
      <c r="E543" s="157"/>
      <c r="F543" s="157"/>
      <c r="G543" s="157"/>
      <c r="H543" s="157"/>
      <c r="I543" s="158"/>
      <c r="K543" s="255" t="str">
        <f t="shared" si="106"/>
        <v>►</v>
      </c>
      <c r="L543" s="341"/>
      <c r="M543" s="341"/>
      <c r="N543" s="341"/>
      <c r="O543" s="341"/>
      <c r="P543" s="341"/>
      <c r="Q543" s="1"/>
      <c r="R543" s="1"/>
      <c r="S543" s="77"/>
      <c r="T543" s="77"/>
      <c r="U543" s="77"/>
      <c r="V543" s="77"/>
      <c r="W543" s="1"/>
      <c r="X543" s="46" t="str">
        <f t="shared" si="110"/>
        <v/>
      </c>
      <c r="Y543" s="46" t="str">
        <f>IF(NOT(AND(LEFT(R543,1)="L",R543&lt;&gt;"LIGNE")),"",IF(UPPER(TRIM(W543))="QS","Qt. suffisante",IF(AJ543="","",IF(AF543="MASSE",IF(AJ543&gt;=1,"Kg","g"),IF(AF543="VOLUME",IF(AJ543&gt;=1,"L","cl"),IFERROR(VLOOKUP(UPPER(TRIM(V543)),AP4:AS49,4,FALSE),V543))))))</f>
        <v/>
      </c>
      <c r="Z543" s="78" t="str">
        <f t="shared" si="111"/>
        <v/>
      </c>
      <c r="AA543" s="45" t="str">
        <f>IF(NOT(AND(LEFT(R543,1)="L",R543&lt;&gt;"LIGNE")),"",IF(UPPER(TRIM(W543))="QS","Qt. suffisante",IF(AI543="","",IF(AF543="MASSE",IF(AI543&gt;=1,"Kg","g"),IF(AF543="VOLUME",IF(AI543&gt;=1,"L","cl"),IFERROR(VLOOKUP(UPPER(TRIM(V543)),AP4:AS49,4,FALSE),V543))))))</f>
        <v/>
      </c>
      <c r="AB543" s="47" t="str">
        <f t="shared" si="107"/>
        <v/>
      </c>
      <c r="AC543" s="47" t="str">
        <f t="shared" si="108"/>
        <v/>
      </c>
      <c r="AD543" s="47" t="str">
        <f t="shared" si="112"/>
        <v/>
      </c>
      <c r="AE543" s="1"/>
      <c r="AF543" s="48" t="str">
        <f>IF(NOT(AND(LEFT(R543,1)="L",R543&lt;&gt;"LIGNE")),"",IFERROR(VLOOKUP(UPPER(TRIM(V543)),AP4:AS49,2,FALSE),""))</f>
        <v/>
      </c>
      <c r="AG543" s="49" t="str">
        <f>IF(NOT(AND(LEFT(R543,1)="L",R543&lt;&gt;"LIGNE")),"",IFERROR(VLOOKUP(UPPER(TRIM(V543)),AP4:AS49,3,FALSE),""))</f>
        <v/>
      </c>
      <c r="AH543" s="49" t="str">
        <f t="shared" si="109"/>
        <v/>
      </c>
      <c r="AI543" s="49" t="str">
        <f t="shared" si="113"/>
        <v/>
      </c>
      <c r="AJ543" s="49" t="str">
        <f t="shared" si="114"/>
        <v/>
      </c>
      <c r="AK543" s="40" t="str">
        <f>IF(R543="RECETTE","",IF(R543="PRINCIPAL AUTEUR",IF(OR(S543="",T543="",V543="",W543="",S543=0),"",IFERROR(IF(OR(VLOOKUP(UPPER(TRIM(SUBSTITUTE(T543,CHAR(160)," "))),AP4:AS49,2,FALSE)&lt;&gt;VLOOKUP(UPPER(TRIM(SUBSTITUTE(W543,CHAR(160)," "))),AP4:AS49,2,FALSE),AND(VLOOKUP(UPPER(TRIM(SUBSTITUTE(T543,CHAR(160)," "))),AP4:AS49,2,FALSE)="AUTRE",UPPER(TRIM(SUBSTITUTE(T543,CHAR(160)," ")))&lt;&gt;UPPER(TRIM(SUBSTITUTE(W543,CHAR(160)," "))))),"",(V543*VLOOKUP(UPPER(TRIM(SUBSTITUTE(W543,CHAR(160)," "))),AP4:AS49,3,FALSE))/(S543*VLOOKUP(UPPER(TRIM(SUBSTITUTE(T543,CHAR(160)," "))),AP4:AS49,3,FALSE))),"")),IFERROR(AK542,"")))</f>
        <v/>
      </c>
      <c r="AL543" s="40" t="str">
        <f t="shared" si="115"/>
        <v/>
      </c>
      <c r="AM543" s="50">
        <f t="shared" si="116"/>
        <v>0</v>
      </c>
      <c r="AN543" s="1"/>
      <c r="AO543" s="1"/>
      <c r="AP543" s="65" t="s">
        <v>445</v>
      </c>
      <c r="AQ543" s="1"/>
      <c r="AR543" s="1"/>
      <c r="AS543" s="1"/>
      <c r="BJ543" s="229">
        <v>1</v>
      </c>
    </row>
    <row r="544" spans="2:62" ht="20.100000000000001" customHeight="1" x14ac:dyDescent="0.25">
      <c r="B544" s="178">
        <f t="shared" si="105"/>
        <v>0</v>
      </c>
      <c r="C544" s="156"/>
      <c r="D544" s="157"/>
      <c r="E544" s="157"/>
      <c r="F544" s="157"/>
      <c r="G544" s="157"/>
      <c r="H544" s="157"/>
      <c r="I544" s="158"/>
      <c r="K544" s="255" t="str">
        <f t="shared" si="106"/>
        <v>►</v>
      </c>
      <c r="L544" s="341"/>
      <c r="M544" s="341"/>
      <c r="N544" s="341"/>
      <c r="O544" s="341"/>
      <c r="P544" s="341"/>
      <c r="Q544" s="1"/>
      <c r="R544" s="1"/>
      <c r="S544" s="77"/>
      <c r="T544" s="77"/>
      <c r="U544" s="77"/>
      <c r="V544" s="77"/>
      <c r="W544" s="1"/>
      <c r="X544" s="46" t="str">
        <f t="shared" si="110"/>
        <v/>
      </c>
      <c r="Y544" s="46" t="str">
        <f>IF(NOT(AND(LEFT(R544,1)="L",R544&lt;&gt;"LIGNE")),"",IF(UPPER(TRIM(W544))="QS","Qt. suffisante",IF(AJ544="","",IF(AF544="MASSE",IF(AJ544&gt;=1,"Kg","g"),IF(AF544="VOLUME",IF(AJ544&gt;=1,"L","cl"),IFERROR(VLOOKUP(UPPER(TRIM(V544)),AP4:AS49,4,FALSE),V544))))))</f>
        <v/>
      </c>
      <c r="Z544" s="78" t="str">
        <f t="shared" si="111"/>
        <v/>
      </c>
      <c r="AA544" s="45" t="str">
        <f>IF(NOT(AND(LEFT(R544,1)="L",R544&lt;&gt;"LIGNE")),"",IF(UPPER(TRIM(W544))="QS","Qt. suffisante",IF(AI544="","",IF(AF544="MASSE",IF(AI544&gt;=1,"Kg","g"),IF(AF544="VOLUME",IF(AI544&gt;=1,"L","cl"),IFERROR(VLOOKUP(UPPER(TRIM(V544)),AP4:AS49,4,FALSE),V544))))))</f>
        <v/>
      </c>
      <c r="AB544" s="47" t="str">
        <f t="shared" si="107"/>
        <v/>
      </c>
      <c r="AC544" s="47" t="str">
        <f t="shared" si="108"/>
        <v/>
      </c>
      <c r="AD544" s="47" t="str">
        <f t="shared" si="112"/>
        <v/>
      </c>
      <c r="AE544" s="1"/>
      <c r="AF544" s="48" t="str">
        <f>IF(NOT(AND(LEFT(R544,1)="L",R544&lt;&gt;"LIGNE")),"",IFERROR(VLOOKUP(UPPER(TRIM(V544)),AP4:AS49,2,FALSE),""))</f>
        <v/>
      </c>
      <c r="AG544" s="49" t="str">
        <f>IF(NOT(AND(LEFT(R544,1)="L",R544&lt;&gt;"LIGNE")),"",IFERROR(VLOOKUP(UPPER(TRIM(V544)),AP4:AS49,3,FALSE),""))</f>
        <v/>
      </c>
      <c r="AH544" s="49" t="str">
        <f t="shared" si="109"/>
        <v/>
      </c>
      <c r="AI544" s="49" t="str">
        <f t="shared" si="113"/>
        <v/>
      </c>
      <c r="AJ544" s="49" t="str">
        <f t="shared" si="114"/>
        <v/>
      </c>
      <c r="AK544" s="40" t="str">
        <f>IF(R544="RECETTE","",IF(R544="PRINCIPAL AUTEUR",IF(OR(S544="",T544="",V544="",W544="",S544=0),"",IFERROR(IF(OR(VLOOKUP(UPPER(TRIM(SUBSTITUTE(T544,CHAR(160)," "))),AP4:AS49,2,FALSE)&lt;&gt;VLOOKUP(UPPER(TRIM(SUBSTITUTE(W544,CHAR(160)," "))),AP4:AS49,2,FALSE),AND(VLOOKUP(UPPER(TRIM(SUBSTITUTE(T544,CHAR(160)," "))),AP4:AS49,2,FALSE)="AUTRE",UPPER(TRIM(SUBSTITUTE(T544,CHAR(160)," ")))&lt;&gt;UPPER(TRIM(SUBSTITUTE(W544,CHAR(160)," "))))),"",(V544*VLOOKUP(UPPER(TRIM(SUBSTITUTE(W544,CHAR(160)," "))),AP4:AS49,3,FALSE))/(S544*VLOOKUP(UPPER(TRIM(SUBSTITUTE(T544,CHAR(160)," "))),AP4:AS49,3,FALSE))),"")),IFERROR(AK543,"")))</f>
        <v/>
      </c>
      <c r="AL544" s="40" t="str">
        <f t="shared" si="115"/>
        <v/>
      </c>
      <c r="AM544" s="50">
        <f t="shared" si="116"/>
        <v>0</v>
      </c>
      <c r="AN544" s="1"/>
      <c r="AO544" s="1"/>
      <c r="AP544" s="65" t="s">
        <v>446</v>
      </c>
      <c r="AQ544" s="1"/>
      <c r="AR544" s="1"/>
      <c r="AS544" s="1"/>
      <c r="BJ544" s="229">
        <v>1</v>
      </c>
    </row>
    <row r="545" spans="2:62" ht="20.100000000000001" customHeight="1" x14ac:dyDescent="0.25">
      <c r="B545" s="178">
        <f t="shared" si="105"/>
        <v>0</v>
      </c>
      <c r="C545" s="156"/>
      <c r="D545" s="157"/>
      <c r="E545" s="157"/>
      <c r="F545" s="157"/>
      <c r="G545" s="157"/>
      <c r="H545" s="157"/>
      <c r="I545" s="158"/>
      <c r="K545" s="255" t="str">
        <f t="shared" si="106"/>
        <v>►</v>
      </c>
      <c r="L545" s="341"/>
      <c r="M545" s="341"/>
      <c r="N545" s="341"/>
      <c r="O545" s="341"/>
      <c r="P545" s="341"/>
      <c r="Q545" s="1"/>
      <c r="R545" s="1"/>
      <c r="S545" s="77"/>
      <c r="T545" s="77"/>
      <c r="U545" s="77"/>
      <c r="V545" s="77"/>
      <c r="W545" s="1"/>
      <c r="X545" s="46" t="str">
        <f t="shared" si="110"/>
        <v/>
      </c>
      <c r="Y545" s="46" t="str">
        <f>IF(NOT(AND(LEFT(R545,1)="L",R545&lt;&gt;"LIGNE")),"",IF(UPPER(TRIM(W545))="QS","Qt. suffisante",IF(AJ545="","",IF(AF545="MASSE",IF(AJ545&gt;=1,"Kg","g"),IF(AF545="VOLUME",IF(AJ545&gt;=1,"L","cl"),IFERROR(VLOOKUP(UPPER(TRIM(V545)),AP4:AS49,4,FALSE),V545))))))</f>
        <v/>
      </c>
      <c r="Z545" s="78" t="str">
        <f t="shared" si="111"/>
        <v/>
      </c>
      <c r="AA545" s="45" t="str">
        <f>IF(NOT(AND(LEFT(R545,1)="L",R545&lt;&gt;"LIGNE")),"",IF(UPPER(TRIM(W545))="QS","Qt. suffisante",IF(AI545="","",IF(AF545="MASSE",IF(AI545&gt;=1,"Kg","g"),IF(AF545="VOLUME",IF(AI545&gt;=1,"L","cl"),IFERROR(VLOOKUP(UPPER(TRIM(V545)),AP4:AS49,4,FALSE),V545))))))</f>
        <v/>
      </c>
      <c r="AB545" s="47" t="str">
        <f t="shared" si="107"/>
        <v/>
      </c>
      <c r="AC545" s="47" t="str">
        <f t="shared" si="108"/>
        <v/>
      </c>
      <c r="AD545" s="47" t="str">
        <f t="shared" si="112"/>
        <v/>
      </c>
      <c r="AE545" s="1"/>
      <c r="AF545" s="48" t="str">
        <f>IF(NOT(AND(LEFT(R545,1)="L",R545&lt;&gt;"LIGNE")),"",IFERROR(VLOOKUP(UPPER(TRIM(V545)),AP4:AS49,2,FALSE),""))</f>
        <v/>
      </c>
      <c r="AG545" s="49" t="str">
        <f>IF(NOT(AND(LEFT(R545,1)="L",R545&lt;&gt;"LIGNE")),"",IFERROR(VLOOKUP(UPPER(TRIM(V545)),AP4:AS49,3,FALSE),""))</f>
        <v/>
      </c>
      <c r="AH545" s="49" t="str">
        <f t="shared" si="109"/>
        <v/>
      </c>
      <c r="AI545" s="49" t="str">
        <f t="shared" si="113"/>
        <v/>
      </c>
      <c r="AJ545" s="49" t="str">
        <f t="shared" si="114"/>
        <v/>
      </c>
      <c r="AK545" s="40" t="str">
        <f>IF(R545="RECETTE","",IF(R545="PRINCIPAL AUTEUR",IF(OR(S545="",T545="",V545="",W545="",S545=0),"",IFERROR(IF(OR(VLOOKUP(UPPER(TRIM(SUBSTITUTE(T545,CHAR(160)," "))),AP4:AS49,2,FALSE)&lt;&gt;VLOOKUP(UPPER(TRIM(SUBSTITUTE(W545,CHAR(160)," "))),AP4:AS49,2,FALSE),AND(VLOOKUP(UPPER(TRIM(SUBSTITUTE(T545,CHAR(160)," "))),AP4:AS49,2,FALSE)="AUTRE",UPPER(TRIM(SUBSTITUTE(T545,CHAR(160)," ")))&lt;&gt;UPPER(TRIM(SUBSTITUTE(W545,CHAR(160)," "))))),"",(V545*VLOOKUP(UPPER(TRIM(SUBSTITUTE(W545,CHAR(160)," "))),AP4:AS49,3,FALSE))/(S545*VLOOKUP(UPPER(TRIM(SUBSTITUTE(T545,CHAR(160)," "))),AP4:AS49,3,FALSE))),"")),IFERROR(AK544,"")))</f>
        <v/>
      </c>
      <c r="AL545" s="40" t="str">
        <f t="shared" si="115"/>
        <v/>
      </c>
      <c r="AM545" s="50">
        <f t="shared" si="116"/>
        <v>0</v>
      </c>
      <c r="AN545" s="1"/>
      <c r="AO545" s="1"/>
      <c r="AP545" s="65" t="s">
        <v>447</v>
      </c>
      <c r="AQ545" s="1"/>
      <c r="AR545" s="1"/>
      <c r="AS545" s="1"/>
      <c r="BJ545" s="229">
        <v>1</v>
      </c>
    </row>
    <row r="546" spans="2:62" ht="20.100000000000001" customHeight="1" x14ac:dyDescent="0.25">
      <c r="B546" s="178">
        <f t="shared" si="105"/>
        <v>0</v>
      </c>
      <c r="C546" s="156"/>
      <c r="D546" s="157"/>
      <c r="E546" s="157"/>
      <c r="F546" s="157"/>
      <c r="G546" s="157"/>
      <c r="H546" s="157"/>
      <c r="I546" s="158"/>
      <c r="K546" s="255" t="str">
        <f t="shared" si="106"/>
        <v>►</v>
      </c>
      <c r="L546" s="341"/>
      <c r="M546" s="341"/>
      <c r="N546" s="341"/>
      <c r="O546" s="341"/>
      <c r="P546" s="341"/>
      <c r="Q546" s="1"/>
      <c r="R546" s="1"/>
      <c r="S546" s="77"/>
      <c r="T546" s="77"/>
      <c r="U546" s="77"/>
      <c r="V546" s="77"/>
      <c r="W546" s="1"/>
      <c r="X546" s="46" t="str">
        <f t="shared" si="110"/>
        <v/>
      </c>
      <c r="Y546" s="46" t="str">
        <f>IF(NOT(AND(LEFT(R546,1)="L",R546&lt;&gt;"LIGNE")),"",IF(UPPER(TRIM(W546))="QS","Qt. suffisante",IF(AJ546="","",IF(AF546="MASSE",IF(AJ546&gt;=1,"Kg","g"),IF(AF546="VOLUME",IF(AJ546&gt;=1,"L","cl"),IFERROR(VLOOKUP(UPPER(TRIM(V546)),AP4:AS49,4,FALSE),V546))))))</f>
        <v/>
      </c>
      <c r="Z546" s="78" t="str">
        <f t="shared" si="111"/>
        <v/>
      </c>
      <c r="AA546" s="45" t="str">
        <f>IF(NOT(AND(LEFT(R546,1)="L",R546&lt;&gt;"LIGNE")),"",IF(UPPER(TRIM(W546))="QS","Qt. suffisante",IF(AI546="","",IF(AF546="MASSE",IF(AI546&gt;=1,"Kg","g"),IF(AF546="VOLUME",IF(AI546&gt;=1,"L","cl"),IFERROR(VLOOKUP(UPPER(TRIM(V546)),AP4:AS49,4,FALSE),V546))))))</f>
        <v/>
      </c>
      <c r="AB546" s="47" t="str">
        <f t="shared" si="107"/>
        <v/>
      </c>
      <c r="AC546" s="47" t="str">
        <f t="shared" si="108"/>
        <v/>
      </c>
      <c r="AD546" s="47" t="str">
        <f t="shared" si="112"/>
        <v/>
      </c>
      <c r="AE546" s="1"/>
      <c r="AF546" s="48" t="str">
        <f>IF(NOT(AND(LEFT(R546,1)="L",R546&lt;&gt;"LIGNE")),"",IFERROR(VLOOKUP(UPPER(TRIM(V546)),AP4:AS49,2,FALSE),""))</f>
        <v/>
      </c>
      <c r="AG546" s="49" t="str">
        <f>IF(NOT(AND(LEFT(R546,1)="L",R546&lt;&gt;"LIGNE")),"",IFERROR(VLOOKUP(UPPER(TRIM(V546)),AP4:AS49,3,FALSE),""))</f>
        <v/>
      </c>
      <c r="AH546" s="49" t="str">
        <f t="shared" si="109"/>
        <v/>
      </c>
      <c r="AI546" s="49" t="str">
        <f t="shared" si="113"/>
        <v/>
      </c>
      <c r="AJ546" s="49" t="str">
        <f t="shared" si="114"/>
        <v/>
      </c>
      <c r="AK546" s="40" t="str">
        <f>IF(R546="RECETTE","",IF(R546="PRINCIPAL AUTEUR",IF(OR(S546="",T546="",V546="",W546="",S546=0),"",IFERROR(IF(OR(VLOOKUP(UPPER(TRIM(SUBSTITUTE(T546,CHAR(160)," "))),AP4:AS49,2,FALSE)&lt;&gt;VLOOKUP(UPPER(TRIM(SUBSTITUTE(W546,CHAR(160)," "))),AP4:AS49,2,FALSE),AND(VLOOKUP(UPPER(TRIM(SUBSTITUTE(T546,CHAR(160)," "))),AP4:AS49,2,FALSE)="AUTRE",UPPER(TRIM(SUBSTITUTE(T546,CHAR(160)," ")))&lt;&gt;UPPER(TRIM(SUBSTITUTE(W546,CHAR(160)," "))))),"",(V546*VLOOKUP(UPPER(TRIM(SUBSTITUTE(W546,CHAR(160)," "))),AP4:AS49,3,FALSE))/(S546*VLOOKUP(UPPER(TRIM(SUBSTITUTE(T546,CHAR(160)," "))),AP4:AS49,3,FALSE))),"")),IFERROR(AK545,"")))</f>
        <v/>
      </c>
      <c r="AL546" s="40" t="str">
        <f t="shared" si="115"/>
        <v/>
      </c>
      <c r="AM546" s="50">
        <f t="shared" si="116"/>
        <v>0</v>
      </c>
      <c r="AN546" s="1"/>
      <c r="AO546" s="1"/>
      <c r="AP546" s="65" t="s">
        <v>448</v>
      </c>
      <c r="AQ546" s="1"/>
      <c r="AR546" s="1"/>
      <c r="AS546" s="1"/>
      <c r="BJ546" s="229">
        <v>1</v>
      </c>
    </row>
    <row r="547" spans="2:62" ht="20.100000000000001" customHeight="1" x14ac:dyDescent="0.25">
      <c r="B547" s="178">
        <f t="shared" si="105"/>
        <v>0</v>
      </c>
      <c r="C547" s="156"/>
      <c r="D547" s="157"/>
      <c r="E547" s="157"/>
      <c r="F547" s="157"/>
      <c r="G547" s="157"/>
      <c r="H547" s="157"/>
      <c r="I547" s="158"/>
      <c r="K547" s="255" t="str">
        <f t="shared" si="106"/>
        <v>►</v>
      </c>
      <c r="L547" s="341"/>
      <c r="M547" s="341"/>
      <c r="N547" s="341"/>
      <c r="O547" s="341"/>
      <c r="P547" s="341"/>
      <c r="Q547" s="1"/>
      <c r="R547" s="1"/>
      <c r="S547" s="77"/>
      <c r="T547" s="77"/>
      <c r="U547" s="77"/>
      <c r="V547" s="77"/>
      <c r="W547" s="1"/>
      <c r="X547" s="46" t="str">
        <f t="shared" si="110"/>
        <v/>
      </c>
      <c r="Y547" s="46" t="str">
        <f>IF(NOT(AND(LEFT(R547,1)="L",R547&lt;&gt;"LIGNE")),"",IF(UPPER(TRIM(W547))="QS","Qt. suffisante",IF(AJ547="","",IF(AF547="MASSE",IF(AJ547&gt;=1,"Kg","g"),IF(AF547="VOLUME",IF(AJ547&gt;=1,"L","cl"),IFERROR(VLOOKUP(UPPER(TRIM(V547)),AP4:AS49,4,FALSE),V547))))))</f>
        <v/>
      </c>
      <c r="Z547" s="78" t="str">
        <f t="shared" si="111"/>
        <v/>
      </c>
      <c r="AA547" s="45" t="str">
        <f>IF(NOT(AND(LEFT(R547,1)="L",R547&lt;&gt;"LIGNE")),"",IF(UPPER(TRIM(W547))="QS","Qt. suffisante",IF(AI547="","",IF(AF547="MASSE",IF(AI547&gt;=1,"Kg","g"),IF(AF547="VOLUME",IF(AI547&gt;=1,"L","cl"),IFERROR(VLOOKUP(UPPER(TRIM(V547)),AP4:AS49,4,FALSE),V547))))))</f>
        <v/>
      </c>
      <c r="AB547" s="47" t="str">
        <f t="shared" si="107"/>
        <v/>
      </c>
      <c r="AC547" s="47" t="str">
        <f t="shared" si="108"/>
        <v/>
      </c>
      <c r="AD547" s="47" t="str">
        <f t="shared" si="112"/>
        <v/>
      </c>
      <c r="AE547" s="1"/>
      <c r="AF547" s="48" t="str">
        <f>IF(NOT(AND(LEFT(R547,1)="L",R547&lt;&gt;"LIGNE")),"",IFERROR(VLOOKUP(UPPER(TRIM(V547)),AP4:AS49,2,FALSE),""))</f>
        <v/>
      </c>
      <c r="AG547" s="49" t="str">
        <f>IF(NOT(AND(LEFT(R547,1)="L",R547&lt;&gt;"LIGNE")),"",IFERROR(VLOOKUP(UPPER(TRIM(V547)),AP4:AS49,3,FALSE),""))</f>
        <v/>
      </c>
      <c r="AH547" s="49" t="str">
        <f t="shared" si="109"/>
        <v/>
      </c>
      <c r="AI547" s="49" t="str">
        <f t="shared" si="113"/>
        <v/>
      </c>
      <c r="AJ547" s="49" t="str">
        <f t="shared" si="114"/>
        <v/>
      </c>
      <c r="AK547" s="40" t="str">
        <f>IF(R547="RECETTE","",IF(R547="PRINCIPAL AUTEUR",IF(OR(S547="",T547="",V547="",W547="",S547=0),"",IFERROR(IF(OR(VLOOKUP(UPPER(TRIM(SUBSTITUTE(T547,CHAR(160)," "))),AP4:AS49,2,FALSE)&lt;&gt;VLOOKUP(UPPER(TRIM(SUBSTITUTE(W547,CHAR(160)," "))),AP4:AS49,2,FALSE),AND(VLOOKUP(UPPER(TRIM(SUBSTITUTE(T547,CHAR(160)," "))),AP4:AS49,2,FALSE)="AUTRE",UPPER(TRIM(SUBSTITUTE(T547,CHAR(160)," ")))&lt;&gt;UPPER(TRIM(SUBSTITUTE(W547,CHAR(160)," "))))),"",(V547*VLOOKUP(UPPER(TRIM(SUBSTITUTE(W547,CHAR(160)," "))),AP4:AS49,3,FALSE))/(S547*VLOOKUP(UPPER(TRIM(SUBSTITUTE(T547,CHAR(160)," "))),AP4:AS49,3,FALSE))),"")),IFERROR(AK546,"")))</f>
        <v/>
      </c>
      <c r="AL547" s="40" t="str">
        <f t="shared" si="115"/>
        <v/>
      </c>
      <c r="AM547" s="50">
        <f t="shared" si="116"/>
        <v>0</v>
      </c>
      <c r="AN547" s="1"/>
      <c r="AO547" s="1"/>
      <c r="AP547" s="65" t="s">
        <v>449</v>
      </c>
      <c r="AQ547" s="1"/>
      <c r="AR547" s="1"/>
      <c r="AS547" s="1"/>
      <c r="BJ547" s="229">
        <v>1</v>
      </c>
    </row>
    <row r="548" spans="2:62" ht="20.100000000000001" customHeight="1" x14ac:dyDescent="0.25">
      <c r="B548" s="178">
        <f t="shared" si="105"/>
        <v>0</v>
      </c>
      <c r="C548" s="156"/>
      <c r="D548" s="157"/>
      <c r="E548" s="157"/>
      <c r="F548" s="157"/>
      <c r="G548" s="157"/>
      <c r="H548" s="157"/>
      <c r="I548" s="158"/>
      <c r="K548" s="255" t="str">
        <f t="shared" si="106"/>
        <v>►</v>
      </c>
      <c r="L548" s="341"/>
      <c r="M548" s="341"/>
      <c r="N548" s="341"/>
      <c r="O548" s="341"/>
      <c r="P548" s="341"/>
      <c r="Q548" s="1"/>
      <c r="R548" s="1"/>
      <c r="S548" s="77"/>
      <c r="T548" s="77"/>
      <c r="U548" s="77"/>
      <c r="V548" s="77"/>
      <c r="W548" s="1"/>
      <c r="X548" s="46" t="str">
        <f t="shared" si="110"/>
        <v/>
      </c>
      <c r="Y548" s="46" t="str">
        <f>IF(NOT(AND(LEFT(R548,1)="L",R548&lt;&gt;"LIGNE")),"",IF(UPPER(TRIM(W548))="QS","Qt. suffisante",IF(AJ548="","",IF(AF548="MASSE",IF(AJ548&gt;=1,"Kg","g"),IF(AF548="VOLUME",IF(AJ548&gt;=1,"L","cl"),IFERROR(VLOOKUP(UPPER(TRIM(V548)),AP4:AS49,4,FALSE),V548))))))</f>
        <v/>
      </c>
      <c r="Z548" s="78" t="str">
        <f t="shared" si="111"/>
        <v/>
      </c>
      <c r="AA548" s="45" t="str">
        <f>IF(NOT(AND(LEFT(R548,1)="L",R548&lt;&gt;"LIGNE")),"",IF(UPPER(TRIM(W548))="QS","Qt. suffisante",IF(AI548="","",IF(AF548="MASSE",IF(AI548&gt;=1,"Kg","g"),IF(AF548="VOLUME",IF(AI548&gt;=1,"L","cl"),IFERROR(VLOOKUP(UPPER(TRIM(V548)),AP4:AS49,4,FALSE),V548))))))</f>
        <v/>
      </c>
      <c r="AB548" s="47" t="str">
        <f t="shared" si="107"/>
        <v/>
      </c>
      <c r="AC548" s="47" t="str">
        <f t="shared" si="108"/>
        <v/>
      </c>
      <c r="AD548" s="47" t="str">
        <f t="shared" si="112"/>
        <v/>
      </c>
      <c r="AE548" s="1"/>
      <c r="AF548" s="48" t="str">
        <f>IF(NOT(AND(LEFT(R548,1)="L",R548&lt;&gt;"LIGNE")),"",IFERROR(VLOOKUP(UPPER(TRIM(V548)),AP4:AS49,2,FALSE),""))</f>
        <v/>
      </c>
      <c r="AG548" s="49" t="str">
        <f>IF(NOT(AND(LEFT(R548,1)="L",R548&lt;&gt;"LIGNE")),"",IFERROR(VLOOKUP(UPPER(TRIM(V548)),AP4:AS49,3,FALSE),""))</f>
        <v/>
      </c>
      <c r="AH548" s="49" t="str">
        <f t="shared" si="109"/>
        <v/>
      </c>
      <c r="AI548" s="49" t="str">
        <f t="shared" si="113"/>
        <v/>
      </c>
      <c r="AJ548" s="49" t="str">
        <f t="shared" si="114"/>
        <v/>
      </c>
      <c r="AK548" s="40" t="str">
        <f>IF(R548="RECETTE","",IF(R548="PRINCIPAL AUTEUR",IF(OR(S548="",T548="",V548="",W548="",S548=0),"",IFERROR(IF(OR(VLOOKUP(UPPER(TRIM(SUBSTITUTE(T548,CHAR(160)," "))),AP4:AS49,2,FALSE)&lt;&gt;VLOOKUP(UPPER(TRIM(SUBSTITUTE(W548,CHAR(160)," "))),AP4:AS49,2,FALSE),AND(VLOOKUP(UPPER(TRIM(SUBSTITUTE(T548,CHAR(160)," "))),AP4:AS49,2,FALSE)="AUTRE",UPPER(TRIM(SUBSTITUTE(T548,CHAR(160)," ")))&lt;&gt;UPPER(TRIM(SUBSTITUTE(W548,CHAR(160)," "))))),"",(V548*VLOOKUP(UPPER(TRIM(SUBSTITUTE(W548,CHAR(160)," "))),AP4:AS49,3,FALSE))/(S548*VLOOKUP(UPPER(TRIM(SUBSTITUTE(T548,CHAR(160)," "))),AP4:AS49,3,FALSE))),"")),IFERROR(AK547,"")))</f>
        <v/>
      </c>
      <c r="AL548" s="40" t="str">
        <f t="shared" si="115"/>
        <v/>
      </c>
      <c r="AM548" s="50">
        <f t="shared" si="116"/>
        <v>0</v>
      </c>
      <c r="AN548" s="1"/>
      <c r="AO548" s="1"/>
      <c r="AP548" s="65" t="s">
        <v>454</v>
      </c>
      <c r="AQ548" s="1"/>
      <c r="AR548" s="1"/>
      <c r="AS548" s="1"/>
      <c r="BJ548" s="229">
        <v>1</v>
      </c>
    </row>
    <row r="549" spans="2:62" ht="20.100000000000001" customHeight="1" x14ac:dyDescent="0.25">
      <c r="B549" s="178">
        <f t="shared" si="105"/>
        <v>0</v>
      </c>
      <c r="C549" s="156"/>
      <c r="D549" s="157"/>
      <c r="E549" s="157"/>
      <c r="F549" s="157"/>
      <c r="G549" s="157"/>
      <c r="H549" s="157"/>
      <c r="I549" s="158"/>
      <c r="K549" s="255" t="str">
        <f t="shared" si="106"/>
        <v>►</v>
      </c>
      <c r="L549" s="341"/>
      <c r="M549" s="341"/>
      <c r="N549" s="341"/>
      <c r="O549" s="341"/>
      <c r="P549" s="341"/>
      <c r="Q549" s="1"/>
      <c r="R549" s="1"/>
      <c r="S549" s="77"/>
      <c r="T549" s="77"/>
      <c r="U549" s="77"/>
      <c r="V549" s="77"/>
      <c r="W549" s="1"/>
      <c r="X549" s="46" t="str">
        <f t="shared" si="110"/>
        <v/>
      </c>
      <c r="Y549" s="46" t="str">
        <f>IF(NOT(AND(LEFT(R549,1)="L",R549&lt;&gt;"LIGNE")),"",IF(UPPER(TRIM(W549))="QS","Qt. suffisante",IF(AJ549="","",IF(AF549="MASSE",IF(AJ549&gt;=1,"Kg","g"),IF(AF549="VOLUME",IF(AJ549&gt;=1,"L","cl"),IFERROR(VLOOKUP(UPPER(TRIM(V549)),AP4:AS49,4,FALSE),V549))))))</f>
        <v/>
      </c>
      <c r="Z549" s="78" t="str">
        <f t="shared" si="111"/>
        <v/>
      </c>
      <c r="AA549" s="45" t="str">
        <f>IF(NOT(AND(LEFT(R549,1)="L",R549&lt;&gt;"LIGNE")),"",IF(UPPER(TRIM(W549))="QS","Qt. suffisante",IF(AI549="","",IF(AF549="MASSE",IF(AI549&gt;=1,"Kg","g"),IF(AF549="VOLUME",IF(AI549&gt;=1,"L","cl"),IFERROR(VLOOKUP(UPPER(TRIM(V549)),AP4:AS49,4,FALSE),V549))))))</f>
        <v/>
      </c>
      <c r="AB549" s="47" t="str">
        <f t="shared" si="107"/>
        <v/>
      </c>
      <c r="AC549" s="47" t="str">
        <f t="shared" si="108"/>
        <v/>
      </c>
      <c r="AD549" s="47" t="str">
        <f t="shared" si="112"/>
        <v/>
      </c>
      <c r="AE549" s="1"/>
      <c r="AF549" s="48" t="str">
        <f>IF(NOT(AND(LEFT(R549,1)="L",R549&lt;&gt;"LIGNE")),"",IFERROR(VLOOKUP(UPPER(TRIM(V549)),AP4:AS49,2,FALSE),""))</f>
        <v/>
      </c>
      <c r="AG549" s="49" t="str">
        <f>IF(NOT(AND(LEFT(R549,1)="L",R549&lt;&gt;"LIGNE")),"",IFERROR(VLOOKUP(UPPER(TRIM(V549)),AP4:AS49,3,FALSE),""))</f>
        <v/>
      </c>
      <c r="AH549" s="49" t="str">
        <f t="shared" si="109"/>
        <v/>
      </c>
      <c r="AI549" s="49" t="str">
        <f t="shared" si="113"/>
        <v/>
      </c>
      <c r="AJ549" s="49" t="str">
        <f t="shared" si="114"/>
        <v/>
      </c>
      <c r="AK549" s="40" t="str">
        <f>IF(R549="RECETTE","",IF(R549="PRINCIPAL AUTEUR",IF(OR(S549="",T549="",V549="",W549="",S549=0),"",IFERROR(IF(OR(VLOOKUP(UPPER(TRIM(SUBSTITUTE(T549,CHAR(160)," "))),AP4:AS49,2,FALSE)&lt;&gt;VLOOKUP(UPPER(TRIM(SUBSTITUTE(W549,CHAR(160)," "))),AP4:AS49,2,FALSE),AND(VLOOKUP(UPPER(TRIM(SUBSTITUTE(T549,CHAR(160)," "))),AP4:AS49,2,FALSE)="AUTRE",UPPER(TRIM(SUBSTITUTE(T549,CHAR(160)," ")))&lt;&gt;UPPER(TRIM(SUBSTITUTE(W549,CHAR(160)," "))))),"",(V549*VLOOKUP(UPPER(TRIM(SUBSTITUTE(W549,CHAR(160)," "))),AP4:AS49,3,FALSE))/(S549*VLOOKUP(UPPER(TRIM(SUBSTITUTE(T549,CHAR(160)," "))),AP4:AS49,3,FALSE))),"")),IFERROR(AK548,"")))</f>
        <v/>
      </c>
      <c r="AL549" s="40" t="str">
        <f t="shared" si="115"/>
        <v/>
      </c>
      <c r="AM549" s="50">
        <f t="shared" si="116"/>
        <v>0</v>
      </c>
      <c r="AN549" s="1"/>
      <c r="AO549" s="1"/>
      <c r="AP549" s="65" t="s">
        <v>455</v>
      </c>
      <c r="AQ549" s="1"/>
      <c r="AR549" s="1"/>
      <c r="AS549" s="1"/>
      <c r="BJ549" s="229">
        <v>1</v>
      </c>
    </row>
    <row r="550" spans="2:62" ht="20.100000000000001" customHeight="1" x14ac:dyDescent="0.25">
      <c r="B550" s="178">
        <f t="shared" si="105"/>
        <v>0</v>
      </c>
      <c r="C550" s="156"/>
      <c r="D550" s="157"/>
      <c r="E550" s="157"/>
      <c r="F550" s="157"/>
      <c r="G550" s="157"/>
      <c r="H550" s="157"/>
      <c r="I550" s="158"/>
      <c r="K550" s="255" t="str">
        <f t="shared" si="106"/>
        <v>►</v>
      </c>
      <c r="L550" s="341"/>
      <c r="M550" s="341"/>
      <c r="N550" s="341"/>
      <c r="O550" s="341"/>
      <c r="P550" s="341"/>
      <c r="Q550" s="1"/>
      <c r="R550" s="1"/>
      <c r="S550" s="77"/>
      <c r="T550" s="77"/>
      <c r="U550" s="77"/>
      <c r="V550" s="77"/>
      <c r="W550" s="1"/>
      <c r="X550" s="46" t="str">
        <f t="shared" si="110"/>
        <v/>
      </c>
      <c r="Y550" s="46" t="str">
        <f>IF(NOT(AND(LEFT(R550,1)="L",R550&lt;&gt;"LIGNE")),"",IF(UPPER(TRIM(W550))="QS","Qt. suffisante",IF(AJ550="","",IF(AF550="MASSE",IF(AJ550&gt;=1,"Kg","g"),IF(AF550="VOLUME",IF(AJ550&gt;=1,"L","cl"),IFERROR(VLOOKUP(UPPER(TRIM(V550)),AP4:AS49,4,FALSE),V550))))))</f>
        <v/>
      </c>
      <c r="Z550" s="78" t="str">
        <f t="shared" si="111"/>
        <v/>
      </c>
      <c r="AA550" s="45" t="str">
        <f>IF(NOT(AND(LEFT(R550,1)="L",R550&lt;&gt;"LIGNE")),"",IF(UPPER(TRIM(W550))="QS","Qt. suffisante",IF(AI550="","",IF(AF550="MASSE",IF(AI550&gt;=1,"Kg","g"),IF(AF550="VOLUME",IF(AI550&gt;=1,"L","cl"),IFERROR(VLOOKUP(UPPER(TRIM(V550)),AP4:AS49,4,FALSE),V550))))))</f>
        <v/>
      </c>
      <c r="AB550" s="47" t="str">
        <f t="shared" si="107"/>
        <v/>
      </c>
      <c r="AC550" s="47" t="str">
        <f t="shared" si="108"/>
        <v/>
      </c>
      <c r="AD550" s="47" t="str">
        <f t="shared" si="112"/>
        <v/>
      </c>
      <c r="AE550" s="1"/>
      <c r="AF550" s="48" t="str">
        <f>IF(NOT(AND(LEFT(R550,1)="L",R550&lt;&gt;"LIGNE")),"",IFERROR(VLOOKUP(UPPER(TRIM(V550)),AP4:AS49,2,FALSE),""))</f>
        <v/>
      </c>
      <c r="AG550" s="49" t="str">
        <f>IF(NOT(AND(LEFT(R550,1)="L",R550&lt;&gt;"LIGNE")),"",IFERROR(VLOOKUP(UPPER(TRIM(V550)),AP4:AS49,3,FALSE),""))</f>
        <v/>
      </c>
      <c r="AH550" s="49" t="str">
        <f t="shared" si="109"/>
        <v/>
      </c>
      <c r="AI550" s="49" t="str">
        <f t="shared" si="113"/>
        <v/>
      </c>
      <c r="AJ550" s="49" t="str">
        <f t="shared" si="114"/>
        <v/>
      </c>
      <c r="AK550" s="40" t="str">
        <f>IF(R550="RECETTE","",IF(R550="PRINCIPAL AUTEUR",IF(OR(S550="",T550="",V550="",W550="",S550=0),"",IFERROR(IF(OR(VLOOKUP(UPPER(TRIM(SUBSTITUTE(T550,CHAR(160)," "))),AP4:AS49,2,FALSE)&lt;&gt;VLOOKUP(UPPER(TRIM(SUBSTITUTE(W550,CHAR(160)," "))),AP4:AS49,2,FALSE),AND(VLOOKUP(UPPER(TRIM(SUBSTITUTE(T550,CHAR(160)," "))),AP4:AS49,2,FALSE)="AUTRE",UPPER(TRIM(SUBSTITUTE(T550,CHAR(160)," ")))&lt;&gt;UPPER(TRIM(SUBSTITUTE(W550,CHAR(160)," "))))),"",(V550*VLOOKUP(UPPER(TRIM(SUBSTITUTE(W550,CHAR(160)," "))),AP4:AS49,3,FALSE))/(S550*VLOOKUP(UPPER(TRIM(SUBSTITUTE(T550,CHAR(160)," "))),AP4:AS49,3,FALSE))),"")),IFERROR(AK549,"")))</f>
        <v/>
      </c>
      <c r="AL550" s="40" t="str">
        <f t="shared" si="115"/>
        <v/>
      </c>
      <c r="AM550" s="50">
        <f t="shared" si="116"/>
        <v>0</v>
      </c>
      <c r="AN550" s="1"/>
      <c r="AO550" s="1"/>
      <c r="AP550" s="65" t="s">
        <v>456</v>
      </c>
      <c r="AQ550" s="1"/>
      <c r="AR550" s="1"/>
      <c r="AS550" s="1"/>
      <c r="BJ550" s="229">
        <v>1</v>
      </c>
    </row>
    <row r="551" spans="2:62" ht="20.100000000000001" customHeight="1" x14ac:dyDescent="0.25">
      <c r="B551" s="178">
        <f t="shared" ref="B551:B614" si="117">LEN(C551)+LEN(D551)+LEN(E551)+LEN(F551)+LEN(G551)+LEN(H551)+LEN(I551)</f>
        <v>0</v>
      </c>
      <c r="C551" s="156"/>
      <c r="D551" s="157"/>
      <c r="E551" s="157"/>
      <c r="F551" s="157"/>
      <c r="G551" s="157"/>
      <c r="H551" s="157"/>
      <c r="I551" s="158"/>
      <c r="K551" s="255" t="str">
        <f t="shared" si="106"/>
        <v>►</v>
      </c>
      <c r="L551" s="341"/>
      <c r="M551" s="341"/>
      <c r="N551" s="341"/>
      <c r="O551" s="341"/>
      <c r="P551" s="341"/>
      <c r="Q551" s="1"/>
      <c r="R551" s="1"/>
      <c r="S551" s="77"/>
      <c r="T551" s="77"/>
      <c r="U551" s="77"/>
      <c r="V551" s="77"/>
      <c r="W551" s="1"/>
      <c r="X551" s="46" t="str">
        <f t="shared" si="110"/>
        <v/>
      </c>
      <c r="Y551" s="46" t="str">
        <f>IF(NOT(AND(LEFT(R551,1)="L",R551&lt;&gt;"LIGNE")),"",IF(UPPER(TRIM(W551))="QS","Qt. suffisante",IF(AJ551="","",IF(AF551="MASSE",IF(AJ551&gt;=1,"Kg","g"),IF(AF551="VOLUME",IF(AJ551&gt;=1,"L","cl"),IFERROR(VLOOKUP(UPPER(TRIM(V551)),AP4:AS49,4,FALSE),V551))))))</f>
        <v/>
      </c>
      <c r="Z551" s="78" t="str">
        <f t="shared" si="111"/>
        <v/>
      </c>
      <c r="AA551" s="45" t="str">
        <f>IF(NOT(AND(LEFT(R551,1)="L",R551&lt;&gt;"LIGNE")),"",IF(UPPER(TRIM(W551))="QS","Qt. suffisante",IF(AI551="","",IF(AF551="MASSE",IF(AI551&gt;=1,"Kg","g"),IF(AF551="VOLUME",IF(AI551&gt;=1,"L","cl"),IFERROR(VLOOKUP(UPPER(TRIM(V551)),AP4:AS49,4,FALSE),V551))))))</f>
        <v/>
      </c>
      <c r="AB551" s="47" t="str">
        <f t="shared" si="107"/>
        <v/>
      </c>
      <c r="AC551" s="47" t="str">
        <f t="shared" si="108"/>
        <v/>
      </c>
      <c r="AD551" s="47" t="str">
        <f t="shared" si="112"/>
        <v/>
      </c>
      <c r="AE551" s="1"/>
      <c r="AF551" s="48" t="str">
        <f>IF(NOT(AND(LEFT(R551,1)="L",R551&lt;&gt;"LIGNE")),"",IFERROR(VLOOKUP(UPPER(TRIM(V551)),AP4:AS49,2,FALSE),""))</f>
        <v/>
      </c>
      <c r="AG551" s="49" t="str">
        <f>IF(NOT(AND(LEFT(R551,1)="L",R551&lt;&gt;"LIGNE")),"",IFERROR(VLOOKUP(UPPER(TRIM(V551)),AP4:AS49,3,FALSE),""))</f>
        <v/>
      </c>
      <c r="AH551" s="49" t="str">
        <f t="shared" si="109"/>
        <v/>
      </c>
      <c r="AI551" s="49" t="str">
        <f t="shared" si="113"/>
        <v/>
      </c>
      <c r="AJ551" s="49" t="str">
        <f t="shared" si="114"/>
        <v/>
      </c>
      <c r="AK551" s="40" t="str">
        <f>IF(R551="RECETTE","",IF(R551="PRINCIPAL AUTEUR",IF(OR(S551="",T551="",V551="",W551="",S551=0),"",IFERROR(IF(OR(VLOOKUP(UPPER(TRIM(SUBSTITUTE(T551,CHAR(160)," "))),AP4:AS49,2,FALSE)&lt;&gt;VLOOKUP(UPPER(TRIM(SUBSTITUTE(W551,CHAR(160)," "))),AP4:AS49,2,FALSE),AND(VLOOKUP(UPPER(TRIM(SUBSTITUTE(T551,CHAR(160)," "))),AP4:AS49,2,FALSE)="AUTRE",UPPER(TRIM(SUBSTITUTE(T551,CHAR(160)," ")))&lt;&gt;UPPER(TRIM(SUBSTITUTE(W551,CHAR(160)," "))))),"",(V551*VLOOKUP(UPPER(TRIM(SUBSTITUTE(W551,CHAR(160)," "))),AP4:AS49,3,FALSE))/(S551*VLOOKUP(UPPER(TRIM(SUBSTITUTE(T551,CHAR(160)," "))),AP4:AS49,3,FALSE))),"")),IFERROR(AK550,"")))</f>
        <v/>
      </c>
      <c r="AL551" s="40" t="str">
        <f t="shared" si="115"/>
        <v/>
      </c>
      <c r="AM551" s="50">
        <f t="shared" si="116"/>
        <v>0</v>
      </c>
      <c r="AN551" s="1"/>
      <c r="AO551" s="1"/>
      <c r="AP551" s="65" t="s">
        <v>457</v>
      </c>
      <c r="AQ551" s="1"/>
      <c r="AR551" s="1"/>
      <c r="AS551" s="1"/>
      <c r="BJ551" s="229">
        <v>1</v>
      </c>
    </row>
    <row r="552" spans="2:62" ht="20.100000000000001" customHeight="1" x14ac:dyDescent="0.25">
      <c r="B552" s="178">
        <f t="shared" si="117"/>
        <v>0</v>
      </c>
      <c r="C552" s="156"/>
      <c r="D552" s="157"/>
      <c r="E552" s="157"/>
      <c r="F552" s="157"/>
      <c r="G552" s="157"/>
      <c r="H552" s="157"/>
      <c r="I552" s="158"/>
      <c r="K552" s="255" t="str">
        <f t="shared" si="106"/>
        <v>►</v>
      </c>
      <c r="L552" s="341"/>
      <c r="M552" s="341"/>
      <c r="N552" s="341"/>
      <c r="O552" s="341"/>
      <c r="P552" s="341"/>
      <c r="Q552" s="1"/>
      <c r="R552" s="1"/>
      <c r="S552" s="77"/>
      <c r="T552" s="77"/>
      <c r="U552" s="77"/>
      <c r="V552" s="77"/>
      <c r="W552" s="1"/>
      <c r="X552" s="46" t="str">
        <f t="shared" si="110"/>
        <v/>
      </c>
      <c r="Y552" s="46" t="str">
        <f>IF(NOT(AND(LEFT(R552,1)="L",R552&lt;&gt;"LIGNE")),"",IF(UPPER(TRIM(W552))="QS","Qt. suffisante",IF(AJ552="","",IF(AF552="MASSE",IF(AJ552&gt;=1,"Kg","g"),IF(AF552="VOLUME",IF(AJ552&gt;=1,"L","cl"),IFERROR(VLOOKUP(UPPER(TRIM(V552)),AP4:AS49,4,FALSE),V552))))))</f>
        <v/>
      </c>
      <c r="Z552" s="78" t="str">
        <f t="shared" si="111"/>
        <v/>
      </c>
      <c r="AA552" s="45" t="str">
        <f>IF(NOT(AND(LEFT(R552,1)="L",R552&lt;&gt;"LIGNE")),"",IF(UPPER(TRIM(W552))="QS","Qt. suffisante",IF(AI552="","",IF(AF552="MASSE",IF(AI552&gt;=1,"Kg","g"),IF(AF552="VOLUME",IF(AI552&gt;=1,"L","cl"),IFERROR(VLOOKUP(UPPER(TRIM(V552)),AP4:AS49,4,FALSE),V552))))))</f>
        <v/>
      </c>
      <c r="AB552" s="47" t="str">
        <f t="shared" si="107"/>
        <v/>
      </c>
      <c r="AC552" s="47" t="str">
        <f t="shared" si="108"/>
        <v/>
      </c>
      <c r="AD552" s="47" t="str">
        <f t="shared" si="112"/>
        <v/>
      </c>
      <c r="AE552" s="1"/>
      <c r="AF552" s="48" t="str">
        <f>IF(NOT(AND(LEFT(R552,1)="L",R552&lt;&gt;"LIGNE")),"",IFERROR(VLOOKUP(UPPER(TRIM(V552)),AP4:AS49,2,FALSE),""))</f>
        <v/>
      </c>
      <c r="AG552" s="49" t="str">
        <f>IF(NOT(AND(LEFT(R552,1)="L",R552&lt;&gt;"LIGNE")),"",IFERROR(VLOOKUP(UPPER(TRIM(V552)),AP4:AS49,3,FALSE),""))</f>
        <v/>
      </c>
      <c r="AH552" s="49" t="str">
        <f t="shared" si="109"/>
        <v/>
      </c>
      <c r="AI552" s="49" t="str">
        <f t="shared" si="113"/>
        <v/>
      </c>
      <c r="AJ552" s="49" t="str">
        <f t="shared" si="114"/>
        <v/>
      </c>
      <c r="AK552" s="40" t="str">
        <f>IF(R552="RECETTE","",IF(R552="PRINCIPAL AUTEUR",IF(OR(S552="",T552="",V552="",W552="",S552=0),"",IFERROR(IF(OR(VLOOKUP(UPPER(TRIM(SUBSTITUTE(T552,CHAR(160)," "))),AP4:AS49,2,FALSE)&lt;&gt;VLOOKUP(UPPER(TRIM(SUBSTITUTE(W552,CHAR(160)," "))),AP4:AS49,2,FALSE),AND(VLOOKUP(UPPER(TRIM(SUBSTITUTE(T552,CHAR(160)," "))),AP4:AS49,2,FALSE)="AUTRE",UPPER(TRIM(SUBSTITUTE(T552,CHAR(160)," ")))&lt;&gt;UPPER(TRIM(SUBSTITUTE(W552,CHAR(160)," "))))),"",(V552*VLOOKUP(UPPER(TRIM(SUBSTITUTE(W552,CHAR(160)," "))),AP4:AS49,3,FALSE))/(S552*VLOOKUP(UPPER(TRIM(SUBSTITUTE(T552,CHAR(160)," "))),AP4:AS49,3,FALSE))),"")),IFERROR(AK551,"")))</f>
        <v/>
      </c>
      <c r="AL552" s="40" t="str">
        <f t="shared" si="115"/>
        <v/>
      </c>
      <c r="AM552" s="50">
        <f t="shared" si="116"/>
        <v>0</v>
      </c>
      <c r="AN552" s="1"/>
      <c r="AO552" s="1"/>
      <c r="AP552" s="65" t="s">
        <v>450</v>
      </c>
      <c r="AQ552" s="1"/>
      <c r="AR552" s="1"/>
      <c r="AS552" s="1"/>
      <c r="BJ552" s="229">
        <v>1</v>
      </c>
    </row>
    <row r="553" spans="2:62" ht="20.100000000000001" customHeight="1" x14ac:dyDescent="0.25">
      <c r="B553" s="178">
        <f t="shared" si="117"/>
        <v>0</v>
      </c>
      <c r="C553" s="156"/>
      <c r="D553" s="157"/>
      <c r="E553" s="157"/>
      <c r="F553" s="157"/>
      <c r="G553" s="157"/>
      <c r="H553" s="157"/>
      <c r="I553" s="158"/>
      <c r="K553" s="255" t="str">
        <f t="shared" si="106"/>
        <v>►</v>
      </c>
      <c r="L553" s="341"/>
      <c r="M553" s="341"/>
      <c r="N553" s="341"/>
      <c r="O553" s="341"/>
      <c r="P553" s="341"/>
      <c r="Q553" s="1"/>
      <c r="R553" s="1"/>
      <c r="S553" s="77"/>
      <c r="T553" s="77"/>
      <c r="U553" s="77"/>
      <c r="V553" s="77"/>
      <c r="W553" s="1"/>
      <c r="X553" s="46" t="str">
        <f t="shared" si="110"/>
        <v/>
      </c>
      <c r="Y553" s="46" t="str">
        <f>IF(NOT(AND(LEFT(R553,1)="L",R553&lt;&gt;"LIGNE")),"",IF(UPPER(TRIM(W553))="QS","Qt. suffisante",IF(AJ553="","",IF(AF553="MASSE",IF(AJ553&gt;=1,"Kg","g"),IF(AF553="VOLUME",IF(AJ553&gt;=1,"L","cl"),IFERROR(VLOOKUP(UPPER(TRIM(V553)),AP4:AS49,4,FALSE),V553))))))</f>
        <v/>
      </c>
      <c r="Z553" s="78" t="str">
        <f t="shared" si="111"/>
        <v/>
      </c>
      <c r="AA553" s="45" t="str">
        <f>IF(NOT(AND(LEFT(R553,1)="L",R553&lt;&gt;"LIGNE")),"",IF(UPPER(TRIM(W553))="QS","Qt. suffisante",IF(AI553="","",IF(AF553="MASSE",IF(AI553&gt;=1,"Kg","g"),IF(AF553="VOLUME",IF(AI553&gt;=1,"L","cl"),IFERROR(VLOOKUP(UPPER(TRIM(V553)),AP4:AS49,4,FALSE),V553))))))</f>
        <v/>
      </c>
      <c r="AB553" s="47" t="str">
        <f t="shared" si="107"/>
        <v/>
      </c>
      <c r="AC553" s="47" t="str">
        <f t="shared" si="108"/>
        <v/>
      </c>
      <c r="AD553" s="47" t="str">
        <f t="shared" si="112"/>
        <v/>
      </c>
      <c r="AE553" s="1"/>
      <c r="AF553" s="48" t="str">
        <f>IF(NOT(AND(LEFT(R553,1)="L",R553&lt;&gt;"LIGNE")),"",IFERROR(VLOOKUP(UPPER(TRIM(V553)),AP4:AS49,2,FALSE),""))</f>
        <v/>
      </c>
      <c r="AG553" s="49" t="str">
        <f>IF(NOT(AND(LEFT(R553,1)="L",R553&lt;&gt;"LIGNE")),"",IFERROR(VLOOKUP(UPPER(TRIM(V553)),AP4:AS49,3,FALSE),""))</f>
        <v/>
      </c>
      <c r="AH553" s="49" t="str">
        <f t="shared" si="109"/>
        <v/>
      </c>
      <c r="AI553" s="49" t="str">
        <f t="shared" si="113"/>
        <v/>
      </c>
      <c r="AJ553" s="49" t="str">
        <f t="shared" si="114"/>
        <v/>
      </c>
      <c r="AK553" s="40" t="str">
        <f>IF(R553="RECETTE","",IF(R553="PRINCIPAL AUTEUR",IF(OR(S553="",T553="",V553="",W553="",S553=0),"",IFERROR(IF(OR(VLOOKUP(UPPER(TRIM(SUBSTITUTE(T553,CHAR(160)," "))),AP4:AS49,2,FALSE)&lt;&gt;VLOOKUP(UPPER(TRIM(SUBSTITUTE(W553,CHAR(160)," "))),AP4:AS49,2,FALSE),AND(VLOOKUP(UPPER(TRIM(SUBSTITUTE(T553,CHAR(160)," "))),AP4:AS49,2,FALSE)="AUTRE",UPPER(TRIM(SUBSTITUTE(T553,CHAR(160)," ")))&lt;&gt;UPPER(TRIM(SUBSTITUTE(W553,CHAR(160)," "))))),"",(V553*VLOOKUP(UPPER(TRIM(SUBSTITUTE(W553,CHAR(160)," "))),AP4:AS49,3,FALSE))/(S553*VLOOKUP(UPPER(TRIM(SUBSTITUTE(T553,CHAR(160)," "))),AP4:AS49,3,FALSE))),"")),IFERROR(AK552,"")))</f>
        <v/>
      </c>
      <c r="AL553" s="40" t="str">
        <f t="shared" si="115"/>
        <v/>
      </c>
      <c r="AM553" s="50">
        <f t="shared" si="116"/>
        <v>0</v>
      </c>
      <c r="AN553" s="1"/>
      <c r="AO553" s="1"/>
      <c r="AP553" s="65" t="s">
        <v>451</v>
      </c>
      <c r="AQ553" s="1"/>
      <c r="AR553" s="1"/>
      <c r="AS553" s="1"/>
      <c r="BJ553" s="229">
        <v>1</v>
      </c>
    </row>
    <row r="554" spans="2:62" ht="20.100000000000001" customHeight="1" x14ac:dyDescent="0.25">
      <c r="B554" s="178">
        <f t="shared" si="117"/>
        <v>0</v>
      </c>
      <c r="C554" s="156"/>
      <c r="D554" s="157"/>
      <c r="E554" s="157"/>
      <c r="F554" s="157"/>
      <c r="G554" s="157"/>
      <c r="H554" s="157"/>
      <c r="I554" s="158"/>
      <c r="K554" s="255" t="str">
        <f t="shared" si="106"/>
        <v>►</v>
      </c>
      <c r="L554" s="341"/>
      <c r="M554" s="341"/>
      <c r="N554" s="341"/>
      <c r="O554" s="341"/>
      <c r="P554" s="341"/>
      <c r="Q554" s="1"/>
      <c r="R554" s="1"/>
      <c r="S554" s="77"/>
      <c r="T554" s="77"/>
      <c r="U554" s="77"/>
      <c r="V554" s="77"/>
      <c r="W554" s="1"/>
      <c r="X554" s="46" t="str">
        <f t="shared" si="110"/>
        <v/>
      </c>
      <c r="Y554" s="46" t="str">
        <f>IF(NOT(AND(LEFT(R554,1)="L",R554&lt;&gt;"LIGNE")),"",IF(UPPER(TRIM(W554))="QS","Qt. suffisante",IF(AJ554="","",IF(AF554="MASSE",IF(AJ554&gt;=1,"Kg","g"),IF(AF554="VOLUME",IF(AJ554&gt;=1,"L","cl"),IFERROR(VLOOKUP(UPPER(TRIM(V554)),AP4:AS49,4,FALSE),V554))))))</f>
        <v/>
      </c>
      <c r="Z554" s="78" t="str">
        <f t="shared" si="111"/>
        <v/>
      </c>
      <c r="AA554" s="45" t="str">
        <f>IF(NOT(AND(LEFT(R554,1)="L",R554&lt;&gt;"LIGNE")),"",IF(UPPER(TRIM(W554))="QS","Qt. suffisante",IF(AI554="","",IF(AF554="MASSE",IF(AI554&gt;=1,"Kg","g"),IF(AF554="VOLUME",IF(AI554&gt;=1,"L","cl"),IFERROR(VLOOKUP(UPPER(TRIM(V554)),AP4:AS49,4,FALSE),V554))))))</f>
        <v/>
      </c>
      <c r="AB554" s="47" t="str">
        <f t="shared" si="107"/>
        <v/>
      </c>
      <c r="AC554" s="47" t="str">
        <f t="shared" si="108"/>
        <v/>
      </c>
      <c r="AD554" s="47" t="str">
        <f t="shared" si="112"/>
        <v/>
      </c>
      <c r="AE554" s="1"/>
      <c r="AF554" s="48" t="str">
        <f>IF(NOT(AND(LEFT(R554,1)="L",R554&lt;&gt;"LIGNE")),"",IFERROR(VLOOKUP(UPPER(TRIM(V554)),AP4:AS49,2,FALSE),""))</f>
        <v/>
      </c>
      <c r="AG554" s="49" t="str">
        <f>IF(NOT(AND(LEFT(R554,1)="L",R554&lt;&gt;"LIGNE")),"",IFERROR(VLOOKUP(UPPER(TRIM(V554)),AP4:AS49,3,FALSE),""))</f>
        <v/>
      </c>
      <c r="AH554" s="49" t="str">
        <f t="shared" si="109"/>
        <v/>
      </c>
      <c r="AI554" s="49" t="str">
        <f t="shared" si="113"/>
        <v/>
      </c>
      <c r="AJ554" s="49" t="str">
        <f t="shared" si="114"/>
        <v/>
      </c>
      <c r="AK554" s="40" t="str">
        <f>IF(R554="RECETTE","",IF(R554="PRINCIPAL AUTEUR",IF(OR(S554="",T554="",V554="",W554="",S554=0),"",IFERROR(IF(OR(VLOOKUP(UPPER(TRIM(SUBSTITUTE(T554,CHAR(160)," "))),AP4:AS49,2,FALSE)&lt;&gt;VLOOKUP(UPPER(TRIM(SUBSTITUTE(W554,CHAR(160)," "))),AP4:AS49,2,FALSE),AND(VLOOKUP(UPPER(TRIM(SUBSTITUTE(T554,CHAR(160)," "))),AP4:AS49,2,FALSE)="AUTRE",UPPER(TRIM(SUBSTITUTE(T554,CHAR(160)," ")))&lt;&gt;UPPER(TRIM(SUBSTITUTE(W554,CHAR(160)," "))))),"",(V554*VLOOKUP(UPPER(TRIM(SUBSTITUTE(W554,CHAR(160)," "))),AP4:AS49,3,FALSE))/(S554*VLOOKUP(UPPER(TRIM(SUBSTITUTE(T554,CHAR(160)," "))),AP4:AS49,3,FALSE))),"")),IFERROR(AK553,"")))</f>
        <v/>
      </c>
      <c r="AL554" s="40" t="str">
        <f t="shared" si="115"/>
        <v/>
      </c>
      <c r="AM554" s="50">
        <f t="shared" si="116"/>
        <v>0</v>
      </c>
      <c r="AN554" s="1"/>
      <c r="AO554" s="1"/>
      <c r="AP554" s="65" t="s">
        <v>452</v>
      </c>
      <c r="AQ554" s="1"/>
      <c r="AR554" s="1"/>
      <c r="AS554" s="1"/>
      <c r="BJ554" s="229">
        <v>1</v>
      </c>
    </row>
    <row r="555" spans="2:62" ht="20.100000000000001" customHeight="1" x14ac:dyDescent="0.25">
      <c r="B555" s="178">
        <f t="shared" si="117"/>
        <v>0</v>
      </c>
      <c r="C555" s="156"/>
      <c r="D555" s="157"/>
      <c r="E555" s="157"/>
      <c r="F555" s="157"/>
      <c r="G555" s="157"/>
      <c r="H555" s="157"/>
      <c r="I555" s="158"/>
      <c r="K555" s="255" t="str">
        <f t="shared" si="106"/>
        <v>►</v>
      </c>
      <c r="L555" s="341"/>
      <c r="M555" s="341"/>
      <c r="N555" s="341"/>
      <c r="O555" s="341"/>
      <c r="P555" s="341"/>
      <c r="Q555" s="1"/>
      <c r="R555" s="1"/>
      <c r="S555" s="77"/>
      <c r="T555" s="77"/>
      <c r="U555" s="77"/>
      <c r="V555" s="77"/>
      <c r="W555" s="1"/>
      <c r="X555" s="46" t="str">
        <f t="shared" si="110"/>
        <v/>
      </c>
      <c r="Y555" s="46" t="str">
        <f>IF(NOT(AND(LEFT(R555,1)="L",R555&lt;&gt;"LIGNE")),"",IF(UPPER(TRIM(W555))="QS","Qt. suffisante",IF(AJ555="","",IF(AF555="MASSE",IF(AJ555&gt;=1,"Kg","g"),IF(AF555="VOLUME",IF(AJ555&gt;=1,"L","cl"),IFERROR(VLOOKUP(UPPER(TRIM(V555)),AP4:AS49,4,FALSE),V555))))))</f>
        <v/>
      </c>
      <c r="Z555" s="78" t="str">
        <f t="shared" si="111"/>
        <v/>
      </c>
      <c r="AA555" s="45" t="str">
        <f>IF(NOT(AND(LEFT(R555,1)="L",R555&lt;&gt;"LIGNE")),"",IF(UPPER(TRIM(W555))="QS","Qt. suffisante",IF(AI555="","",IF(AF555="MASSE",IF(AI555&gt;=1,"Kg","g"),IF(AF555="VOLUME",IF(AI555&gt;=1,"L","cl"),IFERROR(VLOOKUP(UPPER(TRIM(V555)),AP4:AS49,4,FALSE),V555))))))</f>
        <v/>
      </c>
      <c r="AB555" s="47" t="str">
        <f t="shared" si="107"/>
        <v/>
      </c>
      <c r="AC555" s="47" t="str">
        <f t="shared" si="108"/>
        <v/>
      </c>
      <c r="AD555" s="47" t="str">
        <f t="shared" si="112"/>
        <v/>
      </c>
      <c r="AE555" s="1"/>
      <c r="AF555" s="48" t="str">
        <f>IF(NOT(AND(LEFT(R555,1)="L",R555&lt;&gt;"LIGNE")),"",IFERROR(VLOOKUP(UPPER(TRIM(V555)),AP4:AS49,2,FALSE),""))</f>
        <v/>
      </c>
      <c r="AG555" s="49" t="str">
        <f>IF(NOT(AND(LEFT(R555,1)="L",R555&lt;&gt;"LIGNE")),"",IFERROR(VLOOKUP(UPPER(TRIM(V555)),AP4:AS49,3,FALSE),""))</f>
        <v/>
      </c>
      <c r="AH555" s="49" t="str">
        <f t="shared" si="109"/>
        <v/>
      </c>
      <c r="AI555" s="49" t="str">
        <f t="shared" si="113"/>
        <v/>
      </c>
      <c r="AJ555" s="49" t="str">
        <f t="shared" si="114"/>
        <v/>
      </c>
      <c r="AK555" s="40" t="str">
        <f>IF(R555="RECETTE","",IF(R555="PRINCIPAL AUTEUR",IF(OR(S555="",T555="",V555="",W555="",S555=0),"",IFERROR(IF(OR(VLOOKUP(UPPER(TRIM(SUBSTITUTE(T555,CHAR(160)," "))),AP4:AS49,2,FALSE)&lt;&gt;VLOOKUP(UPPER(TRIM(SUBSTITUTE(W555,CHAR(160)," "))),AP4:AS49,2,FALSE),AND(VLOOKUP(UPPER(TRIM(SUBSTITUTE(T555,CHAR(160)," "))),AP4:AS49,2,FALSE)="AUTRE",UPPER(TRIM(SUBSTITUTE(T555,CHAR(160)," ")))&lt;&gt;UPPER(TRIM(SUBSTITUTE(W555,CHAR(160)," "))))),"",(V555*VLOOKUP(UPPER(TRIM(SUBSTITUTE(W555,CHAR(160)," "))),AP4:AS49,3,FALSE))/(S555*VLOOKUP(UPPER(TRIM(SUBSTITUTE(T555,CHAR(160)," "))),AP4:AS49,3,FALSE))),"")),IFERROR(AK554,"")))</f>
        <v/>
      </c>
      <c r="AL555" s="40" t="str">
        <f t="shared" si="115"/>
        <v/>
      </c>
      <c r="AM555" s="50">
        <f t="shared" si="116"/>
        <v>0</v>
      </c>
      <c r="AN555" s="1"/>
      <c r="AO555" s="1"/>
      <c r="AP555" s="65" t="s">
        <v>453</v>
      </c>
      <c r="AQ555" s="1"/>
      <c r="AR555" s="1"/>
      <c r="AS555" s="1"/>
      <c r="BJ555" s="229">
        <v>1</v>
      </c>
    </row>
    <row r="556" spans="2:62" ht="20.100000000000001" customHeight="1" x14ac:dyDescent="0.25">
      <c r="B556" s="178">
        <f t="shared" si="117"/>
        <v>0</v>
      </c>
      <c r="C556" s="156"/>
      <c r="D556" s="157"/>
      <c r="E556" s="157"/>
      <c r="F556" s="157"/>
      <c r="G556" s="157"/>
      <c r="H556" s="157"/>
      <c r="I556" s="158"/>
      <c r="K556" s="255" t="str">
        <f t="shared" si="106"/>
        <v>►</v>
      </c>
      <c r="L556" s="341"/>
      <c r="M556" s="341"/>
      <c r="N556" s="341"/>
      <c r="O556" s="341"/>
      <c r="P556" s="341"/>
      <c r="Q556" s="1"/>
      <c r="R556" s="1"/>
      <c r="S556" s="77"/>
      <c r="T556" s="77"/>
      <c r="U556" s="77"/>
      <c r="V556" s="77"/>
      <c r="W556" s="1"/>
      <c r="X556" s="46" t="str">
        <f t="shared" si="110"/>
        <v/>
      </c>
      <c r="Y556" s="46" t="str">
        <f>IF(NOT(AND(LEFT(R556,1)="L",R556&lt;&gt;"LIGNE")),"",IF(UPPER(TRIM(W556))="QS","Qt. suffisante",IF(AJ556="","",IF(AF556="MASSE",IF(AJ556&gt;=1,"Kg","g"),IF(AF556="VOLUME",IF(AJ556&gt;=1,"L","cl"),IFERROR(VLOOKUP(UPPER(TRIM(V556)),AP4:AS49,4,FALSE),V556))))))</f>
        <v/>
      </c>
      <c r="Z556" s="78" t="str">
        <f t="shared" si="111"/>
        <v/>
      </c>
      <c r="AA556" s="45" t="str">
        <f>IF(NOT(AND(LEFT(R556,1)="L",R556&lt;&gt;"LIGNE")),"",IF(UPPER(TRIM(W556))="QS","Qt. suffisante",IF(AI556="","",IF(AF556="MASSE",IF(AI556&gt;=1,"Kg","g"),IF(AF556="VOLUME",IF(AI556&gt;=1,"L","cl"),IFERROR(VLOOKUP(UPPER(TRIM(V556)),AP4:AS49,4,FALSE),V556))))))</f>
        <v/>
      </c>
      <c r="AB556" s="47" t="str">
        <f t="shared" si="107"/>
        <v/>
      </c>
      <c r="AC556" s="47" t="str">
        <f t="shared" si="108"/>
        <v/>
      </c>
      <c r="AD556" s="47" t="str">
        <f t="shared" si="112"/>
        <v/>
      </c>
      <c r="AE556" s="1"/>
      <c r="AF556" s="48" t="str">
        <f>IF(NOT(AND(LEFT(R556,1)="L",R556&lt;&gt;"LIGNE")),"",IFERROR(VLOOKUP(UPPER(TRIM(V556)),AP4:AS49,2,FALSE),""))</f>
        <v/>
      </c>
      <c r="AG556" s="49" t="str">
        <f>IF(NOT(AND(LEFT(R556,1)="L",R556&lt;&gt;"LIGNE")),"",IFERROR(VLOOKUP(UPPER(TRIM(V556)),AP4:AS49,3,FALSE),""))</f>
        <v/>
      </c>
      <c r="AH556" s="49" t="str">
        <f t="shared" si="109"/>
        <v/>
      </c>
      <c r="AI556" s="49" t="str">
        <f t="shared" si="113"/>
        <v/>
      </c>
      <c r="AJ556" s="49" t="str">
        <f t="shared" si="114"/>
        <v/>
      </c>
      <c r="AK556" s="40" t="str">
        <f>IF(R556="RECETTE","",IF(R556="PRINCIPAL AUTEUR",IF(OR(S556="",T556="",V556="",W556="",S556=0),"",IFERROR(IF(OR(VLOOKUP(UPPER(TRIM(SUBSTITUTE(T556,CHAR(160)," "))),AP4:AS49,2,FALSE)&lt;&gt;VLOOKUP(UPPER(TRIM(SUBSTITUTE(W556,CHAR(160)," "))),AP4:AS49,2,FALSE),AND(VLOOKUP(UPPER(TRIM(SUBSTITUTE(T556,CHAR(160)," "))),AP4:AS49,2,FALSE)="AUTRE",UPPER(TRIM(SUBSTITUTE(T556,CHAR(160)," ")))&lt;&gt;UPPER(TRIM(SUBSTITUTE(W556,CHAR(160)," "))))),"",(V556*VLOOKUP(UPPER(TRIM(SUBSTITUTE(W556,CHAR(160)," "))),AP4:AS49,3,FALSE))/(S556*VLOOKUP(UPPER(TRIM(SUBSTITUTE(T556,CHAR(160)," "))),AP4:AS49,3,FALSE))),"")),IFERROR(AK555,"")))</f>
        <v/>
      </c>
      <c r="AL556" s="40" t="str">
        <f t="shared" si="115"/>
        <v/>
      </c>
      <c r="AM556" s="50">
        <f t="shared" si="116"/>
        <v>0</v>
      </c>
      <c r="AN556" s="1"/>
      <c r="AO556" s="1"/>
      <c r="AP556" s="65" t="s">
        <v>458</v>
      </c>
      <c r="AQ556" s="1"/>
      <c r="AR556" s="1"/>
      <c r="AS556" s="1"/>
      <c r="BJ556" s="229">
        <v>1</v>
      </c>
    </row>
    <row r="557" spans="2:62" ht="20.100000000000001" customHeight="1" x14ac:dyDescent="0.25">
      <c r="B557" s="178">
        <f t="shared" si="117"/>
        <v>0</v>
      </c>
      <c r="C557" s="156"/>
      <c r="D557" s="157"/>
      <c r="E557" s="157"/>
      <c r="F557" s="157"/>
      <c r="G557" s="157"/>
      <c r="H557" s="157"/>
      <c r="I557" s="158"/>
      <c r="K557" s="255" t="str">
        <f t="shared" si="106"/>
        <v>►</v>
      </c>
      <c r="L557" s="341"/>
      <c r="M557" s="341"/>
      <c r="N557" s="341"/>
      <c r="O557" s="341"/>
      <c r="P557" s="341"/>
      <c r="Q557" s="1"/>
      <c r="R557" s="1"/>
      <c r="S557" s="77"/>
      <c r="T557" s="77"/>
      <c r="U557" s="77"/>
      <c r="V557" s="77"/>
      <c r="W557" s="1"/>
      <c r="X557" s="46" t="str">
        <f t="shared" si="110"/>
        <v/>
      </c>
      <c r="Y557" s="46" t="str">
        <f>IF(NOT(AND(LEFT(R557,1)="L",R557&lt;&gt;"LIGNE")),"",IF(UPPER(TRIM(W557))="QS","Qt. suffisante",IF(AJ557="","",IF(AF557="MASSE",IF(AJ557&gt;=1,"Kg","g"),IF(AF557="VOLUME",IF(AJ557&gt;=1,"L","cl"),IFERROR(VLOOKUP(UPPER(TRIM(V557)),AP4:AS49,4,FALSE),V557))))))</f>
        <v/>
      </c>
      <c r="Z557" s="78" t="str">
        <f t="shared" si="111"/>
        <v/>
      </c>
      <c r="AA557" s="45" t="str">
        <f>IF(NOT(AND(LEFT(R557,1)="L",R557&lt;&gt;"LIGNE")),"",IF(UPPER(TRIM(W557))="QS","Qt. suffisante",IF(AI557="","",IF(AF557="MASSE",IF(AI557&gt;=1,"Kg","g"),IF(AF557="VOLUME",IF(AI557&gt;=1,"L","cl"),IFERROR(VLOOKUP(UPPER(TRIM(V557)),AP4:AS49,4,FALSE),V557))))))</f>
        <v/>
      </c>
      <c r="AB557" s="47" t="str">
        <f t="shared" si="107"/>
        <v/>
      </c>
      <c r="AC557" s="47" t="str">
        <f t="shared" si="108"/>
        <v/>
      </c>
      <c r="AD557" s="47" t="str">
        <f t="shared" si="112"/>
        <v/>
      </c>
      <c r="AE557" s="1"/>
      <c r="AF557" s="48" t="str">
        <f>IF(NOT(AND(LEFT(R557,1)="L",R557&lt;&gt;"LIGNE")),"",IFERROR(VLOOKUP(UPPER(TRIM(V557)),AP4:AS49,2,FALSE),""))</f>
        <v/>
      </c>
      <c r="AG557" s="49" t="str">
        <f>IF(NOT(AND(LEFT(R557,1)="L",R557&lt;&gt;"LIGNE")),"",IFERROR(VLOOKUP(UPPER(TRIM(V557)),AP4:AS49,3,FALSE),""))</f>
        <v/>
      </c>
      <c r="AH557" s="49" t="str">
        <f t="shared" si="109"/>
        <v/>
      </c>
      <c r="AI557" s="49" t="str">
        <f t="shared" si="113"/>
        <v/>
      </c>
      <c r="AJ557" s="49" t="str">
        <f t="shared" si="114"/>
        <v/>
      </c>
      <c r="AK557" s="40" t="str">
        <f>IF(R557="RECETTE","",IF(R557="PRINCIPAL AUTEUR",IF(OR(S557="",T557="",V557="",W557="",S557=0),"",IFERROR(IF(OR(VLOOKUP(UPPER(TRIM(SUBSTITUTE(T557,CHAR(160)," "))),AP4:AS49,2,FALSE)&lt;&gt;VLOOKUP(UPPER(TRIM(SUBSTITUTE(W557,CHAR(160)," "))),AP4:AS49,2,FALSE),AND(VLOOKUP(UPPER(TRIM(SUBSTITUTE(T557,CHAR(160)," "))),AP4:AS49,2,FALSE)="AUTRE",UPPER(TRIM(SUBSTITUTE(T557,CHAR(160)," ")))&lt;&gt;UPPER(TRIM(SUBSTITUTE(W557,CHAR(160)," "))))),"",(V557*VLOOKUP(UPPER(TRIM(SUBSTITUTE(W557,CHAR(160)," "))),AP4:AS49,3,FALSE))/(S557*VLOOKUP(UPPER(TRIM(SUBSTITUTE(T557,CHAR(160)," "))),AP4:AS49,3,FALSE))),"")),IFERROR(AK556,"")))</f>
        <v/>
      </c>
      <c r="AL557" s="40" t="str">
        <f t="shared" si="115"/>
        <v/>
      </c>
      <c r="AM557" s="50">
        <f t="shared" si="116"/>
        <v>0</v>
      </c>
      <c r="AN557" s="1"/>
      <c r="AO557" s="1"/>
      <c r="AP557" s="65" t="s">
        <v>459</v>
      </c>
      <c r="AQ557" s="1"/>
      <c r="AR557" s="1"/>
      <c r="AS557" s="1"/>
      <c r="BJ557" s="229">
        <v>1</v>
      </c>
    </row>
    <row r="558" spans="2:62" ht="20.100000000000001" customHeight="1" x14ac:dyDescent="0.25">
      <c r="B558" s="178">
        <f t="shared" si="117"/>
        <v>0</v>
      </c>
      <c r="C558" s="156"/>
      <c r="D558" s="157"/>
      <c r="E558" s="157"/>
      <c r="F558" s="157"/>
      <c r="G558" s="157"/>
      <c r="H558" s="157"/>
      <c r="I558" s="158"/>
      <c r="K558" s="255" t="str">
        <f t="shared" si="106"/>
        <v>►</v>
      </c>
      <c r="L558" s="341"/>
      <c r="M558" s="341"/>
      <c r="N558" s="341"/>
      <c r="O558" s="341"/>
      <c r="P558" s="341"/>
      <c r="Q558" s="1"/>
      <c r="R558" s="1"/>
      <c r="S558" s="77"/>
      <c r="T558" s="77"/>
      <c r="U558" s="77"/>
      <c r="V558" s="77"/>
      <c r="W558" s="1"/>
      <c r="X558" s="46" t="str">
        <f t="shared" si="110"/>
        <v/>
      </c>
      <c r="Y558" s="46" t="str">
        <f>IF(NOT(AND(LEFT(R558,1)="L",R558&lt;&gt;"LIGNE")),"",IF(UPPER(TRIM(W558))="QS","Qt. suffisante",IF(AJ558="","",IF(AF558="MASSE",IF(AJ558&gt;=1,"Kg","g"),IF(AF558="VOLUME",IF(AJ558&gt;=1,"L","cl"),IFERROR(VLOOKUP(UPPER(TRIM(V558)),AP4:AS49,4,FALSE),V558))))))</f>
        <v/>
      </c>
      <c r="Z558" s="78" t="str">
        <f t="shared" si="111"/>
        <v/>
      </c>
      <c r="AA558" s="45" t="str">
        <f>IF(NOT(AND(LEFT(R558,1)="L",R558&lt;&gt;"LIGNE")),"",IF(UPPER(TRIM(W558))="QS","Qt. suffisante",IF(AI558="","",IF(AF558="MASSE",IF(AI558&gt;=1,"Kg","g"),IF(AF558="VOLUME",IF(AI558&gt;=1,"L","cl"),IFERROR(VLOOKUP(UPPER(TRIM(V558)),AP4:AS49,4,FALSE),V558))))))</f>
        <v/>
      </c>
      <c r="AB558" s="47" t="str">
        <f t="shared" si="107"/>
        <v/>
      </c>
      <c r="AC558" s="47" t="str">
        <f t="shared" si="108"/>
        <v/>
      </c>
      <c r="AD558" s="47" t="str">
        <f t="shared" si="112"/>
        <v/>
      </c>
      <c r="AE558" s="1"/>
      <c r="AF558" s="48" t="str">
        <f>IF(NOT(AND(LEFT(R558,1)="L",R558&lt;&gt;"LIGNE")),"",IFERROR(VLOOKUP(UPPER(TRIM(V558)),AP4:AS49,2,FALSE),""))</f>
        <v/>
      </c>
      <c r="AG558" s="49" t="str">
        <f>IF(NOT(AND(LEFT(R558,1)="L",R558&lt;&gt;"LIGNE")),"",IFERROR(VLOOKUP(UPPER(TRIM(V558)),AP4:AS49,3,FALSE),""))</f>
        <v/>
      </c>
      <c r="AH558" s="49" t="str">
        <f t="shared" si="109"/>
        <v/>
      </c>
      <c r="AI558" s="49" t="str">
        <f t="shared" si="113"/>
        <v/>
      </c>
      <c r="AJ558" s="49" t="str">
        <f t="shared" si="114"/>
        <v/>
      </c>
      <c r="AK558" s="40" t="str">
        <f>IF(R558="RECETTE","",IF(R558="PRINCIPAL AUTEUR",IF(OR(S558="",T558="",V558="",W558="",S558=0),"",IFERROR(IF(OR(VLOOKUP(UPPER(TRIM(SUBSTITUTE(T558,CHAR(160)," "))),AP4:AS49,2,FALSE)&lt;&gt;VLOOKUP(UPPER(TRIM(SUBSTITUTE(W558,CHAR(160)," "))),AP4:AS49,2,FALSE),AND(VLOOKUP(UPPER(TRIM(SUBSTITUTE(T558,CHAR(160)," "))),AP4:AS49,2,FALSE)="AUTRE",UPPER(TRIM(SUBSTITUTE(T558,CHAR(160)," ")))&lt;&gt;UPPER(TRIM(SUBSTITUTE(W558,CHAR(160)," "))))),"",(V558*VLOOKUP(UPPER(TRIM(SUBSTITUTE(W558,CHAR(160)," "))),AP4:AS49,3,FALSE))/(S558*VLOOKUP(UPPER(TRIM(SUBSTITUTE(T558,CHAR(160)," "))),AP4:AS49,3,FALSE))),"")),IFERROR(AK557,"")))</f>
        <v/>
      </c>
      <c r="AL558" s="40" t="str">
        <f t="shared" si="115"/>
        <v/>
      </c>
      <c r="AM558" s="50">
        <f t="shared" si="116"/>
        <v>0</v>
      </c>
      <c r="AN558" s="1"/>
      <c r="AO558" s="1"/>
      <c r="AP558" s="65" t="s">
        <v>460</v>
      </c>
      <c r="AQ558" s="1"/>
      <c r="AR558" s="1"/>
      <c r="AS558" s="1"/>
      <c r="BJ558" s="229">
        <v>1</v>
      </c>
    </row>
    <row r="559" spans="2:62" ht="20.100000000000001" customHeight="1" x14ac:dyDescent="0.25">
      <c r="B559" s="178">
        <f t="shared" si="117"/>
        <v>0</v>
      </c>
      <c r="C559" s="156"/>
      <c r="D559" s="157"/>
      <c r="E559" s="157"/>
      <c r="F559" s="157"/>
      <c r="G559" s="157"/>
      <c r="H559" s="157"/>
      <c r="I559" s="158"/>
      <c r="K559" s="255" t="str">
        <f t="shared" si="106"/>
        <v>►</v>
      </c>
      <c r="L559" s="341"/>
      <c r="M559" s="341"/>
      <c r="N559" s="341"/>
      <c r="O559" s="341"/>
      <c r="P559" s="341"/>
      <c r="Q559" s="1"/>
      <c r="R559" s="1"/>
      <c r="S559" s="77"/>
      <c r="T559" s="77"/>
      <c r="U559" s="77"/>
      <c r="V559" s="77"/>
      <c r="W559" s="1"/>
      <c r="X559" s="46" t="str">
        <f t="shared" si="110"/>
        <v/>
      </c>
      <c r="Y559" s="46" t="str">
        <f>IF(NOT(AND(LEFT(R559,1)="L",R559&lt;&gt;"LIGNE")),"",IF(UPPER(TRIM(W559))="QS","Qt. suffisante",IF(AJ559="","",IF(AF559="MASSE",IF(AJ559&gt;=1,"Kg","g"),IF(AF559="VOLUME",IF(AJ559&gt;=1,"L","cl"),IFERROR(VLOOKUP(UPPER(TRIM(V559)),AP4:AS49,4,FALSE),V559))))))</f>
        <v/>
      </c>
      <c r="Z559" s="78" t="str">
        <f t="shared" si="111"/>
        <v/>
      </c>
      <c r="AA559" s="45" t="str">
        <f>IF(NOT(AND(LEFT(R559,1)="L",R559&lt;&gt;"LIGNE")),"",IF(UPPER(TRIM(W559))="QS","Qt. suffisante",IF(AI559="","",IF(AF559="MASSE",IF(AI559&gt;=1,"Kg","g"),IF(AF559="VOLUME",IF(AI559&gt;=1,"L","cl"),IFERROR(VLOOKUP(UPPER(TRIM(V559)),AP4:AS49,4,FALSE),V559))))))</f>
        <v/>
      </c>
      <c r="AB559" s="47" t="str">
        <f t="shared" si="107"/>
        <v/>
      </c>
      <c r="AC559" s="47" t="str">
        <f t="shared" si="108"/>
        <v/>
      </c>
      <c r="AD559" s="47" t="str">
        <f t="shared" si="112"/>
        <v/>
      </c>
      <c r="AE559" s="1"/>
      <c r="AF559" s="48" t="str">
        <f>IF(NOT(AND(LEFT(R559,1)="L",R559&lt;&gt;"LIGNE")),"",IFERROR(VLOOKUP(UPPER(TRIM(V559)),AP4:AS49,2,FALSE),""))</f>
        <v/>
      </c>
      <c r="AG559" s="49" t="str">
        <f>IF(NOT(AND(LEFT(R559,1)="L",R559&lt;&gt;"LIGNE")),"",IFERROR(VLOOKUP(UPPER(TRIM(V559)),AP4:AS49,3,FALSE),""))</f>
        <v/>
      </c>
      <c r="AH559" s="49" t="str">
        <f t="shared" si="109"/>
        <v/>
      </c>
      <c r="AI559" s="49" t="str">
        <f t="shared" si="113"/>
        <v/>
      </c>
      <c r="AJ559" s="49" t="str">
        <f t="shared" si="114"/>
        <v/>
      </c>
      <c r="AK559" s="40" t="str">
        <f>IF(R559="RECETTE","",IF(R559="PRINCIPAL AUTEUR",IF(OR(S559="",T559="",V559="",W559="",S559=0),"",IFERROR(IF(OR(VLOOKUP(UPPER(TRIM(SUBSTITUTE(T559,CHAR(160)," "))),AP4:AS49,2,FALSE)&lt;&gt;VLOOKUP(UPPER(TRIM(SUBSTITUTE(W559,CHAR(160)," "))),AP4:AS49,2,FALSE),AND(VLOOKUP(UPPER(TRIM(SUBSTITUTE(T559,CHAR(160)," "))),AP4:AS49,2,FALSE)="AUTRE",UPPER(TRIM(SUBSTITUTE(T559,CHAR(160)," ")))&lt;&gt;UPPER(TRIM(SUBSTITUTE(W559,CHAR(160)," "))))),"",(V559*VLOOKUP(UPPER(TRIM(SUBSTITUTE(W559,CHAR(160)," "))),AP4:AS49,3,FALSE))/(S559*VLOOKUP(UPPER(TRIM(SUBSTITUTE(T559,CHAR(160)," "))),AP4:AS49,3,FALSE))),"")),IFERROR(AK558,"")))</f>
        <v/>
      </c>
      <c r="AL559" s="40" t="str">
        <f t="shared" si="115"/>
        <v/>
      </c>
      <c r="AM559" s="50">
        <f t="shared" si="116"/>
        <v>0</v>
      </c>
      <c r="AN559" s="1"/>
      <c r="AO559" s="1"/>
      <c r="AP559" s="65" t="s">
        <v>461</v>
      </c>
      <c r="AQ559" s="1"/>
      <c r="AR559" s="1"/>
      <c r="AS559" s="1"/>
      <c r="BJ559" s="229">
        <v>1</v>
      </c>
    </row>
    <row r="560" spans="2:62" ht="20.100000000000001" customHeight="1" x14ac:dyDescent="0.25">
      <c r="B560" s="178">
        <f t="shared" si="117"/>
        <v>0</v>
      </c>
      <c r="C560" s="156"/>
      <c r="D560" s="157"/>
      <c r="E560" s="157"/>
      <c r="F560" s="157"/>
      <c r="G560" s="157"/>
      <c r="H560" s="157"/>
      <c r="I560" s="158"/>
      <c r="K560" s="255" t="str">
        <f t="shared" si="106"/>
        <v>►</v>
      </c>
      <c r="L560" s="341"/>
      <c r="M560" s="341"/>
      <c r="N560" s="341"/>
      <c r="O560" s="341"/>
      <c r="P560" s="341"/>
      <c r="Q560" s="1"/>
      <c r="R560" s="1"/>
      <c r="S560" s="77"/>
      <c r="T560" s="77"/>
      <c r="U560" s="77"/>
      <c r="V560" s="77"/>
      <c r="W560" s="1"/>
      <c r="X560" s="46" t="str">
        <f t="shared" si="110"/>
        <v/>
      </c>
      <c r="Y560" s="46" t="str">
        <f>IF(NOT(AND(LEFT(R560,1)="L",R560&lt;&gt;"LIGNE")),"",IF(UPPER(TRIM(W560))="QS","Qt. suffisante",IF(AJ560="","",IF(AF560="MASSE",IF(AJ560&gt;=1,"Kg","g"),IF(AF560="VOLUME",IF(AJ560&gt;=1,"L","cl"),IFERROR(VLOOKUP(UPPER(TRIM(V560)),AP4:AS49,4,FALSE),V560))))))</f>
        <v/>
      </c>
      <c r="Z560" s="78" t="str">
        <f t="shared" si="111"/>
        <v/>
      </c>
      <c r="AA560" s="45" t="str">
        <f>IF(NOT(AND(LEFT(R560,1)="L",R560&lt;&gt;"LIGNE")),"",IF(UPPER(TRIM(W560))="QS","Qt. suffisante",IF(AI560="","",IF(AF560="MASSE",IF(AI560&gt;=1,"Kg","g"),IF(AF560="VOLUME",IF(AI560&gt;=1,"L","cl"),IFERROR(VLOOKUP(UPPER(TRIM(V560)),AP4:AS49,4,FALSE),V560))))))</f>
        <v/>
      </c>
      <c r="AB560" s="47" t="str">
        <f t="shared" si="107"/>
        <v/>
      </c>
      <c r="AC560" s="47" t="str">
        <f t="shared" si="108"/>
        <v/>
      </c>
      <c r="AD560" s="47" t="str">
        <f t="shared" si="112"/>
        <v/>
      </c>
      <c r="AE560" s="1"/>
      <c r="AF560" s="48" t="str">
        <f>IF(NOT(AND(LEFT(R560,1)="L",R560&lt;&gt;"LIGNE")),"",IFERROR(VLOOKUP(UPPER(TRIM(V560)),AP4:AS49,2,FALSE),""))</f>
        <v/>
      </c>
      <c r="AG560" s="49" t="str">
        <f>IF(NOT(AND(LEFT(R560,1)="L",R560&lt;&gt;"LIGNE")),"",IFERROR(VLOOKUP(UPPER(TRIM(V560)),AP4:AS49,3,FALSE),""))</f>
        <v/>
      </c>
      <c r="AH560" s="49" t="str">
        <f t="shared" si="109"/>
        <v/>
      </c>
      <c r="AI560" s="49" t="str">
        <f t="shared" si="113"/>
        <v/>
      </c>
      <c r="AJ560" s="49" t="str">
        <f t="shared" si="114"/>
        <v/>
      </c>
      <c r="AK560" s="40" t="str">
        <f>IF(R560="RECETTE","",IF(R560="PRINCIPAL AUTEUR",IF(OR(S560="",T560="",V560="",W560="",S560=0),"",IFERROR(IF(OR(VLOOKUP(UPPER(TRIM(SUBSTITUTE(T560,CHAR(160)," "))),AP4:AS49,2,FALSE)&lt;&gt;VLOOKUP(UPPER(TRIM(SUBSTITUTE(W560,CHAR(160)," "))),AP4:AS49,2,FALSE),AND(VLOOKUP(UPPER(TRIM(SUBSTITUTE(T560,CHAR(160)," "))),AP4:AS49,2,FALSE)="AUTRE",UPPER(TRIM(SUBSTITUTE(T560,CHAR(160)," ")))&lt;&gt;UPPER(TRIM(SUBSTITUTE(W560,CHAR(160)," "))))),"",(V560*VLOOKUP(UPPER(TRIM(SUBSTITUTE(W560,CHAR(160)," "))),AP4:AS49,3,FALSE))/(S560*VLOOKUP(UPPER(TRIM(SUBSTITUTE(T560,CHAR(160)," "))),AP4:AS49,3,FALSE))),"")),IFERROR(AK559,"")))</f>
        <v/>
      </c>
      <c r="AL560" s="40" t="str">
        <f t="shared" si="115"/>
        <v/>
      </c>
      <c r="AM560" s="50">
        <f t="shared" si="116"/>
        <v>0</v>
      </c>
      <c r="AN560" s="1"/>
      <c r="AO560" s="1"/>
      <c r="AP560" s="65" t="s">
        <v>462</v>
      </c>
      <c r="AQ560" s="1"/>
      <c r="AR560" s="1"/>
      <c r="AS560" s="1"/>
      <c r="BJ560" s="229">
        <v>1</v>
      </c>
    </row>
    <row r="561" spans="2:62" ht="20.100000000000001" customHeight="1" x14ac:dyDescent="0.25">
      <c r="B561" s="178">
        <f t="shared" si="117"/>
        <v>0</v>
      </c>
      <c r="C561" s="156"/>
      <c r="D561" s="157"/>
      <c r="E561" s="157"/>
      <c r="F561" s="157"/>
      <c r="G561" s="157"/>
      <c r="H561" s="157"/>
      <c r="I561" s="158"/>
      <c r="K561" s="255" t="str">
        <f t="shared" si="106"/>
        <v>►</v>
      </c>
      <c r="L561" s="341"/>
      <c r="M561" s="341"/>
      <c r="N561" s="341"/>
      <c r="O561" s="341"/>
      <c r="P561" s="341"/>
      <c r="Q561" s="1"/>
      <c r="R561" s="1"/>
      <c r="S561" s="77"/>
      <c r="T561" s="77"/>
      <c r="U561" s="77"/>
      <c r="V561" s="77"/>
      <c r="W561" s="1"/>
      <c r="X561" s="46" t="str">
        <f t="shared" si="110"/>
        <v/>
      </c>
      <c r="Y561" s="46" t="str">
        <f>IF(NOT(AND(LEFT(R561,1)="L",R561&lt;&gt;"LIGNE")),"",IF(UPPER(TRIM(W561))="QS","Qt. suffisante",IF(AJ561="","",IF(AF561="MASSE",IF(AJ561&gt;=1,"Kg","g"),IF(AF561="VOLUME",IF(AJ561&gt;=1,"L","cl"),IFERROR(VLOOKUP(UPPER(TRIM(V561)),AP4:AS49,4,FALSE),V561))))))</f>
        <v/>
      </c>
      <c r="Z561" s="78" t="str">
        <f t="shared" si="111"/>
        <v/>
      </c>
      <c r="AA561" s="45" t="str">
        <f>IF(NOT(AND(LEFT(R561,1)="L",R561&lt;&gt;"LIGNE")),"",IF(UPPER(TRIM(W561))="QS","Qt. suffisante",IF(AI561="","",IF(AF561="MASSE",IF(AI561&gt;=1,"Kg","g"),IF(AF561="VOLUME",IF(AI561&gt;=1,"L","cl"),IFERROR(VLOOKUP(UPPER(TRIM(V561)),AP4:AS49,4,FALSE),V561))))))</f>
        <v/>
      </c>
      <c r="AB561" s="47" t="str">
        <f t="shared" si="107"/>
        <v/>
      </c>
      <c r="AC561" s="47" t="str">
        <f t="shared" si="108"/>
        <v/>
      </c>
      <c r="AD561" s="47" t="str">
        <f t="shared" si="112"/>
        <v/>
      </c>
      <c r="AE561" s="1"/>
      <c r="AF561" s="48" t="str">
        <f>IF(NOT(AND(LEFT(R561,1)="L",R561&lt;&gt;"LIGNE")),"",IFERROR(VLOOKUP(UPPER(TRIM(V561)),AP4:AS49,2,FALSE),""))</f>
        <v/>
      </c>
      <c r="AG561" s="49" t="str">
        <f>IF(NOT(AND(LEFT(R561,1)="L",R561&lt;&gt;"LIGNE")),"",IFERROR(VLOOKUP(UPPER(TRIM(V561)),AP4:AS49,3,FALSE),""))</f>
        <v/>
      </c>
      <c r="AH561" s="49" t="str">
        <f t="shared" si="109"/>
        <v/>
      </c>
      <c r="AI561" s="49" t="str">
        <f t="shared" si="113"/>
        <v/>
      </c>
      <c r="AJ561" s="49" t="str">
        <f t="shared" si="114"/>
        <v/>
      </c>
      <c r="AK561" s="40" t="str">
        <f>IF(R561="RECETTE","",IF(R561="PRINCIPAL AUTEUR",IF(OR(S561="",T561="",V561="",W561="",S561=0),"",IFERROR(IF(OR(VLOOKUP(UPPER(TRIM(SUBSTITUTE(T561,CHAR(160)," "))),AP4:AS49,2,FALSE)&lt;&gt;VLOOKUP(UPPER(TRIM(SUBSTITUTE(W561,CHAR(160)," "))),AP4:AS49,2,FALSE),AND(VLOOKUP(UPPER(TRIM(SUBSTITUTE(T561,CHAR(160)," "))),AP4:AS49,2,FALSE)="AUTRE",UPPER(TRIM(SUBSTITUTE(T561,CHAR(160)," ")))&lt;&gt;UPPER(TRIM(SUBSTITUTE(W561,CHAR(160)," "))))),"",(V561*VLOOKUP(UPPER(TRIM(SUBSTITUTE(W561,CHAR(160)," "))),AP4:AS49,3,FALSE))/(S561*VLOOKUP(UPPER(TRIM(SUBSTITUTE(T561,CHAR(160)," "))),AP4:AS49,3,FALSE))),"")),IFERROR(AK560,"")))</f>
        <v/>
      </c>
      <c r="AL561" s="40" t="str">
        <f t="shared" si="115"/>
        <v/>
      </c>
      <c r="AM561" s="50">
        <f t="shared" si="116"/>
        <v>0</v>
      </c>
      <c r="AN561" s="1"/>
      <c r="AO561" s="1"/>
      <c r="AP561" s="66" t="s">
        <v>463</v>
      </c>
      <c r="AQ561" s="1"/>
      <c r="AR561" s="1"/>
      <c r="AS561" s="1"/>
      <c r="BJ561" s="229">
        <v>1</v>
      </c>
    </row>
    <row r="562" spans="2:62" ht="20.100000000000001" customHeight="1" x14ac:dyDescent="0.25">
      <c r="B562" s="178">
        <f t="shared" si="117"/>
        <v>0</v>
      </c>
      <c r="C562" s="156"/>
      <c r="D562" s="157"/>
      <c r="E562" s="157"/>
      <c r="F562" s="157"/>
      <c r="G562" s="157"/>
      <c r="H562" s="157"/>
      <c r="I562" s="158"/>
      <c r="K562" s="255" t="str">
        <f t="shared" si="106"/>
        <v>►</v>
      </c>
      <c r="L562" s="341"/>
      <c r="M562" s="341"/>
      <c r="N562" s="341"/>
      <c r="O562" s="341"/>
      <c r="P562" s="341"/>
      <c r="Q562" s="1"/>
      <c r="R562" s="1"/>
      <c r="S562" s="77"/>
      <c r="T562" s="77"/>
      <c r="U562" s="77"/>
      <c r="V562" s="77"/>
      <c r="W562" s="1"/>
      <c r="X562" s="46" t="str">
        <f t="shared" si="110"/>
        <v/>
      </c>
      <c r="Y562" s="46" t="str">
        <f>IF(NOT(AND(LEFT(R562,1)="L",R562&lt;&gt;"LIGNE")),"",IF(UPPER(TRIM(W562))="QS","Qt. suffisante",IF(AJ562="","",IF(AF562="MASSE",IF(AJ562&gt;=1,"Kg","g"),IF(AF562="VOLUME",IF(AJ562&gt;=1,"L","cl"),IFERROR(VLOOKUP(UPPER(TRIM(V562)),AP4:AS49,4,FALSE),V562))))))</f>
        <v/>
      </c>
      <c r="Z562" s="78" t="str">
        <f t="shared" si="111"/>
        <v/>
      </c>
      <c r="AA562" s="45" t="str">
        <f>IF(NOT(AND(LEFT(R562,1)="L",R562&lt;&gt;"LIGNE")),"",IF(UPPER(TRIM(W562))="QS","Qt. suffisante",IF(AI562="","",IF(AF562="MASSE",IF(AI562&gt;=1,"Kg","g"),IF(AF562="VOLUME",IF(AI562&gt;=1,"L","cl"),IFERROR(VLOOKUP(UPPER(TRIM(V562)),AP4:AS49,4,FALSE),V562))))))</f>
        <v/>
      </c>
      <c r="AB562" s="47" t="str">
        <f t="shared" si="107"/>
        <v/>
      </c>
      <c r="AC562" s="47" t="str">
        <f t="shared" si="108"/>
        <v/>
      </c>
      <c r="AD562" s="47" t="str">
        <f t="shared" si="112"/>
        <v/>
      </c>
      <c r="AE562" s="1"/>
      <c r="AF562" s="48" t="str">
        <f>IF(NOT(AND(LEFT(R562,1)="L",R562&lt;&gt;"LIGNE")),"",IFERROR(VLOOKUP(UPPER(TRIM(V562)),AP4:AS49,2,FALSE),""))</f>
        <v/>
      </c>
      <c r="AG562" s="49" t="str">
        <f>IF(NOT(AND(LEFT(R562,1)="L",R562&lt;&gt;"LIGNE")),"",IFERROR(VLOOKUP(UPPER(TRIM(V562)),AP4:AS49,3,FALSE),""))</f>
        <v/>
      </c>
      <c r="AH562" s="49" t="str">
        <f t="shared" si="109"/>
        <v/>
      </c>
      <c r="AI562" s="49" t="str">
        <f t="shared" si="113"/>
        <v/>
      </c>
      <c r="AJ562" s="49" t="str">
        <f t="shared" si="114"/>
        <v/>
      </c>
      <c r="AK562" s="40" t="str">
        <f>IF(R562="RECETTE","",IF(R562="PRINCIPAL AUTEUR",IF(OR(S562="",T562="",V562="",W562="",S562=0),"",IFERROR(IF(OR(VLOOKUP(UPPER(TRIM(SUBSTITUTE(T562,CHAR(160)," "))),AP4:AS49,2,FALSE)&lt;&gt;VLOOKUP(UPPER(TRIM(SUBSTITUTE(W562,CHAR(160)," "))),AP4:AS49,2,FALSE),AND(VLOOKUP(UPPER(TRIM(SUBSTITUTE(T562,CHAR(160)," "))),AP4:AS49,2,FALSE)="AUTRE",UPPER(TRIM(SUBSTITUTE(T562,CHAR(160)," ")))&lt;&gt;UPPER(TRIM(SUBSTITUTE(W562,CHAR(160)," "))))),"",(V562*VLOOKUP(UPPER(TRIM(SUBSTITUTE(W562,CHAR(160)," "))),AP4:AS49,3,FALSE))/(S562*VLOOKUP(UPPER(TRIM(SUBSTITUTE(T562,CHAR(160)," "))),AP4:AS49,3,FALSE))),"")),IFERROR(AK561,"")))</f>
        <v/>
      </c>
      <c r="AL562" s="40" t="str">
        <f t="shared" si="115"/>
        <v/>
      </c>
      <c r="AM562" s="50">
        <f t="shared" si="116"/>
        <v>0</v>
      </c>
      <c r="AN562" s="1"/>
      <c r="AO562" s="1"/>
      <c r="AP562" s="66" t="s">
        <v>464</v>
      </c>
      <c r="AQ562" s="1"/>
      <c r="AR562" s="1"/>
      <c r="AS562" s="1"/>
      <c r="BJ562" s="229">
        <v>1</v>
      </c>
    </row>
    <row r="563" spans="2:62" ht="20.100000000000001" customHeight="1" x14ac:dyDescent="0.25">
      <c r="B563" s="178">
        <f t="shared" si="117"/>
        <v>0</v>
      </c>
      <c r="C563" s="156"/>
      <c r="D563" s="157"/>
      <c r="E563" s="157"/>
      <c r="F563" s="157"/>
      <c r="G563" s="157"/>
      <c r="H563" s="157"/>
      <c r="I563" s="158"/>
      <c r="K563" s="255" t="str">
        <f t="shared" si="106"/>
        <v>►</v>
      </c>
      <c r="L563" s="341"/>
      <c r="M563" s="341"/>
      <c r="N563" s="341"/>
      <c r="O563" s="341"/>
      <c r="P563" s="341"/>
      <c r="Q563" s="1"/>
      <c r="R563" s="1"/>
      <c r="S563" s="77"/>
      <c r="T563" s="77"/>
      <c r="U563" s="77"/>
      <c r="V563" s="77"/>
      <c r="W563" s="1"/>
      <c r="X563" s="46" t="str">
        <f t="shared" si="110"/>
        <v/>
      </c>
      <c r="Y563" s="46" t="str">
        <f>IF(NOT(AND(LEFT(R563,1)="L",R563&lt;&gt;"LIGNE")),"",IF(UPPER(TRIM(W563))="QS","Qt. suffisante",IF(AJ563="","",IF(AF563="MASSE",IF(AJ563&gt;=1,"Kg","g"),IF(AF563="VOLUME",IF(AJ563&gt;=1,"L","cl"),IFERROR(VLOOKUP(UPPER(TRIM(V563)),AP4:AS49,4,FALSE),V563))))))</f>
        <v/>
      </c>
      <c r="Z563" s="78" t="str">
        <f t="shared" si="111"/>
        <v/>
      </c>
      <c r="AA563" s="45" t="str">
        <f>IF(NOT(AND(LEFT(R563,1)="L",R563&lt;&gt;"LIGNE")),"",IF(UPPER(TRIM(W563))="QS","Qt. suffisante",IF(AI563="","",IF(AF563="MASSE",IF(AI563&gt;=1,"Kg","g"),IF(AF563="VOLUME",IF(AI563&gt;=1,"L","cl"),IFERROR(VLOOKUP(UPPER(TRIM(V563)),AP4:AS49,4,FALSE),V563))))))</f>
        <v/>
      </c>
      <c r="AB563" s="47" t="str">
        <f t="shared" si="107"/>
        <v/>
      </c>
      <c r="AC563" s="47" t="str">
        <f t="shared" si="108"/>
        <v/>
      </c>
      <c r="AD563" s="47" t="str">
        <f t="shared" si="112"/>
        <v/>
      </c>
      <c r="AE563" s="1"/>
      <c r="AF563" s="48" t="str">
        <f>IF(NOT(AND(LEFT(R563,1)="L",R563&lt;&gt;"LIGNE")),"",IFERROR(VLOOKUP(UPPER(TRIM(V563)),AP4:AS49,2,FALSE),""))</f>
        <v/>
      </c>
      <c r="AG563" s="49" t="str">
        <f>IF(NOT(AND(LEFT(R563,1)="L",R563&lt;&gt;"LIGNE")),"",IFERROR(VLOOKUP(UPPER(TRIM(V563)),AP4:AS49,3,FALSE),""))</f>
        <v/>
      </c>
      <c r="AH563" s="49" t="str">
        <f t="shared" si="109"/>
        <v/>
      </c>
      <c r="AI563" s="49" t="str">
        <f t="shared" si="113"/>
        <v/>
      </c>
      <c r="AJ563" s="49" t="str">
        <f t="shared" si="114"/>
        <v/>
      </c>
      <c r="AK563" s="40" t="str">
        <f>IF(R563="RECETTE","",IF(R563="PRINCIPAL AUTEUR",IF(OR(S563="",T563="",V563="",W563="",S563=0),"",IFERROR(IF(OR(VLOOKUP(UPPER(TRIM(SUBSTITUTE(T563,CHAR(160)," "))),AP4:AS49,2,FALSE)&lt;&gt;VLOOKUP(UPPER(TRIM(SUBSTITUTE(W563,CHAR(160)," "))),AP4:AS49,2,FALSE),AND(VLOOKUP(UPPER(TRIM(SUBSTITUTE(T563,CHAR(160)," "))),AP4:AS49,2,FALSE)="AUTRE",UPPER(TRIM(SUBSTITUTE(T563,CHAR(160)," ")))&lt;&gt;UPPER(TRIM(SUBSTITUTE(W563,CHAR(160)," "))))),"",(V563*VLOOKUP(UPPER(TRIM(SUBSTITUTE(W563,CHAR(160)," "))),AP4:AS49,3,FALSE))/(S563*VLOOKUP(UPPER(TRIM(SUBSTITUTE(T563,CHAR(160)," "))),AP4:AS49,3,FALSE))),"")),IFERROR(AK562,"")))</f>
        <v/>
      </c>
      <c r="AL563" s="40" t="str">
        <f t="shared" si="115"/>
        <v/>
      </c>
      <c r="AM563" s="50">
        <f t="shared" si="116"/>
        <v>0</v>
      </c>
      <c r="AN563" s="1"/>
      <c r="AO563" s="1"/>
      <c r="AP563" s="66" t="s">
        <v>465</v>
      </c>
      <c r="AQ563" s="1"/>
      <c r="AR563" s="1"/>
      <c r="AS563" s="1"/>
      <c r="BJ563" s="229">
        <v>1</v>
      </c>
    </row>
    <row r="564" spans="2:62" ht="20.100000000000001" customHeight="1" x14ac:dyDescent="0.25">
      <c r="B564" s="178">
        <f t="shared" si="117"/>
        <v>0</v>
      </c>
      <c r="C564" s="156"/>
      <c r="D564" s="157"/>
      <c r="E564" s="157"/>
      <c r="F564" s="157"/>
      <c r="G564" s="157"/>
      <c r="H564" s="157"/>
      <c r="I564" s="158"/>
      <c r="K564" s="255" t="str">
        <f t="shared" si="106"/>
        <v>►</v>
      </c>
      <c r="L564" s="341"/>
      <c r="M564" s="341"/>
      <c r="N564" s="341"/>
      <c r="O564" s="341"/>
      <c r="P564" s="341"/>
      <c r="Q564" s="1"/>
      <c r="R564" s="1"/>
      <c r="S564" s="77"/>
      <c r="T564" s="77"/>
      <c r="U564" s="77"/>
      <c r="V564" s="77"/>
      <c r="W564" s="1"/>
      <c r="X564" s="46" t="str">
        <f t="shared" si="110"/>
        <v/>
      </c>
      <c r="Y564" s="46" t="str">
        <f>IF(NOT(AND(LEFT(R564,1)="L",R564&lt;&gt;"LIGNE")),"",IF(UPPER(TRIM(W564))="QS","Qt. suffisante",IF(AJ564="","",IF(AF564="MASSE",IF(AJ564&gt;=1,"Kg","g"),IF(AF564="VOLUME",IF(AJ564&gt;=1,"L","cl"),IFERROR(VLOOKUP(UPPER(TRIM(V564)),AP4:AS49,4,FALSE),V564))))))</f>
        <v/>
      </c>
      <c r="Z564" s="78" t="str">
        <f t="shared" si="111"/>
        <v/>
      </c>
      <c r="AA564" s="45" t="str">
        <f>IF(NOT(AND(LEFT(R564,1)="L",R564&lt;&gt;"LIGNE")),"",IF(UPPER(TRIM(W564))="QS","Qt. suffisante",IF(AI564="","",IF(AF564="MASSE",IF(AI564&gt;=1,"Kg","g"),IF(AF564="VOLUME",IF(AI564&gt;=1,"L","cl"),IFERROR(VLOOKUP(UPPER(TRIM(V564)),AP4:AS49,4,FALSE),V564))))))</f>
        <v/>
      </c>
      <c r="AB564" s="47" t="str">
        <f t="shared" si="107"/>
        <v/>
      </c>
      <c r="AC564" s="47" t="str">
        <f t="shared" si="108"/>
        <v/>
      </c>
      <c r="AD564" s="47" t="str">
        <f t="shared" si="112"/>
        <v/>
      </c>
      <c r="AE564" s="1"/>
      <c r="AF564" s="48" t="str">
        <f>IF(NOT(AND(LEFT(R564,1)="L",R564&lt;&gt;"LIGNE")),"",IFERROR(VLOOKUP(UPPER(TRIM(V564)),AP4:AS49,2,FALSE),""))</f>
        <v/>
      </c>
      <c r="AG564" s="49" t="str">
        <f>IF(NOT(AND(LEFT(R564,1)="L",R564&lt;&gt;"LIGNE")),"",IFERROR(VLOOKUP(UPPER(TRIM(V564)),AP4:AS49,3,FALSE),""))</f>
        <v/>
      </c>
      <c r="AH564" s="49" t="str">
        <f t="shared" si="109"/>
        <v/>
      </c>
      <c r="AI564" s="49" t="str">
        <f t="shared" si="113"/>
        <v/>
      </c>
      <c r="AJ564" s="49" t="str">
        <f t="shared" si="114"/>
        <v/>
      </c>
      <c r="AK564" s="40" t="str">
        <f>IF(R564="RECETTE","",IF(R564="PRINCIPAL AUTEUR",IF(OR(S564="",T564="",V564="",W564="",S564=0),"",IFERROR(IF(OR(VLOOKUP(UPPER(TRIM(SUBSTITUTE(T564,CHAR(160)," "))),AP4:AS49,2,FALSE)&lt;&gt;VLOOKUP(UPPER(TRIM(SUBSTITUTE(W564,CHAR(160)," "))),AP4:AS49,2,FALSE),AND(VLOOKUP(UPPER(TRIM(SUBSTITUTE(T564,CHAR(160)," "))),AP4:AS49,2,FALSE)="AUTRE",UPPER(TRIM(SUBSTITUTE(T564,CHAR(160)," ")))&lt;&gt;UPPER(TRIM(SUBSTITUTE(W564,CHAR(160)," "))))),"",(V564*VLOOKUP(UPPER(TRIM(SUBSTITUTE(W564,CHAR(160)," "))),AP4:AS49,3,FALSE))/(S564*VLOOKUP(UPPER(TRIM(SUBSTITUTE(T564,CHAR(160)," "))),AP4:AS49,3,FALSE))),"")),IFERROR(AK563,"")))</f>
        <v/>
      </c>
      <c r="AL564" s="40" t="str">
        <f t="shared" si="115"/>
        <v/>
      </c>
      <c r="AM564" s="50">
        <f t="shared" si="116"/>
        <v>0</v>
      </c>
      <c r="AN564" s="1"/>
      <c r="AO564" s="1"/>
      <c r="AP564" s="66" t="s">
        <v>466</v>
      </c>
      <c r="AQ564" s="1"/>
      <c r="AR564" s="1"/>
      <c r="AS564" s="1"/>
      <c r="BJ564" s="229">
        <v>1</v>
      </c>
    </row>
    <row r="565" spans="2:62" ht="20.100000000000001" customHeight="1" x14ac:dyDescent="0.25">
      <c r="B565" s="178">
        <f t="shared" si="117"/>
        <v>0</v>
      </c>
      <c r="C565" s="156"/>
      <c r="D565" s="157"/>
      <c r="E565" s="157"/>
      <c r="F565" s="157"/>
      <c r="G565" s="157"/>
      <c r="H565" s="157"/>
      <c r="I565" s="158"/>
      <c r="K565" s="255" t="str">
        <f t="shared" si="106"/>
        <v>►</v>
      </c>
      <c r="L565" s="341"/>
      <c r="M565" s="341"/>
      <c r="N565" s="341"/>
      <c r="O565" s="341"/>
      <c r="P565" s="341"/>
      <c r="Q565" s="1"/>
      <c r="R565" s="1"/>
      <c r="S565" s="77"/>
      <c r="T565" s="77"/>
      <c r="U565" s="77"/>
      <c r="V565" s="77"/>
      <c r="W565" s="1"/>
      <c r="X565" s="46" t="str">
        <f t="shared" si="110"/>
        <v/>
      </c>
      <c r="Y565" s="46" t="str">
        <f>IF(NOT(AND(LEFT(R565,1)="L",R565&lt;&gt;"LIGNE")),"",IF(UPPER(TRIM(W565))="QS","Qt. suffisante",IF(AJ565="","",IF(AF565="MASSE",IF(AJ565&gt;=1,"Kg","g"),IF(AF565="VOLUME",IF(AJ565&gt;=1,"L","cl"),IFERROR(VLOOKUP(UPPER(TRIM(V565)),AP4:AS49,4,FALSE),V565))))))</f>
        <v/>
      </c>
      <c r="Z565" s="78" t="str">
        <f t="shared" si="111"/>
        <v/>
      </c>
      <c r="AA565" s="45" t="str">
        <f>IF(NOT(AND(LEFT(R565,1)="L",R565&lt;&gt;"LIGNE")),"",IF(UPPER(TRIM(W565))="QS","Qt. suffisante",IF(AI565="","",IF(AF565="MASSE",IF(AI565&gt;=1,"Kg","g"),IF(AF565="VOLUME",IF(AI565&gt;=1,"L","cl"),IFERROR(VLOOKUP(UPPER(TRIM(V565)),AP4:AS49,4,FALSE),V565))))))</f>
        <v/>
      </c>
      <c r="AB565" s="47" t="str">
        <f t="shared" si="107"/>
        <v/>
      </c>
      <c r="AC565" s="47" t="str">
        <f t="shared" si="108"/>
        <v/>
      </c>
      <c r="AD565" s="47" t="str">
        <f t="shared" si="112"/>
        <v/>
      </c>
      <c r="AE565" s="1"/>
      <c r="AF565" s="48" t="str">
        <f>IF(NOT(AND(LEFT(R565,1)="L",R565&lt;&gt;"LIGNE")),"",IFERROR(VLOOKUP(UPPER(TRIM(V565)),AP4:AS49,2,FALSE),""))</f>
        <v/>
      </c>
      <c r="AG565" s="49" t="str">
        <f>IF(NOT(AND(LEFT(R565,1)="L",R565&lt;&gt;"LIGNE")),"",IFERROR(VLOOKUP(UPPER(TRIM(V565)),AP4:AS49,3,FALSE),""))</f>
        <v/>
      </c>
      <c r="AH565" s="49" t="str">
        <f t="shared" si="109"/>
        <v/>
      </c>
      <c r="AI565" s="49" t="str">
        <f t="shared" si="113"/>
        <v/>
      </c>
      <c r="AJ565" s="49" t="str">
        <f t="shared" si="114"/>
        <v/>
      </c>
      <c r="AK565" s="40" t="str">
        <f>IF(R565="RECETTE","",IF(R565="PRINCIPAL AUTEUR",IF(OR(S565="",T565="",V565="",W565="",S565=0),"",IFERROR(IF(OR(VLOOKUP(UPPER(TRIM(SUBSTITUTE(T565,CHAR(160)," "))),AP4:AS49,2,FALSE)&lt;&gt;VLOOKUP(UPPER(TRIM(SUBSTITUTE(W565,CHAR(160)," "))),AP4:AS49,2,FALSE),AND(VLOOKUP(UPPER(TRIM(SUBSTITUTE(T565,CHAR(160)," "))),AP4:AS49,2,FALSE)="AUTRE",UPPER(TRIM(SUBSTITUTE(T565,CHAR(160)," ")))&lt;&gt;UPPER(TRIM(SUBSTITUTE(W565,CHAR(160)," "))))),"",(V565*VLOOKUP(UPPER(TRIM(SUBSTITUTE(W565,CHAR(160)," "))),AP4:AS49,3,FALSE))/(S565*VLOOKUP(UPPER(TRIM(SUBSTITUTE(T565,CHAR(160)," "))),AP4:AS49,3,FALSE))),"")),IFERROR(AK564,"")))</f>
        <v/>
      </c>
      <c r="AL565" s="40" t="str">
        <f t="shared" si="115"/>
        <v/>
      </c>
      <c r="AM565" s="50">
        <f t="shared" si="116"/>
        <v>0</v>
      </c>
      <c r="AN565" s="1"/>
      <c r="AO565" s="1"/>
      <c r="AP565" s="66" t="s">
        <v>467</v>
      </c>
      <c r="AQ565" s="1"/>
      <c r="AR565" s="1"/>
      <c r="AS565" s="1"/>
      <c r="BJ565" s="229">
        <v>1</v>
      </c>
    </row>
    <row r="566" spans="2:62" ht="20.100000000000001" customHeight="1" x14ac:dyDescent="0.25">
      <c r="B566" s="178">
        <f t="shared" si="117"/>
        <v>0</v>
      </c>
      <c r="C566" s="156"/>
      <c r="D566" s="157"/>
      <c r="E566" s="157"/>
      <c r="F566" s="157"/>
      <c r="G566" s="157"/>
      <c r="H566" s="157"/>
      <c r="I566" s="158"/>
      <c r="K566" s="255" t="str">
        <f t="shared" si="106"/>
        <v>►</v>
      </c>
      <c r="L566" s="341"/>
      <c r="M566" s="341"/>
      <c r="N566" s="341"/>
      <c r="O566" s="341"/>
      <c r="P566" s="341"/>
      <c r="Q566" s="1"/>
      <c r="R566" s="1"/>
      <c r="S566" s="77"/>
      <c r="T566" s="77"/>
      <c r="U566" s="77"/>
      <c r="V566" s="77"/>
      <c r="W566" s="1"/>
      <c r="X566" s="46" t="str">
        <f t="shared" si="110"/>
        <v/>
      </c>
      <c r="Y566" s="46" t="str">
        <f>IF(NOT(AND(LEFT(R566,1)="L",R566&lt;&gt;"LIGNE")),"",IF(UPPER(TRIM(W566))="QS","Qt. suffisante",IF(AJ566="","",IF(AF566="MASSE",IF(AJ566&gt;=1,"Kg","g"),IF(AF566="VOLUME",IF(AJ566&gt;=1,"L","cl"),IFERROR(VLOOKUP(UPPER(TRIM(V566)),AP4:AS49,4,FALSE),V566))))))</f>
        <v/>
      </c>
      <c r="Z566" s="78" t="str">
        <f t="shared" si="111"/>
        <v/>
      </c>
      <c r="AA566" s="45" t="str">
        <f>IF(NOT(AND(LEFT(R566,1)="L",R566&lt;&gt;"LIGNE")),"",IF(UPPER(TRIM(W566))="QS","Qt. suffisante",IF(AI566="","",IF(AF566="MASSE",IF(AI566&gt;=1,"Kg","g"),IF(AF566="VOLUME",IF(AI566&gt;=1,"L","cl"),IFERROR(VLOOKUP(UPPER(TRIM(V566)),AP4:AS49,4,FALSE),V566))))))</f>
        <v/>
      </c>
      <c r="AB566" s="47" t="str">
        <f t="shared" si="107"/>
        <v/>
      </c>
      <c r="AC566" s="47" t="str">
        <f t="shared" si="108"/>
        <v/>
      </c>
      <c r="AD566" s="47" t="str">
        <f t="shared" si="112"/>
        <v/>
      </c>
      <c r="AE566" s="1"/>
      <c r="AF566" s="48" t="str">
        <f>IF(NOT(AND(LEFT(R566,1)="L",R566&lt;&gt;"LIGNE")),"",IFERROR(VLOOKUP(UPPER(TRIM(V566)),AP4:AS49,2,FALSE),""))</f>
        <v/>
      </c>
      <c r="AG566" s="49" t="str">
        <f>IF(NOT(AND(LEFT(R566,1)="L",R566&lt;&gt;"LIGNE")),"",IFERROR(VLOOKUP(UPPER(TRIM(V566)),AP4:AS49,3,FALSE),""))</f>
        <v/>
      </c>
      <c r="AH566" s="49" t="str">
        <f t="shared" si="109"/>
        <v/>
      </c>
      <c r="AI566" s="49" t="str">
        <f t="shared" si="113"/>
        <v/>
      </c>
      <c r="AJ566" s="49" t="str">
        <f t="shared" si="114"/>
        <v/>
      </c>
      <c r="AK566" s="40" t="str">
        <f>IF(R566="RECETTE","",IF(R566="PRINCIPAL AUTEUR",IF(OR(S566="",T566="",V566="",W566="",S566=0),"",IFERROR(IF(OR(VLOOKUP(UPPER(TRIM(SUBSTITUTE(T566,CHAR(160)," "))),AP4:AS49,2,FALSE)&lt;&gt;VLOOKUP(UPPER(TRIM(SUBSTITUTE(W566,CHAR(160)," "))),AP4:AS49,2,FALSE),AND(VLOOKUP(UPPER(TRIM(SUBSTITUTE(T566,CHAR(160)," "))),AP4:AS49,2,FALSE)="AUTRE",UPPER(TRIM(SUBSTITUTE(T566,CHAR(160)," ")))&lt;&gt;UPPER(TRIM(SUBSTITUTE(W566,CHAR(160)," "))))),"",(V566*VLOOKUP(UPPER(TRIM(SUBSTITUTE(W566,CHAR(160)," "))),AP4:AS49,3,FALSE))/(S566*VLOOKUP(UPPER(TRIM(SUBSTITUTE(T566,CHAR(160)," "))),AP4:AS49,3,FALSE))),"")),IFERROR(AK565,"")))</f>
        <v/>
      </c>
      <c r="AL566" s="40" t="str">
        <f t="shared" si="115"/>
        <v/>
      </c>
      <c r="AM566" s="50">
        <f t="shared" si="116"/>
        <v>0</v>
      </c>
      <c r="AN566" s="1"/>
      <c r="AO566" s="1"/>
      <c r="AP566" s="66" t="s">
        <v>468</v>
      </c>
      <c r="AQ566" s="1"/>
      <c r="AR566" s="1"/>
      <c r="AS566" s="1"/>
      <c r="BJ566" s="229">
        <v>1</v>
      </c>
    </row>
    <row r="567" spans="2:62" ht="20.100000000000001" customHeight="1" x14ac:dyDescent="0.25">
      <c r="B567" s="178">
        <f t="shared" si="117"/>
        <v>0</v>
      </c>
      <c r="C567" s="156"/>
      <c r="D567" s="157"/>
      <c r="E567" s="157"/>
      <c r="F567" s="157"/>
      <c r="G567" s="157"/>
      <c r="H567" s="157"/>
      <c r="I567" s="158"/>
      <c r="K567" s="255" t="str">
        <f t="shared" si="106"/>
        <v>►</v>
      </c>
      <c r="L567" s="341"/>
      <c r="M567" s="341"/>
      <c r="N567" s="341"/>
      <c r="O567" s="341"/>
      <c r="P567" s="341"/>
      <c r="Q567" s="1"/>
      <c r="R567" s="1"/>
      <c r="S567" s="77"/>
      <c r="T567" s="77"/>
      <c r="U567" s="77"/>
      <c r="V567" s="77"/>
      <c r="W567" s="1"/>
      <c r="X567" s="46" t="str">
        <f t="shared" si="110"/>
        <v/>
      </c>
      <c r="Y567" s="46" t="str">
        <f>IF(NOT(AND(LEFT(R567,1)="L",R567&lt;&gt;"LIGNE")),"",IF(UPPER(TRIM(W567))="QS","Qt. suffisante",IF(AJ567="","",IF(AF567="MASSE",IF(AJ567&gt;=1,"Kg","g"),IF(AF567="VOLUME",IF(AJ567&gt;=1,"L","cl"),IFERROR(VLOOKUP(UPPER(TRIM(V567)),AP4:AS49,4,FALSE),V567))))))</f>
        <v/>
      </c>
      <c r="Z567" s="78" t="str">
        <f t="shared" si="111"/>
        <v/>
      </c>
      <c r="AA567" s="45" t="str">
        <f>IF(NOT(AND(LEFT(R567,1)="L",R567&lt;&gt;"LIGNE")),"",IF(UPPER(TRIM(W567))="QS","Qt. suffisante",IF(AI567="","",IF(AF567="MASSE",IF(AI567&gt;=1,"Kg","g"),IF(AF567="VOLUME",IF(AI567&gt;=1,"L","cl"),IFERROR(VLOOKUP(UPPER(TRIM(V567)),AP4:AS49,4,FALSE),V567))))))</f>
        <v/>
      </c>
      <c r="AB567" s="47" t="str">
        <f t="shared" si="107"/>
        <v/>
      </c>
      <c r="AC567" s="47" t="str">
        <f t="shared" si="108"/>
        <v/>
      </c>
      <c r="AD567" s="47" t="str">
        <f t="shared" si="112"/>
        <v/>
      </c>
      <c r="AE567" s="1"/>
      <c r="AF567" s="48" t="str">
        <f>IF(NOT(AND(LEFT(R567,1)="L",R567&lt;&gt;"LIGNE")),"",IFERROR(VLOOKUP(UPPER(TRIM(V567)),AP4:AS49,2,FALSE),""))</f>
        <v/>
      </c>
      <c r="AG567" s="49" t="str">
        <f>IF(NOT(AND(LEFT(R567,1)="L",R567&lt;&gt;"LIGNE")),"",IFERROR(VLOOKUP(UPPER(TRIM(V567)),AP4:AS49,3,FALSE),""))</f>
        <v/>
      </c>
      <c r="AH567" s="49" t="str">
        <f t="shared" si="109"/>
        <v/>
      </c>
      <c r="AI567" s="49" t="str">
        <f t="shared" si="113"/>
        <v/>
      </c>
      <c r="AJ567" s="49" t="str">
        <f t="shared" si="114"/>
        <v/>
      </c>
      <c r="AK567" s="40" t="str">
        <f>IF(R567="RECETTE","",IF(R567="PRINCIPAL AUTEUR",IF(OR(S567="",T567="",V567="",W567="",S567=0),"",IFERROR(IF(OR(VLOOKUP(UPPER(TRIM(SUBSTITUTE(T567,CHAR(160)," "))),AP4:AS49,2,FALSE)&lt;&gt;VLOOKUP(UPPER(TRIM(SUBSTITUTE(W567,CHAR(160)," "))),AP4:AS49,2,FALSE),AND(VLOOKUP(UPPER(TRIM(SUBSTITUTE(T567,CHAR(160)," "))),AP4:AS49,2,FALSE)="AUTRE",UPPER(TRIM(SUBSTITUTE(T567,CHAR(160)," ")))&lt;&gt;UPPER(TRIM(SUBSTITUTE(W567,CHAR(160)," "))))),"",(V567*VLOOKUP(UPPER(TRIM(SUBSTITUTE(W567,CHAR(160)," "))),AP4:AS49,3,FALSE))/(S567*VLOOKUP(UPPER(TRIM(SUBSTITUTE(T567,CHAR(160)," "))),AP4:AS49,3,FALSE))),"")),IFERROR(AK566,"")))</f>
        <v/>
      </c>
      <c r="AL567" s="40" t="str">
        <f t="shared" si="115"/>
        <v/>
      </c>
      <c r="AM567" s="50">
        <f t="shared" si="116"/>
        <v>0</v>
      </c>
      <c r="AN567" s="1"/>
      <c r="AO567" s="1"/>
      <c r="AP567" s="75" t="s">
        <v>110</v>
      </c>
      <c r="AQ567" s="1"/>
      <c r="AR567" s="1"/>
      <c r="AS567" s="1"/>
      <c r="BJ567" s="229">
        <v>1</v>
      </c>
    </row>
    <row r="568" spans="2:62" ht="20.100000000000001" customHeight="1" x14ac:dyDescent="0.25">
      <c r="B568" s="178">
        <f t="shared" si="117"/>
        <v>0</v>
      </c>
      <c r="C568" s="156"/>
      <c r="D568" s="157"/>
      <c r="E568" s="157"/>
      <c r="F568" s="157"/>
      <c r="G568" s="157"/>
      <c r="H568" s="157"/>
      <c r="I568" s="158"/>
      <c r="K568" s="255" t="str">
        <f t="shared" si="106"/>
        <v>►</v>
      </c>
      <c r="L568" s="341"/>
      <c r="M568" s="341"/>
      <c r="N568" s="341"/>
      <c r="O568" s="341"/>
      <c r="P568" s="341"/>
      <c r="Q568" s="1"/>
      <c r="R568" s="1"/>
      <c r="S568" s="77"/>
      <c r="T568" s="77"/>
      <c r="U568" s="77"/>
      <c r="V568" s="77"/>
      <c r="W568" s="1"/>
      <c r="X568" s="46" t="str">
        <f t="shared" si="110"/>
        <v/>
      </c>
      <c r="Y568" s="46" t="str">
        <f>IF(NOT(AND(LEFT(R568,1)="L",R568&lt;&gt;"LIGNE")),"",IF(UPPER(TRIM(W568))="QS","Qt. suffisante",IF(AJ568="","",IF(AF568="MASSE",IF(AJ568&gt;=1,"Kg","g"),IF(AF568="VOLUME",IF(AJ568&gt;=1,"L","cl"),IFERROR(VLOOKUP(UPPER(TRIM(V568)),AP4:AS49,4,FALSE),V568))))))</f>
        <v/>
      </c>
      <c r="Z568" s="78" t="str">
        <f t="shared" si="111"/>
        <v/>
      </c>
      <c r="AA568" s="45" t="str">
        <f>IF(NOT(AND(LEFT(R568,1)="L",R568&lt;&gt;"LIGNE")),"",IF(UPPER(TRIM(W568))="QS","Qt. suffisante",IF(AI568="","",IF(AF568="MASSE",IF(AI568&gt;=1,"Kg","g"),IF(AF568="VOLUME",IF(AI568&gt;=1,"L","cl"),IFERROR(VLOOKUP(UPPER(TRIM(V568)),AP4:AS49,4,FALSE),V568))))))</f>
        <v/>
      </c>
      <c r="AB568" s="47" t="str">
        <f t="shared" si="107"/>
        <v/>
      </c>
      <c r="AC568" s="47" t="str">
        <f t="shared" si="108"/>
        <v/>
      </c>
      <c r="AD568" s="47" t="str">
        <f t="shared" si="112"/>
        <v/>
      </c>
      <c r="AE568" s="1"/>
      <c r="AF568" s="48" t="str">
        <f>IF(NOT(AND(LEFT(R568,1)="L",R568&lt;&gt;"LIGNE")),"",IFERROR(VLOOKUP(UPPER(TRIM(V568)),AP4:AS49,2,FALSE),""))</f>
        <v/>
      </c>
      <c r="AG568" s="49" t="str">
        <f>IF(NOT(AND(LEFT(R568,1)="L",R568&lt;&gt;"LIGNE")),"",IFERROR(VLOOKUP(UPPER(TRIM(V568)),AP4:AS49,3,FALSE),""))</f>
        <v/>
      </c>
      <c r="AH568" s="49" t="str">
        <f t="shared" si="109"/>
        <v/>
      </c>
      <c r="AI568" s="49" t="str">
        <f t="shared" si="113"/>
        <v/>
      </c>
      <c r="AJ568" s="49" t="str">
        <f t="shared" si="114"/>
        <v/>
      </c>
      <c r="AK568" s="40" t="str">
        <f>IF(R568="RECETTE","",IF(R568="PRINCIPAL AUTEUR",IF(OR(S568="",T568="",V568="",W568="",S568=0),"",IFERROR(IF(OR(VLOOKUP(UPPER(TRIM(SUBSTITUTE(T568,CHAR(160)," "))),AP4:AS49,2,FALSE)&lt;&gt;VLOOKUP(UPPER(TRIM(SUBSTITUTE(W568,CHAR(160)," "))),AP4:AS49,2,FALSE),AND(VLOOKUP(UPPER(TRIM(SUBSTITUTE(T568,CHAR(160)," "))),AP4:AS49,2,FALSE)="AUTRE",UPPER(TRIM(SUBSTITUTE(T568,CHAR(160)," ")))&lt;&gt;UPPER(TRIM(SUBSTITUTE(W568,CHAR(160)," "))))),"",(V568*VLOOKUP(UPPER(TRIM(SUBSTITUTE(W568,CHAR(160)," "))),AP4:AS49,3,FALSE))/(S568*VLOOKUP(UPPER(TRIM(SUBSTITUTE(T568,CHAR(160)," "))),AP4:AS49,3,FALSE))),"")),IFERROR(AK567,"")))</f>
        <v/>
      </c>
      <c r="AL568" s="40" t="str">
        <f t="shared" si="115"/>
        <v/>
      </c>
      <c r="AM568" s="50">
        <f t="shared" si="116"/>
        <v>0</v>
      </c>
      <c r="AN568" s="1"/>
      <c r="AO568" s="1"/>
      <c r="AP568" s="15" t="s">
        <v>323</v>
      </c>
      <c r="AQ568" s="1"/>
      <c r="AR568" s="1"/>
      <c r="AS568" s="1"/>
      <c r="BJ568" s="229">
        <v>1</v>
      </c>
    </row>
    <row r="569" spans="2:62" ht="20.100000000000001" customHeight="1" x14ac:dyDescent="0.25">
      <c r="B569" s="178">
        <f t="shared" si="117"/>
        <v>0</v>
      </c>
      <c r="C569" s="156"/>
      <c r="D569" s="157"/>
      <c r="E569" s="157"/>
      <c r="F569" s="157"/>
      <c r="G569" s="157"/>
      <c r="H569" s="157"/>
      <c r="I569" s="158"/>
      <c r="K569" s="255" t="str">
        <f t="shared" si="106"/>
        <v>►</v>
      </c>
      <c r="L569" s="341"/>
      <c r="M569" s="341"/>
      <c r="N569" s="341"/>
      <c r="O569" s="341"/>
      <c r="P569" s="341"/>
      <c r="Q569" s="1"/>
      <c r="R569" s="1"/>
      <c r="S569" s="77"/>
      <c r="T569" s="77"/>
      <c r="U569" s="77"/>
      <c r="V569" s="77"/>
      <c r="W569" s="1"/>
      <c r="X569" s="46" t="str">
        <f t="shared" si="110"/>
        <v/>
      </c>
      <c r="Y569" s="46" t="str">
        <f>IF(NOT(AND(LEFT(R569,1)="L",R569&lt;&gt;"LIGNE")),"",IF(UPPER(TRIM(W569))="QS","Qt. suffisante",IF(AJ569="","",IF(AF569="MASSE",IF(AJ569&gt;=1,"Kg","g"),IF(AF569="VOLUME",IF(AJ569&gt;=1,"L","cl"),IFERROR(VLOOKUP(UPPER(TRIM(V569)),AP4:AS49,4,FALSE),V569))))))</f>
        <v/>
      </c>
      <c r="Z569" s="78" t="str">
        <f t="shared" si="111"/>
        <v/>
      </c>
      <c r="AA569" s="45" t="str">
        <f>IF(NOT(AND(LEFT(R569,1)="L",R569&lt;&gt;"LIGNE")),"",IF(UPPER(TRIM(W569))="QS","Qt. suffisante",IF(AI569="","",IF(AF569="MASSE",IF(AI569&gt;=1,"Kg","g"),IF(AF569="VOLUME",IF(AI569&gt;=1,"L","cl"),IFERROR(VLOOKUP(UPPER(TRIM(V569)),AP4:AS49,4,FALSE),V569))))))</f>
        <v/>
      </c>
      <c r="AB569" s="47" t="str">
        <f t="shared" si="107"/>
        <v/>
      </c>
      <c r="AC569" s="47" t="str">
        <f t="shared" si="108"/>
        <v/>
      </c>
      <c r="AD569" s="47" t="str">
        <f t="shared" si="112"/>
        <v/>
      </c>
      <c r="AE569" s="1"/>
      <c r="AF569" s="48" t="str">
        <f>IF(NOT(AND(LEFT(R569,1)="L",R569&lt;&gt;"LIGNE")),"",IFERROR(VLOOKUP(UPPER(TRIM(V569)),AP4:AS49,2,FALSE),""))</f>
        <v/>
      </c>
      <c r="AG569" s="49" t="str">
        <f>IF(NOT(AND(LEFT(R569,1)="L",R569&lt;&gt;"LIGNE")),"",IFERROR(VLOOKUP(UPPER(TRIM(V569)),AP4:AS49,3,FALSE),""))</f>
        <v/>
      </c>
      <c r="AH569" s="49" t="str">
        <f t="shared" si="109"/>
        <v/>
      </c>
      <c r="AI569" s="49" t="str">
        <f t="shared" si="113"/>
        <v/>
      </c>
      <c r="AJ569" s="49" t="str">
        <f t="shared" si="114"/>
        <v/>
      </c>
      <c r="AK569" s="40" t="str">
        <f>IF(R569="RECETTE","",IF(R569="PRINCIPAL AUTEUR",IF(OR(S569="",T569="",V569="",W569="",S569=0),"",IFERROR(IF(OR(VLOOKUP(UPPER(TRIM(SUBSTITUTE(T569,CHAR(160)," "))),AP4:AS49,2,FALSE)&lt;&gt;VLOOKUP(UPPER(TRIM(SUBSTITUTE(W569,CHAR(160)," "))),AP4:AS49,2,FALSE),AND(VLOOKUP(UPPER(TRIM(SUBSTITUTE(T569,CHAR(160)," "))),AP4:AS49,2,FALSE)="AUTRE",UPPER(TRIM(SUBSTITUTE(T569,CHAR(160)," ")))&lt;&gt;UPPER(TRIM(SUBSTITUTE(W569,CHAR(160)," "))))),"",(V569*VLOOKUP(UPPER(TRIM(SUBSTITUTE(W569,CHAR(160)," "))),AP4:AS49,3,FALSE))/(S569*VLOOKUP(UPPER(TRIM(SUBSTITUTE(T569,CHAR(160)," "))),AP4:AS49,3,FALSE))),"")),IFERROR(AK568,"")))</f>
        <v/>
      </c>
      <c r="AL569" s="40" t="str">
        <f t="shared" si="115"/>
        <v/>
      </c>
      <c r="AM569" s="50">
        <f t="shared" si="116"/>
        <v>0</v>
      </c>
      <c r="AN569" s="1"/>
      <c r="AO569" s="1"/>
      <c r="AP569" s="21" t="s">
        <v>272</v>
      </c>
      <c r="AQ569" s="1"/>
      <c r="AR569" s="1"/>
      <c r="AS569" s="1"/>
      <c r="BJ569" s="229">
        <v>1</v>
      </c>
    </row>
    <row r="570" spans="2:62" ht="20.100000000000001" customHeight="1" x14ac:dyDescent="0.25">
      <c r="B570" s="178">
        <f t="shared" si="117"/>
        <v>0</v>
      </c>
      <c r="C570" s="156"/>
      <c r="D570" s="157"/>
      <c r="E570" s="157"/>
      <c r="F570" s="157"/>
      <c r="G570" s="157"/>
      <c r="H570" s="157"/>
      <c r="I570" s="158"/>
      <c r="K570" s="255" t="str">
        <f t="shared" si="106"/>
        <v>►</v>
      </c>
      <c r="L570" s="341"/>
      <c r="M570" s="341"/>
      <c r="N570" s="341"/>
      <c r="O570" s="341"/>
      <c r="P570" s="341"/>
      <c r="Q570" s="1"/>
      <c r="R570" s="1"/>
      <c r="S570" s="77"/>
      <c r="T570" s="77"/>
      <c r="U570" s="77"/>
      <c r="V570" s="77"/>
      <c r="W570" s="1"/>
      <c r="X570" s="46" t="str">
        <f t="shared" si="110"/>
        <v/>
      </c>
      <c r="Y570" s="46" t="str">
        <f>IF(NOT(AND(LEFT(R570,1)="L",R570&lt;&gt;"LIGNE")),"",IF(UPPER(TRIM(W570))="QS","Qt. suffisante",IF(AJ570="","",IF(AF570="MASSE",IF(AJ570&gt;=1,"Kg","g"),IF(AF570="VOLUME",IF(AJ570&gt;=1,"L","cl"),IFERROR(VLOOKUP(UPPER(TRIM(V570)),AP4:AS49,4,FALSE),V570))))))</f>
        <v/>
      </c>
      <c r="Z570" s="78" t="str">
        <f t="shared" si="111"/>
        <v/>
      </c>
      <c r="AA570" s="45" t="str">
        <f>IF(NOT(AND(LEFT(R570,1)="L",R570&lt;&gt;"LIGNE")),"",IF(UPPER(TRIM(W570))="QS","Qt. suffisante",IF(AI570="","",IF(AF570="MASSE",IF(AI570&gt;=1,"Kg","g"),IF(AF570="VOLUME",IF(AI570&gt;=1,"L","cl"),IFERROR(VLOOKUP(UPPER(TRIM(V570)),AP4:AS49,4,FALSE),V570))))))</f>
        <v/>
      </c>
      <c r="AB570" s="47" t="str">
        <f t="shared" si="107"/>
        <v/>
      </c>
      <c r="AC570" s="47" t="str">
        <f t="shared" si="108"/>
        <v/>
      </c>
      <c r="AD570" s="47" t="str">
        <f t="shared" si="112"/>
        <v/>
      </c>
      <c r="AE570" s="1"/>
      <c r="AF570" s="48" t="str">
        <f>IF(NOT(AND(LEFT(R570,1)="L",R570&lt;&gt;"LIGNE")),"",IFERROR(VLOOKUP(UPPER(TRIM(V570)),AP4:AS49,2,FALSE),""))</f>
        <v/>
      </c>
      <c r="AG570" s="49" t="str">
        <f>IF(NOT(AND(LEFT(R570,1)="L",R570&lt;&gt;"LIGNE")),"",IFERROR(VLOOKUP(UPPER(TRIM(V570)),AP4:AS49,3,FALSE),""))</f>
        <v/>
      </c>
      <c r="AH570" s="49" t="str">
        <f t="shared" si="109"/>
        <v/>
      </c>
      <c r="AI570" s="49" t="str">
        <f t="shared" si="113"/>
        <v/>
      </c>
      <c r="AJ570" s="49" t="str">
        <f t="shared" si="114"/>
        <v/>
      </c>
      <c r="AK570" s="40" t="str">
        <f>IF(R570="RECETTE","",IF(R570="PRINCIPAL AUTEUR",IF(OR(S570="",T570="",V570="",W570="",S570=0),"",IFERROR(IF(OR(VLOOKUP(UPPER(TRIM(SUBSTITUTE(T570,CHAR(160)," "))),AP4:AS49,2,FALSE)&lt;&gt;VLOOKUP(UPPER(TRIM(SUBSTITUTE(W570,CHAR(160)," "))),AP4:AS49,2,FALSE),AND(VLOOKUP(UPPER(TRIM(SUBSTITUTE(T570,CHAR(160)," "))),AP4:AS49,2,FALSE)="AUTRE",UPPER(TRIM(SUBSTITUTE(T570,CHAR(160)," ")))&lt;&gt;UPPER(TRIM(SUBSTITUTE(W570,CHAR(160)," "))))),"",(V570*VLOOKUP(UPPER(TRIM(SUBSTITUTE(W570,CHAR(160)," "))),AP4:AS49,3,FALSE))/(S570*VLOOKUP(UPPER(TRIM(SUBSTITUTE(T570,CHAR(160)," "))),AP4:AS49,3,FALSE))),"")),IFERROR(AK569,"")))</f>
        <v/>
      </c>
      <c r="AL570" s="40" t="str">
        <f t="shared" si="115"/>
        <v/>
      </c>
      <c r="AM570" s="50">
        <f t="shared" si="116"/>
        <v>0</v>
      </c>
      <c r="AN570" s="1"/>
      <c r="AO570" s="1"/>
      <c r="AP570" s="26" t="s">
        <v>469</v>
      </c>
      <c r="AQ570" s="1"/>
      <c r="AR570" s="1"/>
      <c r="AS570" s="1"/>
      <c r="BJ570" s="229">
        <v>1</v>
      </c>
    </row>
    <row r="571" spans="2:62" ht="20.100000000000001" customHeight="1" x14ac:dyDescent="0.25">
      <c r="B571" s="178">
        <f t="shared" si="117"/>
        <v>0</v>
      </c>
      <c r="C571" s="156"/>
      <c r="D571" s="157"/>
      <c r="E571" s="157"/>
      <c r="F571" s="157"/>
      <c r="G571" s="157"/>
      <c r="H571" s="157"/>
      <c r="I571" s="158"/>
      <c r="K571" s="255" t="str">
        <f t="shared" si="106"/>
        <v>►</v>
      </c>
      <c r="L571" s="341"/>
      <c r="M571" s="341"/>
      <c r="N571" s="341"/>
      <c r="O571" s="341"/>
      <c r="P571" s="341"/>
      <c r="Q571" s="1"/>
      <c r="R571" s="1"/>
      <c r="S571" s="77"/>
      <c r="T571" s="77"/>
      <c r="U571" s="77"/>
      <c r="V571" s="77"/>
      <c r="W571" s="1"/>
      <c r="X571" s="46" t="str">
        <f t="shared" si="110"/>
        <v/>
      </c>
      <c r="Y571" s="46" t="str">
        <f>IF(NOT(AND(LEFT(R571,1)="L",R571&lt;&gt;"LIGNE")),"",IF(UPPER(TRIM(W571))="QS","Qt. suffisante",IF(AJ571="","",IF(AF571="MASSE",IF(AJ571&gt;=1,"Kg","g"),IF(AF571="VOLUME",IF(AJ571&gt;=1,"L","cl"),IFERROR(VLOOKUP(UPPER(TRIM(V571)),AP4:AS49,4,FALSE),V571))))))</f>
        <v/>
      </c>
      <c r="Z571" s="78" t="str">
        <f t="shared" si="111"/>
        <v/>
      </c>
      <c r="AA571" s="45" t="str">
        <f>IF(NOT(AND(LEFT(R571,1)="L",R571&lt;&gt;"LIGNE")),"",IF(UPPER(TRIM(W571))="QS","Qt. suffisante",IF(AI571="","",IF(AF571="MASSE",IF(AI571&gt;=1,"Kg","g"),IF(AF571="VOLUME",IF(AI571&gt;=1,"L","cl"),IFERROR(VLOOKUP(UPPER(TRIM(V571)),AP4:AS49,4,FALSE),V571))))))</f>
        <v/>
      </c>
      <c r="AB571" s="47" t="str">
        <f t="shared" si="107"/>
        <v/>
      </c>
      <c r="AC571" s="47" t="str">
        <f t="shared" si="108"/>
        <v/>
      </c>
      <c r="AD571" s="47" t="str">
        <f t="shared" si="112"/>
        <v/>
      </c>
      <c r="AE571" s="1"/>
      <c r="AF571" s="48" t="str">
        <f>IF(NOT(AND(LEFT(R571,1)="L",R571&lt;&gt;"LIGNE")),"",IFERROR(VLOOKUP(UPPER(TRIM(V571)),AP4:AS49,2,FALSE),""))</f>
        <v/>
      </c>
      <c r="AG571" s="49" t="str">
        <f>IF(NOT(AND(LEFT(R571,1)="L",R571&lt;&gt;"LIGNE")),"",IFERROR(VLOOKUP(UPPER(TRIM(V571)),AP4:AS49,3,FALSE),""))</f>
        <v/>
      </c>
      <c r="AH571" s="49" t="str">
        <f t="shared" si="109"/>
        <v/>
      </c>
      <c r="AI571" s="49" t="str">
        <f t="shared" si="113"/>
        <v/>
      </c>
      <c r="AJ571" s="49" t="str">
        <f t="shared" si="114"/>
        <v/>
      </c>
      <c r="AK571" s="40" t="str">
        <f>IF(R571="RECETTE","",IF(R571="PRINCIPAL AUTEUR",IF(OR(S571="",T571="",V571="",W571="",S571=0),"",IFERROR(IF(OR(VLOOKUP(UPPER(TRIM(SUBSTITUTE(T571,CHAR(160)," "))),AP4:AS49,2,FALSE)&lt;&gt;VLOOKUP(UPPER(TRIM(SUBSTITUTE(W571,CHAR(160)," "))),AP4:AS49,2,FALSE),AND(VLOOKUP(UPPER(TRIM(SUBSTITUTE(T571,CHAR(160)," "))),AP4:AS49,2,FALSE)="AUTRE",UPPER(TRIM(SUBSTITUTE(T571,CHAR(160)," ")))&lt;&gt;UPPER(TRIM(SUBSTITUTE(W571,CHAR(160)," "))))),"",(V571*VLOOKUP(UPPER(TRIM(SUBSTITUTE(W571,CHAR(160)," "))),AP4:AS49,3,FALSE))/(S571*VLOOKUP(UPPER(TRIM(SUBSTITUTE(T571,CHAR(160)," "))),AP4:AS49,3,FALSE))),"")),IFERROR(AK570,"")))</f>
        <v/>
      </c>
      <c r="AL571" s="40" t="str">
        <f t="shared" si="115"/>
        <v/>
      </c>
      <c r="AM571" s="50">
        <f t="shared" si="116"/>
        <v>0</v>
      </c>
      <c r="AN571" s="1"/>
      <c r="AO571" s="1"/>
      <c r="AP571" s="26" t="s">
        <v>470</v>
      </c>
      <c r="AQ571" s="1"/>
      <c r="AR571" s="1"/>
      <c r="AS571" s="1"/>
      <c r="BJ571" s="229">
        <v>1</v>
      </c>
    </row>
    <row r="572" spans="2:62" ht="20.100000000000001" customHeight="1" x14ac:dyDescent="0.25">
      <c r="B572" s="178">
        <f t="shared" si="117"/>
        <v>0</v>
      </c>
      <c r="C572" s="156"/>
      <c r="D572" s="157"/>
      <c r="E572" s="157"/>
      <c r="F572" s="157"/>
      <c r="G572" s="157"/>
      <c r="H572" s="157"/>
      <c r="I572" s="158"/>
      <c r="K572" s="255" t="str">
        <f t="shared" si="106"/>
        <v>►</v>
      </c>
      <c r="L572" s="341"/>
      <c r="M572" s="341"/>
      <c r="N572" s="341"/>
      <c r="O572" s="341"/>
      <c r="P572" s="341"/>
      <c r="Q572" s="1"/>
      <c r="R572" s="1"/>
      <c r="S572" s="77"/>
      <c r="T572" s="77"/>
      <c r="U572" s="77"/>
      <c r="V572" s="77"/>
      <c r="W572" s="1"/>
      <c r="X572" s="46" t="str">
        <f t="shared" si="110"/>
        <v/>
      </c>
      <c r="Y572" s="46" t="str">
        <f>IF(NOT(AND(LEFT(R572,1)="L",R572&lt;&gt;"LIGNE")),"",IF(UPPER(TRIM(W572))="QS","Qt. suffisante",IF(AJ572="","",IF(AF572="MASSE",IF(AJ572&gt;=1,"Kg","g"),IF(AF572="VOLUME",IF(AJ572&gt;=1,"L","cl"),IFERROR(VLOOKUP(UPPER(TRIM(V572)),AP4:AS49,4,FALSE),V572))))))</f>
        <v/>
      </c>
      <c r="Z572" s="78" t="str">
        <f t="shared" si="111"/>
        <v/>
      </c>
      <c r="AA572" s="45" t="str">
        <f>IF(NOT(AND(LEFT(R572,1)="L",R572&lt;&gt;"LIGNE")),"",IF(UPPER(TRIM(W572))="QS","Qt. suffisante",IF(AI572="","",IF(AF572="MASSE",IF(AI572&gt;=1,"Kg","g"),IF(AF572="VOLUME",IF(AI572&gt;=1,"L","cl"),IFERROR(VLOOKUP(UPPER(TRIM(V572)),AP4:AS49,4,FALSE),V572))))))</f>
        <v/>
      </c>
      <c r="AB572" s="47" t="str">
        <f t="shared" si="107"/>
        <v/>
      </c>
      <c r="AC572" s="47" t="str">
        <f t="shared" si="108"/>
        <v/>
      </c>
      <c r="AD572" s="47" t="str">
        <f t="shared" si="112"/>
        <v/>
      </c>
      <c r="AE572" s="1"/>
      <c r="AF572" s="48" t="str">
        <f>IF(NOT(AND(LEFT(R572,1)="L",R572&lt;&gt;"LIGNE")),"",IFERROR(VLOOKUP(UPPER(TRIM(V572)),AP4:AS49,2,FALSE),""))</f>
        <v/>
      </c>
      <c r="AG572" s="49" t="str">
        <f>IF(NOT(AND(LEFT(R572,1)="L",R572&lt;&gt;"LIGNE")),"",IFERROR(VLOOKUP(UPPER(TRIM(V572)),AP4:AS49,3,FALSE),""))</f>
        <v/>
      </c>
      <c r="AH572" s="49" t="str">
        <f t="shared" si="109"/>
        <v/>
      </c>
      <c r="AI572" s="49" t="str">
        <f t="shared" si="113"/>
        <v/>
      </c>
      <c r="AJ572" s="49" t="str">
        <f t="shared" si="114"/>
        <v/>
      </c>
      <c r="AK572" s="40" t="str">
        <f>IF(R572="RECETTE","",IF(R572="PRINCIPAL AUTEUR",IF(OR(S572="",T572="",V572="",W572="",S572=0),"",IFERROR(IF(OR(VLOOKUP(UPPER(TRIM(SUBSTITUTE(T572,CHAR(160)," "))),AP4:AS49,2,FALSE)&lt;&gt;VLOOKUP(UPPER(TRIM(SUBSTITUTE(W572,CHAR(160)," "))),AP4:AS49,2,FALSE),AND(VLOOKUP(UPPER(TRIM(SUBSTITUTE(T572,CHAR(160)," "))),AP4:AS49,2,FALSE)="AUTRE",UPPER(TRIM(SUBSTITUTE(T572,CHAR(160)," ")))&lt;&gt;UPPER(TRIM(SUBSTITUTE(W572,CHAR(160)," "))))),"",(V572*VLOOKUP(UPPER(TRIM(SUBSTITUTE(W572,CHAR(160)," "))),AP4:AS49,3,FALSE))/(S572*VLOOKUP(UPPER(TRIM(SUBSTITUTE(T572,CHAR(160)," "))),AP4:AS49,3,FALSE))),"")),IFERROR(AK571,"")))</f>
        <v/>
      </c>
      <c r="AL572" s="40" t="str">
        <f t="shared" si="115"/>
        <v/>
      </c>
      <c r="AM572" s="50">
        <f t="shared" si="116"/>
        <v>0</v>
      </c>
      <c r="AN572" s="1"/>
      <c r="AO572" s="1"/>
      <c r="AP572" s="26" t="s">
        <v>471</v>
      </c>
      <c r="AQ572" s="1"/>
      <c r="AR572" s="1"/>
      <c r="AS572" s="1"/>
      <c r="BJ572" s="229">
        <v>1</v>
      </c>
    </row>
    <row r="573" spans="2:62" ht="20.100000000000001" customHeight="1" x14ac:dyDescent="0.25">
      <c r="B573" s="178">
        <f t="shared" si="117"/>
        <v>0</v>
      </c>
      <c r="C573" s="156"/>
      <c r="D573" s="157"/>
      <c r="E573" s="157"/>
      <c r="F573" s="157"/>
      <c r="G573" s="157"/>
      <c r="H573" s="157"/>
      <c r="I573" s="158"/>
      <c r="K573" s="255" t="str">
        <f t="shared" ref="K573:K636" si="118">IF(OR(S573&lt;&gt;"",T573&lt;&gt;"",U573&lt;&gt;"",V573&lt;&gt;""),"A","►")</f>
        <v>►</v>
      </c>
      <c r="L573" s="341"/>
      <c r="M573" s="341"/>
      <c r="N573" s="341"/>
      <c r="O573" s="341"/>
      <c r="P573" s="341"/>
      <c r="Q573" s="1"/>
      <c r="R573" s="1"/>
      <c r="S573" s="77"/>
      <c r="T573" s="77"/>
      <c r="U573" s="77"/>
      <c r="V573" s="77"/>
      <c r="W573" s="1"/>
      <c r="X573" s="46" t="str">
        <f t="shared" si="110"/>
        <v/>
      </c>
      <c r="Y573" s="46" t="str">
        <f>IF(NOT(AND(LEFT(R573,1)="L",R573&lt;&gt;"LIGNE")),"",IF(UPPER(TRIM(W573))="QS","Qt. suffisante",IF(AJ573="","",IF(AF573="MASSE",IF(AJ573&gt;=1,"Kg","g"),IF(AF573="VOLUME",IF(AJ573&gt;=1,"L","cl"),IFERROR(VLOOKUP(UPPER(TRIM(V573)),AP4:AS49,4,FALSE),V573))))))</f>
        <v/>
      </c>
      <c r="Z573" s="78" t="str">
        <f t="shared" si="111"/>
        <v/>
      </c>
      <c r="AA573" s="45" t="str">
        <f>IF(NOT(AND(LEFT(R573,1)="L",R573&lt;&gt;"LIGNE")),"",IF(UPPER(TRIM(W573))="QS","Qt. suffisante",IF(AI573="","",IF(AF573="MASSE",IF(AI573&gt;=1,"Kg","g"),IF(AF573="VOLUME",IF(AI573&gt;=1,"L","cl"),IFERROR(VLOOKUP(UPPER(TRIM(V573)),AP4:AS49,4,FALSE),V573))))))</f>
        <v/>
      </c>
      <c r="AB573" s="47" t="str">
        <f t="shared" ref="AB573:AB636" si="119">IF(R573="PRINCIPAL AUTEUR",IF(OR(S573="",T573="",V573="",W573=""),"À COMPLÉTER",IF(OR(AC573="",AD573=""),"UNITÉ ?",IF(OR(AC573&lt;&gt;AD573,AND(AC573="AUTRE",UPPER(TRIM(SUBSTITUTE(T573,CHAR(160)," ")))&lt;&gt;UPPER(TRIM(SUBSTITUTE(W573,CHAR(160)," "))))),"UNITÉS INCOMPATIBLES","OK"))),IF(NOT(AND(LEFT(R573,1)="L",R573&lt;&gt;"LIGNE")),"",IF(AND(W573&lt;&gt;"",UPPER(TRIM(W573))&lt;&gt;"F",UPPER(TRIM(W573))&lt;&gt;"QS"),"RÈGLE ?",IF(UPPER(TRIM(W573))="QS","OK",IF(NOT(ISNUMBER(U573)),"QUANTITÉ ?",IF(V573="","UNITÉ ?",IF(COUNTIF($AP$4:$AP$49,UPPER(TRIM(V573)))=0,"UNITÉ ?","OK")))))))</f>
        <v/>
      </c>
      <c r="AC573" s="47" t="str">
        <f t="shared" ref="AC573:AC636" si="120">IF(R573&lt;&gt;"PRINCIPAL AUTEUR","",IFERROR(VLOOKUP(UPPER(TRIM(SUBSTITUTE(T573,CHAR(160)," "))),$AP$4:$AS$49,2,FALSE),""))</f>
        <v/>
      </c>
      <c r="AD573" s="47" t="str">
        <f t="shared" si="112"/>
        <v/>
      </c>
      <c r="AE573" s="1"/>
      <c r="AF573" s="48" t="str">
        <f>IF(NOT(AND(LEFT(R573,1)="L",R573&lt;&gt;"LIGNE")),"",IFERROR(VLOOKUP(UPPER(TRIM(V573)),AP4:AS49,2,FALSE),""))</f>
        <v/>
      </c>
      <c r="AG573" s="49" t="str">
        <f>IF(NOT(AND(LEFT(R573,1)="L",R573&lt;&gt;"LIGNE")),"",IFERROR(VLOOKUP(UPPER(TRIM(V573)),AP4:AS49,3,FALSE),""))</f>
        <v/>
      </c>
      <c r="AH573" s="49" t="str">
        <f t="shared" ref="AH573:AH636" si="121">IF(NOT(AND(LEFT(R573,1)="L",R573&lt;&gt;"LIGNE")),"",IF(UPPER(TRIM(W573))="QS","",IF(OR(T573="",U573="",AG573=""),"",U573*AG573)))</f>
        <v/>
      </c>
      <c r="AI573" s="49" t="str">
        <f t="shared" si="113"/>
        <v/>
      </c>
      <c r="AJ573" s="49" t="str">
        <f t="shared" si="114"/>
        <v/>
      </c>
      <c r="AK573" s="40" t="str">
        <f>IF(R573="RECETTE","",IF(R573="PRINCIPAL AUTEUR",IF(OR(S573="",T573="",V573="",W573="",S573=0),"",IFERROR(IF(OR(VLOOKUP(UPPER(TRIM(SUBSTITUTE(T573,CHAR(160)," "))),AP4:AS49,2,FALSE)&lt;&gt;VLOOKUP(UPPER(TRIM(SUBSTITUTE(W573,CHAR(160)," "))),AP4:AS49,2,FALSE),AND(VLOOKUP(UPPER(TRIM(SUBSTITUTE(T573,CHAR(160)," "))),AP4:AS49,2,FALSE)="AUTRE",UPPER(TRIM(SUBSTITUTE(T573,CHAR(160)," ")))&lt;&gt;UPPER(TRIM(SUBSTITUTE(W573,CHAR(160)," "))))),"",(V573*VLOOKUP(UPPER(TRIM(SUBSTITUTE(W573,CHAR(160)," "))),AP4:AS49,3,FALSE))/(S573*VLOOKUP(UPPER(TRIM(SUBSTITUTE(T573,CHAR(160)," "))),AP4:AS49,3,FALSE))),"")),IFERROR(AK572,"")))</f>
        <v/>
      </c>
      <c r="AL573" s="40" t="str">
        <f t="shared" si="115"/>
        <v/>
      </c>
      <c r="AM573" s="50">
        <f t="shared" si="116"/>
        <v>0</v>
      </c>
      <c r="AN573" s="1"/>
      <c r="AO573" s="1"/>
      <c r="AP573" s="51" t="s">
        <v>0</v>
      </c>
      <c r="AQ573" s="1"/>
      <c r="AR573" s="1"/>
      <c r="AS573" s="1"/>
      <c r="BJ573" s="229">
        <v>1</v>
      </c>
    </row>
    <row r="574" spans="2:62" ht="20.100000000000001" customHeight="1" x14ac:dyDescent="0.25">
      <c r="B574" s="178">
        <f t="shared" si="117"/>
        <v>0</v>
      </c>
      <c r="C574" s="156"/>
      <c r="D574" s="157"/>
      <c r="E574" s="157"/>
      <c r="F574" s="157"/>
      <c r="G574" s="157"/>
      <c r="H574" s="157"/>
      <c r="I574" s="158"/>
      <c r="K574" s="255" t="str">
        <f t="shared" si="118"/>
        <v>►</v>
      </c>
      <c r="L574" s="341"/>
      <c r="M574" s="341"/>
      <c r="N574" s="341"/>
      <c r="O574" s="341"/>
      <c r="P574" s="341"/>
      <c r="Q574" s="1"/>
      <c r="R574" s="1"/>
      <c r="S574" s="77"/>
      <c r="T574" s="77"/>
      <c r="U574" s="77"/>
      <c r="V574" s="77"/>
      <c r="W574" s="1"/>
      <c r="X574" s="46" t="str">
        <f t="shared" si="110"/>
        <v/>
      </c>
      <c r="Y574" s="46" t="str">
        <f>IF(NOT(AND(LEFT(R574,1)="L",R574&lt;&gt;"LIGNE")),"",IF(UPPER(TRIM(W574))="QS","Qt. suffisante",IF(AJ574="","",IF(AF574="MASSE",IF(AJ574&gt;=1,"Kg","g"),IF(AF574="VOLUME",IF(AJ574&gt;=1,"L","cl"),IFERROR(VLOOKUP(UPPER(TRIM(V574)),AP4:AS49,4,FALSE),V574))))))</f>
        <v/>
      </c>
      <c r="Z574" s="78" t="str">
        <f t="shared" si="111"/>
        <v/>
      </c>
      <c r="AA574" s="45" t="str">
        <f>IF(NOT(AND(LEFT(R574,1)="L",R574&lt;&gt;"LIGNE")),"",IF(UPPER(TRIM(W574))="QS","Qt. suffisante",IF(AI574="","",IF(AF574="MASSE",IF(AI574&gt;=1,"Kg","g"),IF(AF574="VOLUME",IF(AI574&gt;=1,"L","cl"),IFERROR(VLOOKUP(UPPER(TRIM(V574)),AP4:AS49,4,FALSE),V574))))))</f>
        <v/>
      </c>
      <c r="AB574" s="47" t="str">
        <f t="shared" si="119"/>
        <v/>
      </c>
      <c r="AC574" s="47" t="str">
        <f t="shared" si="120"/>
        <v/>
      </c>
      <c r="AD574" s="47" t="str">
        <f t="shared" si="112"/>
        <v/>
      </c>
      <c r="AE574" s="1"/>
      <c r="AF574" s="48" t="str">
        <f>IF(NOT(AND(LEFT(R574,1)="L",R574&lt;&gt;"LIGNE")),"",IFERROR(VLOOKUP(UPPER(TRIM(V574)),AP4:AS49,2,FALSE),""))</f>
        <v/>
      </c>
      <c r="AG574" s="49" t="str">
        <f>IF(NOT(AND(LEFT(R574,1)="L",R574&lt;&gt;"LIGNE")),"",IFERROR(VLOOKUP(UPPER(TRIM(V574)),AP4:AS49,3,FALSE),""))</f>
        <v/>
      </c>
      <c r="AH574" s="49" t="str">
        <f t="shared" si="121"/>
        <v/>
      </c>
      <c r="AI574" s="49" t="str">
        <f t="shared" si="113"/>
        <v/>
      </c>
      <c r="AJ574" s="49" t="str">
        <f t="shared" si="114"/>
        <v/>
      </c>
      <c r="AK574" s="40" t="str">
        <f>IF(R574="RECETTE","",IF(R574="PRINCIPAL AUTEUR",IF(OR(S574="",T574="",V574="",W574="",S574=0),"",IFERROR(IF(OR(VLOOKUP(UPPER(TRIM(SUBSTITUTE(T574,CHAR(160)," "))),AP4:AS49,2,FALSE)&lt;&gt;VLOOKUP(UPPER(TRIM(SUBSTITUTE(W574,CHAR(160)," "))),AP4:AS49,2,FALSE),AND(VLOOKUP(UPPER(TRIM(SUBSTITUTE(T574,CHAR(160)," "))),AP4:AS49,2,FALSE)="AUTRE",UPPER(TRIM(SUBSTITUTE(T574,CHAR(160)," ")))&lt;&gt;UPPER(TRIM(SUBSTITUTE(W574,CHAR(160)," "))))),"",(V574*VLOOKUP(UPPER(TRIM(SUBSTITUTE(W574,CHAR(160)," "))),AP4:AS49,3,FALSE))/(S574*VLOOKUP(UPPER(TRIM(SUBSTITUTE(T574,CHAR(160)," "))),AP4:AS49,3,FALSE))),"")),IFERROR(AK573,"")))</f>
        <v/>
      </c>
      <c r="AL574" s="40" t="str">
        <f t="shared" si="115"/>
        <v/>
      </c>
      <c r="AM574" s="50">
        <f t="shared" si="116"/>
        <v>0</v>
      </c>
      <c r="AN574" s="1"/>
      <c r="AO574" s="1"/>
      <c r="AP574" s="55" t="s">
        <v>314</v>
      </c>
      <c r="AQ574" s="1"/>
      <c r="AR574" s="1"/>
      <c r="AS574" s="1"/>
      <c r="BJ574" s="229">
        <v>1</v>
      </c>
    </row>
    <row r="575" spans="2:62" ht="20.100000000000001" customHeight="1" x14ac:dyDescent="0.25">
      <c r="B575" s="178">
        <f t="shared" si="117"/>
        <v>0</v>
      </c>
      <c r="C575" s="156"/>
      <c r="D575" s="157"/>
      <c r="E575" s="157"/>
      <c r="F575" s="157"/>
      <c r="G575" s="157"/>
      <c r="H575" s="157"/>
      <c r="I575" s="158"/>
      <c r="K575" s="255" t="str">
        <f t="shared" si="118"/>
        <v>►</v>
      </c>
      <c r="L575" s="341"/>
      <c r="M575" s="341"/>
      <c r="N575" s="341"/>
      <c r="O575" s="341"/>
      <c r="P575" s="341"/>
      <c r="Q575" s="1"/>
      <c r="R575" s="1"/>
      <c r="S575" s="77"/>
      <c r="T575" s="77"/>
      <c r="U575" s="77"/>
      <c r="V575" s="77"/>
      <c r="W575" s="1"/>
      <c r="X575" s="46" t="str">
        <f t="shared" si="110"/>
        <v/>
      </c>
      <c r="Y575" s="46" t="str">
        <f>IF(NOT(AND(LEFT(R575,1)="L",R575&lt;&gt;"LIGNE")),"",IF(UPPER(TRIM(W575))="QS","Qt. suffisante",IF(AJ575="","",IF(AF575="MASSE",IF(AJ575&gt;=1,"Kg","g"),IF(AF575="VOLUME",IF(AJ575&gt;=1,"L","cl"),IFERROR(VLOOKUP(UPPER(TRIM(V575)),AP4:AS49,4,FALSE),V575))))))</f>
        <v/>
      </c>
      <c r="Z575" s="78" t="str">
        <f t="shared" si="111"/>
        <v/>
      </c>
      <c r="AA575" s="45" t="str">
        <f>IF(NOT(AND(LEFT(R575,1)="L",R575&lt;&gt;"LIGNE")),"",IF(UPPER(TRIM(W575))="QS","Qt. suffisante",IF(AI575="","",IF(AF575="MASSE",IF(AI575&gt;=1,"Kg","g"),IF(AF575="VOLUME",IF(AI575&gt;=1,"L","cl"),IFERROR(VLOOKUP(UPPER(TRIM(V575)),AP4:AS49,4,FALSE),V575))))))</f>
        <v/>
      </c>
      <c r="AB575" s="47" t="str">
        <f t="shared" si="119"/>
        <v/>
      </c>
      <c r="AC575" s="47" t="str">
        <f t="shared" si="120"/>
        <v/>
      </c>
      <c r="AD575" s="47" t="str">
        <f t="shared" si="112"/>
        <v/>
      </c>
      <c r="AE575" s="1"/>
      <c r="AF575" s="48" t="str">
        <f>IF(NOT(AND(LEFT(R575,1)="L",R575&lt;&gt;"LIGNE")),"",IFERROR(VLOOKUP(UPPER(TRIM(V575)),AP4:AS49,2,FALSE),""))</f>
        <v/>
      </c>
      <c r="AG575" s="49" t="str">
        <f>IF(NOT(AND(LEFT(R575,1)="L",R575&lt;&gt;"LIGNE")),"",IFERROR(VLOOKUP(UPPER(TRIM(V575)),AP4:AS49,3,FALSE),""))</f>
        <v/>
      </c>
      <c r="AH575" s="49" t="str">
        <f t="shared" si="121"/>
        <v/>
      </c>
      <c r="AI575" s="49" t="str">
        <f t="shared" si="113"/>
        <v/>
      </c>
      <c r="AJ575" s="49" t="str">
        <f t="shared" si="114"/>
        <v/>
      </c>
      <c r="AK575" s="40" t="str">
        <f>IF(R575="RECETTE","",IF(R575="PRINCIPAL AUTEUR",IF(OR(S575="",T575="",V575="",W575="",S575=0),"",IFERROR(IF(OR(VLOOKUP(UPPER(TRIM(SUBSTITUTE(T575,CHAR(160)," "))),AP4:AS49,2,FALSE)&lt;&gt;VLOOKUP(UPPER(TRIM(SUBSTITUTE(W575,CHAR(160)," "))),AP4:AS49,2,FALSE),AND(VLOOKUP(UPPER(TRIM(SUBSTITUTE(T575,CHAR(160)," "))),AP4:AS49,2,FALSE)="AUTRE",UPPER(TRIM(SUBSTITUTE(T575,CHAR(160)," ")))&lt;&gt;UPPER(TRIM(SUBSTITUTE(W575,CHAR(160)," "))))),"",(V575*VLOOKUP(UPPER(TRIM(SUBSTITUTE(W575,CHAR(160)," "))),AP4:AS49,3,FALSE))/(S575*VLOOKUP(UPPER(TRIM(SUBSTITUTE(T575,CHAR(160)," "))),AP4:AS49,3,FALSE))),"")),IFERROR(AK574,"")))</f>
        <v/>
      </c>
      <c r="AL575" s="40" t="str">
        <f t="shared" si="115"/>
        <v/>
      </c>
      <c r="AM575" s="50">
        <f t="shared" si="116"/>
        <v>0</v>
      </c>
      <c r="AN575" s="1"/>
      <c r="AO575" s="1"/>
      <c r="AP575" s="55" t="s">
        <v>312</v>
      </c>
      <c r="AQ575" s="1"/>
      <c r="AR575" s="1"/>
      <c r="AS575" s="1"/>
      <c r="BJ575" s="229">
        <v>1</v>
      </c>
    </row>
    <row r="576" spans="2:62" ht="20.100000000000001" customHeight="1" x14ac:dyDescent="0.25">
      <c r="B576" s="178">
        <f t="shared" si="117"/>
        <v>0</v>
      </c>
      <c r="C576" s="156"/>
      <c r="D576" s="157"/>
      <c r="E576" s="157"/>
      <c r="F576" s="157"/>
      <c r="G576" s="157"/>
      <c r="H576" s="157"/>
      <c r="I576" s="158"/>
      <c r="K576" s="255" t="str">
        <f t="shared" si="118"/>
        <v>►</v>
      </c>
      <c r="L576" s="341"/>
      <c r="M576" s="341"/>
      <c r="N576" s="341"/>
      <c r="O576" s="341"/>
      <c r="P576" s="341"/>
      <c r="Q576" s="1"/>
      <c r="R576" s="1"/>
      <c r="S576" s="77"/>
      <c r="T576" s="77"/>
      <c r="U576" s="77"/>
      <c r="V576" s="77"/>
      <c r="W576" s="1"/>
      <c r="X576" s="46" t="str">
        <f t="shared" si="110"/>
        <v/>
      </c>
      <c r="Y576" s="46" t="str">
        <f>IF(NOT(AND(LEFT(R576,1)="L",R576&lt;&gt;"LIGNE")),"",IF(UPPER(TRIM(W576))="QS","Qt. suffisante",IF(AJ576="","",IF(AF576="MASSE",IF(AJ576&gt;=1,"Kg","g"),IF(AF576="VOLUME",IF(AJ576&gt;=1,"L","cl"),IFERROR(VLOOKUP(UPPER(TRIM(V576)),AP4:AS49,4,FALSE),V576))))))</f>
        <v/>
      </c>
      <c r="Z576" s="78" t="str">
        <f t="shared" si="111"/>
        <v/>
      </c>
      <c r="AA576" s="45" t="str">
        <f>IF(NOT(AND(LEFT(R576,1)="L",R576&lt;&gt;"LIGNE")),"",IF(UPPER(TRIM(W576))="QS","Qt. suffisante",IF(AI576="","",IF(AF576="MASSE",IF(AI576&gt;=1,"Kg","g"),IF(AF576="VOLUME",IF(AI576&gt;=1,"L","cl"),IFERROR(VLOOKUP(UPPER(TRIM(V576)),AP4:AS49,4,FALSE),V576))))))</f>
        <v/>
      </c>
      <c r="AB576" s="47" t="str">
        <f t="shared" si="119"/>
        <v/>
      </c>
      <c r="AC576" s="47" t="str">
        <f t="shared" si="120"/>
        <v/>
      </c>
      <c r="AD576" s="47" t="str">
        <f t="shared" si="112"/>
        <v/>
      </c>
      <c r="AE576" s="1"/>
      <c r="AF576" s="48" t="str">
        <f>IF(NOT(AND(LEFT(R576,1)="L",R576&lt;&gt;"LIGNE")),"",IFERROR(VLOOKUP(UPPER(TRIM(V576)),AP4:AS49,2,FALSE),""))</f>
        <v/>
      </c>
      <c r="AG576" s="49" t="str">
        <f>IF(NOT(AND(LEFT(R576,1)="L",R576&lt;&gt;"LIGNE")),"",IFERROR(VLOOKUP(UPPER(TRIM(V576)),AP4:AS49,3,FALSE),""))</f>
        <v/>
      </c>
      <c r="AH576" s="49" t="str">
        <f t="shared" si="121"/>
        <v/>
      </c>
      <c r="AI576" s="49" t="str">
        <f t="shared" si="113"/>
        <v/>
      </c>
      <c r="AJ576" s="49" t="str">
        <f t="shared" si="114"/>
        <v/>
      </c>
      <c r="AK576" s="40" t="str">
        <f>IF(R576="RECETTE","",IF(R576="PRINCIPAL AUTEUR",IF(OR(S576="",T576="",V576="",W576="",S576=0),"",IFERROR(IF(OR(VLOOKUP(UPPER(TRIM(SUBSTITUTE(T576,CHAR(160)," "))),AP4:AS49,2,FALSE)&lt;&gt;VLOOKUP(UPPER(TRIM(SUBSTITUTE(W576,CHAR(160)," "))),AP4:AS49,2,FALSE),AND(VLOOKUP(UPPER(TRIM(SUBSTITUTE(T576,CHAR(160)," "))),AP4:AS49,2,FALSE)="AUTRE",UPPER(TRIM(SUBSTITUTE(T576,CHAR(160)," ")))&lt;&gt;UPPER(TRIM(SUBSTITUTE(W576,CHAR(160)," "))))),"",(V576*VLOOKUP(UPPER(TRIM(SUBSTITUTE(W576,CHAR(160)," "))),AP4:AS49,3,FALSE))/(S576*VLOOKUP(UPPER(TRIM(SUBSTITUTE(T576,CHAR(160)," "))),AP4:AS49,3,FALSE))),"")),IFERROR(AK575,"")))</f>
        <v/>
      </c>
      <c r="AL576" s="40" t="str">
        <f t="shared" si="115"/>
        <v/>
      </c>
      <c r="AM576" s="50">
        <f t="shared" si="116"/>
        <v>0</v>
      </c>
      <c r="AN576" s="1"/>
      <c r="AO576" s="1"/>
      <c r="AP576" s="55" t="s">
        <v>311</v>
      </c>
      <c r="AQ576" s="1"/>
      <c r="AR576" s="1"/>
      <c r="AS576" s="1"/>
      <c r="BJ576" s="229">
        <v>1</v>
      </c>
    </row>
    <row r="577" spans="2:62" ht="20.100000000000001" customHeight="1" x14ac:dyDescent="0.25">
      <c r="B577" s="178">
        <f t="shared" si="117"/>
        <v>0</v>
      </c>
      <c r="C577" s="156"/>
      <c r="D577" s="157"/>
      <c r="E577" s="157"/>
      <c r="F577" s="157"/>
      <c r="G577" s="157"/>
      <c r="H577" s="157"/>
      <c r="I577" s="158"/>
      <c r="K577" s="255" t="str">
        <f t="shared" si="118"/>
        <v>►</v>
      </c>
      <c r="L577" s="341"/>
      <c r="M577" s="341"/>
      <c r="N577" s="341"/>
      <c r="O577" s="341"/>
      <c r="P577" s="341"/>
      <c r="Q577" s="1"/>
      <c r="R577" s="1"/>
      <c r="S577" s="77"/>
      <c r="T577" s="77"/>
      <c r="U577" s="77"/>
      <c r="V577" s="77"/>
      <c r="W577" s="1"/>
      <c r="X577" s="46" t="str">
        <f t="shared" si="110"/>
        <v/>
      </c>
      <c r="Y577" s="46" t="str">
        <f>IF(NOT(AND(LEFT(R577,1)="L",R577&lt;&gt;"LIGNE")),"",IF(UPPER(TRIM(W577))="QS","Qt. suffisante",IF(AJ577="","",IF(AF577="MASSE",IF(AJ577&gt;=1,"Kg","g"),IF(AF577="VOLUME",IF(AJ577&gt;=1,"L","cl"),IFERROR(VLOOKUP(UPPER(TRIM(V577)),AP4:AS49,4,FALSE),V577))))))</f>
        <v/>
      </c>
      <c r="Z577" s="78" t="str">
        <f t="shared" si="111"/>
        <v/>
      </c>
      <c r="AA577" s="45" t="str">
        <f>IF(NOT(AND(LEFT(R577,1)="L",R577&lt;&gt;"LIGNE")),"",IF(UPPER(TRIM(W577))="QS","Qt. suffisante",IF(AI577="","",IF(AF577="MASSE",IF(AI577&gt;=1,"Kg","g"),IF(AF577="VOLUME",IF(AI577&gt;=1,"L","cl"),IFERROR(VLOOKUP(UPPER(TRIM(V577)),AP4:AS49,4,FALSE),V577))))))</f>
        <v/>
      </c>
      <c r="AB577" s="47" t="str">
        <f t="shared" si="119"/>
        <v/>
      </c>
      <c r="AC577" s="47" t="str">
        <f t="shared" si="120"/>
        <v/>
      </c>
      <c r="AD577" s="47" t="str">
        <f t="shared" si="112"/>
        <v/>
      </c>
      <c r="AE577" s="1"/>
      <c r="AF577" s="48" t="str">
        <f>IF(NOT(AND(LEFT(R577,1)="L",R577&lt;&gt;"LIGNE")),"",IFERROR(VLOOKUP(UPPER(TRIM(V577)),AP4:AS49,2,FALSE),""))</f>
        <v/>
      </c>
      <c r="AG577" s="49" t="str">
        <f>IF(NOT(AND(LEFT(R577,1)="L",R577&lt;&gt;"LIGNE")),"",IFERROR(VLOOKUP(UPPER(TRIM(V577)),AP4:AS49,3,FALSE),""))</f>
        <v/>
      </c>
      <c r="AH577" s="49" t="str">
        <f t="shared" si="121"/>
        <v/>
      </c>
      <c r="AI577" s="49" t="str">
        <f t="shared" si="113"/>
        <v/>
      </c>
      <c r="AJ577" s="49" t="str">
        <f t="shared" si="114"/>
        <v/>
      </c>
      <c r="AK577" s="40" t="str">
        <f>IF(R577="RECETTE","",IF(R577="PRINCIPAL AUTEUR",IF(OR(S577="",T577="",V577="",W577="",S577=0),"",IFERROR(IF(OR(VLOOKUP(UPPER(TRIM(SUBSTITUTE(T577,CHAR(160)," "))),AP4:AS49,2,FALSE)&lt;&gt;VLOOKUP(UPPER(TRIM(SUBSTITUTE(W577,CHAR(160)," "))),AP4:AS49,2,FALSE),AND(VLOOKUP(UPPER(TRIM(SUBSTITUTE(T577,CHAR(160)," "))),AP4:AS49,2,FALSE)="AUTRE",UPPER(TRIM(SUBSTITUTE(T577,CHAR(160)," ")))&lt;&gt;UPPER(TRIM(SUBSTITUTE(W577,CHAR(160)," "))))),"",(V577*VLOOKUP(UPPER(TRIM(SUBSTITUTE(W577,CHAR(160)," "))),AP4:AS49,3,FALSE))/(S577*VLOOKUP(UPPER(TRIM(SUBSTITUTE(T577,CHAR(160)," "))),AP4:AS49,3,FALSE))),"")),IFERROR(AK576,"")))</f>
        <v/>
      </c>
      <c r="AL577" s="40" t="str">
        <f t="shared" si="115"/>
        <v/>
      </c>
      <c r="AM577" s="50">
        <f t="shared" si="116"/>
        <v>0</v>
      </c>
      <c r="AN577" s="1"/>
      <c r="AO577" s="1"/>
      <c r="AP577" s="64" t="s">
        <v>318</v>
      </c>
      <c r="AQ577" s="1"/>
      <c r="AR577" s="1"/>
      <c r="AS577" s="1"/>
      <c r="BJ577" s="229">
        <v>1</v>
      </c>
    </row>
    <row r="578" spans="2:62" ht="20.100000000000001" customHeight="1" x14ac:dyDescent="0.25">
      <c r="B578" s="178">
        <f t="shared" si="117"/>
        <v>0</v>
      </c>
      <c r="C578" s="156"/>
      <c r="D578" s="157"/>
      <c r="E578" s="157"/>
      <c r="F578" s="157"/>
      <c r="G578" s="157"/>
      <c r="H578" s="157"/>
      <c r="I578" s="158"/>
      <c r="K578" s="255" t="str">
        <f t="shared" si="118"/>
        <v>►</v>
      </c>
      <c r="L578" s="341"/>
      <c r="M578" s="341"/>
      <c r="N578" s="341"/>
      <c r="O578" s="341"/>
      <c r="P578" s="341"/>
      <c r="Q578" s="1"/>
      <c r="R578" s="1"/>
      <c r="S578" s="77"/>
      <c r="T578" s="77"/>
      <c r="U578" s="77"/>
      <c r="V578" s="77"/>
      <c r="W578" s="1"/>
      <c r="X578" s="46" t="str">
        <f t="shared" si="110"/>
        <v/>
      </c>
      <c r="Y578" s="46" t="str">
        <f>IF(NOT(AND(LEFT(R578,1)="L",R578&lt;&gt;"LIGNE")),"",IF(UPPER(TRIM(W578))="QS","Qt. suffisante",IF(AJ578="","",IF(AF578="MASSE",IF(AJ578&gt;=1,"Kg","g"),IF(AF578="VOLUME",IF(AJ578&gt;=1,"L","cl"),IFERROR(VLOOKUP(UPPER(TRIM(V578)),AP4:AS49,4,FALSE),V578))))))</f>
        <v/>
      </c>
      <c r="Z578" s="78" t="str">
        <f t="shared" si="111"/>
        <v/>
      </c>
      <c r="AA578" s="45" t="str">
        <f>IF(NOT(AND(LEFT(R578,1)="L",R578&lt;&gt;"LIGNE")),"",IF(UPPER(TRIM(W578))="QS","Qt. suffisante",IF(AI578="","",IF(AF578="MASSE",IF(AI578&gt;=1,"Kg","g"),IF(AF578="VOLUME",IF(AI578&gt;=1,"L","cl"),IFERROR(VLOOKUP(UPPER(TRIM(V578)),AP4:AS49,4,FALSE),V578))))))</f>
        <v/>
      </c>
      <c r="AB578" s="47" t="str">
        <f t="shared" si="119"/>
        <v/>
      </c>
      <c r="AC578" s="47" t="str">
        <f t="shared" si="120"/>
        <v/>
      </c>
      <c r="AD578" s="47" t="str">
        <f t="shared" si="112"/>
        <v/>
      </c>
      <c r="AE578" s="1"/>
      <c r="AF578" s="48" t="str">
        <f>IF(NOT(AND(LEFT(R578,1)="L",R578&lt;&gt;"LIGNE")),"",IFERROR(VLOOKUP(UPPER(TRIM(V578)),AP4:AS49,2,FALSE),""))</f>
        <v/>
      </c>
      <c r="AG578" s="49" t="str">
        <f>IF(NOT(AND(LEFT(R578,1)="L",R578&lt;&gt;"LIGNE")),"",IFERROR(VLOOKUP(UPPER(TRIM(V578)),AP4:AS49,3,FALSE),""))</f>
        <v/>
      </c>
      <c r="AH578" s="49" t="str">
        <f t="shared" si="121"/>
        <v/>
      </c>
      <c r="AI578" s="49" t="str">
        <f t="shared" si="113"/>
        <v/>
      </c>
      <c r="AJ578" s="49" t="str">
        <f t="shared" si="114"/>
        <v/>
      </c>
      <c r="AK578" s="40" t="str">
        <f>IF(R578="RECETTE","",IF(R578="PRINCIPAL AUTEUR",IF(OR(S578="",T578="",V578="",W578="",S578=0),"",IFERROR(IF(OR(VLOOKUP(UPPER(TRIM(SUBSTITUTE(T578,CHAR(160)," "))),AP4:AS49,2,FALSE)&lt;&gt;VLOOKUP(UPPER(TRIM(SUBSTITUTE(W578,CHAR(160)," "))),AP4:AS49,2,FALSE),AND(VLOOKUP(UPPER(TRIM(SUBSTITUTE(T578,CHAR(160)," "))),AP4:AS49,2,FALSE)="AUTRE",UPPER(TRIM(SUBSTITUTE(T578,CHAR(160)," ")))&lt;&gt;UPPER(TRIM(SUBSTITUTE(W578,CHAR(160)," "))))),"",(V578*VLOOKUP(UPPER(TRIM(SUBSTITUTE(W578,CHAR(160)," "))),AP4:AS49,3,FALSE))/(S578*VLOOKUP(UPPER(TRIM(SUBSTITUTE(T578,CHAR(160)," "))),AP4:AS49,3,FALSE))),"")),IFERROR(AK577,"")))</f>
        <v/>
      </c>
      <c r="AL578" s="40" t="str">
        <f t="shared" si="115"/>
        <v/>
      </c>
      <c r="AM578" s="50">
        <f t="shared" si="116"/>
        <v>0</v>
      </c>
      <c r="AN578" s="1"/>
      <c r="AO578" s="1"/>
      <c r="AP578" s="64" t="s">
        <v>316</v>
      </c>
      <c r="AQ578" s="1"/>
      <c r="AR578" s="1"/>
      <c r="AS578" s="1"/>
      <c r="BJ578" s="229">
        <v>1</v>
      </c>
    </row>
    <row r="579" spans="2:62" ht="20.100000000000001" customHeight="1" x14ac:dyDescent="0.25">
      <c r="B579" s="178">
        <f t="shared" si="117"/>
        <v>0</v>
      </c>
      <c r="C579" s="156"/>
      <c r="D579" s="157"/>
      <c r="E579" s="157"/>
      <c r="F579" s="157"/>
      <c r="G579" s="157"/>
      <c r="H579" s="157"/>
      <c r="I579" s="158"/>
      <c r="K579" s="255" t="str">
        <f t="shared" si="118"/>
        <v>►</v>
      </c>
      <c r="L579" s="341"/>
      <c r="M579" s="341"/>
      <c r="N579" s="341"/>
      <c r="O579" s="341"/>
      <c r="P579" s="341"/>
      <c r="Q579" s="1"/>
      <c r="R579" s="1"/>
      <c r="S579" s="77"/>
      <c r="T579" s="77"/>
      <c r="U579" s="77"/>
      <c r="V579" s="77"/>
      <c r="W579" s="1"/>
      <c r="X579" s="46" t="str">
        <f t="shared" si="110"/>
        <v/>
      </c>
      <c r="Y579" s="46" t="str">
        <f>IF(NOT(AND(LEFT(R579,1)="L",R579&lt;&gt;"LIGNE")),"",IF(UPPER(TRIM(W579))="QS","Qt. suffisante",IF(AJ579="","",IF(AF579="MASSE",IF(AJ579&gt;=1,"Kg","g"),IF(AF579="VOLUME",IF(AJ579&gt;=1,"L","cl"),IFERROR(VLOOKUP(UPPER(TRIM(V579)),AP4:AS49,4,FALSE),V579))))))</f>
        <v/>
      </c>
      <c r="Z579" s="78" t="str">
        <f t="shared" si="111"/>
        <v/>
      </c>
      <c r="AA579" s="45" t="str">
        <f>IF(NOT(AND(LEFT(R579,1)="L",R579&lt;&gt;"LIGNE")),"",IF(UPPER(TRIM(W579))="QS","Qt. suffisante",IF(AI579="","",IF(AF579="MASSE",IF(AI579&gt;=1,"Kg","g"),IF(AF579="VOLUME",IF(AI579&gt;=1,"L","cl"),IFERROR(VLOOKUP(UPPER(TRIM(V579)),AP4:AS49,4,FALSE),V579))))))</f>
        <v/>
      </c>
      <c r="AB579" s="47" t="str">
        <f t="shared" si="119"/>
        <v/>
      </c>
      <c r="AC579" s="47" t="str">
        <f t="shared" si="120"/>
        <v/>
      </c>
      <c r="AD579" s="47" t="str">
        <f t="shared" si="112"/>
        <v/>
      </c>
      <c r="AE579" s="1"/>
      <c r="AF579" s="48" t="str">
        <f>IF(NOT(AND(LEFT(R579,1)="L",R579&lt;&gt;"LIGNE")),"",IFERROR(VLOOKUP(UPPER(TRIM(V579)),AP4:AS49,2,FALSE),""))</f>
        <v/>
      </c>
      <c r="AG579" s="49" t="str">
        <f>IF(NOT(AND(LEFT(R579,1)="L",R579&lt;&gt;"LIGNE")),"",IFERROR(VLOOKUP(UPPER(TRIM(V579)),AP4:AS49,3,FALSE),""))</f>
        <v/>
      </c>
      <c r="AH579" s="49" t="str">
        <f t="shared" si="121"/>
        <v/>
      </c>
      <c r="AI579" s="49" t="str">
        <f t="shared" si="113"/>
        <v/>
      </c>
      <c r="AJ579" s="49" t="str">
        <f t="shared" si="114"/>
        <v/>
      </c>
      <c r="AK579" s="40" t="str">
        <f>IF(R579="RECETTE","",IF(R579="PRINCIPAL AUTEUR",IF(OR(S579="",T579="",V579="",W579="",S579=0),"",IFERROR(IF(OR(VLOOKUP(UPPER(TRIM(SUBSTITUTE(T579,CHAR(160)," "))),AP4:AS49,2,FALSE)&lt;&gt;VLOOKUP(UPPER(TRIM(SUBSTITUTE(W579,CHAR(160)," "))),AP4:AS49,2,FALSE),AND(VLOOKUP(UPPER(TRIM(SUBSTITUTE(T579,CHAR(160)," "))),AP4:AS49,2,FALSE)="AUTRE",UPPER(TRIM(SUBSTITUTE(T579,CHAR(160)," ")))&lt;&gt;UPPER(TRIM(SUBSTITUTE(W579,CHAR(160)," "))))),"",(V579*VLOOKUP(UPPER(TRIM(SUBSTITUTE(W579,CHAR(160)," "))),AP4:AS49,3,FALSE))/(S579*VLOOKUP(UPPER(TRIM(SUBSTITUTE(T579,CHAR(160)," "))),AP4:AS49,3,FALSE))),"")),IFERROR(AK578,"")))</f>
        <v/>
      </c>
      <c r="AL579" s="40" t="str">
        <f t="shared" si="115"/>
        <v/>
      </c>
      <c r="AM579" s="50">
        <f t="shared" si="116"/>
        <v>0</v>
      </c>
      <c r="AN579" s="1"/>
      <c r="AO579" s="1"/>
      <c r="AP579" s="64" t="s">
        <v>368</v>
      </c>
      <c r="AQ579" s="1"/>
      <c r="AR579" s="1"/>
      <c r="AS579" s="1"/>
      <c r="BJ579" s="229">
        <v>1</v>
      </c>
    </row>
    <row r="580" spans="2:62" ht="20.100000000000001" customHeight="1" x14ac:dyDescent="0.25">
      <c r="B580" s="178">
        <f t="shared" si="117"/>
        <v>0</v>
      </c>
      <c r="C580" s="156"/>
      <c r="D580" s="157"/>
      <c r="E580" s="157"/>
      <c r="F580" s="157"/>
      <c r="G580" s="157"/>
      <c r="H580" s="157"/>
      <c r="I580" s="158"/>
      <c r="K580" s="255" t="str">
        <f t="shared" si="118"/>
        <v>►</v>
      </c>
      <c r="L580" s="341"/>
      <c r="M580" s="341"/>
      <c r="N580" s="341"/>
      <c r="O580" s="341"/>
      <c r="P580" s="341"/>
      <c r="Q580" s="1"/>
      <c r="R580" s="1"/>
      <c r="S580" s="77"/>
      <c r="T580" s="77"/>
      <c r="U580" s="77"/>
      <c r="V580" s="77"/>
      <c r="W580" s="1"/>
      <c r="X580" s="46" t="str">
        <f t="shared" si="110"/>
        <v/>
      </c>
      <c r="Y580" s="46" t="str">
        <f>IF(NOT(AND(LEFT(R580,1)="L",R580&lt;&gt;"LIGNE")),"",IF(UPPER(TRIM(W580))="QS","Qt. suffisante",IF(AJ580="","",IF(AF580="MASSE",IF(AJ580&gt;=1,"Kg","g"),IF(AF580="VOLUME",IF(AJ580&gt;=1,"L","cl"),IFERROR(VLOOKUP(UPPER(TRIM(V580)),AP4:AS49,4,FALSE),V580))))))</f>
        <v/>
      </c>
      <c r="Z580" s="78" t="str">
        <f t="shared" si="111"/>
        <v/>
      </c>
      <c r="AA580" s="45" t="str">
        <f>IF(NOT(AND(LEFT(R580,1)="L",R580&lt;&gt;"LIGNE")),"",IF(UPPER(TRIM(W580))="QS","Qt. suffisante",IF(AI580="","",IF(AF580="MASSE",IF(AI580&gt;=1,"Kg","g"),IF(AF580="VOLUME",IF(AI580&gt;=1,"L","cl"),IFERROR(VLOOKUP(UPPER(TRIM(V580)),AP4:AS49,4,FALSE),V580))))))</f>
        <v/>
      </c>
      <c r="AB580" s="47" t="str">
        <f t="shared" si="119"/>
        <v/>
      </c>
      <c r="AC580" s="47" t="str">
        <f t="shared" si="120"/>
        <v/>
      </c>
      <c r="AD580" s="47" t="str">
        <f t="shared" si="112"/>
        <v/>
      </c>
      <c r="AE580" s="1"/>
      <c r="AF580" s="48" t="str">
        <f>IF(NOT(AND(LEFT(R580,1)="L",R580&lt;&gt;"LIGNE")),"",IFERROR(VLOOKUP(UPPER(TRIM(V580)),AP4:AS49,2,FALSE),""))</f>
        <v/>
      </c>
      <c r="AG580" s="49" t="str">
        <f>IF(NOT(AND(LEFT(R580,1)="L",R580&lt;&gt;"LIGNE")),"",IFERROR(VLOOKUP(UPPER(TRIM(V580)),AP4:AS49,3,FALSE),""))</f>
        <v/>
      </c>
      <c r="AH580" s="49" t="str">
        <f t="shared" si="121"/>
        <v/>
      </c>
      <c r="AI580" s="49" t="str">
        <f t="shared" si="113"/>
        <v/>
      </c>
      <c r="AJ580" s="49" t="str">
        <f t="shared" si="114"/>
        <v/>
      </c>
      <c r="AK580" s="40" t="str">
        <f>IF(R580="RECETTE","",IF(R580="PRINCIPAL AUTEUR",IF(OR(S580="",T580="",V580="",W580="",S580=0),"",IFERROR(IF(OR(VLOOKUP(UPPER(TRIM(SUBSTITUTE(T580,CHAR(160)," "))),AP4:AS49,2,FALSE)&lt;&gt;VLOOKUP(UPPER(TRIM(SUBSTITUTE(W580,CHAR(160)," "))),AP4:AS49,2,FALSE),AND(VLOOKUP(UPPER(TRIM(SUBSTITUTE(T580,CHAR(160)," "))),AP4:AS49,2,FALSE)="AUTRE",UPPER(TRIM(SUBSTITUTE(T580,CHAR(160)," ")))&lt;&gt;UPPER(TRIM(SUBSTITUTE(W580,CHAR(160)," "))))),"",(V580*VLOOKUP(UPPER(TRIM(SUBSTITUTE(W580,CHAR(160)," "))),AP4:AS49,3,FALSE))/(S580*VLOOKUP(UPPER(TRIM(SUBSTITUTE(T580,CHAR(160)," "))),AP4:AS49,3,FALSE))),"")),IFERROR(AK579,"")))</f>
        <v/>
      </c>
      <c r="AL580" s="40" t="str">
        <f t="shared" si="115"/>
        <v/>
      </c>
      <c r="AM580" s="50">
        <f t="shared" si="116"/>
        <v>0</v>
      </c>
      <c r="AN580" s="1"/>
      <c r="AO580" s="1"/>
      <c r="AP580" s="64" t="s">
        <v>49</v>
      </c>
      <c r="AQ580" s="1"/>
      <c r="AR580" s="1"/>
      <c r="AS580" s="1"/>
      <c r="BJ580" s="229">
        <v>1</v>
      </c>
    </row>
    <row r="581" spans="2:62" ht="20.100000000000001" customHeight="1" x14ac:dyDescent="0.25">
      <c r="B581" s="178">
        <f t="shared" si="117"/>
        <v>0</v>
      </c>
      <c r="C581" s="156"/>
      <c r="D581" s="157"/>
      <c r="E581" s="157"/>
      <c r="F581" s="157"/>
      <c r="G581" s="157"/>
      <c r="H581" s="157"/>
      <c r="I581" s="158"/>
      <c r="K581" s="255" t="str">
        <f t="shared" si="118"/>
        <v>►</v>
      </c>
      <c r="L581" s="341"/>
      <c r="M581" s="341"/>
      <c r="N581" s="341"/>
      <c r="O581" s="341"/>
      <c r="P581" s="341"/>
      <c r="Q581" s="1"/>
      <c r="R581" s="1"/>
      <c r="S581" s="77"/>
      <c r="T581" s="77"/>
      <c r="U581" s="77"/>
      <c r="V581" s="77"/>
      <c r="W581" s="1"/>
      <c r="X581" s="46" t="str">
        <f t="shared" si="110"/>
        <v/>
      </c>
      <c r="Y581" s="46" t="str">
        <f>IF(NOT(AND(LEFT(R581,1)="L",R581&lt;&gt;"LIGNE")),"",IF(UPPER(TRIM(W581))="QS","Qt. suffisante",IF(AJ581="","",IF(AF581="MASSE",IF(AJ581&gt;=1,"Kg","g"),IF(AF581="VOLUME",IF(AJ581&gt;=1,"L","cl"),IFERROR(VLOOKUP(UPPER(TRIM(V581)),AP4:AS49,4,FALSE),V581))))))</f>
        <v/>
      </c>
      <c r="Z581" s="78" t="str">
        <f t="shared" si="111"/>
        <v/>
      </c>
      <c r="AA581" s="45" t="str">
        <f>IF(NOT(AND(LEFT(R581,1)="L",R581&lt;&gt;"LIGNE")),"",IF(UPPER(TRIM(W581))="QS","Qt. suffisante",IF(AI581="","",IF(AF581="MASSE",IF(AI581&gt;=1,"Kg","g"),IF(AF581="VOLUME",IF(AI581&gt;=1,"L","cl"),IFERROR(VLOOKUP(UPPER(TRIM(V581)),AP4:AS49,4,FALSE),V581))))))</f>
        <v/>
      </c>
      <c r="AB581" s="47" t="str">
        <f t="shared" si="119"/>
        <v/>
      </c>
      <c r="AC581" s="47" t="str">
        <f t="shared" si="120"/>
        <v/>
      </c>
      <c r="AD581" s="47" t="str">
        <f t="shared" si="112"/>
        <v/>
      </c>
      <c r="AE581" s="1"/>
      <c r="AF581" s="48" t="str">
        <f>IF(NOT(AND(LEFT(R581,1)="L",R581&lt;&gt;"LIGNE")),"",IFERROR(VLOOKUP(UPPER(TRIM(V581)),AP4:AS49,2,FALSE),""))</f>
        <v/>
      </c>
      <c r="AG581" s="49" t="str">
        <f>IF(NOT(AND(LEFT(R581,1)="L",R581&lt;&gt;"LIGNE")),"",IFERROR(VLOOKUP(UPPER(TRIM(V581)),AP4:AS49,3,FALSE),""))</f>
        <v/>
      </c>
      <c r="AH581" s="49" t="str">
        <f t="shared" si="121"/>
        <v/>
      </c>
      <c r="AI581" s="49" t="str">
        <f t="shared" si="113"/>
        <v/>
      </c>
      <c r="AJ581" s="49" t="str">
        <f t="shared" si="114"/>
        <v/>
      </c>
      <c r="AK581" s="40" t="str">
        <f>IF(R581="RECETTE","",IF(R581="PRINCIPAL AUTEUR",IF(OR(S581="",T581="",V581="",W581="",S581=0),"",IFERROR(IF(OR(VLOOKUP(UPPER(TRIM(SUBSTITUTE(T581,CHAR(160)," "))),AP4:AS49,2,FALSE)&lt;&gt;VLOOKUP(UPPER(TRIM(SUBSTITUTE(W581,CHAR(160)," "))),AP4:AS49,2,FALSE),AND(VLOOKUP(UPPER(TRIM(SUBSTITUTE(T581,CHAR(160)," "))),AP4:AS49,2,FALSE)="AUTRE",UPPER(TRIM(SUBSTITUTE(T581,CHAR(160)," ")))&lt;&gt;UPPER(TRIM(SUBSTITUTE(W581,CHAR(160)," "))))),"",(V581*VLOOKUP(UPPER(TRIM(SUBSTITUTE(W581,CHAR(160)," "))),AP4:AS49,3,FALSE))/(S581*VLOOKUP(UPPER(TRIM(SUBSTITUTE(T581,CHAR(160)," "))),AP4:AS49,3,FALSE))),"")),IFERROR(AK580,"")))</f>
        <v/>
      </c>
      <c r="AL581" s="40" t="str">
        <f t="shared" si="115"/>
        <v/>
      </c>
      <c r="AM581" s="50">
        <f t="shared" si="116"/>
        <v>0</v>
      </c>
      <c r="AN581" s="1"/>
      <c r="AO581" s="1"/>
      <c r="AP581" s="64" t="s">
        <v>439</v>
      </c>
      <c r="AQ581" s="1"/>
      <c r="AR581" s="1"/>
      <c r="AS581" s="1"/>
      <c r="BJ581" s="229">
        <v>1</v>
      </c>
    </row>
    <row r="582" spans="2:62" ht="20.100000000000001" customHeight="1" x14ac:dyDescent="0.25">
      <c r="B582" s="178">
        <f t="shared" si="117"/>
        <v>0</v>
      </c>
      <c r="C582" s="156"/>
      <c r="D582" s="157"/>
      <c r="E582" s="157"/>
      <c r="F582" s="157"/>
      <c r="G582" s="157"/>
      <c r="H582" s="157"/>
      <c r="I582" s="158"/>
      <c r="K582" s="255" t="str">
        <f t="shared" si="118"/>
        <v>►</v>
      </c>
      <c r="L582" s="341"/>
      <c r="M582" s="341"/>
      <c r="N582" s="341"/>
      <c r="O582" s="341"/>
      <c r="P582" s="341"/>
      <c r="Q582" s="1"/>
      <c r="R582" s="1"/>
      <c r="S582" s="77"/>
      <c r="T582" s="77"/>
      <c r="U582" s="77"/>
      <c r="V582" s="77"/>
      <c r="W582" s="1"/>
      <c r="X582" s="46" t="str">
        <f t="shared" si="110"/>
        <v/>
      </c>
      <c r="Y582" s="46" t="str">
        <f>IF(NOT(AND(LEFT(R582,1)="L",R582&lt;&gt;"LIGNE")),"",IF(UPPER(TRIM(W582))="QS","Qt. suffisante",IF(AJ582="","",IF(AF582="MASSE",IF(AJ582&gt;=1,"Kg","g"),IF(AF582="VOLUME",IF(AJ582&gt;=1,"L","cl"),IFERROR(VLOOKUP(UPPER(TRIM(V582)),AP4:AS49,4,FALSE),V582))))))</f>
        <v/>
      </c>
      <c r="Z582" s="78" t="str">
        <f t="shared" si="111"/>
        <v/>
      </c>
      <c r="AA582" s="45" t="str">
        <f>IF(NOT(AND(LEFT(R582,1)="L",R582&lt;&gt;"LIGNE")),"",IF(UPPER(TRIM(W582))="QS","Qt. suffisante",IF(AI582="","",IF(AF582="MASSE",IF(AI582&gt;=1,"Kg","g"),IF(AF582="VOLUME",IF(AI582&gt;=1,"L","cl"),IFERROR(VLOOKUP(UPPER(TRIM(V582)),AP4:AS49,4,FALSE),V582))))))</f>
        <v/>
      </c>
      <c r="AB582" s="47" t="str">
        <f t="shared" si="119"/>
        <v/>
      </c>
      <c r="AC582" s="47" t="str">
        <f t="shared" si="120"/>
        <v/>
      </c>
      <c r="AD582" s="47" t="str">
        <f t="shared" si="112"/>
        <v/>
      </c>
      <c r="AE582" s="1"/>
      <c r="AF582" s="48" t="str">
        <f>IF(NOT(AND(LEFT(R582,1)="L",R582&lt;&gt;"LIGNE")),"",IFERROR(VLOOKUP(UPPER(TRIM(V582)),AP4:AS49,2,FALSE),""))</f>
        <v/>
      </c>
      <c r="AG582" s="49" t="str">
        <f>IF(NOT(AND(LEFT(R582,1)="L",R582&lt;&gt;"LIGNE")),"",IFERROR(VLOOKUP(UPPER(TRIM(V582)),AP4:AS49,3,FALSE),""))</f>
        <v/>
      </c>
      <c r="AH582" s="49" t="str">
        <f t="shared" si="121"/>
        <v/>
      </c>
      <c r="AI582" s="49" t="str">
        <f t="shared" si="113"/>
        <v/>
      </c>
      <c r="AJ582" s="49" t="str">
        <f t="shared" si="114"/>
        <v/>
      </c>
      <c r="AK582" s="40" t="str">
        <f>IF(R582="RECETTE","",IF(R582="PRINCIPAL AUTEUR",IF(OR(S582="",T582="",V582="",W582="",S582=0),"",IFERROR(IF(OR(VLOOKUP(UPPER(TRIM(SUBSTITUTE(T582,CHAR(160)," "))),AP4:AS49,2,FALSE)&lt;&gt;VLOOKUP(UPPER(TRIM(SUBSTITUTE(W582,CHAR(160)," "))),AP4:AS49,2,FALSE),AND(VLOOKUP(UPPER(TRIM(SUBSTITUTE(T582,CHAR(160)," "))),AP4:AS49,2,FALSE)="AUTRE",UPPER(TRIM(SUBSTITUTE(T582,CHAR(160)," ")))&lt;&gt;UPPER(TRIM(SUBSTITUTE(W582,CHAR(160)," "))))),"",(V582*VLOOKUP(UPPER(TRIM(SUBSTITUTE(W582,CHAR(160)," "))),AP4:AS49,3,FALSE))/(S582*VLOOKUP(UPPER(TRIM(SUBSTITUTE(T582,CHAR(160)," "))),AP4:AS49,3,FALSE))),"")),IFERROR(AK581,"")))</f>
        <v/>
      </c>
      <c r="AL582" s="40" t="str">
        <f t="shared" si="115"/>
        <v/>
      </c>
      <c r="AM582" s="50">
        <f t="shared" si="116"/>
        <v>0</v>
      </c>
      <c r="AN582" s="1"/>
      <c r="AO582" s="1"/>
      <c r="AP582" s="64" t="s">
        <v>52</v>
      </c>
      <c r="AQ582" s="1"/>
      <c r="AR582" s="1"/>
      <c r="AS582" s="1"/>
      <c r="BJ582" s="229">
        <v>1</v>
      </c>
    </row>
    <row r="583" spans="2:62" ht="20.100000000000001" customHeight="1" x14ac:dyDescent="0.25">
      <c r="B583" s="178">
        <f t="shared" si="117"/>
        <v>0</v>
      </c>
      <c r="C583" s="156"/>
      <c r="D583" s="157"/>
      <c r="E583" s="157"/>
      <c r="F583" s="157"/>
      <c r="G583" s="157"/>
      <c r="H583" s="157"/>
      <c r="I583" s="158"/>
      <c r="K583" s="255" t="str">
        <f t="shared" si="118"/>
        <v>►</v>
      </c>
      <c r="L583" s="341"/>
      <c r="M583" s="341"/>
      <c r="N583" s="341"/>
      <c r="O583" s="341"/>
      <c r="P583" s="341"/>
      <c r="Q583" s="1"/>
      <c r="R583" s="1"/>
      <c r="S583" s="77"/>
      <c r="T583" s="77"/>
      <c r="U583" s="77"/>
      <c r="V583" s="77"/>
      <c r="W583" s="1"/>
      <c r="X583" s="46" t="str">
        <f t="shared" si="110"/>
        <v/>
      </c>
      <c r="Y583" s="46" t="str">
        <f>IF(NOT(AND(LEFT(R583,1)="L",R583&lt;&gt;"LIGNE")),"",IF(UPPER(TRIM(W583))="QS","Qt. suffisante",IF(AJ583="","",IF(AF583="MASSE",IF(AJ583&gt;=1,"Kg","g"),IF(AF583="VOLUME",IF(AJ583&gt;=1,"L","cl"),IFERROR(VLOOKUP(UPPER(TRIM(V583)),AP4:AS49,4,FALSE),V583))))))</f>
        <v/>
      </c>
      <c r="Z583" s="78" t="str">
        <f t="shared" si="111"/>
        <v/>
      </c>
      <c r="AA583" s="45" t="str">
        <f>IF(NOT(AND(LEFT(R583,1)="L",R583&lt;&gt;"LIGNE")),"",IF(UPPER(TRIM(W583))="QS","Qt. suffisante",IF(AI583="","",IF(AF583="MASSE",IF(AI583&gt;=1,"Kg","g"),IF(AF583="VOLUME",IF(AI583&gt;=1,"L","cl"),IFERROR(VLOOKUP(UPPER(TRIM(V583)),AP4:AS49,4,FALSE),V583))))))</f>
        <v/>
      </c>
      <c r="AB583" s="47" t="str">
        <f t="shared" si="119"/>
        <v/>
      </c>
      <c r="AC583" s="47" t="str">
        <f t="shared" si="120"/>
        <v/>
      </c>
      <c r="AD583" s="47" t="str">
        <f t="shared" si="112"/>
        <v/>
      </c>
      <c r="AE583" s="1"/>
      <c r="AF583" s="48" t="str">
        <f>IF(NOT(AND(LEFT(R583,1)="L",R583&lt;&gt;"LIGNE")),"",IFERROR(VLOOKUP(UPPER(TRIM(V583)),AP4:AS49,2,FALSE),""))</f>
        <v/>
      </c>
      <c r="AG583" s="49" t="str">
        <f>IF(NOT(AND(LEFT(R583,1)="L",R583&lt;&gt;"LIGNE")),"",IFERROR(VLOOKUP(UPPER(TRIM(V583)),AP4:AS49,3,FALSE),""))</f>
        <v/>
      </c>
      <c r="AH583" s="49" t="str">
        <f t="shared" si="121"/>
        <v/>
      </c>
      <c r="AI583" s="49" t="str">
        <f t="shared" si="113"/>
        <v/>
      </c>
      <c r="AJ583" s="49" t="str">
        <f t="shared" si="114"/>
        <v/>
      </c>
      <c r="AK583" s="40" t="str">
        <f>IF(R583="RECETTE","",IF(R583="PRINCIPAL AUTEUR",IF(OR(S583="",T583="",V583="",W583="",S583=0),"",IFERROR(IF(OR(VLOOKUP(UPPER(TRIM(SUBSTITUTE(T583,CHAR(160)," "))),AP4:AS49,2,FALSE)&lt;&gt;VLOOKUP(UPPER(TRIM(SUBSTITUTE(W583,CHAR(160)," "))),AP4:AS49,2,FALSE),AND(VLOOKUP(UPPER(TRIM(SUBSTITUTE(T583,CHAR(160)," "))),AP4:AS49,2,FALSE)="AUTRE",UPPER(TRIM(SUBSTITUTE(T583,CHAR(160)," ")))&lt;&gt;UPPER(TRIM(SUBSTITUTE(W583,CHAR(160)," "))))),"",(V583*VLOOKUP(UPPER(TRIM(SUBSTITUTE(W583,CHAR(160)," "))),AP4:AS49,3,FALSE))/(S583*VLOOKUP(UPPER(TRIM(SUBSTITUTE(T583,CHAR(160)," "))),AP4:AS49,3,FALSE))),"")),IFERROR(AK582,"")))</f>
        <v/>
      </c>
      <c r="AL583" s="40" t="str">
        <f t="shared" si="115"/>
        <v/>
      </c>
      <c r="AM583" s="50">
        <f t="shared" si="116"/>
        <v>0</v>
      </c>
      <c r="AN583" s="1"/>
      <c r="AO583" s="1"/>
      <c r="AP583" s="64" t="s">
        <v>440</v>
      </c>
      <c r="AQ583" s="1"/>
      <c r="AR583" s="1"/>
      <c r="AS583" s="1"/>
      <c r="BJ583" s="229">
        <v>1</v>
      </c>
    </row>
    <row r="584" spans="2:62" ht="20.100000000000001" customHeight="1" x14ac:dyDescent="0.25">
      <c r="B584" s="178">
        <f t="shared" si="117"/>
        <v>0</v>
      </c>
      <c r="C584" s="156"/>
      <c r="D584" s="157"/>
      <c r="E584" s="157"/>
      <c r="F584" s="157"/>
      <c r="G584" s="157"/>
      <c r="H584" s="157"/>
      <c r="I584" s="158"/>
      <c r="K584" s="255" t="str">
        <f t="shared" si="118"/>
        <v>►</v>
      </c>
      <c r="L584" s="341"/>
      <c r="M584" s="341"/>
      <c r="N584" s="341"/>
      <c r="O584" s="341"/>
      <c r="P584" s="341"/>
      <c r="Q584" s="1"/>
      <c r="R584" s="1"/>
      <c r="S584" s="77"/>
      <c r="T584" s="77"/>
      <c r="U584" s="77"/>
      <c r="V584" s="77"/>
      <c r="W584" s="1"/>
      <c r="X584" s="46" t="str">
        <f t="shared" ref="X584:X647" si="122">IF(NOT(AND(LEFT(R584,1)="L",R584&lt;&gt;"LIGNE")),"",IF(UPPER(TRIM(W584))="QS","",IF(AJ584="","",IF(AF584="MASSE",IF(AJ584&gt;=1,ROUND(AJ584,2),ROUND(AJ584*1000,0)),IF(AF584="VOLUME",IF(AJ584&gt;=1,ROUND(AJ584,2),ROUND(AJ584*100,0)),ROUND(AJ584,0))))))</f>
        <v/>
      </c>
      <c r="Y584" s="46" t="str">
        <f>IF(NOT(AND(LEFT(R584,1)="L",R584&lt;&gt;"LIGNE")),"",IF(UPPER(TRIM(W584))="QS","Qt. suffisante",IF(AJ584="","",IF(AF584="MASSE",IF(AJ584&gt;=1,"Kg","g"),IF(AF584="VOLUME",IF(AJ584&gt;=1,"L","cl"),IFERROR(VLOOKUP(UPPER(TRIM(V584)),AP4:AS49,4,FALSE),V584))))))</f>
        <v/>
      </c>
      <c r="Z584" s="78" t="str">
        <f t="shared" ref="Z584:Z647" si="123">IF(NOT(AND(LEFT(R584,1)="L",R584&lt;&gt;"LIGNE")),"",IF(UPPER(TRIM(W584))="QS","",IF(AI584="","",IF(AF584="MASSE",IF(AI584&gt;=1,ROUND(AI584,2),ROUND(AI584*1000,0)),IF(AF584="VOLUME",IF(AI584&gt;=1,ROUND(AI584,2),ROUND(AI584*100,0)),ROUND(AI584,0))))))</f>
        <v/>
      </c>
      <c r="AA584" s="45" t="str">
        <f>IF(NOT(AND(LEFT(R584,1)="L",R584&lt;&gt;"LIGNE")),"",IF(UPPER(TRIM(W584))="QS","Qt. suffisante",IF(AI584="","",IF(AF584="MASSE",IF(AI584&gt;=1,"Kg","g"),IF(AF584="VOLUME",IF(AI584&gt;=1,"L","cl"),IFERROR(VLOOKUP(UPPER(TRIM(V584)),AP4:AS49,4,FALSE),V584))))))</f>
        <v/>
      </c>
      <c r="AB584" s="47" t="str">
        <f t="shared" si="119"/>
        <v/>
      </c>
      <c r="AC584" s="47" t="str">
        <f t="shared" si="120"/>
        <v/>
      </c>
      <c r="AD584" s="47" t="str">
        <f t="shared" ref="AD584:AD647" si="124">IF(R584&lt;&gt;"PRINCIPAL AUTEUR","",IFERROR(VLOOKUP(UPPER(TRIM(SUBSTITUTE(W584,CHAR(160)," "))),$AP$4:$AS$49,2,FALSE),""))</f>
        <v/>
      </c>
      <c r="AE584" s="1"/>
      <c r="AF584" s="48" t="str">
        <f>IF(NOT(AND(LEFT(R584,1)="L",R584&lt;&gt;"LIGNE")),"",IFERROR(VLOOKUP(UPPER(TRIM(V584)),AP4:AS49,2,FALSE),""))</f>
        <v/>
      </c>
      <c r="AG584" s="49" t="str">
        <f>IF(NOT(AND(LEFT(R584,1)="L",R584&lt;&gt;"LIGNE")),"",IFERROR(VLOOKUP(UPPER(TRIM(V584)),AP4:AS49,3,FALSE),""))</f>
        <v/>
      </c>
      <c r="AH584" s="49" t="str">
        <f t="shared" si="121"/>
        <v/>
      </c>
      <c r="AI584" s="49" t="str">
        <f t="shared" ref="AI584:AI647" si="125">IF(NOT(AND(LEFT(R584,1)="L",R584&lt;&gt;"LIGNE")),"",IF(UPPER(TRIM(W584))="QS","",IF(AH584="","",IF(UPPER(TRIM(W584))="F",AH584,IF(AK584="","",AH584*AK584)))))</f>
        <v/>
      </c>
      <c r="AJ584" s="49" t="str">
        <f t="shared" ref="AJ584:AJ647" si="126">IF(NOT(AND(LEFT(R584,1)="L",R584&lt;&gt;"LIGNE")),"",IF(UPPER(TRIM(W584))="QS","",IF(AH584="","",IF(UPPER(TRIM(W584))="F",AH584,IF(AL584="","",AH584*AL584)))))</f>
        <v/>
      </c>
      <c r="AK584" s="40" t="str">
        <f>IF(R584="RECETTE","",IF(R584="PRINCIPAL AUTEUR",IF(OR(S584="",T584="",V584="",W584="",S584=0),"",IFERROR(IF(OR(VLOOKUP(UPPER(TRIM(SUBSTITUTE(T584,CHAR(160)," "))),AP4:AS49,2,FALSE)&lt;&gt;VLOOKUP(UPPER(TRIM(SUBSTITUTE(W584,CHAR(160)," "))),AP4:AS49,2,FALSE),AND(VLOOKUP(UPPER(TRIM(SUBSTITUTE(T584,CHAR(160)," "))),AP4:AS49,2,FALSE)="AUTRE",UPPER(TRIM(SUBSTITUTE(T584,CHAR(160)," ")))&lt;&gt;UPPER(TRIM(SUBSTITUTE(W584,CHAR(160)," "))))),"",(V584*VLOOKUP(UPPER(TRIM(SUBSTITUTE(W584,CHAR(160)," "))),AP4:AS49,3,FALSE))/(S584*VLOOKUP(UPPER(TRIM(SUBSTITUTE(T584,CHAR(160)," "))),AP4:AS49,3,FALSE))),"")),IFERROR(AK583,"")))</f>
        <v/>
      </c>
      <c r="AL584" s="40" t="str">
        <f t="shared" ref="AL584:AL647" si="127">IF(R584="RECETTE","",IF(R584="COUVERTS",IF(OR(INDEX(T:T,ROW())="",INDEX(V:V,ROW())="",INDEX(T:T,ROW())=0),"",IFERROR(INDEX(V:V,ROW())/INDEX(T:T,ROW()),"")),AL583))</f>
        <v/>
      </c>
      <c r="AM584" s="50">
        <f t="shared" ref="AM584:AM647" si="128">IF(R584="RECETTE",S584,AM583)</f>
        <v>0</v>
      </c>
      <c r="AN584" s="1"/>
      <c r="AO584" s="1"/>
      <c r="AP584" s="64" t="s">
        <v>441</v>
      </c>
      <c r="AQ584" s="1"/>
      <c r="AR584" s="1"/>
      <c r="AS584" s="1"/>
      <c r="BJ584" s="229">
        <v>1</v>
      </c>
    </row>
    <row r="585" spans="2:62" ht="20.100000000000001" customHeight="1" x14ac:dyDescent="0.25">
      <c r="B585" s="178">
        <f t="shared" si="117"/>
        <v>0</v>
      </c>
      <c r="C585" s="156"/>
      <c r="D585" s="157"/>
      <c r="E585" s="157"/>
      <c r="F585" s="157"/>
      <c r="G585" s="157"/>
      <c r="H585" s="157"/>
      <c r="I585" s="158"/>
      <c r="K585" s="255" t="str">
        <f t="shared" si="118"/>
        <v>►</v>
      </c>
      <c r="L585" s="341"/>
      <c r="M585" s="341"/>
      <c r="N585" s="341"/>
      <c r="O585" s="341"/>
      <c r="P585" s="341"/>
      <c r="Q585" s="1"/>
      <c r="R585" s="1"/>
      <c r="S585" s="77"/>
      <c r="T585" s="77"/>
      <c r="U585" s="77"/>
      <c r="V585" s="77"/>
      <c r="W585" s="1"/>
      <c r="X585" s="46" t="str">
        <f t="shared" si="122"/>
        <v/>
      </c>
      <c r="Y585" s="46" t="str">
        <f>IF(NOT(AND(LEFT(R585,1)="L",R585&lt;&gt;"LIGNE")),"",IF(UPPER(TRIM(W585))="QS","Qt. suffisante",IF(AJ585="","",IF(AF585="MASSE",IF(AJ585&gt;=1,"Kg","g"),IF(AF585="VOLUME",IF(AJ585&gt;=1,"L","cl"),IFERROR(VLOOKUP(UPPER(TRIM(V585)),AP4:AS49,4,FALSE),V585))))))</f>
        <v/>
      </c>
      <c r="Z585" s="78" t="str">
        <f t="shared" si="123"/>
        <v/>
      </c>
      <c r="AA585" s="45" t="str">
        <f>IF(NOT(AND(LEFT(R585,1)="L",R585&lt;&gt;"LIGNE")),"",IF(UPPER(TRIM(W585))="QS","Qt. suffisante",IF(AI585="","",IF(AF585="MASSE",IF(AI585&gt;=1,"Kg","g"),IF(AF585="VOLUME",IF(AI585&gt;=1,"L","cl"),IFERROR(VLOOKUP(UPPER(TRIM(V585)),AP4:AS49,4,FALSE),V585))))))</f>
        <v/>
      </c>
      <c r="AB585" s="47" t="str">
        <f t="shared" si="119"/>
        <v/>
      </c>
      <c r="AC585" s="47" t="str">
        <f t="shared" si="120"/>
        <v/>
      </c>
      <c r="AD585" s="47" t="str">
        <f t="shared" si="124"/>
        <v/>
      </c>
      <c r="AE585" s="1"/>
      <c r="AF585" s="48" t="str">
        <f>IF(NOT(AND(LEFT(R585,1)="L",R585&lt;&gt;"LIGNE")),"",IFERROR(VLOOKUP(UPPER(TRIM(V585)),AP4:AS49,2,FALSE),""))</f>
        <v/>
      </c>
      <c r="AG585" s="49" t="str">
        <f>IF(NOT(AND(LEFT(R585,1)="L",R585&lt;&gt;"LIGNE")),"",IFERROR(VLOOKUP(UPPER(TRIM(V585)),AP4:AS49,3,FALSE),""))</f>
        <v/>
      </c>
      <c r="AH585" s="49" t="str">
        <f t="shared" si="121"/>
        <v/>
      </c>
      <c r="AI585" s="49" t="str">
        <f t="shared" si="125"/>
        <v/>
      </c>
      <c r="AJ585" s="49" t="str">
        <f t="shared" si="126"/>
        <v/>
      </c>
      <c r="AK585" s="40" t="str">
        <f>IF(R585="RECETTE","",IF(R585="PRINCIPAL AUTEUR",IF(OR(S585="",T585="",V585="",W585="",S585=0),"",IFERROR(IF(OR(VLOOKUP(UPPER(TRIM(SUBSTITUTE(T585,CHAR(160)," "))),AP4:AS49,2,FALSE)&lt;&gt;VLOOKUP(UPPER(TRIM(SUBSTITUTE(W585,CHAR(160)," "))),AP4:AS49,2,FALSE),AND(VLOOKUP(UPPER(TRIM(SUBSTITUTE(T585,CHAR(160)," "))),AP4:AS49,2,FALSE)="AUTRE",UPPER(TRIM(SUBSTITUTE(T585,CHAR(160)," ")))&lt;&gt;UPPER(TRIM(SUBSTITUTE(W585,CHAR(160)," "))))),"",(V585*VLOOKUP(UPPER(TRIM(SUBSTITUTE(W585,CHAR(160)," "))),AP4:AS49,3,FALSE))/(S585*VLOOKUP(UPPER(TRIM(SUBSTITUTE(T585,CHAR(160)," "))),AP4:AS49,3,FALSE))),"")),IFERROR(AK584,"")))</f>
        <v/>
      </c>
      <c r="AL585" s="40" t="str">
        <f t="shared" si="127"/>
        <v/>
      </c>
      <c r="AM585" s="50">
        <f t="shared" si="128"/>
        <v>0</v>
      </c>
      <c r="AN585" s="1"/>
      <c r="AO585" s="1"/>
      <c r="AP585" s="64" t="s">
        <v>442</v>
      </c>
      <c r="AQ585" s="1"/>
      <c r="AR585" s="1"/>
      <c r="AS585" s="1"/>
      <c r="BJ585" s="229">
        <v>1</v>
      </c>
    </row>
    <row r="586" spans="2:62" ht="20.100000000000001" customHeight="1" x14ac:dyDescent="0.25">
      <c r="B586" s="178">
        <f t="shared" si="117"/>
        <v>0</v>
      </c>
      <c r="C586" s="156"/>
      <c r="D586" s="157"/>
      <c r="E586" s="157"/>
      <c r="F586" s="157"/>
      <c r="G586" s="157"/>
      <c r="H586" s="157"/>
      <c r="I586" s="158"/>
      <c r="K586" s="255" t="str">
        <f t="shared" si="118"/>
        <v>►</v>
      </c>
      <c r="L586" s="341"/>
      <c r="M586" s="341"/>
      <c r="N586" s="341"/>
      <c r="O586" s="341"/>
      <c r="P586" s="341"/>
      <c r="Q586" s="1"/>
      <c r="R586" s="1"/>
      <c r="S586" s="77"/>
      <c r="T586" s="77"/>
      <c r="U586" s="77"/>
      <c r="V586" s="77"/>
      <c r="W586" s="1"/>
      <c r="X586" s="46" t="str">
        <f t="shared" si="122"/>
        <v/>
      </c>
      <c r="Y586" s="46" t="str">
        <f>IF(NOT(AND(LEFT(R586,1)="L",R586&lt;&gt;"LIGNE")),"",IF(UPPER(TRIM(W586))="QS","Qt. suffisante",IF(AJ586="","",IF(AF586="MASSE",IF(AJ586&gt;=1,"Kg","g"),IF(AF586="VOLUME",IF(AJ586&gt;=1,"L","cl"),IFERROR(VLOOKUP(UPPER(TRIM(V586)),AP4:AS49,4,FALSE),V586))))))</f>
        <v/>
      </c>
      <c r="Z586" s="78" t="str">
        <f t="shared" si="123"/>
        <v/>
      </c>
      <c r="AA586" s="45" t="str">
        <f>IF(NOT(AND(LEFT(R586,1)="L",R586&lt;&gt;"LIGNE")),"",IF(UPPER(TRIM(W586))="QS","Qt. suffisante",IF(AI586="","",IF(AF586="MASSE",IF(AI586&gt;=1,"Kg","g"),IF(AF586="VOLUME",IF(AI586&gt;=1,"L","cl"),IFERROR(VLOOKUP(UPPER(TRIM(V586)),AP4:AS49,4,FALSE),V586))))))</f>
        <v/>
      </c>
      <c r="AB586" s="47" t="str">
        <f t="shared" si="119"/>
        <v/>
      </c>
      <c r="AC586" s="47" t="str">
        <f t="shared" si="120"/>
        <v/>
      </c>
      <c r="AD586" s="47" t="str">
        <f t="shared" si="124"/>
        <v/>
      </c>
      <c r="AE586" s="1"/>
      <c r="AF586" s="48" t="str">
        <f>IF(NOT(AND(LEFT(R586,1)="L",R586&lt;&gt;"LIGNE")),"",IFERROR(VLOOKUP(UPPER(TRIM(V586)),AP4:AS49,2,FALSE),""))</f>
        <v/>
      </c>
      <c r="AG586" s="49" t="str">
        <f>IF(NOT(AND(LEFT(R586,1)="L",R586&lt;&gt;"LIGNE")),"",IFERROR(VLOOKUP(UPPER(TRIM(V586)),AP4:AS49,3,FALSE),""))</f>
        <v/>
      </c>
      <c r="AH586" s="49" t="str">
        <f t="shared" si="121"/>
        <v/>
      </c>
      <c r="AI586" s="49" t="str">
        <f t="shared" si="125"/>
        <v/>
      </c>
      <c r="AJ586" s="49" t="str">
        <f t="shared" si="126"/>
        <v/>
      </c>
      <c r="AK586" s="40" t="str">
        <f>IF(R586="RECETTE","",IF(R586="PRINCIPAL AUTEUR",IF(OR(S586="",T586="",V586="",W586="",S586=0),"",IFERROR(IF(OR(VLOOKUP(UPPER(TRIM(SUBSTITUTE(T586,CHAR(160)," "))),AP4:AS49,2,FALSE)&lt;&gt;VLOOKUP(UPPER(TRIM(SUBSTITUTE(W586,CHAR(160)," "))),AP4:AS49,2,FALSE),AND(VLOOKUP(UPPER(TRIM(SUBSTITUTE(T586,CHAR(160)," "))),AP4:AS49,2,FALSE)="AUTRE",UPPER(TRIM(SUBSTITUTE(T586,CHAR(160)," ")))&lt;&gt;UPPER(TRIM(SUBSTITUTE(W586,CHAR(160)," "))))),"",(V586*VLOOKUP(UPPER(TRIM(SUBSTITUTE(W586,CHAR(160)," "))),AP4:AS49,3,FALSE))/(S586*VLOOKUP(UPPER(TRIM(SUBSTITUTE(T586,CHAR(160)," "))),AP4:AS49,3,FALSE))),"")),IFERROR(AK585,"")))</f>
        <v/>
      </c>
      <c r="AL586" s="40" t="str">
        <f t="shared" si="127"/>
        <v/>
      </c>
      <c r="AM586" s="50">
        <f t="shared" si="128"/>
        <v>0</v>
      </c>
      <c r="AN586" s="1"/>
      <c r="AO586" s="1"/>
      <c r="AP586" s="64" t="s">
        <v>443</v>
      </c>
      <c r="AQ586" s="1"/>
      <c r="AR586" s="1"/>
      <c r="AS586" s="1"/>
      <c r="BJ586" s="229">
        <v>1</v>
      </c>
    </row>
    <row r="587" spans="2:62" ht="20.100000000000001" customHeight="1" x14ac:dyDescent="0.25">
      <c r="B587" s="178">
        <f t="shared" si="117"/>
        <v>0</v>
      </c>
      <c r="C587" s="156"/>
      <c r="D587" s="157"/>
      <c r="E587" s="157"/>
      <c r="F587" s="157"/>
      <c r="G587" s="157"/>
      <c r="H587" s="157"/>
      <c r="I587" s="158"/>
      <c r="K587" s="255" t="str">
        <f t="shared" si="118"/>
        <v>►</v>
      </c>
      <c r="L587" s="341"/>
      <c r="M587" s="341"/>
      <c r="N587" s="341"/>
      <c r="O587" s="341"/>
      <c r="P587" s="341"/>
      <c r="Q587" s="1"/>
      <c r="R587" s="1"/>
      <c r="S587" s="77"/>
      <c r="T587" s="77"/>
      <c r="U587" s="77"/>
      <c r="V587" s="77"/>
      <c r="W587" s="1"/>
      <c r="X587" s="46" t="str">
        <f t="shared" si="122"/>
        <v/>
      </c>
      <c r="Y587" s="46" t="str">
        <f>IF(NOT(AND(LEFT(R587,1)="L",R587&lt;&gt;"LIGNE")),"",IF(UPPER(TRIM(W587))="QS","Qt. suffisante",IF(AJ587="","",IF(AF587="MASSE",IF(AJ587&gt;=1,"Kg","g"),IF(AF587="VOLUME",IF(AJ587&gt;=1,"L","cl"),IFERROR(VLOOKUP(UPPER(TRIM(V587)),AP4:AS49,4,FALSE),V587))))))</f>
        <v/>
      </c>
      <c r="Z587" s="78" t="str">
        <f t="shared" si="123"/>
        <v/>
      </c>
      <c r="AA587" s="45" t="str">
        <f>IF(NOT(AND(LEFT(R587,1)="L",R587&lt;&gt;"LIGNE")),"",IF(UPPER(TRIM(W587))="QS","Qt. suffisante",IF(AI587="","",IF(AF587="MASSE",IF(AI587&gt;=1,"Kg","g"),IF(AF587="VOLUME",IF(AI587&gt;=1,"L","cl"),IFERROR(VLOOKUP(UPPER(TRIM(V587)),AP4:AS49,4,FALSE),V587))))))</f>
        <v/>
      </c>
      <c r="AB587" s="47" t="str">
        <f t="shared" si="119"/>
        <v/>
      </c>
      <c r="AC587" s="47" t="str">
        <f t="shared" si="120"/>
        <v/>
      </c>
      <c r="AD587" s="47" t="str">
        <f t="shared" si="124"/>
        <v/>
      </c>
      <c r="AE587" s="1"/>
      <c r="AF587" s="48" t="str">
        <f>IF(NOT(AND(LEFT(R587,1)="L",R587&lt;&gt;"LIGNE")),"",IFERROR(VLOOKUP(UPPER(TRIM(V587)),AP4:AS49,2,FALSE),""))</f>
        <v/>
      </c>
      <c r="AG587" s="49" t="str">
        <f>IF(NOT(AND(LEFT(R587,1)="L",R587&lt;&gt;"LIGNE")),"",IFERROR(VLOOKUP(UPPER(TRIM(V587)),AP4:AS49,3,FALSE),""))</f>
        <v/>
      </c>
      <c r="AH587" s="49" t="str">
        <f t="shared" si="121"/>
        <v/>
      </c>
      <c r="AI587" s="49" t="str">
        <f t="shared" si="125"/>
        <v/>
      </c>
      <c r="AJ587" s="49" t="str">
        <f t="shared" si="126"/>
        <v/>
      </c>
      <c r="AK587" s="40" t="str">
        <f>IF(R587="RECETTE","",IF(R587="PRINCIPAL AUTEUR",IF(OR(S587="",T587="",V587="",W587="",S587=0),"",IFERROR(IF(OR(VLOOKUP(UPPER(TRIM(SUBSTITUTE(T587,CHAR(160)," "))),AP4:AS49,2,FALSE)&lt;&gt;VLOOKUP(UPPER(TRIM(SUBSTITUTE(W587,CHAR(160)," "))),AP4:AS49,2,FALSE),AND(VLOOKUP(UPPER(TRIM(SUBSTITUTE(T587,CHAR(160)," "))),AP4:AS49,2,FALSE)="AUTRE",UPPER(TRIM(SUBSTITUTE(T587,CHAR(160)," ")))&lt;&gt;UPPER(TRIM(SUBSTITUTE(W587,CHAR(160)," "))))),"",(V587*VLOOKUP(UPPER(TRIM(SUBSTITUTE(W587,CHAR(160)," "))),AP4:AS49,3,FALSE))/(S587*VLOOKUP(UPPER(TRIM(SUBSTITUTE(T587,CHAR(160)," "))),AP4:AS49,3,FALSE))),"")),IFERROR(AK586,"")))</f>
        <v/>
      </c>
      <c r="AL587" s="40" t="str">
        <f t="shared" si="127"/>
        <v/>
      </c>
      <c r="AM587" s="50">
        <f t="shared" si="128"/>
        <v>0</v>
      </c>
      <c r="AN587" s="1"/>
      <c r="AO587" s="1"/>
      <c r="AP587" s="64" t="s">
        <v>367</v>
      </c>
      <c r="AQ587" s="1"/>
      <c r="AR587" s="1"/>
      <c r="AS587" s="1"/>
      <c r="BJ587" s="229">
        <v>1</v>
      </c>
    </row>
    <row r="588" spans="2:62" ht="20.100000000000001" customHeight="1" x14ac:dyDescent="0.25">
      <c r="B588" s="178">
        <f t="shared" si="117"/>
        <v>0</v>
      </c>
      <c r="C588" s="156"/>
      <c r="D588" s="157"/>
      <c r="E588" s="157"/>
      <c r="F588" s="157"/>
      <c r="G588" s="157"/>
      <c r="H588" s="157"/>
      <c r="I588" s="158"/>
      <c r="K588" s="255" t="str">
        <f t="shared" si="118"/>
        <v>►</v>
      </c>
      <c r="L588" s="341"/>
      <c r="M588" s="341"/>
      <c r="N588" s="341"/>
      <c r="O588" s="341"/>
      <c r="P588" s="341"/>
      <c r="Q588" s="1"/>
      <c r="R588" s="1"/>
      <c r="S588" s="77"/>
      <c r="T588" s="77"/>
      <c r="U588" s="77"/>
      <c r="V588" s="77"/>
      <c r="W588" s="1"/>
      <c r="X588" s="46" t="str">
        <f t="shared" si="122"/>
        <v/>
      </c>
      <c r="Y588" s="46" t="str">
        <f>IF(NOT(AND(LEFT(R588,1)="L",R588&lt;&gt;"LIGNE")),"",IF(UPPER(TRIM(W588))="QS","Qt. suffisante",IF(AJ588="","",IF(AF588="MASSE",IF(AJ588&gt;=1,"Kg","g"),IF(AF588="VOLUME",IF(AJ588&gt;=1,"L","cl"),IFERROR(VLOOKUP(UPPER(TRIM(V588)),AP4:AS49,4,FALSE),V588))))))</f>
        <v/>
      </c>
      <c r="Z588" s="78" t="str">
        <f t="shared" si="123"/>
        <v/>
      </c>
      <c r="AA588" s="45" t="str">
        <f>IF(NOT(AND(LEFT(R588,1)="L",R588&lt;&gt;"LIGNE")),"",IF(UPPER(TRIM(W588))="QS","Qt. suffisante",IF(AI588="","",IF(AF588="MASSE",IF(AI588&gt;=1,"Kg","g"),IF(AF588="VOLUME",IF(AI588&gt;=1,"L","cl"),IFERROR(VLOOKUP(UPPER(TRIM(V588)),AP4:AS49,4,FALSE),V588))))))</f>
        <v/>
      </c>
      <c r="AB588" s="47" t="str">
        <f t="shared" si="119"/>
        <v/>
      </c>
      <c r="AC588" s="47" t="str">
        <f t="shared" si="120"/>
        <v/>
      </c>
      <c r="AD588" s="47" t="str">
        <f t="shared" si="124"/>
        <v/>
      </c>
      <c r="AE588" s="1"/>
      <c r="AF588" s="48" t="str">
        <f>IF(NOT(AND(LEFT(R588,1)="L",R588&lt;&gt;"LIGNE")),"",IFERROR(VLOOKUP(UPPER(TRIM(V588)),AP4:AS49,2,FALSE),""))</f>
        <v/>
      </c>
      <c r="AG588" s="49" t="str">
        <f>IF(NOT(AND(LEFT(R588,1)="L",R588&lt;&gt;"LIGNE")),"",IFERROR(VLOOKUP(UPPER(TRIM(V588)),AP4:AS49,3,FALSE),""))</f>
        <v/>
      </c>
      <c r="AH588" s="49" t="str">
        <f t="shared" si="121"/>
        <v/>
      </c>
      <c r="AI588" s="49" t="str">
        <f t="shared" si="125"/>
        <v/>
      </c>
      <c r="AJ588" s="49" t="str">
        <f t="shared" si="126"/>
        <v/>
      </c>
      <c r="AK588" s="40" t="str">
        <f>IF(R588="RECETTE","",IF(R588="PRINCIPAL AUTEUR",IF(OR(S588="",T588="",V588="",W588="",S588=0),"",IFERROR(IF(OR(VLOOKUP(UPPER(TRIM(SUBSTITUTE(T588,CHAR(160)," "))),AP4:AS49,2,FALSE)&lt;&gt;VLOOKUP(UPPER(TRIM(SUBSTITUTE(W588,CHAR(160)," "))),AP4:AS49,2,FALSE),AND(VLOOKUP(UPPER(TRIM(SUBSTITUTE(T588,CHAR(160)," "))),AP4:AS49,2,FALSE)="AUTRE",UPPER(TRIM(SUBSTITUTE(T588,CHAR(160)," ")))&lt;&gt;UPPER(TRIM(SUBSTITUTE(W588,CHAR(160)," "))))),"",(V588*VLOOKUP(UPPER(TRIM(SUBSTITUTE(W588,CHAR(160)," "))),AP4:AS49,3,FALSE))/(S588*VLOOKUP(UPPER(TRIM(SUBSTITUTE(T588,CHAR(160)," "))),AP4:AS49,3,FALSE))),"")),IFERROR(AK587,"")))</f>
        <v/>
      </c>
      <c r="AL588" s="40" t="str">
        <f t="shared" si="127"/>
        <v/>
      </c>
      <c r="AM588" s="50">
        <f t="shared" si="128"/>
        <v>0</v>
      </c>
      <c r="AN588" s="1"/>
      <c r="AO588" s="1"/>
      <c r="AP588" s="65" t="s">
        <v>444</v>
      </c>
      <c r="AQ588" s="1"/>
      <c r="AR588" s="1"/>
      <c r="AS588" s="1"/>
      <c r="BJ588" s="229">
        <v>1</v>
      </c>
    </row>
    <row r="589" spans="2:62" ht="20.100000000000001" customHeight="1" x14ac:dyDescent="0.25">
      <c r="B589" s="178">
        <f t="shared" si="117"/>
        <v>0</v>
      </c>
      <c r="C589" s="156"/>
      <c r="D589" s="157"/>
      <c r="E589" s="157"/>
      <c r="F589" s="157"/>
      <c r="G589" s="157"/>
      <c r="H589" s="157"/>
      <c r="I589" s="158"/>
      <c r="K589" s="255" t="str">
        <f t="shared" si="118"/>
        <v>►</v>
      </c>
      <c r="L589" s="341"/>
      <c r="M589" s="341"/>
      <c r="N589" s="341"/>
      <c r="O589" s="341"/>
      <c r="P589" s="341"/>
      <c r="Q589" s="1"/>
      <c r="R589" s="1"/>
      <c r="S589" s="77"/>
      <c r="T589" s="77"/>
      <c r="U589" s="77"/>
      <c r="V589" s="77"/>
      <c r="W589" s="1"/>
      <c r="X589" s="46" t="str">
        <f t="shared" si="122"/>
        <v/>
      </c>
      <c r="Y589" s="46" t="str">
        <f>IF(NOT(AND(LEFT(R589,1)="L",R589&lt;&gt;"LIGNE")),"",IF(UPPER(TRIM(W589))="QS","Qt. suffisante",IF(AJ589="","",IF(AF589="MASSE",IF(AJ589&gt;=1,"Kg","g"),IF(AF589="VOLUME",IF(AJ589&gt;=1,"L","cl"),IFERROR(VLOOKUP(UPPER(TRIM(V589)),AP4:AS49,4,FALSE),V589))))))</f>
        <v/>
      </c>
      <c r="Z589" s="78" t="str">
        <f t="shared" si="123"/>
        <v/>
      </c>
      <c r="AA589" s="45" t="str">
        <f>IF(NOT(AND(LEFT(R589,1)="L",R589&lt;&gt;"LIGNE")),"",IF(UPPER(TRIM(W589))="QS","Qt. suffisante",IF(AI589="","",IF(AF589="MASSE",IF(AI589&gt;=1,"Kg","g"),IF(AF589="VOLUME",IF(AI589&gt;=1,"L","cl"),IFERROR(VLOOKUP(UPPER(TRIM(V589)),AP4:AS49,4,FALSE),V589))))))</f>
        <v/>
      </c>
      <c r="AB589" s="47" t="str">
        <f t="shared" si="119"/>
        <v/>
      </c>
      <c r="AC589" s="47" t="str">
        <f t="shared" si="120"/>
        <v/>
      </c>
      <c r="AD589" s="47" t="str">
        <f t="shared" si="124"/>
        <v/>
      </c>
      <c r="AE589" s="1"/>
      <c r="AF589" s="48" t="str">
        <f>IF(NOT(AND(LEFT(R589,1)="L",R589&lt;&gt;"LIGNE")),"",IFERROR(VLOOKUP(UPPER(TRIM(V589)),AP4:AS49,2,FALSE),""))</f>
        <v/>
      </c>
      <c r="AG589" s="49" t="str">
        <f>IF(NOT(AND(LEFT(R589,1)="L",R589&lt;&gt;"LIGNE")),"",IFERROR(VLOOKUP(UPPER(TRIM(V589)),AP4:AS49,3,FALSE),""))</f>
        <v/>
      </c>
      <c r="AH589" s="49" t="str">
        <f t="shared" si="121"/>
        <v/>
      </c>
      <c r="AI589" s="49" t="str">
        <f t="shared" si="125"/>
        <v/>
      </c>
      <c r="AJ589" s="49" t="str">
        <f t="shared" si="126"/>
        <v/>
      </c>
      <c r="AK589" s="40" t="str">
        <f>IF(R589="RECETTE","",IF(R589="PRINCIPAL AUTEUR",IF(OR(S589="",T589="",V589="",W589="",S589=0),"",IFERROR(IF(OR(VLOOKUP(UPPER(TRIM(SUBSTITUTE(T589,CHAR(160)," "))),AP4:AS49,2,FALSE)&lt;&gt;VLOOKUP(UPPER(TRIM(SUBSTITUTE(W589,CHAR(160)," "))),AP4:AS49,2,FALSE),AND(VLOOKUP(UPPER(TRIM(SUBSTITUTE(T589,CHAR(160)," "))),AP4:AS49,2,FALSE)="AUTRE",UPPER(TRIM(SUBSTITUTE(T589,CHAR(160)," ")))&lt;&gt;UPPER(TRIM(SUBSTITUTE(W589,CHAR(160)," "))))),"",(V589*VLOOKUP(UPPER(TRIM(SUBSTITUTE(W589,CHAR(160)," "))),AP4:AS49,3,FALSE))/(S589*VLOOKUP(UPPER(TRIM(SUBSTITUTE(T589,CHAR(160)," "))),AP4:AS49,3,FALSE))),"")),IFERROR(AK588,"")))</f>
        <v/>
      </c>
      <c r="AL589" s="40" t="str">
        <f t="shared" si="127"/>
        <v/>
      </c>
      <c r="AM589" s="50">
        <f t="shared" si="128"/>
        <v>0</v>
      </c>
      <c r="AN589" s="1"/>
      <c r="AO589" s="1"/>
      <c r="AP589" s="60" t="s">
        <v>62</v>
      </c>
      <c r="AQ589" s="1"/>
      <c r="AR589" s="1"/>
      <c r="AS589" s="1"/>
      <c r="BJ589" s="229">
        <v>1</v>
      </c>
    </row>
    <row r="590" spans="2:62" ht="20.100000000000001" customHeight="1" x14ac:dyDescent="0.25">
      <c r="B590" s="178">
        <f t="shared" si="117"/>
        <v>0</v>
      </c>
      <c r="C590" s="156"/>
      <c r="D590" s="157"/>
      <c r="E590" s="157"/>
      <c r="F590" s="157"/>
      <c r="G590" s="157"/>
      <c r="H590" s="157"/>
      <c r="I590" s="158"/>
      <c r="K590" s="255" t="str">
        <f t="shared" si="118"/>
        <v>►</v>
      </c>
      <c r="L590" s="341"/>
      <c r="M590" s="341"/>
      <c r="N590" s="341"/>
      <c r="O590" s="341"/>
      <c r="P590" s="341"/>
      <c r="Q590" s="1"/>
      <c r="R590" s="1"/>
      <c r="S590" s="77"/>
      <c r="T590" s="77"/>
      <c r="U590" s="77"/>
      <c r="V590" s="77"/>
      <c r="W590" s="1"/>
      <c r="X590" s="46" t="str">
        <f t="shared" si="122"/>
        <v/>
      </c>
      <c r="Y590" s="46" t="str">
        <f>IF(NOT(AND(LEFT(R590,1)="L",R590&lt;&gt;"LIGNE")),"",IF(UPPER(TRIM(W590))="QS","Qt. suffisante",IF(AJ590="","",IF(AF590="MASSE",IF(AJ590&gt;=1,"Kg","g"),IF(AF590="VOLUME",IF(AJ590&gt;=1,"L","cl"),IFERROR(VLOOKUP(UPPER(TRIM(V590)),AP4:AS49,4,FALSE),V590))))))</f>
        <v/>
      </c>
      <c r="Z590" s="78" t="str">
        <f t="shared" si="123"/>
        <v/>
      </c>
      <c r="AA590" s="45" t="str">
        <f>IF(NOT(AND(LEFT(R590,1)="L",R590&lt;&gt;"LIGNE")),"",IF(UPPER(TRIM(W590))="QS","Qt. suffisante",IF(AI590="","",IF(AF590="MASSE",IF(AI590&gt;=1,"Kg","g"),IF(AF590="VOLUME",IF(AI590&gt;=1,"L","cl"),IFERROR(VLOOKUP(UPPER(TRIM(V590)),AP4:AS49,4,FALSE),V590))))))</f>
        <v/>
      </c>
      <c r="AB590" s="47" t="str">
        <f t="shared" si="119"/>
        <v/>
      </c>
      <c r="AC590" s="47" t="str">
        <f t="shared" si="120"/>
        <v/>
      </c>
      <c r="AD590" s="47" t="str">
        <f t="shared" si="124"/>
        <v/>
      </c>
      <c r="AE590" s="1"/>
      <c r="AF590" s="48" t="str">
        <f>IF(NOT(AND(LEFT(R590,1)="L",R590&lt;&gt;"LIGNE")),"",IFERROR(VLOOKUP(UPPER(TRIM(V590)),AP4:AS49,2,FALSE),""))</f>
        <v/>
      </c>
      <c r="AG590" s="49" t="str">
        <f>IF(NOT(AND(LEFT(R590,1)="L",R590&lt;&gt;"LIGNE")),"",IFERROR(VLOOKUP(UPPER(TRIM(V590)),AP4:AS49,3,FALSE),""))</f>
        <v/>
      </c>
      <c r="AH590" s="49" t="str">
        <f t="shared" si="121"/>
        <v/>
      </c>
      <c r="AI590" s="49" t="str">
        <f t="shared" si="125"/>
        <v/>
      </c>
      <c r="AJ590" s="49" t="str">
        <f t="shared" si="126"/>
        <v/>
      </c>
      <c r="AK590" s="40" t="str">
        <f>IF(R590="RECETTE","",IF(R590="PRINCIPAL AUTEUR",IF(OR(S590="",T590="",V590="",W590="",S590=0),"",IFERROR(IF(OR(VLOOKUP(UPPER(TRIM(SUBSTITUTE(T590,CHAR(160)," "))),AP4:AS49,2,FALSE)&lt;&gt;VLOOKUP(UPPER(TRIM(SUBSTITUTE(W590,CHAR(160)," "))),AP4:AS49,2,FALSE),AND(VLOOKUP(UPPER(TRIM(SUBSTITUTE(T590,CHAR(160)," "))),AP4:AS49,2,FALSE)="AUTRE",UPPER(TRIM(SUBSTITUTE(T590,CHAR(160)," ")))&lt;&gt;UPPER(TRIM(SUBSTITUTE(W590,CHAR(160)," "))))),"",(V590*VLOOKUP(UPPER(TRIM(SUBSTITUTE(W590,CHAR(160)," "))),AP4:AS49,3,FALSE))/(S590*VLOOKUP(UPPER(TRIM(SUBSTITUTE(T590,CHAR(160)," "))),AP4:AS49,3,FALSE))),"")),IFERROR(AK589,"")))</f>
        <v/>
      </c>
      <c r="AL590" s="40" t="str">
        <f t="shared" si="127"/>
        <v/>
      </c>
      <c r="AM590" s="50">
        <f t="shared" si="128"/>
        <v>0</v>
      </c>
      <c r="AN590" s="1"/>
      <c r="AO590" s="1"/>
      <c r="AP590" s="65" t="s">
        <v>445</v>
      </c>
      <c r="AQ590" s="1"/>
      <c r="AR590" s="1"/>
      <c r="AS590" s="1"/>
      <c r="BJ590" s="229">
        <v>1</v>
      </c>
    </row>
    <row r="591" spans="2:62" ht="20.100000000000001" customHeight="1" x14ac:dyDescent="0.25">
      <c r="B591" s="178">
        <f t="shared" si="117"/>
        <v>0</v>
      </c>
      <c r="C591" s="156"/>
      <c r="D591" s="157"/>
      <c r="E591" s="157"/>
      <c r="F591" s="157"/>
      <c r="G591" s="157"/>
      <c r="H591" s="157"/>
      <c r="I591" s="158"/>
      <c r="K591" s="255" t="str">
        <f t="shared" si="118"/>
        <v>►</v>
      </c>
      <c r="L591" s="341"/>
      <c r="M591" s="341"/>
      <c r="N591" s="341"/>
      <c r="O591" s="341"/>
      <c r="P591" s="341"/>
      <c r="Q591" s="1"/>
      <c r="R591" s="1"/>
      <c r="S591" s="77"/>
      <c r="T591" s="77"/>
      <c r="U591" s="77"/>
      <c r="V591" s="77"/>
      <c r="W591" s="1"/>
      <c r="X591" s="46" t="str">
        <f t="shared" si="122"/>
        <v/>
      </c>
      <c r="Y591" s="46" t="str">
        <f>IF(NOT(AND(LEFT(R591,1)="L",R591&lt;&gt;"LIGNE")),"",IF(UPPER(TRIM(W591))="QS","Qt. suffisante",IF(AJ591="","",IF(AF591="MASSE",IF(AJ591&gt;=1,"Kg","g"),IF(AF591="VOLUME",IF(AJ591&gt;=1,"L","cl"),IFERROR(VLOOKUP(UPPER(TRIM(V591)),AP4:AS49,4,FALSE),V591))))))</f>
        <v/>
      </c>
      <c r="Z591" s="78" t="str">
        <f t="shared" si="123"/>
        <v/>
      </c>
      <c r="AA591" s="45" t="str">
        <f>IF(NOT(AND(LEFT(R591,1)="L",R591&lt;&gt;"LIGNE")),"",IF(UPPER(TRIM(W591))="QS","Qt. suffisante",IF(AI591="","",IF(AF591="MASSE",IF(AI591&gt;=1,"Kg","g"),IF(AF591="VOLUME",IF(AI591&gt;=1,"L","cl"),IFERROR(VLOOKUP(UPPER(TRIM(V591)),AP4:AS49,4,FALSE),V591))))))</f>
        <v/>
      </c>
      <c r="AB591" s="47" t="str">
        <f t="shared" si="119"/>
        <v/>
      </c>
      <c r="AC591" s="47" t="str">
        <f t="shared" si="120"/>
        <v/>
      </c>
      <c r="AD591" s="47" t="str">
        <f t="shared" si="124"/>
        <v/>
      </c>
      <c r="AE591" s="1"/>
      <c r="AF591" s="48" t="str">
        <f>IF(NOT(AND(LEFT(R591,1)="L",R591&lt;&gt;"LIGNE")),"",IFERROR(VLOOKUP(UPPER(TRIM(V591)),AP4:AS49,2,FALSE),""))</f>
        <v/>
      </c>
      <c r="AG591" s="49" t="str">
        <f>IF(NOT(AND(LEFT(R591,1)="L",R591&lt;&gt;"LIGNE")),"",IFERROR(VLOOKUP(UPPER(TRIM(V591)),AP4:AS49,3,FALSE),""))</f>
        <v/>
      </c>
      <c r="AH591" s="49" t="str">
        <f t="shared" si="121"/>
        <v/>
      </c>
      <c r="AI591" s="49" t="str">
        <f t="shared" si="125"/>
        <v/>
      </c>
      <c r="AJ591" s="49" t="str">
        <f t="shared" si="126"/>
        <v/>
      </c>
      <c r="AK591" s="40" t="str">
        <f>IF(R591="RECETTE","",IF(R591="PRINCIPAL AUTEUR",IF(OR(S591="",T591="",V591="",W591="",S591=0),"",IFERROR(IF(OR(VLOOKUP(UPPER(TRIM(SUBSTITUTE(T591,CHAR(160)," "))),AP4:AS49,2,FALSE)&lt;&gt;VLOOKUP(UPPER(TRIM(SUBSTITUTE(W591,CHAR(160)," "))),AP4:AS49,2,FALSE),AND(VLOOKUP(UPPER(TRIM(SUBSTITUTE(T591,CHAR(160)," "))),AP4:AS49,2,FALSE)="AUTRE",UPPER(TRIM(SUBSTITUTE(T591,CHAR(160)," ")))&lt;&gt;UPPER(TRIM(SUBSTITUTE(W591,CHAR(160)," "))))),"",(V591*VLOOKUP(UPPER(TRIM(SUBSTITUTE(W591,CHAR(160)," "))),AP4:AS49,3,FALSE))/(S591*VLOOKUP(UPPER(TRIM(SUBSTITUTE(T591,CHAR(160)," "))),AP4:AS49,3,FALSE))),"")),IFERROR(AK590,"")))</f>
        <v/>
      </c>
      <c r="AL591" s="40" t="str">
        <f t="shared" si="127"/>
        <v/>
      </c>
      <c r="AM591" s="50">
        <f t="shared" si="128"/>
        <v>0</v>
      </c>
      <c r="AN591" s="1"/>
      <c r="AO591" s="1"/>
      <c r="AP591" s="65" t="s">
        <v>446</v>
      </c>
      <c r="AQ591" s="1"/>
      <c r="AR591" s="1"/>
      <c r="AS591" s="1"/>
      <c r="BJ591" s="229">
        <v>1</v>
      </c>
    </row>
    <row r="592" spans="2:62" ht="20.100000000000001" customHeight="1" x14ac:dyDescent="0.25">
      <c r="B592" s="178">
        <f t="shared" si="117"/>
        <v>0</v>
      </c>
      <c r="C592" s="156"/>
      <c r="D592" s="157"/>
      <c r="E592" s="157"/>
      <c r="F592" s="157"/>
      <c r="G592" s="157"/>
      <c r="H592" s="157"/>
      <c r="I592" s="158"/>
      <c r="K592" s="255" t="str">
        <f t="shared" si="118"/>
        <v>►</v>
      </c>
      <c r="L592" s="341"/>
      <c r="M592" s="341"/>
      <c r="N592" s="341"/>
      <c r="O592" s="341"/>
      <c r="P592" s="341"/>
      <c r="Q592" s="1"/>
      <c r="R592" s="1"/>
      <c r="S592" s="77"/>
      <c r="T592" s="77"/>
      <c r="U592" s="77"/>
      <c r="V592" s="77"/>
      <c r="W592" s="1"/>
      <c r="X592" s="46" t="str">
        <f t="shared" si="122"/>
        <v/>
      </c>
      <c r="Y592" s="46" t="str">
        <f>IF(NOT(AND(LEFT(R592,1)="L",R592&lt;&gt;"LIGNE")),"",IF(UPPER(TRIM(W592))="QS","Qt. suffisante",IF(AJ592="","",IF(AF592="MASSE",IF(AJ592&gt;=1,"Kg","g"),IF(AF592="VOLUME",IF(AJ592&gt;=1,"L","cl"),IFERROR(VLOOKUP(UPPER(TRIM(V592)),AP4:AS49,4,FALSE),V592))))))</f>
        <v/>
      </c>
      <c r="Z592" s="78" t="str">
        <f t="shared" si="123"/>
        <v/>
      </c>
      <c r="AA592" s="45" t="str">
        <f>IF(NOT(AND(LEFT(R592,1)="L",R592&lt;&gt;"LIGNE")),"",IF(UPPER(TRIM(W592))="QS","Qt. suffisante",IF(AI592="","",IF(AF592="MASSE",IF(AI592&gt;=1,"Kg","g"),IF(AF592="VOLUME",IF(AI592&gt;=1,"L","cl"),IFERROR(VLOOKUP(UPPER(TRIM(V592)),AP4:AS49,4,FALSE),V592))))))</f>
        <v/>
      </c>
      <c r="AB592" s="47" t="str">
        <f t="shared" si="119"/>
        <v/>
      </c>
      <c r="AC592" s="47" t="str">
        <f t="shared" si="120"/>
        <v/>
      </c>
      <c r="AD592" s="47" t="str">
        <f t="shared" si="124"/>
        <v/>
      </c>
      <c r="AE592" s="1"/>
      <c r="AF592" s="48" t="str">
        <f>IF(NOT(AND(LEFT(R592,1)="L",R592&lt;&gt;"LIGNE")),"",IFERROR(VLOOKUP(UPPER(TRIM(V592)),AP4:AS49,2,FALSE),""))</f>
        <v/>
      </c>
      <c r="AG592" s="49" t="str">
        <f>IF(NOT(AND(LEFT(R592,1)="L",R592&lt;&gt;"LIGNE")),"",IFERROR(VLOOKUP(UPPER(TRIM(V592)),AP4:AS49,3,FALSE),""))</f>
        <v/>
      </c>
      <c r="AH592" s="49" t="str">
        <f t="shared" si="121"/>
        <v/>
      </c>
      <c r="AI592" s="49" t="str">
        <f t="shared" si="125"/>
        <v/>
      </c>
      <c r="AJ592" s="49" t="str">
        <f t="shared" si="126"/>
        <v/>
      </c>
      <c r="AK592" s="40" t="str">
        <f>IF(R592="RECETTE","",IF(R592="PRINCIPAL AUTEUR",IF(OR(S592="",T592="",V592="",W592="",S592=0),"",IFERROR(IF(OR(VLOOKUP(UPPER(TRIM(SUBSTITUTE(T592,CHAR(160)," "))),AP4:AS49,2,FALSE)&lt;&gt;VLOOKUP(UPPER(TRIM(SUBSTITUTE(W592,CHAR(160)," "))),AP4:AS49,2,FALSE),AND(VLOOKUP(UPPER(TRIM(SUBSTITUTE(T592,CHAR(160)," "))),AP4:AS49,2,FALSE)="AUTRE",UPPER(TRIM(SUBSTITUTE(T592,CHAR(160)," ")))&lt;&gt;UPPER(TRIM(SUBSTITUTE(W592,CHAR(160)," "))))),"",(V592*VLOOKUP(UPPER(TRIM(SUBSTITUTE(W592,CHAR(160)," "))),AP4:AS49,3,FALSE))/(S592*VLOOKUP(UPPER(TRIM(SUBSTITUTE(T592,CHAR(160)," "))),AP4:AS49,3,FALSE))),"")),IFERROR(AK591,"")))</f>
        <v/>
      </c>
      <c r="AL592" s="40" t="str">
        <f t="shared" si="127"/>
        <v/>
      </c>
      <c r="AM592" s="50">
        <f t="shared" si="128"/>
        <v>0</v>
      </c>
      <c r="AN592" s="1"/>
      <c r="AO592" s="1"/>
      <c r="AP592" s="65" t="s">
        <v>447</v>
      </c>
      <c r="AQ592" s="1"/>
      <c r="AR592" s="1"/>
      <c r="AS592" s="1"/>
      <c r="BJ592" s="229">
        <v>1</v>
      </c>
    </row>
    <row r="593" spans="2:62" ht="20.100000000000001" customHeight="1" x14ac:dyDescent="0.25">
      <c r="B593" s="178">
        <f t="shared" si="117"/>
        <v>0</v>
      </c>
      <c r="C593" s="156"/>
      <c r="D593" s="157"/>
      <c r="E593" s="157"/>
      <c r="F593" s="157"/>
      <c r="G593" s="157"/>
      <c r="H593" s="157"/>
      <c r="I593" s="158"/>
      <c r="K593" s="255" t="str">
        <f t="shared" si="118"/>
        <v>►</v>
      </c>
      <c r="L593" s="341"/>
      <c r="M593" s="341"/>
      <c r="N593" s="341"/>
      <c r="O593" s="341"/>
      <c r="P593" s="341"/>
      <c r="Q593" s="1"/>
      <c r="R593" s="1"/>
      <c r="S593" s="77"/>
      <c r="T593" s="77"/>
      <c r="U593" s="77"/>
      <c r="V593" s="77"/>
      <c r="W593" s="1"/>
      <c r="X593" s="46" t="str">
        <f t="shared" si="122"/>
        <v/>
      </c>
      <c r="Y593" s="46" t="str">
        <f>IF(NOT(AND(LEFT(R593,1)="L",R593&lt;&gt;"LIGNE")),"",IF(UPPER(TRIM(W593))="QS","Qt. suffisante",IF(AJ593="","",IF(AF593="MASSE",IF(AJ593&gt;=1,"Kg","g"),IF(AF593="VOLUME",IF(AJ593&gt;=1,"L","cl"),IFERROR(VLOOKUP(UPPER(TRIM(V593)),AP4:AS49,4,FALSE),V593))))))</f>
        <v/>
      </c>
      <c r="Z593" s="78" t="str">
        <f t="shared" si="123"/>
        <v/>
      </c>
      <c r="AA593" s="45" t="str">
        <f>IF(NOT(AND(LEFT(R593,1)="L",R593&lt;&gt;"LIGNE")),"",IF(UPPER(TRIM(W593))="QS","Qt. suffisante",IF(AI593="","",IF(AF593="MASSE",IF(AI593&gt;=1,"Kg","g"),IF(AF593="VOLUME",IF(AI593&gt;=1,"L","cl"),IFERROR(VLOOKUP(UPPER(TRIM(V593)),AP4:AS49,4,FALSE),V593))))))</f>
        <v/>
      </c>
      <c r="AB593" s="47" t="str">
        <f t="shared" si="119"/>
        <v/>
      </c>
      <c r="AC593" s="47" t="str">
        <f t="shared" si="120"/>
        <v/>
      </c>
      <c r="AD593" s="47" t="str">
        <f t="shared" si="124"/>
        <v/>
      </c>
      <c r="AE593" s="1"/>
      <c r="AF593" s="48" t="str">
        <f>IF(NOT(AND(LEFT(R593,1)="L",R593&lt;&gt;"LIGNE")),"",IFERROR(VLOOKUP(UPPER(TRIM(V593)),AP4:AS49,2,FALSE),""))</f>
        <v/>
      </c>
      <c r="AG593" s="49" t="str">
        <f>IF(NOT(AND(LEFT(R593,1)="L",R593&lt;&gt;"LIGNE")),"",IFERROR(VLOOKUP(UPPER(TRIM(V593)),AP4:AS49,3,FALSE),""))</f>
        <v/>
      </c>
      <c r="AH593" s="49" t="str">
        <f t="shared" si="121"/>
        <v/>
      </c>
      <c r="AI593" s="49" t="str">
        <f t="shared" si="125"/>
        <v/>
      </c>
      <c r="AJ593" s="49" t="str">
        <f t="shared" si="126"/>
        <v/>
      </c>
      <c r="AK593" s="40" t="str">
        <f>IF(R593="RECETTE","",IF(R593="PRINCIPAL AUTEUR",IF(OR(S593="",T593="",V593="",W593="",S593=0),"",IFERROR(IF(OR(VLOOKUP(UPPER(TRIM(SUBSTITUTE(T593,CHAR(160)," "))),AP4:AS49,2,FALSE)&lt;&gt;VLOOKUP(UPPER(TRIM(SUBSTITUTE(W593,CHAR(160)," "))),AP4:AS49,2,FALSE),AND(VLOOKUP(UPPER(TRIM(SUBSTITUTE(T593,CHAR(160)," "))),AP4:AS49,2,FALSE)="AUTRE",UPPER(TRIM(SUBSTITUTE(T593,CHAR(160)," ")))&lt;&gt;UPPER(TRIM(SUBSTITUTE(W593,CHAR(160)," "))))),"",(V593*VLOOKUP(UPPER(TRIM(SUBSTITUTE(W593,CHAR(160)," "))),AP4:AS49,3,FALSE))/(S593*VLOOKUP(UPPER(TRIM(SUBSTITUTE(T593,CHAR(160)," "))),AP4:AS49,3,FALSE))),"")),IFERROR(AK592,"")))</f>
        <v/>
      </c>
      <c r="AL593" s="40" t="str">
        <f t="shared" si="127"/>
        <v/>
      </c>
      <c r="AM593" s="50">
        <f t="shared" si="128"/>
        <v>0</v>
      </c>
      <c r="AN593" s="1"/>
      <c r="AO593" s="1"/>
      <c r="AP593" s="65" t="s">
        <v>448</v>
      </c>
      <c r="AQ593" s="1"/>
      <c r="AR593" s="1"/>
      <c r="AS593" s="1"/>
      <c r="BJ593" s="229">
        <v>1</v>
      </c>
    </row>
    <row r="594" spans="2:62" ht="20.100000000000001" customHeight="1" x14ac:dyDescent="0.25">
      <c r="B594" s="178">
        <f t="shared" si="117"/>
        <v>0</v>
      </c>
      <c r="C594" s="156"/>
      <c r="D594" s="157"/>
      <c r="E594" s="157"/>
      <c r="F594" s="157"/>
      <c r="G594" s="157"/>
      <c r="H594" s="157"/>
      <c r="I594" s="158"/>
      <c r="K594" s="255" t="str">
        <f t="shared" si="118"/>
        <v>►</v>
      </c>
      <c r="L594" s="341"/>
      <c r="M594" s="341"/>
      <c r="N594" s="341"/>
      <c r="O594" s="341"/>
      <c r="P594" s="341"/>
      <c r="Q594" s="1"/>
      <c r="R594" s="1"/>
      <c r="S594" s="77"/>
      <c r="T594" s="77"/>
      <c r="U594" s="77"/>
      <c r="V594" s="77"/>
      <c r="W594" s="1"/>
      <c r="X594" s="46" t="str">
        <f t="shared" si="122"/>
        <v/>
      </c>
      <c r="Y594" s="46" t="str">
        <f>IF(NOT(AND(LEFT(R594,1)="L",R594&lt;&gt;"LIGNE")),"",IF(UPPER(TRIM(W594))="QS","Qt. suffisante",IF(AJ594="","",IF(AF594="MASSE",IF(AJ594&gt;=1,"Kg","g"),IF(AF594="VOLUME",IF(AJ594&gt;=1,"L","cl"),IFERROR(VLOOKUP(UPPER(TRIM(V594)),AP4:AS49,4,FALSE),V594))))))</f>
        <v/>
      </c>
      <c r="Z594" s="78" t="str">
        <f t="shared" si="123"/>
        <v/>
      </c>
      <c r="AA594" s="45" t="str">
        <f>IF(NOT(AND(LEFT(R594,1)="L",R594&lt;&gt;"LIGNE")),"",IF(UPPER(TRIM(W594))="QS","Qt. suffisante",IF(AI594="","",IF(AF594="MASSE",IF(AI594&gt;=1,"Kg","g"),IF(AF594="VOLUME",IF(AI594&gt;=1,"L","cl"),IFERROR(VLOOKUP(UPPER(TRIM(V594)),AP4:AS49,4,FALSE),V594))))))</f>
        <v/>
      </c>
      <c r="AB594" s="47" t="str">
        <f t="shared" si="119"/>
        <v/>
      </c>
      <c r="AC594" s="47" t="str">
        <f t="shared" si="120"/>
        <v/>
      </c>
      <c r="AD594" s="47" t="str">
        <f t="shared" si="124"/>
        <v/>
      </c>
      <c r="AE594" s="1"/>
      <c r="AF594" s="48" t="str">
        <f>IF(NOT(AND(LEFT(R594,1)="L",R594&lt;&gt;"LIGNE")),"",IFERROR(VLOOKUP(UPPER(TRIM(V594)),AP4:AS49,2,FALSE),""))</f>
        <v/>
      </c>
      <c r="AG594" s="49" t="str">
        <f>IF(NOT(AND(LEFT(R594,1)="L",R594&lt;&gt;"LIGNE")),"",IFERROR(VLOOKUP(UPPER(TRIM(V594)),AP4:AS49,3,FALSE),""))</f>
        <v/>
      </c>
      <c r="AH594" s="49" t="str">
        <f t="shared" si="121"/>
        <v/>
      </c>
      <c r="AI594" s="49" t="str">
        <f t="shared" si="125"/>
        <v/>
      </c>
      <c r="AJ594" s="49" t="str">
        <f t="shared" si="126"/>
        <v/>
      </c>
      <c r="AK594" s="40" t="str">
        <f>IF(R594="RECETTE","",IF(R594="PRINCIPAL AUTEUR",IF(OR(S594="",T594="",V594="",W594="",S594=0),"",IFERROR(IF(OR(VLOOKUP(UPPER(TRIM(SUBSTITUTE(T594,CHAR(160)," "))),AP4:AS49,2,FALSE)&lt;&gt;VLOOKUP(UPPER(TRIM(SUBSTITUTE(W594,CHAR(160)," "))),AP4:AS49,2,FALSE),AND(VLOOKUP(UPPER(TRIM(SUBSTITUTE(T594,CHAR(160)," "))),AP4:AS49,2,FALSE)="AUTRE",UPPER(TRIM(SUBSTITUTE(T594,CHAR(160)," ")))&lt;&gt;UPPER(TRIM(SUBSTITUTE(W594,CHAR(160)," "))))),"",(V594*VLOOKUP(UPPER(TRIM(SUBSTITUTE(W594,CHAR(160)," "))),AP4:AS49,3,FALSE))/(S594*VLOOKUP(UPPER(TRIM(SUBSTITUTE(T594,CHAR(160)," "))),AP4:AS49,3,FALSE))),"")),IFERROR(AK593,"")))</f>
        <v/>
      </c>
      <c r="AL594" s="40" t="str">
        <f t="shared" si="127"/>
        <v/>
      </c>
      <c r="AM594" s="50">
        <f t="shared" si="128"/>
        <v>0</v>
      </c>
      <c r="AN594" s="1"/>
      <c r="AO594" s="1"/>
      <c r="AP594" s="65" t="s">
        <v>449</v>
      </c>
      <c r="AQ594" s="1"/>
      <c r="AR594" s="1"/>
      <c r="AS594" s="1"/>
      <c r="BJ594" s="229">
        <v>1</v>
      </c>
    </row>
    <row r="595" spans="2:62" ht="20.100000000000001" customHeight="1" x14ac:dyDescent="0.25">
      <c r="B595" s="178">
        <f t="shared" si="117"/>
        <v>0</v>
      </c>
      <c r="C595" s="156"/>
      <c r="D595" s="157"/>
      <c r="E595" s="157"/>
      <c r="F595" s="157"/>
      <c r="G595" s="157"/>
      <c r="H595" s="157"/>
      <c r="I595" s="158"/>
      <c r="K595" s="255" t="str">
        <f t="shared" si="118"/>
        <v>►</v>
      </c>
      <c r="L595" s="341"/>
      <c r="M595" s="341"/>
      <c r="N595" s="341"/>
      <c r="O595" s="341"/>
      <c r="P595" s="341"/>
      <c r="Q595" s="1"/>
      <c r="R595" s="1"/>
      <c r="S595" s="77"/>
      <c r="T595" s="77"/>
      <c r="U595" s="77"/>
      <c r="V595" s="77"/>
      <c r="W595" s="1"/>
      <c r="X595" s="46" t="str">
        <f t="shared" si="122"/>
        <v/>
      </c>
      <c r="Y595" s="46" t="str">
        <f>IF(NOT(AND(LEFT(R595,1)="L",R595&lt;&gt;"LIGNE")),"",IF(UPPER(TRIM(W595))="QS","Qt. suffisante",IF(AJ595="","",IF(AF595="MASSE",IF(AJ595&gt;=1,"Kg","g"),IF(AF595="VOLUME",IF(AJ595&gt;=1,"L","cl"),IFERROR(VLOOKUP(UPPER(TRIM(V595)),AP4:AS49,4,FALSE),V595))))))</f>
        <v/>
      </c>
      <c r="Z595" s="78" t="str">
        <f t="shared" si="123"/>
        <v/>
      </c>
      <c r="AA595" s="45" t="str">
        <f>IF(NOT(AND(LEFT(R595,1)="L",R595&lt;&gt;"LIGNE")),"",IF(UPPER(TRIM(W595))="QS","Qt. suffisante",IF(AI595="","",IF(AF595="MASSE",IF(AI595&gt;=1,"Kg","g"),IF(AF595="VOLUME",IF(AI595&gt;=1,"L","cl"),IFERROR(VLOOKUP(UPPER(TRIM(V595)),AP4:AS49,4,FALSE),V595))))))</f>
        <v/>
      </c>
      <c r="AB595" s="47" t="str">
        <f t="shared" si="119"/>
        <v/>
      </c>
      <c r="AC595" s="47" t="str">
        <f t="shared" si="120"/>
        <v/>
      </c>
      <c r="AD595" s="47" t="str">
        <f t="shared" si="124"/>
        <v/>
      </c>
      <c r="AE595" s="1"/>
      <c r="AF595" s="48" t="str">
        <f>IF(NOT(AND(LEFT(R595,1)="L",R595&lt;&gt;"LIGNE")),"",IFERROR(VLOOKUP(UPPER(TRIM(V595)),AP4:AS49,2,FALSE),""))</f>
        <v/>
      </c>
      <c r="AG595" s="49" t="str">
        <f>IF(NOT(AND(LEFT(R595,1)="L",R595&lt;&gt;"LIGNE")),"",IFERROR(VLOOKUP(UPPER(TRIM(V595)),AP4:AS49,3,FALSE),""))</f>
        <v/>
      </c>
      <c r="AH595" s="49" t="str">
        <f t="shared" si="121"/>
        <v/>
      </c>
      <c r="AI595" s="49" t="str">
        <f t="shared" si="125"/>
        <v/>
      </c>
      <c r="AJ595" s="49" t="str">
        <f t="shared" si="126"/>
        <v/>
      </c>
      <c r="AK595" s="40" t="str">
        <f>IF(R595="RECETTE","",IF(R595="PRINCIPAL AUTEUR",IF(OR(S595="",T595="",V595="",W595="",S595=0),"",IFERROR(IF(OR(VLOOKUP(UPPER(TRIM(SUBSTITUTE(T595,CHAR(160)," "))),AP4:AS49,2,FALSE)&lt;&gt;VLOOKUP(UPPER(TRIM(SUBSTITUTE(W595,CHAR(160)," "))),AP4:AS49,2,FALSE),AND(VLOOKUP(UPPER(TRIM(SUBSTITUTE(T595,CHAR(160)," "))),AP4:AS49,2,FALSE)="AUTRE",UPPER(TRIM(SUBSTITUTE(T595,CHAR(160)," ")))&lt;&gt;UPPER(TRIM(SUBSTITUTE(W595,CHAR(160)," "))))),"",(V595*VLOOKUP(UPPER(TRIM(SUBSTITUTE(W595,CHAR(160)," "))),AP4:AS49,3,FALSE))/(S595*VLOOKUP(UPPER(TRIM(SUBSTITUTE(T595,CHAR(160)," "))),AP4:AS49,3,FALSE))),"")),IFERROR(AK594,"")))</f>
        <v/>
      </c>
      <c r="AL595" s="40" t="str">
        <f t="shared" si="127"/>
        <v/>
      </c>
      <c r="AM595" s="50">
        <f t="shared" si="128"/>
        <v>0</v>
      </c>
      <c r="AN595" s="1"/>
      <c r="AO595" s="1"/>
      <c r="AP595" s="65" t="s">
        <v>454</v>
      </c>
      <c r="AQ595" s="1"/>
      <c r="AR595" s="1"/>
      <c r="AS595" s="1"/>
      <c r="BJ595" s="229">
        <v>1</v>
      </c>
    </row>
    <row r="596" spans="2:62" ht="20.100000000000001" customHeight="1" x14ac:dyDescent="0.25">
      <c r="B596" s="178">
        <f t="shared" si="117"/>
        <v>0</v>
      </c>
      <c r="C596" s="156"/>
      <c r="D596" s="157"/>
      <c r="E596" s="157"/>
      <c r="F596" s="157"/>
      <c r="G596" s="157"/>
      <c r="H596" s="157"/>
      <c r="I596" s="158"/>
      <c r="K596" s="255" t="str">
        <f t="shared" si="118"/>
        <v>►</v>
      </c>
      <c r="L596" s="341"/>
      <c r="M596" s="341"/>
      <c r="N596" s="341"/>
      <c r="O596" s="341"/>
      <c r="P596" s="341"/>
      <c r="Q596" s="1"/>
      <c r="R596" s="1"/>
      <c r="S596" s="77"/>
      <c r="T596" s="77"/>
      <c r="U596" s="77"/>
      <c r="V596" s="77"/>
      <c r="W596" s="1"/>
      <c r="X596" s="46" t="str">
        <f t="shared" si="122"/>
        <v/>
      </c>
      <c r="Y596" s="46" t="str">
        <f>IF(NOT(AND(LEFT(R596,1)="L",R596&lt;&gt;"LIGNE")),"",IF(UPPER(TRIM(W596))="QS","Qt. suffisante",IF(AJ596="","",IF(AF596="MASSE",IF(AJ596&gt;=1,"Kg","g"),IF(AF596="VOLUME",IF(AJ596&gt;=1,"L","cl"),IFERROR(VLOOKUP(UPPER(TRIM(V596)),AP4:AS49,4,FALSE),V596))))))</f>
        <v/>
      </c>
      <c r="Z596" s="78" t="str">
        <f t="shared" si="123"/>
        <v/>
      </c>
      <c r="AA596" s="45" t="str">
        <f>IF(NOT(AND(LEFT(R596,1)="L",R596&lt;&gt;"LIGNE")),"",IF(UPPER(TRIM(W596))="QS","Qt. suffisante",IF(AI596="","",IF(AF596="MASSE",IF(AI596&gt;=1,"Kg","g"),IF(AF596="VOLUME",IF(AI596&gt;=1,"L","cl"),IFERROR(VLOOKUP(UPPER(TRIM(V596)),AP4:AS49,4,FALSE),V596))))))</f>
        <v/>
      </c>
      <c r="AB596" s="47" t="str">
        <f t="shared" si="119"/>
        <v/>
      </c>
      <c r="AC596" s="47" t="str">
        <f t="shared" si="120"/>
        <v/>
      </c>
      <c r="AD596" s="47" t="str">
        <f t="shared" si="124"/>
        <v/>
      </c>
      <c r="AE596" s="1"/>
      <c r="AF596" s="48" t="str">
        <f>IF(NOT(AND(LEFT(R596,1)="L",R596&lt;&gt;"LIGNE")),"",IFERROR(VLOOKUP(UPPER(TRIM(V596)),AP4:AS49,2,FALSE),""))</f>
        <v/>
      </c>
      <c r="AG596" s="49" t="str">
        <f>IF(NOT(AND(LEFT(R596,1)="L",R596&lt;&gt;"LIGNE")),"",IFERROR(VLOOKUP(UPPER(TRIM(V596)),AP4:AS49,3,FALSE),""))</f>
        <v/>
      </c>
      <c r="AH596" s="49" t="str">
        <f t="shared" si="121"/>
        <v/>
      </c>
      <c r="AI596" s="49" t="str">
        <f t="shared" si="125"/>
        <v/>
      </c>
      <c r="AJ596" s="49" t="str">
        <f t="shared" si="126"/>
        <v/>
      </c>
      <c r="AK596" s="40" t="str">
        <f>IF(R596="RECETTE","",IF(R596="PRINCIPAL AUTEUR",IF(OR(S596="",T596="",V596="",W596="",S596=0),"",IFERROR(IF(OR(VLOOKUP(UPPER(TRIM(SUBSTITUTE(T596,CHAR(160)," "))),AP4:AS49,2,FALSE)&lt;&gt;VLOOKUP(UPPER(TRIM(SUBSTITUTE(W596,CHAR(160)," "))),AP4:AS49,2,FALSE),AND(VLOOKUP(UPPER(TRIM(SUBSTITUTE(T596,CHAR(160)," "))),AP4:AS49,2,FALSE)="AUTRE",UPPER(TRIM(SUBSTITUTE(T596,CHAR(160)," ")))&lt;&gt;UPPER(TRIM(SUBSTITUTE(W596,CHAR(160)," "))))),"",(V596*VLOOKUP(UPPER(TRIM(SUBSTITUTE(W596,CHAR(160)," "))),AP4:AS49,3,FALSE))/(S596*VLOOKUP(UPPER(TRIM(SUBSTITUTE(T596,CHAR(160)," "))),AP4:AS49,3,FALSE))),"")),IFERROR(AK595,"")))</f>
        <v/>
      </c>
      <c r="AL596" s="40" t="str">
        <f t="shared" si="127"/>
        <v/>
      </c>
      <c r="AM596" s="50">
        <f t="shared" si="128"/>
        <v>0</v>
      </c>
      <c r="AN596" s="1"/>
      <c r="AO596" s="1"/>
      <c r="AP596" s="65" t="s">
        <v>455</v>
      </c>
      <c r="AQ596" s="1"/>
      <c r="AR596" s="1"/>
      <c r="AS596" s="1"/>
      <c r="BJ596" s="229">
        <v>1</v>
      </c>
    </row>
    <row r="597" spans="2:62" ht="20.100000000000001" customHeight="1" x14ac:dyDescent="0.25">
      <c r="B597" s="178">
        <f t="shared" si="117"/>
        <v>0</v>
      </c>
      <c r="C597" s="156"/>
      <c r="D597" s="157"/>
      <c r="E597" s="157"/>
      <c r="F597" s="157"/>
      <c r="G597" s="157"/>
      <c r="H597" s="157"/>
      <c r="I597" s="158"/>
      <c r="K597" s="255" t="str">
        <f t="shared" si="118"/>
        <v>►</v>
      </c>
      <c r="L597" s="341"/>
      <c r="M597" s="341"/>
      <c r="N597" s="341"/>
      <c r="O597" s="341"/>
      <c r="P597" s="341"/>
      <c r="Q597" s="1"/>
      <c r="R597" s="1"/>
      <c r="S597" s="77"/>
      <c r="T597" s="77"/>
      <c r="U597" s="77"/>
      <c r="V597" s="77"/>
      <c r="W597" s="1"/>
      <c r="X597" s="46" t="str">
        <f t="shared" si="122"/>
        <v/>
      </c>
      <c r="Y597" s="46" t="str">
        <f>IF(NOT(AND(LEFT(R597,1)="L",R597&lt;&gt;"LIGNE")),"",IF(UPPER(TRIM(W597))="QS","Qt. suffisante",IF(AJ597="","",IF(AF597="MASSE",IF(AJ597&gt;=1,"Kg","g"),IF(AF597="VOLUME",IF(AJ597&gt;=1,"L","cl"),IFERROR(VLOOKUP(UPPER(TRIM(V597)),AP4:AS49,4,FALSE),V597))))))</f>
        <v/>
      </c>
      <c r="Z597" s="78" t="str">
        <f t="shared" si="123"/>
        <v/>
      </c>
      <c r="AA597" s="45" t="str">
        <f>IF(NOT(AND(LEFT(R597,1)="L",R597&lt;&gt;"LIGNE")),"",IF(UPPER(TRIM(W597))="QS","Qt. suffisante",IF(AI597="","",IF(AF597="MASSE",IF(AI597&gt;=1,"Kg","g"),IF(AF597="VOLUME",IF(AI597&gt;=1,"L","cl"),IFERROR(VLOOKUP(UPPER(TRIM(V597)),AP4:AS49,4,FALSE),V597))))))</f>
        <v/>
      </c>
      <c r="AB597" s="47" t="str">
        <f t="shared" si="119"/>
        <v/>
      </c>
      <c r="AC597" s="47" t="str">
        <f t="shared" si="120"/>
        <v/>
      </c>
      <c r="AD597" s="47" t="str">
        <f t="shared" si="124"/>
        <v/>
      </c>
      <c r="AE597" s="1"/>
      <c r="AF597" s="48" t="str">
        <f>IF(NOT(AND(LEFT(R597,1)="L",R597&lt;&gt;"LIGNE")),"",IFERROR(VLOOKUP(UPPER(TRIM(V597)),AP4:AS49,2,FALSE),""))</f>
        <v/>
      </c>
      <c r="AG597" s="49" t="str">
        <f>IF(NOT(AND(LEFT(R597,1)="L",R597&lt;&gt;"LIGNE")),"",IFERROR(VLOOKUP(UPPER(TRIM(V597)),AP4:AS49,3,FALSE),""))</f>
        <v/>
      </c>
      <c r="AH597" s="49" t="str">
        <f t="shared" si="121"/>
        <v/>
      </c>
      <c r="AI597" s="49" t="str">
        <f t="shared" si="125"/>
        <v/>
      </c>
      <c r="AJ597" s="49" t="str">
        <f t="shared" si="126"/>
        <v/>
      </c>
      <c r="AK597" s="40" t="str">
        <f>IF(R597="RECETTE","",IF(R597="PRINCIPAL AUTEUR",IF(OR(S597="",T597="",V597="",W597="",S597=0),"",IFERROR(IF(OR(VLOOKUP(UPPER(TRIM(SUBSTITUTE(T597,CHAR(160)," "))),AP4:AS49,2,FALSE)&lt;&gt;VLOOKUP(UPPER(TRIM(SUBSTITUTE(W597,CHAR(160)," "))),AP4:AS49,2,FALSE),AND(VLOOKUP(UPPER(TRIM(SUBSTITUTE(T597,CHAR(160)," "))),AP4:AS49,2,FALSE)="AUTRE",UPPER(TRIM(SUBSTITUTE(T597,CHAR(160)," ")))&lt;&gt;UPPER(TRIM(SUBSTITUTE(W597,CHAR(160)," "))))),"",(V597*VLOOKUP(UPPER(TRIM(SUBSTITUTE(W597,CHAR(160)," "))),AP4:AS49,3,FALSE))/(S597*VLOOKUP(UPPER(TRIM(SUBSTITUTE(T597,CHAR(160)," "))),AP4:AS49,3,FALSE))),"")),IFERROR(AK596,"")))</f>
        <v/>
      </c>
      <c r="AL597" s="40" t="str">
        <f t="shared" si="127"/>
        <v/>
      </c>
      <c r="AM597" s="50">
        <f t="shared" si="128"/>
        <v>0</v>
      </c>
      <c r="AN597" s="1"/>
      <c r="AO597" s="1"/>
      <c r="AP597" s="65" t="s">
        <v>456</v>
      </c>
      <c r="AQ597" s="1"/>
      <c r="AR597" s="1"/>
      <c r="AS597" s="1"/>
      <c r="BJ597" s="229">
        <v>1</v>
      </c>
    </row>
    <row r="598" spans="2:62" ht="20.100000000000001" customHeight="1" x14ac:dyDescent="0.25">
      <c r="B598" s="178">
        <f t="shared" si="117"/>
        <v>0</v>
      </c>
      <c r="C598" s="156"/>
      <c r="D598" s="157"/>
      <c r="E598" s="157"/>
      <c r="F598" s="157"/>
      <c r="G598" s="157"/>
      <c r="H598" s="157"/>
      <c r="I598" s="158"/>
      <c r="K598" s="255" t="str">
        <f t="shared" si="118"/>
        <v>►</v>
      </c>
      <c r="L598" s="341"/>
      <c r="M598" s="341"/>
      <c r="N598" s="341"/>
      <c r="O598" s="341"/>
      <c r="P598" s="341"/>
      <c r="Q598" s="1"/>
      <c r="R598" s="1"/>
      <c r="S598" s="77"/>
      <c r="T598" s="77"/>
      <c r="U598" s="77"/>
      <c r="V598" s="77"/>
      <c r="W598" s="1"/>
      <c r="X598" s="46" t="str">
        <f t="shared" si="122"/>
        <v/>
      </c>
      <c r="Y598" s="46" t="str">
        <f>IF(NOT(AND(LEFT(R598,1)="L",R598&lt;&gt;"LIGNE")),"",IF(UPPER(TRIM(W598))="QS","Qt. suffisante",IF(AJ598="","",IF(AF598="MASSE",IF(AJ598&gt;=1,"Kg","g"),IF(AF598="VOLUME",IF(AJ598&gt;=1,"L","cl"),IFERROR(VLOOKUP(UPPER(TRIM(V598)),AP4:AS49,4,FALSE),V598))))))</f>
        <v/>
      </c>
      <c r="Z598" s="78" t="str">
        <f t="shared" si="123"/>
        <v/>
      </c>
      <c r="AA598" s="45" t="str">
        <f>IF(NOT(AND(LEFT(R598,1)="L",R598&lt;&gt;"LIGNE")),"",IF(UPPER(TRIM(W598))="QS","Qt. suffisante",IF(AI598="","",IF(AF598="MASSE",IF(AI598&gt;=1,"Kg","g"),IF(AF598="VOLUME",IF(AI598&gt;=1,"L","cl"),IFERROR(VLOOKUP(UPPER(TRIM(V598)),AP4:AS49,4,FALSE),V598))))))</f>
        <v/>
      </c>
      <c r="AB598" s="47" t="str">
        <f t="shared" si="119"/>
        <v/>
      </c>
      <c r="AC598" s="47" t="str">
        <f t="shared" si="120"/>
        <v/>
      </c>
      <c r="AD598" s="47" t="str">
        <f t="shared" si="124"/>
        <v/>
      </c>
      <c r="AE598" s="1"/>
      <c r="AF598" s="48" t="str">
        <f>IF(NOT(AND(LEFT(R598,1)="L",R598&lt;&gt;"LIGNE")),"",IFERROR(VLOOKUP(UPPER(TRIM(V598)),AP4:AS49,2,FALSE),""))</f>
        <v/>
      </c>
      <c r="AG598" s="49" t="str">
        <f>IF(NOT(AND(LEFT(R598,1)="L",R598&lt;&gt;"LIGNE")),"",IFERROR(VLOOKUP(UPPER(TRIM(V598)),AP4:AS49,3,FALSE),""))</f>
        <v/>
      </c>
      <c r="AH598" s="49" t="str">
        <f t="shared" si="121"/>
        <v/>
      </c>
      <c r="AI598" s="49" t="str">
        <f t="shared" si="125"/>
        <v/>
      </c>
      <c r="AJ598" s="49" t="str">
        <f t="shared" si="126"/>
        <v/>
      </c>
      <c r="AK598" s="40" t="str">
        <f>IF(R598="RECETTE","",IF(R598="PRINCIPAL AUTEUR",IF(OR(S598="",T598="",V598="",W598="",S598=0),"",IFERROR(IF(OR(VLOOKUP(UPPER(TRIM(SUBSTITUTE(T598,CHAR(160)," "))),AP4:AS49,2,FALSE)&lt;&gt;VLOOKUP(UPPER(TRIM(SUBSTITUTE(W598,CHAR(160)," "))),AP4:AS49,2,FALSE),AND(VLOOKUP(UPPER(TRIM(SUBSTITUTE(T598,CHAR(160)," "))),AP4:AS49,2,FALSE)="AUTRE",UPPER(TRIM(SUBSTITUTE(T598,CHAR(160)," ")))&lt;&gt;UPPER(TRIM(SUBSTITUTE(W598,CHAR(160)," "))))),"",(V598*VLOOKUP(UPPER(TRIM(SUBSTITUTE(W598,CHAR(160)," "))),AP4:AS49,3,FALSE))/(S598*VLOOKUP(UPPER(TRIM(SUBSTITUTE(T598,CHAR(160)," "))),AP4:AS49,3,FALSE))),"")),IFERROR(AK597,"")))</f>
        <v/>
      </c>
      <c r="AL598" s="40" t="str">
        <f t="shared" si="127"/>
        <v/>
      </c>
      <c r="AM598" s="50">
        <f t="shared" si="128"/>
        <v>0</v>
      </c>
      <c r="AN598" s="1"/>
      <c r="AO598" s="1"/>
      <c r="AP598" s="65" t="s">
        <v>457</v>
      </c>
      <c r="AQ598" s="1"/>
      <c r="AR598" s="1"/>
      <c r="AS598" s="1"/>
      <c r="BJ598" s="229">
        <v>1</v>
      </c>
    </row>
    <row r="599" spans="2:62" ht="20.100000000000001" customHeight="1" x14ac:dyDescent="0.25">
      <c r="B599" s="178">
        <f t="shared" si="117"/>
        <v>0</v>
      </c>
      <c r="C599" s="156"/>
      <c r="D599" s="157"/>
      <c r="E599" s="157"/>
      <c r="F599" s="157"/>
      <c r="G599" s="157"/>
      <c r="H599" s="157"/>
      <c r="I599" s="158"/>
      <c r="K599" s="255" t="str">
        <f t="shared" si="118"/>
        <v>►</v>
      </c>
      <c r="L599" s="341"/>
      <c r="M599" s="341"/>
      <c r="N599" s="341"/>
      <c r="O599" s="341"/>
      <c r="P599" s="341"/>
      <c r="Q599" s="1"/>
      <c r="R599" s="1"/>
      <c r="S599" s="77"/>
      <c r="T599" s="77"/>
      <c r="U599" s="77"/>
      <c r="V599" s="77"/>
      <c r="W599" s="1"/>
      <c r="X599" s="46" t="str">
        <f t="shared" si="122"/>
        <v/>
      </c>
      <c r="Y599" s="46" t="str">
        <f>IF(NOT(AND(LEFT(R599,1)="L",R599&lt;&gt;"LIGNE")),"",IF(UPPER(TRIM(W599))="QS","Qt. suffisante",IF(AJ599="","",IF(AF599="MASSE",IF(AJ599&gt;=1,"Kg","g"),IF(AF599="VOLUME",IF(AJ599&gt;=1,"L","cl"),IFERROR(VLOOKUP(UPPER(TRIM(V599)),AP4:AS49,4,FALSE),V599))))))</f>
        <v/>
      </c>
      <c r="Z599" s="78" t="str">
        <f t="shared" si="123"/>
        <v/>
      </c>
      <c r="AA599" s="45" t="str">
        <f>IF(NOT(AND(LEFT(R599,1)="L",R599&lt;&gt;"LIGNE")),"",IF(UPPER(TRIM(W599))="QS","Qt. suffisante",IF(AI599="","",IF(AF599="MASSE",IF(AI599&gt;=1,"Kg","g"),IF(AF599="VOLUME",IF(AI599&gt;=1,"L","cl"),IFERROR(VLOOKUP(UPPER(TRIM(V599)),AP4:AS49,4,FALSE),V599))))))</f>
        <v/>
      </c>
      <c r="AB599" s="47" t="str">
        <f t="shared" si="119"/>
        <v/>
      </c>
      <c r="AC599" s="47" t="str">
        <f t="shared" si="120"/>
        <v/>
      </c>
      <c r="AD599" s="47" t="str">
        <f t="shared" si="124"/>
        <v/>
      </c>
      <c r="AE599" s="1"/>
      <c r="AF599" s="48" t="str">
        <f>IF(NOT(AND(LEFT(R599,1)="L",R599&lt;&gt;"LIGNE")),"",IFERROR(VLOOKUP(UPPER(TRIM(V599)),AP4:AS49,2,FALSE),""))</f>
        <v/>
      </c>
      <c r="AG599" s="49" t="str">
        <f>IF(NOT(AND(LEFT(R599,1)="L",R599&lt;&gt;"LIGNE")),"",IFERROR(VLOOKUP(UPPER(TRIM(V599)),AP4:AS49,3,FALSE),""))</f>
        <v/>
      </c>
      <c r="AH599" s="49" t="str">
        <f t="shared" si="121"/>
        <v/>
      </c>
      <c r="AI599" s="49" t="str">
        <f t="shared" si="125"/>
        <v/>
      </c>
      <c r="AJ599" s="49" t="str">
        <f t="shared" si="126"/>
        <v/>
      </c>
      <c r="AK599" s="40" t="str">
        <f>IF(R599="RECETTE","",IF(R599="PRINCIPAL AUTEUR",IF(OR(S599="",T599="",V599="",W599="",S599=0),"",IFERROR(IF(OR(VLOOKUP(UPPER(TRIM(SUBSTITUTE(T599,CHAR(160)," "))),AP4:AS49,2,FALSE)&lt;&gt;VLOOKUP(UPPER(TRIM(SUBSTITUTE(W599,CHAR(160)," "))),AP4:AS49,2,FALSE),AND(VLOOKUP(UPPER(TRIM(SUBSTITUTE(T599,CHAR(160)," "))),AP4:AS49,2,FALSE)="AUTRE",UPPER(TRIM(SUBSTITUTE(T599,CHAR(160)," ")))&lt;&gt;UPPER(TRIM(SUBSTITUTE(W599,CHAR(160)," "))))),"",(V599*VLOOKUP(UPPER(TRIM(SUBSTITUTE(W599,CHAR(160)," "))),AP4:AS49,3,FALSE))/(S599*VLOOKUP(UPPER(TRIM(SUBSTITUTE(T599,CHAR(160)," "))),AP4:AS49,3,FALSE))),"")),IFERROR(AK598,"")))</f>
        <v/>
      </c>
      <c r="AL599" s="40" t="str">
        <f t="shared" si="127"/>
        <v/>
      </c>
      <c r="AM599" s="50">
        <f t="shared" si="128"/>
        <v>0</v>
      </c>
      <c r="AN599" s="1"/>
      <c r="AO599" s="1"/>
      <c r="AP599" s="65" t="s">
        <v>450</v>
      </c>
      <c r="AQ599" s="1"/>
      <c r="AR599" s="1"/>
      <c r="AS599" s="1"/>
      <c r="BJ599" s="229">
        <v>1</v>
      </c>
    </row>
    <row r="600" spans="2:62" ht="20.100000000000001" customHeight="1" x14ac:dyDescent="0.25">
      <c r="B600" s="178">
        <f t="shared" si="117"/>
        <v>0</v>
      </c>
      <c r="C600" s="156"/>
      <c r="D600" s="157"/>
      <c r="E600" s="157"/>
      <c r="F600" s="157"/>
      <c r="G600" s="157"/>
      <c r="H600" s="157"/>
      <c r="I600" s="158"/>
      <c r="K600" s="255" t="str">
        <f t="shared" si="118"/>
        <v>►</v>
      </c>
      <c r="L600" s="341"/>
      <c r="M600" s="341"/>
      <c r="N600" s="341"/>
      <c r="O600" s="341"/>
      <c r="P600" s="341"/>
      <c r="Q600" s="1"/>
      <c r="R600" s="1"/>
      <c r="S600" s="77"/>
      <c r="T600" s="77"/>
      <c r="U600" s="77"/>
      <c r="V600" s="77"/>
      <c r="W600" s="1"/>
      <c r="X600" s="46" t="str">
        <f t="shared" si="122"/>
        <v/>
      </c>
      <c r="Y600" s="46" t="str">
        <f>IF(NOT(AND(LEFT(R600,1)="L",R600&lt;&gt;"LIGNE")),"",IF(UPPER(TRIM(W600))="QS","Qt. suffisante",IF(AJ600="","",IF(AF600="MASSE",IF(AJ600&gt;=1,"Kg","g"),IF(AF600="VOLUME",IF(AJ600&gt;=1,"L","cl"),IFERROR(VLOOKUP(UPPER(TRIM(V600)),AP4:AS49,4,FALSE),V600))))))</f>
        <v/>
      </c>
      <c r="Z600" s="78" t="str">
        <f t="shared" si="123"/>
        <v/>
      </c>
      <c r="AA600" s="45" t="str">
        <f>IF(NOT(AND(LEFT(R600,1)="L",R600&lt;&gt;"LIGNE")),"",IF(UPPER(TRIM(W600))="QS","Qt. suffisante",IF(AI600="","",IF(AF600="MASSE",IF(AI600&gt;=1,"Kg","g"),IF(AF600="VOLUME",IF(AI600&gt;=1,"L","cl"),IFERROR(VLOOKUP(UPPER(TRIM(V600)),AP4:AS49,4,FALSE),V600))))))</f>
        <v/>
      </c>
      <c r="AB600" s="47" t="str">
        <f t="shared" si="119"/>
        <v/>
      </c>
      <c r="AC600" s="47" t="str">
        <f t="shared" si="120"/>
        <v/>
      </c>
      <c r="AD600" s="47" t="str">
        <f t="shared" si="124"/>
        <v/>
      </c>
      <c r="AE600" s="1"/>
      <c r="AF600" s="48" t="str">
        <f>IF(NOT(AND(LEFT(R600,1)="L",R600&lt;&gt;"LIGNE")),"",IFERROR(VLOOKUP(UPPER(TRIM(V600)),AP4:AS49,2,FALSE),""))</f>
        <v/>
      </c>
      <c r="AG600" s="49" t="str">
        <f>IF(NOT(AND(LEFT(R600,1)="L",R600&lt;&gt;"LIGNE")),"",IFERROR(VLOOKUP(UPPER(TRIM(V600)),AP4:AS49,3,FALSE),""))</f>
        <v/>
      </c>
      <c r="AH600" s="49" t="str">
        <f t="shared" si="121"/>
        <v/>
      </c>
      <c r="AI600" s="49" t="str">
        <f t="shared" si="125"/>
        <v/>
      </c>
      <c r="AJ600" s="49" t="str">
        <f t="shared" si="126"/>
        <v/>
      </c>
      <c r="AK600" s="40" t="str">
        <f>IF(R600="RECETTE","",IF(R600="PRINCIPAL AUTEUR",IF(OR(S600="",T600="",V600="",W600="",S600=0),"",IFERROR(IF(OR(VLOOKUP(UPPER(TRIM(SUBSTITUTE(T600,CHAR(160)," "))),AP4:AS49,2,FALSE)&lt;&gt;VLOOKUP(UPPER(TRIM(SUBSTITUTE(W600,CHAR(160)," "))),AP4:AS49,2,FALSE),AND(VLOOKUP(UPPER(TRIM(SUBSTITUTE(T600,CHAR(160)," "))),AP4:AS49,2,FALSE)="AUTRE",UPPER(TRIM(SUBSTITUTE(T600,CHAR(160)," ")))&lt;&gt;UPPER(TRIM(SUBSTITUTE(W600,CHAR(160)," "))))),"",(V600*VLOOKUP(UPPER(TRIM(SUBSTITUTE(W600,CHAR(160)," "))),AP4:AS49,3,FALSE))/(S600*VLOOKUP(UPPER(TRIM(SUBSTITUTE(T600,CHAR(160)," "))),AP4:AS49,3,FALSE))),"")),IFERROR(AK599,"")))</f>
        <v/>
      </c>
      <c r="AL600" s="40" t="str">
        <f t="shared" si="127"/>
        <v/>
      </c>
      <c r="AM600" s="50">
        <f t="shared" si="128"/>
        <v>0</v>
      </c>
      <c r="AN600" s="1"/>
      <c r="AO600" s="1"/>
      <c r="AP600" s="65" t="s">
        <v>451</v>
      </c>
      <c r="AQ600" s="1"/>
      <c r="AR600" s="1"/>
      <c r="AS600" s="1"/>
      <c r="BJ600" s="229">
        <v>1</v>
      </c>
    </row>
    <row r="601" spans="2:62" ht="20.100000000000001" customHeight="1" x14ac:dyDescent="0.25">
      <c r="B601" s="178">
        <f t="shared" si="117"/>
        <v>0</v>
      </c>
      <c r="C601" s="156"/>
      <c r="D601" s="157"/>
      <c r="E601" s="157"/>
      <c r="F601" s="157"/>
      <c r="G601" s="157"/>
      <c r="H601" s="157"/>
      <c r="I601" s="158"/>
      <c r="K601" s="255" t="str">
        <f t="shared" si="118"/>
        <v>►</v>
      </c>
      <c r="L601" s="341"/>
      <c r="M601" s="341"/>
      <c r="N601" s="341"/>
      <c r="O601" s="341"/>
      <c r="P601" s="341"/>
      <c r="Q601" s="1"/>
      <c r="R601" s="1"/>
      <c r="S601" s="77"/>
      <c r="T601" s="77"/>
      <c r="U601" s="77"/>
      <c r="V601" s="77"/>
      <c r="W601" s="1"/>
      <c r="X601" s="46" t="str">
        <f t="shared" si="122"/>
        <v/>
      </c>
      <c r="Y601" s="46" t="str">
        <f>IF(NOT(AND(LEFT(R601,1)="L",R601&lt;&gt;"LIGNE")),"",IF(UPPER(TRIM(W601))="QS","Qt. suffisante",IF(AJ601="","",IF(AF601="MASSE",IF(AJ601&gt;=1,"Kg","g"),IF(AF601="VOLUME",IF(AJ601&gt;=1,"L","cl"),IFERROR(VLOOKUP(UPPER(TRIM(V601)),AP4:AS49,4,FALSE),V601))))))</f>
        <v/>
      </c>
      <c r="Z601" s="78" t="str">
        <f t="shared" si="123"/>
        <v/>
      </c>
      <c r="AA601" s="45" t="str">
        <f>IF(NOT(AND(LEFT(R601,1)="L",R601&lt;&gt;"LIGNE")),"",IF(UPPER(TRIM(W601))="QS","Qt. suffisante",IF(AI601="","",IF(AF601="MASSE",IF(AI601&gt;=1,"Kg","g"),IF(AF601="VOLUME",IF(AI601&gt;=1,"L","cl"),IFERROR(VLOOKUP(UPPER(TRIM(V601)),AP4:AS49,4,FALSE),V601))))))</f>
        <v/>
      </c>
      <c r="AB601" s="47" t="str">
        <f t="shared" si="119"/>
        <v/>
      </c>
      <c r="AC601" s="47" t="str">
        <f t="shared" si="120"/>
        <v/>
      </c>
      <c r="AD601" s="47" t="str">
        <f t="shared" si="124"/>
        <v/>
      </c>
      <c r="AE601" s="1"/>
      <c r="AF601" s="48" t="str">
        <f>IF(NOT(AND(LEFT(R601,1)="L",R601&lt;&gt;"LIGNE")),"",IFERROR(VLOOKUP(UPPER(TRIM(V601)),AP4:AS49,2,FALSE),""))</f>
        <v/>
      </c>
      <c r="AG601" s="49" t="str">
        <f>IF(NOT(AND(LEFT(R601,1)="L",R601&lt;&gt;"LIGNE")),"",IFERROR(VLOOKUP(UPPER(TRIM(V601)),AP4:AS49,3,FALSE),""))</f>
        <v/>
      </c>
      <c r="AH601" s="49" t="str">
        <f t="shared" si="121"/>
        <v/>
      </c>
      <c r="AI601" s="49" t="str">
        <f t="shared" si="125"/>
        <v/>
      </c>
      <c r="AJ601" s="49" t="str">
        <f t="shared" si="126"/>
        <v/>
      </c>
      <c r="AK601" s="40" t="str">
        <f>IF(R601="RECETTE","",IF(R601="PRINCIPAL AUTEUR",IF(OR(S601="",T601="",V601="",W601="",S601=0),"",IFERROR(IF(OR(VLOOKUP(UPPER(TRIM(SUBSTITUTE(T601,CHAR(160)," "))),AP4:AS49,2,FALSE)&lt;&gt;VLOOKUP(UPPER(TRIM(SUBSTITUTE(W601,CHAR(160)," "))),AP4:AS49,2,FALSE),AND(VLOOKUP(UPPER(TRIM(SUBSTITUTE(T601,CHAR(160)," "))),AP4:AS49,2,FALSE)="AUTRE",UPPER(TRIM(SUBSTITUTE(T601,CHAR(160)," ")))&lt;&gt;UPPER(TRIM(SUBSTITUTE(W601,CHAR(160)," "))))),"",(V601*VLOOKUP(UPPER(TRIM(SUBSTITUTE(W601,CHAR(160)," "))),AP4:AS49,3,FALSE))/(S601*VLOOKUP(UPPER(TRIM(SUBSTITUTE(T601,CHAR(160)," "))),AP4:AS49,3,FALSE))),"")),IFERROR(AK600,"")))</f>
        <v/>
      </c>
      <c r="AL601" s="40" t="str">
        <f t="shared" si="127"/>
        <v/>
      </c>
      <c r="AM601" s="50">
        <f t="shared" si="128"/>
        <v>0</v>
      </c>
      <c r="AN601" s="1"/>
      <c r="AO601" s="1"/>
      <c r="AP601" s="65" t="s">
        <v>452</v>
      </c>
      <c r="AQ601" s="1"/>
      <c r="AR601" s="1"/>
      <c r="AS601" s="1"/>
      <c r="BJ601" s="229">
        <v>1</v>
      </c>
    </row>
    <row r="602" spans="2:62" ht="20.100000000000001" customHeight="1" x14ac:dyDescent="0.25">
      <c r="B602" s="178">
        <f t="shared" si="117"/>
        <v>0</v>
      </c>
      <c r="C602" s="156"/>
      <c r="D602" s="157"/>
      <c r="E602" s="157"/>
      <c r="F602" s="157"/>
      <c r="G602" s="157"/>
      <c r="H602" s="157"/>
      <c r="I602" s="158"/>
      <c r="K602" s="255" t="str">
        <f t="shared" si="118"/>
        <v>►</v>
      </c>
      <c r="L602" s="341"/>
      <c r="M602" s="341"/>
      <c r="N602" s="341"/>
      <c r="O602" s="341"/>
      <c r="P602" s="341"/>
      <c r="Q602" s="1"/>
      <c r="R602" s="1"/>
      <c r="S602" s="77"/>
      <c r="T602" s="77"/>
      <c r="U602" s="77"/>
      <c r="V602" s="77"/>
      <c r="W602" s="1"/>
      <c r="X602" s="46" t="str">
        <f t="shared" si="122"/>
        <v/>
      </c>
      <c r="Y602" s="46" t="str">
        <f>IF(NOT(AND(LEFT(R602,1)="L",R602&lt;&gt;"LIGNE")),"",IF(UPPER(TRIM(W602))="QS","Qt. suffisante",IF(AJ602="","",IF(AF602="MASSE",IF(AJ602&gt;=1,"Kg","g"),IF(AF602="VOLUME",IF(AJ602&gt;=1,"L","cl"),IFERROR(VLOOKUP(UPPER(TRIM(V602)),AP4:AS49,4,FALSE),V602))))))</f>
        <v/>
      </c>
      <c r="Z602" s="78" t="str">
        <f t="shared" si="123"/>
        <v/>
      </c>
      <c r="AA602" s="45" t="str">
        <f>IF(NOT(AND(LEFT(R602,1)="L",R602&lt;&gt;"LIGNE")),"",IF(UPPER(TRIM(W602))="QS","Qt. suffisante",IF(AI602="","",IF(AF602="MASSE",IF(AI602&gt;=1,"Kg","g"),IF(AF602="VOLUME",IF(AI602&gt;=1,"L","cl"),IFERROR(VLOOKUP(UPPER(TRIM(V602)),AP4:AS49,4,FALSE),V602))))))</f>
        <v/>
      </c>
      <c r="AB602" s="47" t="str">
        <f t="shared" si="119"/>
        <v/>
      </c>
      <c r="AC602" s="47" t="str">
        <f t="shared" si="120"/>
        <v/>
      </c>
      <c r="AD602" s="47" t="str">
        <f t="shared" si="124"/>
        <v/>
      </c>
      <c r="AE602" s="1"/>
      <c r="AF602" s="48" t="str">
        <f>IF(NOT(AND(LEFT(R602,1)="L",R602&lt;&gt;"LIGNE")),"",IFERROR(VLOOKUP(UPPER(TRIM(V602)),AP4:AS49,2,FALSE),""))</f>
        <v/>
      </c>
      <c r="AG602" s="49" t="str">
        <f>IF(NOT(AND(LEFT(R602,1)="L",R602&lt;&gt;"LIGNE")),"",IFERROR(VLOOKUP(UPPER(TRIM(V602)),AP4:AS49,3,FALSE),""))</f>
        <v/>
      </c>
      <c r="AH602" s="49" t="str">
        <f t="shared" si="121"/>
        <v/>
      </c>
      <c r="AI602" s="49" t="str">
        <f t="shared" si="125"/>
        <v/>
      </c>
      <c r="AJ602" s="49" t="str">
        <f t="shared" si="126"/>
        <v/>
      </c>
      <c r="AK602" s="40" t="str">
        <f>IF(R602="RECETTE","",IF(R602="PRINCIPAL AUTEUR",IF(OR(S602="",T602="",V602="",W602="",S602=0),"",IFERROR(IF(OR(VLOOKUP(UPPER(TRIM(SUBSTITUTE(T602,CHAR(160)," "))),AP4:AS49,2,FALSE)&lt;&gt;VLOOKUP(UPPER(TRIM(SUBSTITUTE(W602,CHAR(160)," "))),AP4:AS49,2,FALSE),AND(VLOOKUP(UPPER(TRIM(SUBSTITUTE(T602,CHAR(160)," "))),AP4:AS49,2,FALSE)="AUTRE",UPPER(TRIM(SUBSTITUTE(T602,CHAR(160)," ")))&lt;&gt;UPPER(TRIM(SUBSTITUTE(W602,CHAR(160)," "))))),"",(V602*VLOOKUP(UPPER(TRIM(SUBSTITUTE(W602,CHAR(160)," "))),AP4:AS49,3,FALSE))/(S602*VLOOKUP(UPPER(TRIM(SUBSTITUTE(T602,CHAR(160)," "))),AP4:AS49,3,FALSE))),"")),IFERROR(AK601,"")))</f>
        <v/>
      </c>
      <c r="AL602" s="40" t="str">
        <f t="shared" si="127"/>
        <v/>
      </c>
      <c r="AM602" s="50">
        <f t="shared" si="128"/>
        <v>0</v>
      </c>
      <c r="AN602" s="1"/>
      <c r="AO602" s="1"/>
      <c r="AP602" s="65" t="s">
        <v>453</v>
      </c>
      <c r="AQ602" s="1"/>
      <c r="AR602" s="1"/>
      <c r="AS602" s="1"/>
      <c r="BJ602" s="229">
        <v>1</v>
      </c>
    </row>
    <row r="603" spans="2:62" ht="20.100000000000001" customHeight="1" x14ac:dyDescent="0.25">
      <c r="B603" s="178">
        <f t="shared" si="117"/>
        <v>0</v>
      </c>
      <c r="C603" s="156"/>
      <c r="D603" s="157"/>
      <c r="E603" s="157"/>
      <c r="F603" s="157"/>
      <c r="G603" s="157"/>
      <c r="H603" s="157"/>
      <c r="I603" s="158"/>
      <c r="K603" s="255" t="str">
        <f t="shared" si="118"/>
        <v>►</v>
      </c>
      <c r="L603" s="341"/>
      <c r="M603" s="341"/>
      <c r="N603" s="341"/>
      <c r="O603" s="341"/>
      <c r="P603" s="341"/>
      <c r="Q603" s="1"/>
      <c r="R603" s="1"/>
      <c r="S603" s="77"/>
      <c r="T603" s="77"/>
      <c r="U603" s="77"/>
      <c r="V603" s="77"/>
      <c r="W603" s="1"/>
      <c r="X603" s="46" t="str">
        <f t="shared" si="122"/>
        <v/>
      </c>
      <c r="Y603" s="46" t="str">
        <f>IF(NOT(AND(LEFT(R603,1)="L",R603&lt;&gt;"LIGNE")),"",IF(UPPER(TRIM(W603))="QS","Qt. suffisante",IF(AJ603="","",IF(AF603="MASSE",IF(AJ603&gt;=1,"Kg","g"),IF(AF603="VOLUME",IF(AJ603&gt;=1,"L","cl"),IFERROR(VLOOKUP(UPPER(TRIM(V603)),AP4:AS49,4,FALSE),V603))))))</f>
        <v/>
      </c>
      <c r="Z603" s="78" t="str">
        <f t="shared" si="123"/>
        <v/>
      </c>
      <c r="AA603" s="45" t="str">
        <f>IF(NOT(AND(LEFT(R603,1)="L",R603&lt;&gt;"LIGNE")),"",IF(UPPER(TRIM(W603))="QS","Qt. suffisante",IF(AI603="","",IF(AF603="MASSE",IF(AI603&gt;=1,"Kg","g"),IF(AF603="VOLUME",IF(AI603&gt;=1,"L","cl"),IFERROR(VLOOKUP(UPPER(TRIM(V603)),AP4:AS49,4,FALSE),V603))))))</f>
        <v/>
      </c>
      <c r="AB603" s="47" t="str">
        <f t="shared" si="119"/>
        <v/>
      </c>
      <c r="AC603" s="47" t="str">
        <f t="shared" si="120"/>
        <v/>
      </c>
      <c r="AD603" s="47" t="str">
        <f t="shared" si="124"/>
        <v/>
      </c>
      <c r="AE603" s="1"/>
      <c r="AF603" s="48" t="str">
        <f>IF(NOT(AND(LEFT(R603,1)="L",R603&lt;&gt;"LIGNE")),"",IFERROR(VLOOKUP(UPPER(TRIM(V603)),AP4:AS49,2,FALSE),""))</f>
        <v/>
      </c>
      <c r="AG603" s="49" t="str">
        <f>IF(NOT(AND(LEFT(R603,1)="L",R603&lt;&gt;"LIGNE")),"",IFERROR(VLOOKUP(UPPER(TRIM(V603)),AP4:AS49,3,FALSE),""))</f>
        <v/>
      </c>
      <c r="AH603" s="49" t="str">
        <f t="shared" si="121"/>
        <v/>
      </c>
      <c r="AI603" s="49" t="str">
        <f t="shared" si="125"/>
        <v/>
      </c>
      <c r="AJ603" s="49" t="str">
        <f t="shared" si="126"/>
        <v/>
      </c>
      <c r="AK603" s="40" t="str">
        <f>IF(R603="RECETTE","",IF(R603="PRINCIPAL AUTEUR",IF(OR(S603="",T603="",V603="",W603="",S603=0),"",IFERROR(IF(OR(VLOOKUP(UPPER(TRIM(SUBSTITUTE(T603,CHAR(160)," "))),AP4:AS49,2,FALSE)&lt;&gt;VLOOKUP(UPPER(TRIM(SUBSTITUTE(W603,CHAR(160)," "))),AP4:AS49,2,FALSE),AND(VLOOKUP(UPPER(TRIM(SUBSTITUTE(T603,CHAR(160)," "))),AP4:AS49,2,FALSE)="AUTRE",UPPER(TRIM(SUBSTITUTE(T603,CHAR(160)," ")))&lt;&gt;UPPER(TRIM(SUBSTITUTE(W603,CHAR(160)," "))))),"",(V603*VLOOKUP(UPPER(TRIM(SUBSTITUTE(W603,CHAR(160)," "))),AP4:AS49,3,FALSE))/(S603*VLOOKUP(UPPER(TRIM(SUBSTITUTE(T603,CHAR(160)," "))),AP4:AS49,3,FALSE))),"")),IFERROR(AK602,"")))</f>
        <v/>
      </c>
      <c r="AL603" s="40" t="str">
        <f t="shared" si="127"/>
        <v/>
      </c>
      <c r="AM603" s="50">
        <f t="shared" si="128"/>
        <v>0</v>
      </c>
      <c r="AN603" s="1"/>
      <c r="AO603" s="1"/>
      <c r="AP603" s="65" t="s">
        <v>458</v>
      </c>
      <c r="AQ603" s="1"/>
      <c r="AR603" s="1"/>
      <c r="AS603" s="1"/>
      <c r="BJ603" s="229">
        <v>1</v>
      </c>
    </row>
    <row r="604" spans="2:62" ht="20.100000000000001" customHeight="1" x14ac:dyDescent="0.25">
      <c r="B604" s="178">
        <f t="shared" si="117"/>
        <v>0</v>
      </c>
      <c r="C604" s="156"/>
      <c r="D604" s="157"/>
      <c r="E604" s="157"/>
      <c r="F604" s="157"/>
      <c r="G604" s="157"/>
      <c r="H604" s="157"/>
      <c r="I604" s="158"/>
      <c r="K604" s="255" t="str">
        <f t="shared" si="118"/>
        <v>►</v>
      </c>
      <c r="L604" s="341"/>
      <c r="M604" s="341"/>
      <c r="N604" s="341"/>
      <c r="O604" s="341"/>
      <c r="P604" s="341"/>
      <c r="Q604" s="1"/>
      <c r="R604" s="1"/>
      <c r="S604" s="77"/>
      <c r="T604" s="77"/>
      <c r="U604" s="77"/>
      <c r="V604" s="77"/>
      <c r="W604" s="1"/>
      <c r="X604" s="46" t="str">
        <f t="shared" si="122"/>
        <v/>
      </c>
      <c r="Y604" s="46" t="str">
        <f>IF(NOT(AND(LEFT(R604,1)="L",R604&lt;&gt;"LIGNE")),"",IF(UPPER(TRIM(W604))="QS","Qt. suffisante",IF(AJ604="","",IF(AF604="MASSE",IF(AJ604&gt;=1,"Kg","g"),IF(AF604="VOLUME",IF(AJ604&gt;=1,"L","cl"),IFERROR(VLOOKUP(UPPER(TRIM(V604)),AP4:AS49,4,FALSE),V604))))))</f>
        <v/>
      </c>
      <c r="Z604" s="78" t="str">
        <f t="shared" si="123"/>
        <v/>
      </c>
      <c r="AA604" s="45" t="str">
        <f>IF(NOT(AND(LEFT(R604,1)="L",R604&lt;&gt;"LIGNE")),"",IF(UPPER(TRIM(W604))="QS","Qt. suffisante",IF(AI604="","",IF(AF604="MASSE",IF(AI604&gt;=1,"Kg","g"),IF(AF604="VOLUME",IF(AI604&gt;=1,"L","cl"),IFERROR(VLOOKUP(UPPER(TRIM(V604)),AP4:AS49,4,FALSE),V604))))))</f>
        <v/>
      </c>
      <c r="AB604" s="47" t="str">
        <f t="shared" si="119"/>
        <v/>
      </c>
      <c r="AC604" s="47" t="str">
        <f t="shared" si="120"/>
        <v/>
      </c>
      <c r="AD604" s="47" t="str">
        <f t="shared" si="124"/>
        <v/>
      </c>
      <c r="AE604" s="1"/>
      <c r="AF604" s="48" t="str">
        <f>IF(NOT(AND(LEFT(R604,1)="L",R604&lt;&gt;"LIGNE")),"",IFERROR(VLOOKUP(UPPER(TRIM(V604)),AP4:AS49,2,FALSE),""))</f>
        <v/>
      </c>
      <c r="AG604" s="49" t="str">
        <f>IF(NOT(AND(LEFT(R604,1)="L",R604&lt;&gt;"LIGNE")),"",IFERROR(VLOOKUP(UPPER(TRIM(V604)),AP4:AS49,3,FALSE),""))</f>
        <v/>
      </c>
      <c r="AH604" s="49" t="str">
        <f t="shared" si="121"/>
        <v/>
      </c>
      <c r="AI604" s="49" t="str">
        <f t="shared" si="125"/>
        <v/>
      </c>
      <c r="AJ604" s="49" t="str">
        <f t="shared" si="126"/>
        <v/>
      </c>
      <c r="AK604" s="40" t="str">
        <f>IF(R604="RECETTE","",IF(R604="PRINCIPAL AUTEUR",IF(OR(S604="",T604="",V604="",W604="",S604=0),"",IFERROR(IF(OR(VLOOKUP(UPPER(TRIM(SUBSTITUTE(T604,CHAR(160)," "))),AP4:AS49,2,FALSE)&lt;&gt;VLOOKUP(UPPER(TRIM(SUBSTITUTE(W604,CHAR(160)," "))),AP4:AS49,2,FALSE),AND(VLOOKUP(UPPER(TRIM(SUBSTITUTE(T604,CHAR(160)," "))),AP4:AS49,2,FALSE)="AUTRE",UPPER(TRIM(SUBSTITUTE(T604,CHAR(160)," ")))&lt;&gt;UPPER(TRIM(SUBSTITUTE(W604,CHAR(160)," "))))),"",(V604*VLOOKUP(UPPER(TRIM(SUBSTITUTE(W604,CHAR(160)," "))),AP4:AS49,3,FALSE))/(S604*VLOOKUP(UPPER(TRIM(SUBSTITUTE(T604,CHAR(160)," "))),AP4:AS49,3,FALSE))),"")),IFERROR(AK603,"")))</f>
        <v/>
      </c>
      <c r="AL604" s="40" t="str">
        <f t="shared" si="127"/>
        <v/>
      </c>
      <c r="AM604" s="50">
        <f t="shared" si="128"/>
        <v>0</v>
      </c>
      <c r="AN604" s="1"/>
      <c r="AO604" s="1"/>
      <c r="AP604" s="65" t="s">
        <v>459</v>
      </c>
      <c r="AQ604" s="1"/>
      <c r="AR604" s="1"/>
      <c r="AS604" s="1"/>
      <c r="BJ604" s="229">
        <v>1</v>
      </c>
    </row>
    <row r="605" spans="2:62" ht="20.100000000000001" customHeight="1" x14ac:dyDescent="0.25">
      <c r="B605" s="178">
        <f t="shared" si="117"/>
        <v>0</v>
      </c>
      <c r="C605" s="156"/>
      <c r="D605" s="157"/>
      <c r="E605" s="157"/>
      <c r="F605" s="157"/>
      <c r="G605" s="157"/>
      <c r="H605" s="157"/>
      <c r="I605" s="158"/>
      <c r="K605" s="255" t="str">
        <f t="shared" si="118"/>
        <v>►</v>
      </c>
      <c r="L605" s="341"/>
      <c r="M605" s="341"/>
      <c r="N605" s="341"/>
      <c r="O605" s="341"/>
      <c r="P605" s="341"/>
      <c r="Q605" s="1"/>
      <c r="R605" s="1"/>
      <c r="S605" s="77"/>
      <c r="T605" s="77"/>
      <c r="U605" s="77"/>
      <c r="V605" s="77"/>
      <c r="W605" s="1"/>
      <c r="X605" s="46" t="str">
        <f t="shared" si="122"/>
        <v/>
      </c>
      <c r="Y605" s="46" t="str">
        <f>IF(NOT(AND(LEFT(R605,1)="L",R605&lt;&gt;"LIGNE")),"",IF(UPPER(TRIM(W605))="QS","Qt. suffisante",IF(AJ605="","",IF(AF605="MASSE",IF(AJ605&gt;=1,"Kg","g"),IF(AF605="VOLUME",IF(AJ605&gt;=1,"L","cl"),IFERROR(VLOOKUP(UPPER(TRIM(V605)),AP4:AS49,4,FALSE),V605))))))</f>
        <v/>
      </c>
      <c r="Z605" s="78" t="str">
        <f t="shared" si="123"/>
        <v/>
      </c>
      <c r="AA605" s="45" t="str">
        <f>IF(NOT(AND(LEFT(R605,1)="L",R605&lt;&gt;"LIGNE")),"",IF(UPPER(TRIM(W605))="QS","Qt. suffisante",IF(AI605="","",IF(AF605="MASSE",IF(AI605&gt;=1,"Kg","g"),IF(AF605="VOLUME",IF(AI605&gt;=1,"L","cl"),IFERROR(VLOOKUP(UPPER(TRIM(V605)),AP4:AS49,4,FALSE),V605))))))</f>
        <v/>
      </c>
      <c r="AB605" s="47" t="str">
        <f t="shared" si="119"/>
        <v/>
      </c>
      <c r="AC605" s="47" t="str">
        <f t="shared" si="120"/>
        <v/>
      </c>
      <c r="AD605" s="47" t="str">
        <f t="shared" si="124"/>
        <v/>
      </c>
      <c r="AE605" s="1"/>
      <c r="AF605" s="48" t="str">
        <f>IF(NOT(AND(LEFT(R605,1)="L",R605&lt;&gt;"LIGNE")),"",IFERROR(VLOOKUP(UPPER(TRIM(V605)),AP4:AS49,2,FALSE),""))</f>
        <v/>
      </c>
      <c r="AG605" s="49" t="str">
        <f>IF(NOT(AND(LEFT(R605,1)="L",R605&lt;&gt;"LIGNE")),"",IFERROR(VLOOKUP(UPPER(TRIM(V605)),AP4:AS49,3,FALSE),""))</f>
        <v/>
      </c>
      <c r="AH605" s="49" t="str">
        <f t="shared" si="121"/>
        <v/>
      </c>
      <c r="AI605" s="49" t="str">
        <f t="shared" si="125"/>
        <v/>
      </c>
      <c r="AJ605" s="49" t="str">
        <f t="shared" si="126"/>
        <v/>
      </c>
      <c r="AK605" s="40" t="str">
        <f>IF(R605="RECETTE","",IF(R605="PRINCIPAL AUTEUR",IF(OR(S605="",T605="",V605="",W605="",S605=0),"",IFERROR(IF(OR(VLOOKUP(UPPER(TRIM(SUBSTITUTE(T605,CHAR(160)," "))),AP4:AS49,2,FALSE)&lt;&gt;VLOOKUP(UPPER(TRIM(SUBSTITUTE(W605,CHAR(160)," "))),AP4:AS49,2,FALSE),AND(VLOOKUP(UPPER(TRIM(SUBSTITUTE(T605,CHAR(160)," "))),AP4:AS49,2,FALSE)="AUTRE",UPPER(TRIM(SUBSTITUTE(T605,CHAR(160)," ")))&lt;&gt;UPPER(TRIM(SUBSTITUTE(W605,CHAR(160)," "))))),"",(V605*VLOOKUP(UPPER(TRIM(SUBSTITUTE(W605,CHAR(160)," "))),AP4:AS49,3,FALSE))/(S605*VLOOKUP(UPPER(TRIM(SUBSTITUTE(T605,CHAR(160)," "))),AP4:AS49,3,FALSE))),"")),IFERROR(AK604,"")))</f>
        <v/>
      </c>
      <c r="AL605" s="40" t="str">
        <f t="shared" si="127"/>
        <v/>
      </c>
      <c r="AM605" s="50">
        <f t="shared" si="128"/>
        <v>0</v>
      </c>
      <c r="AN605" s="1"/>
      <c r="AO605" s="1"/>
      <c r="AP605" s="65" t="s">
        <v>460</v>
      </c>
      <c r="AQ605" s="1"/>
      <c r="AR605" s="1"/>
      <c r="AS605" s="1"/>
      <c r="BJ605" s="229">
        <v>1</v>
      </c>
    </row>
    <row r="606" spans="2:62" ht="20.100000000000001" customHeight="1" x14ac:dyDescent="0.25">
      <c r="B606" s="178">
        <f t="shared" si="117"/>
        <v>0</v>
      </c>
      <c r="C606" s="156"/>
      <c r="D606" s="157"/>
      <c r="E606" s="157"/>
      <c r="F606" s="157"/>
      <c r="G606" s="157"/>
      <c r="H606" s="157"/>
      <c r="I606" s="158"/>
      <c r="K606" s="255" t="str">
        <f t="shared" si="118"/>
        <v>►</v>
      </c>
      <c r="L606" s="341"/>
      <c r="M606" s="341"/>
      <c r="N606" s="341"/>
      <c r="O606" s="341"/>
      <c r="P606" s="341"/>
      <c r="Q606" s="1"/>
      <c r="R606" s="1"/>
      <c r="S606" s="77"/>
      <c r="T606" s="77"/>
      <c r="U606" s="77"/>
      <c r="V606" s="77"/>
      <c r="W606" s="1"/>
      <c r="X606" s="46" t="str">
        <f t="shared" si="122"/>
        <v/>
      </c>
      <c r="Y606" s="46" t="str">
        <f>IF(NOT(AND(LEFT(R606,1)="L",R606&lt;&gt;"LIGNE")),"",IF(UPPER(TRIM(W606))="QS","Qt. suffisante",IF(AJ606="","",IF(AF606="MASSE",IF(AJ606&gt;=1,"Kg","g"),IF(AF606="VOLUME",IF(AJ606&gt;=1,"L","cl"),IFERROR(VLOOKUP(UPPER(TRIM(V606)),AP4:AS49,4,FALSE),V606))))))</f>
        <v/>
      </c>
      <c r="Z606" s="78" t="str">
        <f t="shared" si="123"/>
        <v/>
      </c>
      <c r="AA606" s="45" t="str">
        <f>IF(NOT(AND(LEFT(R606,1)="L",R606&lt;&gt;"LIGNE")),"",IF(UPPER(TRIM(W606))="QS","Qt. suffisante",IF(AI606="","",IF(AF606="MASSE",IF(AI606&gt;=1,"Kg","g"),IF(AF606="VOLUME",IF(AI606&gt;=1,"L","cl"),IFERROR(VLOOKUP(UPPER(TRIM(V606)),AP4:AS49,4,FALSE),V606))))))</f>
        <v/>
      </c>
      <c r="AB606" s="47" t="str">
        <f t="shared" si="119"/>
        <v/>
      </c>
      <c r="AC606" s="47" t="str">
        <f t="shared" si="120"/>
        <v/>
      </c>
      <c r="AD606" s="47" t="str">
        <f t="shared" si="124"/>
        <v/>
      </c>
      <c r="AE606" s="1"/>
      <c r="AF606" s="48" t="str">
        <f>IF(NOT(AND(LEFT(R606,1)="L",R606&lt;&gt;"LIGNE")),"",IFERROR(VLOOKUP(UPPER(TRIM(V606)),AP4:AS49,2,FALSE),""))</f>
        <v/>
      </c>
      <c r="AG606" s="49" t="str">
        <f>IF(NOT(AND(LEFT(R606,1)="L",R606&lt;&gt;"LIGNE")),"",IFERROR(VLOOKUP(UPPER(TRIM(V606)),AP4:AS49,3,FALSE),""))</f>
        <v/>
      </c>
      <c r="AH606" s="49" t="str">
        <f t="shared" si="121"/>
        <v/>
      </c>
      <c r="AI606" s="49" t="str">
        <f t="shared" si="125"/>
        <v/>
      </c>
      <c r="AJ606" s="49" t="str">
        <f t="shared" si="126"/>
        <v/>
      </c>
      <c r="AK606" s="40" t="str">
        <f>IF(R606="RECETTE","",IF(R606="PRINCIPAL AUTEUR",IF(OR(S606="",T606="",V606="",W606="",S606=0),"",IFERROR(IF(OR(VLOOKUP(UPPER(TRIM(SUBSTITUTE(T606,CHAR(160)," "))),AP4:AS49,2,FALSE)&lt;&gt;VLOOKUP(UPPER(TRIM(SUBSTITUTE(W606,CHAR(160)," "))),AP4:AS49,2,FALSE),AND(VLOOKUP(UPPER(TRIM(SUBSTITUTE(T606,CHAR(160)," "))),AP4:AS49,2,FALSE)="AUTRE",UPPER(TRIM(SUBSTITUTE(T606,CHAR(160)," ")))&lt;&gt;UPPER(TRIM(SUBSTITUTE(W606,CHAR(160)," "))))),"",(V606*VLOOKUP(UPPER(TRIM(SUBSTITUTE(W606,CHAR(160)," "))),AP4:AS49,3,FALSE))/(S606*VLOOKUP(UPPER(TRIM(SUBSTITUTE(T606,CHAR(160)," "))),AP4:AS49,3,FALSE))),"")),IFERROR(AK605,"")))</f>
        <v/>
      </c>
      <c r="AL606" s="40" t="str">
        <f t="shared" si="127"/>
        <v/>
      </c>
      <c r="AM606" s="50">
        <f t="shared" si="128"/>
        <v>0</v>
      </c>
      <c r="AN606" s="1"/>
      <c r="AO606" s="1"/>
      <c r="AP606" s="65" t="s">
        <v>461</v>
      </c>
      <c r="AQ606" s="1"/>
      <c r="AR606" s="1"/>
      <c r="AS606" s="1"/>
      <c r="BJ606" s="229">
        <v>1</v>
      </c>
    </row>
    <row r="607" spans="2:62" ht="20.100000000000001" customHeight="1" x14ac:dyDescent="0.25">
      <c r="B607" s="178">
        <f t="shared" si="117"/>
        <v>0</v>
      </c>
      <c r="C607" s="156"/>
      <c r="D607" s="157"/>
      <c r="E607" s="157"/>
      <c r="F607" s="157"/>
      <c r="G607" s="157"/>
      <c r="H607" s="157"/>
      <c r="I607" s="158"/>
      <c r="K607" s="255" t="str">
        <f t="shared" si="118"/>
        <v>►</v>
      </c>
      <c r="L607" s="341"/>
      <c r="M607" s="341"/>
      <c r="N607" s="341"/>
      <c r="O607" s="341"/>
      <c r="P607" s="341"/>
      <c r="Q607" s="1"/>
      <c r="R607" s="1"/>
      <c r="S607" s="77"/>
      <c r="T607" s="77"/>
      <c r="U607" s="77"/>
      <c r="V607" s="77"/>
      <c r="W607" s="1"/>
      <c r="X607" s="46" t="str">
        <f t="shared" si="122"/>
        <v/>
      </c>
      <c r="Y607" s="46" t="str">
        <f>IF(NOT(AND(LEFT(R607,1)="L",R607&lt;&gt;"LIGNE")),"",IF(UPPER(TRIM(W607))="QS","Qt. suffisante",IF(AJ607="","",IF(AF607="MASSE",IF(AJ607&gt;=1,"Kg","g"),IF(AF607="VOLUME",IF(AJ607&gt;=1,"L","cl"),IFERROR(VLOOKUP(UPPER(TRIM(V607)),AP4:AS49,4,FALSE),V607))))))</f>
        <v/>
      </c>
      <c r="Z607" s="78" t="str">
        <f t="shared" si="123"/>
        <v/>
      </c>
      <c r="AA607" s="45" t="str">
        <f>IF(NOT(AND(LEFT(R607,1)="L",R607&lt;&gt;"LIGNE")),"",IF(UPPER(TRIM(W607))="QS","Qt. suffisante",IF(AI607="","",IF(AF607="MASSE",IF(AI607&gt;=1,"Kg","g"),IF(AF607="VOLUME",IF(AI607&gt;=1,"L","cl"),IFERROR(VLOOKUP(UPPER(TRIM(V607)),AP4:AS49,4,FALSE),V607))))))</f>
        <v/>
      </c>
      <c r="AB607" s="47" t="str">
        <f t="shared" si="119"/>
        <v/>
      </c>
      <c r="AC607" s="47" t="str">
        <f t="shared" si="120"/>
        <v/>
      </c>
      <c r="AD607" s="47" t="str">
        <f t="shared" si="124"/>
        <v/>
      </c>
      <c r="AE607" s="1"/>
      <c r="AF607" s="48" t="str">
        <f>IF(NOT(AND(LEFT(R607,1)="L",R607&lt;&gt;"LIGNE")),"",IFERROR(VLOOKUP(UPPER(TRIM(V607)),AP4:AS49,2,FALSE),""))</f>
        <v/>
      </c>
      <c r="AG607" s="49" t="str">
        <f>IF(NOT(AND(LEFT(R607,1)="L",R607&lt;&gt;"LIGNE")),"",IFERROR(VLOOKUP(UPPER(TRIM(V607)),AP4:AS49,3,FALSE),""))</f>
        <v/>
      </c>
      <c r="AH607" s="49" t="str">
        <f t="shared" si="121"/>
        <v/>
      </c>
      <c r="AI607" s="49" t="str">
        <f t="shared" si="125"/>
        <v/>
      </c>
      <c r="AJ607" s="49" t="str">
        <f t="shared" si="126"/>
        <v/>
      </c>
      <c r="AK607" s="40" t="str">
        <f>IF(R607="RECETTE","",IF(R607="PRINCIPAL AUTEUR",IF(OR(S607="",T607="",V607="",W607="",S607=0),"",IFERROR(IF(OR(VLOOKUP(UPPER(TRIM(SUBSTITUTE(T607,CHAR(160)," "))),AP4:AS49,2,FALSE)&lt;&gt;VLOOKUP(UPPER(TRIM(SUBSTITUTE(W607,CHAR(160)," "))),AP4:AS49,2,FALSE),AND(VLOOKUP(UPPER(TRIM(SUBSTITUTE(T607,CHAR(160)," "))),AP4:AS49,2,FALSE)="AUTRE",UPPER(TRIM(SUBSTITUTE(T607,CHAR(160)," ")))&lt;&gt;UPPER(TRIM(SUBSTITUTE(W607,CHAR(160)," "))))),"",(V607*VLOOKUP(UPPER(TRIM(SUBSTITUTE(W607,CHAR(160)," "))),AP4:AS49,3,FALSE))/(S607*VLOOKUP(UPPER(TRIM(SUBSTITUTE(T607,CHAR(160)," "))),AP4:AS49,3,FALSE))),"")),IFERROR(AK606,"")))</f>
        <v/>
      </c>
      <c r="AL607" s="40" t="str">
        <f t="shared" si="127"/>
        <v/>
      </c>
      <c r="AM607" s="50">
        <f t="shared" si="128"/>
        <v>0</v>
      </c>
      <c r="AN607" s="1"/>
      <c r="AO607" s="1"/>
      <c r="AP607" s="65" t="s">
        <v>462</v>
      </c>
      <c r="AQ607" s="1"/>
      <c r="AR607" s="1"/>
      <c r="AS607" s="1"/>
      <c r="BJ607" s="229">
        <v>1</v>
      </c>
    </row>
    <row r="608" spans="2:62" ht="20.100000000000001" customHeight="1" x14ac:dyDescent="0.25">
      <c r="B608" s="178">
        <f t="shared" si="117"/>
        <v>0</v>
      </c>
      <c r="C608" s="156"/>
      <c r="D608" s="157"/>
      <c r="E608" s="157"/>
      <c r="F608" s="157"/>
      <c r="G608" s="157"/>
      <c r="H608" s="157"/>
      <c r="I608" s="158"/>
      <c r="K608" s="255" t="str">
        <f t="shared" si="118"/>
        <v>►</v>
      </c>
      <c r="L608" s="341"/>
      <c r="M608" s="341"/>
      <c r="N608" s="341"/>
      <c r="O608" s="341"/>
      <c r="P608" s="341"/>
      <c r="Q608" s="1"/>
      <c r="R608" s="1"/>
      <c r="S608" s="77"/>
      <c r="T608" s="77"/>
      <c r="U608" s="77"/>
      <c r="V608" s="77"/>
      <c r="W608" s="1"/>
      <c r="X608" s="46" t="str">
        <f t="shared" si="122"/>
        <v/>
      </c>
      <c r="Y608" s="46" t="str">
        <f>IF(NOT(AND(LEFT(R608,1)="L",R608&lt;&gt;"LIGNE")),"",IF(UPPER(TRIM(W608))="QS","Qt. suffisante",IF(AJ608="","",IF(AF608="MASSE",IF(AJ608&gt;=1,"Kg","g"),IF(AF608="VOLUME",IF(AJ608&gt;=1,"L","cl"),IFERROR(VLOOKUP(UPPER(TRIM(V608)),AP4:AS49,4,FALSE),V608))))))</f>
        <v/>
      </c>
      <c r="Z608" s="78" t="str">
        <f t="shared" si="123"/>
        <v/>
      </c>
      <c r="AA608" s="45" t="str">
        <f>IF(NOT(AND(LEFT(R608,1)="L",R608&lt;&gt;"LIGNE")),"",IF(UPPER(TRIM(W608))="QS","Qt. suffisante",IF(AI608="","",IF(AF608="MASSE",IF(AI608&gt;=1,"Kg","g"),IF(AF608="VOLUME",IF(AI608&gt;=1,"L","cl"),IFERROR(VLOOKUP(UPPER(TRIM(V608)),AP4:AS49,4,FALSE),V608))))))</f>
        <v/>
      </c>
      <c r="AB608" s="47" t="str">
        <f t="shared" si="119"/>
        <v/>
      </c>
      <c r="AC608" s="47" t="str">
        <f t="shared" si="120"/>
        <v/>
      </c>
      <c r="AD608" s="47" t="str">
        <f t="shared" si="124"/>
        <v/>
      </c>
      <c r="AE608" s="1"/>
      <c r="AF608" s="48" t="str">
        <f>IF(NOT(AND(LEFT(R608,1)="L",R608&lt;&gt;"LIGNE")),"",IFERROR(VLOOKUP(UPPER(TRIM(V608)),AP4:AS49,2,FALSE),""))</f>
        <v/>
      </c>
      <c r="AG608" s="49" t="str">
        <f>IF(NOT(AND(LEFT(R608,1)="L",R608&lt;&gt;"LIGNE")),"",IFERROR(VLOOKUP(UPPER(TRIM(V608)),AP4:AS49,3,FALSE),""))</f>
        <v/>
      </c>
      <c r="AH608" s="49" t="str">
        <f t="shared" si="121"/>
        <v/>
      </c>
      <c r="AI608" s="49" t="str">
        <f t="shared" si="125"/>
        <v/>
      </c>
      <c r="AJ608" s="49" t="str">
        <f t="shared" si="126"/>
        <v/>
      </c>
      <c r="AK608" s="40" t="str">
        <f>IF(R608="RECETTE","",IF(R608="PRINCIPAL AUTEUR",IF(OR(S608="",T608="",V608="",W608="",S608=0),"",IFERROR(IF(OR(VLOOKUP(UPPER(TRIM(SUBSTITUTE(T608,CHAR(160)," "))),AP4:AS49,2,FALSE)&lt;&gt;VLOOKUP(UPPER(TRIM(SUBSTITUTE(W608,CHAR(160)," "))),AP4:AS49,2,FALSE),AND(VLOOKUP(UPPER(TRIM(SUBSTITUTE(T608,CHAR(160)," "))),AP4:AS49,2,FALSE)="AUTRE",UPPER(TRIM(SUBSTITUTE(T608,CHAR(160)," ")))&lt;&gt;UPPER(TRIM(SUBSTITUTE(W608,CHAR(160)," "))))),"",(V608*VLOOKUP(UPPER(TRIM(SUBSTITUTE(W608,CHAR(160)," "))),AP4:AS49,3,FALSE))/(S608*VLOOKUP(UPPER(TRIM(SUBSTITUTE(T608,CHAR(160)," "))),AP4:AS49,3,FALSE))),"")),IFERROR(AK607,"")))</f>
        <v/>
      </c>
      <c r="AL608" s="40" t="str">
        <f t="shared" si="127"/>
        <v/>
      </c>
      <c r="AM608" s="50">
        <f t="shared" si="128"/>
        <v>0</v>
      </c>
      <c r="AN608" s="1"/>
      <c r="AO608" s="1"/>
      <c r="AP608" s="66" t="s">
        <v>463</v>
      </c>
      <c r="AQ608" s="1"/>
      <c r="AR608" s="1"/>
      <c r="AS608" s="1"/>
      <c r="BJ608" s="229">
        <v>1</v>
      </c>
    </row>
    <row r="609" spans="2:62" ht="20.100000000000001" customHeight="1" x14ac:dyDescent="0.25">
      <c r="B609" s="178">
        <f t="shared" si="117"/>
        <v>0</v>
      </c>
      <c r="C609" s="156"/>
      <c r="D609" s="157"/>
      <c r="E609" s="157"/>
      <c r="F609" s="157"/>
      <c r="G609" s="157"/>
      <c r="H609" s="157"/>
      <c r="I609" s="158"/>
      <c r="K609" s="255" t="str">
        <f t="shared" si="118"/>
        <v>►</v>
      </c>
      <c r="L609" s="341"/>
      <c r="M609" s="341"/>
      <c r="N609" s="341"/>
      <c r="O609" s="341"/>
      <c r="P609" s="341"/>
      <c r="Q609" s="1"/>
      <c r="R609" s="1"/>
      <c r="S609" s="77"/>
      <c r="T609" s="77"/>
      <c r="U609" s="77"/>
      <c r="V609" s="77"/>
      <c r="W609" s="1"/>
      <c r="X609" s="46" t="str">
        <f t="shared" si="122"/>
        <v/>
      </c>
      <c r="Y609" s="46" t="str">
        <f>IF(NOT(AND(LEFT(R609,1)="L",R609&lt;&gt;"LIGNE")),"",IF(UPPER(TRIM(W609))="QS","Qt. suffisante",IF(AJ609="","",IF(AF609="MASSE",IF(AJ609&gt;=1,"Kg","g"),IF(AF609="VOLUME",IF(AJ609&gt;=1,"L","cl"),IFERROR(VLOOKUP(UPPER(TRIM(V609)),AP4:AS49,4,FALSE),V609))))))</f>
        <v/>
      </c>
      <c r="Z609" s="78" t="str">
        <f t="shared" si="123"/>
        <v/>
      </c>
      <c r="AA609" s="45" t="str">
        <f>IF(NOT(AND(LEFT(R609,1)="L",R609&lt;&gt;"LIGNE")),"",IF(UPPER(TRIM(W609))="QS","Qt. suffisante",IF(AI609="","",IF(AF609="MASSE",IF(AI609&gt;=1,"Kg","g"),IF(AF609="VOLUME",IF(AI609&gt;=1,"L","cl"),IFERROR(VLOOKUP(UPPER(TRIM(V609)),AP4:AS49,4,FALSE),V609))))))</f>
        <v/>
      </c>
      <c r="AB609" s="47" t="str">
        <f t="shared" si="119"/>
        <v/>
      </c>
      <c r="AC609" s="47" t="str">
        <f t="shared" si="120"/>
        <v/>
      </c>
      <c r="AD609" s="47" t="str">
        <f t="shared" si="124"/>
        <v/>
      </c>
      <c r="AE609" s="1"/>
      <c r="AF609" s="48" t="str">
        <f>IF(NOT(AND(LEFT(R609,1)="L",R609&lt;&gt;"LIGNE")),"",IFERROR(VLOOKUP(UPPER(TRIM(V609)),AP4:AS49,2,FALSE),""))</f>
        <v/>
      </c>
      <c r="AG609" s="49" t="str">
        <f>IF(NOT(AND(LEFT(R609,1)="L",R609&lt;&gt;"LIGNE")),"",IFERROR(VLOOKUP(UPPER(TRIM(V609)),AP4:AS49,3,FALSE),""))</f>
        <v/>
      </c>
      <c r="AH609" s="49" t="str">
        <f t="shared" si="121"/>
        <v/>
      </c>
      <c r="AI609" s="49" t="str">
        <f t="shared" si="125"/>
        <v/>
      </c>
      <c r="AJ609" s="49" t="str">
        <f t="shared" si="126"/>
        <v/>
      </c>
      <c r="AK609" s="40" t="str">
        <f>IF(R609="RECETTE","",IF(R609="PRINCIPAL AUTEUR",IF(OR(S609="",T609="",V609="",W609="",S609=0),"",IFERROR(IF(OR(VLOOKUP(UPPER(TRIM(SUBSTITUTE(T609,CHAR(160)," "))),AP4:AS49,2,FALSE)&lt;&gt;VLOOKUP(UPPER(TRIM(SUBSTITUTE(W609,CHAR(160)," "))),AP4:AS49,2,FALSE),AND(VLOOKUP(UPPER(TRIM(SUBSTITUTE(T609,CHAR(160)," "))),AP4:AS49,2,FALSE)="AUTRE",UPPER(TRIM(SUBSTITUTE(T609,CHAR(160)," ")))&lt;&gt;UPPER(TRIM(SUBSTITUTE(W609,CHAR(160)," "))))),"",(V609*VLOOKUP(UPPER(TRIM(SUBSTITUTE(W609,CHAR(160)," "))),AP4:AS49,3,FALSE))/(S609*VLOOKUP(UPPER(TRIM(SUBSTITUTE(T609,CHAR(160)," "))),AP4:AS49,3,FALSE))),"")),IFERROR(AK608,"")))</f>
        <v/>
      </c>
      <c r="AL609" s="40" t="str">
        <f t="shared" si="127"/>
        <v/>
      </c>
      <c r="AM609" s="50">
        <f t="shared" si="128"/>
        <v>0</v>
      </c>
      <c r="AN609" s="1"/>
      <c r="AO609" s="1"/>
      <c r="AP609" s="66" t="s">
        <v>464</v>
      </c>
      <c r="AQ609" s="1"/>
      <c r="AR609" s="1"/>
      <c r="AS609" s="1"/>
      <c r="BJ609" s="229">
        <v>1</v>
      </c>
    </row>
    <row r="610" spans="2:62" ht="20.100000000000001" customHeight="1" x14ac:dyDescent="0.25">
      <c r="B610" s="178">
        <f t="shared" si="117"/>
        <v>0</v>
      </c>
      <c r="C610" s="156"/>
      <c r="D610" s="157"/>
      <c r="E610" s="157"/>
      <c r="F610" s="157"/>
      <c r="G610" s="157"/>
      <c r="H610" s="157"/>
      <c r="I610" s="158"/>
      <c r="K610" s="255" t="str">
        <f t="shared" si="118"/>
        <v>►</v>
      </c>
      <c r="L610" s="341"/>
      <c r="M610" s="341"/>
      <c r="N610" s="341"/>
      <c r="O610" s="341"/>
      <c r="P610" s="341"/>
      <c r="Q610" s="1"/>
      <c r="R610" s="1"/>
      <c r="S610" s="77"/>
      <c r="T610" s="77"/>
      <c r="U610" s="77"/>
      <c r="V610" s="77"/>
      <c r="W610" s="1"/>
      <c r="X610" s="46" t="str">
        <f t="shared" si="122"/>
        <v/>
      </c>
      <c r="Y610" s="46" t="str">
        <f>IF(NOT(AND(LEFT(R610,1)="L",R610&lt;&gt;"LIGNE")),"",IF(UPPER(TRIM(W610))="QS","Qt. suffisante",IF(AJ610="","",IF(AF610="MASSE",IF(AJ610&gt;=1,"Kg","g"),IF(AF610="VOLUME",IF(AJ610&gt;=1,"L","cl"),IFERROR(VLOOKUP(UPPER(TRIM(V610)),AP4:AS49,4,FALSE),V610))))))</f>
        <v/>
      </c>
      <c r="Z610" s="78" t="str">
        <f t="shared" si="123"/>
        <v/>
      </c>
      <c r="AA610" s="45" t="str">
        <f>IF(NOT(AND(LEFT(R610,1)="L",R610&lt;&gt;"LIGNE")),"",IF(UPPER(TRIM(W610))="QS","Qt. suffisante",IF(AI610="","",IF(AF610="MASSE",IF(AI610&gt;=1,"Kg","g"),IF(AF610="VOLUME",IF(AI610&gt;=1,"L","cl"),IFERROR(VLOOKUP(UPPER(TRIM(V610)),AP4:AS49,4,FALSE),V610))))))</f>
        <v/>
      </c>
      <c r="AB610" s="47" t="str">
        <f t="shared" si="119"/>
        <v/>
      </c>
      <c r="AC610" s="47" t="str">
        <f t="shared" si="120"/>
        <v/>
      </c>
      <c r="AD610" s="47" t="str">
        <f t="shared" si="124"/>
        <v/>
      </c>
      <c r="AE610" s="1"/>
      <c r="AF610" s="48" t="str">
        <f>IF(NOT(AND(LEFT(R610,1)="L",R610&lt;&gt;"LIGNE")),"",IFERROR(VLOOKUP(UPPER(TRIM(V610)),AP4:AS49,2,FALSE),""))</f>
        <v/>
      </c>
      <c r="AG610" s="49" t="str">
        <f>IF(NOT(AND(LEFT(R610,1)="L",R610&lt;&gt;"LIGNE")),"",IFERROR(VLOOKUP(UPPER(TRIM(V610)),AP4:AS49,3,FALSE),""))</f>
        <v/>
      </c>
      <c r="AH610" s="49" t="str">
        <f t="shared" si="121"/>
        <v/>
      </c>
      <c r="AI610" s="49" t="str">
        <f t="shared" si="125"/>
        <v/>
      </c>
      <c r="AJ610" s="49" t="str">
        <f t="shared" si="126"/>
        <v/>
      </c>
      <c r="AK610" s="40" t="str">
        <f>IF(R610="RECETTE","",IF(R610="PRINCIPAL AUTEUR",IF(OR(S610="",T610="",V610="",W610="",S610=0),"",IFERROR(IF(OR(VLOOKUP(UPPER(TRIM(SUBSTITUTE(T610,CHAR(160)," "))),AP4:AS49,2,FALSE)&lt;&gt;VLOOKUP(UPPER(TRIM(SUBSTITUTE(W610,CHAR(160)," "))),AP4:AS49,2,FALSE),AND(VLOOKUP(UPPER(TRIM(SUBSTITUTE(T610,CHAR(160)," "))),AP4:AS49,2,FALSE)="AUTRE",UPPER(TRIM(SUBSTITUTE(T610,CHAR(160)," ")))&lt;&gt;UPPER(TRIM(SUBSTITUTE(W610,CHAR(160)," "))))),"",(V610*VLOOKUP(UPPER(TRIM(SUBSTITUTE(W610,CHAR(160)," "))),AP4:AS49,3,FALSE))/(S610*VLOOKUP(UPPER(TRIM(SUBSTITUTE(T610,CHAR(160)," "))),AP4:AS49,3,FALSE))),"")),IFERROR(AK609,"")))</f>
        <v/>
      </c>
      <c r="AL610" s="40" t="str">
        <f t="shared" si="127"/>
        <v/>
      </c>
      <c r="AM610" s="50">
        <f t="shared" si="128"/>
        <v>0</v>
      </c>
      <c r="AN610" s="1"/>
      <c r="AO610" s="1"/>
      <c r="AP610" s="66" t="s">
        <v>465</v>
      </c>
      <c r="AQ610" s="1"/>
      <c r="AR610" s="1"/>
      <c r="AS610" s="1"/>
      <c r="BJ610" s="229">
        <v>1</v>
      </c>
    </row>
    <row r="611" spans="2:62" ht="20.100000000000001" customHeight="1" x14ac:dyDescent="0.25">
      <c r="B611" s="178">
        <f t="shared" si="117"/>
        <v>0</v>
      </c>
      <c r="C611" s="156"/>
      <c r="D611" s="157"/>
      <c r="E611" s="157"/>
      <c r="F611" s="157"/>
      <c r="G611" s="157"/>
      <c r="H611" s="157"/>
      <c r="I611" s="158"/>
      <c r="K611" s="255" t="str">
        <f t="shared" si="118"/>
        <v>►</v>
      </c>
      <c r="L611" s="341"/>
      <c r="M611" s="341"/>
      <c r="N611" s="341"/>
      <c r="O611" s="341"/>
      <c r="P611" s="341"/>
      <c r="Q611" s="1"/>
      <c r="R611" s="1"/>
      <c r="S611" s="77"/>
      <c r="T611" s="77"/>
      <c r="U611" s="77"/>
      <c r="V611" s="77"/>
      <c r="W611" s="1"/>
      <c r="X611" s="46" t="str">
        <f t="shared" si="122"/>
        <v/>
      </c>
      <c r="Y611" s="46" t="str">
        <f>IF(NOT(AND(LEFT(R611,1)="L",R611&lt;&gt;"LIGNE")),"",IF(UPPER(TRIM(W611))="QS","Qt. suffisante",IF(AJ611="","",IF(AF611="MASSE",IF(AJ611&gt;=1,"Kg","g"),IF(AF611="VOLUME",IF(AJ611&gt;=1,"L","cl"),IFERROR(VLOOKUP(UPPER(TRIM(V611)),AP4:AS49,4,FALSE),V611))))))</f>
        <v/>
      </c>
      <c r="Z611" s="78" t="str">
        <f t="shared" si="123"/>
        <v/>
      </c>
      <c r="AA611" s="45" t="str">
        <f>IF(NOT(AND(LEFT(R611,1)="L",R611&lt;&gt;"LIGNE")),"",IF(UPPER(TRIM(W611))="QS","Qt. suffisante",IF(AI611="","",IF(AF611="MASSE",IF(AI611&gt;=1,"Kg","g"),IF(AF611="VOLUME",IF(AI611&gt;=1,"L","cl"),IFERROR(VLOOKUP(UPPER(TRIM(V611)),AP4:AS49,4,FALSE),V611))))))</f>
        <v/>
      </c>
      <c r="AB611" s="47" t="str">
        <f t="shared" si="119"/>
        <v/>
      </c>
      <c r="AC611" s="47" t="str">
        <f t="shared" si="120"/>
        <v/>
      </c>
      <c r="AD611" s="47" t="str">
        <f t="shared" si="124"/>
        <v/>
      </c>
      <c r="AE611" s="1"/>
      <c r="AF611" s="48" t="str">
        <f>IF(NOT(AND(LEFT(R611,1)="L",R611&lt;&gt;"LIGNE")),"",IFERROR(VLOOKUP(UPPER(TRIM(V611)),AP4:AS49,2,FALSE),""))</f>
        <v/>
      </c>
      <c r="AG611" s="49" t="str">
        <f>IF(NOT(AND(LEFT(R611,1)="L",R611&lt;&gt;"LIGNE")),"",IFERROR(VLOOKUP(UPPER(TRIM(V611)),AP4:AS49,3,FALSE),""))</f>
        <v/>
      </c>
      <c r="AH611" s="49" t="str">
        <f t="shared" si="121"/>
        <v/>
      </c>
      <c r="AI611" s="49" t="str">
        <f t="shared" si="125"/>
        <v/>
      </c>
      <c r="AJ611" s="49" t="str">
        <f t="shared" si="126"/>
        <v/>
      </c>
      <c r="AK611" s="40" t="str">
        <f>IF(R611="RECETTE","",IF(R611="PRINCIPAL AUTEUR",IF(OR(S611="",T611="",V611="",W611="",S611=0),"",IFERROR(IF(OR(VLOOKUP(UPPER(TRIM(SUBSTITUTE(T611,CHAR(160)," "))),AP4:AS49,2,FALSE)&lt;&gt;VLOOKUP(UPPER(TRIM(SUBSTITUTE(W611,CHAR(160)," "))),AP4:AS49,2,FALSE),AND(VLOOKUP(UPPER(TRIM(SUBSTITUTE(T611,CHAR(160)," "))),AP4:AS49,2,FALSE)="AUTRE",UPPER(TRIM(SUBSTITUTE(T611,CHAR(160)," ")))&lt;&gt;UPPER(TRIM(SUBSTITUTE(W611,CHAR(160)," "))))),"",(V611*VLOOKUP(UPPER(TRIM(SUBSTITUTE(W611,CHAR(160)," "))),AP4:AS49,3,FALSE))/(S611*VLOOKUP(UPPER(TRIM(SUBSTITUTE(T611,CHAR(160)," "))),AP4:AS49,3,FALSE))),"")),IFERROR(AK610,"")))</f>
        <v/>
      </c>
      <c r="AL611" s="40" t="str">
        <f t="shared" si="127"/>
        <v/>
      </c>
      <c r="AM611" s="50">
        <f t="shared" si="128"/>
        <v>0</v>
      </c>
      <c r="AN611" s="1"/>
      <c r="AO611" s="1"/>
      <c r="AP611" s="66" t="s">
        <v>466</v>
      </c>
      <c r="AQ611" s="1"/>
      <c r="AR611" s="1"/>
      <c r="AS611" s="1"/>
      <c r="BJ611" s="229">
        <v>1</v>
      </c>
    </row>
    <row r="612" spans="2:62" ht="20.100000000000001" customHeight="1" x14ac:dyDescent="0.25">
      <c r="B612" s="178">
        <f t="shared" si="117"/>
        <v>0</v>
      </c>
      <c r="C612" s="156"/>
      <c r="D612" s="157"/>
      <c r="E612" s="157"/>
      <c r="F612" s="157"/>
      <c r="G612" s="157"/>
      <c r="H612" s="157"/>
      <c r="I612" s="158"/>
      <c r="K612" s="255" t="str">
        <f t="shared" si="118"/>
        <v>►</v>
      </c>
      <c r="L612" s="341"/>
      <c r="M612" s="341"/>
      <c r="N612" s="341"/>
      <c r="O612" s="341"/>
      <c r="P612" s="341"/>
      <c r="Q612" s="1"/>
      <c r="R612" s="1"/>
      <c r="S612" s="77"/>
      <c r="T612" s="77"/>
      <c r="U612" s="77"/>
      <c r="V612" s="77"/>
      <c r="W612" s="1"/>
      <c r="X612" s="46" t="str">
        <f t="shared" si="122"/>
        <v/>
      </c>
      <c r="Y612" s="46" t="str">
        <f>IF(NOT(AND(LEFT(R612,1)="L",R612&lt;&gt;"LIGNE")),"",IF(UPPER(TRIM(W612))="QS","Qt. suffisante",IF(AJ612="","",IF(AF612="MASSE",IF(AJ612&gt;=1,"Kg","g"),IF(AF612="VOLUME",IF(AJ612&gt;=1,"L","cl"),IFERROR(VLOOKUP(UPPER(TRIM(V612)),AP4:AS49,4,FALSE),V612))))))</f>
        <v/>
      </c>
      <c r="Z612" s="78" t="str">
        <f t="shared" si="123"/>
        <v/>
      </c>
      <c r="AA612" s="45" t="str">
        <f>IF(NOT(AND(LEFT(R612,1)="L",R612&lt;&gt;"LIGNE")),"",IF(UPPER(TRIM(W612))="QS","Qt. suffisante",IF(AI612="","",IF(AF612="MASSE",IF(AI612&gt;=1,"Kg","g"),IF(AF612="VOLUME",IF(AI612&gt;=1,"L","cl"),IFERROR(VLOOKUP(UPPER(TRIM(V612)),AP4:AS49,4,FALSE),V612))))))</f>
        <v/>
      </c>
      <c r="AB612" s="47" t="str">
        <f t="shared" si="119"/>
        <v/>
      </c>
      <c r="AC612" s="47" t="str">
        <f t="shared" si="120"/>
        <v/>
      </c>
      <c r="AD612" s="47" t="str">
        <f t="shared" si="124"/>
        <v/>
      </c>
      <c r="AE612" s="1"/>
      <c r="AF612" s="48" t="str">
        <f>IF(NOT(AND(LEFT(R612,1)="L",R612&lt;&gt;"LIGNE")),"",IFERROR(VLOOKUP(UPPER(TRIM(V612)),AP4:AS49,2,FALSE),""))</f>
        <v/>
      </c>
      <c r="AG612" s="49" t="str">
        <f>IF(NOT(AND(LEFT(R612,1)="L",R612&lt;&gt;"LIGNE")),"",IFERROR(VLOOKUP(UPPER(TRIM(V612)),AP4:AS49,3,FALSE),""))</f>
        <v/>
      </c>
      <c r="AH612" s="49" t="str">
        <f t="shared" si="121"/>
        <v/>
      </c>
      <c r="AI612" s="49" t="str">
        <f t="shared" si="125"/>
        <v/>
      </c>
      <c r="AJ612" s="49" t="str">
        <f t="shared" si="126"/>
        <v/>
      </c>
      <c r="AK612" s="40" t="str">
        <f>IF(R612="RECETTE","",IF(R612="PRINCIPAL AUTEUR",IF(OR(S612="",T612="",V612="",W612="",S612=0),"",IFERROR(IF(OR(VLOOKUP(UPPER(TRIM(SUBSTITUTE(T612,CHAR(160)," "))),AP4:AS49,2,FALSE)&lt;&gt;VLOOKUP(UPPER(TRIM(SUBSTITUTE(W612,CHAR(160)," "))),AP4:AS49,2,FALSE),AND(VLOOKUP(UPPER(TRIM(SUBSTITUTE(T612,CHAR(160)," "))),AP4:AS49,2,FALSE)="AUTRE",UPPER(TRIM(SUBSTITUTE(T612,CHAR(160)," ")))&lt;&gt;UPPER(TRIM(SUBSTITUTE(W612,CHAR(160)," "))))),"",(V612*VLOOKUP(UPPER(TRIM(SUBSTITUTE(W612,CHAR(160)," "))),AP4:AS49,3,FALSE))/(S612*VLOOKUP(UPPER(TRIM(SUBSTITUTE(T612,CHAR(160)," "))),AP4:AS49,3,FALSE))),"")),IFERROR(AK611,"")))</f>
        <v/>
      </c>
      <c r="AL612" s="40" t="str">
        <f t="shared" si="127"/>
        <v/>
      </c>
      <c r="AM612" s="50">
        <f t="shared" si="128"/>
        <v>0</v>
      </c>
      <c r="AN612" s="1"/>
      <c r="AO612" s="1"/>
      <c r="AP612" s="66" t="s">
        <v>467</v>
      </c>
      <c r="AQ612" s="1"/>
      <c r="AR612" s="1"/>
      <c r="AS612" s="1"/>
      <c r="BJ612" s="229">
        <v>1</v>
      </c>
    </row>
    <row r="613" spans="2:62" ht="20.100000000000001" customHeight="1" x14ac:dyDescent="0.25">
      <c r="B613" s="178">
        <f t="shared" si="117"/>
        <v>0</v>
      </c>
      <c r="C613" s="156"/>
      <c r="D613" s="157"/>
      <c r="E613" s="157"/>
      <c r="F613" s="157"/>
      <c r="G613" s="157"/>
      <c r="H613" s="157"/>
      <c r="I613" s="158"/>
      <c r="K613" s="255" t="str">
        <f t="shared" si="118"/>
        <v>►</v>
      </c>
      <c r="L613" s="341"/>
      <c r="M613" s="341"/>
      <c r="N613" s="341"/>
      <c r="O613" s="341"/>
      <c r="P613" s="341"/>
      <c r="Q613" s="1"/>
      <c r="R613" s="1"/>
      <c r="S613" s="77"/>
      <c r="T613" s="77"/>
      <c r="U613" s="77"/>
      <c r="V613" s="77"/>
      <c r="W613" s="1"/>
      <c r="X613" s="46" t="str">
        <f t="shared" si="122"/>
        <v/>
      </c>
      <c r="Y613" s="46" t="str">
        <f>IF(NOT(AND(LEFT(R613,1)="L",R613&lt;&gt;"LIGNE")),"",IF(UPPER(TRIM(W613))="QS","Qt. suffisante",IF(AJ613="","",IF(AF613="MASSE",IF(AJ613&gt;=1,"Kg","g"),IF(AF613="VOLUME",IF(AJ613&gt;=1,"L","cl"),IFERROR(VLOOKUP(UPPER(TRIM(V613)),AP4:AS49,4,FALSE),V613))))))</f>
        <v/>
      </c>
      <c r="Z613" s="78" t="str">
        <f t="shared" si="123"/>
        <v/>
      </c>
      <c r="AA613" s="45" t="str">
        <f>IF(NOT(AND(LEFT(R613,1)="L",R613&lt;&gt;"LIGNE")),"",IF(UPPER(TRIM(W613))="QS","Qt. suffisante",IF(AI613="","",IF(AF613="MASSE",IF(AI613&gt;=1,"Kg","g"),IF(AF613="VOLUME",IF(AI613&gt;=1,"L","cl"),IFERROR(VLOOKUP(UPPER(TRIM(V613)),AP4:AS49,4,FALSE),V613))))))</f>
        <v/>
      </c>
      <c r="AB613" s="47" t="str">
        <f t="shared" si="119"/>
        <v/>
      </c>
      <c r="AC613" s="47" t="str">
        <f t="shared" si="120"/>
        <v/>
      </c>
      <c r="AD613" s="47" t="str">
        <f t="shared" si="124"/>
        <v/>
      </c>
      <c r="AE613" s="1"/>
      <c r="AF613" s="48" t="str">
        <f>IF(NOT(AND(LEFT(R613,1)="L",R613&lt;&gt;"LIGNE")),"",IFERROR(VLOOKUP(UPPER(TRIM(V613)),AP4:AS49,2,FALSE),""))</f>
        <v/>
      </c>
      <c r="AG613" s="49" t="str">
        <f>IF(NOT(AND(LEFT(R613,1)="L",R613&lt;&gt;"LIGNE")),"",IFERROR(VLOOKUP(UPPER(TRIM(V613)),AP4:AS49,3,FALSE),""))</f>
        <v/>
      </c>
      <c r="AH613" s="49" t="str">
        <f t="shared" si="121"/>
        <v/>
      </c>
      <c r="AI613" s="49" t="str">
        <f t="shared" si="125"/>
        <v/>
      </c>
      <c r="AJ613" s="49" t="str">
        <f t="shared" si="126"/>
        <v/>
      </c>
      <c r="AK613" s="40" t="str">
        <f>IF(R613="RECETTE","",IF(R613="PRINCIPAL AUTEUR",IF(OR(S613="",T613="",V613="",W613="",S613=0),"",IFERROR(IF(OR(VLOOKUP(UPPER(TRIM(SUBSTITUTE(T613,CHAR(160)," "))),AP4:AS49,2,FALSE)&lt;&gt;VLOOKUP(UPPER(TRIM(SUBSTITUTE(W613,CHAR(160)," "))),AP4:AS49,2,FALSE),AND(VLOOKUP(UPPER(TRIM(SUBSTITUTE(T613,CHAR(160)," "))),AP4:AS49,2,FALSE)="AUTRE",UPPER(TRIM(SUBSTITUTE(T613,CHAR(160)," ")))&lt;&gt;UPPER(TRIM(SUBSTITUTE(W613,CHAR(160)," "))))),"",(V613*VLOOKUP(UPPER(TRIM(SUBSTITUTE(W613,CHAR(160)," "))),AP4:AS49,3,FALSE))/(S613*VLOOKUP(UPPER(TRIM(SUBSTITUTE(T613,CHAR(160)," "))),AP4:AS49,3,FALSE))),"")),IFERROR(AK612,"")))</f>
        <v/>
      </c>
      <c r="AL613" s="40" t="str">
        <f t="shared" si="127"/>
        <v/>
      </c>
      <c r="AM613" s="50">
        <f t="shared" si="128"/>
        <v>0</v>
      </c>
      <c r="AN613" s="1"/>
      <c r="AO613" s="1"/>
      <c r="AP613" s="66" t="s">
        <v>468</v>
      </c>
      <c r="AQ613" s="1"/>
      <c r="AR613" s="1"/>
      <c r="AS613" s="1"/>
      <c r="BJ613" s="229">
        <v>1</v>
      </c>
    </row>
    <row r="614" spans="2:62" ht="20.100000000000001" customHeight="1" x14ac:dyDescent="0.25">
      <c r="B614" s="178">
        <f t="shared" si="117"/>
        <v>0</v>
      </c>
      <c r="C614" s="156"/>
      <c r="D614" s="157"/>
      <c r="E614" s="157"/>
      <c r="F614" s="157"/>
      <c r="G614" s="157"/>
      <c r="H614" s="157"/>
      <c r="I614" s="158"/>
      <c r="K614" s="255" t="str">
        <f t="shared" si="118"/>
        <v>►</v>
      </c>
      <c r="L614" s="341"/>
      <c r="M614" s="341"/>
      <c r="N614" s="341"/>
      <c r="O614" s="341"/>
      <c r="P614" s="341"/>
      <c r="Q614" s="1"/>
      <c r="R614" s="1"/>
      <c r="S614" s="77"/>
      <c r="T614" s="77"/>
      <c r="U614" s="77"/>
      <c r="V614" s="77"/>
      <c r="W614" s="1"/>
      <c r="X614" s="46" t="str">
        <f t="shared" si="122"/>
        <v/>
      </c>
      <c r="Y614" s="46" t="str">
        <f>IF(NOT(AND(LEFT(R614,1)="L",R614&lt;&gt;"LIGNE")),"",IF(UPPER(TRIM(W614))="QS","Qt. suffisante",IF(AJ614="","",IF(AF614="MASSE",IF(AJ614&gt;=1,"Kg","g"),IF(AF614="VOLUME",IF(AJ614&gt;=1,"L","cl"),IFERROR(VLOOKUP(UPPER(TRIM(V614)),AP4:AS49,4,FALSE),V614))))))</f>
        <v/>
      </c>
      <c r="Z614" s="78" t="str">
        <f t="shared" si="123"/>
        <v/>
      </c>
      <c r="AA614" s="45" t="str">
        <f>IF(NOT(AND(LEFT(R614,1)="L",R614&lt;&gt;"LIGNE")),"",IF(UPPER(TRIM(W614))="QS","Qt. suffisante",IF(AI614="","",IF(AF614="MASSE",IF(AI614&gt;=1,"Kg","g"),IF(AF614="VOLUME",IF(AI614&gt;=1,"L","cl"),IFERROR(VLOOKUP(UPPER(TRIM(V614)),AP4:AS49,4,FALSE),V614))))))</f>
        <v/>
      </c>
      <c r="AB614" s="47" t="str">
        <f t="shared" si="119"/>
        <v/>
      </c>
      <c r="AC614" s="47" t="str">
        <f t="shared" si="120"/>
        <v/>
      </c>
      <c r="AD614" s="47" t="str">
        <f t="shared" si="124"/>
        <v/>
      </c>
      <c r="AE614" s="1"/>
      <c r="AF614" s="48" t="str">
        <f>IF(NOT(AND(LEFT(R614,1)="L",R614&lt;&gt;"LIGNE")),"",IFERROR(VLOOKUP(UPPER(TRIM(V614)),AP4:AS49,2,FALSE),""))</f>
        <v/>
      </c>
      <c r="AG614" s="49" t="str">
        <f>IF(NOT(AND(LEFT(R614,1)="L",R614&lt;&gt;"LIGNE")),"",IFERROR(VLOOKUP(UPPER(TRIM(V614)),AP4:AS49,3,FALSE),""))</f>
        <v/>
      </c>
      <c r="AH614" s="49" t="str">
        <f t="shared" si="121"/>
        <v/>
      </c>
      <c r="AI614" s="49" t="str">
        <f t="shared" si="125"/>
        <v/>
      </c>
      <c r="AJ614" s="49" t="str">
        <f t="shared" si="126"/>
        <v/>
      </c>
      <c r="AK614" s="40" t="str">
        <f>IF(R614="RECETTE","",IF(R614="PRINCIPAL AUTEUR",IF(OR(S614="",T614="",V614="",W614="",S614=0),"",IFERROR(IF(OR(VLOOKUP(UPPER(TRIM(SUBSTITUTE(T614,CHAR(160)," "))),AP4:AS49,2,FALSE)&lt;&gt;VLOOKUP(UPPER(TRIM(SUBSTITUTE(W614,CHAR(160)," "))),AP4:AS49,2,FALSE),AND(VLOOKUP(UPPER(TRIM(SUBSTITUTE(T614,CHAR(160)," "))),AP4:AS49,2,FALSE)="AUTRE",UPPER(TRIM(SUBSTITUTE(T614,CHAR(160)," ")))&lt;&gt;UPPER(TRIM(SUBSTITUTE(W614,CHAR(160)," "))))),"",(V614*VLOOKUP(UPPER(TRIM(SUBSTITUTE(W614,CHAR(160)," "))),AP4:AS49,3,FALSE))/(S614*VLOOKUP(UPPER(TRIM(SUBSTITUTE(T614,CHAR(160)," "))),AP4:AS49,3,FALSE))),"")),IFERROR(AK613,"")))</f>
        <v/>
      </c>
      <c r="AL614" s="40" t="str">
        <f t="shared" si="127"/>
        <v/>
      </c>
      <c r="AM614" s="50">
        <f t="shared" si="128"/>
        <v>0</v>
      </c>
      <c r="AN614" s="1"/>
      <c r="AO614" s="1"/>
      <c r="AP614" s="75" t="s">
        <v>110</v>
      </c>
      <c r="AQ614" s="1"/>
      <c r="AR614" s="1"/>
      <c r="AS614" s="1"/>
      <c r="BJ614" s="229">
        <v>1</v>
      </c>
    </row>
    <row r="615" spans="2:62" ht="20.100000000000001" customHeight="1" x14ac:dyDescent="0.25">
      <c r="B615" s="178">
        <f t="shared" ref="B615:B661" si="129">LEN(C615)+LEN(D615)+LEN(E615)+LEN(F615)+LEN(G615)+LEN(H615)+LEN(I615)</f>
        <v>0</v>
      </c>
      <c r="C615" s="156"/>
      <c r="D615" s="157"/>
      <c r="E615" s="157"/>
      <c r="F615" s="157"/>
      <c r="G615" s="157"/>
      <c r="H615" s="157"/>
      <c r="I615" s="158"/>
      <c r="K615" s="255" t="str">
        <f t="shared" si="118"/>
        <v>►</v>
      </c>
      <c r="L615" s="341"/>
      <c r="M615" s="341"/>
      <c r="N615" s="341"/>
      <c r="O615" s="341"/>
      <c r="P615" s="341"/>
      <c r="Q615" s="1"/>
      <c r="R615" s="1"/>
      <c r="S615" s="77"/>
      <c r="T615" s="77"/>
      <c r="U615" s="77"/>
      <c r="V615" s="77"/>
      <c r="W615" s="1"/>
      <c r="X615" s="46" t="str">
        <f t="shared" si="122"/>
        <v/>
      </c>
      <c r="Y615" s="46" t="str">
        <f>IF(NOT(AND(LEFT(R615,1)="L",R615&lt;&gt;"LIGNE")),"",IF(UPPER(TRIM(W615))="QS","Qt. suffisante",IF(AJ615="","",IF(AF615="MASSE",IF(AJ615&gt;=1,"Kg","g"),IF(AF615="VOLUME",IF(AJ615&gt;=1,"L","cl"),IFERROR(VLOOKUP(UPPER(TRIM(V615)),AP4:AS49,4,FALSE),V615))))))</f>
        <v/>
      </c>
      <c r="Z615" s="78" t="str">
        <f t="shared" si="123"/>
        <v/>
      </c>
      <c r="AA615" s="45" t="str">
        <f>IF(NOT(AND(LEFT(R615,1)="L",R615&lt;&gt;"LIGNE")),"",IF(UPPER(TRIM(W615))="QS","Qt. suffisante",IF(AI615="","",IF(AF615="MASSE",IF(AI615&gt;=1,"Kg","g"),IF(AF615="VOLUME",IF(AI615&gt;=1,"L","cl"),IFERROR(VLOOKUP(UPPER(TRIM(V615)),AP4:AS49,4,FALSE),V615))))))</f>
        <v/>
      </c>
      <c r="AB615" s="47" t="str">
        <f t="shared" si="119"/>
        <v/>
      </c>
      <c r="AC615" s="47" t="str">
        <f t="shared" si="120"/>
        <v/>
      </c>
      <c r="AD615" s="47" t="str">
        <f t="shared" si="124"/>
        <v/>
      </c>
      <c r="AE615" s="1"/>
      <c r="AF615" s="48" t="str">
        <f>IF(NOT(AND(LEFT(R615,1)="L",R615&lt;&gt;"LIGNE")),"",IFERROR(VLOOKUP(UPPER(TRIM(V615)),AP4:AS49,2,FALSE),""))</f>
        <v/>
      </c>
      <c r="AG615" s="49" t="str">
        <f>IF(NOT(AND(LEFT(R615,1)="L",R615&lt;&gt;"LIGNE")),"",IFERROR(VLOOKUP(UPPER(TRIM(V615)),AP4:AS49,3,FALSE),""))</f>
        <v/>
      </c>
      <c r="AH615" s="49" t="str">
        <f t="shared" si="121"/>
        <v/>
      </c>
      <c r="AI615" s="49" t="str">
        <f t="shared" si="125"/>
        <v/>
      </c>
      <c r="AJ615" s="49" t="str">
        <f t="shared" si="126"/>
        <v/>
      </c>
      <c r="AK615" s="40" t="str">
        <f>IF(R615="RECETTE","",IF(R615="PRINCIPAL AUTEUR",IF(OR(S615="",T615="",V615="",W615="",S615=0),"",IFERROR(IF(OR(VLOOKUP(UPPER(TRIM(SUBSTITUTE(T615,CHAR(160)," "))),AP4:AS49,2,FALSE)&lt;&gt;VLOOKUP(UPPER(TRIM(SUBSTITUTE(W615,CHAR(160)," "))),AP4:AS49,2,FALSE),AND(VLOOKUP(UPPER(TRIM(SUBSTITUTE(T615,CHAR(160)," "))),AP4:AS49,2,FALSE)="AUTRE",UPPER(TRIM(SUBSTITUTE(T615,CHAR(160)," ")))&lt;&gt;UPPER(TRIM(SUBSTITUTE(W615,CHAR(160)," "))))),"",(V615*VLOOKUP(UPPER(TRIM(SUBSTITUTE(W615,CHAR(160)," "))),AP4:AS49,3,FALSE))/(S615*VLOOKUP(UPPER(TRIM(SUBSTITUTE(T615,CHAR(160)," "))),AP4:AS49,3,FALSE))),"")),IFERROR(AK614,"")))</f>
        <v/>
      </c>
      <c r="AL615" s="40" t="str">
        <f t="shared" si="127"/>
        <v/>
      </c>
      <c r="AM615" s="50">
        <f t="shared" si="128"/>
        <v>0</v>
      </c>
      <c r="AN615" s="1"/>
      <c r="AO615" s="1"/>
      <c r="AP615" s="15" t="s">
        <v>323</v>
      </c>
      <c r="AQ615" s="1"/>
      <c r="AR615" s="1"/>
      <c r="AS615" s="1"/>
      <c r="BJ615" s="229">
        <v>1</v>
      </c>
    </row>
    <row r="616" spans="2:62" ht="20.100000000000001" customHeight="1" x14ac:dyDescent="0.25">
      <c r="B616" s="178">
        <f t="shared" si="129"/>
        <v>0</v>
      </c>
      <c r="C616" s="156"/>
      <c r="D616" s="157"/>
      <c r="E616" s="157"/>
      <c r="F616" s="157"/>
      <c r="G616" s="157"/>
      <c r="H616" s="157"/>
      <c r="I616" s="158"/>
      <c r="K616" s="255" t="str">
        <f t="shared" si="118"/>
        <v>►</v>
      </c>
      <c r="L616" s="341"/>
      <c r="M616" s="341"/>
      <c r="N616" s="341"/>
      <c r="O616" s="341"/>
      <c r="P616" s="341"/>
      <c r="Q616" s="1"/>
      <c r="R616" s="1"/>
      <c r="S616" s="77"/>
      <c r="T616" s="77"/>
      <c r="U616" s="77"/>
      <c r="V616" s="77"/>
      <c r="W616" s="1"/>
      <c r="X616" s="46" t="str">
        <f t="shared" si="122"/>
        <v/>
      </c>
      <c r="Y616" s="46" t="str">
        <f>IF(NOT(AND(LEFT(R616,1)="L",R616&lt;&gt;"LIGNE")),"",IF(UPPER(TRIM(W616))="QS","Qt. suffisante",IF(AJ616="","",IF(AF616="MASSE",IF(AJ616&gt;=1,"Kg","g"),IF(AF616="VOLUME",IF(AJ616&gt;=1,"L","cl"),IFERROR(VLOOKUP(UPPER(TRIM(V616)),AP4:AS49,4,FALSE),V616))))))</f>
        <v/>
      </c>
      <c r="Z616" s="78" t="str">
        <f t="shared" si="123"/>
        <v/>
      </c>
      <c r="AA616" s="45" t="str">
        <f>IF(NOT(AND(LEFT(R616,1)="L",R616&lt;&gt;"LIGNE")),"",IF(UPPER(TRIM(W616))="QS","Qt. suffisante",IF(AI616="","",IF(AF616="MASSE",IF(AI616&gt;=1,"Kg","g"),IF(AF616="VOLUME",IF(AI616&gt;=1,"L","cl"),IFERROR(VLOOKUP(UPPER(TRIM(V616)),AP4:AS49,4,FALSE),V616))))))</f>
        <v/>
      </c>
      <c r="AB616" s="47" t="str">
        <f t="shared" si="119"/>
        <v/>
      </c>
      <c r="AC616" s="47" t="str">
        <f t="shared" si="120"/>
        <v/>
      </c>
      <c r="AD616" s="47" t="str">
        <f t="shared" si="124"/>
        <v/>
      </c>
      <c r="AE616" s="1"/>
      <c r="AF616" s="48" t="str">
        <f>IF(NOT(AND(LEFT(R616,1)="L",R616&lt;&gt;"LIGNE")),"",IFERROR(VLOOKUP(UPPER(TRIM(V616)),AP4:AS49,2,FALSE),""))</f>
        <v/>
      </c>
      <c r="AG616" s="49" t="str">
        <f>IF(NOT(AND(LEFT(R616,1)="L",R616&lt;&gt;"LIGNE")),"",IFERROR(VLOOKUP(UPPER(TRIM(V616)),AP4:AS49,3,FALSE),""))</f>
        <v/>
      </c>
      <c r="AH616" s="49" t="str">
        <f t="shared" si="121"/>
        <v/>
      </c>
      <c r="AI616" s="49" t="str">
        <f t="shared" si="125"/>
        <v/>
      </c>
      <c r="AJ616" s="49" t="str">
        <f t="shared" si="126"/>
        <v/>
      </c>
      <c r="AK616" s="40" t="str">
        <f>IF(R616="RECETTE","",IF(R616="PRINCIPAL AUTEUR",IF(OR(S616="",T616="",V616="",W616="",S616=0),"",IFERROR(IF(OR(VLOOKUP(UPPER(TRIM(SUBSTITUTE(T616,CHAR(160)," "))),AP4:AS49,2,FALSE)&lt;&gt;VLOOKUP(UPPER(TRIM(SUBSTITUTE(W616,CHAR(160)," "))),AP4:AS49,2,FALSE),AND(VLOOKUP(UPPER(TRIM(SUBSTITUTE(T616,CHAR(160)," "))),AP4:AS49,2,FALSE)="AUTRE",UPPER(TRIM(SUBSTITUTE(T616,CHAR(160)," ")))&lt;&gt;UPPER(TRIM(SUBSTITUTE(W616,CHAR(160)," "))))),"",(V616*VLOOKUP(UPPER(TRIM(SUBSTITUTE(W616,CHAR(160)," "))),AP4:AS49,3,FALSE))/(S616*VLOOKUP(UPPER(TRIM(SUBSTITUTE(T616,CHAR(160)," "))),AP4:AS49,3,FALSE))),"")),IFERROR(AK615,"")))</f>
        <v/>
      </c>
      <c r="AL616" s="40" t="str">
        <f t="shared" si="127"/>
        <v/>
      </c>
      <c r="AM616" s="50">
        <f t="shared" si="128"/>
        <v>0</v>
      </c>
      <c r="AN616" s="1"/>
      <c r="AO616" s="1"/>
      <c r="AP616" s="21" t="s">
        <v>272</v>
      </c>
      <c r="AQ616" s="1"/>
      <c r="AR616" s="1"/>
      <c r="AS616" s="1"/>
      <c r="BJ616" s="229">
        <v>1</v>
      </c>
    </row>
    <row r="617" spans="2:62" ht="20.100000000000001" customHeight="1" x14ac:dyDescent="0.25">
      <c r="B617" s="178">
        <f t="shared" si="129"/>
        <v>0</v>
      </c>
      <c r="C617" s="156"/>
      <c r="D617" s="157"/>
      <c r="E617" s="157"/>
      <c r="F617" s="157"/>
      <c r="G617" s="157"/>
      <c r="H617" s="157"/>
      <c r="I617" s="158"/>
      <c r="K617" s="255" t="str">
        <f t="shared" si="118"/>
        <v>►</v>
      </c>
      <c r="L617" s="341"/>
      <c r="M617" s="341"/>
      <c r="N617" s="341"/>
      <c r="O617" s="341"/>
      <c r="P617" s="341"/>
      <c r="Q617" s="1"/>
      <c r="R617" s="1"/>
      <c r="S617" s="77"/>
      <c r="T617" s="77"/>
      <c r="U617" s="77"/>
      <c r="V617" s="77"/>
      <c r="W617" s="1"/>
      <c r="X617" s="46" t="str">
        <f t="shared" si="122"/>
        <v/>
      </c>
      <c r="Y617" s="46" t="str">
        <f>IF(NOT(AND(LEFT(R617,1)="L",R617&lt;&gt;"LIGNE")),"",IF(UPPER(TRIM(W617))="QS","Qt. suffisante",IF(AJ617="","",IF(AF617="MASSE",IF(AJ617&gt;=1,"Kg","g"),IF(AF617="VOLUME",IF(AJ617&gt;=1,"L","cl"),IFERROR(VLOOKUP(UPPER(TRIM(V617)),AP4:AS49,4,FALSE),V617))))))</f>
        <v/>
      </c>
      <c r="Z617" s="78" t="str">
        <f t="shared" si="123"/>
        <v/>
      </c>
      <c r="AA617" s="45" t="str">
        <f>IF(NOT(AND(LEFT(R617,1)="L",R617&lt;&gt;"LIGNE")),"",IF(UPPER(TRIM(W617))="QS","Qt. suffisante",IF(AI617="","",IF(AF617="MASSE",IF(AI617&gt;=1,"Kg","g"),IF(AF617="VOLUME",IF(AI617&gt;=1,"L","cl"),IFERROR(VLOOKUP(UPPER(TRIM(V617)),AP4:AS49,4,FALSE),V617))))))</f>
        <v/>
      </c>
      <c r="AB617" s="47" t="str">
        <f t="shared" si="119"/>
        <v/>
      </c>
      <c r="AC617" s="47" t="str">
        <f t="shared" si="120"/>
        <v/>
      </c>
      <c r="AD617" s="47" t="str">
        <f t="shared" si="124"/>
        <v/>
      </c>
      <c r="AE617" s="1"/>
      <c r="AF617" s="48" t="str">
        <f>IF(NOT(AND(LEFT(R617,1)="L",R617&lt;&gt;"LIGNE")),"",IFERROR(VLOOKUP(UPPER(TRIM(V617)),AP4:AS49,2,FALSE),""))</f>
        <v/>
      </c>
      <c r="AG617" s="49" t="str">
        <f>IF(NOT(AND(LEFT(R617,1)="L",R617&lt;&gt;"LIGNE")),"",IFERROR(VLOOKUP(UPPER(TRIM(V617)),AP4:AS49,3,FALSE),""))</f>
        <v/>
      </c>
      <c r="AH617" s="49" t="str">
        <f t="shared" si="121"/>
        <v/>
      </c>
      <c r="AI617" s="49" t="str">
        <f t="shared" si="125"/>
        <v/>
      </c>
      <c r="AJ617" s="49" t="str">
        <f t="shared" si="126"/>
        <v/>
      </c>
      <c r="AK617" s="40" t="str">
        <f>IF(R617="RECETTE","",IF(R617="PRINCIPAL AUTEUR",IF(OR(S617="",T617="",V617="",W617="",S617=0),"",IFERROR(IF(OR(VLOOKUP(UPPER(TRIM(SUBSTITUTE(T617,CHAR(160)," "))),AP4:AS49,2,FALSE)&lt;&gt;VLOOKUP(UPPER(TRIM(SUBSTITUTE(W617,CHAR(160)," "))),AP4:AS49,2,FALSE),AND(VLOOKUP(UPPER(TRIM(SUBSTITUTE(T617,CHAR(160)," "))),AP4:AS49,2,FALSE)="AUTRE",UPPER(TRIM(SUBSTITUTE(T617,CHAR(160)," ")))&lt;&gt;UPPER(TRIM(SUBSTITUTE(W617,CHAR(160)," "))))),"",(V617*VLOOKUP(UPPER(TRIM(SUBSTITUTE(W617,CHAR(160)," "))),AP4:AS49,3,FALSE))/(S617*VLOOKUP(UPPER(TRIM(SUBSTITUTE(T617,CHAR(160)," "))),AP4:AS49,3,FALSE))),"")),IFERROR(AK616,"")))</f>
        <v/>
      </c>
      <c r="AL617" s="40" t="str">
        <f t="shared" si="127"/>
        <v/>
      </c>
      <c r="AM617" s="50">
        <f t="shared" si="128"/>
        <v>0</v>
      </c>
      <c r="AN617" s="1"/>
      <c r="AO617" s="1"/>
      <c r="AP617" s="26" t="s">
        <v>469</v>
      </c>
      <c r="AQ617" s="1"/>
      <c r="AR617" s="1"/>
      <c r="AS617" s="1"/>
      <c r="BJ617" s="229">
        <v>1</v>
      </c>
    </row>
    <row r="618" spans="2:62" ht="20.100000000000001" customHeight="1" x14ac:dyDescent="0.25">
      <c r="B618" s="178">
        <f t="shared" si="129"/>
        <v>0</v>
      </c>
      <c r="C618" s="156"/>
      <c r="D618" s="157"/>
      <c r="E618" s="157"/>
      <c r="F618" s="157"/>
      <c r="G618" s="157"/>
      <c r="H618" s="157"/>
      <c r="I618" s="158"/>
      <c r="K618" s="255" t="str">
        <f t="shared" si="118"/>
        <v>►</v>
      </c>
      <c r="L618" s="341"/>
      <c r="M618" s="341"/>
      <c r="N618" s="341"/>
      <c r="O618" s="341"/>
      <c r="P618" s="341"/>
      <c r="Q618" s="1"/>
      <c r="R618" s="1"/>
      <c r="S618" s="77"/>
      <c r="T618" s="77"/>
      <c r="U618" s="77"/>
      <c r="V618" s="77"/>
      <c r="W618" s="1"/>
      <c r="X618" s="46" t="str">
        <f t="shared" si="122"/>
        <v/>
      </c>
      <c r="Y618" s="46" t="str">
        <f>IF(NOT(AND(LEFT(R618,1)="L",R618&lt;&gt;"LIGNE")),"",IF(UPPER(TRIM(W618))="QS","Qt. suffisante",IF(AJ618="","",IF(AF618="MASSE",IF(AJ618&gt;=1,"Kg","g"),IF(AF618="VOLUME",IF(AJ618&gt;=1,"L","cl"),IFERROR(VLOOKUP(UPPER(TRIM(V618)),AP4:AS49,4,FALSE),V618))))))</f>
        <v/>
      </c>
      <c r="Z618" s="78" t="str">
        <f t="shared" si="123"/>
        <v/>
      </c>
      <c r="AA618" s="45" t="str">
        <f>IF(NOT(AND(LEFT(R618,1)="L",R618&lt;&gt;"LIGNE")),"",IF(UPPER(TRIM(W618))="QS","Qt. suffisante",IF(AI618="","",IF(AF618="MASSE",IF(AI618&gt;=1,"Kg","g"),IF(AF618="VOLUME",IF(AI618&gt;=1,"L","cl"),IFERROR(VLOOKUP(UPPER(TRIM(V618)),AP4:AS49,4,FALSE),V618))))))</f>
        <v/>
      </c>
      <c r="AB618" s="47" t="str">
        <f t="shared" si="119"/>
        <v/>
      </c>
      <c r="AC618" s="47" t="str">
        <f t="shared" si="120"/>
        <v/>
      </c>
      <c r="AD618" s="47" t="str">
        <f t="shared" si="124"/>
        <v/>
      </c>
      <c r="AE618" s="1"/>
      <c r="AF618" s="48" t="str">
        <f>IF(NOT(AND(LEFT(R618,1)="L",R618&lt;&gt;"LIGNE")),"",IFERROR(VLOOKUP(UPPER(TRIM(V618)),AP4:AS49,2,FALSE),""))</f>
        <v/>
      </c>
      <c r="AG618" s="49" t="str">
        <f>IF(NOT(AND(LEFT(R618,1)="L",R618&lt;&gt;"LIGNE")),"",IFERROR(VLOOKUP(UPPER(TRIM(V618)),AP4:AS49,3,FALSE),""))</f>
        <v/>
      </c>
      <c r="AH618" s="49" t="str">
        <f t="shared" si="121"/>
        <v/>
      </c>
      <c r="AI618" s="49" t="str">
        <f t="shared" si="125"/>
        <v/>
      </c>
      <c r="AJ618" s="49" t="str">
        <f t="shared" si="126"/>
        <v/>
      </c>
      <c r="AK618" s="40" t="str">
        <f>IF(R618="RECETTE","",IF(R618="PRINCIPAL AUTEUR",IF(OR(S618="",T618="",V618="",W618="",S618=0),"",IFERROR(IF(OR(VLOOKUP(UPPER(TRIM(SUBSTITUTE(T618,CHAR(160)," "))),AP4:AS49,2,FALSE)&lt;&gt;VLOOKUP(UPPER(TRIM(SUBSTITUTE(W618,CHAR(160)," "))),AP4:AS49,2,FALSE),AND(VLOOKUP(UPPER(TRIM(SUBSTITUTE(T618,CHAR(160)," "))),AP4:AS49,2,FALSE)="AUTRE",UPPER(TRIM(SUBSTITUTE(T618,CHAR(160)," ")))&lt;&gt;UPPER(TRIM(SUBSTITUTE(W618,CHAR(160)," "))))),"",(V618*VLOOKUP(UPPER(TRIM(SUBSTITUTE(W618,CHAR(160)," "))),AP4:AS49,3,FALSE))/(S618*VLOOKUP(UPPER(TRIM(SUBSTITUTE(T618,CHAR(160)," "))),AP4:AS49,3,FALSE))),"")),IFERROR(AK617,"")))</f>
        <v/>
      </c>
      <c r="AL618" s="40" t="str">
        <f t="shared" si="127"/>
        <v/>
      </c>
      <c r="AM618" s="50">
        <f t="shared" si="128"/>
        <v>0</v>
      </c>
      <c r="AN618" s="1"/>
      <c r="AO618" s="1"/>
      <c r="AP618" s="26" t="s">
        <v>470</v>
      </c>
      <c r="AQ618" s="1"/>
      <c r="AR618" s="1"/>
      <c r="AS618" s="1"/>
      <c r="BJ618" s="229">
        <v>1</v>
      </c>
    </row>
    <row r="619" spans="2:62" ht="20.100000000000001" customHeight="1" x14ac:dyDescent="0.25">
      <c r="B619" s="178">
        <f t="shared" si="129"/>
        <v>0</v>
      </c>
      <c r="C619" s="156"/>
      <c r="D619" s="157"/>
      <c r="E619" s="157"/>
      <c r="F619" s="157"/>
      <c r="G619" s="157"/>
      <c r="H619" s="157"/>
      <c r="I619" s="158"/>
      <c r="K619" s="255" t="str">
        <f t="shared" si="118"/>
        <v>►</v>
      </c>
      <c r="L619" s="341"/>
      <c r="M619" s="341"/>
      <c r="N619" s="341"/>
      <c r="O619" s="341"/>
      <c r="P619" s="341"/>
      <c r="Q619" s="1"/>
      <c r="R619" s="1"/>
      <c r="S619" s="77"/>
      <c r="T619" s="77"/>
      <c r="U619" s="77"/>
      <c r="V619" s="77"/>
      <c r="W619" s="1"/>
      <c r="X619" s="46" t="str">
        <f t="shared" si="122"/>
        <v/>
      </c>
      <c r="Y619" s="46" t="str">
        <f>IF(NOT(AND(LEFT(R619,1)="L",R619&lt;&gt;"LIGNE")),"",IF(UPPER(TRIM(W619))="QS","Qt. suffisante",IF(AJ619="","",IF(AF619="MASSE",IF(AJ619&gt;=1,"Kg","g"),IF(AF619="VOLUME",IF(AJ619&gt;=1,"L","cl"),IFERROR(VLOOKUP(UPPER(TRIM(V619)),AP4:AS49,4,FALSE),V619))))))</f>
        <v/>
      </c>
      <c r="Z619" s="78" t="str">
        <f t="shared" si="123"/>
        <v/>
      </c>
      <c r="AA619" s="45" t="str">
        <f>IF(NOT(AND(LEFT(R619,1)="L",R619&lt;&gt;"LIGNE")),"",IF(UPPER(TRIM(W619))="QS","Qt. suffisante",IF(AI619="","",IF(AF619="MASSE",IF(AI619&gt;=1,"Kg","g"),IF(AF619="VOLUME",IF(AI619&gt;=1,"L","cl"),IFERROR(VLOOKUP(UPPER(TRIM(V619)),AP4:AS49,4,FALSE),V619))))))</f>
        <v/>
      </c>
      <c r="AB619" s="47" t="str">
        <f t="shared" si="119"/>
        <v/>
      </c>
      <c r="AC619" s="47" t="str">
        <f t="shared" si="120"/>
        <v/>
      </c>
      <c r="AD619" s="47" t="str">
        <f t="shared" si="124"/>
        <v/>
      </c>
      <c r="AE619" s="1"/>
      <c r="AF619" s="48" t="str">
        <f>IF(NOT(AND(LEFT(R619,1)="L",R619&lt;&gt;"LIGNE")),"",IFERROR(VLOOKUP(UPPER(TRIM(V619)),AP4:AS49,2,FALSE),""))</f>
        <v/>
      </c>
      <c r="AG619" s="49" t="str">
        <f>IF(NOT(AND(LEFT(R619,1)="L",R619&lt;&gt;"LIGNE")),"",IFERROR(VLOOKUP(UPPER(TRIM(V619)),AP4:AS49,3,FALSE),""))</f>
        <v/>
      </c>
      <c r="AH619" s="49" t="str">
        <f t="shared" si="121"/>
        <v/>
      </c>
      <c r="AI619" s="49" t="str">
        <f t="shared" si="125"/>
        <v/>
      </c>
      <c r="AJ619" s="49" t="str">
        <f t="shared" si="126"/>
        <v/>
      </c>
      <c r="AK619" s="40" t="str">
        <f>IF(R619="RECETTE","",IF(R619="PRINCIPAL AUTEUR",IF(OR(S619="",T619="",V619="",W619="",S619=0),"",IFERROR(IF(OR(VLOOKUP(UPPER(TRIM(SUBSTITUTE(T619,CHAR(160)," "))),AP4:AS49,2,FALSE)&lt;&gt;VLOOKUP(UPPER(TRIM(SUBSTITUTE(W619,CHAR(160)," "))),AP4:AS49,2,FALSE),AND(VLOOKUP(UPPER(TRIM(SUBSTITUTE(T619,CHAR(160)," "))),AP4:AS49,2,FALSE)="AUTRE",UPPER(TRIM(SUBSTITUTE(T619,CHAR(160)," ")))&lt;&gt;UPPER(TRIM(SUBSTITUTE(W619,CHAR(160)," "))))),"",(V619*VLOOKUP(UPPER(TRIM(SUBSTITUTE(W619,CHAR(160)," "))),AP4:AS49,3,FALSE))/(S619*VLOOKUP(UPPER(TRIM(SUBSTITUTE(T619,CHAR(160)," "))),AP4:AS49,3,FALSE))),"")),IFERROR(AK618,"")))</f>
        <v/>
      </c>
      <c r="AL619" s="40" t="str">
        <f t="shared" si="127"/>
        <v/>
      </c>
      <c r="AM619" s="50">
        <f t="shared" si="128"/>
        <v>0</v>
      </c>
      <c r="AN619" s="1"/>
      <c r="AO619" s="1"/>
      <c r="AP619" s="26" t="s">
        <v>471</v>
      </c>
      <c r="AQ619" s="1"/>
      <c r="AR619" s="1"/>
      <c r="AS619" s="1"/>
      <c r="BJ619" s="229">
        <v>1</v>
      </c>
    </row>
    <row r="620" spans="2:62" ht="20.100000000000001" customHeight="1" x14ac:dyDescent="0.25">
      <c r="B620" s="178">
        <f t="shared" si="129"/>
        <v>0</v>
      </c>
      <c r="C620" s="156"/>
      <c r="D620" s="157"/>
      <c r="E620" s="157"/>
      <c r="F620" s="157"/>
      <c r="G620" s="157"/>
      <c r="H620" s="157"/>
      <c r="I620" s="158"/>
      <c r="K620" s="255" t="str">
        <f t="shared" si="118"/>
        <v>►</v>
      </c>
      <c r="L620" s="341"/>
      <c r="M620" s="341"/>
      <c r="N620" s="341"/>
      <c r="O620" s="341"/>
      <c r="P620" s="341"/>
      <c r="Q620" s="1"/>
      <c r="R620" s="1"/>
      <c r="S620" s="77"/>
      <c r="T620" s="77"/>
      <c r="U620" s="77"/>
      <c r="V620" s="77"/>
      <c r="W620" s="1"/>
      <c r="X620" s="46" t="str">
        <f t="shared" si="122"/>
        <v/>
      </c>
      <c r="Y620" s="46" t="str">
        <f>IF(NOT(AND(LEFT(R620,1)="L",R620&lt;&gt;"LIGNE")),"",IF(UPPER(TRIM(W620))="QS","Qt. suffisante",IF(AJ620="","",IF(AF620="MASSE",IF(AJ620&gt;=1,"Kg","g"),IF(AF620="VOLUME",IF(AJ620&gt;=1,"L","cl"),IFERROR(VLOOKUP(UPPER(TRIM(V620)),AP4:AS49,4,FALSE),V620))))))</f>
        <v/>
      </c>
      <c r="Z620" s="78" t="str">
        <f t="shared" si="123"/>
        <v/>
      </c>
      <c r="AA620" s="45" t="str">
        <f>IF(NOT(AND(LEFT(R620,1)="L",R620&lt;&gt;"LIGNE")),"",IF(UPPER(TRIM(W620))="QS","Qt. suffisante",IF(AI620="","",IF(AF620="MASSE",IF(AI620&gt;=1,"Kg","g"),IF(AF620="VOLUME",IF(AI620&gt;=1,"L","cl"),IFERROR(VLOOKUP(UPPER(TRIM(V620)),AP4:AS49,4,FALSE),V620))))))</f>
        <v/>
      </c>
      <c r="AB620" s="47" t="str">
        <f t="shared" si="119"/>
        <v/>
      </c>
      <c r="AC620" s="47" t="str">
        <f t="shared" si="120"/>
        <v/>
      </c>
      <c r="AD620" s="47" t="str">
        <f t="shared" si="124"/>
        <v/>
      </c>
      <c r="AE620" s="1"/>
      <c r="AF620" s="48" t="str">
        <f>IF(NOT(AND(LEFT(R620,1)="L",R620&lt;&gt;"LIGNE")),"",IFERROR(VLOOKUP(UPPER(TRIM(V620)),AP4:AS49,2,FALSE),""))</f>
        <v/>
      </c>
      <c r="AG620" s="49" t="str">
        <f>IF(NOT(AND(LEFT(R620,1)="L",R620&lt;&gt;"LIGNE")),"",IFERROR(VLOOKUP(UPPER(TRIM(V620)),AP4:AS49,3,FALSE),""))</f>
        <v/>
      </c>
      <c r="AH620" s="49" t="str">
        <f t="shared" si="121"/>
        <v/>
      </c>
      <c r="AI620" s="49" t="str">
        <f t="shared" si="125"/>
        <v/>
      </c>
      <c r="AJ620" s="49" t="str">
        <f t="shared" si="126"/>
        <v/>
      </c>
      <c r="AK620" s="40" t="str">
        <f>IF(R620="RECETTE","",IF(R620="PRINCIPAL AUTEUR",IF(OR(S620="",T620="",V620="",W620="",S620=0),"",IFERROR(IF(OR(VLOOKUP(UPPER(TRIM(SUBSTITUTE(T620,CHAR(160)," "))),AP4:AS49,2,FALSE)&lt;&gt;VLOOKUP(UPPER(TRIM(SUBSTITUTE(W620,CHAR(160)," "))),AP4:AS49,2,FALSE),AND(VLOOKUP(UPPER(TRIM(SUBSTITUTE(T620,CHAR(160)," "))),AP4:AS49,2,FALSE)="AUTRE",UPPER(TRIM(SUBSTITUTE(T620,CHAR(160)," ")))&lt;&gt;UPPER(TRIM(SUBSTITUTE(W620,CHAR(160)," "))))),"",(V620*VLOOKUP(UPPER(TRIM(SUBSTITUTE(W620,CHAR(160)," "))),AP4:AS49,3,FALSE))/(S620*VLOOKUP(UPPER(TRIM(SUBSTITUTE(T620,CHAR(160)," "))),AP4:AS49,3,FALSE))),"")),IFERROR(AK619,"")))</f>
        <v/>
      </c>
      <c r="AL620" s="40" t="str">
        <f t="shared" si="127"/>
        <v/>
      </c>
      <c r="AM620" s="50">
        <f t="shared" si="128"/>
        <v>0</v>
      </c>
      <c r="AN620" s="1"/>
      <c r="AO620" s="1"/>
      <c r="AP620" s="51" t="s">
        <v>0</v>
      </c>
      <c r="AQ620" s="1"/>
      <c r="AR620" s="1"/>
      <c r="AS620" s="1"/>
      <c r="BJ620" s="229">
        <v>1</v>
      </c>
    </row>
    <row r="621" spans="2:62" ht="20.100000000000001" customHeight="1" x14ac:dyDescent="0.25">
      <c r="B621" s="178">
        <f t="shared" si="129"/>
        <v>0</v>
      </c>
      <c r="C621" s="156"/>
      <c r="D621" s="157"/>
      <c r="E621" s="157"/>
      <c r="F621" s="157"/>
      <c r="G621" s="157"/>
      <c r="H621" s="157"/>
      <c r="I621" s="158"/>
      <c r="K621" s="255" t="str">
        <f t="shared" si="118"/>
        <v>►</v>
      </c>
      <c r="L621" s="341"/>
      <c r="M621" s="341"/>
      <c r="N621" s="341"/>
      <c r="O621" s="341"/>
      <c r="P621" s="341"/>
      <c r="Q621" s="1"/>
      <c r="R621" s="1"/>
      <c r="S621" s="77"/>
      <c r="T621" s="77"/>
      <c r="U621" s="77"/>
      <c r="V621" s="77"/>
      <c r="W621" s="1"/>
      <c r="X621" s="46" t="str">
        <f t="shared" si="122"/>
        <v/>
      </c>
      <c r="Y621" s="46" t="str">
        <f>IF(NOT(AND(LEFT(R621,1)="L",R621&lt;&gt;"LIGNE")),"",IF(UPPER(TRIM(W621))="QS","Qt. suffisante",IF(AJ621="","",IF(AF621="MASSE",IF(AJ621&gt;=1,"Kg","g"),IF(AF621="VOLUME",IF(AJ621&gt;=1,"L","cl"),IFERROR(VLOOKUP(UPPER(TRIM(V621)),AP4:AS49,4,FALSE),V621))))))</f>
        <v/>
      </c>
      <c r="Z621" s="78" t="str">
        <f t="shared" si="123"/>
        <v/>
      </c>
      <c r="AA621" s="45" t="str">
        <f>IF(NOT(AND(LEFT(R621,1)="L",R621&lt;&gt;"LIGNE")),"",IF(UPPER(TRIM(W621))="QS","Qt. suffisante",IF(AI621="","",IF(AF621="MASSE",IF(AI621&gt;=1,"Kg","g"),IF(AF621="VOLUME",IF(AI621&gt;=1,"L","cl"),IFERROR(VLOOKUP(UPPER(TRIM(V621)),AP4:AS49,4,FALSE),V621))))))</f>
        <v/>
      </c>
      <c r="AB621" s="47" t="str">
        <f t="shared" si="119"/>
        <v/>
      </c>
      <c r="AC621" s="47" t="str">
        <f t="shared" si="120"/>
        <v/>
      </c>
      <c r="AD621" s="47" t="str">
        <f t="shared" si="124"/>
        <v/>
      </c>
      <c r="AE621" s="1"/>
      <c r="AF621" s="48" t="str">
        <f>IF(NOT(AND(LEFT(R621,1)="L",R621&lt;&gt;"LIGNE")),"",IFERROR(VLOOKUP(UPPER(TRIM(V621)),AP4:AS49,2,FALSE),""))</f>
        <v/>
      </c>
      <c r="AG621" s="49" t="str">
        <f>IF(NOT(AND(LEFT(R621,1)="L",R621&lt;&gt;"LIGNE")),"",IFERROR(VLOOKUP(UPPER(TRIM(V621)),AP4:AS49,3,FALSE),""))</f>
        <v/>
      </c>
      <c r="AH621" s="49" t="str">
        <f t="shared" si="121"/>
        <v/>
      </c>
      <c r="AI621" s="49" t="str">
        <f t="shared" si="125"/>
        <v/>
      </c>
      <c r="AJ621" s="49" t="str">
        <f t="shared" si="126"/>
        <v/>
      </c>
      <c r="AK621" s="40" t="str">
        <f>IF(R621="RECETTE","",IF(R621="PRINCIPAL AUTEUR",IF(OR(S621="",T621="",V621="",W621="",S621=0),"",IFERROR(IF(OR(VLOOKUP(UPPER(TRIM(SUBSTITUTE(T621,CHAR(160)," "))),AP4:AS49,2,FALSE)&lt;&gt;VLOOKUP(UPPER(TRIM(SUBSTITUTE(W621,CHAR(160)," "))),AP4:AS49,2,FALSE),AND(VLOOKUP(UPPER(TRIM(SUBSTITUTE(T621,CHAR(160)," "))),AP4:AS49,2,FALSE)="AUTRE",UPPER(TRIM(SUBSTITUTE(T621,CHAR(160)," ")))&lt;&gt;UPPER(TRIM(SUBSTITUTE(W621,CHAR(160)," "))))),"",(V621*VLOOKUP(UPPER(TRIM(SUBSTITUTE(W621,CHAR(160)," "))),AP4:AS49,3,FALSE))/(S621*VLOOKUP(UPPER(TRIM(SUBSTITUTE(T621,CHAR(160)," "))),AP4:AS49,3,FALSE))),"")),IFERROR(AK620,"")))</f>
        <v/>
      </c>
      <c r="AL621" s="40" t="str">
        <f t="shared" si="127"/>
        <v/>
      </c>
      <c r="AM621" s="50">
        <f t="shared" si="128"/>
        <v>0</v>
      </c>
      <c r="AN621" s="1"/>
      <c r="AO621" s="1"/>
      <c r="AP621" s="55" t="s">
        <v>314</v>
      </c>
      <c r="AQ621" s="1"/>
      <c r="AR621" s="1"/>
      <c r="AS621" s="1"/>
      <c r="BJ621" s="229">
        <v>1</v>
      </c>
    </row>
    <row r="622" spans="2:62" ht="20.100000000000001" customHeight="1" x14ac:dyDescent="0.25">
      <c r="B622" s="178">
        <f t="shared" si="129"/>
        <v>0</v>
      </c>
      <c r="C622" s="156"/>
      <c r="D622" s="157"/>
      <c r="E622" s="157"/>
      <c r="F622" s="157"/>
      <c r="G622" s="157"/>
      <c r="H622" s="157"/>
      <c r="I622" s="158"/>
      <c r="K622" s="255" t="str">
        <f t="shared" si="118"/>
        <v>►</v>
      </c>
      <c r="L622" s="341"/>
      <c r="M622" s="341"/>
      <c r="N622" s="341"/>
      <c r="O622" s="341"/>
      <c r="P622" s="341"/>
      <c r="Q622" s="1"/>
      <c r="R622" s="1"/>
      <c r="S622" s="77"/>
      <c r="T622" s="77"/>
      <c r="U622" s="77"/>
      <c r="V622" s="77"/>
      <c r="W622" s="1"/>
      <c r="X622" s="46" t="str">
        <f t="shared" si="122"/>
        <v/>
      </c>
      <c r="Y622" s="46" t="str">
        <f>IF(NOT(AND(LEFT(R622,1)="L",R622&lt;&gt;"LIGNE")),"",IF(UPPER(TRIM(W622))="QS","Qt. suffisante",IF(AJ622="","",IF(AF622="MASSE",IF(AJ622&gt;=1,"Kg","g"),IF(AF622="VOLUME",IF(AJ622&gt;=1,"L","cl"),IFERROR(VLOOKUP(UPPER(TRIM(V622)),AP4:AS49,4,FALSE),V622))))))</f>
        <v/>
      </c>
      <c r="Z622" s="78" t="str">
        <f t="shared" si="123"/>
        <v/>
      </c>
      <c r="AA622" s="45" t="str">
        <f>IF(NOT(AND(LEFT(R622,1)="L",R622&lt;&gt;"LIGNE")),"",IF(UPPER(TRIM(W622))="QS","Qt. suffisante",IF(AI622="","",IF(AF622="MASSE",IF(AI622&gt;=1,"Kg","g"),IF(AF622="VOLUME",IF(AI622&gt;=1,"L","cl"),IFERROR(VLOOKUP(UPPER(TRIM(V622)),AP4:AS49,4,FALSE),V622))))))</f>
        <v/>
      </c>
      <c r="AB622" s="47" t="str">
        <f t="shared" si="119"/>
        <v/>
      </c>
      <c r="AC622" s="47" t="str">
        <f t="shared" si="120"/>
        <v/>
      </c>
      <c r="AD622" s="47" t="str">
        <f t="shared" si="124"/>
        <v/>
      </c>
      <c r="AE622" s="1"/>
      <c r="AF622" s="48" t="str">
        <f>IF(NOT(AND(LEFT(R622,1)="L",R622&lt;&gt;"LIGNE")),"",IFERROR(VLOOKUP(UPPER(TRIM(V622)),AP4:AS49,2,FALSE),""))</f>
        <v/>
      </c>
      <c r="AG622" s="49" t="str">
        <f>IF(NOT(AND(LEFT(R622,1)="L",R622&lt;&gt;"LIGNE")),"",IFERROR(VLOOKUP(UPPER(TRIM(V622)),AP4:AS49,3,FALSE),""))</f>
        <v/>
      </c>
      <c r="AH622" s="49" t="str">
        <f t="shared" si="121"/>
        <v/>
      </c>
      <c r="AI622" s="49" t="str">
        <f t="shared" si="125"/>
        <v/>
      </c>
      <c r="AJ622" s="49" t="str">
        <f t="shared" si="126"/>
        <v/>
      </c>
      <c r="AK622" s="40" t="str">
        <f>IF(R622="RECETTE","",IF(R622="PRINCIPAL AUTEUR",IF(OR(S622="",T622="",V622="",W622="",S622=0),"",IFERROR(IF(OR(VLOOKUP(UPPER(TRIM(SUBSTITUTE(T622,CHAR(160)," "))),AP4:AS49,2,FALSE)&lt;&gt;VLOOKUP(UPPER(TRIM(SUBSTITUTE(W622,CHAR(160)," "))),AP4:AS49,2,FALSE),AND(VLOOKUP(UPPER(TRIM(SUBSTITUTE(T622,CHAR(160)," "))),AP4:AS49,2,FALSE)="AUTRE",UPPER(TRIM(SUBSTITUTE(T622,CHAR(160)," ")))&lt;&gt;UPPER(TRIM(SUBSTITUTE(W622,CHAR(160)," "))))),"",(V622*VLOOKUP(UPPER(TRIM(SUBSTITUTE(W622,CHAR(160)," "))),AP4:AS49,3,FALSE))/(S622*VLOOKUP(UPPER(TRIM(SUBSTITUTE(T622,CHAR(160)," "))),AP4:AS49,3,FALSE))),"")),IFERROR(AK621,"")))</f>
        <v/>
      </c>
      <c r="AL622" s="40" t="str">
        <f t="shared" si="127"/>
        <v/>
      </c>
      <c r="AM622" s="50">
        <f t="shared" si="128"/>
        <v>0</v>
      </c>
      <c r="AN622" s="1"/>
      <c r="AO622" s="1"/>
      <c r="AP622" s="55" t="s">
        <v>312</v>
      </c>
      <c r="AQ622" s="1"/>
      <c r="AR622" s="1"/>
      <c r="AS622" s="1"/>
      <c r="BJ622" s="229">
        <v>1</v>
      </c>
    </row>
    <row r="623" spans="2:62" ht="20.100000000000001" customHeight="1" x14ac:dyDescent="0.25">
      <c r="B623" s="178">
        <f t="shared" si="129"/>
        <v>0</v>
      </c>
      <c r="C623" s="156"/>
      <c r="D623" s="157"/>
      <c r="E623" s="157"/>
      <c r="F623" s="157"/>
      <c r="G623" s="157"/>
      <c r="H623" s="157"/>
      <c r="I623" s="158"/>
      <c r="K623" s="255" t="str">
        <f t="shared" si="118"/>
        <v>►</v>
      </c>
      <c r="L623" s="341"/>
      <c r="M623" s="341"/>
      <c r="N623" s="341"/>
      <c r="O623" s="341"/>
      <c r="P623" s="341"/>
      <c r="Q623" s="1"/>
      <c r="R623" s="1"/>
      <c r="S623" s="77"/>
      <c r="T623" s="77"/>
      <c r="U623" s="77"/>
      <c r="V623" s="77"/>
      <c r="W623" s="1"/>
      <c r="X623" s="46" t="str">
        <f t="shared" si="122"/>
        <v/>
      </c>
      <c r="Y623" s="46" t="str">
        <f>IF(NOT(AND(LEFT(R623,1)="L",R623&lt;&gt;"LIGNE")),"",IF(UPPER(TRIM(W623))="QS","Qt. suffisante",IF(AJ623="","",IF(AF623="MASSE",IF(AJ623&gt;=1,"Kg","g"),IF(AF623="VOLUME",IF(AJ623&gt;=1,"L","cl"),IFERROR(VLOOKUP(UPPER(TRIM(V623)),AP4:AS49,4,FALSE),V623))))))</f>
        <v/>
      </c>
      <c r="Z623" s="78" t="str">
        <f t="shared" si="123"/>
        <v/>
      </c>
      <c r="AA623" s="45" t="str">
        <f>IF(NOT(AND(LEFT(R623,1)="L",R623&lt;&gt;"LIGNE")),"",IF(UPPER(TRIM(W623))="QS","Qt. suffisante",IF(AI623="","",IF(AF623="MASSE",IF(AI623&gt;=1,"Kg","g"),IF(AF623="VOLUME",IF(AI623&gt;=1,"L","cl"),IFERROR(VLOOKUP(UPPER(TRIM(V623)),AP4:AS49,4,FALSE),V623))))))</f>
        <v/>
      </c>
      <c r="AB623" s="47" t="str">
        <f t="shared" si="119"/>
        <v/>
      </c>
      <c r="AC623" s="47" t="str">
        <f t="shared" si="120"/>
        <v/>
      </c>
      <c r="AD623" s="47" t="str">
        <f t="shared" si="124"/>
        <v/>
      </c>
      <c r="AE623" s="1"/>
      <c r="AF623" s="48" t="str">
        <f>IF(NOT(AND(LEFT(R623,1)="L",R623&lt;&gt;"LIGNE")),"",IFERROR(VLOOKUP(UPPER(TRIM(V623)),AP4:AS49,2,FALSE),""))</f>
        <v/>
      </c>
      <c r="AG623" s="49" t="str">
        <f>IF(NOT(AND(LEFT(R623,1)="L",R623&lt;&gt;"LIGNE")),"",IFERROR(VLOOKUP(UPPER(TRIM(V623)),AP4:AS49,3,FALSE),""))</f>
        <v/>
      </c>
      <c r="AH623" s="49" t="str">
        <f t="shared" si="121"/>
        <v/>
      </c>
      <c r="AI623" s="49" t="str">
        <f t="shared" si="125"/>
        <v/>
      </c>
      <c r="AJ623" s="49" t="str">
        <f t="shared" si="126"/>
        <v/>
      </c>
      <c r="AK623" s="40" t="str">
        <f>IF(R623="RECETTE","",IF(R623="PRINCIPAL AUTEUR",IF(OR(S623="",T623="",V623="",W623="",S623=0),"",IFERROR(IF(OR(VLOOKUP(UPPER(TRIM(SUBSTITUTE(T623,CHAR(160)," "))),AP4:AS49,2,FALSE)&lt;&gt;VLOOKUP(UPPER(TRIM(SUBSTITUTE(W623,CHAR(160)," "))),AP4:AS49,2,FALSE),AND(VLOOKUP(UPPER(TRIM(SUBSTITUTE(T623,CHAR(160)," "))),AP4:AS49,2,FALSE)="AUTRE",UPPER(TRIM(SUBSTITUTE(T623,CHAR(160)," ")))&lt;&gt;UPPER(TRIM(SUBSTITUTE(W623,CHAR(160)," "))))),"",(V623*VLOOKUP(UPPER(TRIM(SUBSTITUTE(W623,CHAR(160)," "))),AP4:AS49,3,FALSE))/(S623*VLOOKUP(UPPER(TRIM(SUBSTITUTE(T623,CHAR(160)," "))),AP4:AS49,3,FALSE))),"")),IFERROR(AK622,"")))</f>
        <v/>
      </c>
      <c r="AL623" s="40" t="str">
        <f t="shared" si="127"/>
        <v/>
      </c>
      <c r="AM623" s="50">
        <f t="shared" si="128"/>
        <v>0</v>
      </c>
      <c r="AN623" s="1"/>
      <c r="AO623" s="1"/>
      <c r="AP623" s="55" t="s">
        <v>311</v>
      </c>
      <c r="AQ623" s="1"/>
      <c r="AR623" s="1"/>
      <c r="AS623" s="1"/>
      <c r="BJ623" s="229">
        <v>1</v>
      </c>
    </row>
    <row r="624" spans="2:62" ht="20.100000000000001" customHeight="1" x14ac:dyDescent="0.25">
      <c r="B624" s="178">
        <f t="shared" si="129"/>
        <v>0</v>
      </c>
      <c r="C624" s="156"/>
      <c r="D624" s="157"/>
      <c r="E624" s="157"/>
      <c r="F624" s="157"/>
      <c r="G624" s="157"/>
      <c r="H624" s="157"/>
      <c r="I624" s="158"/>
      <c r="K624" s="255" t="str">
        <f t="shared" si="118"/>
        <v>►</v>
      </c>
      <c r="L624" s="341"/>
      <c r="M624" s="341"/>
      <c r="N624" s="341"/>
      <c r="O624" s="341"/>
      <c r="P624" s="341"/>
      <c r="Q624" s="1"/>
      <c r="R624" s="1"/>
      <c r="S624" s="77"/>
      <c r="T624" s="77"/>
      <c r="U624" s="77"/>
      <c r="V624" s="77"/>
      <c r="W624" s="1"/>
      <c r="X624" s="46" t="str">
        <f t="shared" si="122"/>
        <v/>
      </c>
      <c r="Y624" s="46" t="str">
        <f>IF(NOT(AND(LEFT(R624,1)="L",R624&lt;&gt;"LIGNE")),"",IF(UPPER(TRIM(W624))="QS","Qt. suffisante",IF(AJ624="","",IF(AF624="MASSE",IF(AJ624&gt;=1,"Kg","g"),IF(AF624="VOLUME",IF(AJ624&gt;=1,"L","cl"),IFERROR(VLOOKUP(UPPER(TRIM(V624)),AP4:AS49,4,FALSE),V624))))))</f>
        <v/>
      </c>
      <c r="Z624" s="78" t="str">
        <f t="shared" si="123"/>
        <v/>
      </c>
      <c r="AA624" s="45" t="str">
        <f>IF(NOT(AND(LEFT(R624,1)="L",R624&lt;&gt;"LIGNE")),"",IF(UPPER(TRIM(W624))="QS","Qt. suffisante",IF(AI624="","",IF(AF624="MASSE",IF(AI624&gt;=1,"Kg","g"),IF(AF624="VOLUME",IF(AI624&gt;=1,"L","cl"),IFERROR(VLOOKUP(UPPER(TRIM(V624)),AP4:AS49,4,FALSE),V624))))))</f>
        <v/>
      </c>
      <c r="AB624" s="47" t="str">
        <f t="shared" si="119"/>
        <v/>
      </c>
      <c r="AC624" s="47" t="str">
        <f t="shared" si="120"/>
        <v/>
      </c>
      <c r="AD624" s="47" t="str">
        <f t="shared" si="124"/>
        <v/>
      </c>
      <c r="AE624" s="1"/>
      <c r="AF624" s="48" t="str">
        <f>IF(NOT(AND(LEFT(R624,1)="L",R624&lt;&gt;"LIGNE")),"",IFERROR(VLOOKUP(UPPER(TRIM(V624)),AP4:AS49,2,FALSE),""))</f>
        <v/>
      </c>
      <c r="AG624" s="49" t="str">
        <f>IF(NOT(AND(LEFT(R624,1)="L",R624&lt;&gt;"LIGNE")),"",IFERROR(VLOOKUP(UPPER(TRIM(V624)),AP4:AS49,3,FALSE),""))</f>
        <v/>
      </c>
      <c r="AH624" s="49" t="str">
        <f t="shared" si="121"/>
        <v/>
      </c>
      <c r="AI624" s="49" t="str">
        <f t="shared" si="125"/>
        <v/>
      </c>
      <c r="AJ624" s="49" t="str">
        <f t="shared" si="126"/>
        <v/>
      </c>
      <c r="AK624" s="40" t="str">
        <f>IF(R624="RECETTE","",IF(R624="PRINCIPAL AUTEUR",IF(OR(S624="",T624="",V624="",W624="",S624=0),"",IFERROR(IF(OR(VLOOKUP(UPPER(TRIM(SUBSTITUTE(T624,CHAR(160)," "))),AP4:AS49,2,FALSE)&lt;&gt;VLOOKUP(UPPER(TRIM(SUBSTITUTE(W624,CHAR(160)," "))),AP4:AS49,2,FALSE),AND(VLOOKUP(UPPER(TRIM(SUBSTITUTE(T624,CHAR(160)," "))),AP4:AS49,2,FALSE)="AUTRE",UPPER(TRIM(SUBSTITUTE(T624,CHAR(160)," ")))&lt;&gt;UPPER(TRIM(SUBSTITUTE(W624,CHAR(160)," "))))),"",(V624*VLOOKUP(UPPER(TRIM(SUBSTITUTE(W624,CHAR(160)," "))),AP4:AS49,3,FALSE))/(S624*VLOOKUP(UPPER(TRIM(SUBSTITUTE(T624,CHAR(160)," "))),AP4:AS49,3,FALSE))),"")),IFERROR(AK623,"")))</f>
        <v/>
      </c>
      <c r="AL624" s="40" t="str">
        <f t="shared" si="127"/>
        <v/>
      </c>
      <c r="AM624" s="50">
        <f t="shared" si="128"/>
        <v>0</v>
      </c>
      <c r="AN624" s="1"/>
      <c r="AO624" s="1"/>
      <c r="AP624" s="64" t="s">
        <v>318</v>
      </c>
      <c r="AQ624" s="1"/>
      <c r="AR624" s="1"/>
      <c r="AS624" s="1"/>
      <c r="BJ624" s="229">
        <v>1</v>
      </c>
    </row>
    <row r="625" spans="2:62" ht="20.100000000000001" customHeight="1" x14ac:dyDescent="0.25">
      <c r="B625" s="178">
        <f t="shared" si="129"/>
        <v>0</v>
      </c>
      <c r="C625" s="156"/>
      <c r="D625" s="157"/>
      <c r="E625" s="157"/>
      <c r="F625" s="157"/>
      <c r="G625" s="157"/>
      <c r="H625" s="157"/>
      <c r="I625" s="158"/>
      <c r="K625" s="255" t="str">
        <f t="shared" si="118"/>
        <v>►</v>
      </c>
      <c r="L625" s="341"/>
      <c r="M625" s="341"/>
      <c r="N625" s="341"/>
      <c r="O625" s="341"/>
      <c r="P625" s="341"/>
      <c r="Q625" s="1"/>
      <c r="R625" s="1"/>
      <c r="S625" s="77"/>
      <c r="T625" s="77"/>
      <c r="U625" s="77"/>
      <c r="V625" s="77"/>
      <c r="W625" s="1"/>
      <c r="X625" s="46" t="str">
        <f t="shared" si="122"/>
        <v/>
      </c>
      <c r="Y625" s="46" t="str">
        <f>IF(NOT(AND(LEFT(R625,1)="L",R625&lt;&gt;"LIGNE")),"",IF(UPPER(TRIM(W625))="QS","Qt. suffisante",IF(AJ625="","",IF(AF625="MASSE",IF(AJ625&gt;=1,"Kg","g"),IF(AF625="VOLUME",IF(AJ625&gt;=1,"L","cl"),IFERROR(VLOOKUP(UPPER(TRIM(V625)),AP4:AS49,4,FALSE),V625))))))</f>
        <v/>
      </c>
      <c r="Z625" s="78" t="str">
        <f t="shared" si="123"/>
        <v/>
      </c>
      <c r="AA625" s="45" t="str">
        <f>IF(NOT(AND(LEFT(R625,1)="L",R625&lt;&gt;"LIGNE")),"",IF(UPPER(TRIM(W625))="QS","Qt. suffisante",IF(AI625="","",IF(AF625="MASSE",IF(AI625&gt;=1,"Kg","g"),IF(AF625="VOLUME",IF(AI625&gt;=1,"L","cl"),IFERROR(VLOOKUP(UPPER(TRIM(V625)),AP4:AS49,4,FALSE),V625))))))</f>
        <v/>
      </c>
      <c r="AB625" s="47" t="str">
        <f t="shared" si="119"/>
        <v/>
      </c>
      <c r="AC625" s="47" t="str">
        <f t="shared" si="120"/>
        <v/>
      </c>
      <c r="AD625" s="47" t="str">
        <f t="shared" si="124"/>
        <v/>
      </c>
      <c r="AE625" s="1"/>
      <c r="AF625" s="48" t="str">
        <f>IF(NOT(AND(LEFT(R625,1)="L",R625&lt;&gt;"LIGNE")),"",IFERROR(VLOOKUP(UPPER(TRIM(V625)),AP4:AS49,2,FALSE),""))</f>
        <v/>
      </c>
      <c r="AG625" s="49" t="str">
        <f>IF(NOT(AND(LEFT(R625,1)="L",R625&lt;&gt;"LIGNE")),"",IFERROR(VLOOKUP(UPPER(TRIM(V625)),AP4:AS49,3,FALSE),""))</f>
        <v/>
      </c>
      <c r="AH625" s="49" t="str">
        <f t="shared" si="121"/>
        <v/>
      </c>
      <c r="AI625" s="49" t="str">
        <f t="shared" si="125"/>
        <v/>
      </c>
      <c r="AJ625" s="49" t="str">
        <f t="shared" si="126"/>
        <v/>
      </c>
      <c r="AK625" s="40" t="str">
        <f>IF(R625="RECETTE","",IF(R625="PRINCIPAL AUTEUR",IF(OR(S625="",T625="",V625="",W625="",S625=0),"",IFERROR(IF(OR(VLOOKUP(UPPER(TRIM(SUBSTITUTE(T625,CHAR(160)," "))),AP4:AS49,2,FALSE)&lt;&gt;VLOOKUP(UPPER(TRIM(SUBSTITUTE(W625,CHAR(160)," "))),AP4:AS49,2,FALSE),AND(VLOOKUP(UPPER(TRIM(SUBSTITUTE(T625,CHAR(160)," "))),AP4:AS49,2,FALSE)="AUTRE",UPPER(TRIM(SUBSTITUTE(T625,CHAR(160)," ")))&lt;&gt;UPPER(TRIM(SUBSTITUTE(W625,CHAR(160)," "))))),"",(V625*VLOOKUP(UPPER(TRIM(SUBSTITUTE(W625,CHAR(160)," "))),AP4:AS49,3,FALSE))/(S625*VLOOKUP(UPPER(TRIM(SUBSTITUTE(T625,CHAR(160)," "))),AP4:AS49,3,FALSE))),"")),IFERROR(AK624,"")))</f>
        <v/>
      </c>
      <c r="AL625" s="40" t="str">
        <f t="shared" si="127"/>
        <v/>
      </c>
      <c r="AM625" s="50">
        <f t="shared" si="128"/>
        <v>0</v>
      </c>
      <c r="AN625" s="1"/>
      <c r="AO625" s="1"/>
      <c r="AP625" s="64" t="s">
        <v>316</v>
      </c>
      <c r="AQ625" s="1"/>
      <c r="AR625" s="1"/>
      <c r="AS625" s="1"/>
      <c r="BJ625" s="229">
        <v>1</v>
      </c>
    </row>
    <row r="626" spans="2:62" ht="20.100000000000001" customHeight="1" x14ac:dyDescent="0.25">
      <c r="B626" s="178">
        <f t="shared" si="129"/>
        <v>0</v>
      </c>
      <c r="C626" s="156"/>
      <c r="D626" s="157"/>
      <c r="E626" s="157"/>
      <c r="F626" s="157"/>
      <c r="G626" s="157"/>
      <c r="H626" s="157"/>
      <c r="I626" s="158"/>
      <c r="K626" s="255" t="str">
        <f t="shared" si="118"/>
        <v>►</v>
      </c>
      <c r="L626" s="341"/>
      <c r="M626" s="341"/>
      <c r="N626" s="341"/>
      <c r="O626" s="341"/>
      <c r="P626" s="341"/>
      <c r="Q626" s="1"/>
      <c r="R626" s="1"/>
      <c r="S626" s="77"/>
      <c r="T626" s="77"/>
      <c r="U626" s="77"/>
      <c r="V626" s="77"/>
      <c r="W626" s="1"/>
      <c r="X626" s="46" t="str">
        <f t="shared" si="122"/>
        <v/>
      </c>
      <c r="Y626" s="46" t="str">
        <f>IF(NOT(AND(LEFT(R626,1)="L",R626&lt;&gt;"LIGNE")),"",IF(UPPER(TRIM(W626))="QS","Qt. suffisante",IF(AJ626="","",IF(AF626="MASSE",IF(AJ626&gt;=1,"Kg","g"),IF(AF626="VOLUME",IF(AJ626&gt;=1,"L","cl"),IFERROR(VLOOKUP(UPPER(TRIM(V626)),AP4:AS49,4,FALSE),V626))))))</f>
        <v/>
      </c>
      <c r="Z626" s="78" t="str">
        <f t="shared" si="123"/>
        <v/>
      </c>
      <c r="AA626" s="45" t="str">
        <f>IF(NOT(AND(LEFT(R626,1)="L",R626&lt;&gt;"LIGNE")),"",IF(UPPER(TRIM(W626))="QS","Qt. suffisante",IF(AI626="","",IF(AF626="MASSE",IF(AI626&gt;=1,"Kg","g"),IF(AF626="VOLUME",IF(AI626&gt;=1,"L","cl"),IFERROR(VLOOKUP(UPPER(TRIM(V626)),AP4:AS49,4,FALSE),V626))))))</f>
        <v/>
      </c>
      <c r="AB626" s="47" t="str">
        <f t="shared" si="119"/>
        <v/>
      </c>
      <c r="AC626" s="47" t="str">
        <f t="shared" si="120"/>
        <v/>
      </c>
      <c r="AD626" s="47" t="str">
        <f t="shared" si="124"/>
        <v/>
      </c>
      <c r="AE626" s="1"/>
      <c r="AF626" s="48" t="str">
        <f>IF(NOT(AND(LEFT(R626,1)="L",R626&lt;&gt;"LIGNE")),"",IFERROR(VLOOKUP(UPPER(TRIM(V626)),AP4:AS49,2,FALSE),""))</f>
        <v/>
      </c>
      <c r="AG626" s="49" t="str">
        <f>IF(NOT(AND(LEFT(R626,1)="L",R626&lt;&gt;"LIGNE")),"",IFERROR(VLOOKUP(UPPER(TRIM(V626)),AP4:AS49,3,FALSE),""))</f>
        <v/>
      </c>
      <c r="AH626" s="49" t="str">
        <f t="shared" si="121"/>
        <v/>
      </c>
      <c r="AI626" s="49" t="str">
        <f t="shared" si="125"/>
        <v/>
      </c>
      <c r="AJ626" s="49" t="str">
        <f t="shared" si="126"/>
        <v/>
      </c>
      <c r="AK626" s="40" t="str">
        <f>IF(R626="RECETTE","",IF(R626="PRINCIPAL AUTEUR",IF(OR(S626="",T626="",V626="",W626="",S626=0),"",IFERROR(IF(OR(VLOOKUP(UPPER(TRIM(SUBSTITUTE(T626,CHAR(160)," "))),AP4:AS49,2,FALSE)&lt;&gt;VLOOKUP(UPPER(TRIM(SUBSTITUTE(W626,CHAR(160)," "))),AP4:AS49,2,FALSE),AND(VLOOKUP(UPPER(TRIM(SUBSTITUTE(T626,CHAR(160)," "))),AP4:AS49,2,FALSE)="AUTRE",UPPER(TRIM(SUBSTITUTE(T626,CHAR(160)," ")))&lt;&gt;UPPER(TRIM(SUBSTITUTE(W626,CHAR(160)," "))))),"",(V626*VLOOKUP(UPPER(TRIM(SUBSTITUTE(W626,CHAR(160)," "))),AP4:AS49,3,FALSE))/(S626*VLOOKUP(UPPER(TRIM(SUBSTITUTE(T626,CHAR(160)," "))),AP4:AS49,3,FALSE))),"")),IFERROR(AK625,"")))</f>
        <v/>
      </c>
      <c r="AL626" s="40" t="str">
        <f t="shared" si="127"/>
        <v/>
      </c>
      <c r="AM626" s="50">
        <f t="shared" si="128"/>
        <v>0</v>
      </c>
      <c r="AN626" s="1"/>
      <c r="AO626" s="1"/>
      <c r="AP626" s="64" t="s">
        <v>368</v>
      </c>
      <c r="AQ626" s="1"/>
      <c r="AR626" s="1"/>
      <c r="AS626" s="1"/>
      <c r="BJ626" s="229">
        <v>1</v>
      </c>
    </row>
    <row r="627" spans="2:62" ht="20.100000000000001" customHeight="1" x14ac:dyDescent="0.25">
      <c r="B627" s="178">
        <f t="shared" si="129"/>
        <v>0</v>
      </c>
      <c r="C627" s="156"/>
      <c r="D627" s="157"/>
      <c r="E627" s="157"/>
      <c r="F627" s="157"/>
      <c r="G627" s="157"/>
      <c r="H627" s="157"/>
      <c r="I627" s="158"/>
      <c r="K627" s="255" t="str">
        <f t="shared" si="118"/>
        <v>►</v>
      </c>
      <c r="L627" s="341"/>
      <c r="M627" s="341"/>
      <c r="N627" s="341"/>
      <c r="O627" s="341"/>
      <c r="P627" s="341"/>
      <c r="Q627" s="1"/>
      <c r="R627" s="1"/>
      <c r="S627" s="77"/>
      <c r="T627" s="77"/>
      <c r="U627" s="77"/>
      <c r="V627" s="77"/>
      <c r="W627" s="1"/>
      <c r="X627" s="46" t="str">
        <f t="shared" si="122"/>
        <v/>
      </c>
      <c r="Y627" s="46" t="str">
        <f>IF(NOT(AND(LEFT(R627,1)="L",R627&lt;&gt;"LIGNE")),"",IF(UPPER(TRIM(W627))="QS","Qt. suffisante",IF(AJ627="","",IF(AF627="MASSE",IF(AJ627&gt;=1,"Kg","g"),IF(AF627="VOLUME",IF(AJ627&gt;=1,"L","cl"),IFERROR(VLOOKUP(UPPER(TRIM(V627)),AP4:AS49,4,FALSE),V627))))))</f>
        <v/>
      </c>
      <c r="Z627" s="78" t="str">
        <f t="shared" si="123"/>
        <v/>
      </c>
      <c r="AA627" s="45" t="str">
        <f>IF(NOT(AND(LEFT(R627,1)="L",R627&lt;&gt;"LIGNE")),"",IF(UPPER(TRIM(W627))="QS","Qt. suffisante",IF(AI627="","",IF(AF627="MASSE",IF(AI627&gt;=1,"Kg","g"),IF(AF627="VOLUME",IF(AI627&gt;=1,"L","cl"),IFERROR(VLOOKUP(UPPER(TRIM(V627)),AP4:AS49,4,FALSE),V627))))))</f>
        <v/>
      </c>
      <c r="AB627" s="47" t="str">
        <f t="shared" si="119"/>
        <v/>
      </c>
      <c r="AC627" s="47" t="str">
        <f t="shared" si="120"/>
        <v/>
      </c>
      <c r="AD627" s="47" t="str">
        <f t="shared" si="124"/>
        <v/>
      </c>
      <c r="AE627" s="1"/>
      <c r="AF627" s="48" t="str">
        <f>IF(NOT(AND(LEFT(R627,1)="L",R627&lt;&gt;"LIGNE")),"",IFERROR(VLOOKUP(UPPER(TRIM(V627)),AP4:AS49,2,FALSE),""))</f>
        <v/>
      </c>
      <c r="AG627" s="49" t="str">
        <f>IF(NOT(AND(LEFT(R627,1)="L",R627&lt;&gt;"LIGNE")),"",IFERROR(VLOOKUP(UPPER(TRIM(V627)),AP4:AS49,3,FALSE),""))</f>
        <v/>
      </c>
      <c r="AH627" s="49" t="str">
        <f t="shared" si="121"/>
        <v/>
      </c>
      <c r="AI627" s="49" t="str">
        <f t="shared" si="125"/>
        <v/>
      </c>
      <c r="AJ627" s="49" t="str">
        <f t="shared" si="126"/>
        <v/>
      </c>
      <c r="AK627" s="40" t="str">
        <f>IF(R627="RECETTE","",IF(R627="PRINCIPAL AUTEUR",IF(OR(S627="",T627="",V627="",W627="",S627=0),"",IFERROR(IF(OR(VLOOKUP(UPPER(TRIM(SUBSTITUTE(T627,CHAR(160)," "))),AP4:AS49,2,FALSE)&lt;&gt;VLOOKUP(UPPER(TRIM(SUBSTITUTE(W627,CHAR(160)," "))),AP4:AS49,2,FALSE),AND(VLOOKUP(UPPER(TRIM(SUBSTITUTE(T627,CHAR(160)," "))),AP4:AS49,2,FALSE)="AUTRE",UPPER(TRIM(SUBSTITUTE(T627,CHAR(160)," ")))&lt;&gt;UPPER(TRIM(SUBSTITUTE(W627,CHAR(160)," "))))),"",(V627*VLOOKUP(UPPER(TRIM(SUBSTITUTE(W627,CHAR(160)," "))),AP4:AS49,3,FALSE))/(S627*VLOOKUP(UPPER(TRIM(SUBSTITUTE(T627,CHAR(160)," "))),AP4:AS49,3,FALSE))),"")),IFERROR(AK626,"")))</f>
        <v/>
      </c>
      <c r="AL627" s="40" t="str">
        <f t="shared" si="127"/>
        <v/>
      </c>
      <c r="AM627" s="50">
        <f t="shared" si="128"/>
        <v>0</v>
      </c>
      <c r="AN627" s="1"/>
      <c r="AO627" s="1"/>
      <c r="AP627" s="64" t="s">
        <v>49</v>
      </c>
      <c r="AQ627" s="1"/>
      <c r="AR627" s="1"/>
      <c r="AS627" s="1"/>
      <c r="BJ627" s="229">
        <v>1</v>
      </c>
    </row>
    <row r="628" spans="2:62" ht="20.100000000000001" customHeight="1" x14ac:dyDescent="0.25">
      <c r="B628" s="178">
        <f t="shared" si="129"/>
        <v>0</v>
      </c>
      <c r="C628" s="156"/>
      <c r="D628" s="157"/>
      <c r="E628" s="157"/>
      <c r="F628" s="157"/>
      <c r="G628" s="157"/>
      <c r="H628" s="157"/>
      <c r="I628" s="158"/>
      <c r="K628" s="255" t="str">
        <f t="shared" si="118"/>
        <v>►</v>
      </c>
      <c r="L628" s="341"/>
      <c r="M628" s="341"/>
      <c r="N628" s="341"/>
      <c r="O628" s="341"/>
      <c r="P628" s="341"/>
      <c r="Q628" s="1"/>
      <c r="R628" s="1"/>
      <c r="S628" s="77"/>
      <c r="T628" s="77"/>
      <c r="U628" s="77"/>
      <c r="V628" s="77"/>
      <c r="W628" s="1"/>
      <c r="X628" s="46" t="str">
        <f t="shared" si="122"/>
        <v/>
      </c>
      <c r="Y628" s="46" t="str">
        <f>IF(NOT(AND(LEFT(R628,1)="L",R628&lt;&gt;"LIGNE")),"",IF(UPPER(TRIM(W628))="QS","Qt. suffisante",IF(AJ628="","",IF(AF628="MASSE",IF(AJ628&gt;=1,"Kg","g"),IF(AF628="VOLUME",IF(AJ628&gt;=1,"L","cl"),IFERROR(VLOOKUP(UPPER(TRIM(V628)),AP4:AS49,4,FALSE),V628))))))</f>
        <v/>
      </c>
      <c r="Z628" s="78" t="str">
        <f t="shared" si="123"/>
        <v/>
      </c>
      <c r="AA628" s="45" t="str">
        <f>IF(NOT(AND(LEFT(R628,1)="L",R628&lt;&gt;"LIGNE")),"",IF(UPPER(TRIM(W628))="QS","Qt. suffisante",IF(AI628="","",IF(AF628="MASSE",IF(AI628&gt;=1,"Kg","g"),IF(AF628="VOLUME",IF(AI628&gt;=1,"L","cl"),IFERROR(VLOOKUP(UPPER(TRIM(V628)),AP4:AS49,4,FALSE),V628))))))</f>
        <v/>
      </c>
      <c r="AB628" s="47" t="str">
        <f t="shared" si="119"/>
        <v/>
      </c>
      <c r="AC628" s="47" t="str">
        <f t="shared" si="120"/>
        <v/>
      </c>
      <c r="AD628" s="47" t="str">
        <f t="shared" si="124"/>
        <v/>
      </c>
      <c r="AE628" s="1"/>
      <c r="AF628" s="48" t="str">
        <f>IF(NOT(AND(LEFT(R628,1)="L",R628&lt;&gt;"LIGNE")),"",IFERROR(VLOOKUP(UPPER(TRIM(V628)),AP4:AS49,2,FALSE),""))</f>
        <v/>
      </c>
      <c r="AG628" s="49" t="str">
        <f>IF(NOT(AND(LEFT(R628,1)="L",R628&lt;&gt;"LIGNE")),"",IFERROR(VLOOKUP(UPPER(TRIM(V628)),AP4:AS49,3,FALSE),""))</f>
        <v/>
      </c>
      <c r="AH628" s="49" t="str">
        <f t="shared" si="121"/>
        <v/>
      </c>
      <c r="AI628" s="49" t="str">
        <f t="shared" si="125"/>
        <v/>
      </c>
      <c r="AJ628" s="49" t="str">
        <f t="shared" si="126"/>
        <v/>
      </c>
      <c r="AK628" s="40" t="str">
        <f>IF(R628="RECETTE","",IF(R628="PRINCIPAL AUTEUR",IF(OR(S628="",T628="",V628="",W628="",S628=0),"",IFERROR(IF(OR(VLOOKUP(UPPER(TRIM(SUBSTITUTE(T628,CHAR(160)," "))),AP4:AS49,2,FALSE)&lt;&gt;VLOOKUP(UPPER(TRIM(SUBSTITUTE(W628,CHAR(160)," "))),AP4:AS49,2,FALSE),AND(VLOOKUP(UPPER(TRIM(SUBSTITUTE(T628,CHAR(160)," "))),AP4:AS49,2,FALSE)="AUTRE",UPPER(TRIM(SUBSTITUTE(T628,CHAR(160)," ")))&lt;&gt;UPPER(TRIM(SUBSTITUTE(W628,CHAR(160)," "))))),"",(V628*VLOOKUP(UPPER(TRIM(SUBSTITUTE(W628,CHAR(160)," "))),AP4:AS49,3,FALSE))/(S628*VLOOKUP(UPPER(TRIM(SUBSTITUTE(T628,CHAR(160)," "))),AP4:AS49,3,FALSE))),"")),IFERROR(AK627,"")))</f>
        <v/>
      </c>
      <c r="AL628" s="40" t="str">
        <f t="shared" si="127"/>
        <v/>
      </c>
      <c r="AM628" s="50">
        <f t="shared" si="128"/>
        <v>0</v>
      </c>
      <c r="AN628" s="1"/>
      <c r="AO628" s="1"/>
      <c r="AP628" s="64" t="s">
        <v>439</v>
      </c>
      <c r="AQ628" s="1"/>
      <c r="AR628" s="1"/>
      <c r="AS628" s="1"/>
      <c r="BJ628" s="229">
        <v>1</v>
      </c>
    </row>
    <row r="629" spans="2:62" ht="20.100000000000001" customHeight="1" x14ac:dyDescent="0.25">
      <c r="B629" s="178">
        <f t="shared" si="129"/>
        <v>0</v>
      </c>
      <c r="C629" s="156"/>
      <c r="D629" s="157"/>
      <c r="E629" s="157"/>
      <c r="F629" s="157"/>
      <c r="G629" s="157"/>
      <c r="H629" s="157"/>
      <c r="I629" s="158"/>
      <c r="K629" s="255" t="str">
        <f t="shared" si="118"/>
        <v>►</v>
      </c>
      <c r="L629" s="341"/>
      <c r="M629" s="341"/>
      <c r="N629" s="341"/>
      <c r="O629" s="341"/>
      <c r="P629" s="341"/>
      <c r="Q629" s="1"/>
      <c r="R629" s="1"/>
      <c r="S629" s="77"/>
      <c r="T629" s="77"/>
      <c r="U629" s="77"/>
      <c r="V629" s="77"/>
      <c r="W629" s="1"/>
      <c r="X629" s="46" t="str">
        <f t="shared" si="122"/>
        <v/>
      </c>
      <c r="Y629" s="46" t="str">
        <f>IF(NOT(AND(LEFT(R629,1)="L",R629&lt;&gt;"LIGNE")),"",IF(UPPER(TRIM(W629))="QS","Qt. suffisante",IF(AJ629="","",IF(AF629="MASSE",IF(AJ629&gt;=1,"Kg","g"),IF(AF629="VOLUME",IF(AJ629&gt;=1,"L","cl"),IFERROR(VLOOKUP(UPPER(TRIM(V629)),AP4:AS49,4,FALSE),V629))))))</f>
        <v/>
      </c>
      <c r="Z629" s="78" t="str">
        <f t="shared" si="123"/>
        <v/>
      </c>
      <c r="AA629" s="45" t="str">
        <f>IF(NOT(AND(LEFT(R629,1)="L",R629&lt;&gt;"LIGNE")),"",IF(UPPER(TRIM(W629))="QS","Qt. suffisante",IF(AI629="","",IF(AF629="MASSE",IF(AI629&gt;=1,"Kg","g"),IF(AF629="VOLUME",IF(AI629&gt;=1,"L","cl"),IFERROR(VLOOKUP(UPPER(TRIM(V629)),AP4:AS49,4,FALSE),V629))))))</f>
        <v/>
      </c>
      <c r="AB629" s="47" t="str">
        <f t="shared" si="119"/>
        <v/>
      </c>
      <c r="AC629" s="47" t="str">
        <f t="shared" si="120"/>
        <v/>
      </c>
      <c r="AD629" s="47" t="str">
        <f t="shared" si="124"/>
        <v/>
      </c>
      <c r="AE629" s="1"/>
      <c r="AF629" s="48" t="str">
        <f>IF(NOT(AND(LEFT(R629,1)="L",R629&lt;&gt;"LIGNE")),"",IFERROR(VLOOKUP(UPPER(TRIM(V629)),AP4:AS49,2,FALSE),""))</f>
        <v/>
      </c>
      <c r="AG629" s="49" t="str">
        <f>IF(NOT(AND(LEFT(R629,1)="L",R629&lt;&gt;"LIGNE")),"",IFERROR(VLOOKUP(UPPER(TRIM(V629)),AP4:AS49,3,FALSE),""))</f>
        <v/>
      </c>
      <c r="AH629" s="49" t="str">
        <f t="shared" si="121"/>
        <v/>
      </c>
      <c r="AI629" s="49" t="str">
        <f t="shared" si="125"/>
        <v/>
      </c>
      <c r="AJ629" s="49" t="str">
        <f t="shared" si="126"/>
        <v/>
      </c>
      <c r="AK629" s="40" t="str">
        <f>IF(R629="RECETTE","",IF(R629="PRINCIPAL AUTEUR",IF(OR(S629="",T629="",V629="",W629="",S629=0),"",IFERROR(IF(OR(VLOOKUP(UPPER(TRIM(SUBSTITUTE(T629,CHAR(160)," "))),AP4:AS49,2,FALSE)&lt;&gt;VLOOKUP(UPPER(TRIM(SUBSTITUTE(W629,CHAR(160)," "))),AP4:AS49,2,FALSE),AND(VLOOKUP(UPPER(TRIM(SUBSTITUTE(T629,CHAR(160)," "))),AP4:AS49,2,FALSE)="AUTRE",UPPER(TRIM(SUBSTITUTE(T629,CHAR(160)," ")))&lt;&gt;UPPER(TRIM(SUBSTITUTE(W629,CHAR(160)," "))))),"",(V629*VLOOKUP(UPPER(TRIM(SUBSTITUTE(W629,CHAR(160)," "))),AP4:AS49,3,FALSE))/(S629*VLOOKUP(UPPER(TRIM(SUBSTITUTE(T629,CHAR(160)," "))),AP4:AS49,3,FALSE))),"")),IFERROR(AK628,"")))</f>
        <v/>
      </c>
      <c r="AL629" s="40" t="str">
        <f t="shared" si="127"/>
        <v/>
      </c>
      <c r="AM629" s="50">
        <f t="shared" si="128"/>
        <v>0</v>
      </c>
      <c r="AN629" s="1"/>
      <c r="AO629" s="1"/>
      <c r="AP629" s="64" t="s">
        <v>52</v>
      </c>
      <c r="AQ629" s="1"/>
      <c r="AR629" s="1"/>
      <c r="AS629" s="1"/>
      <c r="BJ629" s="229">
        <v>1</v>
      </c>
    </row>
    <row r="630" spans="2:62" ht="20.100000000000001" customHeight="1" x14ac:dyDescent="0.25">
      <c r="B630" s="178">
        <f t="shared" si="129"/>
        <v>0</v>
      </c>
      <c r="C630" s="156"/>
      <c r="D630" s="157"/>
      <c r="E630" s="157"/>
      <c r="F630" s="157"/>
      <c r="G630" s="157"/>
      <c r="H630" s="157"/>
      <c r="I630" s="158"/>
      <c r="K630" s="255" t="str">
        <f t="shared" si="118"/>
        <v>►</v>
      </c>
      <c r="L630" s="341"/>
      <c r="M630" s="341"/>
      <c r="N630" s="341"/>
      <c r="O630" s="341"/>
      <c r="P630" s="341"/>
      <c r="Q630" s="1"/>
      <c r="R630" s="1"/>
      <c r="S630" s="77"/>
      <c r="T630" s="77"/>
      <c r="U630" s="77"/>
      <c r="V630" s="77"/>
      <c r="W630" s="1"/>
      <c r="X630" s="46" t="str">
        <f t="shared" si="122"/>
        <v/>
      </c>
      <c r="Y630" s="46" t="str">
        <f>IF(NOT(AND(LEFT(R630,1)="L",R630&lt;&gt;"LIGNE")),"",IF(UPPER(TRIM(W630))="QS","Qt. suffisante",IF(AJ630="","",IF(AF630="MASSE",IF(AJ630&gt;=1,"Kg","g"),IF(AF630="VOLUME",IF(AJ630&gt;=1,"L","cl"),IFERROR(VLOOKUP(UPPER(TRIM(V630)),AP4:AS49,4,FALSE),V630))))))</f>
        <v/>
      </c>
      <c r="Z630" s="78" t="str">
        <f t="shared" si="123"/>
        <v/>
      </c>
      <c r="AA630" s="45" t="str">
        <f>IF(NOT(AND(LEFT(R630,1)="L",R630&lt;&gt;"LIGNE")),"",IF(UPPER(TRIM(W630))="QS","Qt. suffisante",IF(AI630="","",IF(AF630="MASSE",IF(AI630&gt;=1,"Kg","g"),IF(AF630="VOLUME",IF(AI630&gt;=1,"L","cl"),IFERROR(VLOOKUP(UPPER(TRIM(V630)),AP4:AS49,4,FALSE),V630))))))</f>
        <v/>
      </c>
      <c r="AB630" s="47" t="str">
        <f t="shared" si="119"/>
        <v/>
      </c>
      <c r="AC630" s="47" t="str">
        <f t="shared" si="120"/>
        <v/>
      </c>
      <c r="AD630" s="47" t="str">
        <f t="shared" si="124"/>
        <v/>
      </c>
      <c r="AE630" s="1"/>
      <c r="AF630" s="48" t="str">
        <f>IF(NOT(AND(LEFT(R630,1)="L",R630&lt;&gt;"LIGNE")),"",IFERROR(VLOOKUP(UPPER(TRIM(V630)),AP4:AS49,2,FALSE),""))</f>
        <v/>
      </c>
      <c r="AG630" s="49" t="str">
        <f>IF(NOT(AND(LEFT(R630,1)="L",R630&lt;&gt;"LIGNE")),"",IFERROR(VLOOKUP(UPPER(TRIM(V630)),AP4:AS49,3,FALSE),""))</f>
        <v/>
      </c>
      <c r="AH630" s="49" t="str">
        <f t="shared" si="121"/>
        <v/>
      </c>
      <c r="AI630" s="49" t="str">
        <f t="shared" si="125"/>
        <v/>
      </c>
      <c r="AJ630" s="49" t="str">
        <f t="shared" si="126"/>
        <v/>
      </c>
      <c r="AK630" s="40" t="str">
        <f>IF(R630="RECETTE","",IF(R630="PRINCIPAL AUTEUR",IF(OR(S630="",T630="",V630="",W630="",S630=0),"",IFERROR(IF(OR(VLOOKUP(UPPER(TRIM(SUBSTITUTE(T630,CHAR(160)," "))),AP4:AS49,2,FALSE)&lt;&gt;VLOOKUP(UPPER(TRIM(SUBSTITUTE(W630,CHAR(160)," "))),AP4:AS49,2,FALSE),AND(VLOOKUP(UPPER(TRIM(SUBSTITUTE(T630,CHAR(160)," "))),AP4:AS49,2,FALSE)="AUTRE",UPPER(TRIM(SUBSTITUTE(T630,CHAR(160)," ")))&lt;&gt;UPPER(TRIM(SUBSTITUTE(W630,CHAR(160)," "))))),"",(V630*VLOOKUP(UPPER(TRIM(SUBSTITUTE(W630,CHAR(160)," "))),AP4:AS49,3,FALSE))/(S630*VLOOKUP(UPPER(TRIM(SUBSTITUTE(T630,CHAR(160)," "))),AP4:AS49,3,FALSE))),"")),IFERROR(AK629,"")))</f>
        <v/>
      </c>
      <c r="AL630" s="40" t="str">
        <f t="shared" si="127"/>
        <v/>
      </c>
      <c r="AM630" s="50">
        <f t="shared" si="128"/>
        <v>0</v>
      </c>
      <c r="AN630" s="1"/>
      <c r="AO630" s="1"/>
      <c r="AP630" s="64" t="s">
        <v>440</v>
      </c>
      <c r="AQ630" s="1"/>
      <c r="AR630" s="1"/>
      <c r="AS630" s="1"/>
      <c r="BJ630" s="229">
        <v>1</v>
      </c>
    </row>
    <row r="631" spans="2:62" ht="20.100000000000001" customHeight="1" x14ac:dyDescent="0.25">
      <c r="B631" s="178">
        <f t="shared" si="129"/>
        <v>0</v>
      </c>
      <c r="C631" s="156"/>
      <c r="D631" s="157"/>
      <c r="E631" s="157"/>
      <c r="F631" s="157"/>
      <c r="G631" s="157"/>
      <c r="H631" s="157"/>
      <c r="I631" s="158"/>
      <c r="K631" s="255" t="str">
        <f t="shared" si="118"/>
        <v>►</v>
      </c>
      <c r="L631" s="341"/>
      <c r="M631" s="341"/>
      <c r="N631" s="341"/>
      <c r="O631" s="341"/>
      <c r="P631" s="341"/>
      <c r="Q631" s="1"/>
      <c r="R631" s="1"/>
      <c r="S631" s="77"/>
      <c r="T631" s="77"/>
      <c r="U631" s="77"/>
      <c r="V631" s="77"/>
      <c r="W631" s="1"/>
      <c r="X631" s="46" t="str">
        <f t="shared" si="122"/>
        <v/>
      </c>
      <c r="Y631" s="46" t="str">
        <f>IF(NOT(AND(LEFT(R631,1)="L",R631&lt;&gt;"LIGNE")),"",IF(UPPER(TRIM(W631))="QS","Qt. suffisante",IF(AJ631="","",IF(AF631="MASSE",IF(AJ631&gt;=1,"Kg","g"),IF(AF631="VOLUME",IF(AJ631&gt;=1,"L","cl"),IFERROR(VLOOKUP(UPPER(TRIM(V631)),AP4:AS49,4,FALSE),V631))))))</f>
        <v/>
      </c>
      <c r="Z631" s="78" t="str">
        <f t="shared" si="123"/>
        <v/>
      </c>
      <c r="AA631" s="45" t="str">
        <f>IF(NOT(AND(LEFT(R631,1)="L",R631&lt;&gt;"LIGNE")),"",IF(UPPER(TRIM(W631))="QS","Qt. suffisante",IF(AI631="","",IF(AF631="MASSE",IF(AI631&gt;=1,"Kg","g"),IF(AF631="VOLUME",IF(AI631&gt;=1,"L","cl"),IFERROR(VLOOKUP(UPPER(TRIM(V631)),AP4:AS49,4,FALSE),V631))))))</f>
        <v/>
      </c>
      <c r="AB631" s="47" t="str">
        <f t="shared" si="119"/>
        <v/>
      </c>
      <c r="AC631" s="47" t="str">
        <f t="shared" si="120"/>
        <v/>
      </c>
      <c r="AD631" s="47" t="str">
        <f t="shared" si="124"/>
        <v/>
      </c>
      <c r="AE631" s="1"/>
      <c r="AF631" s="48" t="str">
        <f>IF(NOT(AND(LEFT(R631,1)="L",R631&lt;&gt;"LIGNE")),"",IFERROR(VLOOKUP(UPPER(TRIM(V631)),AP4:AS49,2,FALSE),""))</f>
        <v/>
      </c>
      <c r="AG631" s="49" t="str">
        <f>IF(NOT(AND(LEFT(R631,1)="L",R631&lt;&gt;"LIGNE")),"",IFERROR(VLOOKUP(UPPER(TRIM(V631)),AP4:AS49,3,FALSE),""))</f>
        <v/>
      </c>
      <c r="AH631" s="49" t="str">
        <f t="shared" si="121"/>
        <v/>
      </c>
      <c r="AI631" s="49" t="str">
        <f t="shared" si="125"/>
        <v/>
      </c>
      <c r="AJ631" s="49" t="str">
        <f t="shared" si="126"/>
        <v/>
      </c>
      <c r="AK631" s="40" t="str">
        <f>IF(R631="RECETTE","",IF(R631="PRINCIPAL AUTEUR",IF(OR(S631="",T631="",V631="",W631="",S631=0),"",IFERROR(IF(OR(VLOOKUP(UPPER(TRIM(SUBSTITUTE(T631,CHAR(160)," "))),AP4:AS49,2,FALSE)&lt;&gt;VLOOKUP(UPPER(TRIM(SUBSTITUTE(W631,CHAR(160)," "))),AP4:AS49,2,FALSE),AND(VLOOKUP(UPPER(TRIM(SUBSTITUTE(T631,CHAR(160)," "))),AP4:AS49,2,FALSE)="AUTRE",UPPER(TRIM(SUBSTITUTE(T631,CHAR(160)," ")))&lt;&gt;UPPER(TRIM(SUBSTITUTE(W631,CHAR(160)," "))))),"",(V631*VLOOKUP(UPPER(TRIM(SUBSTITUTE(W631,CHAR(160)," "))),AP4:AS49,3,FALSE))/(S631*VLOOKUP(UPPER(TRIM(SUBSTITUTE(T631,CHAR(160)," "))),AP4:AS49,3,FALSE))),"")),IFERROR(AK630,"")))</f>
        <v/>
      </c>
      <c r="AL631" s="40" t="str">
        <f t="shared" si="127"/>
        <v/>
      </c>
      <c r="AM631" s="50">
        <f t="shared" si="128"/>
        <v>0</v>
      </c>
      <c r="AN631" s="1"/>
      <c r="AO631" s="1"/>
      <c r="AP631" s="64" t="s">
        <v>441</v>
      </c>
      <c r="AQ631" s="1"/>
      <c r="AR631" s="1"/>
      <c r="AS631" s="1"/>
      <c r="BJ631" s="229">
        <v>1</v>
      </c>
    </row>
    <row r="632" spans="2:62" ht="20.100000000000001" customHeight="1" x14ac:dyDescent="0.25">
      <c r="B632" s="178">
        <f t="shared" si="129"/>
        <v>0</v>
      </c>
      <c r="C632" s="156"/>
      <c r="D632" s="157"/>
      <c r="E632" s="157"/>
      <c r="F632" s="157"/>
      <c r="G632" s="157"/>
      <c r="H632" s="157"/>
      <c r="I632" s="158"/>
      <c r="K632" s="255" t="str">
        <f t="shared" si="118"/>
        <v>►</v>
      </c>
      <c r="L632" s="341"/>
      <c r="M632" s="341"/>
      <c r="N632" s="341"/>
      <c r="O632" s="341"/>
      <c r="P632" s="341"/>
      <c r="Q632" s="1"/>
      <c r="R632" s="1"/>
      <c r="S632" s="77"/>
      <c r="T632" s="77"/>
      <c r="U632" s="77"/>
      <c r="V632" s="77"/>
      <c r="W632" s="1"/>
      <c r="X632" s="46" t="str">
        <f t="shared" si="122"/>
        <v/>
      </c>
      <c r="Y632" s="46" t="str">
        <f>IF(NOT(AND(LEFT(R632,1)="L",R632&lt;&gt;"LIGNE")),"",IF(UPPER(TRIM(W632))="QS","Qt. suffisante",IF(AJ632="","",IF(AF632="MASSE",IF(AJ632&gt;=1,"Kg","g"),IF(AF632="VOLUME",IF(AJ632&gt;=1,"L","cl"),IFERROR(VLOOKUP(UPPER(TRIM(V632)),AP4:AS49,4,FALSE),V632))))))</f>
        <v/>
      </c>
      <c r="Z632" s="78" t="str">
        <f t="shared" si="123"/>
        <v/>
      </c>
      <c r="AA632" s="45" t="str">
        <f>IF(NOT(AND(LEFT(R632,1)="L",R632&lt;&gt;"LIGNE")),"",IF(UPPER(TRIM(W632))="QS","Qt. suffisante",IF(AI632="","",IF(AF632="MASSE",IF(AI632&gt;=1,"Kg","g"),IF(AF632="VOLUME",IF(AI632&gt;=1,"L","cl"),IFERROR(VLOOKUP(UPPER(TRIM(V632)),AP4:AS49,4,FALSE),V632))))))</f>
        <v/>
      </c>
      <c r="AB632" s="47" t="str">
        <f t="shared" si="119"/>
        <v/>
      </c>
      <c r="AC632" s="47" t="str">
        <f t="shared" si="120"/>
        <v/>
      </c>
      <c r="AD632" s="47" t="str">
        <f t="shared" si="124"/>
        <v/>
      </c>
      <c r="AE632" s="1"/>
      <c r="AF632" s="48" t="str">
        <f>IF(NOT(AND(LEFT(R632,1)="L",R632&lt;&gt;"LIGNE")),"",IFERROR(VLOOKUP(UPPER(TRIM(V632)),AP4:AS49,2,FALSE),""))</f>
        <v/>
      </c>
      <c r="AG632" s="49" t="str">
        <f>IF(NOT(AND(LEFT(R632,1)="L",R632&lt;&gt;"LIGNE")),"",IFERROR(VLOOKUP(UPPER(TRIM(V632)),AP4:AS49,3,FALSE),""))</f>
        <v/>
      </c>
      <c r="AH632" s="49" t="str">
        <f t="shared" si="121"/>
        <v/>
      </c>
      <c r="AI632" s="49" t="str">
        <f t="shared" si="125"/>
        <v/>
      </c>
      <c r="AJ632" s="49" t="str">
        <f t="shared" si="126"/>
        <v/>
      </c>
      <c r="AK632" s="40" t="str">
        <f>IF(R632="RECETTE","",IF(R632="PRINCIPAL AUTEUR",IF(OR(S632="",T632="",V632="",W632="",S632=0),"",IFERROR(IF(OR(VLOOKUP(UPPER(TRIM(SUBSTITUTE(T632,CHAR(160)," "))),AP4:AS49,2,FALSE)&lt;&gt;VLOOKUP(UPPER(TRIM(SUBSTITUTE(W632,CHAR(160)," "))),AP4:AS49,2,FALSE),AND(VLOOKUP(UPPER(TRIM(SUBSTITUTE(T632,CHAR(160)," "))),AP4:AS49,2,FALSE)="AUTRE",UPPER(TRIM(SUBSTITUTE(T632,CHAR(160)," ")))&lt;&gt;UPPER(TRIM(SUBSTITUTE(W632,CHAR(160)," "))))),"",(V632*VLOOKUP(UPPER(TRIM(SUBSTITUTE(W632,CHAR(160)," "))),AP4:AS49,3,FALSE))/(S632*VLOOKUP(UPPER(TRIM(SUBSTITUTE(T632,CHAR(160)," "))),AP4:AS49,3,FALSE))),"")),IFERROR(AK631,"")))</f>
        <v/>
      </c>
      <c r="AL632" s="40" t="str">
        <f t="shared" si="127"/>
        <v/>
      </c>
      <c r="AM632" s="50">
        <f t="shared" si="128"/>
        <v>0</v>
      </c>
      <c r="AN632" s="1"/>
      <c r="AO632" s="1"/>
      <c r="AP632" s="64" t="s">
        <v>442</v>
      </c>
      <c r="AQ632" s="1"/>
      <c r="AR632" s="1"/>
      <c r="AS632" s="1"/>
      <c r="BJ632" s="229">
        <v>1</v>
      </c>
    </row>
    <row r="633" spans="2:62" ht="20.100000000000001" customHeight="1" x14ac:dyDescent="0.25">
      <c r="B633" s="178">
        <f t="shared" si="129"/>
        <v>0</v>
      </c>
      <c r="C633" s="156"/>
      <c r="D633" s="157"/>
      <c r="E633" s="157"/>
      <c r="F633" s="157"/>
      <c r="G633" s="157"/>
      <c r="H633" s="157"/>
      <c r="I633" s="158"/>
      <c r="K633" s="255" t="str">
        <f t="shared" si="118"/>
        <v>►</v>
      </c>
      <c r="L633" s="341"/>
      <c r="M633" s="341"/>
      <c r="N633" s="341"/>
      <c r="O633" s="341"/>
      <c r="P633" s="341"/>
      <c r="Q633" s="1"/>
      <c r="R633" s="1"/>
      <c r="S633" s="77"/>
      <c r="T633" s="77"/>
      <c r="U633" s="77"/>
      <c r="V633" s="77"/>
      <c r="W633" s="1"/>
      <c r="X633" s="46" t="str">
        <f t="shared" si="122"/>
        <v/>
      </c>
      <c r="Y633" s="46" t="str">
        <f>IF(NOT(AND(LEFT(R633,1)="L",R633&lt;&gt;"LIGNE")),"",IF(UPPER(TRIM(W633))="QS","Qt. suffisante",IF(AJ633="","",IF(AF633="MASSE",IF(AJ633&gt;=1,"Kg","g"),IF(AF633="VOLUME",IF(AJ633&gt;=1,"L","cl"),IFERROR(VLOOKUP(UPPER(TRIM(V633)),AP4:AS49,4,FALSE),V633))))))</f>
        <v/>
      </c>
      <c r="Z633" s="78" t="str">
        <f t="shared" si="123"/>
        <v/>
      </c>
      <c r="AA633" s="45" t="str">
        <f>IF(NOT(AND(LEFT(R633,1)="L",R633&lt;&gt;"LIGNE")),"",IF(UPPER(TRIM(W633))="QS","Qt. suffisante",IF(AI633="","",IF(AF633="MASSE",IF(AI633&gt;=1,"Kg","g"),IF(AF633="VOLUME",IF(AI633&gt;=1,"L","cl"),IFERROR(VLOOKUP(UPPER(TRIM(V633)),AP4:AS49,4,FALSE),V633))))))</f>
        <v/>
      </c>
      <c r="AB633" s="47" t="str">
        <f t="shared" si="119"/>
        <v/>
      </c>
      <c r="AC633" s="47" t="str">
        <f t="shared" si="120"/>
        <v/>
      </c>
      <c r="AD633" s="47" t="str">
        <f t="shared" si="124"/>
        <v/>
      </c>
      <c r="AE633" s="1"/>
      <c r="AF633" s="48" t="str">
        <f>IF(NOT(AND(LEFT(R633,1)="L",R633&lt;&gt;"LIGNE")),"",IFERROR(VLOOKUP(UPPER(TRIM(V633)),AP4:AS49,2,FALSE),""))</f>
        <v/>
      </c>
      <c r="AG633" s="49" t="str">
        <f>IF(NOT(AND(LEFT(R633,1)="L",R633&lt;&gt;"LIGNE")),"",IFERROR(VLOOKUP(UPPER(TRIM(V633)),AP4:AS49,3,FALSE),""))</f>
        <v/>
      </c>
      <c r="AH633" s="49" t="str">
        <f t="shared" si="121"/>
        <v/>
      </c>
      <c r="AI633" s="49" t="str">
        <f t="shared" si="125"/>
        <v/>
      </c>
      <c r="AJ633" s="49" t="str">
        <f t="shared" si="126"/>
        <v/>
      </c>
      <c r="AK633" s="40" t="str">
        <f>IF(R633="RECETTE","",IF(R633="PRINCIPAL AUTEUR",IF(OR(S633="",T633="",V633="",W633="",S633=0),"",IFERROR(IF(OR(VLOOKUP(UPPER(TRIM(SUBSTITUTE(T633,CHAR(160)," "))),AP4:AS49,2,FALSE)&lt;&gt;VLOOKUP(UPPER(TRIM(SUBSTITUTE(W633,CHAR(160)," "))),AP4:AS49,2,FALSE),AND(VLOOKUP(UPPER(TRIM(SUBSTITUTE(T633,CHAR(160)," "))),AP4:AS49,2,FALSE)="AUTRE",UPPER(TRIM(SUBSTITUTE(T633,CHAR(160)," ")))&lt;&gt;UPPER(TRIM(SUBSTITUTE(W633,CHAR(160)," "))))),"",(V633*VLOOKUP(UPPER(TRIM(SUBSTITUTE(W633,CHAR(160)," "))),AP4:AS49,3,FALSE))/(S633*VLOOKUP(UPPER(TRIM(SUBSTITUTE(T633,CHAR(160)," "))),AP4:AS49,3,FALSE))),"")),IFERROR(AK632,"")))</f>
        <v/>
      </c>
      <c r="AL633" s="40" t="str">
        <f t="shared" si="127"/>
        <v/>
      </c>
      <c r="AM633" s="50">
        <f t="shared" si="128"/>
        <v>0</v>
      </c>
      <c r="AN633" s="1"/>
      <c r="AO633" s="1"/>
      <c r="AP633" s="64" t="s">
        <v>443</v>
      </c>
      <c r="AQ633" s="1"/>
      <c r="AR633" s="1"/>
      <c r="AS633" s="1"/>
      <c r="BJ633" s="229">
        <v>1</v>
      </c>
    </row>
    <row r="634" spans="2:62" ht="20.100000000000001" customHeight="1" x14ac:dyDescent="0.25">
      <c r="B634" s="178">
        <f t="shared" si="129"/>
        <v>0</v>
      </c>
      <c r="C634" s="156"/>
      <c r="D634" s="157"/>
      <c r="E634" s="157"/>
      <c r="F634" s="157"/>
      <c r="G634" s="157"/>
      <c r="H634" s="157"/>
      <c r="I634" s="158"/>
      <c r="K634" s="255" t="str">
        <f t="shared" si="118"/>
        <v>►</v>
      </c>
      <c r="L634" s="341"/>
      <c r="M634" s="341"/>
      <c r="N634" s="341"/>
      <c r="O634" s="341"/>
      <c r="P634" s="341"/>
      <c r="Q634" s="1"/>
      <c r="R634" s="1"/>
      <c r="S634" s="77"/>
      <c r="T634" s="77"/>
      <c r="U634" s="77"/>
      <c r="V634" s="77"/>
      <c r="W634" s="1"/>
      <c r="X634" s="46" t="str">
        <f t="shared" si="122"/>
        <v/>
      </c>
      <c r="Y634" s="46" t="str">
        <f>IF(NOT(AND(LEFT(R634,1)="L",R634&lt;&gt;"LIGNE")),"",IF(UPPER(TRIM(W634))="QS","Qt. suffisante",IF(AJ634="","",IF(AF634="MASSE",IF(AJ634&gt;=1,"Kg","g"),IF(AF634="VOLUME",IF(AJ634&gt;=1,"L","cl"),IFERROR(VLOOKUP(UPPER(TRIM(V634)),AP4:AS49,4,FALSE),V634))))))</f>
        <v/>
      </c>
      <c r="Z634" s="78" t="str">
        <f t="shared" si="123"/>
        <v/>
      </c>
      <c r="AA634" s="45" t="str">
        <f>IF(NOT(AND(LEFT(R634,1)="L",R634&lt;&gt;"LIGNE")),"",IF(UPPER(TRIM(W634))="QS","Qt. suffisante",IF(AI634="","",IF(AF634="MASSE",IF(AI634&gt;=1,"Kg","g"),IF(AF634="VOLUME",IF(AI634&gt;=1,"L","cl"),IFERROR(VLOOKUP(UPPER(TRIM(V634)),AP4:AS49,4,FALSE),V634))))))</f>
        <v/>
      </c>
      <c r="AB634" s="47" t="str">
        <f t="shared" si="119"/>
        <v/>
      </c>
      <c r="AC634" s="47" t="str">
        <f t="shared" si="120"/>
        <v/>
      </c>
      <c r="AD634" s="47" t="str">
        <f t="shared" si="124"/>
        <v/>
      </c>
      <c r="AE634" s="1"/>
      <c r="AF634" s="48" t="str">
        <f>IF(NOT(AND(LEFT(R634,1)="L",R634&lt;&gt;"LIGNE")),"",IFERROR(VLOOKUP(UPPER(TRIM(V634)),AP4:AS49,2,FALSE),""))</f>
        <v/>
      </c>
      <c r="AG634" s="49" t="str">
        <f>IF(NOT(AND(LEFT(R634,1)="L",R634&lt;&gt;"LIGNE")),"",IFERROR(VLOOKUP(UPPER(TRIM(V634)),AP4:AS49,3,FALSE),""))</f>
        <v/>
      </c>
      <c r="AH634" s="49" t="str">
        <f t="shared" si="121"/>
        <v/>
      </c>
      <c r="AI634" s="49" t="str">
        <f t="shared" si="125"/>
        <v/>
      </c>
      <c r="AJ634" s="49" t="str">
        <f t="shared" si="126"/>
        <v/>
      </c>
      <c r="AK634" s="40" t="str">
        <f>IF(R634="RECETTE","",IF(R634="PRINCIPAL AUTEUR",IF(OR(S634="",T634="",V634="",W634="",S634=0),"",IFERROR(IF(OR(VLOOKUP(UPPER(TRIM(SUBSTITUTE(T634,CHAR(160)," "))),AP4:AS49,2,FALSE)&lt;&gt;VLOOKUP(UPPER(TRIM(SUBSTITUTE(W634,CHAR(160)," "))),AP4:AS49,2,FALSE),AND(VLOOKUP(UPPER(TRIM(SUBSTITUTE(T634,CHAR(160)," "))),AP4:AS49,2,FALSE)="AUTRE",UPPER(TRIM(SUBSTITUTE(T634,CHAR(160)," ")))&lt;&gt;UPPER(TRIM(SUBSTITUTE(W634,CHAR(160)," "))))),"",(V634*VLOOKUP(UPPER(TRIM(SUBSTITUTE(W634,CHAR(160)," "))),AP4:AS49,3,FALSE))/(S634*VLOOKUP(UPPER(TRIM(SUBSTITUTE(T634,CHAR(160)," "))),AP4:AS49,3,FALSE))),"")),IFERROR(AK633,"")))</f>
        <v/>
      </c>
      <c r="AL634" s="40" t="str">
        <f t="shared" si="127"/>
        <v/>
      </c>
      <c r="AM634" s="50">
        <f t="shared" si="128"/>
        <v>0</v>
      </c>
      <c r="AN634" s="1"/>
      <c r="AO634" s="1"/>
      <c r="AP634" s="64" t="s">
        <v>367</v>
      </c>
      <c r="AQ634" s="1"/>
      <c r="AR634" s="1"/>
      <c r="AS634" s="1"/>
      <c r="BJ634" s="229">
        <v>1</v>
      </c>
    </row>
    <row r="635" spans="2:62" ht="20.100000000000001" customHeight="1" x14ac:dyDescent="0.25">
      <c r="B635" s="178">
        <f t="shared" si="129"/>
        <v>0</v>
      </c>
      <c r="C635" s="156"/>
      <c r="D635" s="157"/>
      <c r="E635" s="157"/>
      <c r="F635" s="157"/>
      <c r="G635" s="157"/>
      <c r="H635" s="157"/>
      <c r="I635" s="158"/>
      <c r="K635" s="255" t="str">
        <f t="shared" si="118"/>
        <v>►</v>
      </c>
      <c r="L635" s="341"/>
      <c r="M635" s="341"/>
      <c r="N635" s="341"/>
      <c r="O635" s="341"/>
      <c r="P635" s="341"/>
      <c r="Q635" s="1"/>
      <c r="R635" s="1"/>
      <c r="S635" s="77"/>
      <c r="T635" s="77"/>
      <c r="U635" s="77"/>
      <c r="V635" s="77"/>
      <c r="W635" s="1"/>
      <c r="X635" s="46" t="str">
        <f t="shared" si="122"/>
        <v/>
      </c>
      <c r="Y635" s="46" t="str">
        <f>IF(NOT(AND(LEFT(R635,1)="L",R635&lt;&gt;"LIGNE")),"",IF(UPPER(TRIM(W635))="QS","Qt. suffisante",IF(AJ635="","",IF(AF635="MASSE",IF(AJ635&gt;=1,"Kg","g"),IF(AF635="VOLUME",IF(AJ635&gt;=1,"L","cl"),IFERROR(VLOOKUP(UPPER(TRIM(V635)),AP4:AS49,4,FALSE),V635))))))</f>
        <v/>
      </c>
      <c r="Z635" s="78" t="str">
        <f t="shared" si="123"/>
        <v/>
      </c>
      <c r="AA635" s="45" t="str">
        <f>IF(NOT(AND(LEFT(R635,1)="L",R635&lt;&gt;"LIGNE")),"",IF(UPPER(TRIM(W635))="QS","Qt. suffisante",IF(AI635="","",IF(AF635="MASSE",IF(AI635&gt;=1,"Kg","g"),IF(AF635="VOLUME",IF(AI635&gt;=1,"L","cl"),IFERROR(VLOOKUP(UPPER(TRIM(V635)),AP4:AS49,4,FALSE),V635))))))</f>
        <v/>
      </c>
      <c r="AB635" s="47" t="str">
        <f t="shared" si="119"/>
        <v/>
      </c>
      <c r="AC635" s="47" t="str">
        <f t="shared" si="120"/>
        <v/>
      </c>
      <c r="AD635" s="47" t="str">
        <f t="shared" si="124"/>
        <v/>
      </c>
      <c r="AE635" s="1"/>
      <c r="AF635" s="48" t="str">
        <f>IF(NOT(AND(LEFT(R635,1)="L",R635&lt;&gt;"LIGNE")),"",IFERROR(VLOOKUP(UPPER(TRIM(V635)),AP4:AS49,2,FALSE),""))</f>
        <v/>
      </c>
      <c r="AG635" s="49" t="str">
        <f>IF(NOT(AND(LEFT(R635,1)="L",R635&lt;&gt;"LIGNE")),"",IFERROR(VLOOKUP(UPPER(TRIM(V635)),AP4:AS49,3,FALSE),""))</f>
        <v/>
      </c>
      <c r="AH635" s="49" t="str">
        <f t="shared" si="121"/>
        <v/>
      </c>
      <c r="AI635" s="49" t="str">
        <f t="shared" si="125"/>
        <v/>
      </c>
      <c r="AJ635" s="49" t="str">
        <f t="shared" si="126"/>
        <v/>
      </c>
      <c r="AK635" s="40" t="str">
        <f>IF(R635="RECETTE","",IF(R635="PRINCIPAL AUTEUR",IF(OR(S635="",T635="",V635="",W635="",S635=0),"",IFERROR(IF(OR(VLOOKUP(UPPER(TRIM(SUBSTITUTE(T635,CHAR(160)," "))),AP4:AS49,2,FALSE)&lt;&gt;VLOOKUP(UPPER(TRIM(SUBSTITUTE(W635,CHAR(160)," "))),AP4:AS49,2,FALSE),AND(VLOOKUP(UPPER(TRIM(SUBSTITUTE(T635,CHAR(160)," "))),AP4:AS49,2,FALSE)="AUTRE",UPPER(TRIM(SUBSTITUTE(T635,CHAR(160)," ")))&lt;&gt;UPPER(TRIM(SUBSTITUTE(W635,CHAR(160)," "))))),"",(V635*VLOOKUP(UPPER(TRIM(SUBSTITUTE(W635,CHAR(160)," "))),AP4:AS49,3,FALSE))/(S635*VLOOKUP(UPPER(TRIM(SUBSTITUTE(T635,CHAR(160)," "))),AP4:AS49,3,FALSE))),"")),IFERROR(AK634,"")))</f>
        <v/>
      </c>
      <c r="AL635" s="40" t="str">
        <f t="shared" si="127"/>
        <v/>
      </c>
      <c r="AM635" s="50">
        <f t="shared" si="128"/>
        <v>0</v>
      </c>
      <c r="AN635" s="1"/>
      <c r="AO635" s="1"/>
      <c r="AP635" s="65" t="s">
        <v>444</v>
      </c>
      <c r="AQ635" s="1"/>
      <c r="AR635" s="1"/>
      <c r="AS635" s="1"/>
      <c r="BJ635" s="229">
        <v>1</v>
      </c>
    </row>
    <row r="636" spans="2:62" ht="20.100000000000001" customHeight="1" x14ac:dyDescent="0.25">
      <c r="B636" s="178">
        <f t="shared" si="129"/>
        <v>0</v>
      </c>
      <c r="C636" s="156"/>
      <c r="D636" s="157"/>
      <c r="E636" s="157"/>
      <c r="F636" s="157"/>
      <c r="G636" s="157"/>
      <c r="H636" s="157"/>
      <c r="I636" s="158"/>
      <c r="K636" s="255" t="str">
        <f t="shared" si="118"/>
        <v>►</v>
      </c>
      <c r="L636" s="341"/>
      <c r="M636" s="341"/>
      <c r="N636" s="341"/>
      <c r="O636" s="341"/>
      <c r="P636" s="341"/>
      <c r="Q636" s="1"/>
      <c r="R636" s="1"/>
      <c r="S636" s="77"/>
      <c r="T636" s="77"/>
      <c r="U636" s="77"/>
      <c r="V636" s="77"/>
      <c r="W636" s="1"/>
      <c r="X636" s="46" t="str">
        <f t="shared" si="122"/>
        <v/>
      </c>
      <c r="Y636" s="46" t="str">
        <f>IF(NOT(AND(LEFT(R636,1)="L",R636&lt;&gt;"LIGNE")),"",IF(UPPER(TRIM(W636))="QS","Qt. suffisante",IF(AJ636="","",IF(AF636="MASSE",IF(AJ636&gt;=1,"Kg","g"),IF(AF636="VOLUME",IF(AJ636&gt;=1,"L","cl"),IFERROR(VLOOKUP(UPPER(TRIM(V636)),AP4:AS49,4,FALSE),V636))))))</f>
        <v/>
      </c>
      <c r="Z636" s="78" t="str">
        <f t="shared" si="123"/>
        <v/>
      </c>
      <c r="AA636" s="45" t="str">
        <f>IF(NOT(AND(LEFT(R636,1)="L",R636&lt;&gt;"LIGNE")),"",IF(UPPER(TRIM(W636))="QS","Qt. suffisante",IF(AI636="","",IF(AF636="MASSE",IF(AI636&gt;=1,"Kg","g"),IF(AF636="VOLUME",IF(AI636&gt;=1,"L","cl"),IFERROR(VLOOKUP(UPPER(TRIM(V636)),AP4:AS49,4,FALSE),V636))))))</f>
        <v/>
      </c>
      <c r="AB636" s="47" t="str">
        <f t="shared" si="119"/>
        <v/>
      </c>
      <c r="AC636" s="47" t="str">
        <f t="shared" si="120"/>
        <v/>
      </c>
      <c r="AD636" s="47" t="str">
        <f t="shared" si="124"/>
        <v/>
      </c>
      <c r="AE636" s="1"/>
      <c r="AF636" s="48" t="str">
        <f>IF(NOT(AND(LEFT(R636,1)="L",R636&lt;&gt;"LIGNE")),"",IFERROR(VLOOKUP(UPPER(TRIM(V636)),AP4:AS49,2,FALSE),""))</f>
        <v/>
      </c>
      <c r="AG636" s="49" t="str">
        <f>IF(NOT(AND(LEFT(R636,1)="L",R636&lt;&gt;"LIGNE")),"",IFERROR(VLOOKUP(UPPER(TRIM(V636)),AP4:AS49,3,FALSE),""))</f>
        <v/>
      </c>
      <c r="AH636" s="49" t="str">
        <f t="shared" si="121"/>
        <v/>
      </c>
      <c r="AI636" s="49" t="str">
        <f t="shared" si="125"/>
        <v/>
      </c>
      <c r="AJ636" s="49" t="str">
        <f t="shared" si="126"/>
        <v/>
      </c>
      <c r="AK636" s="40" t="str">
        <f>IF(R636="RECETTE","",IF(R636="PRINCIPAL AUTEUR",IF(OR(S636="",T636="",V636="",W636="",S636=0),"",IFERROR(IF(OR(VLOOKUP(UPPER(TRIM(SUBSTITUTE(T636,CHAR(160)," "))),AP4:AS49,2,FALSE)&lt;&gt;VLOOKUP(UPPER(TRIM(SUBSTITUTE(W636,CHAR(160)," "))),AP4:AS49,2,FALSE),AND(VLOOKUP(UPPER(TRIM(SUBSTITUTE(T636,CHAR(160)," "))),AP4:AS49,2,FALSE)="AUTRE",UPPER(TRIM(SUBSTITUTE(T636,CHAR(160)," ")))&lt;&gt;UPPER(TRIM(SUBSTITUTE(W636,CHAR(160)," "))))),"",(V636*VLOOKUP(UPPER(TRIM(SUBSTITUTE(W636,CHAR(160)," "))),AP4:AS49,3,FALSE))/(S636*VLOOKUP(UPPER(TRIM(SUBSTITUTE(T636,CHAR(160)," "))),AP4:AS49,3,FALSE))),"")),IFERROR(AK635,"")))</f>
        <v/>
      </c>
      <c r="AL636" s="40" t="str">
        <f t="shared" si="127"/>
        <v/>
      </c>
      <c r="AM636" s="50">
        <f t="shared" si="128"/>
        <v>0</v>
      </c>
      <c r="AN636" s="1"/>
      <c r="AO636" s="1"/>
      <c r="AP636" s="60" t="s">
        <v>62</v>
      </c>
      <c r="AQ636" s="1"/>
      <c r="AR636" s="1"/>
      <c r="AS636" s="1"/>
      <c r="BJ636" s="229">
        <v>1</v>
      </c>
    </row>
    <row r="637" spans="2:62" ht="20.100000000000001" customHeight="1" x14ac:dyDescent="0.25">
      <c r="B637" s="178">
        <f t="shared" si="129"/>
        <v>0</v>
      </c>
      <c r="C637" s="156"/>
      <c r="D637" s="157"/>
      <c r="E637" s="157"/>
      <c r="F637" s="157"/>
      <c r="G637" s="157"/>
      <c r="H637" s="157"/>
      <c r="I637" s="158"/>
      <c r="K637" s="255" t="str">
        <f t="shared" ref="K637:K661" si="130">IF(OR(S637&lt;&gt;"",T637&lt;&gt;"",U637&lt;&gt;"",V637&lt;&gt;""),"A","►")</f>
        <v>►</v>
      </c>
      <c r="L637" s="341"/>
      <c r="M637" s="341"/>
      <c r="N637" s="341"/>
      <c r="O637" s="341"/>
      <c r="P637" s="341"/>
      <c r="Q637" s="1"/>
      <c r="R637" s="1"/>
      <c r="S637" s="77"/>
      <c r="T637" s="77"/>
      <c r="U637" s="77"/>
      <c r="V637" s="77"/>
      <c r="W637" s="1"/>
      <c r="X637" s="46" t="str">
        <f t="shared" si="122"/>
        <v/>
      </c>
      <c r="Y637" s="46" t="str">
        <f>IF(NOT(AND(LEFT(R637,1)="L",R637&lt;&gt;"LIGNE")),"",IF(UPPER(TRIM(W637))="QS","Qt. suffisante",IF(AJ637="","",IF(AF637="MASSE",IF(AJ637&gt;=1,"Kg","g"),IF(AF637="VOLUME",IF(AJ637&gt;=1,"L","cl"),IFERROR(VLOOKUP(UPPER(TRIM(V637)),AP4:AS49,4,FALSE),V637))))))</f>
        <v/>
      </c>
      <c r="Z637" s="78" t="str">
        <f t="shared" si="123"/>
        <v/>
      </c>
      <c r="AA637" s="45" t="str">
        <f>IF(NOT(AND(LEFT(R637,1)="L",R637&lt;&gt;"LIGNE")),"",IF(UPPER(TRIM(W637))="QS","Qt. suffisante",IF(AI637="","",IF(AF637="MASSE",IF(AI637&gt;=1,"Kg","g"),IF(AF637="VOLUME",IF(AI637&gt;=1,"L","cl"),IFERROR(VLOOKUP(UPPER(TRIM(V637)),AP4:AS49,4,FALSE),V637))))))</f>
        <v/>
      </c>
      <c r="AB637" s="47" t="str">
        <f t="shared" ref="AB637:AB661" si="131">IF(R637="PRINCIPAL AUTEUR",IF(OR(S637="",T637="",V637="",W637=""),"À COMPLÉTER",IF(OR(AC637="",AD637=""),"UNITÉ ?",IF(OR(AC637&lt;&gt;AD637,AND(AC637="AUTRE",UPPER(TRIM(SUBSTITUTE(T637,CHAR(160)," ")))&lt;&gt;UPPER(TRIM(SUBSTITUTE(W637,CHAR(160)," "))))),"UNITÉS INCOMPATIBLES","OK"))),IF(NOT(AND(LEFT(R637,1)="L",R637&lt;&gt;"LIGNE")),"",IF(AND(W637&lt;&gt;"",UPPER(TRIM(W637))&lt;&gt;"F",UPPER(TRIM(W637))&lt;&gt;"QS"),"RÈGLE ?",IF(UPPER(TRIM(W637))="QS","OK",IF(NOT(ISNUMBER(U637)),"QUANTITÉ ?",IF(V637="","UNITÉ ?",IF(COUNTIF($AP$4:$AP$49,UPPER(TRIM(V637)))=0,"UNITÉ ?","OK")))))))</f>
        <v/>
      </c>
      <c r="AC637" s="47" t="str">
        <f t="shared" ref="AC637:AC661" si="132">IF(R637&lt;&gt;"PRINCIPAL AUTEUR","",IFERROR(VLOOKUP(UPPER(TRIM(SUBSTITUTE(T637,CHAR(160)," "))),$AP$4:$AS$49,2,FALSE),""))</f>
        <v/>
      </c>
      <c r="AD637" s="47" t="str">
        <f t="shared" si="124"/>
        <v/>
      </c>
      <c r="AE637" s="1"/>
      <c r="AF637" s="48" t="str">
        <f>IF(NOT(AND(LEFT(R637,1)="L",R637&lt;&gt;"LIGNE")),"",IFERROR(VLOOKUP(UPPER(TRIM(V637)),AP4:AS49,2,FALSE),""))</f>
        <v/>
      </c>
      <c r="AG637" s="49" t="str">
        <f>IF(NOT(AND(LEFT(R637,1)="L",R637&lt;&gt;"LIGNE")),"",IFERROR(VLOOKUP(UPPER(TRIM(V637)),AP4:AS49,3,FALSE),""))</f>
        <v/>
      </c>
      <c r="AH637" s="49" t="str">
        <f t="shared" ref="AH637:AH665" si="133">IF(NOT(AND(LEFT(R637,1)="L",R637&lt;&gt;"LIGNE")),"",IF(UPPER(TRIM(W637))="QS","",IF(OR(T637="",U637="",AG637=""),"",U637*AG637)))</f>
        <v/>
      </c>
      <c r="AI637" s="49" t="str">
        <f t="shared" si="125"/>
        <v/>
      </c>
      <c r="AJ637" s="49" t="str">
        <f t="shared" si="126"/>
        <v/>
      </c>
      <c r="AK637" s="40" t="str">
        <f>IF(R637="RECETTE","",IF(R637="PRINCIPAL AUTEUR",IF(OR(S637="",T637="",V637="",W637="",S637=0),"",IFERROR(IF(OR(VLOOKUP(UPPER(TRIM(SUBSTITUTE(T637,CHAR(160)," "))),AP4:AS49,2,FALSE)&lt;&gt;VLOOKUP(UPPER(TRIM(SUBSTITUTE(W637,CHAR(160)," "))),AP4:AS49,2,FALSE),AND(VLOOKUP(UPPER(TRIM(SUBSTITUTE(T637,CHAR(160)," "))),AP4:AS49,2,FALSE)="AUTRE",UPPER(TRIM(SUBSTITUTE(T637,CHAR(160)," ")))&lt;&gt;UPPER(TRIM(SUBSTITUTE(W637,CHAR(160)," "))))),"",(V637*VLOOKUP(UPPER(TRIM(SUBSTITUTE(W637,CHAR(160)," "))),AP4:AS49,3,FALSE))/(S637*VLOOKUP(UPPER(TRIM(SUBSTITUTE(T637,CHAR(160)," "))),AP4:AS49,3,FALSE))),"")),IFERROR(AK636,"")))</f>
        <v/>
      </c>
      <c r="AL637" s="40" t="str">
        <f t="shared" si="127"/>
        <v/>
      </c>
      <c r="AM637" s="50">
        <f t="shared" si="128"/>
        <v>0</v>
      </c>
      <c r="AN637" s="1"/>
      <c r="AO637" s="1"/>
      <c r="AP637" s="65" t="s">
        <v>445</v>
      </c>
      <c r="AQ637" s="1"/>
      <c r="AR637" s="1"/>
      <c r="AS637" s="1"/>
      <c r="BJ637" s="229">
        <v>1</v>
      </c>
    </row>
    <row r="638" spans="2:62" ht="20.100000000000001" customHeight="1" x14ac:dyDescent="0.25">
      <c r="B638" s="178">
        <f t="shared" si="129"/>
        <v>0</v>
      </c>
      <c r="C638" s="156"/>
      <c r="D638" s="157"/>
      <c r="E638" s="157"/>
      <c r="F638" s="157"/>
      <c r="G638" s="157"/>
      <c r="H638" s="157"/>
      <c r="I638" s="158"/>
      <c r="K638" s="255" t="str">
        <f t="shared" si="130"/>
        <v>►</v>
      </c>
      <c r="L638" s="341"/>
      <c r="M638" s="341"/>
      <c r="N638" s="341"/>
      <c r="O638" s="341"/>
      <c r="P638" s="341"/>
      <c r="Q638" s="1"/>
      <c r="R638" s="1"/>
      <c r="S638" s="77"/>
      <c r="T638" s="77"/>
      <c r="U638" s="77"/>
      <c r="V638" s="77"/>
      <c r="W638" s="1"/>
      <c r="X638" s="46" t="str">
        <f t="shared" si="122"/>
        <v/>
      </c>
      <c r="Y638" s="46" t="str">
        <f>IF(NOT(AND(LEFT(R638,1)="L",R638&lt;&gt;"LIGNE")),"",IF(UPPER(TRIM(W638))="QS","Qt. suffisante",IF(AJ638="","",IF(AF638="MASSE",IF(AJ638&gt;=1,"Kg","g"),IF(AF638="VOLUME",IF(AJ638&gt;=1,"L","cl"),IFERROR(VLOOKUP(UPPER(TRIM(V638)),AP4:AS49,4,FALSE),V638))))))</f>
        <v/>
      </c>
      <c r="Z638" s="78" t="str">
        <f t="shared" si="123"/>
        <v/>
      </c>
      <c r="AA638" s="45" t="str">
        <f>IF(NOT(AND(LEFT(R638,1)="L",R638&lt;&gt;"LIGNE")),"",IF(UPPER(TRIM(W638))="QS","Qt. suffisante",IF(AI638="","",IF(AF638="MASSE",IF(AI638&gt;=1,"Kg","g"),IF(AF638="VOLUME",IF(AI638&gt;=1,"L","cl"),IFERROR(VLOOKUP(UPPER(TRIM(V638)),AP4:AS49,4,FALSE),V638))))))</f>
        <v/>
      </c>
      <c r="AB638" s="47" t="str">
        <f t="shared" si="131"/>
        <v/>
      </c>
      <c r="AC638" s="47" t="str">
        <f t="shared" si="132"/>
        <v/>
      </c>
      <c r="AD638" s="47" t="str">
        <f t="shared" si="124"/>
        <v/>
      </c>
      <c r="AE638" s="1"/>
      <c r="AF638" s="48" t="str">
        <f>IF(NOT(AND(LEFT(R638,1)="L",R638&lt;&gt;"LIGNE")),"",IFERROR(VLOOKUP(UPPER(TRIM(V638)),AP4:AS49,2,FALSE),""))</f>
        <v/>
      </c>
      <c r="AG638" s="49" t="str">
        <f>IF(NOT(AND(LEFT(R638,1)="L",R638&lt;&gt;"LIGNE")),"",IFERROR(VLOOKUP(UPPER(TRIM(V638)),AP4:AS49,3,FALSE),""))</f>
        <v/>
      </c>
      <c r="AH638" s="49" t="str">
        <f t="shared" si="133"/>
        <v/>
      </c>
      <c r="AI638" s="49" t="str">
        <f t="shared" si="125"/>
        <v/>
      </c>
      <c r="AJ638" s="49" t="str">
        <f t="shared" si="126"/>
        <v/>
      </c>
      <c r="AK638" s="40" t="str">
        <f>IF(R638="RECETTE","",IF(R638="PRINCIPAL AUTEUR",IF(OR(S638="",T638="",V638="",W638="",S638=0),"",IFERROR(IF(OR(VLOOKUP(UPPER(TRIM(SUBSTITUTE(T638,CHAR(160)," "))),AP4:AS49,2,FALSE)&lt;&gt;VLOOKUP(UPPER(TRIM(SUBSTITUTE(W638,CHAR(160)," "))),AP4:AS49,2,FALSE),AND(VLOOKUP(UPPER(TRIM(SUBSTITUTE(T638,CHAR(160)," "))),AP4:AS49,2,FALSE)="AUTRE",UPPER(TRIM(SUBSTITUTE(T638,CHAR(160)," ")))&lt;&gt;UPPER(TRIM(SUBSTITUTE(W638,CHAR(160)," "))))),"",(V638*VLOOKUP(UPPER(TRIM(SUBSTITUTE(W638,CHAR(160)," "))),AP4:AS49,3,FALSE))/(S638*VLOOKUP(UPPER(TRIM(SUBSTITUTE(T638,CHAR(160)," "))),AP4:AS49,3,FALSE))),"")),IFERROR(AK637,"")))</f>
        <v/>
      </c>
      <c r="AL638" s="40" t="str">
        <f t="shared" si="127"/>
        <v/>
      </c>
      <c r="AM638" s="50">
        <f t="shared" si="128"/>
        <v>0</v>
      </c>
      <c r="AN638" s="1"/>
      <c r="AO638" s="1"/>
      <c r="AP638" s="65" t="s">
        <v>446</v>
      </c>
      <c r="AQ638" s="1"/>
      <c r="AR638" s="1"/>
      <c r="AS638" s="1"/>
      <c r="BJ638" s="229">
        <v>1</v>
      </c>
    </row>
    <row r="639" spans="2:62" ht="20.100000000000001" customHeight="1" x14ac:dyDescent="0.25">
      <c r="B639" s="178">
        <f t="shared" si="129"/>
        <v>0</v>
      </c>
      <c r="C639" s="156"/>
      <c r="D639" s="157"/>
      <c r="E639" s="157"/>
      <c r="F639" s="157"/>
      <c r="G639" s="157"/>
      <c r="H639" s="157"/>
      <c r="I639" s="158"/>
      <c r="K639" s="255" t="str">
        <f t="shared" si="130"/>
        <v>►</v>
      </c>
      <c r="L639" s="341"/>
      <c r="M639" s="341"/>
      <c r="N639" s="341"/>
      <c r="O639" s="341"/>
      <c r="P639" s="341"/>
      <c r="Q639" s="1"/>
      <c r="R639" s="1"/>
      <c r="S639" s="77"/>
      <c r="T639" s="77"/>
      <c r="U639" s="77"/>
      <c r="V639" s="77"/>
      <c r="W639" s="1"/>
      <c r="X639" s="46" t="str">
        <f t="shared" si="122"/>
        <v/>
      </c>
      <c r="Y639" s="46" t="str">
        <f>IF(NOT(AND(LEFT(R639,1)="L",R639&lt;&gt;"LIGNE")),"",IF(UPPER(TRIM(W639))="QS","Qt. suffisante",IF(AJ639="","",IF(AF639="MASSE",IF(AJ639&gt;=1,"Kg","g"),IF(AF639="VOLUME",IF(AJ639&gt;=1,"L","cl"),IFERROR(VLOOKUP(UPPER(TRIM(V639)),AP4:AS49,4,FALSE),V639))))))</f>
        <v/>
      </c>
      <c r="Z639" s="78" t="str">
        <f t="shared" si="123"/>
        <v/>
      </c>
      <c r="AA639" s="45" t="str">
        <f>IF(NOT(AND(LEFT(R639,1)="L",R639&lt;&gt;"LIGNE")),"",IF(UPPER(TRIM(W639))="QS","Qt. suffisante",IF(AI639="","",IF(AF639="MASSE",IF(AI639&gt;=1,"Kg","g"),IF(AF639="VOLUME",IF(AI639&gt;=1,"L","cl"),IFERROR(VLOOKUP(UPPER(TRIM(V639)),AP4:AS49,4,FALSE),V639))))))</f>
        <v/>
      </c>
      <c r="AB639" s="47" t="str">
        <f t="shared" si="131"/>
        <v/>
      </c>
      <c r="AC639" s="47" t="str">
        <f t="shared" si="132"/>
        <v/>
      </c>
      <c r="AD639" s="47" t="str">
        <f t="shared" si="124"/>
        <v/>
      </c>
      <c r="AE639" s="1"/>
      <c r="AF639" s="48" t="str">
        <f>IF(NOT(AND(LEFT(R639,1)="L",R639&lt;&gt;"LIGNE")),"",IFERROR(VLOOKUP(UPPER(TRIM(V639)),AP4:AS49,2,FALSE),""))</f>
        <v/>
      </c>
      <c r="AG639" s="49" t="str">
        <f>IF(NOT(AND(LEFT(R639,1)="L",R639&lt;&gt;"LIGNE")),"",IFERROR(VLOOKUP(UPPER(TRIM(V639)),AP4:AS49,3,FALSE),""))</f>
        <v/>
      </c>
      <c r="AH639" s="49" t="str">
        <f t="shared" si="133"/>
        <v/>
      </c>
      <c r="AI639" s="49" t="str">
        <f t="shared" si="125"/>
        <v/>
      </c>
      <c r="AJ639" s="49" t="str">
        <f t="shared" si="126"/>
        <v/>
      </c>
      <c r="AK639" s="40" t="str">
        <f>IF(R639="RECETTE","",IF(R639="PRINCIPAL AUTEUR",IF(OR(S639="",T639="",V639="",W639="",S639=0),"",IFERROR(IF(OR(VLOOKUP(UPPER(TRIM(SUBSTITUTE(T639,CHAR(160)," "))),AP4:AS49,2,FALSE)&lt;&gt;VLOOKUP(UPPER(TRIM(SUBSTITUTE(W639,CHAR(160)," "))),AP4:AS49,2,FALSE),AND(VLOOKUP(UPPER(TRIM(SUBSTITUTE(T639,CHAR(160)," "))),AP4:AS49,2,FALSE)="AUTRE",UPPER(TRIM(SUBSTITUTE(T639,CHAR(160)," ")))&lt;&gt;UPPER(TRIM(SUBSTITUTE(W639,CHAR(160)," "))))),"",(V639*VLOOKUP(UPPER(TRIM(SUBSTITUTE(W639,CHAR(160)," "))),AP4:AS49,3,FALSE))/(S639*VLOOKUP(UPPER(TRIM(SUBSTITUTE(T639,CHAR(160)," "))),AP4:AS49,3,FALSE))),"")),IFERROR(AK638,"")))</f>
        <v/>
      </c>
      <c r="AL639" s="40" t="str">
        <f t="shared" si="127"/>
        <v/>
      </c>
      <c r="AM639" s="50">
        <f t="shared" si="128"/>
        <v>0</v>
      </c>
      <c r="AN639" s="1"/>
      <c r="AO639" s="1"/>
      <c r="AP639" s="65" t="s">
        <v>447</v>
      </c>
      <c r="AQ639" s="1"/>
      <c r="AR639" s="1"/>
      <c r="AS639" s="1"/>
      <c r="BJ639" s="229">
        <v>1</v>
      </c>
    </row>
    <row r="640" spans="2:62" ht="20.100000000000001" customHeight="1" x14ac:dyDescent="0.25">
      <c r="B640" s="178">
        <f t="shared" si="129"/>
        <v>0</v>
      </c>
      <c r="C640" s="156"/>
      <c r="D640" s="157"/>
      <c r="E640" s="157"/>
      <c r="F640" s="157"/>
      <c r="G640" s="157"/>
      <c r="H640" s="157"/>
      <c r="I640" s="158"/>
      <c r="K640" s="255" t="str">
        <f t="shared" si="130"/>
        <v>►</v>
      </c>
      <c r="L640" s="341"/>
      <c r="M640" s="341"/>
      <c r="N640" s="341"/>
      <c r="O640" s="341"/>
      <c r="P640" s="341"/>
      <c r="Q640" s="1"/>
      <c r="R640" s="1"/>
      <c r="S640" s="77"/>
      <c r="T640" s="77"/>
      <c r="U640" s="77"/>
      <c r="V640" s="77"/>
      <c r="W640" s="1"/>
      <c r="X640" s="46" t="str">
        <f t="shared" si="122"/>
        <v/>
      </c>
      <c r="Y640" s="46" t="str">
        <f>IF(NOT(AND(LEFT(R640,1)="L",R640&lt;&gt;"LIGNE")),"",IF(UPPER(TRIM(W640))="QS","Qt. suffisante",IF(AJ640="","",IF(AF640="MASSE",IF(AJ640&gt;=1,"Kg","g"),IF(AF640="VOLUME",IF(AJ640&gt;=1,"L","cl"),IFERROR(VLOOKUP(UPPER(TRIM(V640)),AP4:AS49,4,FALSE),V640))))))</f>
        <v/>
      </c>
      <c r="Z640" s="78" t="str">
        <f t="shared" si="123"/>
        <v/>
      </c>
      <c r="AA640" s="45" t="str">
        <f>IF(NOT(AND(LEFT(R640,1)="L",R640&lt;&gt;"LIGNE")),"",IF(UPPER(TRIM(W640))="QS","Qt. suffisante",IF(AI640="","",IF(AF640="MASSE",IF(AI640&gt;=1,"Kg","g"),IF(AF640="VOLUME",IF(AI640&gt;=1,"L","cl"),IFERROR(VLOOKUP(UPPER(TRIM(V640)),AP4:AS49,4,FALSE),V640))))))</f>
        <v/>
      </c>
      <c r="AB640" s="47" t="str">
        <f t="shared" si="131"/>
        <v/>
      </c>
      <c r="AC640" s="47" t="str">
        <f t="shared" si="132"/>
        <v/>
      </c>
      <c r="AD640" s="47" t="str">
        <f t="shared" si="124"/>
        <v/>
      </c>
      <c r="AE640" s="1"/>
      <c r="AF640" s="48" t="str">
        <f>IF(NOT(AND(LEFT(R640,1)="L",R640&lt;&gt;"LIGNE")),"",IFERROR(VLOOKUP(UPPER(TRIM(V640)),AP4:AS49,2,FALSE),""))</f>
        <v/>
      </c>
      <c r="AG640" s="49" t="str">
        <f>IF(NOT(AND(LEFT(R640,1)="L",R640&lt;&gt;"LIGNE")),"",IFERROR(VLOOKUP(UPPER(TRIM(V640)),AP4:AS49,3,FALSE),""))</f>
        <v/>
      </c>
      <c r="AH640" s="49" t="str">
        <f t="shared" si="133"/>
        <v/>
      </c>
      <c r="AI640" s="49" t="str">
        <f t="shared" si="125"/>
        <v/>
      </c>
      <c r="AJ640" s="49" t="str">
        <f t="shared" si="126"/>
        <v/>
      </c>
      <c r="AK640" s="40" t="str">
        <f>IF(R640="RECETTE","",IF(R640="PRINCIPAL AUTEUR",IF(OR(S640="",T640="",V640="",W640="",S640=0),"",IFERROR(IF(OR(VLOOKUP(UPPER(TRIM(SUBSTITUTE(T640,CHAR(160)," "))),AP4:AS49,2,FALSE)&lt;&gt;VLOOKUP(UPPER(TRIM(SUBSTITUTE(W640,CHAR(160)," "))),AP4:AS49,2,FALSE),AND(VLOOKUP(UPPER(TRIM(SUBSTITUTE(T640,CHAR(160)," "))),AP4:AS49,2,FALSE)="AUTRE",UPPER(TRIM(SUBSTITUTE(T640,CHAR(160)," ")))&lt;&gt;UPPER(TRIM(SUBSTITUTE(W640,CHAR(160)," "))))),"",(V640*VLOOKUP(UPPER(TRIM(SUBSTITUTE(W640,CHAR(160)," "))),AP4:AS49,3,FALSE))/(S640*VLOOKUP(UPPER(TRIM(SUBSTITUTE(T640,CHAR(160)," "))),AP4:AS49,3,FALSE))),"")),IFERROR(AK639,"")))</f>
        <v/>
      </c>
      <c r="AL640" s="40" t="str">
        <f t="shared" si="127"/>
        <v/>
      </c>
      <c r="AM640" s="50">
        <f t="shared" si="128"/>
        <v>0</v>
      </c>
      <c r="AN640" s="1"/>
      <c r="AO640" s="1"/>
      <c r="AP640" s="65" t="s">
        <v>448</v>
      </c>
      <c r="AQ640" s="1"/>
      <c r="AR640" s="1"/>
      <c r="AS640" s="1"/>
      <c r="BJ640" s="229">
        <v>1</v>
      </c>
    </row>
    <row r="641" spans="2:62" ht="20.100000000000001" customHeight="1" x14ac:dyDescent="0.25">
      <c r="B641" s="178">
        <f t="shared" si="129"/>
        <v>0</v>
      </c>
      <c r="C641" s="156"/>
      <c r="D641" s="157"/>
      <c r="E641" s="157"/>
      <c r="F641" s="157"/>
      <c r="G641" s="157"/>
      <c r="H641" s="157"/>
      <c r="I641" s="158"/>
      <c r="K641" s="255" t="str">
        <f t="shared" si="130"/>
        <v>►</v>
      </c>
      <c r="L641" s="341"/>
      <c r="M641" s="341"/>
      <c r="N641" s="341"/>
      <c r="O641" s="341"/>
      <c r="P641" s="341"/>
      <c r="Q641" s="1"/>
      <c r="R641" s="1"/>
      <c r="S641" s="77"/>
      <c r="T641" s="77"/>
      <c r="U641" s="77"/>
      <c r="V641" s="77"/>
      <c r="W641" s="1"/>
      <c r="X641" s="46" t="str">
        <f t="shared" si="122"/>
        <v/>
      </c>
      <c r="Y641" s="46" t="str">
        <f>IF(NOT(AND(LEFT(R641,1)="L",R641&lt;&gt;"LIGNE")),"",IF(UPPER(TRIM(W641))="QS","Qt. suffisante",IF(AJ641="","",IF(AF641="MASSE",IF(AJ641&gt;=1,"Kg","g"),IF(AF641="VOLUME",IF(AJ641&gt;=1,"L","cl"),IFERROR(VLOOKUP(UPPER(TRIM(V641)),AP4:AS49,4,FALSE),V641))))))</f>
        <v/>
      </c>
      <c r="Z641" s="78" t="str">
        <f t="shared" si="123"/>
        <v/>
      </c>
      <c r="AA641" s="45" t="str">
        <f>IF(NOT(AND(LEFT(R641,1)="L",R641&lt;&gt;"LIGNE")),"",IF(UPPER(TRIM(W641))="QS","Qt. suffisante",IF(AI641="","",IF(AF641="MASSE",IF(AI641&gt;=1,"Kg","g"),IF(AF641="VOLUME",IF(AI641&gt;=1,"L","cl"),IFERROR(VLOOKUP(UPPER(TRIM(V641)),AP4:AS49,4,FALSE),V641))))))</f>
        <v/>
      </c>
      <c r="AB641" s="47" t="str">
        <f t="shared" si="131"/>
        <v/>
      </c>
      <c r="AC641" s="47" t="str">
        <f t="shared" si="132"/>
        <v/>
      </c>
      <c r="AD641" s="47" t="str">
        <f t="shared" si="124"/>
        <v/>
      </c>
      <c r="AE641" s="1"/>
      <c r="AF641" s="48" t="str">
        <f>IF(NOT(AND(LEFT(R641,1)="L",R641&lt;&gt;"LIGNE")),"",IFERROR(VLOOKUP(UPPER(TRIM(V641)),AP4:AS49,2,FALSE),""))</f>
        <v/>
      </c>
      <c r="AG641" s="49" t="str">
        <f>IF(NOT(AND(LEFT(R641,1)="L",R641&lt;&gt;"LIGNE")),"",IFERROR(VLOOKUP(UPPER(TRIM(V641)),AP4:AS49,3,FALSE),""))</f>
        <v/>
      </c>
      <c r="AH641" s="49" t="str">
        <f t="shared" si="133"/>
        <v/>
      </c>
      <c r="AI641" s="49" t="str">
        <f t="shared" si="125"/>
        <v/>
      </c>
      <c r="AJ641" s="49" t="str">
        <f t="shared" si="126"/>
        <v/>
      </c>
      <c r="AK641" s="40" t="str">
        <f>IF(R641="RECETTE","",IF(R641="PRINCIPAL AUTEUR",IF(OR(S641="",T641="",V641="",W641="",S641=0),"",IFERROR(IF(OR(VLOOKUP(UPPER(TRIM(SUBSTITUTE(T641,CHAR(160)," "))),AP4:AS49,2,FALSE)&lt;&gt;VLOOKUP(UPPER(TRIM(SUBSTITUTE(W641,CHAR(160)," "))),AP4:AS49,2,FALSE),AND(VLOOKUP(UPPER(TRIM(SUBSTITUTE(T641,CHAR(160)," "))),AP4:AS49,2,FALSE)="AUTRE",UPPER(TRIM(SUBSTITUTE(T641,CHAR(160)," ")))&lt;&gt;UPPER(TRIM(SUBSTITUTE(W641,CHAR(160)," "))))),"",(V641*VLOOKUP(UPPER(TRIM(SUBSTITUTE(W641,CHAR(160)," "))),AP4:AS49,3,FALSE))/(S641*VLOOKUP(UPPER(TRIM(SUBSTITUTE(T641,CHAR(160)," "))),AP4:AS49,3,FALSE))),"")),IFERROR(AK640,"")))</f>
        <v/>
      </c>
      <c r="AL641" s="40" t="str">
        <f t="shared" si="127"/>
        <v/>
      </c>
      <c r="AM641" s="50">
        <f t="shared" si="128"/>
        <v>0</v>
      </c>
      <c r="AN641" s="1"/>
      <c r="AO641" s="1"/>
      <c r="AP641" s="65" t="s">
        <v>449</v>
      </c>
      <c r="AQ641" s="1"/>
      <c r="AR641" s="1"/>
      <c r="AS641" s="1"/>
      <c r="BJ641" s="229">
        <v>1</v>
      </c>
    </row>
    <row r="642" spans="2:62" ht="20.100000000000001" customHeight="1" x14ac:dyDescent="0.25">
      <c r="B642" s="178">
        <f t="shared" si="129"/>
        <v>0</v>
      </c>
      <c r="C642" s="156"/>
      <c r="D642" s="157"/>
      <c r="E642" s="157"/>
      <c r="F642" s="157"/>
      <c r="G642" s="157"/>
      <c r="H642" s="157"/>
      <c r="I642" s="158"/>
      <c r="K642" s="255" t="str">
        <f t="shared" si="130"/>
        <v>►</v>
      </c>
      <c r="L642" s="341"/>
      <c r="M642" s="341"/>
      <c r="N642" s="341"/>
      <c r="O642" s="341"/>
      <c r="P642" s="341"/>
      <c r="Q642" s="1"/>
      <c r="R642" s="1"/>
      <c r="S642" s="77"/>
      <c r="T642" s="77"/>
      <c r="U642" s="77"/>
      <c r="V642" s="77"/>
      <c r="W642" s="1"/>
      <c r="X642" s="46" t="str">
        <f t="shared" si="122"/>
        <v/>
      </c>
      <c r="Y642" s="46" t="str">
        <f>IF(NOT(AND(LEFT(R642,1)="L",R642&lt;&gt;"LIGNE")),"",IF(UPPER(TRIM(W642))="QS","Qt. suffisante",IF(AJ642="","",IF(AF642="MASSE",IF(AJ642&gt;=1,"Kg","g"),IF(AF642="VOLUME",IF(AJ642&gt;=1,"L","cl"),IFERROR(VLOOKUP(UPPER(TRIM(V642)),AP4:AS49,4,FALSE),V642))))))</f>
        <v/>
      </c>
      <c r="Z642" s="78" t="str">
        <f t="shared" si="123"/>
        <v/>
      </c>
      <c r="AA642" s="45" t="str">
        <f>IF(NOT(AND(LEFT(R642,1)="L",R642&lt;&gt;"LIGNE")),"",IF(UPPER(TRIM(W642))="QS","Qt. suffisante",IF(AI642="","",IF(AF642="MASSE",IF(AI642&gt;=1,"Kg","g"),IF(AF642="VOLUME",IF(AI642&gt;=1,"L","cl"),IFERROR(VLOOKUP(UPPER(TRIM(V642)),AP4:AS49,4,FALSE),V642))))))</f>
        <v/>
      </c>
      <c r="AB642" s="47" t="str">
        <f t="shared" si="131"/>
        <v/>
      </c>
      <c r="AC642" s="47" t="str">
        <f t="shared" si="132"/>
        <v/>
      </c>
      <c r="AD642" s="47" t="str">
        <f t="shared" si="124"/>
        <v/>
      </c>
      <c r="AE642" s="1"/>
      <c r="AF642" s="48" t="str">
        <f>IF(NOT(AND(LEFT(R642,1)="L",R642&lt;&gt;"LIGNE")),"",IFERROR(VLOOKUP(UPPER(TRIM(V642)),AP4:AS49,2,FALSE),""))</f>
        <v/>
      </c>
      <c r="AG642" s="49" t="str">
        <f>IF(NOT(AND(LEFT(R642,1)="L",R642&lt;&gt;"LIGNE")),"",IFERROR(VLOOKUP(UPPER(TRIM(V642)),AP4:AS49,3,FALSE),""))</f>
        <v/>
      </c>
      <c r="AH642" s="49" t="str">
        <f t="shared" si="133"/>
        <v/>
      </c>
      <c r="AI642" s="49" t="str">
        <f t="shared" si="125"/>
        <v/>
      </c>
      <c r="AJ642" s="49" t="str">
        <f t="shared" si="126"/>
        <v/>
      </c>
      <c r="AK642" s="40" t="str">
        <f>IF(R642="RECETTE","",IF(R642="PRINCIPAL AUTEUR",IF(OR(S642="",T642="",V642="",W642="",S642=0),"",IFERROR(IF(OR(VLOOKUP(UPPER(TRIM(SUBSTITUTE(T642,CHAR(160)," "))),AP4:AS49,2,FALSE)&lt;&gt;VLOOKUP(UPPER(TRIM(SUBSTITUTE(W642,CHAR(160)," "))),AP4:AS49,2,FALSE),AND(VLOOKUP(UPPER(TRIM(SUBSTITUTE(T642,CHAR(160)," "))),AP4:AS49,2,FALSE)="AUTRE",UPPER(TRIM(SUBSTITUTE(T642,CHAR(160)," ")))&lt;&gt;UPPER(TRIM(SUBSTITUTE(W642,CHAR(160)," "))))),"",(V642*VLOOKUP(UPPER(TRIM(SUBSTITUTE(W642,CHAR(160)," "))),AP4:AS49,3,FALSE))/(S642*VLOOKUP(UPPER(TRIM(SUBSTITUTE(T642,CHAR(160)," "))),AP4:AS49,3,FALSE))),"")),IFERROR(AK641,"")))</f>
        <v/>
      </c>
      <c r="AL642" s="40" t="str">
        <f t="shared" si="127"/>
        <v/>
      </c>
      <c r="AM642" s="50">
        <f t="shared" si="128"/>
        <v>0</v>
      </c>
      <c r="AN642" s="1"/>
      <c r="AO642" s="1"/>
      <c r="AP642" s="65" t="s">
        <v>454</v>
      </c>
      <c r="AQ642" s="1"/>
      <c r="AR642" s="1"/>
      <c r="AS642" s="1"/>
      <c r="BJ642" s="229">
        <v>1</v>
      </c>
    </row>
    <row r="643" spans="2:62" ht="20.100000000000001" customHeight="1" x14ac:dyDescent="0.25">
      <c r="B643" s="178">
        <f t="shared" si="129"/>
        <v>0</v>
      </c>
      <c r="C643" s="156"/>
      <c r="D643" s="157"/>
      <c r="E643" s="157"/>
      <c r="F643" s="157"/>
      <c r="G643" s="157"/>
      <c r="H643" s="157"/>
      <c r="I643" s="158"/>
      <c r="K643" s="255" t="str">
        <f t="shared" si="130"/>
        <v>►</v>
      </c>
      <c r="L643" s="341"/>
      <c r="M643" s="341"/>
      <c r="N643" s="341"/>
      <c r="O643" s="341"/>
      <c r="P643" s="341"/>
      <c r="Q643" s="1"/>
      <c r="R643" s="1"/>
      <c r="S643" s="77"/>
      <c r="T643" s="77"/>
      <c r="U643" s="77"/>
      <c r="V643" s="77"/>
      <c r="W643" s="1"/>
      <c r="X643" s="46" t="str">
        <f t="shared" si="122"/>
        <v/>
      </c>
      <c r="Y643" s="46" t="str">
        <f>IF(NOT(AND(LEFT(R643,1)="L",R643&lt;&gt;"LIGNE")),"",IF(UPPER(TRIM(W643))="QS","Qt. suffisante",IF(AJ643="","",IF(AF643="MASSE",IF(AJ643&gt;=1,"Kg","g"),IF(AF643="VOLUME",IF(AJ643&gt;=1,"L","cl"),IFERROR(VLOOKUP(UPPER(TRIM(V643)),AP4:AS49,4,FALSE),V643))))))</f>
        <v/>
      </c>
      <c r="Z643" s="78" t="str">
        <f t="shared" si="123"/>
        <v/>
      </c>
      <c r="AA643" s="45" t="str">
        <f>IF(NOT(AND(LEFT(R643,1)="L",R643&lt;&gt;"LIGNE")),"",IF(UPPER(TRIM(W643))="QS","Qt. suffisante",IF(AI643="","",IF(AF643="MASSE",IF(AI643&gt;=1,"Kg","g"),IF(AF643="VOLUME",IF(AI643&gt;=1,"L","cl"),IFERROR(VLOOKUP(UPPER(TRIM(V643)),AP4:AS49,4,FALSE),V643))))))</f>
        <v/>
      </c>
      <c r="AB643" s="47" t="str">
        <f t="shared" si="131"/>
        <v/>
      </c>
      <c r="AC643" s="47" t="str">
        <f t="shared" si="132"/>
        <v/>
      </c>
      <c r="AD643" s="47" t="str">
        <f t="shared" si="124"/>
        <v/>
      </c>
      <c r="AE643" s="1"/>
      <c r="AF643" s="48" t="str">
        <f>IF(NOT(AND(LEFT(R643,1)="L",R643&lt;&gt;"LIGNE")),"",IFERROR(VLOOKUP(UPPER(TRIM(V643)),AP4:AS49,2,FALSE),""))</f>
        <v/>
      </c>
      <c r="AG643" s="49" t="str">
        <f>IF(NOT(AND(LEFT(R643,1)="L",R643&lt;&gt;"LIGNE")),"",IFERROR(VLOOKUP(UPPER(TRIM(V643)),AP4:AS49,3,FALSE),""))</f>
        <v/>
      </c>
      <c r="AH643" s="49" t="str">
        <f t="shared" si="133"/>
        <v/>
      </c>
      <c r="AI643" s="49" t="str">
        <f t="shared" si="125"/>
        <v/>
      </c>
      <c r="AJ643" s="49" t="str">
        <f t="shared" si="126"/>
        <v/>
      </c>
      <c r="AK643" s="40" t="str">
        <f>IF(R643="RECETTE","",IF(R643="PRINCIPAL AUTEUR",IF(OR(S643="",T643="",V643="",W643="",S643=0),"",IFERROR(IF(OR(VLOOKUP(UPPER(TRIM(SUBSTITUTE(T643,CHAR(160)," "))),AP4:AS49,2,FALSE)&lt;&gt;VLOOKUP(UPPER(TRIM(SUBSTITUTE(W643,CHAR(160)," "))),AP4:AS49,2,FALSE),AND(VLOOKUP(UPPER(TRIM(SUBSTITUTE(T643,CHAR(160)," "))),AP4:AS49,2,FALSE)="AUTRE",UPPER(TRIM(SUBSTITUTE(T643,CHAR(160)," ")))&lt;&gt;UPPER(TRIM(SUBSTITUTE(W643,CHAR(160)," "))))),"",(V643*VLOOKUP(UPPER(TRIM(SUBSTITUTE(W643,CHAR(160)," "))),AP4:AS49,3,FALSE))/(S643*VLOOKUP(UPPER(TRIM(SUBSTITUTE(T643,CHAR(160)," "))),AP4:AS49,3,FALSE))),"")),IFERROR(AK642,"")))</f>
        <v/>
      </c>
      <c r="AL643" s="40" t="str">
        <f t="shared" si="127"/>
        <v/>
      </c>
      <c r="AM643" s="50">
        <f t="shared" si="128"/>
        <v>0</v>
      </c>
      <c r="AN643" s="1"/>
      <c r="AO643" s="1"/>
      <c r="AP643" s="65" t="s">
        <v>455</v>
      </c>
      <c r="AQ643" s="1"/>
      <c r="AR643" s="1"/>
      <c r="AS643" s="1"/>
      <c r="BJ643" s="229">
        <v>1</v>
      </c>
    </row>
    <row r="644" spans="2:62" ht="20.100000000000001" customHeight="1" x14ac:dyDescent="0.25">
      <c r="B644" s="178">
        <f t="shared" si="129"/>
        <v>0</v>
      </c>
      <c r="C644" s="156"/>
      <c r="D644" s="157"/>
      <c r="E644" s="157"/>
      <c r="F644" s="157"/>
      <c r="G644" s="157"/>
      <c r="H644" s="157"/>
      <c r="I644" s="158"/>
      <c r="K644" s="255" t="str">
        <f t="shared" si="130"/>
        <v>►</v>
      </c>
      <c r="L644" s="341"/>
      <c r="M644" s="341"/>
      <c r="N644" s="341"/>
      <c r="O644" s="341"/>
      <c r="P644" s="341"/>
      <c r="Q644" s="1"/>
      <c r="R644" s="1"/>
      <c r="S644" s="77"/>
      <c r="T644" s="77"/>
      <c r="U644" s="77"/>
      <c r="V644" s="77"/>
      <c r="W644" s="1"/>
      <c r="X644" s="46" t="str">
        <f t="shared" si="122"/>
        <v/>
      </c>
      <c r="Y644" s="46" t="str">
        <f>IF(NOT(AND(LEFT(R644,1)="L",R644&lt;&gt;"LIGNE")),"",IF(UPPER(TRIM(W644))="QS","Qt. suffisante",IF(AJ644="","",IF(AF644="MASSE",IF(AJ644&gt;=1,"Kg","g"),IF(AF644="VOLUME",IF(AJ644&gt;=1,"L","cl"),IFERROR(VLOOKUP(UPPER(TRIM(V644)),AP4:AS49,4,FALSE),V644))))))</f>
        <v/>
      </c>
      <c r="Z644" s="78" t="str">
        <f t="shared" si="123"/>
        <v/>
      </c>
      <c r="AA644" s="45" t="str">
        <f>IF(NOT(AND(LEFT(R644,1)="L",R644&lt;&gt;"LIGNE")),"",IF(UPPER(TRIM(W644))="QS","Qt. suffisante",IF(AI644="","",IF(AF644="MASSE",IF(AI644&gt;=1,"Kg","g"),IF(AF644="VOLUME",IF(AI644&gt;=1,"L","cl"),IFERROR(VLOOKUP(UPPER(TRIM(V644)),AP4:AS49,4,FALSE),V644))))))</f>
        <v/>
      </c>
      <c r="AB644" s="47" t="str">
        <f t="shared" si="131"/>
        <v/>
      </c>
      <c r="AC644" s="47" t="str">
        <f t="shared" si="132"/>
        <v/>
      </c>
      <c r="AD644" s="47" t="str">
        <f t="shared" si="124"/>
        <v/>
      </c>
      <c r="AE644" s="1"/>
      <c r="AF644" s="48" t="str">
        <f>IF(NOT(AND(LEFT(R644,1)="L",R644&lt;&gt;"LIGNE")),"",IFERROR(VLOOKUP(UPPER(TRIM(V644)),AP4:AS49,2,FALSE),""))</f>
        <v/>
      </c>
      <c r="AG644" s="49" t="str">
        <f>IF(NOT(AND(LEFT(R644,1)="L",R644&lt;&gt;"LIGNE")),"",IFERROR(VLOOKUP(UPPER(TRIM(V644)),AP4:AS49,3,FALSE),""))</f>
        <v/>
      </c>
      <c r="AH644" s="49" t="str">
        <f t="shared" si="133"/>
        <v/>
      </c>
      <c r="AI644" s="49" t="str">
        <f t="shared" si="125"/>
        <v/>
      </c>
      <c r="AJ644" s="49" t="str">
        <f t="shared" si="126"/>
        <v/>
      </c>
      <c r="AK644" s="40" t="str">
        <f>IF(R644="RECETTE","",IF(R644="PRINCIPAL AUTEUR",IF(OR(S644="",T644="",V644="",W644="",S644=0),"",IFERROR(IF(OR(VLOOKUP(UPPER(TRIM(SUBSTITUTE(T644,CHAR(160)," "))),AP4:AS49,2,FALSE)&lt;&gt;VLOOKUP(UPPER(TRIM(SUBSTITUTE(W644,CHAR(160)," "))),AP4:AS49,2,FALSE),AND(VLOOKUP(UPPER(TRIM(SUBSTITUTE(T644,CHAR(160)," "))),AP4:AS49,2,FALSE)="AUTRE",UPPER(TRIM(SUBSTITUTE(T644,CHAR(160)," ")))&lt;&gt;UPPER(TRIM(SUBSTITUTE(W644,CHAR(160)," "))))),"",(V644*VLOOKUP(UPPER(TRIM(SUBSTITUTE(W644,CHAR(160)," "))),AP4:AS49,3,FALSE))/(S644*VLOOKUP(UPPER(TRIM(SUBSTITUTE(T644,CHAR(160)," "))),AP4:AS49,3,FALSE))),"")),IFERROR(AK643,"")))</f>
        <v/>
      </c>
      <c r="AL644" s="40" t="str">
        <f t="shared" si="127"/>
        <v/>
      </c>
      <c r="AM644" s="50">
        <f t="shared" si="128"/>
        <v>0</v>
      </c>
      <c r="AN644" s="1"/>
      <c r="AO644" s="1"/>
      <c r="AP644" s="65" t="s">
        <v>456</v>
      </c>
      <c r="AQ644" s="1"/>
      <c r="AR644" s="1"/>
      <c r="AS644" s="1"/>
      <c r="BJ644" s="229">
        <v>1</v>
      </c>
    </row>
    <row r="645" spans="2:62" ht="20.100000000000001" customHeight="1" x14ac:dyDescent="0.25">
      <c r="B645" s="178">
        <f t="shared" si="129"/>
        <v>0</v>
      </c>
      <c r="C645" s="156"/>
      <c r="D645" s="157"/>
      <c r="E645" s="157"/>
      <c r="F645" s="157"/>
      <c r="G645" s="157"/>
      <c r="H645" s="157"/>
      <c r="I645" s="158"/>
      <c r="K645" s="255" t="str">
        <f t="shared" si="130"/>
        <v>►</v>
      </c>
      <c r="L645" s="341"/>
      <c r="M645" s="341"/>
      <c r="N645" s="341"/>
      <c r="O645" s="341"/>
      <c r="P645" s="341"/>
      <c r="Q645" s="1"/>
      <c r="R645" s="1"/>
      <c r="S645" s="77"/>
      <c r="T645" s="77"/>
      <c r="U645" s="77"/>
      <c r="V645" s="77"/>
      <c r="W645" s="1"/>
      <c r="X645" s="46" t="str">
        <f t="shared" si="122"/>
        <v/>
      </c>
      <c r="Y645" s="46" t="str">
        <f>IF(NOT(AND(LEFT(R645,1)="L",R645&lt;&gt;"LIGNE")),"",IF(UPPER(TRIM(W645))="QS","Qt. suffisante",IF(AJ645="","",IF(AF645="MASSE",IF(AJ645&gt;=1,"Kg","g"),IF(AF645="VOLUME",IF(AJ645&gt;=1,"L","cl"),IFERROR(VLOOKUP(UPPER(TRIM(V645)),AP4:AS49,4,FALSE),V645))))))</f>
        <v/>
      </c>
      <c r="Z645" s="78" t="str">
        <f t="shared" si="123"/>
        <v/>
      </c>
      <c r="AA645" s="45" t="str">
        <f>IF(NOT(AND(LEFT(R645,1)="L",R645&lt;&gt;"LIGNE")),"",IF(UPPER(TRIM(W645))="QS","Qt. suffisante",IF(AI645="","",IF(AF645="MASSE",IF(AI645&gt;=1,"Kg","g"),IF(AF645="VOLUME",IF(AI645&gt;=1,"L","cl"),IFERROR(VLOOKUP(UPPER(TRIM(V645)),AP4:AS49,4,FALSE),V645))))))</f>
        <v/>
      </c>
      <c r="AB645" s="47" t="str">
        <f t="shared" si="131"/>
        <v/>
      </c>
      <c r="AC645" s="47" t="str">
        <f t="shared" si="132"/>
        <v/>
      </c>
      <c r="AD645" s="47" t="str">
        <f t="shared" si="124"/>
        <v/>
      </c>
      <c r="AE645" s="1"/>
      <c r="AF645" s="48" t="str">
        <f>IF(NOT(AND(LEFT(R645,1)="L",R645&lt;&gt;"LIGNE")),"",IFERROR(VLOOKUP(UPPER(TRIM(V645)),AP4:AS49,2,FALSE),""))</f>
        <v/>
      </c>
      <c r="AG645" s="49" t="str">
        <f>IF(NOT(AND(LEFT(R645,1)="L",R645&lt;&gt;"LIGNE")),"",IFERROR(VLOOKUP(UPPER(TRIM(V645)),AP4:AS49,3,FALSE),""))</f>
        <v/>
      </c>
      <c r="AH645" s="49" t="str">
        <f t="shared" si="133"/>
        <v/>
      </c>
      <c r="AI645" s="49" t="str">
        <f t="shared" si="125"/>
        <v/>
      </c>
      <c r="AJ645" s="49" t="str">
        <f t="shared" si="126"/>
        <v/>
      </c>
      <c r="AK645" s="40" t="str">
        <f>IF(R645="RECETTE","",IF(R645="PRINCIPAL AUTEUR",IF(OR(S645="",T645="",V645="",W645="",S645=0),"",IFERROR(IF(OR(VLOOKUP(UPPER(TRIM(SUBSTITUTE(T645,CHAR(160)," "))),AP4:AS49,2,FALSE)&lt;&gt;VLOOKUP(UPPER(TRIM(SUBSTITUTE(W645,CHAR(160)," "))),AP4:AS49,2,FALSE),AND(VLOOKUP(UPPER(TRIM(SUBSTITUTE(T645,CHAR(160)," "))),AP4:AS49,2,FALSE)="AUTRE",UPPER(TRIM(SUBSTITUTE(T645,CHAR(160)," ")))&lt;&gt;UPPER(TRIM(SUBSTITUTE(W645,CHAR(160)," "))))),"",(V645*VLOOKUP(UPPER(TRIM(SUBSTITUTE(W645,CHAR(160)," "))),AP4:AS49,3,FALSE))/(S645*VLOOKUP(UPPER(TRIM(SUBSTITUTE(T645,CHAR(160)," "))),AP4:AS49,3,FALSE))),"")),IFERROR(AK644,"")))</f>
        <v/>
      </c>
      <c r="AL645" s="40" t="str">
        <f t="shared" si="127"/>
        <v/>
      </c>
      <c r="AM645" s="50">
        <f t="shared" si="128"/>
        <v>0</v>
      </c>
      <c r="AN645" s="1"/>
      <c r="AO645" s="1"/>
      <c r="AP645" s="65" t="s">
        <v>457</v>
      </c>
      <c r="AQ645" s="1"/>
      <c r="AR645" s="1"/>
      <c r="AS645" s="1"/>
      <c r="BJ645" s="229">
        <v>1</v>
      </c>
    </row>
    <row r="646" spans="2:62" ht="20.100000000000001" customHeight="1" x14ac:dyDescent="0.25">
      <c r="B646" s="178">
        <f t="shared" si="129"/>
        <v>0</v>
      </c>
      <c r="C646" s="156"/>
      <c r="D646" s="157"/>
      <c r="E646" s="157"/>
      <c r="F646" s="157"/>
      <c r="G646" s="157"/>
      <c r="H646" s="157"/>
      <c r="I646" s="158"/>
      <c r="K646" s="255" t="str">
        <f t="shared" si="130"/>
        <v>►</v>
      </c>
      <c r="L646" s="341"/>
      <c r="M646" s="341"/>
      <c r="N646" s="341"/>
      <c r="O646" s="341"/>
      <c r="P646" s="341"/>
      <c r="Q646" s="1"/>
      <c r="R646" s="1"/>
      <c r="S646" s="77"/>
      <c r="T646" s="77"/>
      <c r="U646" s="77"/>
      <c r="V646" s="77"/>
      <c r="W646" s="1"/>
      <c r="X646" s="46" t="str">
        <f t="shared" si="122"/>
        <v/>
      </c>
      <c r="Y646" s="46" t="str">
        <f>IF(NOT(AND(LEFT(R646,1)="L",R646&lt;&gt;"LIGNE")),"",IF(UPPER(TRIM(W646))="QS","Qt. suffisante",IF(AJ646="","",IF(AF646="MASSE",IF(AJ646&gt;=1,"Kg","g"),IF(AF646="VOLUME",IF(AJ646&gt;=1,"L","cl"),IFERROR(VLOOKUP(UPPER(TRIM(V646)),AP4:AS49,4,FALSE),V646))))))</f>
        <v/>
      </c>
      <c r="Z646" s="78" t="str">
        <f t="shared" si="123"/>
        <v/>
      </c>
      <c r="AA646" s="45" t="str">
        <f>IF(NOT(AND(LEFT(R646,1)="L",R646&lt;&gt;"LIGNE")),"",IF(UPPER(TRIM(W646))="QS","Qt. suffisante",IF(AI646="","",IF(AF646="MASSE",IF(AI646&gt;=1,"Kg","g"),IF(AF646="VOLUME",IF(AI646&gt;=1,"L","cl"),IFERROR(VLOOKUP(UPPER(TRIM(V646)),AP4:AS49,4,FALSE),V646))))))</f>
        <v/>
      </c>
      <c r="AB646" s="47" t="str">
        <f t="shared" si="131"/>
        <v/>
      </c>
      <c r="AC646" s="47" t="str">
        <f t="shared" si="132"/>
        <v/>
      </c>
      <c r="AD646" s="47" t="str">
        <f t="shared" si="124"/>
        <v/>
      </c>
      <c r="AE646" s="1"/>
      <c r="AF646" s="48" t="str">
        <f>IF(NOT(AND(LEFT(R646,1)="L",R646&lt;&gt;"LIGNE")),"",IFERROR(VLOOKUP(UPPER(TRIM(V646)),AP4:AS49,2,FALSE),""))</f>
        <v/>
      </c>
      <c r="AG646" s="49" t="str">
        <f>IF(NOT(AND(LEFT(R646,1)="L",R646&lt;&gt;"LIGNE")),"",IFERROR(VLOOKUP(UPPER(TRIM(V646)),AP4:AS49,3,FALSE),""))</f>
        <v/>
      </c>
      <c r="AH646" s="49" t="str">
        <f t="shared" si="133"/>
        <v/>
      </c>
      <c r="AI646" s="49" t="str">
        <f t="shared" si="125"/>
        <v/>
      </c>
      <c r="AJ646" s="49" t="str">
        <f t="shared" si="126"/>
        <v/>
      </c>
      <c r="AK646" s="40" t="str">
        <f>IF(R646="RECETTE","",IF(R646="PRINCIPAL AUTEUR",IF(OR(S646="",T646="",V646="",W646="",S646=0),"",IFERROR(IF(OR(VLOOKUP(UPPER(TRIM(SUBSTITUTE(T646,CHAR(160)," "))),AP4:AS49,2,FALSE)&lt;&gt;VLOOKUP(UPPER(TRIM(SUBSTITUTE(W646,CHAR(160)," "))),AP4:AS49,2,FALSE),AND(VLOOKUP(UPPER(TRIM(SUBSTITUTE(T646,CHAR(160)," "))),AP4:AS49,2,FALSE)="AUTRE",UPPER(TRIM(SUBSTITUTE(T646,CHAR(160)," ")))&lt;&gt;UPPER(TRIM(SUBSTITUTE(W646,CHAR(160)," "))))),"",(V646*VLOOKUP(UPPER(TRIM(SUBSTITUTE(W646,CHAR(160)," "))),AP4:AS49,3,FALSE))/(S646*VLOOKUP(UPPER(TRIM(SUBSTITUTE(T646,CHAR(160)," "))),AP4:AS49,3,FALSE))),"")),IFERROR(AK645,"")))</f>
        <v/>
      </c>
      <c r="AL646" s="40" t="str">
        <f t="shared" si="127"/>
        <v/>
      </c>
      <c r="AM646" s="50">
        <f t="shared" si="128"/>
        <v>0</v>
      </c>
      <c r="AN646" s="1"/>
      <c r="AO646" s="1"/>
      <c r="AP646" s="65" t="s">
        <v>450</v>
      </c>
      <c r="AQ646" s="1"/>
      <c r="AR646" s="1"/>
      <c r="AS646" s="1"/>
      <c r="BJ646" s="229">
        <v>1</v>
      </c>
    </row>
    <row r="647" spans="2:62" ht="20.100000000000001" customHeight="1" x14ac:dyDescent="0.25">
      <c r="B647" s="178">
        <f t="shared" si="129"/>
        <v>0</v>
      </c>
      <c r="C647" s="156"/>
      <c r="D647" s="157"/>
      <c r="E647" s="157"/>
      <c r="F647" s="157"/>
      <c r="G647" s="157"/>
      <c r="H647" s="157"/>
      <c r="I647" s="158"/>
      <c r="K647" s="255" t="str">
        <f t="shared" si="130"/>
        <v>►</v>
      </c>
      <c r="L647" s="341"/>
      <c r="M647" s="341"/>
      <c r="N647" s="341"/>
      <c r="O647" s="341"/>
      <c r="P647" s="341"/>
      <c r="Q647" s="1"/>
      <c r="R647" s="1"/>
      <c r="S647" s="77"/>
      <c r="T647" s="77"/>
      <c r="U647" s="77"/>
      <c r="V647" s="77"/>
      <c r="W647" s="1"/>
      <c r="X647" s="46" t="str">
        <f t="shared" si="122"/>
        <v/>
      </c>
      <c r="Y647" s="46" t="str">
        <f>IF(NOT(AND(LEFT(R647,1)="L",R647&lt;&gt;"LIGNE")),"",IF(UPPER(TRIM(W647))="QS","Qt. suffisante",IF(AJ647="","",IF(AF647="MASSE",IF(AJ647&gt;=1,"Kg","g"),IF(AF647="VOLUME",IF(AJ647&gt;=1,"L","cl"),IFERROR(VLOOKUP(UPPER(TRIM(V647)),AP4:AS49,4,FALSE),V647))))))</f>
        <v/>
      </c>
      <c r="Z647" s="78" t="str">
        <f t="shared" si="123"/>
        <v/>
      </c>
      <c r="AA647" s="45" t="str">
        <f>IF(NOT(AND(LEFT(R647,1)="L",R647&lt;&gt;"LIGNE")),"",IF(UPPER(TRIM(W647))="QS","Qt. suffisante",IF(AI647="","",IF(AF647="MASSE",IF(AI647&gt;=1,"Kg","g"),IF(AF647="VOLUME",IF(AI647&gt;=1,"L","cl"),IFERROR(VLOOKUP(UPPER(TRIM(V647)),AP4:AS49,4,FALSE),V647))))))</f>
        <v/>
      </c>
      <c r="AB647" s="47" t="str">
        <f t="shared" si="131"/>
        <v/>
      </c>
      <c r="AC647" s="47" t="str">
        <f t="shared" si="132"/>
        <v/>
      </c>
      <c r="AD647" s="47" t="str">
        <f t="shared" si="124"/>
        <v/>
      </c>
      <c r="AE647" s="1"/>
      <c r="AF647" s="48" t="str">
        <f>IF(NOT(AND(LEFT(R647,1)="L",R647&lt;&gt;"LIGNE")),"",IFERROR(VLOOKUP(UPPER(TRIM(V647)),AP4:AS49,2,FALSE),""))</f>
        <v/>
      </c>
      <c r="AG647" s="49" t="str">
        <f>IF(NOT(AND(LEFT(R647,1)="L",R647&lt;&gt;"LIGNE")),"",IFERROR(VLOOKUP(UPPER(TRIM(V647)),AP4:AS49,3,FALSE),""))</f>
        <v/>
      </c>
      <c r="AH647" s="49" t="str">
        <f t="shared" si="133"/>
        <v/>
      </c>
      <c r="AI647" s="49" t="str">
        <f t="shared" si="125"/>
        <v/>
      </c>
      <c r="AJ647" s="49" t="str">
        <f t="shared" si="126"/>
        <v/>
      </c>
      <c r="AK647" s="40" t="str">
        <f>IF(R647="RECETTE","",IF(R647="PRINCIPAL AUTEUR",IF(OR(S647="",T647="",V647="",W647="",S647=0),"",IFERROR(IF(OR(VLOOKUP(UPPER(TRIM(SUBSTITUTE(T647,CHAR(160)," "))),AP4:AS49,2,FALSE)&lt;&gt;VLOOKUP(UPPER(TRIM(SUBSTITUTE(W647,CHAR(160)," "))),AP4:AS49,2,FALSE),AND(VLOOKUP(UPPER(TRIM(SUBSTITUTE(T647,CHAR(160)," "))),AP4:AS49,2,FALSE)="AUTRE",UPPER(TRIM(SUBSTITUTE(T647,CHAR(160)," ")))&lt;&gt;UPPER(TRIM(SUBSTITUTE(W647,CHAR(160)," "))))),"",(V647*VLOOKUP(UPPER(TRIM(SUBSTITUTE(W647,CHAR(160)," "))),AP4:AS49,3,FALSE))/(S647*VLOOKUP(UPPER(TRIM(SUBSTITUTE(T647,CHAR(160)," "))),AP4:AS49,3,FALSE))),"")),IFERROR(AK646,"")))</f>
        <v/>
      </c>
      <c r="AL647" s="40" t="str">
        <f t="shared" si="127"/>
        <v/>
      </c>
      <c r="AM647" s="50">
        <f t="shared" si="128"/>
        <v>0</v>
      </c>
      <c r="AN647" s="1"/>
      <c r="AO647" s="1"/>
      <c r="AP647" s="65" t="s">
        <v>451</v>
      </c>
      <c r="AQ647" s="1"/>
      <c r="AR647" s="1"/>
      <c r="AS647" s="1"/>
      <c r="BJ647" s="229">
        <v>1</v>
      </c>
    </row>
    <row r="648" spans="2:62" ht="20.100000000000001" customHeight="1" x14ac:dyDescent="0.25">
      <c r="B648" s="178">
        <f t="shared" si="129"/>
        <v>0</v>
      </c>
      <c r="C648" s="156"/>
      <c r="D648" s="157"/>
      <c r="E648" s="157"/>
      <c r="F648" s="157"/>
      <c r="G648" s="157"/>
      <c r="H648" s="157"/>
      <c r="I648" s="158"/>
      <c r="K648" s="255" t="str">
        <f t="shared" si="130"/>
        <v>►</v>
      </c>
      <c r="L648" s="341"/>
      <c r="M648" s="341"/>
      <c r="N648" s="341"/>
      <c r="O648" s="341"/>
      <c r="P648" s="341"/>
      <c r="Q648" s="1"/>
      <c r="R648" s="1"/>
      <c r="S648" s="77"/>
      <c r="T648" s="77"/>
      <c r="U648" s="77"/>
      <c r="V648" s="77"/>
      <c r="W648" s="1"/>
      <c r="X648" s="46" t="str">
        <f t="shared" ref="X648:X665" si="134">IF(NOT(AND(LEFT(R648,1)="L",R648&lt;&gt;"LIGNE")),"",IF(UPPER(TRIM(W648))="QS","",IF(AJ648="","",IF(AF648="MASSE",IF(AJ648&gt;=1,ROUND(AJ648,2),ROUND(AJ648*1000,0)),IF(AF648="VOLUME",IF(AJ648&gt;=1,ROUND(AJ648,2),ROUND(AJ648*100,0)),ROUND(AJ648,0))))))</f>
        <v/>
      </c>
      <c r="Y648" s="46" t="str">
        <f>IF(NOT(AND(LEFT(R648,1)="L",R648&lt;&gt;"LIGNE")),"",IF(UPPER(TRIM(W648))="QS","Qt. suffisante",IF(AJ648="","",IF(AF648="MASSE",IF(AJ648&gt;=1,"Kg","g"),IF(AF648="VOLUME",IF(AJ648&gt;=1,"L","cl"),IFERROR(VLOOKUP(UPPER(TRIM(V648)),AP4:AS49,4,FALSE),V648))))))</f>
        <v/>
      </c>
      <c r="Z648" s="78" t="str">
        <f t="shared" ref="Z648:Z661" si="135">IF(NOT(AND(LEFT(R648,1)="L",R648&lt;&gt;"LIGNE")),"",IF(UPPER(TRIM(W648))="QS","",IF(AI648="","",IF(AF648="MASSE",IF(AI648&gt;=1,ROUND(AI648,2),ROUND(AI648*1000,0)),IF(AF648="VOLUME",IF(AI648&gt;=1,ROUND(AI648,2),ROUND(AI648*100,0)),ROUND(AI648,0))))))</f>
        <v/>
      </c>
      <c r="AA648" s="45" t="str">
        <f>IF(NOT(AND(LEFT(R648,1)="L",R648&lt;&gt;"LIGNE")),"",IF(UPPER(TRIM(W648))="QS","Qt. suffisante",IF(AI648="","",IF(AF648="MASSE",IF(AI648&gt;=1,"Kg","g"),IF(AF648="VOLUME",IF(AI648&gt;=1,"L","cl"),IFERROR(VLOOKUP(UPPER(TRIM(V648)),AP4:AS49,4,FALSE),V648))))))</f>
        <v/>
      </c>
      <c r="AB648" s="47" t="str">
        <f t="shared" si="131"/>
        <v/>
      </c>
      <c r="AC648" s="47" t="str">
        <f t="shared" si="132"/>
        <v/>
      </c>
      <c r="AD648" s="47" t="str">
        <f t="shared" ref="AD648:AD661" si="136">IF(R648&lt;&gt;"PRINCIPAL AUTEUR","",IFERROR(VLOOKUP(UPPER(TRIM(SUBSTITUTE(W648,CHAR(160)," "))),$AP$4:$AS$49,2,FALSE),""))</f>
        <v/>
      </c>
      <c r="AE648" s="1"/>
      <c r="AF648" s="48" t="str">
        <f>IF(NOT(AND(LEFT(R648,1)="L",R648&lt;&gt;"LIGNE")),"",IFERROR(VLOOKUP(UPPER(TRIM(V648)),AP4:AS49,2,FALSE),""))</f>
        <v/>
      </c>
      <c r="AG648" s="49" t="str">
        <f>IF(NOT(AND(LEFT(R648,1)="L",R648&lt;&gt;"LIGNE")),"",IFERROR(VLOOKUP(UPPER(TRIM(V648)),AP4:AS49,3,FALSE),""))</f>
        <v/>
      </c>
      <c r="AH648" s="49" t="str">
        <f t="shared" si="133"/>
        <v/>
      </c>
      <c r="AI648" s="49" t="str">
        <f t="shared" ref="AI648:AI661" si="137">IF(NOT(AND(LEFT(R648,1)="L",R648&lt;&gt;"LIGNE")),"",IF(UPPER(TRIM(W648))="QS","",IF(AH648="","",IF(UPPER(TRIM(W648))="F",AH648,IF(AK648="","",AH648*AK648)))))</f>
        <v/>
      </c>
      <c r="AJ648" s="49" t="str">
        <f t="shared" ref="AJ648:AJ661" si="138">IF(NOT(AND(LEFT(R648,1)="L",R648&lt;&gt;"LIGNE")),"",IF(UPPER(TRIM(W648))="QS","",IF(AH648="","",IF(UPPER(TRIM(W648))="F",AH648,IF(AL648="","",AH648*AL648)))))</f>
        <v/>
      </c>
      <c r="AK648" s="40" t="str">
        <f>IF(R648="RECETTE","",IF(R648="PRINCIPAL AUTEUR",IF(OR(S648="",T648="",V648="",W648="",S648=0),"",IFERROR(IF(OR(VLOOKUP(UPPER(TRIM(SUBSTITUTE(T648,CHAR(160)," "))),AP4:AS49,2,FALSE)&lt;&gt;VLOOKUP(UPPER(TRIM(SUBSTITUTE(W648,CHAR(160)," "))),AP4:AS49,2,FALSE),AND(VLOOKUP(UPPER(TRIM(SUBSTITUTE(T648,CHAR(160)," "))),AP4:AS49,2,FALSE)="AUTRE",UPPER(TRIM(SUBSTITUTE(T648,CHAR(160)," ")))&lt;&gt;UPPER(TRIM(SUBSTITUTE(W648,CHAR(160)," "))))),"",(V648*VLOOKUP(UPPER(TRIM(SUBSTITUTE(W648,CHAR(160)," "))),AP4:AS49,3,FALSE))/(S648*VLOOKUP(UPPER(TRIM(SUBSTITUTE(T648,CHAR(160)," "))),AP4:AS49,3,FALSE))),"")),IFERROR(AK647,"")))</f>
        <v/>
      </c>
      <c r="AL648" s="40" t="str">
        <f t="shared" ref="AL648:AL661" si="139">IF(R648="RECETTE","",IF(R648="COUVERTS",IF(OR(INDEX(T:T,ROW())="",INDEX(V:V,ROW())="",INDEX(T:T,ROW())=0),"",IFERROR(INDEX(V:V,ROW())/INDEX(T:T,ROW()),"")),AL647))</f>
        <v/>
      </c>
      <c r="AM648" s="50">
        <f t="shared" ref="AM648:AM661" si="140">IF(R648="RECETTE",S648,AM647)</f>
        <v>0</v>
      </c>
      <c r="AN648" s="1"/>
      <c r="AO648" s="1"/>
      <c r="AP648" s="65" t="s">
        <v>452</v>
      </c>
      <c r="AQ648" s="1"/>
      <c r="AR648" s="1"/>
      <c r="AS648" s="1"/>
      <c r="BJ648" s="229">
        <v>1</v>
      </c>
    </row>
    <row r="649" spans="2:62" ht="20.100000000000001" customHeight="1" x14ac:dyDescent="0.25">
      <c r="B649" s="178">
        <f t="shared" si="129"/>
        <v>0</v>
      </c>
      <c r="C649" s="156"/>
      <c r="D649" s="157"/>
      <c r="E649" s="157"/>
      <c r="F649" s="157"/>
      <c r="G649" s="157"/>
      <c r="H649" s="157"/>
      <c r="I649" s="158"/>
      <c r="K649" s="255" t="str">
        <f t="shared" si="130"/>
        <v>►</v>
      </c>
      <c r="L649" s="341"/>
      <c r="M649" s="341"/>
      <c r="N649" s="341"/>
      <c r="O649" s="341"/>
      <c r="P649" s="341"/>
      <c r="Q649" s="1"/>
      <c r="R649" s="1"/>
      <c r="S649" s="77"/>
      <c r="T649" s="77"/>
      <c r="U649" s="77"/>
      <c r="V649" s="77"/>
      <c r="W649" s="1"/>
      <c r="X649" s="46" t="str">
        <f t="shared" si="134"/>
        <v/>
      </c>
      <c r="Y649" s="46" t="str">
        <f>IF(NOT(AND(LEFT(R649,1)="L",R649&lt;&gt;"LIGNE")),"",IF(UPPER(TRIM(W649))="QS","Qt. suffisante",IF(AJ649="","",IF(AF649="MASSE",IF(AJ649&gt;=1,"Kg","g"),IF(AF649="VOLUME",IF(AJ649&gt;=1,"L","cl"),IFERROR(VLOOKUP(UPPER(TRIM(V649)),AP4:AS49,4,FALSE),V649))))))</f>
        <v/>
      </c>
      <c r="Z649" s="78" t="str">
        <f t="shared" si="135"/>
        <v/>
      </c>
      <c r="AA649" s="45" t="str">
        <f>IF(NOT(AND(LEFT(R649,1)="L",R649&lt;&gt;"LIGNE")),"",IF(UPPER(TRIM(W649))="QS","Qt. suffisante",IF(AI649="","",IF(AF649="MASSE",IF(AI649&gt;=1,"Kg","g"),IF(AF649="VOLUME",IF(AI649&gt;=1,"L","cl"),IFERROR(VLOOKUP(UPPER(TRIM(V649)),AP4:AS49,4,FALSE),V649))))))</f>
        <v/>
      </c>
      <c r="AB649" s="47" t="str">
        <f t="shared" si="131"/>
        <v/>
      </c>
      <c r="AC649" s="47" t="str">
        <f t="shared" si="132"/>
        <v/>
      </c>
      <c r="AD649" s="47" t="str">
        <f t="shared" si="136"/>
        <v/>
      </c>
      <c r="AE649" s="1"/>
      <c r="AF649" s="48" t="str">
        <f>IF(NOT(AND(LEFT(R649,1)="L",R649&lt;&gt;"LIGNE")),"",IFERROR(VLOOKUP(UPPER(TRIM(V649)),AP4:AS49,2,FALSE),""))</f>
        <v/>
      </c>
      <c r="AG649" s="49" t="str">
        <f>IF(NOT(AND(LEFT(R649,1)="L",R649&lt;&gt;"LIGNE")),"",IFERROR(VLOOKUP(UPPER(TRIM(V649)),AP4:AS49,3,FALSE),""))</f>
        <v/>
      </c>
      <c r="AH649" s="49" t="str">
        <f t="shared" si="133"/>
        <v/>
      </c>
      <c r="AI649" s="49" t="str">
        <f t="shared" si="137"/>
        <v/>
      </c>
      <c r="AJ649" s="49" t="str">
        <f t="shared" si="138"/>
        <v/>
      </c>
      <c r="AK649" s="40" t="str">
        <f>IF(R649="RECETTE","",IF(R649="PRINCIPAL AUTEUR",IF(OR(S649="",T649="",V649="",W649="",S649=0),"",IFERROR(IF(OR(VLOOKUP(UPPER(TRIM(SUBSTITUTE(T649,CHAR(160)," "))),AP4:AS49,2,FALSE)&lt;&gt;VLOOKUP(UPPER(TRIM(SUBSTITUTE(W649,CHAR(160)," "))),AP4:AS49,2,FALSE),AND(VLOOKUP(UPPER(TRIM(SUBSTITUTE(T649,CHAR(160)," "))),AP4:AS49,2,FALSE)="AUTRE",UPPER(TRIM(SUBSTITUTE(T649,CHAR(160)," ")))&lt;&gt;UPPER(TRIM(SUBSTITUTE(W649,CHAR(160)," "))))),"",(V649*VLOOKUP(UPPER(TRIM(SUBSTITUTE(W649,CHAR(160)," "))),AP4:AS49,3,FALSE))/(S649*VLOOKUP(UPPER(TRIM(SUBSTITUTE(T649,CHAR(160)," "))),AP4:AS49,3,FALSE))),"")),IFERROR(AK648,"")))</f>
        <v/>
      </c>
      <c r="AL649" s="40" t="str">
        <f t="shared" si="139"/>
        <v/>
      </c>
      <c r="AM649" s="50">
        <f t="shared" si="140"/>
        <v>0</v>
      </c>
      <c r="AN649" s="1"/>
      <c r="AO649" s="1"/>
      <c r="AP649" s="65" t="s">
        <v>453</v>
      </c>
      <c r="AQ649" s="1"/>
      <c r="AR649" s="1"/>
      <c r="AS649" s="1"/>
      <c r="BJ649" s="229">
        <v>1</v>
      </c>
    </row>
    <row r="650" spans="2:62" ht="20.100000000000001" customHeight="1" x14ac:dyDescent="0.25">
      <c r="B650" s="178">
        <f t="shared" si="129"/>
        <v>0</v>
      </c>
      <c r="C650" s="156"/>
      <c r="D650" s="157"/>
      <c r="E650" s="157"/>
      <c r="F650" s="157"/>
      <c r="G650" s="157"/>
      <c r="H650" s="157"/>
      <c r="I650" s="158"/>
      <c r="K650" s="255" t="str">
        <f t="shared" si="130"/>
        <v>►</v>
      </c>
      <c r="L650" s="341"/>
      <c r="M650" s="341"/>
      <c r="N650" s="341"/>
      <c r="O650" s="341"/>
      <c r="P650" s="341"/>
      <c r="Q650" s="1"/>
      <c r="R650" s="1"/>
      <c r="S650" s="77"/>
      <c r="T650" s="77"/>
      <c r="U650" s="77"/>
      <c r="V650" s="77"/>
      <c r="W650" s="1"/>
      <c r="X650" s="46" t="str">
        <f t="shared" si="134"/>
        <v/>
      </c>
      <c r="Y650" s="46" t="str">
        <f>IF(NOT(AND(LEFT(R650,1)="L",R650&lt;&gt;"LIGNE")),"",IF(UPPER(TRIM(W650))="QS","Qt. suffisante",IF(AJ650="","",IF(AF650="MASSE",IF(AJ650&gt;=1,"Kg","g"),IF(AF650="VOLUME",IF(AJ650&gt;=1,"L","cl"),IFERROR(VLOOKUP(UPPER(TRIM(V650)),AP4:AS49,4,FALSE),V650))))))</f>
        <v/>
      </c>
      <c r="Z650" s="78" t="str">
        <f t="shared" si="135"/>
        <v/>
      </c>
      <c r="AA650" s="45" t="str">
        <f>IF(NOT(AND(LEFT(R650,1)="L",R650&lt;&gt;"LIGNE")),"",IF(UPPER(TRIM(W650))="QS","Qt. suffisante",IF(AI650="","",IF(AF650="MASSE",IF(AI650&gt;=1,"Kg","g"),IF(AF650="VOLUME",IF(AI650&gt;=1,"L","cl"),IFERROR(VLOOKUP(UPPER(TRIM(V650)),AP4:AS49,4,FALSE),V650))))))</f>
        <v/>
      </c>
      <c r="AB650" s="47" t="str">
        <f t="shared" si="131"/>
        <v/>
      </c>
      <c r="AC650" s="47" t="str">
        <f t="shared" si="132"/>
        <v/>
      </c>
      <c r="AD650" s="47" t="str">
        <f t="shared" si="136"/>
        <v/>
      </c>
      <c r="AE650" s="1"/>
      <c r="AF650" s="48" t="str">
        <f>IF(NOT(AND(LEFT(R650,1)="L",R650&lt;&gt;"LIGNE")),"",IFERROR(VLOOKUP(UPPER(TRIM(V650)),AP4:AS49,2,FALSE),""))</f>
        <v/>
      </c>
      <c r="AG650" s="49" t="str">
        <f>IF(NOT(AND(LEFT(R650,1)="L",R650&lt;&gt;"LIGNE")),"",IFERROR(VLOOKUP(UPPER(TRIM(V650)),AP4:AS49,3,FALSE),""))</f>
        <v/>
      </c>
      <c r="AH650" s="49" t="str">
        <f t="shared" si="133"/>
        <v/>
      </c>
      <c r="AI650" s="49" t="str">
        <f t="shared" si="137"/>
        <v/>
      </c>
      <c r="AJ650" s="49" t="str">
        <f t="shared" si="138"/>
        <v/>
      </c>
      <c r="AK650" s="40" t="str">
        <f>IF(R650="RECETTE","",IF(R650="PRINCIPAL AUTEUR",IF(OR(S650="",T650="",V650="",W650="",S650=0),"",IFERROR(IF(OR(VLOOKUP(UPPER(TRIM(SUBSTITUTE(T650,CHAR(160)," "))),AP4:AS49,2,FALSE)&lt;&gt;VLOOKUP(UPPER(TRIM(SUBSTITUTE(W650,CHAR(160)," "))),AP4:AS49,2,FALSE),AND(VLOOKUP(UPPER(TRIM(SUBSTITUTE(T650,CHAR(160)," "))),AP4:AS49,2,FALSE)="AUTRE",UPPER(TRIM(SUBSTITUTE(T650,CHAR(160)," ")))&lt;&gt;UPPER(TRIM(SUBSTITUTE(W650,CHAR(160)," "))))),"",(V650*VLOOKUP(UPPER(TRIM(SUBSTITUTE(W650,CHAR(160)," "))),AP4:AS49,3,FALSE))/(S650*VLOOKUP(UPPER(TRIM(SUBSTITUTE(T650,CHAR(160)," "))),AP4:AS49,3,FALSE))),"")),IFERROR(AK649,"")))</f>
        <v/>
      </c>
      <c r="AL650" s="40" t="str">
        <f t="shared" si="139"/>
        <v/>
      </c>
      <c r="AM650" s="50">
        <f t="shared" si="140"/>
        <v>0</v>
      </c>
      <c r="AN650" s="1"/>
      <c r="AO650" s="1"/>
      <c r="AP650" s="65" t="s">
        <v>458</v>
      </c>
      <c r="AQ650" s="1"/>
      <c r="AR650" s="1"/>
      <c r="AS650" s="1"/>
      <c r="BJ650" s="229">
        <v>1</v>
      </c>
    </row>
    <row r="651" spans="2:62" ht="20.100000000000001" customHeight="1" x14ac:dyDescent="0.25">
      <c r="B651" s="178">
        <f t="shared" si="129"/>
        <v>0</v>
      </c>
      <c r="C651" s="156"/>
      <c r="D651" s="157"/>
      <c r="E651" s="157"/>
      <c r="F651" s="157"/>
      <c r="G651" s="157"/>
      <c r="H651" s="157"/>
      <c r="I651" s="158"/>
      <c r="K651" s="255" t="str">
        <f t="shared" si="130"/>
        <v>►</v>
      </c>
      <c r="L651" s="341"/>
      <c r="M651" s="341"/>
      <c r="N651" s="341"/>
      <c r="O651" s="341"/>
      <c r="P651" s="341"/>
      <c r="Q651" s="1"/>
      <c r="R651" s="1"/>
      <c r="S651" s="77"/>
      <c r="T651" s="77"/>
      <c r="U651" s="77"/>
      <c r="V651" s="77"/>
      <c r="W651" s="1"/>
      <c r="X651" s="46" t="str">
        <f t="shared" si="134"/>
        <v/>
      </c>
      <c r="Y651" s="46" t="str">
        <f>IF(NOT(AND(LEFT(R651,1)="L",R651&lt;&gt;"LIGNE")),"",IF(UPPER(TRIM(W651))="QS","Qt. suffisante",IF(AJ651="","",IF(AF651="MASSE",IF(AJ651&gt;=1,"Kg","g"),IF(AF651="VOLUME",IF(AJ651&gt;=1,"L","cl"),IFERROR(VLOOKUP(UPPER(TRIM(V651)),AP4:AS49,4,FALSE),V651))))))</f>
        <v/>
      </c>
      <c r="Z651" s="78" t="str">
        <f t="shared" si="135"/>
        <v/>
      </c>
      <c r="AA651" s="45" t="str">
        <f>IF(NOT(AND(LEFT(R651,1)="L",R651&lt;&gt;"LIGNE")),"",IF(UPPER(TRIM(W651))="QS","Qt. suffisante",IF(AI651="","",IF(AF651="MASSE",IF(AI651&gt;=1,"Kg","g"),IF(AF651="VOLUME",IF(AI651&gt;=1,"L","cl"),IFERROR(VLOOKUP(UPPER(TRIM(V651)),AP4:AS49,4,FALSE),V651))))))</f>
        <v/>
      </c>
      <c r="AB651" s="47" t="str">
        <f t="shared" si="131"/>
        <v/>
      </c>
      <c r="AC651" s="47" t="str">
        <f t="shared" si="132"/>
        <v/>
      </c>
      <c r="AD651" s="47" t="str">
        <f t="shared" si="136"/>
        <v/>
      </c>
      <c r="AE651" s="1"/>
      <c r="AF651" s="48" t="str">
        <f>IF(NOT(AND(LEFT(R651,1)="L",R651&lt;&gt;"LIGNE")),"",IFERROR(VLOOKUP(UPPER(TRIM(V651)),AP4:AS49,2,FALSE),""))</f>
        <v/>
      </c>
      <c r="AG651" s="49" t="str">
        <f>IF(NOT(AND(LEFT(R651,1)="L",R651&lt;&gt;"LIGNE")),"",IFERROR(VLOOKUP(UPPER(TRIM(V651)),AP4:AS49,3,FALSE),""))</f>
        <v/>
      </c>
      <c r="AH651" s="49" t="str">
        <f t="shared" si="133"/>
        <v/>
      </c>
      <c r="AI651" s="49" t="str">
        <f t="shared" si="137"/>
        <v/>
      </c>
      <c r="AJ651" s="49" t="str">
        <f t="shared" si="138"/>
        <v/>
      </c>
      <c r="AK651" s="40" t="str">
        <f>IF(R651="RECETTE","",IF(R651="PRINCIPAL AUTEUR",IF(OR(S651="",T651="",V651="",W651="",S651=0),"",IFERROR(IF(OR(VLOOKUP(UPPER(TRIM(SUBSTITUTE(T651,CHAR(160)," "))),AP4:AS49,2,FALSE)&lt;&gt;VLOOKUP(UPPER(TRIM(SUBSTITUTE(W651,CHAR(160)," "))),AP4:AS49,2,FALSE),AND(VLOOKUP(UPPER(TRIM(SUBSTITUTE(T651,CHAR(160)," "))),AP4:AS49,2,FALSE)="AUTRE",UPPER(TRIM(SUBSTITUTE(T651,CHAR(160)," ")))&lt;&gt;UPPER(TRIM(SUBSTITUTE(W651,CHAR(160)," "))))),"",(V651*VLOOKUP(UPPER(TRIM(SUBSTITUTE(W651,CHAR(160)," "))),AP4:AS49,3,FALSE))/(S651*VLOOKUP(UPPER(TRIM(SUBSTITUTE(T651,CHAR(160)," "))),AP4:AS49,3,FALSE))),"")),IFERROR(AK650,"")))</f>
        <v/>
      </c>
      <c r="AL651" s="40" t="str">
        <f t="shared" si="139"/>
        <v/>
      </c>
      <c r="AM651" s="50">
        <f t="shared" si="140"/>
        <v>0</v>
      </c>
      <c r="AN651" s="1"/>
      <c r="AO651" s="1"/>
      <c r="AP651" s="65" t="s">
        <v>459</v>
      </c>
      <c r="AQ651" s="1"/>
      <c r="AR651" s="1"/>
      <c r="AS651" s="1"/>
      <c r="BJ651" s="229">
        <v>1</v>
      </c>
    </row>
    <row r="652" spans="2:62" ht="20.100000000000001" customHeight="1" x14ac:dyDescent="0.25">
      <c r="B652" s="178">
        <f t="shared" si="129"/>
        <v>0</v>
      </c>
      <c r="C652" s="156"/>
      <c r="D652" s="157"/>
      <c r="E652" s="157"/>
      <c r="F652" s="157"/>
      <c r="G652" s="157"/>
      <c r="H652" s="157"/>
      <c r="I652" s="158"/>
      <c r="K652" s="255" t="str">
        <f t="shared" si="130"/>
        <v>►</v>
      </c>
      <c r="L652" s="341"/>
      <c r="M652" s="341"/>
      <c r="N652" s="341"/>
      <c r="O652" s="341"/>
      <c r="P652" s="341"/>
      <c r="Q652" s="1"/>
      <c r="R652" s="1"/>
      <c r="S652" s="77"/>
      <c r="T652" s="77"/>
      <c r="U652" s="77"/>
      <c r="V652" s="77"/>
      <c r="W652" s="1"/>
      <c r="X652" s="46" t="str">
        <f t="shared" si="134"/>
        <v/>
      </c>
      <c r="Y652" s="46" t="str">
        <f>IF(NOT(AND(LEFT(R652,1)="L",R652&lt;&gt;"LIGNE")),"",IF(UPPER(TRIM(W652))="QS","Qt. suffisante",IF(AJ652="","",IF(AF652="MASSE",IF(AJ652&gt;=1,"Kg","g"),IF(AF652="VOLUME",IF(AJ652&gt;=1,"L","cl"),IFERROR(VLOOKUP(UPPER(TRIM(V652)),AP4:AS49,4,FALSE),V652))))))</f>
        <v/>
      </c>
      <c r="Z652" s="78" t="str">
        <f t="shared" si="135"/>
        <v/>
      </c>
      <c r="AA652" s="45" t="str">
        <f>IF(NOT(AND(LEFT(R652,1)="L",R652&lt;&gt;"LIGNE")),"",IF(UPPER(TRIM(W652))="QS","Qt. suffisante",IF(AI652="","",IF(AF652="MASSE",IF(AI652&gt;=1,"Kg","g"),IF(AF652="VOLUME",IF(AI652&gt;=1,"L","cl"),IFERROR(VLOOKUP(UPPER(TRIM(V652)),AP4:AS49,4,FALSE),V652))))))</f>
        <v/>
      </c>
      <c r="AB652" s="47" t="str">
        <f t="shared" si="131"/>
        <v/>
      </c>
      <c r="AC652" s="47" t="str">
        <f t="shared" si="132"/>
        <v/>
      </c>
      <c r="AD652" s="47" t="str">
        <f t="shared" si="136"/>
        <v/>
      </c>
      <c r="AE652" s="1"/>
      <c r="AF652" s="48" t="str">
        <f>IF(NOT(AND(LEFT(R652,1)="L",R652&lt;&gt;"LIGNE")),"",IFERROR(VLOOKUP(UPPER(TRIM(V652)),AP4:AS49,2,FALSE),""))</f>
        <v/>
      </c>
      <c r="AG652" s="49" t="str">
        <f>IF(NOT(AND(LEFT(R652,1)="L",R652&lt;&gt;"LIGNE")),"",IFERROR(VLOOKUP(UPPER(TRIM(V652)),AP4:AS49,3,FALSE),""))</f>
        <v/>
      </c>
      <c r="AH652" s="49" t="str">
        <f t="shared" si="133"/>
        <v/>
      </c>
      <c r="AI652" s="49" t="str">
        <f t="shared" si="137"/>
        <v/>
      </c>
      <c r="AJ652" s="49" t="str">
        <f t="shared" si="138"/>
        <v/>
      </c>
      <c r="AK652" s="40" t="str">
        <f>IF(R652="RECETTE","",IF(R652="PRINCIPAL AUTEUR",IF(OR(S652="",T652="",V652="",W652="",S652=0),"",IFERROR(IF(OR(VLOOKUP(UPPER(TRIM(SUBSTITUTE(T652,CHAR(160)," "))),AP4:AS49,2,FALSE)&lt;&gt;VLOOKUP(UPPER(TRIM(SUBSTITUTE(W652,CHAR(160)," "))),AP4:AS49,2,FALSE),AND(VLOOKUP(UPPER(TRIM(SUBSTITUTE(T652,CHAR(160)," "))),AP4:AS49,2,FALSE)="AUTRE",UPPER(TRIM(SUBSTITUTE(T652,CHAR(160)," ")))&lt;&gt;UPPER(TRIM(SUBSTITUTE(W652,CHAR(160)," "))))),"",(V652*VLOOKUP(UPPER(TRIM(SUBSTITUTE(W652,CHAR(160)," "))),AP4:AS49,3,FALSE))/(S652*VLOOKUP(UPPER(TRIM(SUBSTITUTE(T652,CHAR(160)," "))),AP4:AS49,3,FALSE))),"")),IFERROR(AK651,"")))</f>
        <v/>
      </c>
      <c r="AL652" s="40" t="str">
        <f t="shared" si="139"/>
        <v/>
      </c>
      <c r="AM652" s="50">
        <f t="shared" si="140"/>
        <v>0</v>
      </c>
      <c r="AN652" s="1"/>
      <c r="AO652" s="1"/>
      <c r="AP652" s="65" t="s">
        <v>460</v>
      </c>
      <c r="AQ652" s="1"/>
      <c r="AR652" s="1"/>
      <c r="AS652" s="1"/>
      <c r="BJ652" s="229">
        <v>1</v>
      </c>
    </row>
    <row r="653" spans="2:62" ht="20.100000000000001" customHeight="1" x14ac:dyDescent="0.25">
      <c r="B653" s="178">
        <f t="shared" si="129"/>
        <v>0</v>
      </c>
      <c r="C653" s="156"/>
      <c r="D653" s="157"/>
      <c r="E653" s="157"/>
      <c r="F653" s="157"/>
      <c r="G653" s="157"/>
      <c r="H653" s="157"/>
      <c r="I653" s="158"/>
      <c r="K653" s="255" t="str">
        <f t="shared" si="130"/>
        <v>►</v>
      </c>
      <c r="L653" s="341"/>
      <c r="M653" s="341"/>
      <c r="N653" s="341"/>
      <c r="O653" s="341"/>
      <c r="P653" s="341"/>
      <c r="Q653" s="1"/>
      <c r="R653" s="1"/>
      <c r="S653" s="77"/>
      <c r="T653" s="77"/>
      <c r="U653" s="77"/>
      <c r="V653" s="77"/>
      <c r="W653" s="1"/>
      <c r="X653" s="46" t="str">
        <f t="shared" si="134"/>
        <v/>
      </c>
      <c r="Y653" s="46" t="str">
        <f>IF(NOT(AND(LEFT(R653,1)="L",R653&lt;&gt;"LIGNE")),"",IF(UPPER(TRIM(W653))="QS","Qt. suffisante",IF(AJ653="","",IF(AF653="MASSE",IF(AJ653&gt;=1,"Kg","g"),IF(AF653="VOLUME",IF(AJ653&gt;=1,"L","cl"),IFERROR(VLOOKUP(UPPER(TRIM(V653)),AP4:AS49,4,FALSE),V653))))))</f>
        <v/>
      </c>
      <c r="Z653" s="78" t="str">
        <f t="shared" si="135"/>
        <v/>
      </c>
      <c r="AA653" s="45" t="str">
        <f>IF(NOT(AND(LEFT(R653,1)="L",R653&lt;&gt;"LIGNE")),"",IF(UPPER(TRIM(W653))="QS","Qt. suffisante",IF(AI653="","",IF(AF653="MASSE",IF(AI653&gt;=1,"Kg","g"),IF(AF653="VOLUME",IF(AI653&gt;=1,"L","cl"),IFERROR(VLOOKUP(UPPER(TRIM(V653)),AP4:AS49,4,FALSE),V653))))))</f>
        <v/>
      </c>
      <c r="AB653" s="47" t="str">
        <f t="shared" si="131"/>
        <v/>
      </c>
      <c r="AC653" s="47" t="str">
        <f t="shared" si="132"/>
        <v/>
      </c>
      <c r="AD653" s="47" t="str">
        <f t="shared" si="136"/>
        <v/>
      </c>
      <c r="AE653" s="1"/>
      <c r="AF653" s="48" t="str">
        <f>IF(NOT(AND(LEFT(R653,1)="L",R653&lt;&gt;"LIGNE")),"",IFERROR(VLOOKUP(UPPER(TRIM(V653)),AP4:AS49,2,FALSE),""))</f>
        <v/>
      </c>
      <c r="AG653" s="49" t="str">
        <f>IF(NOT(AND(LEFT(R653,1)="L",R653&lt;&gt;"LIGNE")),"",IFERROR(VLOOKUP(UPPER(TRIM(V653)),AP4:AS49,3,FALSE),""))</f>
        <v/>
      </c>
      <c r="AH653" s="49" t="str">
        <f t="shared" si="133"/>
        <v/>
      </c>
      <c r="AI653" s="49" t="str">
        <f t="shared" si="137"/>
        <v/>
      </c>
      <c r="AJ653" s="49" t="str">
        <f t="shared" si="138"/>
        <v/>
      </c>
      <c r="AK653" s="40" t="str">
        <f>IF(R653="RECETTE","",IF(R653="PRINCIPAL AUTEUR",IF(OR(S653="",T653="",V653="",W653="",S653=0),"",IFERROR(IF(OR(VLOOKUP(UPPER(TRIM(SUBSTITUTE(T653,CHAR(160)," "))),AP4:AS49,2,FALSE)&lt;&gt;VLOOKUP(UPPER(TRIM(SUBSTITUTE(W653,CHAR(160)," "))),AP4:AS49,2,FALSE),AND(VLOOKUP(UPPER(TRIM(SUBSTITUTE(T653,CHAR(160)," "))),AP4:AS49,2,FALSE)="AUTRE",UPPER(TRIM(SUBSTITUTE(T653,CHAR(160)," ")))&lt;&gt;UPPER(TRIM(SUBSTITUTE(W653,CHAR(160)," "))))),"",(V653*VLOOKUP(UPPER(TRIM(SUBSTITUTE(W653,CHAR(160)," "))),AP4:AS49,3,FALSE))/(S653*VLOOKUP(UPPER(TRIM(SUBSTITUTE(T653,CHAR(160)," "))),AP4:AS49,3,FALSE))),"")),IFERROR(AK652,"")))</f>
        <v/>
      </c>
      <c r="AL653" s="40" t="str">
        <f t="shared" si="139"/>
        <v/>
      </c>
      <c r="AM653" s="50">
        <f t="shared" si="140"/>
        <v>0</v>
      </c>
      <c r="AN653" s="1"/>
      <c r="AO653" s="1"/>
      <c r="AP653" s="65" t="s">
        <v>461</v>
      </c>
      <c r="AQ653" s="1"/>
      <c r="AR653" s="1"/>
      <c r="AS653" s="1"/>
      <c r="BJ653" s="229">
        <v>1</v>
      </c>
    </row>
    <row r="654" spans="2:62" ht="20.100000000000001" customHeight="1" x14ac:dyDescent="0.25">
      <c r="B654" s="178">
        <f t="shared" si="129"/>
        <v>0</v>
      </c>
      <c r="C654" s="156"/>
      <c r="D654" s="157"/>
      <c r="E654" s="157"/>
      <c r="F654" s="157"/>
      <c r="G654" s="157"/>
      <c r="H654" s="157"/>
      <c r="I654" s="158"/>
      <c r="K654" s="255" t="str">
        <f t="shared" si="130"/>
        <v>►</v>
      </c>
      <c r="L654" s="341"/>
      <c r="M654" s="341"/>
      <c r="N654" s="341"/>
      <c r="O654" s="341"/>
      <c r="P654" s="341"/>
      <c r="Q654" s="1"/>
      <c r="R654" s="1"/>
      <c r="S654" s="77"/>
      <c r="T654" s="77"/>
      <c r="U654" s="77"/>
      <c r="V654" s="77"/>
      <c r="W654" s="1"/>
      <c r="X654" s="46" t="str">
        <f t="shared" si="134"/>
        <v/>
      </c>
      <c r="Y654" s="46" t="str">
        <f>IF(NOT(AND(LEFT(R654,1)="L",R654&lt;&gt;"LIGNE")),"",IF(UPPER(TRIM(W654))="QS","Qt. suffisante",IF(AJ654="","",IF(AF654="MASSE",IF(AJ654&gt;=1,"Kg","g"),IF(AF654="VOLUME",IF(AJ654&gt;=1,"L","cl"),IFERROR(VLOOKUP(UPPER(TRIM(V654)),AP4:AS49,4,FALSE),V654))))))</f>
        <v/>
      </c>
      <c r="Z654" s="78" t="str">
        <f t="shared" si="135"/>
        <v/>
      </c>
      <c r="AA654" s="45" t="str">
        <f>IF(NOT(AND(LEFT(R654,1)="L",R654&lt;&gt;"LIGNE")),"",IF(UPPER(TRIM(W654))="QS","Qt. suffisante",IF(AI654="","",IF(AF654="MASSE",IF(AI654&gt;=1,"Kg","g"),IF(AF654="VOLUME",IF(AI654&gt;=1,"L","cl"),IFERROR(VLOOKUP(UPPER(TRIM(V654)),AP4:AS49,4,FALSE),V654))))))</f>
        <v/>
      </c>
      <c r="AB654" s="47" t="str">
        <f t="shared" si="131"/>
        <v/>
      </c>
      <c r="AC654" s="47" t="str">
        <f t="shared" si="132"/>
        <v/>
      </c>
      <c r="AD654" s="47" t="str">
        <f t="shared" si="136"/>
        <v/>
      </c>
      <c r="AE654" s="1"/>
      <c r="AF654" s="48" t="str">
        <f>IF(NOT(AND(LEFT(R654,1)="L",R654&lt;&gt;"LIGNE")),"",IFERROR(VLOOKUP(UPPER(TRIM(V654)),AP4:AS49,2,FALSE),""))</f>
        <v/>
      </c>
      <c r="AG654" s="49" t="str">
        <f>IF(NOT(AND(LEFT(R654,1)="L",R654&lt;&gt;"LIGNE")),"",IFERROR(VLOOKUP(UPPER(TRIM(V654)),AP4:AS49,3,FALSE),""))</f>
        <v/>
      </c>
      <c r="AH654" s="49" t="str">
        <f t="shared" si="133"/>
        <v/>
      </c>
      <c r="AI654" s="49" t="str">
        <f t="shared" si="137"/>
        <v/>
      </c>
      <c r="AJ654" s="49" t="str">
        <f t="shared" si="138"/>
        <v/>
      </c>
      <c r="AK654" s="40" t="str">
        <f>IF(R654="RECETTE","",IF(R654="PRINCIPAL AUTEUR",IF(OR(S654="",T654="",V654="",W654="",S654=0),"",IFERROR(IF(OR(VLOOKUP(UPPER(TRIM(SUBSTITUTE(T654,CHAR(160)," "))),AP4:AS49,2,FALSE)&lt;&gt;VLOOKUP(UPPER(TRIM(SUBSTITUTE(W654,CHAR(160)," "))),AP4:AS49,2,FALSE),AND(VLOOKUP(UPPER(TRIM(SUBSTITUTE(T654,CHAR(160)," "))),AP4:AS49,2,FALSE)="AUTRE",UPPER(TRIM(SUBSTITUTE(T654,CHAR(160)," ")))&lt;&gt;UPPER(TRIM(SUBSTITUTE(W654,CHAR(160)," "))))),"",(V654*VLOOKUP(UPPER(TRIM(SUBSTITUTE(W654,CHAR(160)," "))),AP4:AS49,3,FALSE))/(S654*VLOOKUP(UPPER(TRIM(SUBSTITUTE(T654,CHAR(160)," "))),AP4:AS49,3,FALSE))),"")),IFERROR(AK653,"")))</f>
        <v/>
      </c>
      <c r="AL654" s="40" t="str">
        <f t="shared" si="139"/>
        <v/>
      </c>
      <c r="AM654" s="50">
        <f t="shared" si="140"/>
        <v>0</v>
      </c>
      <c r="AN654" s="1"/>
      <c r="AO654" s="1"/>
      <c r="AP654" s="65" t="s">
        <v>462</v>
      </c>
      <c r="AQ654" s="1"/>
      <c r="AR654" s="1"/>
      <c r="AS654" s="1"/>
      <c r="BJ654" s="229">
        <v>1</v>
      </c>
    </row>
    <row r="655" spans="2:62" ht="20.100000000000001" customHeight="1" x14ac:dyDescent="0.25">
      <c r="B655" s="178">
        <f t="shared" si="129"/>
        <v>0</v>
      </c>
      <c r="C655" s="156"/>
      <c r="D655" s="157"/>
      <c r="E655" s="157"/>
      <c r="F655" s="157"/>
      <c r="G655" s="157"/>
      <c r="H655" s="157"/>
      <c r="I655" s="158"/>
      <c r="K655" s="255" t="str">
        <f t="shared" si="130"/>
        <v>►</v>
      </c>
      <c r="L655" s="341"/>
      <c r="M655" s="341"/>
      <c r="N655" s="341"/>
      <c r="O655" s="341"/>
      <c r="P655" s="341"/>
      <c r="Q655" s="1"/>
      <c r="R655" s="1"/>
      <c r="S655" s="77"/>
      <c r="T655" s="77"/>
      <c r="U655" s="77"/>
      <c r="V655" s="77"/>
      <c r="W655" s="1"/>
      <c r="X655" s="46" t="str">
        <f t="shared" si="134"/>
        <v/>
      </c>
      <c r="Y655" s="46" t="str">
        <f>IF(NOT(AND(LEFT(R655,1)="L",R655&lt;&gt;"LIGNE")),"",IF(UPPER(TRIM(W655))="QS","Qt. suffisante",IF(AJ655="","",IF(AF655="MASSE",IF(AJ655&gt;=1,"Kg","g"),IF(AF655="VOLUME",IF(AJ655&gt;=1,"L","cl"),IFERROR(VLOOKUP(UPPER(TRIM(V655)),AP4:AS49,4,FALSE),V655))))))</f>
        <v/>
      </c>
      <c r="Z655" s="78" t="str">
        <f t="shared" si="135"/>
        <v/>
      </c>
      <c r="AA655" s="45" t="str">
        <f>IF(NOT(AND(LEFT(R655,1)="L",R655&lt;&gt;"LIGNE")),"",IF(UPPER(TRIM(W655))="QS","Qt. suffisante",IF(AI655="","",IF(AF655="MASSE",IF(AI655&gt;=1,"Kg","g"),IF(AF655="VOLUME",IF(AI655&gt;=1,"L","cl"),IFERROR(VLOOKUP(UPPER(TRIM(V655)),AP4:AS49,4,FALSE),V655))))))</f>
        <v/>
      </c>
      <c r="AB655" s="47" t="str">
        <f t="shared" si="131"/>
        <v/>
      </c>
      <c r="AC655" s="47" t="str">
        <f t="shared" si="132"/>
        <v/>
      </c>
      <c r="AD655" s="47" t="str">
        <f t="shared" si="136"/>
        <v/>
      </c>
      <c r="AE655" s="1"/>
      <c r="AF655" s="48" t="str">
        <f>IF(NOT(AND(LEFT(R655,1)="L",R655&lt;&gt;"LIGNE")),"",IFERROR(VLOOKUP(UPPER(TRIM(V655)),AP4:AS49,2,FALSE),""))</f>
        <v/>
      </c>
      <c r="AG655" s="49" t="str">
        <f>IF(NOT(AND(LEFT(R655,1)="L",R655&lt;&gt;"LIGNE")),"",IFERROR(VLOOKUP(UPPER(TRIM(V655)),AP4:AS49,3,FALSE),""))</f>
        <v/>
      </c>
      <c r="AH655" s="49" t="str">
        <f t="shared" si="133"/>
        <v/>
      </c>
      <c r="AI655" s="49" t="str">
        <f t="shared" si="137"/>
        <v/>
      </c>
      <c r="AJ655" s="49" t="str">
        <f t="shared" si="138"/>
        <v/>
      </c>
      <c r="AK655" s="40" t="str">
        <f>IF(R655="RECETTE","",IF(R655="PRINCIPAL AUTEUR",IF(OR(S655="",T655="",V655="",W655="",S655=0),"",IFERROR(IF(OR(VLOOKUP(UPPER(TRIM(SUBSTITUTE(T655,CHAR(160)," "))),AP4:AS49,2,FALSE)&lt;&gt;VLOOKUP(UPPER(TRIM(SUBSTITUTE(W655,CHAR(160)," "))),AP4:AS49,2,FALSE),AND(VLOOKUP(UPPER(TRIM(SUBSTITUTE(T655,CHAR(160)," "))),AP4:AS49,2,FALSE)="AUTRE",UPPER(TRIM(SUBSTITUTE(T655,CHAR(160)," ")))&lt;&gt;UPPER(TRIM(SUBSTITUTE(W655,CHAR(160)," "))))),"",(V655*VLOOKUP(UPPER(TRIM(SUBSTITUTE(W655,CHAR(160)," "))),AP4:AS49,3,FALSE))/(S655*VLOOKUP(UPPER(TRIM(SUBSTITUTE(T655,CHAR(160)," "))),AP4:AS49,3,FALSE))),"")),IFERROR(AK654,"")))</f>
        <v/>
      </c>
      <c r="AL655" s="40" t="str">
        <f t="shared" si="139"/>
        <v/>
      </c>
      <c r="AM655" s="50">
        <f t="shared" si="140"/>
        <v>0</v>
      </c>
      <c r="AN655" s="1"/>
      <c r="AO655" s="1"/>
      <c r="AP655" s="66" t="s">
        <v>463</v>
      </c>
      <c r="AQ655" s="1"/>
      <c r="AR655" s="1"/>
      <c r="AS655" s="1"/>
      <c r="BJ655" s="229">
        <v>1</v>
      </c>
    </row>
    <row r="656" spans="2:62" ht="20.100000000000001" customHeight="1" x14ac:dyDescent="0.25">
      <c r="B656" s="178">
        <f t="shared" si="129"/>
        <v>0</v>
      </c>
      <c r="C656" s="156"/>
      <c r="D656" s="157"/>
      <c r="E656" s="157"/>
      <c r="F656" s="157"/>
      <c r="G656" s="157"/>
      <c r="H656" s="157"/>
      <c r="I656" s="158"/>
      <c r="K656" s="255" t="str">
        <f t="shared" si="130"/>
        <v>►</v>
      </c>
      <c r="L656" s="341"/>
      <c r="M656" s="341"/>
      <c r="N656" s="341"/>
      <c r="O656" s="341"/>
      <c r="P656" s="341"/>
      <c r="Q656" s="1"/>
      <c r="R656" s="1"/>
      <c r="S656" s="77"/>
      <c r="T656" s="77"/>
      <c r="U656" s="77"/>
      <c r="V656" s="77"/>
      <c r="W656" s="1"/>
      <c r="X656" s="46" t="str">
        <f t="shared" si="134"/>
        <v/>
      </c>
      <c r="Y656" s="46" t="str">
        <f>IF(NOT(AND(LEFT(R656,1)="L",R656&lt;&gt;"LIGNE")),"",IF(UPPER(TRIM(W656))="QS","Qt. suffisante",IF(AJ656="","",IF(AF656="MASSE",IF(AJ656&gt;=1,"Kg","g"),IF(AF656="VOLUME",IF(AJ656&gt;=1,"L","cl"),IFERROR(VLOOKUP(UPPER(TRIM(V656)),AP4:AS49,4,FALSE),V656))))))</f>
        <v/>
      </c>
      <c r="Z656" s="78" t="str">
        <f t="shared" si="135"/>
        <v/>
      </c>
      <c r="AA656" s="45" t="str">
        <f>IF(NOT(AND(LEFT(R656,1)="L",R656&lt;&gt;"LIGNE")),"",IF(UPPER(TRIM(W656))="QS","Qt. suffisante",IF(AI656="","",IF(AF656="MASSE",IF(AI656&gt;=1,"Kg","g"),IF(AF656="VOLUME",IF(AI656&gt;=1,"L","cl"),IFERROR(VLOOKUP(UPPER(TRIM(V656)),AP4:AS49,4,FALSE),V656))))))</f>
        <v/>
      </c>
      <c r="AB656" s="47" t="str">
        <f t="shared" si="131"/>
        <v/>
      </c>
      <c r="AC656" s="47" t="str">
        <f t="shared" si="132"/>
        <v/>
      </c>
      <c r="AD656" s="47" t="str">
        <f t="shared" si="136"/>
        <v/>
      </c>
      <c r="AE656" s="1"/>
      <c r="AF656" s="48" t="str">
        <f>IF(NOT(AND(LEFT(R656,1)="L",R656&lt;&gt;"LIGNE")),"",IFERROR(VLOOKUP(UPPER(TRIM(V656)),AP4:AS49,2,FALSE),""))</f>
        <v/>
      </c>
      <c r="AG656" s="49" t="str">
        <f>IF(NOT(AND(LEFT(R656,1)="L",R656&lt;&gt;"LIGNE")),"",IFERROR(VLOOKUP(UPPER(TRIM(V656)),AP4:AS49,3,FALSE),""))</f>
        <v/>
      </c>
      <c r="AH656" s="49" t="str">
        <f t="shared" si="133"/>
        <v/>
      </c>
      <c r="AI656" s="49" t="str">
        <f t="shared" si="137"/>
        <v/>
      </c>
      <c r="AJ656" s="49" t="str">
        <f t="shared" si="138"/>
        <v/>
      </c>
      <c r="AK656" s="40" t="str">
        <f>IF(R656="RECETTE","",IF(R656="PRINCIPAL AUTEUR",IF(OR(S656="",T656="",V656="",W656="",S656=0),"",IFERROR(IF(OR(VLOOKUP(UPPER(TRIM(SUBSTITUTE(T656,CHAR(160)," "))),AP4:AS49,2,FALSE)&lt;&gt;VLOOKUP(UPPER(TRIM(SUBSTITUTE(W656,CHAR(160)," "))),AP4:AS49,2,FALSE),AND(VLOOKUP(UPPER(TRIM(SUBSTITUTE(T656,CHAR(160)," "))),AP4:AS49,2,FALSE)="AUTRE",UPPER(TRIM(SUBSTITUTE(T656,CHAR(160)," ")))&lt;&gt;UPPER(TRIM(SUBSTITUTE(W656,CHAR(160)," "))))),"",(V656*VLOOKUP(UPPER(TRIM(SUBSTITUTE(W656,CHAR(160)," "))),AP4:AS49,3,FALSE))/(S656*VLOOKUP(UPPER(TRIM(SUBSTITUTE(T656,CHAR(160)," "))),AP4:AS49,3,FALSE))),"")),IFERROR(AK655,"")))</f>
        <v/>
      </c>
      <c r="AL656" s="40" t="str">
        <f t="shared" si="139"/>
        <v/>
      </c>
      <c r="AM656" s="50">
        <f t="shared" si="140"/>
        <v>0</v>
      </c>
      <c r="AN656" s="1"/>
      <c r="AO656" s="1"/>
      <c r="AP656" s="66" t="s">
        <v>464</v>
      </c>
      <c r="AQ656" s="1"/>
      <c r="AR656" s="1"/>
      <c r="AS656" s="1"/>
      <c r="BJ656" s="229">
        <v>1</v>
      </c>
    </row>
    <row r="657" spans="1:62" ht="20.100000000000001" customHeight="1" x14ac:dyDescent="0.25">
      <c r="B657" s="178">
        <f t="shared" si="129"/>
        <v>0</v>
      </c>
      <c r="C657" s="156"/>
      <c r="D657" s="157"/>
      <c r="E657" s="157"/>
      <c r="F657" s="157"/>
      <c r="G657" s="157"/>
      <c r="H657" s="157"/>
      <c r="I657" s="158"/>
      <c r="K657" s="255" t="str">
        <f t="shared" si="130"/>
        <v>►</v>
      </c>
      <c r="L657" s="341"/>
      <c r="M657" s="341"/>
      <c r="N657" s="341"/>
      <c r="O657" s="341"/>
      <c r="P657" s="341"/>
      <c r="Q657" s="1"/>
      <c r="R657" s="1"/>
      <c r="S657" s="77"/>
      <c r="T657" s="77"/>
      <c r="U657" s="77"/>
      <c r="V657" s="77"/>
      <c r="W657" s="1"/>
      <c r="X657" s="46" t="str">
        <f t="shared" si="134"/>
        <v/>
      </c>
      <c r="Y657" s="46" t="str">
        <f>IF(NOT(AND(LEFT(R657,1)="L",R657&lt;&gt;"LIGNE")),"",IF(UPPER(TRIM(W657))="QS","Qt. suffisante",IF(AJ657="","",IF(AF657="MASSE",IF(AJ657&gt;=1,"Kg","g"),IF(AF657="VOLUME",IF(AJ657&gt;=1,"L","cl"),IFERROR(VLOOKUP(UPPER(TRIM(V657)),AP4:AS49,4,FALSE),V657))))))</f>
        <v/>
      </c>
      <c r="Z657" s="78" t="str">
        <f t="shared" si="135"/>
        <v/>
      </c>
      <c r="AA657" s="45" t="str">
        <f>IF(NOT(AND(LEFT(R657,1)="L",R657&lt;&gt;"LIGNE")),"",IF(UPPER(TRIM(W657))="QS","Qt. suffisante",IF(AI657="","",IF(AF657="MASSE",IF(AI657&gt;=1,"Kg","g"),IF(AF657="VOLUME",IF(AI657&gt;=1,"L","cl"),IFERROR(VLOOKUP(UPPER(TRIM(V657)),AP4:AS49,4,FALSE),V657))))))</f>
        <v/>
      </c>
      <c r="AB657" s="47" t="str">
        <f t="shared" si="131"/>
        <v/>
      </c>
      <c r="AC657" s="47" t="str">
        <f t="shared" si="132"/>
        <v/>
      </c>
      <c r="AD657" s="47" t="str">
        <f t="shared" si="136"/>
        <v/>
      </c>
      <c r="AE657" s="1"/>
      <c r="AF657" s="48" t="str">
        <f>IF(NOT(AND(LEFT(R657,1)="L",R657&lt;&gt;"LIGNE")),"",IFERROR(VLOOKUP(UPPER(TRIM(V657)),AP4:AS49,2,FALSE),""))</f>
        <v/>
      </c>
      <c r="AG657" s="49" t="str">
        <f>IF(NOT(AND(LEFT(R657,1)="L",R657&lt;&gt;"LIGNE")),"",IFERROR(VLOOKUP(UPPER(TRIM(V657)),AP4:AS49,3,FALSE),""))</f>
        <v/>
      </c>
      <c r="AH657" s="49" t="str">
        <f t="shared" si="133"/>
        <v/>
      </c>
      <c r="AI657" s="49" t="str">
        <f t="shared" si="137"/>
        <v/>
      </c>
      <c r="AJ657" s="49" t="str">
        <f t="shared" si="138"/>
        <v/>
      </c>
      <c r="AK657" s="40" t="str">
        <f>IF(R657="RECETTE","",IF(R657="PRINCIPAL AUTEUR",IF(OR(S657="",T657="",V657="",W657="",S657=0),"",IFERROR(IF(OR(VLOOKUP(UPPER(TRIM(SUBSTITUTE(T657,CHAR(160)," "))),AP4:AS49,2,FALSE)&lt;&gt;VLOOKUP(UPPER(TRIM(SUBSTITUTE(W657,CHAR(160)," "))),AP4:AS49,2,FALSE),AND(VLOOKUP(UPPER(TRIM(SUBSTITUTE(T657,CHAR(160)," "))),AP4:AS49,2,FALSE)="AUTRE",UPPER(TRIM(SUBSTITUTE(T657,CHAR(160)," ")))&lt;&gt;UPPER(TRIM(SUBSTITUTE(W657,CHAR(160)," "))))),"",(V657*VLOOKUP(UPPER(TRIM(SUBSTITUTE(W657,CHAR(160)," "))),AP4:AS49,3,FALSE))/(S657*VLOOKUP(UPPER(TRIM(SUBSTITUTE(T657,CHAR(160)," "))),AP4:AS49,3,FALSE))),"")),IFERROR(AK656,"")))</f>
        <v/>
      </c>
      <c r="AL657" s="40" t="str">
        <f t="shared" si="139"/>
        <v/>
      </c>
      <c r="AM657" s="50">
        <f t="shared" si="140"/>
        <v>0</v>
      </c>
      <c r="AN657" s="1"/>
      <c r="AO657" s="1"/>
      <c r="AP657" s="66" t="s">
        <v>465</v>
      </c>
      <c r="AQ657" s="1"/>
      <c r="AR657" s="1"/>
      <c r="AS657" s="1"/>
      <c r="BJ657" s="229">
        <v>1</v>
      </c>
    </row>
    <row r="658" spans="1:62" ht="20.100000000000001" customHeight="1" x14ac:dyDescent="0.25">
      <c r="B658" s="178">
        <f t="shared" si="129"/>
        <v>0</v>
      </c>
      <c r="C658" s="156"/>
      <c r="D658" s="157"/>
      <c r="E658" s="157"/>
      <c r="F658" s="157"/>
      <c r="G658" s="157"/>
      <c r="H658" s="157"/>
      <c r="I658" s="158"/>
      <c r="K658" s="255" t="str">
        <f t="shared" si="130"/>
        <v>►</v>
      </c>
      <c r="L658" s="341"/>
      <c r="M658" s="341"/>
      <c r="N658" s="341"/>
      <c r="O658" s="341"/>
      <c r="P658" s="341"/>
      <c r="Q658" s="1"/>
      <c r="R658" s="1"/>
      <c r="S658" s="77"/>
      <c r="T658" s="77"/>
      <c r="U658" s="77"/>
      <c r="V658" s="77"/>
      <c r="W658" s="1"/>
      <c r="X658" s="46" t="str">
        <f t="shared" si="134"/>
        <v/>
      </c>
      <c r="Y658" s="46" t="str">
        <f>IF(NOT(AND(LEFT(R658,1)="L",R658&lt;&gt;"LIGNE")),"",IF(UPPER(TRIM(W658))="QS","Qt. suffisante",IF(AJ658="","",IF(AF658="MASSE",IF(AJ658&gt;=1,"Kg","g"),IF(AF658="VOLUME",IF(AJ658&gt;=1,"L","cl"),IFERROR(VLOOKUP(UPPER(TRIM(V658)),AP4:AS49,4,FALSE),V658))))))</f>
        <v/>
      </c>
      <c r="Z658" s="78" t="str">
        <f t="shared" si="135"/>
        <v/>
      </c>
      <c r="AA658" s="45" t="str">
        <f>IF(NOT(AND(LEFT(R658,1)="L",R658&lt;&gt;"LIGNE")),"",IF(UPPER(TRIM(W658))="QS","Qt. suffisante",IF(AI658="","",IF(AF658="MASSE",IF(AI658&gt;=1,"Kg","g"),IF(AF658="VOLUME",IF(AI658&gt;=1,"L","cl"),IFERROR(VLOOKUP(UPPER(TRIM(V658)),AP4:AS49,4,FALSE),V658))))))</f>
        <v/>
      </c>
      <c r="AB658" s="47" t="str">
        <f t="shared" si="131"/>
        <v/>
      </c>
      <c r="AC658" s="47" t="str">
        <f t="shared" si="132"/>
        <v/>
      </c>
      <c r="AD658" s="47" t="str">
        <f t="shared" si="136"/>
        <v/>
      </c>
      <c r="AE658" s="1"/>
      <c r="AF658" s="48" t="str">
        <f>IF(NOT(AND(LEFT(R658,1)="L",R658&lt;&gt;"LIGNE")),"",IFERROR(VLOOKUP(UPPER(TRIM(V658)),AP4:AS49,2,FALSE),""))</f>
        <v/>
      </c>
      <c r="AG658" s="49" t="str">
        <f>IF(NOT(AND(LEFT(R658,1)="L",R658&lt;&gt;"LIGNE")),"",IFERROR(VLOOKUP(UPPER(TRIM(V658)),AP4:AS49,3,FALSE),""))</f>
        <v/>
      </c>
      <c r="AH658" s="49" t="str">
        <f t="shared" si="133"/>
        <v/>
      </c>
      <c r="AI658" s="49" t="str">
        <f t="shared" si="137"/>
        <v/>
      </c>
      <c r="AJ658" s="49" t="str">
        <f t="shared" si="138"/>
        <v/>
      </c>
      <c r="AK658" s="40" t="str">
        <f>IF(R658="RECETTE","",IF(R658="PRINCIPAL AUTEUR",IF(OR(S658="",T658="",V658="",W658="",S658=0),"",IFERROR(IF(OR(VLOOKUP(UPPER(TRIM(SUBSTITUTE(T658,CHAR(160)," "))),AP4:AS49,2,FALSE)&lt;&gt;VLOOKUP(UPPER(TRIM(SUBSTITUTE(W658,CHAR(160)," "))),AP4:AS49,2,FALSE),AND(VLOOKUP(UPPER(TRIM(SUBSTITUTE(T658,CHAR(160)," "))),AP4:AS49,2,FALSE)="AUTRE",UPPER(TRIM(SUBSTITUTE(T658,CHAR(160)," ")))&lt;&gt;UPPER(TRIM(SUBSTITUTE(W658,CHAR(160)," "))))),"",(V658*VLOOKUP(UPPER(TRIM(SUBSTITUTE(W658,CHAR(160)," "))),AP4:AS49,3,FALSE))/(S658*VLOOKUP(UPPER(TRIM(SUBSTITUTE(T658,CHAR(160)," "))),AP4:AS49,3,FALSE))),"")),IFERROR(AK657,"")))</f>
        <v/>
      </c>
      <c r="AL658" s="40" t="str">
        <f t="shared" si="139"/>
        <v/>
      </c>
      <c r="AM658" s="50">
        <f t="shared" si="140"/>
        <v>0</v>
      </c>
      <c r="AN658" s="1"/>
      <c r="AO658" s="1"/>
      <c r="AP658" s="66" t="s">
        <v>466</v>
      </c>
      <c r="AQ658" s="1"/>
      <c r="AR658" s="1"/>
      <c r="AS658" s="1"/>
      <c r="BJ658" s="229">
        <v>1</v>
      </c>
    </row>
    <row r="659" spans="1:62" ht="20.100000000000001" customHeight="1" x14ac:dyDescent="0.25">
      <c r="B659" s="178">
        <f t="shared" si="129"/>
        <v>0</v>
      </c>
      <c r="C659" s="156"/>
      <c r="D659" s="157"/>
      <c r="E659" s="157"/>
      <c r="F659" s="157"/>
      <c r="G659" s="157"/>
      <c r="H659" s="157"/>
      <c r="I659" s="158"/>
      <c r="K659" s="255" t="str">
        <f t="shared" si="130"/>
        <v>►</v>
      </c>
      <c r="L659" s="341"/>
      <c r="M659" s="341"/>
      <c r="N659" s="341"/>
      <c r="O659" s="341"/>
      <c r="P659" s="341"/>
      <c r="Q659" s="1"/>
      <c r="R659" s="1"/>
      <c r="S659" s="77"/>
      <c r="T659" s="77"/>
      <c r="U659" s="77"/>
      <c r="V659" s="77"/>
      <c r="W659" s="1"/>
      <c r="X659" s="46" t="str">
        <f t="shared" si="134"/>
        <v/>
      </c>
      <c r="Y659" s="46" t="str">
        <f>IF(NOT(AND(LEFT(R659,1)="L",R659&lt;&gt;"LIGNE")),"",IF(UPPER(TRIM(W659))="QS","Qt. suffisante",IF(AJ659="","",IF(AF659="MASSE",IF(AJ659&gt;=1,"Kg","g"),IF(AF659="VOLUME",IF(AJ659&gt;=1,"L","cl"),IFERROR(VLOOKUP(UPPER(TRIM(V659)),AP4:AS49,4,FALSE),V659))))))</f>
        <v/>
      </c>
      <c r="Z659" s="78" t="str">
        <f t="shared" si="135"/>
        <v/>
      </c>
      <c r="AA659" s="45" t="str">
        <f>IF(NOT(AND(LEFT(R659,1)="L",R659&lt;&gt;"LIGNE")),"",IF(UPPER(TRIM(W659))="QS","Qt. suffisante",IF(AI659="","",IF(AF659="MASSE",IF(AI659&gt;=1,"Kg","g"),IF(AF659="VOLUME",IF(AI659&gt;=1,"L","cl"),IFERROR(VLOOKUP(UPPER(TRIM(V659)),AP4:AS49,4,FALSE),V659))))))</f>
        <v/>
      </c>
      <c r="AB659" s="47" t="str">
        <f t="shared" si="131"/>
        <v/>
      </c>
      <c r="AC659" s="47" t="str">
        <f t="shared" si="132"/>
        <v/>
      </c>
      <c r="AD659" s="47" t="str">
        <f t="shared" si="136"/>
        <v/>
      </c>
      <c r="AE659" s="1"/>
      <c r="AF659" s="48" t="str">
        <f>IF(NOT(AND(LEFT(R659,1)="L",R659&lt;&gt;"LIGNE")),"",IFERROR(VLOOKUP(UPPER(TRIM(V659)),AP4:AS49,2,FALSE),""))</f>
        <v/>
      </c>
      <c r="AG659" s="49" t="str">
        <f>IF(NOT(AND(LEFT(R659,1)="L",R659&lt;&gt;"LIGNE")),"",IFERROR(VLOOKUP(UPPER(TRIM(V659)),AP4:AS49,3,FALSE),""))</f>
        <v/>
      </c>
      <c r="AH659" s="49" t="str">
        <f t="shared" si="133"/>
        <v/>
      </c>
      <c r="AI659" s="49" t="str">
        <f t="shared" si="137"/>
        <v/>
      </c>
      <c r="AJ659" s="49" t="str">
        <f t="shared" si="138"/>
        <v/>
      </c>
      <c r="AK659" s="40" t="str">
        <f>IF(R659="RECETTE","",IF(R659="PRINCIPAL AUTEUR",IF(OR(S659="",T659="",V659="",W659="",S659=0),"",IFERROR(IF(OR(VLOOKUP(UPPER(TRIM(SUBSTITUTE(T659,CHAR(160)," "))),AP4:AS49,2,FALSE)&lt;&gt;VLOOKUP(UPPER(TRIM(SUBSTITUTE(W659,CHAR(160)," "))),AP4:AS49,2,FALSE),AND(VLOOKUP(UPPER(TRIM(SUBSTITUTE(T659,CHAR(160)," "))),AP4:AS49,2,FALSE)="AUTRE",UPPER(TRIM(SUBSTITUTE(T659,CHAR(160)," ")))&lt;&gt;UPPER(TRIM(SUBSTITUTE(W659,CHAR(160)," "))))),"",(V659*VLOOKUP(UPPER(TRIM(SUBSTITUTE(W659,CHAR(160)," "))),AP4:AS49,3,FALSE))/(S659*VLOOKUP(UPPER(TRIM(SUBSTITUTE(T659,CHAR(160)," "))),AP4:AS49,3,FALSE))),"")),IFERROR(AK658,"")))</f>
        <v/>
      </c>
      <c r="AL659" s="40" t="str">
        <f t="shared" si="139"/>
        <v/>
      </c>
      <c r="AM659" s="50">
        <f t="shared" si="140"/>
        <v>0</v>
      </c>
      <c r="AN659" s="1"/>
      <c r="AO659" s="1"/>
      <c r="AP659" s="66" t="s">
        <v>467</v>
      </c>
      <c r="AQ659" s="1"/>
      <c r="AR659" s="1"/>
      <c r="AS659" s="1"/>
      <c r="BJ659" s="229">
        <v>1</v>
      </c>
    </row>
    <row r="660" spans="1:62" ht="20.100000000000001" customHeight="1" x14ac:dyDescent="0.25">
      <c r="B660" s="178">
        <f t="shared" si="129"/>
        <v>0</v>
      </c>
      <c r="C660" s="156"/>
      <c r="D660" s="157"/>
      <c r="E660" s="157"/>
      <c r="F660" s="157"/>
      <c r="G660" s="157"/>
      <c r="H660" s="157"/>
      <c r="I660" s="158"/>
      <c r="K660" s="255" t="str">
        <f t="shared" si="130"/>
        <v>►</v>
      </c>
      <c r="L660" s="341"/>
      <c r="M660" s="341"/>
      <c r="N660" s="341"/>
      <c r="O660" s="341"/>
      <c r="P660" s="341"/>
      <c r="Q660" s="1"/>
      <c r="R660" s="1"/>
      <c r="S660" s="77"/>
      <c r="T660" s="77"/>
      <c r="U660" s="77"/>
      <c r="V660" s="77"/>
      <c r="W660" s="1"/>
      <c r="X660" s="46" t="str">
        <f t="shared" si="134"/>
        <v/>
      </c>
      <c r="Y660" s="46" t="str">
        <f>IF(NOT(AND(LEFT(R660,1)="L",R660&lt;&gt;"LIGNE")),"",IF(UPPER(TRIM(W660))="QS","Qt. suffisante",IF(AJ660="","",IF(AF660="MASSE",IF(AJ660&gt;=1,"Kg","g"),IF(AF660="VOLUME",IF(AJ660&gt;=1,"L","cl"),IFERROR(VLOOKUP(UPPER(TRIM(V660)),AP4:AS49,4,FALSE),V660))))))</f>
        <v/>
      </c>
      <c r="Z660" s="78" t="str">
        <f t="shared" si="135"/>
        <v/>
      </c>
      <c r="AA660" s="45" t="str">
        <f>IF(NOT(AND(LEFT(R660,1)="L",R660&lt;&gt;"LIGNE")),"",IF(UPPER(TRIM(W660))="QS","Qt. suffisante",IF(AI660="","",IF(AF660="MASSE",IF(AI660&gt;=1,"Kg","g"),IF(AF660="VOLUME",IF(AI660&gt;=1,"L","cl"),IFERROR(VLOOKUP(UPPER(TRIM(V660)),AP4:AS49,4,FALSE),V660))))))</f>
        <v/>
      </c>
      <c r="AB660" s="47" t="str">
        <f t="shared" si="131"/>
        <v/>
      </c>
      <c r="AC660" s="47" t="str">
        <f t="shared" si="132"/>
        <v/>
      </c>
      <c r="AD660" s="47" t="str">
        <f t="shared" si="136"/>
        <v/>
      </c>
      <c r="AE660" s="1"/>
      <c r="AF660" s="48" t="str">
        <f>IF(NOT(AND(LEFT(R660,1)="L",R660&lt;&gt;"LIGNE")),"",IFERROR(VLOOKUP(UPPER(TRIM(V660)),AP4:AS49,2,FALSE),""))</f>
        <v/>
      </c>
      <c r="AG660" s="49" t="str">
        <f>IF(NOT(AND(LEFT(R660,1)="L",R660&lt;&gt;"LIGNE")),"",IFERROR(VLOOKUP(UPPER(TRIM(V660)),AP4:AS49,3,FALSE),""))</f>
        <v/>
      </c>
      <c r="AH660" s="49" t="str">
        <f t="shared" si="133"/>
        <v/>
      </c>
      <c r="AI660" s="49" t="str">
        <f t="shared" si="137"/>
        <v/>
      </c>
      <c r="AJ660" s="49" t="str">
        <f t="shared" si="138"/>
        <v/>
      </c>
      <c r="AK660" s="40" t="str">
        <f>IF(R660="RECETTE","",IF(R660="PRINCIPAL AUTEUR",IF(OR(S660="",T660="",V660="",W660="",S660=0),"",IFERROR(IF(OR(VLOOKUP(UPPER(TRIM(SUBSTITUTE(T660,CHAR(160)," "))),AP4:AS49,2,FALSE)&lt;&gt;VLOOKUP(UPPER(TRIM(SUBSTITUTE(W660,CHAR(160)," "))),AP4:AS49,2,FALSE),AND(VLOOKUP(UPPER(TRIM(SUBSTITUTE(T660,CHAR(160)," "))),AP4:AS49,2,FALSE)="AUTRE",UPPER(TRIM(SUBSTITUTE(T660,CHAR(160)," ")))&lt;&gt;UPPER(TRIM(SUBSTITUTE(W660,CHAR(160)," "))))),"",(V660*VLOOKUP(UPPER(TRIM(SUBSTITUTE(W660,CHAR(160)," "))),AP4:AS49,3,FALSE))/(S660*VLOOKUP(UPPER(TRIM(SUBSTITUTE(T660,CHAR(160)," "))),AP4:AS49,3,FALSE))),"")),IFERROR(AK659,"")))</f>
        <v/>
      </c>
      <c r="AL660" s="40" t="str">
        <f t="shared" si="139"/>
        <v/>
      </c>
      <c r="AM660" s="50">
        <f t="shared" si="140"/>
        <v>0</v>
      </c>
      <c r="AN660" s="1"/>
      <c r="AO660" s="1"/>
      <c r="AP660" s="66" t="s">
        <v>468</v>
      </c>
      <c r="AQ660" s="1"/>
      <c r="AR660" s="1"/>
      <c r="AS660" s="1"/>
      <c r="BJ660" s="229">
        <v>1</v>
      </c>
    </row>
    <row r="661" spans="1:62" ht="20.100000000000001" customHeight="1" x14ac:dyDescent="0.25">
      <c r="B661" s="178">
        <f t="shared" si="129"/>
        <v>0</v>
      </c>
      <c r="C661" s="156"/>
      <c r="D661" s="157"/>
      <c r="E661" s="157"/>
      <c r="F661" s="157"/>
      <c r="G661" s="157"/>
      <c r="H661" s="157"/>
      <c r="I661" s="158"/>
      <c r="K661" s="255" t="str">
        <f t="shared" si="130"/>
        <v>►</v>
      </c>
      <c r="L661" s="341"/>
      <c r="M661" s="341"/>
      <c r="N661" s="341"/>
      <c r="O661" s="341"/>
      <c r="P661" s="341"/>
      <c r="Q661" s="1"/>
      <c r="R661" s="1"/>
      <c r="S661" s="77"/>
      <c r="T661" s="77"/>
      <c r="U661" s="77"/>
      <c r="V661" s="77"/>
      <c r="W661" s="1"/>
      <c r="X661" s="84" t="str">
        <f t="shared" si="134"/>
        <v/>
      </c>
      <c r="Y661" s="84" t="str">
        <f>IF(NOT(AND(LEFT(R661,1)="L",R661&lt;&gt;"LIGNE")),"",IF(UPPER(TRIM(W661))="QS","Qt. suffisante",IF(AJ661="","",IF(AF661="MASSE",IF(AJ661&gt;=1,"Kg","g"),IF(AF661="VOLUME",IF(AJ661&gt;=1,"L","cl"),IFERROR(VLOOKUP(UPPER(TRIM(V661)),AP4:AS49,4,FALSE),V661))))))</f>
        <v/>
      </c>
      <c r="Z661" s="82" t="str">
        <f t="shared" si="135"/>
        <v/>
      </c>
      <c r="AA661" s="83" t="str">
        <f>IF(NOT(AND(LEFT(R661,1)="L",R661&lt;&gt;"LIGNE")),"",IF(UPPER(TRIM(W661))="QS","Qt. suffisante",IF(AI661="","",IF(AF661="MASSE",IF(AI661&gt;=1,"Kg","g"),IF(AF661="VOLUME",IF(AI661&gt;=1,"L","cl"),IFERROR(VLOOKUP(UPPER(TRIM(V661)),AP4:AS49,4,FALSE),V661))))))</f>
        <v/>
      </c>
      <c r="AB661" s="85" t="str">
        <f t="shared" si="131"/>
        <v/>
      </c>
      <c r="AC661" s="85" t="str">
        <f t="shared" si="132"/>
        <v/>
      </c>
      <c r="AD661" s="85" t="str">
        <f t="shared" si="136"/>
        <v/>
      </c>
      <c r="AE661" s="86"/>
      <c r="AF661" s="87" t="str">
        <f>IF(NOT(AND(LEFT(R661,1)="L",R661&lt;&gt;"LIGNE")),"",IFERROR(VLOOKUP(UPPER(TRIM(V661)),AP4:AS49,2,FALSE),""))</f>
        <v/>
      </c>
      <c r="AG661" s="88" t="str">
        <f>IF(NOT(AND(LEFT(R661,1)="L",R661&lt;&gt;"LIGNE")),"",IFERROR(VLOOKUP(UPPER(TRIM(V661)),AP4:AS49,3,FALSE),""))</f>
        <v/>
      </c>
      <c r="AH661" s="88" t="str">
        <f t="shared" si="133"/>
        <v/>
      </c>
      <c r="AI661" s="88" t="str">
        <f t="shared" si="137"/>
        <v/>
      </c>
      <c r="AJ661" s="88" t="str">
        <f t="shared" si="138"/>
        <v/>
      </c>
      <c r="AK661" s="89" t="str">
        <f>IF(R661="RECETTE","",IF(R661="PRINCIPAL AUTEUR",IF(OR(S661="",T661="",V661="",W661="",S661=0),"",IFERROR(IF(OR(VLOOKUP(UPPER(TRIM(SUBSTITUTE(T661,CHAR(160)," "))),AP4:AS49,2,FALSE)&lt;&gt;VLOOKUP(UPPER(TRIM(SUBSTITUTE(W661,CHAR(160)," "))),AP4:AS49,2,FALSE),AND(VLOOKUP(UPPER(TRIM(SUBSTITUTE(T661,CHAR(160)," "))),AP4:AS49,2,FALSE)="AUTRE",UPPER(TRIM(SUBSTITUTE(T661,CHAR(160)," ")))&lt;&gt;UPPER(TRIM(SUBSTITUTE(W661,CHAR(160)," "))))),"",(V661*VLOOKUP(UPPER(TRIM(SUBSTITUTE(W661,CHAR(160)," "))),AP4:AS49,3,FALSE))/(S661*VLOOKUP(UPPER(TRIM(SUBSTITUTE(T661,CHAR(160)," "))),AP4:AS49,3,FALSE))),"")),IFERROR(AK660,"")))</f>
        <v/>
      </c>
      <c r="AL661" s="89" t="str">
        <f t="shared" si="139"/>
        <v/>
      </c>
      <c r="AM661" s="90">
        <f t="shared" si="140"/>
        <v>0</v>
      </c>
      <c r="AN661" s="1"/>
      <c r="AO661" s="1"/>
      <c r="AP661" s="1"/>
      <c r="AQ661" s="1"/>
      <c r="AR661" s="1"/>
      <c r="AS661" s="1"/>
      <c r="BJ661" s="229">
        <v>1</v>
      </c>
    </row>
    <row r="662" spans="1:62" ht="15.75" thickBot="1" x14ac:dyDescent="0.3">
      <c r="B662" s="160">
        <v>9</v>
      </c>
      <c r="C662" s="160">
        <v>12</v>
      </c>
      <c r="D662" s="160">
        <v>12</v>
      </c>
      <c r="E662" s="160">
        <v>3</v>
      </c>
      <c r="F662" s="160">
        <v>9</v>
      </c>
      <c r="G662" s="160">
        <v>12</v>
      </c>
      <c r="H662" s="160">
        <v>13</v>
      </c>
      <c r="I662" s="160">
        <v>40</v>
      </c>
      <c r="K662" s="426">
        <v>10</v>
      </c>
      <c r="L662" s="426">
        <v>11</v>
      </c>
      <c r="M662" s="426">
        <v>11</v>
      </c>
      <c r="N662" s="426">
        <v>11</v>
      </c>
      <c r="O662" s="426">
        <v>11</v>
      </c>
      <c r="P662" s="426">
        <v>11</v>
      </c>
      <c r="X662" s="128" t="str">
        <f t="shared" si="134"/>
        <v/>
      </c>
      <c r="AH662" s="128" t="str">
        <f t="shared" si="133"/>
        <v/>
      </c>
      <c r="BJ662" s="229">
        <v>1</v>
      </c>
    </row>
    <row r="663" spans="1:62" ht="15.75" thickBot="1" x14ac:dyDescent="0.3">
      <c r="B663" s="130">
        <f t="shared" ref="B663:I663" ca="1" si="141">INDEX(CELL("largeur",B663),1,1)</f>
        <v>9</v>
      </c>
      <c r="C663" s="130">
        <f t="shared" ca="1" si="141"/>
        <v>12</v>
      </c>
      <c r="D663" s="130">
        <f t="shared" ca="1" si="141"/>
        <v>12</v>
      </c>
      <c r="E663" s="130">
        <f t="shared" ca="1" si="141"/>
        <v>3</v>
      </c>
      <c r="F663" s="130">
        <f t="shared" ca="1" si="141"/>
        <v>9</v>
      </c>
      <c r="G663" s="130">
        <f t="shared" ca="1" si="141"/>
        <v>12</v>
      </c>
      <c r="H663" s="130">
        <f t="shared" ca="1" si="141"/>
        <v>13</v>
      </c>
      <c r="I663" s="130">
        <f t="shared" ca="1" si="141"/>
        <v>40</v>
      </c>
      <c r="K663" s="230">
        <f t="shared" ref="K663:P663" ca="1" si="142">INDEX(CELL("largeur",K663),1,1)</f>
        <v>5</v>
      </c>
      <c r="L663" s="230">
        <f t="shared" ca="1" si="142"/>
        <v>11</v>
      </c>
      <c r="M663" s="230">
        <f t="shared" ca="1" si="142"/>
        <v>11</v>
      </c>
      <c r="N663" s="230">
        <f t="shared" ca="1" si="142"/>
        <v>11</v>
      </c>
      <c r="O663" s="230">
        <f t="shared" ca="1" si="142"/>
        <v>11</v>
      </c>
      <c r="P663" s="230">
        <f t="shared" ca="1" si="142"/>
        <v>11</v>
      </c>
      <c r="X663" s="128" t="str">
        <f t="shared" si="134"/>
        <v/>
      </c>
      <c r="AH663" s="128" t="str">
        <f t="shared" si="133"/>
        <v/>
      </c>
      <c r="BJ663" s="229">
        <v>1</v>
      </c>
    </row>
    <row r="664" spans="1:62" x14ac:dyDescent="0.25">
      <c r="X664" s="128" t="str">
        <f t="shared" si="134"/>
        <v/>
      </c>
      <c r="AH664" s="128" t="str">
        <f t="shared" si="133"/>
        <v/>
      </c>
      <c r="BJ664" s="229">
        <v>1</v>
      </c>
    </row>
    <row r="665" spans="1:62" x14ac:dyDescent="0.25">
      <c r="X665" s="128" t="str">
        <f t="shared" si="134"/>
        <v/>
      </c>
      <c r="AH665" s="128" t="str">
        <f t="shared" si="133"/>
        <v/>
      </c>
      <c r="BJ665" s="427" t="s">
        <v>437</v>
      </c>
    </row>
    <row r="666" spans="1:62" x14ac:dyDescent="0.25">
      <c r="A666" s="229">
        <v>1</v>
      </c>
      <c r="B666" s="229">
        <v>1</v>
      </c>
      <c r="C666" s="229">
        <v>1</v>
      </c>
      <c r="D666" s="229">
        <v>1</v>
      </c>
      <c r="E666" s="229">
        <v>1</v>
      </c>
      <c r="F666" s="229">
        <v>1</v>
      </c>
      <c r="G666" s="229">
        <v>1</v>
      </c>
      <c r="H666" s="229">
        <v>1</v>
      </c>
      <c r="I666" s="229">
        <v>1</v>
      </c>
      <c r="J666" s="229">
        <v>1</v>
      </c>
      <c r="K666" s="229">
        <v>1</v>
      </c>
      <c r="L666" s="229">
        <v>1</v>
      </c>
      <c r="M666" s="229">
        <v>1</v>
      </c>
      <c r="N666" s="229">
        <v>1</v>
      </c>
      <c r="O666" s="229">
        <v>1</v>
      </c>
      <c r="P666" s="229">
        <v>1</v>
      </c>
      <c r="Q666" s="229">
        <v>1</v>
      </c>
      <c r="R666" s="229">
        <v>1</v>
      </c>
      <c r="S666" s="229">
        <v>1</v>
      </c>
      <c r="T666" s="229">
        <v>1</v>
      </c>
      <c r="U666" s="229">
        <v>1</v>
      </c>
      <c r="V666" s="229">
        <v>1</v>
      </c>
      <c r="W666" s="229">
        <v>1</v>
      </c>
      <c r="X666" s="229">
        <v>1</v>
      </c>
      <c r="Y666" s="229">
        <v>1</v>
      </c>
      <c r="Z666" s="229">
        <v>1</v>
      </c>
      <c r="AA666" s="229">
        <v>1</v>
      </c>
      <c r="AB666" s="229">
        <v>1</v>
      </c>
      <c r="AC666" s="229">
        <v>1</v>
      </c>
      <c r="AD666" s="229">
        <v>1</v>
      </c>
      <c r="AE666" s="229">
        <v>1</v>
      </c>
      <c r="AF666" s="229">
        <v>1</v>
      </c>
      <c r="AG666" s="229">
        <v>1</v>
      </c>
      <c r="AH666" s="229">
        <v>1</v>
      </c>
      <c r="AI666" s="229">
        <v>1</v>
      </c>
      <c r="AJ666" s="229">
        <v>1</v>
      </c>
      <c r="AK666" s="229">
        <v>1</v>
      </c>
      <c r="AL666" s="229">
        <v>1</v>
      </c>
      <c r="AM666" s="229">
        <v>1</v>
      </c>
      <c r="AN666" s="229">
        <v>1</v>
      </c>
      <c r="AO666" s="229">
        <v>1</v>
      </c>
      <c r="AP666" s="229">
        <v>1</v>
      </c>
      <c r="AQ666" s="229">
        <v>1</v>
      </c>
      <c r="AR666" s="229">
        <v>1</v>
      </c>
      <c r="AS666" s="229">
        <v>1</v>
      </c>
      <c r="AT666" s="229">
        <v>1</v>
      </c>
      <c r="AU666" s="229">
        <v>1</v>
      </c>
      <c r="AV666" s="229">
        <v>1</v>
      </c>
      <c r="AW666" s="229">
        <v>1</v>
      </c>
      <c r="AX666" s="229">
        <v>1</v>
      </c>
      <c r="AY666" s="229">
        <v>1</v>
      </c>
      <c r="AZ666" s="229">
        <v>1</v>
      </c>
      <c r="BA666" s="229">
        <v>1</v>
      </c>
      <c r="BB666" s="229">
        <v>1</v>
      </c>
      <c r="BC666" s="229">
        <v>1</v>
      </c>
      <c r="BD666" s="229">
        <v>1</v>
      </c>
      <c r="BE666" s="229">
        <v>1</v>
      </c>
      <c r="BF666" s="229">
        <v>1</v>
      </c>
      <c r="BG666" s="229">
        <v>1</v>
      </c>
      <c r="BH666" s="229">
        <v>1</v>
      </c>
      <c r="BI666" s="229">
        <v>1</v>
      </c>
      <c r="BJ666" s="127" t="str">
        <f>ADDRESS(ROW(),COLUMN(),4)</f>
        <v>BJ666</v>
      </c>
    </row>
  </sheetData>
  <mergeCells count="33">
    <mergeCell ref="U34:V34"/>
    <mergeCell ref="U58:V58"/>
    <mergeCell ref="U76:V76"/>
    <mergeCell ref="BB99:BH99"/>
    <mergeCell ref="BB119:BH120"/>
    <mergeCell ref="AR60:AT60"/>
    <mergeCell ref="BB61:BH61"/>
    <mergeCell ref="BB62:BC63"/>
    <mergeCell ref="BB74:BH75"/>
    <mergeCell ref="BB98:BH98"/>
    <mergeCell ref="BB32:BH32"/>
    <mergeCell ref="L33:P34"/>
    <mergeCell ref="BB34:BH35"/>
    <mergeCell ref="BB36:BH36"/>
    <mergeCell ref="B37:B38"/>
    <mergeCell ref="BB25:BH25"/>
    <mergeCell ref="BB26:BB27"/>
    <mergeCell ref="BC26:BH27"/>
    <mergeCell ref="C28:F28"/>
    <mergeCell ref="BB28:BB29"/>
    <mergeCell ref="BC28:BH29"/>
    <mergeCell ref="B8:I8"/>
    <mergeCell ref="L8:P9"/>
    <mergeCell ref="U8:V8"/>
    <mergeCell ref="C9:I9"/>
    <mergeCell ref="BC17:BH18"/>
    <mergeCell ref="BC20:BH21"/>
    <mergeCell ref="R2:R3"/>
    <mergeCell ref="S2:U3"/>
    <mergeCell ref="V4:W4"/>
    <mergeCell ref="BB5:BH7"/>
    <mergeCell ref="B6:I7"/>
    <mergeCell ref="AB7:AD7"/>
  </mergeCells>
  <conditionalFormatting sqref="AB8:AB661">
    <cfRule type="expression" dxfId="1" priority="1">
      <formula>AND(AB8&lt;&gt;"",AB8&lt;&gt;"OK")</formula>
    </cfRule>
  </conditionalFormatting>
  <hyperlinks>
    <hyperlink ref="AR57" r:id="rId1" xr:uid="{22607E7D-D50E-44AD-8422-5164FCCDE6C7}"/>
    <hyperlink ref="BC110" r:id="rId2" xr:uid="{CA81A72F-BF94-43C4-B4A0-FAD24262CF8F}"/>
  </hyperlinks>
  <pageMargins left="0.7" right="0.7" top="0.75" bottom="0.75" header="0.3" footer="0.3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CF89-77B6-4905-BA06-CCC59459F73B}">
  <dimension ref="A1:BJ666"/>
  <sheetViews>
    <sheetView topLeftCell="J1" workbookViewId="0">
      <selection activeCell="T284" sqref="T284"/>
    </sheetView>
  </sheetViews>
  <sheetFormatPr baseColWidth="10" defaultColWidth="10.28515625" defaultRowHeight="15" x14ac:dyDescent="0.25"/>
  <cols>
    <col min="1" max="1" width="6.85546875" style="129" customWidth="1"/>
    <col min="2" max="2" width="9.7109375" style="128" customWidth="1"/>
    <col min="3" max="4" width="12.7109375" style="129" customWidth="1"/>
    <col min="5" max="5" width="4" style="129" customWidth="1"/>
    <col min="6" max="6" width="9.7109375" style="129" customWidth="1"/>
    <col min="7" max="7" width="13" style="129" customWidth="1"/>
    <col min="8" max="8" width="13.5703125" style="129" customWidth="1"/>
    <col min="9" max="9" width="40.7109375" style="129" customWidth="1"/>
    <col min="10" max="10" width="3.140625" style="129" customWidth="1"/>
    <col min="11" max="11" width="5.7109375" style="236" customWidth="1"/>
    <col min="12" max="16" width="11.7109375" style="236" customWidth="1"/>
    <col min="17" max="17" width="2.85546875" style="10" customWidth="1"/>
    <col min="18" max="18" width="22.85546875" style="10" customWidth="1"/>
    <col min="19" max="19" width="32" style="10" customWidth="1"/>
    <col min="20" max="20" width="43.42578125" style="10" customWidth="1"/>
    <col min="21" max="21" width="26.85546875" style="10" customWidth="1"/>
    <col min="22" max="22" width="20.5703125" style="10" customWidth="1"/>
    <col min="23" max="23" width="18.28515625" style="10" customWidth="1"/>
    <col min="24" max="24" width="14.85546875" style="10" customWidth="1"/>
    <col min="25" max="25" width="13.7109375" style="10" customWidth="1"/>
    <col min="26" max="26" width="14.85546875" style="10" customWidth="1"/>
    <col min="27" max="27" width="13.7109375" style="10" customWidth="1"/>
    <col min="28" max="28" width="26.28515625" style="10" customWidth="1"/>
    <col min="29" max="31" width="9.7109375" style="10" customWidth="1"/>
    <col min="32" max="33" width="13.7109375" style="10" customWidth="1"/>
    <col min="34" max="36" width="14.85546875" style="10" customWidth="1"/>
    <col min="37" max="38" width="12.5703125" style="10" customWidth="1"/>
    <col min="39" max="39" width="27.42578125" style="10" customWidth="1"/>
    <col min="40" max="40" width="3.42578125" style="10" customWidth="1"/>
    <col min="41" max="41" width="10.28515625" style="10" customWidth="1"/>
    <col min="42" max="42" width="22.85546875" style="10" customWidth="1"/>
    <col min="43" max="44" width="16" style="10" customWidth="1"/>
    <col min="45" max="45" width="20.5703125" style="10" customWidth="1"/>
    <col min="46" max="46" width="22.5703125" style="10" customWidth="1"/>
    <col min="47" max="52" width="12.7109375" style="10" customWidth="1"/>
    <col min="53" max="53" width="10.28515625" style="10"/>
    <col min="54" max="54" width="19.7109375" style="236" customWidth="1"/>
    <col min="55" max="55" width="18.7109375" style="236" customWidth="1"/>
    <col min="56" max="56" width="10.7109375" style="236" customWidth="1"/>
    <col min="57" max="57" width="16.7109375" style="236" customWidth="1"/>
    <col min="58" max="58" width="17" style="236" customWidth="1"/>
    <col min="59" max="59" width="11.7109375" style="236" customWidth="1"/>
    <col min="60" max="60" width="41" style="236" customWidth="1"/>
    <col min="61" max="61" width="10.28515625" style="10"/>
    <col min="62" max="62" width="10.28515625" style="236"/>
    <col min="63" max="16384" width="10.28515625" style="10"/>
  </cols>
  <sheetData>
    <row r="1" spans="1:62" ht="16.5" thickTop="1" thickBot="1" x14ac:dyDescent="0.3">
      <c r="A1" s="127" t="s">
        <v>237</v>
      </c>
      <c r="B1" s="5" t="str">
        <f t="shared" ref="B1:P1" si="0">SUBSTITUTE(ADDRESS(1,COLUMN(),4),"1","")</f>
        <v>B</v>
      </c>
      <c r="C1" s="5" t="str">
        <f t="shared" si="0"/>
        <v>C</v>
      </c>
      <c r="D1" s="5" t="str">
        <f t="shared" si="0"/>
        <v>D</v>
      </c>
      <c r="E1" s="5" t="str">
        <f t="shared" si="0"/>
        <v>E</v>
      </c>
      <c r="F1" s="5" t="str">
        <f t="shared" si="0"/>
        <v>F</v>
      </c>
      <c r="G1" s="5" t="str">
        <f t="shared" si="0"/>
        <v>G</v>
      </c>
      <c r="H1" s="5" t="str">
        <f t="shared" si="0"/>
        <v>H</v>
      </c>
      <c r="I1" s="5" t="str">
        <f t="shared" si="0"/>
        <v>I</v>
      </c>
      <c r="J1" s="5" t="str">
        <f t="shared" si="0"/>
        <v>J</v>
      </c>
      <c r="K1" s="228" t="str">
        <f t="shared" si="0"/>
        <v>K</v>
      </c>
      <c r="L1" s="228" t="str">
        <f t="shared" si="0"/>
        <v>L</v>
      </c>
      <c r="M1" s="228" t="str">
        <f t="shared" si="0"/>
        <v>M</v>
      </c>
      <c r="N1" s="228" t="str">
        <f t="shared" si="0"/>
        <v>N</v>
      </c>
      <c r="O1" s="228" t="str">
        <f t="shared" si="0"/>
        <v>O</v>
      </c>
      <c r="P1" s="228" t="str">
        <f t="shared" si="0"/>
        <v>P</v>
      </c>
      <c r="AT1" s="27"/>
      <c r="AU1" s="27"/>
      <c r="AV1" s="27"/>
      <c r="AW1" s="27"/>
      <c r="AX1" s="27"/>
      <c r="AY1" s="27"/>
      <c r="AZ1" s="27"/>
      <c r="BA1" s="27"/>
      <c r="BB1" s="228" t="str">
        <f t="shared" ref="BB1:BH1" si="1">SUBSTITUTE(ADDRESS(1,COLUMN(),4),"1","")</f>
        <v>BB</v>
      </c>
      <c r="BC1" s="228" t="str">
        <f t="shared" si="1"/>
        <v>BC</v>
      </c>
      <c r="BD1" s="228" t="str">
        <f t="shared" si="1"/>
        <v>BD</v>
      </c>
      <c r="BE1" s="228" t="str">
        <f t="shared" si="1"/>
        <v>BE</v>
      </c>
      <c r="BF1" s="228" t="str">
        <f t="shared" si="1"/>
        <v>BF</v>
      </c>
      <c r="BG1" s="228" t="str">
        <f t="shared" si="1"/>
        <v>BG</v>
      </c>
      <c r="BH1" s="228" t="str">
        <f t="shared" si="1"/>
        <v>BH</v>
      </c>
      <c r="BJ1" s="229">
        <v>1</v>
      </c>
    </row>
    <row r="2" spans="1:62" ht="22.5" customHeight="1" thickTop="1" x14ac:dyDescent="0.25">
      <c r="B2" s="230">
        <f t="shared" ref="B2:P2" ca="1" si="2">INDEX(CELL("largeur",B2),1,1)</f>
        <v>9</v>
      </c>
      <c r="C2" s="230">
        <f t="shared" ca="1" si="2"/>
        <v>12</v>
      </c>
      <c r="D2" s="230">
        <f t="shared" ca="1" si="2"/>
        <v>12</v>
      </c>
      <c r="E2" s="230">
        <f t="shared" ca="1" si="2"/>
        <v>3</v>
      </c>
      <c r="F2" s="230">
        <f t="shared" ca="1" si="2"/>
        <v>9</v>
      </c>
      <c r="G2" s="230">
        <f t="shared" ca="1" si="2"/>
        <v>12</v>
      </c>
      <c r="H2" s="230">
        <f t="shared" ca="1" si="2"/>
        <v>13</v>
      </c>
      <c r="I2" s="230">
        <f t="shared" ca="1" si="2"/>
        <v>40</v>
      </c>
      <c r="J2" s="230">
        <f t="shared" ca="1" si="2"/>
        <v>2</v>
      </c>
      <c r="K2" s="230">
        <f t="shared" ca="1" si="2"/>
        <v>5</v>
      </c>
      <c r="L2" s="230">
        <f t="shared" ca="1" si="2"/>
        <v>11</v>
      </c>
      <c r="M2" s="230">
        <f t="shared" ca="1" si="2"/>
        <v>11</v>
      </c>
      <c r="N2" s="230">
        <f t="shared" ca="1" si="2"/>
        <v>11</v>
      </c>
      <c r="O2" s="230">
        <f t="shared" ca="1" si="2"/>
        <v>11</v>
      </c>
      <c r="P2" s="230">
        <f t="shared" ca="1" si="2"/>
        <v>11</v>
      </c>
      <c r="Q2" s="1"/>
      <c r="R2" s="496" t="s">
        <v>535</v>
      </c>
      <c r="S2" s="497" t="s">
        <v>580</v>
      </c>
      <c r="T2" s="497"/>
      <c r="U2" s="497"/>
      <c r="V2" s="177"/>
      <c r="W2" s="177"/>
      <c r="X2" s="5" t="str">
        <f t="shared" ref="X2:AM2" si="3">SUBSTITUTE(ADDRESS(1,COLUMN(),4),"1","")</f>
        <v>X</v>
      </c>
      <c r="Y2" s="5" t="str">
        <f t="shared" si="3"/>
        <v>Y</v>
      </c>
      <c r="Z2" s="5" t="str">
        <f t="shared" si="3"/>
        <v>Z</v>
      </c>
      <c r="AA2" s="5" t="str">
        <f t="shared" si="3"/>
        <v>AA</v>
      </c>
      <c r="AB2" s="5" t="str">
        <f t="shared" si="3"/>
        <v>AB</v>
      </c>
      <c r="AC2" s="5" t="str">
        <f t="shared" si="3"/>
        <v>AC</v>
      </c>
      <c r="AD2" s="5" t="str">
        <f t="shared" si="3"/>
        <v>AD</v>
      </c>
      <c r="AE2" s="5" t="str">
        <f t="shared" si="3"/>
        <v>AE</v>
      </c>
      <c r="AF2" s="5" t="str">
        <f t="shared" si="3"/>
        <v>AF</v>
      </c>
      <c r="AG2" s="5" t="str">
        <f t="shared" si="3"/>
        <v>AG</v>
      </c>
      <c r="AH2" s="5" t="str">
        <f t="shared" si="3"/>
        <v>AH</v>
      </c>
      <c r="AI2" s="5" t="str">
        <f t="shared" si="3"/>
        <v>AI</v>
      </c>
      <c r="AJ2" s="5" t="str">
        <f t="shared" si="3"/>
        <v>AJ</v>
      </c>
      <c r="AK2" s="5" t="str">
        <f t="shared" si="3"/>
        <v>AK</v>
      </c>
      <c r="AL2" s="5" t="str">
        <f t="shared" si="3"/>
        <v>AL</v>
      </c>
      <c r="AM2" s="5" t="str">
        <f t="shared" si="3"/>
        <v>AM</v>
      </c>
      <c r="AN2" s="6" t="s">
        <v>1</v>
      </c>
      <c r="AO2" s="6" t="str">
        <f ca="1">IF(COUNTIF(X3:AM3,"&lt;0.5")=0,"Aucune colonne masquée ",COUNTIF(X3:AM3,"&lt;0.5")&amp;" "&amp;IF(COUNTIF(X3:AM3,"&lt;0.5")&gt;1,"colonnes masquées","colonne masquée")&amp;" "&amp;TRIM(IF(X3&lt;0.5,X2&amp;" ","")&amp;IF(Y3&lt;0.5,Y2&amp;" ","")&amp;IF(Z3&lt;0.5,Z2&amp;" ","")&amp;IF(AA3&lt;0.5,AA2&amp;" ","")&amp;IF(AB3&lt;0.5,AB2&amp;" ","")&amp;IF(AC3&lt;0.5,AC2&amp;" ","")&amp;IF(AD3&lt;0.5,AD2&amp;" ","")&amp;IF(AE3&lt;0.5,AE2&amp;" ","")&amp;IF(AF3&lt;0.5,AF2&amp;" ","")&amp;IF(AG3&lt;0.5,AG2&amp;" ","")&amp;IF(AH3&lt;0.5,AH2&amp;" ","")&amp;IF(AI3&lt;0.5,AI2&amp;" ","")&amp;IF(AJ3&lt;0.5,AJ2&amp;" ","")&amp;IF(AK3&lt;0.5,AK2&amp;" ","")&amp;IF(AL3&lt;0.5,AL2&amp;" ","")&amp;IF(AM3&lt;0.5,AM2&amp;" ","")))&amp;" "</f>
        <v xml:space="preserve">Aucune colonne masquée  </v>
      </c>
      <c r="AP2" s="6"/>
      <c r="AQ2" s="7"/>
      <c r="AR2" s="8" t="s">
        <v>2</v>
      </c>
      <c r="AS2" s="9"/>
      <c r="AT2" s="27"/>
      <c r="AU2" s="27"/>
      <c r="AV2" s="27"/>
      <c r="AW2" s="27"/>
      <c r="AX2" s="27"/>
      <c r="AY2" s="27"/>
      <c r="AZ2" s="27"/>
      <c r="BA2" s="27"/>
      <c r="BB2" s="230">
        <f t="shared" ref="BB2:BH2" ca="1" si="4">INDEX(CELL("largeur",BB2),1,1)</f>
        <v>19</v>
      </c>
      <c r="BC2" s="230">
        <f t="shared" ca="1" si="4"/>
        <v>18</v>
      </c>
      <c r="BD2" s="230">
        <f t="shared" ca="1" si="4"/>
        <v>10</v>
      </c>
      <c r="BE2" s="230">
        <f t="shared" ca="1" si="4"/>
        <v>16</v>
      </c>
      <c r="BF2" s="230">
        <f t="shared" ca="1" si="4"/>
        <v>16</v>
      </c>
      <c r="BG2" s="230">
        <f t="shared" ca="1" si="4"/>
        <v>11</v>
      </c>
      <c r="BH2" s="230">
        <f t="shared" ca="1" si="4"/>
        <v>40</v>
      </c>
      <c r="BJ2" s="229">
        <v>1</v>
      </c>
    </row>
    <row r="3" spans="1:62" ht="27" thickBot="1" x14ac:dyDescent="0.3">
      <c r="A3" s="232" t="s">
        <v>237</v>
      </c>
      <c r="B3" s="233"/>
      <c r="C3" s="233"/>
      <c r="D3" s="233"/>
      <c r="E3" s="233"/>
      <c r="F3" s="233"/>
      <c r="G3" s="233"/>
      <c r="H3" s="233"/>
      <c r="I3" s="233"/>
      <c r="J3" s="131"/>
      <c r="K3" s="179"/>
      <c r="L3" s="179"/>
      <c r="M3" s="179"/>
      <c r="N3" s="234"/>
      <c r="O3" s="234"/>
      <c r="P3" s="234"/>
      <c r="Q3" s="1"/>
      <c r="R3" s="496"/>
      <c r="S3" s="497"/>
      <c r="T3" s="497"/>
      <c r="U3" s="497"/>
      <c r="V3" s="169" t="s">
        <v>565</v>
      </c>
      <c r="W3" s="170" t="str">
        <f>IF(S2="","",UPPER(LEFT(TRIM(SUBSTITUTE(S2,CHAR(160),"")),1)))</f>
        <v>L</v>
      </c>
      <c r="X3" s="230">
        <f t="shared" ref="X3:AM3" ca="1" si="5">INDEX(CELL("largeur",X3),1,1)</f>
        <v>14</v>
      </c>
      <c r="Y3" s="230">
        <f t="shared" ca="1" si="5"/>
        <v>13</v>
      </c>
      <c r="Z3" s="230">
        <f t="shared" ca="1" si="5"/>
        <v>14</v>
      </c>
      <c r="AA3" s="230">
        <f t="shared" ca="1" si="5"/>
        <v>13</v>
      </c>
      <c r="AB3" s="230">
        <f t="shared" ca="1" si="5"/>
        <v>26</v>
      </c>
      <c r="AC3" s="230">
        <f t="shared" ca="1" si="5"/>
        <v>9</v>
      </c>
      <c r="AD3" s="230">
        <f t="shared" ca="1" si="5"/>
        <v>9</v>
      </c>
      <c r="AE3" s="230">
        <f t="shared" ca="1" si="5"/>
        <v>9</v>
      </c>
      <c r="AF3" s="230">
        <f t="shared" ca="1" si="5"/>
        <v>13</v>
      </c>
      <c r="AG3" s="230">
        <f t="shared" ca="1" si="5"/>
        <v>13</v>
      </c>
      <c r="AH3" s="230">
        <f t="shared" ca="1" si="5"/>
        <v>14</v>
      </c>
      <c r="AI3" s="230">
        <f t="shared" ca="1" si="5"/>
        <v>14</v>
      </c>
      <c r="AJ3" s="230">
        <f t="shared" ca="1" si="5"/>
        <v>14</v>
      </c>
      <c r="AK3" s="230">
        <f t="shared" ca="1" si="5"/>
        <v>12</v>
      </c>
      <c r="AL3" s="230">
        <f t="shared" ca="1" si="5"/>
        <v>12</v>
      </c>
      <c r="AM3" s="230">
        <f t="shared" ca="1" si="5"/>
        <v>27</v>
      </c>
      <c r="AN3" s="1"/>
      <c r="AO3" s="1"/>
      <c r="AP3" s="13" t="s">
        <v>3</v>
      </c>
      <c r="AQ3" s="13" t="s">
        <v>4</v>
      </c>
      <c r="AR3" s="13" t="s">
        <v>5</v>
      </c>
      <c r="AS3" s="13" t="s">
        <v>6</v>
      </c>
      <c r="AT3" s="27"/>
      <c r="AU3" s="27"/>
      <c r="AV3" s="27"/>
      <c r="AW3" s="27"/>
      <c r="AX3" s="27"/>
      <c r="AY3" s="27"/>
      <c r="AZ3" s="27"/>
      <c r="BA3" s="27"/>
      <c r="BE3" s="237" t="s">
        <v>275</v>
      </c>
      <c r="BF3" s="238" t="str">
        <f>$BJ$666</f>
        <v>BJ666</v>
      </c>
      <c r="BH3" s="123" t="str">
        <f ca="1">"Page "&amp;_xlfn.SHEET()&amp;" sur "&amp;_xlfn.SHEETS()</f>
        <v>Page 4 sur 6</v>
      </c>
      <c r="BJ3" s="229">
        <v>1</v>
      </c>
    </row>
    <row r="4" spans="1:62" ht="23.25" customHeight="1" thickBot="1" x14ac:dyDescent="0.3">
      <c r="A4" s="232" t="s">
        <v>237</v>
      </c>
      <c r="B4" s="227" t="s">
        <v>596</v>
      </c>
      <c r="C4" s="233"/>
      <c r="D4" s="233"/>
      <c r="E4" s="233"/>
      <c r="F4" s="233"/>
      <c r="G4" s="233"/>
      <c r="H4" s="233"/>
      <c r="I4" s="233"/>
      <c r="J4" s="179"/>
      <c r="K4" s="179"/>
      <c r="L4" s="179"/>
      <c r="M4" s="179"/>
      <c r="N4" s="234"/>
      <c r="O4" s="234"/>
      <c r="P4" s="234"/>
      <c r="Q4" s="1"/>
      <c r="R4" s="175" t="s">
        <v>536</v>
      </c>
      <c r="S4" s="176" t="s">
        <v>581</v>
      </c>
      <c r="T4" s="176"/>
      <c r="U4" s="176"/>
      <c r="V4" s="430" t="s">
        <v>33</v>
      </c>
      <c r="W4" s="430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4"/>
      <c r="AL4" s="14"/>
      <c r="AM4" s="12"/>
      <c r="AN4" s="1"/>
      <c r="AO4" s="1"/>
      <c r="AP4" s="15" t="s">
        <v>323</v>
      </c>
      <c r="AQ4" s="16" t="s">
        <v>9</v>
      </c>
      <c r="AR4" s="17">
        <v>1</v>
      </c>
      <c r="AS4" s="16" t="s">
        <v>10</v>
      </c>
      <c r="AT4" s="27"/>
      <c r="AU4" s="241" t="s">
        <v>568</v>
      </c>
      <c r="AV4" s="27"/>
      <c r="AW4" s="27"/>
      <c r="AX4" s="27"/>
      <c r="AY4" s="27"/>
      <c r="AZ4" s="27"/>
      <c r="BA4" s="27"/>
      <c r="BJ4" s="229">
        <v>1</v>
      </c>
    </row>
    <row r="5" spans="1:62" ht="24" customHeight="1" thickBot="1" x14ac:dyDescent="0.3">
      <c r="A5" s="232" t="s">
        <v>237</v>
      </c>
      <c r="B5" s="242"/>
      <c r="C5" s="242"/>
      <c r="D5" s="242"/>
      <c r="E5" s="242"/>
      <c r="F5" s="242"/>
      <c r="G5" s="242"/>
      <c r="H5" s="242"/>
      <c r="I5" s="242"/>
      <c r="J5" s="131" t="s">
        <v>237</v>
      </c>
      <c r="K5" s="179"/>
      <c r="L5" s="179"/>
      <c r="M5" s="179"/>
      <c r="N5" s="234"/>
      <c r="O5" s="234"/>
      <c r="P5" s="234"/>
      <c r="Q5" s="1"/>
      <c r="R5" s="171" t="s">
        <v>401</v>
      </c>
      <c r="S5" s="172" t="str" cm="1">
        <f t="array" aca="1" ref="S5" ca="1">CELL("nomfichier")</f>
        <v>D:\Données\1.UPRT\0-UPRT.fait\1-UPRT.FR-SITE-WEB\ff-fiches-fabrications\ff.fiches.fabrication.2026\ffr-restaurant-2026\[02-14-fiche-cadre.xlsx]POSTITS.Modèles</v>
      </c>
      <c r="T5" s="173"/>
      <c r="U5" s="173"/>
      <c r="V5" s="173"/>
      <c r="W5" s="174"/>
      <c r="X5" s="18"/>
      <c r="Y5" s="18"/>
      <c r="Z5" s="18" t="s">
        <v>12</v>
      </c>
      <c r="AA5" s="18"/>
      <c r="AB5" s="18"/>
      <c r="AC5" s="18"/>
      <c r="AD5" s="18"/>
      <c r="AE5" s="1"/>
      <c r="AF5" s="20" t="s">
        <v>13</v>
      </c>
      <c r="AG5" s="18" t="s">
        <v>14</v>
      </c>
      <c r="AH5" s="18"/>
      <c r="AI5" s="18"/>
      <c r="AJ5" s="18"/>
      <c r="AK5" s="18"/>
      <c r="AL5" s="18"/>
      <c r="AM5" s="20" t="s">
        <v>13</v>
      </c>
      <c r="AN5" s="1"/>
      <c r="AO5" s="1"/>
      <c r="AP5" s="21" t="s">
        <v>272</v>
      </c>
      <c r="AQ5" s="16" t="s">
        <v>9</v>
      </c>
      <c r="AR5" s="17">
        <v>1E-3</v>
      </c>
      <c r="AS5" s="16" t="s">
        <v>10</v>
      </c>
      <c r="AT5" s="27"/>
      <c r="AU5" s="247" t="s">
        <v>478</v>
      </c>
      <c r="AV5" s="247"/>
      <c r="AW5" s="247"/>
      <c r="AX5" s="247"/>
      <c r="AY5" s="247"/>
      <c r="AZ5" s="247"/>
      <c r="BA5" s="27"/>
      <c r="BB5" s="476" t="s">
        <v>278</v>
      </c>
      <c r="BC5" s="477"/>
      <c r="BD5" s="477"/>
      <c r="BE5" s="477"/>
      <c r="BF5" s="477"/>
      <c r="BG5" s="477"/>
      <c r="BH5" s="478"/>
      <c r="BJ5" s="229">
        <v>1</v>
      </c>
    </row>
    <row r="6" spans="1:62" ht="15.75" customHeight="1" x14ac:dyDescent="0.25">
      <c r="A6" s="232" t="s">
        <v>237</v>
      </c>
      <c r="B6" s="485" t="s">
        <v>238</v>
      </c>
      <c r="C6" s="486"/>
      <c r="D6" s="486"/>
      <c r="E6" s="486"/>
      <c r="F6" s="486"/>
      <c r="G6" s="486"/>
      <c r="H6" s="486"/>
      <c r="I6" s="487"/>
      <c r="J6" s="131" t="s">
        <v>237</v>
      </c>
      <c r="K6" s="248"/>
      <c r="L6" s="249"/>
      <c r="M6" s="249"/>
      <c r="N6" s="250"/>
      <c r="O6" s="250"/>
      <c r="P6" s="250"/>
      <c r="Q6" s="1"/>
      <c r="R6" s="22" t="s">
        <v>481</v>
      </c>
      <c r="S6" s="22"/>
      <c r="T6" s="22"/>
      <c r="U6" s="22"/>
      <c r="V6" s="22"/>
      <c r="W6" s="22"/>
      <c r="X6" s="23" t="s">
        <v>585</v>
      </c>
      <c r="Y6" s="23"/>
      <c r="Z6" s="23" t="s">
        <v>586</v>
      </c>
      <c r="AA6" s="23"/>
      <c r="AB6" s="23" t="s">
        <v>17</v>
      </c>
      <c r="AC6" s="23"/>
      <c r="AD6" s="23"/>
      <c r="AE6" s="1"/>
      <c r="AF6" s="23"/>
      <c r="AG6" s="23"/>
      <c r="AH6" s="23"/>
      <c r="AI6" s="23"/>
      <c r="AJ6" s="23"/>
      <c r="AK6" s="24" t="s">
        <v>18</v>
      </c>
      <c r="AL6" s="25" t="s">
        <v>19</v>
      </c>
      <c r="AM6" s="23"/>
      <c r="AN6" s="1"/>
      <c r="AO6" s="1"/>
      <c r="AP6" s="26" t="s">
        <v>469</v>
      </c>
      <c r="AQ6" s="16" t="s">
        <v>9</v>
      </c>
      <c r="AR6" s="17">
        <v>0.25</v>
      </c>
      <c r="AS6" s="16" t="s">
        <v>10</v>
      </c>
      <c r="AT6" s="27"/>
      <c r="AU6" s="247" t="s">
        <v>479</v>
      </c>
      <c r="AV6" s="247"/>
      <c r="AW6" s="247"/>
      <c r="AX6" s="247"/>
      <c r="AY6" s="247"/>
      <c r="AZ6" s="247"/>
      <c r="BA6" s="27"/>
      <c r="BB6" s="479"/>
      <c r="BC6" s="480"/>
      <c r="BD6" s="480"/>
      <c r="BE6" s="480"/>
      <c r="BF6" s="480"/>
      <c r="BG6" s="480"/>
      <c r="BH6" s="481"/>
      <c r="BJ6" s="229">
        <v>1</v>
      </c>
    </row>
    <row r="7" spans="1:62" ht="16.5" customHeight="1" thickBot="1" x14ac:dyDescent="0.3">
      <c r="A7" s="232" t="s">
        <v>237</v>
      </c>
      <c r="B7" s="488"/>
      <c r="C7" s="489"/>
      <c r="D7" s="489"/>
      <c r="E7" s="489"/>
      <c r="F7" s="489"/>
      <c r="G7" s="489"/>
      <c r="H7" s="489"/>
      <c r="I7" s="490"/>
      <c r="J7" s="131" t="s">
        <v>237</v>
      </c>
      <c r="K7" s="251" t="s">
        <v>239</v>
      </c>
      <c r="L7" s="252" t="s">
        <v>277</v>
      </c>
      <c r="M7" s="252"/>
      <c r="N7" s="252" t="str">
        <f>ROWS(K8:K661)-SUBTOTAL(103,K8:K661)&amp;" "&amp;"Lignes masquées"</f>
        <v>0 Lignes masquées</v>
      </c>
      <c r="O7" s="253"/>
      <c r="P7" s="253"/>
      <c r="Q7" s="1"/>
      <c r="R7" s="1" t="s">
        <v>20</v>
      </c>
      <c r="S7" s="28"/>
      <c r="T7" s="29"/>
      <c r="U7" s="1"/>
      <c r="V7" s="29"/>
      <c r="W7" s="1"/>
      <c r="X7" s="135" t="s">
        <v>21</v>
      </c>
      <c r="Y7" s="135" t="s">
        <v>22</v>
      </c>
      <c r="Z7" s="134" t="s">
        <v>529</v>
      </c>
      <c r="AA7" s="134" t="s">
        <v>23</v>
      </c>
      <c r="AB7" s="491" t="s">
        <v>24</v>
      </c>
      <c r="AC7" s="491"/>
      <c r="AD7" s="491"/>
      <c r="AE7" s="1"/>
      <c r="AF7" s="30" t="s">
        <v>4</v>
      </c>
      <c r="AG7" s="30" t="s">
        <v>25</v>
      </c>
      <c r="AH7" s="30" t="s">
        <v>26</v>
      </c>
      <c r="AI7" s="30" t="s">
        <v>27</v>
      </c>
      <c r="AJ7" s="30" t="s">
        <v>28</v>
      </c>
      <c r="AK7" s="30" t="s">
        <v>29</v>
      </c>
      <c r="AL7" s="30" t="s">
        <v>30</v>
      </c>
      <c r="AM7" s="30" t="s">
        <v>31</v>
      </c>
      <c r="AN7" s="1"/>
      <c r="AO7" s="1"/>
      <c r="AP7" s="26" t="s">
        <v>470</v>
      </c>
      <c r="AQ7" s="16" t="s">
        <v>9</v>
      </c>
      <c r="AR7" s="17">
        <v>0.33333333300000001</v>
      </c>
      <c r="AS7" s="16" t="s">
        <v>10</v>
      </c>
      <c r="AT7" s="27"/>
      <c r="AU7" s="254" t="s">
        <v>313</v>
      </c>
      <c r="AV7" s="254"/>
      <c r="AW7" s="254"/>
      <c r="AX7" s="254"/>
      <c r="AY7" s="254"/>
      <c r="AZ7" s="254"/>
      <c r="BA7" s="27"/>
      <c r="BB7" s="482"/>
      <c r="BC7" s="483"/>
      <c r="BD7" s="483"/>
      <c r="BE7" s="483"/>
      <c r="BF7" s="483"/>
      <c r="BG7" s="483"/>
      <c r="BH7" s="484"/>
      <c r="BJ7" s="229">
        <v>1</v>
      </c>
    </row>
    <row r="8" spans="1:62" ht="23.25" x14ac:dyDescent="0.25">
      <c r="A8" s="232" t="s">
        <v>237</v>
      </c>
      <c r="B8" s="468" t="s">
        <v>240</v>
      </c>
      <c r="C8" s="469"/>
      <c r="D8" s="469"/>
      <c r="E8" s="469"/>
      <c r="F8" s="469"/>
      <c r="G8" s="469"/>
      <c r="H8" s="469"/>
      <c r="I8" s="470"/>
      <c r="J8" s="131" t="s">
        <v>237</v>
      </c>
      <c r="K8" s="255" t="str">
        <f t="shared" ref="K8:K71" si="6">IF(OR(S8&lt;&gt;"",T8&lt;&gt;"",U8&lt;&gt;"",V8&lt;&gt;""),"A","►")</f>
        <v>A</v>
      </c>
      <c r="L8" s="471" t="s">
        <v>281</v>
      </c>
      <c r="M8" s="471"/>
      <c r="N8" s="471"/>
      <c r="O8" s="471"/>
      <c r="P8" s="471"/>
      <c r="Q8" s="1"/>
      <c r="R8" s="95" t="s">
        <v>31</v>
      </c>
      <c r="S8" s="32" t="s">
        <v>32</v>
      </c>
      <c r="T8" s="32"/>
      <c r="U8" s="430" t="s">
        <v>33</v>
      </c>
      <c r="V8" s="430"/>
      <c r="W8" s="33" t="s">
        <v>34</v>
      </c>
      <c r="X8" s="35" t="str">
        <f t="shared" ref="X8:X71" si="7">IF(NOT(AND(LEFT(R8,1)="L",R8&lt;&gt;"LIGNE")),"",IF(UPPER(TRIM(W8))="QS","",IF(AJ8="","",IF(AF8="MASSE",IF(AJ8&gt;=1,ROUND(AJ8,2),ROUND(AJ8*1000,0)),IF(AF8="VOLUME",IF(AJ8&gt;=1,ROUND(AJ8,2),ROUND(AJ8*100,0)),ROUND(AJ8,0))))))</f>
        <v/>
      </c>
      <c r="Y8" s="35" t="str">
        <f>IF(NOT(AND(LEFT(R8,1)="L",R8&lt;&gt;"LIGNE")),"",IF(UPPER(TRIM(W8))="QS","Qt. suffisante",IF(AJ8="","",IF(AF8="MASSE",IF(AJ8&gt;=1,"Kg","g"),IF(AF8="VOLUME",IF(AJ8&gt;=1,"L","cl"),IFERROR(VLOOKUP(UPPER(TRIM(V8)),AP4:AS49,4,FALSE),V8))))))</f>
        <v/>
      </c>
      <c r="Z8" s="34" t="str">
        <f t="shared" ref="Z8:Z71" si="8">IF(NOT(AND(LEFT(R8,1)="L",R8&lt;&gt;"LIGNE")),"",IF(UPPER(TRIM(W8))="QS","",IF(AI8="","",IF(AF8="MASSE",IF(AI8&gt;=1,ROUND(AI8,2),ROUND(AI8*1000,0)),IF(AF8="VOLUME",IF(AI8&gt;=1,ROUND(AI8,2),ROUND(AI8*100,0)),ROUND(AI8,0))))))</f>
        <v/>
      </c>
      <c r="AA8" s="34" t="str">
        <f>IF(NOT(AND(LEFT(R8,1)="L",R8&lt;&gt;"LIGNE")),"",IF(UPPER(TRIM(W8))="QS","Qt. suffisante",IF(AI8="","",IF(AF8="MASSE",IF(AI8&gt;=1,"Kg","g"),IF(AF8="VOLUME",IF(AI8&gt;=1,"L","cl"),IFERROR(VLOOKUP(UPPER(TRIM(V8)),AP4:AS49,4,FALSE),V8))))))</f>
        <v/>
      </c>
      <c r="AB8" s="36" t="str">
        <f t="shared" ref="AB8:AB71" si="9">IF(R8="PRINCIPAL AUTEUR",IF(OR(S8="",T8="",V8="",W8=""),"À COMPLÉTER",IF(OR(AC8="",AD8=""),"UNITÉ ?",IF(OR(AC8&lt;&gt;AD8,AND(AC8="AUTRE",UPPER(TRIM(SUBSTITUTE(T8,CHAR(160)," ")))&lt;&gt;UPPER(TRIM(SUBSTITUTE(W8,CHAR(160)," "))))),"UNITÉS INCOMPATIBLES","OK"))),IF(NOT(AND(LEFT(R8,1)="L",R8&lt;&gt;"LIGNE")),"",IF(AND(W8&lt;&gt;"",UPPER(TRIM(W8))&lt;&gt;"F",UPPER(TRIM(W8))&lt;&gt;"QS"),"RÈGLE ?",IF(UPPER(TRIM(W8))="QS","OK",IF(NOT(ISNUMBER(U8)),"QUANTITÉ ?",IF(V8="","UNITÉ ?",IF(COUNTIF($AP$4:$AP$49,UPPER(TRIM(V8)))=0,"UNITÉ ?","OK")))))))</f>
        <v/>
      </c>
      <c r="AC8" s="36" t="str">
        <f t="shared" ref="AC8:AC71" si="10">IF(R8&lt;&gt;"PRINCIPAL AUTEUR","",IFERROR(VLOOKUP(UPPER(TRIM(SUBSTITUTE(T8,CHAR(160)," "))),$AP$4:$AS$49,2,FALSE),""))</f>
        <v/>
      </c>
      <c r="AD8" s="36" t="str">
        <f t="shared" ref="AD8:AD71" si="11">IF(R8&lt;&gt;"PRINCIPAL AUTEUR","",IFERROR(VLOOKUP(UPPER(TRIM(SUBSTITUTE(W8,CHAR(160)," "))),$AP$4:$AS$49,2,FALSE),""))</f>
        <v/>
      </c>
      <c r="AE8" s="19"/>
      <c r="AF8" s="37" t="str">
        <f>IF(NOT(AND(LEFT(R8,1)="L",R8&lt;&gt;"LIGNE")),"",IFERROR(VLOOKUP(UPPER(TRIM(V8)),AP4:AS49,2,FALSE),""))</f>
        <v/>
      </c>
      <c r="AG8" s="38" t="str">
        <f>IF(NOT(AND(LEFT(R8,1)="L",R8&lt;&gt;"LIGNE")),"",IFERROR(VLOOKUP(UPPER(TRIM(V8)),AP4:AS49,3,FALSE),""))</f>
        <v/>
      </c>
      <c r="AH8" s="38" t="str">
        <f t="shared" ref="AH8:AH71" si="12">IF(NOT(AND(LEFT(R8,1)="L",R8&lt;&gt;"LIGNE")),"",IF(UPPER(TRIM(W8))="QS","",IF(OR(T8="",U8="",AG8=""),"",U8*AG8)))</f>
        <v/>
      </c>
      <c r="AI8" s="38" t="str">
        <f t="shared" ref="AI8:AI71" si="13">IF(NOT(AND(LEFT(R8,1)="L",R8&lt;&gt;"LIGNE")),"",IF(UPPER(TRIM(W8))="QS","",IF(AH8="","",IF(UPPER(TRIM(W8))="F",AH8,IF(AK8="","",AH8*AK8)))))</f>
        <v/>
      </c>
      <c r="AJ8" s="38" t="str">
        <f t="shared" ref="AJ8:AJ71" si="14">IF(NOT(AND(LEFT(R8,1)="L",R8&lt;&gt;"LIGNE")),"",IF(UPPER(TRIM(W8))="QS","",IF(AH8="","",IF(UPPER(TRIM(W8))="F",AH8,IF(AL8="","",AH8*AL8)))))</f>
        <v/>
      </c>
      <c r="AK8" s="39" t="str">
        <f>IF(R8="RECETTE","",IF(R8="PRINCIPAL AUTEUR",IF(OR(S8="",T8="",V8="",W8="",S8=0),"",IFERROR(IF(OR(VLOOKUP(UPPER(TRIM(SUBSTITUTE(T8,CHAR(160)," "))),AP4:AS49,2,FALSE)&lt;&gt;VLOOKUP(UPPER(TRIM(SUBSTITUTE(W8,CHAR(160)," "))),AP4:AS49,2,FALSE),AND(VLOOKUP(UPPER(TRIM(SUBSTITUTE(T8,CHAR(160)," "))),AP4:AS49,2,FALSE)="AUTRE",UPPER(TRIM(SUBSTITUTE(T8,CHAR(160)," ")))&lt;&gt;UPPER(TRIM(SUBSTITUTE(W8,CHAR(160)," "))))),"",(V8*VLOOKUP(UPPER(TRIM(SUBSTITUTE(W8,CHAR(160)," "))),AP4:AS49,3,FALSE))/(S8*VLOOKUP(UPPER(TRIM(SUBSTITUTE(T8,CHAR(160)," "))),AP4:AS49,3,FALSE))),"")),IFERROR(AK7,"")))</f>
        <v/>
      </c>
      <c r="AL8" s="40" t="str">
        <f t="shared" ref="AL8:AL71" si="15">IF(R8="RECETTE","",IF(R8="COUVERTS",IF(OR(INDEX(T:T,ROW())="",INDEX(V:V,ROW())="",INDEX(T:T,ROW())=0),"",IFERROR(INDEX(V:V,ROW())/INDEX(T:T,ROW()),"")),AL7))</f>
        <v/>
      </c>
      <c r="AM8" s="41" t="str">
        <f t="shared" ref="AM8:AM71" si="16">IF(R8="RECETTE",S8,AM7)</f>
        <v>BRAISÉ DE PORC AU LAIT</v>
      </c>
      <c r="AN8" s="1"/>
      <c r="AO8" s="1"/>
      <c r="AP8" s="26" t="s">
        <v>471</v>
      </c>
      <c r="AQ8" s="16" t="s">
        <v>9</v>
      </c>
      <c r="AR8" s="17">
        <v>0.5</v>
      </c>
      <c r="AS8" s="16" t="s">
        <v>10</v>
      </c>
      <c r="AT8" s="27"/>
      <c r="AU8" s="254" t="s">
        <v>315</v>
      </c>
      <c r="AV8" s="254"/>
      <c r="AW8" s="254"/>
      <c r="AX8" s="254"/>
      <c r="AY8" s="254"/>
      <c r="AZ8" s="254"/>
      <c r="BA8" s="27"/>
      <c r="BB8" s="256" t="s">
        <v>284</v>
      </c>
      <c r="BC8" s="257"/>
      <c r="BD8" s="257"/>
      <c r="BE8" s="257"/>
      <c r="BF8" s="257"/>
      <c r="BG8" s="257"/>
      <c r="BH8" s="258"/>
      <c r="BJ8" s="229">
        <v>1</v>
      </c>
    </row>
    <row r="9" spans="1:62" ht="20.100000000000001" customHeight="1" x14ac:dyDescent="0.25">
      <c r="A9" s="232" t="s">
        <v>237</v>
      </c>
      <c r="B9" s="136"/>
      <c r="C9" s="472" t="s">
        <v>241</v>
      </c>
      <c r="D9" s="472"/>
      <c r="E9" s="472"/>
      <c r="F9" s="472"/>
      <c r="G9" s="472"/>
      <c r="H9" s="472"/>
      <c r="I9" s="473"/>
      <c r="J9" s="131" t="s">
        <v>237</v>
      </c>
      <c r="K9" s="255" t="str">
        <f t="shared" si="6"/>
        <v>A</v>
      </c>
      <c r="L9" s="471"/>
      <c r="M9" s="471"/>
      <c r="N9" s="471"/>
      <c r="O9" s="471"/>
      <c r="P9" s="471"/>
      <c r="Q9" s="1"/>
      <c r="R9" s="98" t="s">
        <v>35</v>
      </c>
      <c r="S9" s="99" t="s">
        <v>512</v>
      </c>
      <c r="T9" s="100">
        <v>100</v>
      </c>
      <c r="U9" s="101" t="s">
        <v>513</v>
      </c>
      <c r="V9" s="102">
        <v>150</v>
      </c>
      <c r="W9" s="103" t="s">
        <v>35</v>
      </c>
      <c r="X9" s="46" t="str">
        <f t="shared" si="7"/>
        <v/>
      </c>
      <c r="Y9" s="46" t="str">
        <f>IF(NOT(AND(LEFT(R9,1)="L",R9&lt;&gt;"LIGNE")),"",IF(UPPER(TRIM(W9))="QS","Qt. suffisante",IF(AJ9="","",IF(AF9="MASSE",IF(AJ9&gt;=1,"Kg","g"),IF(AF9="VOLUME",IF(AJ9&gt;=1,"L","cl"),IFERROR(VLOOKUP(UPPER(TRIM(V9)),AP4:AS49,4,FALSE),V9))))))</f>
        <v/>
      </c>
      <c r="Z9" s="45" t="str">
        <f t="shared" si="8"/>
        <v/>
      </c>
      <c r="AA9" s="45" t="str">
        <f>IF(NOT(AND(LEFT(R9,1)="L",R9&lt;&gt;"LIGNE")),"",IF(UPPER(TRIM(W9))="QS","Qt. suffisante",IF(AI9="","",IF(AF9="MASSE",IF(AI9&gt;=1,"Kg","g"),IF(AF9="VOLUME",IF(AI9&gt;=1,"L","cl"),IFERROR(VLOOKUP(UPPER(TRIM(V9)),AP4:AS49,4,FALSE),V9))))))</f>
        <v/>
      </c>
      <c r="AB9" s="47" t="str">
        <f t="shared" si="9"/>
        <v/>
      </c>
      <c r="AC9" s="47" t="str">
        <f t="shared" si="10"/>
        <v/>
      </c>
      <c r="AD9" s="47" t="str">
        <f t="shared" si="11"/>
        <v/>
      </c>
      <c r="AE9" s="1"/>
      <c r="AF9" s="48" t="str">
        <f>IF(NOT(AND(LEFT(R9,1)="L",R9&lt;&gt;"LIGNE")),"",IFERROR(VLOOKUP(UPPER(TRIM(V9)),AP4:AS49,2,FALSE),""))</f>
        <v/>
      </c>
      <c r="AG9" s="49" t="str">
        <f>IF(NOT(AND(LEFT(R9,1)="L",R9&lt;&gt;"LIGNE")),"",IFERROR(VLOOKUP(UPPER(TRIM(V9)),AP4:AS49,3,FALSE),""))</f>
        <v/>
      </c>
      <c r="AH9" s="49" t="str">
        <f t="shared" si="12"/>
        <v/>
      </c>
      <c r="AI9" s="49" t="str">
        <f t="shared" si="13"/>
        <v/>
      </c>
      <c r="AJ9" s="49" t="str">
        <f t="shared" si="14"/>
        <v/>
      </c>
      <c r="AK9" s="40" t="str">
        <f>IF(R9="RECETTE","",IF(R9="PRINCIPAL AUTEUR",IF(OR(S9="",T9="",V9="",W9="",S9=0),"",IFERROR(IF(OR(VLOOKUP(UPPER(TRIM(SUBSTITUTE(T9,CHAR(160)," "))),AP4:AS49,2,FALSE)&lt;&gt;VLOOKUP(UPPER(TRIM(SUBSTITUTE(W9,CHAR(160)," "))),AP4:AS49,2,FALSE),AND(VLOOKUP(UPPER(TRIM(SUBSTITUTE(T9,CHAR(160)," "))),AP4:AS49,2,FALSE)="AUTRE",UPPER(TRIM(SUBSTITUTE(T9,CHAR(160)," ")))&lt;&gt;UPPER(TRIM(SUBSTITUTE(W9,CHAR(160)," "))))),"",(V9*VLOOKUP(UPPER(TRIM(SUBSTITUTE(W9,CHAR(160)," "))),AP4:AS49,3,FALSE))/(S9*VLOOKUP(UPPER(TRIM(SUBSTITUTE(T9,CHAR(160)," "))),AP4:AS49,3,FALSE))),"")),IFERROR(AK8,"")))</f>
        <v/>
      </c>
      <c r="AL9" s="40">
        <f t="shared" si="15"/>
        <v>1.5</v>
      </c>
      <c r="AM9" s="50" t="str">
        <f t="shared" si="16"/>
        <v>BRAISÉ DE PORC AU LAIT</v>
      </c>
      <c r="AN9" s="1"/>
      <c r="AO9" s="1"/>
      <c r="AP9" s="51" t="s">
        <v>0</v>
      </c>
      <c r="AQ9" s="16" t="s">
        <v>36</v>
      </c>
      <c r="AR9" s="17">
        <v>1</v>
      </c>
      <c r="AS9" s="16" t="s">
        <v>0</v>
      </c>
      <c r="AT9" s="27"/>
      <c r="AU9" s="261" t="s">
        <v>317</v>
      </c>
      <c r="AV9" s="261"/>
      <c r="AW9" s="261"/>
      <c r="AX9" s="261"/>
      <c r="AY9" s="261"/>
      <c r="AZ9" s="261"/>
      <c r="BA9" s="27"/>
      <c r="BB9" s="262"/>
      <c r="BC9" s="263"/>
      <c r="BD9" s="257"/>
      <c r="BE9" s="257"/>
      <c r="BF9" s="257"/>
      <c r="BG9" s="257"/>
      <c r="BH9" s="258"/>
      <c r="BJ9" s="229">
        <v>1</v>
      </c>
    </row>
    <row r="10" spans="1:62" ht="20.100000000000001" customHeight="1" x14ac:dyDescent="0.25">
      <c r="A10" s="232" t="s">
        <v>237</v>
      </c>
      <c r="B10" s="223" t="s">
        <v>579</v>
      </c>
      <c r="C10" s="179"/>
      <c r="D10" s="179"/>
      <c r="E10" s="179"/>
      <c r="F10" s="179"/>
      <c r="G10" s="179"/>
      <c r="H10" s="179"/>
      <c r="I10" s="180"/>
      <c r="J10" s="131" t="s">
        <v>237</v>
      </c>
      <c r="K10" s="255" t="str">
        <f t="shared" si="6"/>
        <v>A</v>
      </c>
      <c r="L10" s="264" t="s">
        <v>283</v>
      </c>
      <c r="M10" s="264"/>
      <c r="N10" s="265"/>
      <c r="O10" s="266"/>
      <c r="P10" s="266"/>
      <c r="Q10" s="1"/>
      <c r="R10" s="98" t="s">
        <v>37</v>
      </c>
      <c r="S10" s="104">
        <f>U13</f>
        <v>16</v>
      </c>
      <c r="T10" s="105" t="str">
        <f>V13</f>
        <v>Kg</v>
      </c>
      <c r="U10" s="106" t="s">
        <v>515</v>
      </c>
      <c r="V10" s="107">
        <v>22</v>
      </c>
      <c r="W10" s="15" t="s">
        <v>323</v>
      </c>
      <c r="X10" s="46" t="str">
        <f t="shared" si="7"/>
        <v/>
      </c>
      <c r="Y10" s="46" t="str">
        <f>IF(NOT(AND(LEFT(R10,1)="L",R10&lt;&gt;"LIGNE")),"",IF(UPPER(TRIM(W10))="QS","Qt. suffisante",IF(AJ10="","",IF(AF10="MASSE",IF(AJ10&gt;=1,"Kg","g"),IF(AF10="VOLUME",IF(AJ10&gt;=1,"L","cl"),IFERROR(VLOOKUP(UPPER(TRIM(V10)),AP4:AS49,4,FALSE),V10))))))</f>
        <v/>
      </c>
      <c r="Z10" s="45" t="str">
        <f t="shared" si="8"/>
        <v/>
      </c>
      <c r="AA10" s="45" t="str">
        <f>IF(NOT(AND(LEFT(R10,1)="L",R10&lt;&gt;"LIGNE")),"",IF(UPPER(TRIM(W10))="QS","Qt. suffisante",IF(AI10="","",IF(AF10="MASSE",IF(AI10&gt;=1,"Kg","g"),IF(AF10="VOLUME",IF(AI10&gt;=1,"L","cl"),IFERROR(VLOOKUP(UPPER(TRIM(V10)),AP4:AS49,4,FALSE),V10))))))</f>
        <v/>
      </c>
      <c r="AB10" s="47" t="str">
        <f t="shared" si="9"/>
        <v>OK</v>
      </c>
      <c r="AC10" s="47" t="str">
        <f t="shared" si="10"/>
        <v>MASSE</v>
      </c>
      <c r="AD10" s="47" t="str">
        <f t="shared" si="11"/>
        <v>MASSE</v>
      </c>
      <c r="AE10" s="1"/>
      <c r="AF10" s="48" t="str">
        <f>IF(NOT(AND(LEFT(R10,1)="L",R10&lt;&gt;"LIGNE")),"",IFERROR(VLOOKUP(UPPER(TRIM(V10)),AP4:AS49,2,FALSE),""))</f>
        <v/>
      </c>
      <c r="AG10" s="49" t="str">
        <f>IF(NOT(AND(LEFT(R10,1)="L",R10&lt;&gt;"LIGNE")),"",IFERROR(VLOOKUP(UPPER(TRIM(V10)),AP4:AS49,3,FALSE),""))</f>
        <v/>
      </c>
      <c r="AH10" s="49" t="str">
        <f t="shared" si="12"/>
        <v/>
      </c>
      <c r="AI10" s="49" t="str">
        <f t="shared" si="13"/>
        <v/>
      </c>
      <c r="AJ10" s="49" t="str">
        <f t="shared" si="14"/>
        <v/>
      </c>
      <c r="AK10" s="40">
        <f>IF(R10="RECETTE","",IF(R10="PRINCIPAL AUTEUR",IF(OR(S10="",T10="",V10="",W10="",S10=0),"",IFERROR(IF(OR(VLOOKUP(UPPER(TRIM(SUBSTITUTE(T10,CHAR(160)," "))),AP4:AS49,2,FALSE)&lt;&gt;VLOOKUP(UPPER(TRIM(SUBSTITUTE(W10,CHAR(160)," "))),AP4:AS49,2,FALSE),AND(VLOOKUP(UPPER(TRIM(SUBSTITUTE(T10,CHAR(160)," "))),AP4:AS49,2,FALSE)="AUTRE",UPPER(TRIM(SUBSTITUTE(T10,CHAR(160)," ")))&lt;&gt;UPPER(TRIM(SUBSTITUTE(W10,CHAR(160)," "))))),"",(V10*VLOOKUP(UPPER(TRIM(SUBSTITUTE(W10,CHAR(160)," "))),AP4:AS49,3,FALSE))/(S10*VLOOKUP(UPPER(TRIM(SUBSTITUTE(T10,CHAR(160)," "))),AP4:AS49,3,FALSE))),"")),IFERROR(AK9,"")))</f>
        <v>1.375</v>
      </c>
      <c r="AL10" s="40">
        <f t="shared" si="15"/>
        <v>1.5</v>
      </c>
      <c r="AM10" s="50" t="str">
        <f t="shared" si="16"/>
        <v>BRAISÉ DE PORC AU LAIT</v>
      </c>
      <c r="AN10" s="1"/>
      <c r="AO10" s="1"/>
      <c r="AP10" s="55" t="s">
        <v>314</v>
      </c>
      <c r="AQ10" s="16" t="s">
        <v>36</v>
      </c>
      <c r="AR10" s="17">
        <v>0.1</v>
      </c>
      <c r="AS10" s="16" t="s">
        <v>0</v>
      </c>
      <c r="AT10" s="27"/>
      <c r="AU10" s="261" t="s">
        <v>320</v>
      </c>
      <c r="AV10" s="261"/>
      <c r="AW10" s="261"/>
      <c r="AX10" s="261"/>
      <c r="AY10" s="261"/>
      <c r="AZ10" s="261"/>
      <c r="BA10" s="27"/>
      <c r="BB10" s="262"/>
      <c r="BC10" s="267" t="s">
        <v>286</v>
      </c>
      <c r="BD10" s="257"/>
      <c r="BE10" s="257"/>
      <c r="BF10" s="257"/>
      <c r="BG10" s="257"/>
      <c r="BH10" s="258"/>
      <c r="BJ10" s="229">
        <v>1</v>
      </c>
    </row>
    <row r="11" spans="1:62" ht="20.100000000000001" customHeight="1" x14ac:dyDescent="0.25">
      <c r="A11" s="232" t="s">
        <v>237</v>
      </c>
      <c r="B11" s="500"/>
      <c r="C11" s="501"/>
      <c r="D11" s="501"/>
      <c r="E11" s="501"/>
      <c r="F11" s="501"/>
      <c r="G11" s="501"/>
      <c r="H11" s="501"/>
      <c r="I11" s="502"/>
      <c r="J11" s="131" t="s">
        <v>237</v>
      </c>
      <c r="K11" s="255" t="str">
        <f t="shared" si="6"/>
        <v>A</v>
      </c>
      <c r="L11" s="264" t="s">
        <v>285</v>
      </c>
      <c r="M11" s="265"/>
      <c r="N11" s="265"/>
      <c r="O11" s="266"/>
      <c r="P11" s="266"/>
      <c r="Q11" s="1"/>
      <c r="R11" s="222"/>
      <c r="S11" s="224" t="s">
        <v>575</v>
      </c>
      <c r="T11" s="218" t="str">
        <f>IF(AND(COUNTIF(T13:T33,"*~**")=0,COUNTIF(T13:T33,"*~?*")=0),"",IF(COUNTIF(T13:T33,"*~**")&gt;0,COUNTIF(T13:T33,"*~**")&amp;" allergène"&amp;IF(COUNTIF(T13:T33,"*~**")&gt;1,"s","")&amp;" repéré"&amp;IF(COUNTIF(T13:T33,"*~**")&gt;1,"s","")&amp;" par *","")&amp;IF(AND(COUNTIF(T13:T33,"*~**")&gt;0,COUNTIF(T13:T33,"*~?*")&gt;0)," | ","")&amp;IF(COUNTIF(T13:T33,"*~?*")&gt;0,COUNTIF(T13:T33,"*~?*")&amp;" produit"&amp;IF(COUNTIF(T13:T33,"*~?*")&gt;1,"s","")&amp;" à vérifier par ?",""))</f>
        <v>2 allergènes repérés par * | 3 produits à vérifier par ?</v>
      </c>
      <c r="U11" s="225"/>
      <c r="V11" s="226"/>
      <c r="W11" s="217"/>
      <c r="X11" s="46" t="str">
        <f t="shared" si="7"/>
        <v/>
      </c>
      <c r="Y11" s="46" t="str">
        <f>IF(NOT(AND(LEFT(R11,1)="L",R11&lt;&gt;"LIGNE")),"",IF(UPPER(TRIM(W11))="QS","Qt. suffisante",IF(AJ11="","",IF(AF11="MASSE",IF(AJ11&gt;=1,"Kg","g"),IF(AF11="VOLUME",IF(AJ11&gt;=1,"L","cl"),IFERROR(VLOOKUP(UPPER(TRIM(V11)),AP4:AS49,4,FALSE),V11))))))</f>
        <v/>
      </c>
      <c r="Z11" s="45" t="str">
        <f t="shared" si="8"/>
        <v/>
      </c>
      <c r="AA11" s="45" t="str">
        <f>IF(NOT(AND(LEFT(R11,1)="L",R11&lt;&gt;"LIGNE")),"",IF(UPPER(TRIM(W11))="QS","Qt. suffisante",IF(AI11="","",IF(AF11="MASSE",IF(AI11&gt;=1,"Kg","g"),IF(AF11="VOLUME",IF(AI11&gt;=1,"L","cl"),IFERROR(VLOOKUP(UPPER(TRIM(V11)),AP4:AS49,4,FALSE),V11))))))</f>
        <v/>
      </c>
      <c r="AB11" s="47" t="str">
        <f t="shared" si="9"/>
        <v/>
      </c>
      <c r="AC11" s="47" t="str">
        <f t="shared" si="10"/>
        <v/>
      </c>
      <c r="AD11" s="47" t="str">
        <f t="shared" si="11"/>
        <v/>
      </c>
      <c r="AE11" s="1"/>
      <c r="AF11" s="48" t="str">
        <f>IF(NOT(AND(LEFT(R11,1)="L",R11&lt;&gt;"LIGNE")),"",IFERROR(VLOOKUP(UPPER(TRIM(V11)),AP4:AS49,2,FALSE),""))</f>
        <v/>
      </c>
      <c r="AG11" s="49" t="str">
        <f>IF(NOT(AND(LEFT(R11,1)="L",R11&lt;&gt;"LIGNE")),"",IFERROR(VLOOKUP(UPPER(TRIM(V11)),AP4:AS49,3,FALSE),""))</f>
        <v/>
      </c>
      <c r="AH11" s="49" t="str">
        <f t="shared" si="12"/>
        <v/>
      </c>
      <c r="AI11" s="49" t="str">
        <f t="shared" si="13"/>
        <v/>
      </c>
      <c r="AJ11" s="49" t="str">
        <f t="shared" si="14"/>
        <v/>
      </c>
      <c r="AK11" s="40">
        <f>IF(R11="RECETTE","",IF(R11="PRINCIPAL AUTEUR",IF(OR(S11="",T11="",V11="",W11="",S11=0),"",IFERROR(IF(OR(VLOOKUP(UPPER(TRIM(SUBSTITUTE(T11,CHAR(160)," "))),AP4:AS49,2,FALSE)&lt;&gt;VLOOKUP(UPPER(TRIM(SUBSTITUTE(W11,CHAR(160)," "))),AP4:AS49,2,FALSE),AND(VLOOKUP(UPPER(TRIM(SUBSTITUTE(T11,CHAR(160)," "))),AP4:AS49,2,FALSE)="AUTRE",UPPER(TRIM(SUBSTITUTE(T11,CHAR(160)," ")))&lt;&gt;UPPER(TRIM(SUBSTITUTE(W11,CHAR(160)," "))))),"",(V11*VLOOKUP(UPPER(TRIM(SUBSTITUTE(W11,CHAR(160)," "))),AP4:AS49,3,FALSE))/(S11*VLOOKUP(UPPER(TRIM(SUBSTITUTE(T11,CHAR(160)," "))),AP4:AS49,3,FALSE))),"")),IFERROR(AK10,"")))</f>
        <v>1.375</v>
      </c>
      <c r="AL11" s="40">
        <f t="shared" si="15"/>
        <v>1.5</v>
      </c>
      <c r="AM11" s="50" t="str">
        <f t="shared" si="16"/>
        <v>BRAISÉ DE PORC AU LAIT</v>
      </c>
      <c r="AN11" s="1"/>
      <c r="AO11" s="1"/>
      <c r="AP11" s="55" t="s">
        <v>312</v>
      </c>
      <c r="AQ11" s="16" t="s">
        <v>36</v>
      </c>
      <c r="AR11" s="17">
        <v>0.01</v>
      </c>
      <c r="AS11" s="16" t="s">
        <v>0</v>
      </c>
      <c r="AT11" s="27"/>
      <c r="AU11" s="268" t="s">
        <v>475</v>
      </c>
      <c r="AV11" s="268"/>
      <c r="AW11" s="268"/>
      <c r="AX11" s="268"/>
      <c r="AY11" s="268"/>
      <c r="AZ11" s="268"/>
      <c r="BA11" s="27"/>
      <c r="BB11" s="262"/>
      <c r="BC11" s="269" t="s">
        <v>289</v>
      </c>
      <c r="BD11" s="257"/>
      <c r="BE11" s="257"/>
      <c r="BF11" s="257"/>
      <c r="BG11" s="257"/>
      <c r="BH11" s="258"/>
      <c r="BJ11" s="229">
        <v>1</v>
      </c>
    </row>
    <row r="12" spans="1:62" ht="20.100000000000001" customHeight="1" x14ac:dyDescent="0.25">
      <c r="A12" s="232" t="s">
        <v>237</v>
      </c>
      <c r="B12" s="500" t="s">
        <v>708</v>
      </c>
      <c r="C12" s="501"/>
      <c r="D12" s="501"/>
      <c r="E12" s="501"/>
      <c r="F12" s="501"/>
      <c r="G12" s="501"/>
      <c r="H12" s="501"/>
      <c r="I12" s="502"/>
      <c r="J12" s="131" t="s">
        <v>237</v>
      </c>
      <c r="K12" s="255" t="str">
        <f t="shared" si="6"/>
        <v>A</v>
      </c>
      <c r="L12" s="270"/>
      <c r="M12" s="265"/>
      <c r="N12" s="265"/>
      <c r="O12" s="266"/>
      <c r="P12" s="266"/>
      <c r="Q12" s="1"/>
      <c r="R12" s="220" t="s">
        <v>38</v>
      </c>
      <c r="S12" s="191" t="s">
        <v>39</v>
      </c>
      <c r="T12" s="191" t="s">
        <v>525</v>
      </c>
      <c r="U12" s="191" t="s">
        <v>40</v>
      </c>
      <c r="V12" s="191" t="s">
        <v>41</v>
      </c>
      <c r="W12" s="221" t="s">
        <v>42</v>
      </c>
      <c r="X12" s="46" t="str">
        <f t="shared" si="7"/>
        <v/>
      </c>
      <c r="Y12" s="46" t="str">
        <f>IF(NOT(AND(LEFT(R12,1)="L",R12&lt;&gt;"LIGNE")),"",IF(UPPER(TRIM(W12))="QS","Qt. suffisante",IF(AJ12="","",IF(AF12="MASSE",IF(AJ12&gt;=1,"Kg","g"),IF(AF12="VOLUME",IF(AJ12&gt;=1,"L","cl"),IFERROR(VLOOKUP(UPPER(TRIM(V12)),AP4:AS49,4,FALSE),V12))))))</f>
        <v/>
      </c>
      <c r="Z12" s="45" t="str">
        <f t="shared" si="8"/>
        <v/>
      </c>
      <c r="AA12" s="45" t="str">
        <f>IF(NOT(AND(LEFT(R12,1)="L",R12&lt;&gt;"LIGNE")),"",IF(UPPER(TRIM(W12))="QS","Qt. suffisante",IF(AI12="","",IF(AF12="MASSE",IF(AI12&gt;=1,"Kg","g"),IF(AF12="VOLUME",IF(AI12&gt;=1,"L","cl"),IFERROR(VLOOKUP(UPPER(TRIM(V12)),AP4:AS49,4,FALSE),V12))))))</f>
        <v/>
      </c>
      <c r="AB12" s="47" t="str">
        <f t="shared" si="9"/>
        <v/>
      </c>
      <c r="AC12" s="47" t="str">
        <f t="shared" si="10"/>
        <v/>
      </c>
      <c r="AD12" s="47" t="str">
        <f t="shared" si="11"/>
        <v/>
      </c>
      <c r="AE12" s="1"/>
      <c r="AF12" s="48" t="str">
        <f>IF(NOT(AND(LEFT(R12,1)="L",R12&lt;&gt;"LIGNE")),"",IFERROR(VLOOKUP(UPPER(TRIM(V12)),AP4:AS49,2,FALSE),""))</f>
        <v/>
      </c>
      <c r="AG12" s="49" t="str">
        <f>IF(NOT(AND(LEFT(R12,1)="L",R12&lt;&gt;"LIGNE")),"",IFERROR(VLOOKUP(UPPER(TRIM(V12)),AP4:AS49,3,FALSE),""))</f>
        <v/>
      </c>
      <c r="AH12" s="49" t="str">
        <f t="shared" si="12"/>
        <v/>
      </c>
      <c r="AI12" s="49" t="str">
        <f t="shared" si="13"/>
        <v/>
      </c>
      <c r="AJ12" s="49" t="str">
        <f t="shared" si="14"/>
        <v/>
      </c>
      <c r="AK12" s="40">
        <f>IF(R12="RECETTE","",IF(R12="PRINCIPAL AUTEUR",IF(OR(S12="",T12="",V12="",W12="",S12=0),"",IFERROR(IF(OR(VLOOKUP(UPPER(TRIM(SUBSTITUTE(T12,CHAR(160)," "))),AP4:AS49,2,FALSE)&lt;&gt;VLOOKUP(UPPER(TRIM(SUBSTITUTE(W12,CHAR(160)," "))),AP4:AS49,2,FALSE),AND(VLOOKUP(UPPER(TRIM(SUBSTITUTE(T12,CHAR(160)," "))),AP4:AS49,2,FALSE)="AUTRE",UPPER(TRIM(SUBSTITUTE(T12,CHAR(160)," ")))&lt;&gt;UPPER(TRIM(SUBSTITUTE(W12,CHAR(160)," "))))),"",(V12*VLOOKUP(UPPER(TRIM(SUBSTITUTE(W12,CHAR(160)," "))),AP4:AS49,3,FALSE))/(S12*VLOOKUP(UPPER(TRIM(SUBSTITUTE(T12,CHAR(160)," "))),AP4:AS49,3,FALSE))),"")),IFERROR(AK11,"")))</f>
        <v>1.375</v>
      </c>
      <c r="AL12" s="40">
        <f t="shared" si="15"/>
        <v>1.5</v>
      </c>
      <c r="AM12" s="50" t="str">
        <f t="shared" si="16"/>
        <v>BRAISÉ DE PORC AU LAIT</v>
      </c>
      <c r="AN12" s="1"/>
      <c r="AO12" s="1"/>
      <c r="AP12" s="55" t="s">
        <v>311</v>
      </c>
      <c r="AQ12" s="16" t="s">
        <v>36</v>
      </c>
      <c r="AR12" s="17">
        <v>1E-3</v>
      </c>
      <c r="AS12" s="16" t="s">
        <v>0</v>
      </c>
      <c r="AT12" s="27"/>
      <c r="AU12" s="261" t="s">
        <v>569</v>
      </c>
      <c r="AV12" s="261"/>
      <c r="AW12" s="261"/>
      <c r="AX12" s="261"/>
      <c r="AY12" s="261"/>
      <c r="AZ12" s="261"/>
      <c r="BA12" s="27"/>
      <c r="BB12" s="262"/>
      <c r="BC12" s="269" t="s">
        <v>292</v>
      </c>
      <c r="BD12" s="257"/>
      <c r="BE12" s="257"/>
      <c r="BF12" s="257"/>
      <c r="BG12" s="257"/>
      <c r="BH12" s="258"/>
      <c r="BJ12" s="229">
        <v>1</v>
      </c>
    </row>
    <row r="13" spans="1:62" ht="20.100000000000001" customHeight="1" x14ac:dyDescent="0.25">
      <c r="A13" s="232" t="s">
        <v>237</v>
      </c>
      <c r="B13" s="500" t="s">
        <v>709</v>
      </c>
      <c r="C13" s="501"/>
      <c r="D13" s="501"/>
      <c r="E13" s="501"/>
      <c r="F13" s="501"/>
      <c r="G13" s="501"/>
      <c r="H13" s="501"/>
      <c r="I13" s="502"/>
      <c r="J13" s="131" t="s">
        <v>237</v>
      </c>
      <c r="K13" s="255" t="str">
        <f t="shared" si="6"/>
        <v>A</v>
      </c>
      <c r="L13" s="271" t="s">
        <v>288</v>
      </c>
      <c r="M13" s="265"/>
      <c r="N13" s="265"/>
      <c r="O13" s="266"/>
      <c r="P13" s="266"/>
      <c r="Q13" s="1"/>
      <c r="R13" s="186" t="s">
        <v>43</v>
      </c>
      <c r="S13" s="168" t="s">
        <v>524</v>
      </c>
      <c r="T13" s="58" t="s">
        <v>44</v>
      </c>
      <c r="U13" s="59">
        <v>16</v>
      </c>
      <c r="V13" s="15" t="s">
        <v>323</v>
      </c>
      <c r="W13" s="60"/>
      <c r="X13" s="46">
        <f t="shared" si="7"/>
        <v>24</v>
      </c>
      <c r="Y13" s="46" t="str">
        <f>IF(NOT(AND(LEFT(R13,1)="L",R13&lt;&gt;"LIGNE")),"",IF(UPPER(TRIM(W13))="QS","Qt. suffisante",IF(AJ13="","",IF(AF13="MASSE",IF(AJ13&gt;=1,"Kg","g"),IF(AF13="VOLUME",IF(AJ13&gt;=1,"L","cl"),IFERROR(VLOOKUP(UPPER(TRIM(V13)),AP4:AS49,4,FALSE),V13))))))</f>
        <v>Kg</v>
      </c>
      <c r="Z13" s="45">
        <f t="shared" si="8"/>
        <v>22</v>
      </c>
      <c r="AA13" s="45" t="str">
        <f>IF(NOT(AND(LEFT(R13,1)="L",R13&lt;&gt;"LIGNE")),"",IF(UPPER(TRIM(W13))="QS","Qt. suffisante",IF(AI13="","",IF(AF13="MASSE",IF(AI13&gt;=1,"Kg","g"),IF(AF13="VOLUME",IF(AI13&gt;=1,"L","cl"),IFERROR(VLOOKUP(UPPER(TRIM(V13)),AP4:AS49,4,FALSE),V13))))))</f>
        <v>Kg</v>
      </c>
      <c r="AB13" s="47" t="str">
        <f t="shared" si="9"/>
        <v>OK</v>
      </c>
      <c r="AC13" s="47" t="str">
        <f t="shared" si="10"/>
        <v/>
      </c>
      <c r="AD13" s="47" t="str">
        <f t="shared" si="11"/>
        <v/>
      </c>
      <c r="AE13" s="1"/>
      <c r="AF13" s="48" t="str">
        <f>IF(NOT(AND(LEFT(R13,1)="L",R13&lt;&gt;"LIGNE")),"",IFERROR(VLOOKUP(UPPER(TRIM(V13)),AP4:AS49,2,FALSE),""))</f>
        <v>MASSE</v>
      </c>
      <c r="AG13" s="49">
        <f>IF(NOT(AND(LEFT(R13,1)="L",R13&lt;&gt;"LIGNE")),"",IFERROR(VLOOKUP(UPPER(TRIM(V13)),AP4:AS49,3,FALSE),""))</f>
        <v>1</v>
      </c>
      <c r="AH13" s="49">
        <f t="shared" si="12"/>
        <v>16</v>
      </c>
      <c r="AI13" s="49">
        <f t="shared" si="13"/>
        <v>22</v>
      </c>
      <c r="AJ13" s="49">
        <f t="shared" si="14"/>
        <v>24</v>
      </c>
      <c r="AK13" s="40">
        <f>IF(R13="RECETTE","",IF(R13="PRINCIPAL AUTEUR",IF(OR(S13="",T13="",V13="",W13="",S13=0),"",IFERROR(IF(OR(VLOOKUP(UPPER(TRIM(SUBSTITUTE(T13,CHAR(160)," "))),AP4:AS49,2,FALSE)&lt;&gt;VLOOKUP(UPPER(TRIM(SUBSTITUTE(W13,CHAR(160)," "))),AP4:AS49,2,FALSE),AND(VLOOKUP(UPPER(TRIM(SUBSTITUTE(T13,CHAR(160)," "))),AP4:AS49,2,FALSE)="AUTRE",UPPER(TRIM(SUBSTITUTE(T13,CHAR(160)," ")))&lt;&gt;UPPER(TRIM(SUBSTITUTE(W13,CHAR(160)," "))))),"",(V13*VLOOKUP(UPPER(TRIM(SUBSTITUTE(W13,CHAR(160)," "))),AP4:AS49,3,FALSE))/(S13*VLOOKUP(UPPER(TRIM(SUBSTITUTE(T13,CHAR(160)," "))),AP4:AS49,3,FALSE))),"")),IFERROR(AK12,"")))</f>
        <v>1.375</v>
      </c>
      <c r="AL13" s="40">
        <f t="shared" si="15"/>
        <v>1.5</v>
      </c>
      <c r="AM13" s="50" t="str">
        <f t="shared" si="16"/>
        <v>BRAISÉ DE PORC AU LAIT</v>
      </c>
      <c r="AN13" s="1"/>
      <c r="AO13" s="1"/>
      <c r="AP13" s="64" t="s">
        <v>318</v>
      </c>
      <c r="AQ13" s="16" t="s">
        <v>36</v>
      </c>
      <c r="AR13" s="17">
        <v>0.5</v>
      </c>
      <c r="AS13" s="16" t="s">
        <v>0</v>
      </c>
      <c r="AT13" s="27"/>
      <c r="AU13" s="261" t="s">
        <v>477</v>
      </c>
      <c r="AV13" s="261"/>
      <c r="AW13" s="261"/>
      <c r="AX13" s="261"/>
      <c r="AY13" s="261"/>
      <c r="AZ13" s="261"/>
      <c r="BA13" s="27"/>
      <c r="BB13" s="262"/>
      <c r="BC13" s="269" t="s">
        <v>295</v>
      </c>
      <c r="BD13" s="257"/>
      <c r="BE13" s="257"/>
      <c r="BF13" s="257"/>
      <c r="BG13" s="257"/>
      <c r="BH13" s="258"/>
      <c r="BJ13" s="229">
        <v>1</v>
      </c>
    </row>
    <row r="14" spans="1:62" ht="20.100000000000001" customHeight="1" x14ac:dyDescent="0.25">
      <c r="A14" s="232" t="s">
        <v>237</v>
      </c>
      <c r="B14" s="500" t="s">
        <v>710</v>
      </c>
      <c r="C14" s="501"/>
      <c r="D14" s="501"/>
      <c r="E14" s="501"/>
      <c r="F14" s="501"/>
      <c r="G14" s="501"/>
      <c r="H14" s="501"/>
      <c r="I14" s="502"/>
      <c r="J14" s="131" t="s">
        <v>237</v>
      </c>
      <c r="K14" s="255" t="str">
        <f t="shared" si="6"/>
        <v>A</v>
      </c>
      <c r="L14" s="272"/>
      <c r="M14" s="265"/>
      <c r="N14" s="265"/>
      <c r="O14" s="266"/>
      <c r="P14" s="266"/>
      <c r="Q14" s="1"/>
      <c r="R14" s="186" t="str" cm="1">
        <f t="array" ref="R14">IF(ISBLANK(V14),"","L"&amp;TEXT(--RIGHT(LOOKUP(2,1/(R13:R13&lt;&gt;""),R13:R13),3)+1,"000"))</f>
        <v>L002</v>
      </c>
      <c r="S14" s="110"/>
      <c r="T14" s="62" t="s">
        <v>45</v>
      </c>
      <c r="U14" s="63">
        <v>8</v>
      </c>
      <c r="V14" s="51" t="s">
        <v>0</v>
      </c>
      <c r="W14" s="60"/>
      <c r="X14" s="46">
        <f t="shared" si="7"/>
        <v>12</v>
      </c>
      <c r="Y14" s="46" t="str">
        <f>IF(NOT(AND(LEFT(R14,1)="L",R14&lt;&gt;"LIGNE")),"",IF(UPPER(TRIM(W14))="QS","Qt. suffisante",IF(AJ14="","",IF(AF14="MASSE",IF(AJ14&gt;=1,"Kg","g"),IF(AF14="VOLUME",IF(AJ14&gt;=1,"L","cl"),IFERROR(VLOOKUP(UPPER(TRIM(V14)),AP4:AS49,4,FALSE),V14))))))</f>
        <v>L</v>
      </c>
      <c r="Z14" s="45">
        <f t="shared" si="8"/>
        <v>11</v>
      </c>
      <c r="AA14" s="45" t="str">
        <f>IF(NOT(AND(LEFT(R14,1)="L",R14&lt;&gt;"LIGNE")),"",IF(UPPER(TRIM(W14))="QS","Qt. suffisante",IF(AI14="","",IF(AF14="MASSE",IF(AI14&gt;=1,"Kg","g"),IF(AF14="VOLUME",IF(AI14&gt;=1,"L","cl"),IFERROR(VLOOKUP(UPPER(TRIM(V14)),AP4:AS49,4,FALSE),V14))))))</f>
        <v>L</v>
      </c>
      <c r="AB14" s="47" t="str">
        <f t="shared" si="9"/>
        <v>OK</v>
      </c>
      <c r="AC14" s="47" t="str">
        <f t="shared" si="10"/>
        <v/>
      </c>
      <c r="AD14" s="47" t="str">
        <f t="shared" si="11"/>
        <v/>
      </c>
      <c r="AE14" s="1"/>
      <c r="AF14" s="48" t="str">
        <f>IF(NOT(AND(LEFT(R14,1)="L",R14&lt;&gt;"LIGNE")),"",IFERROR(VLOOKUP(UPPER(TRIM(V14)),AP4:AS49,2,FALSE),""))</f>
        <v>VOLUME</v>
      </c>
      <c r="AG14" s="49">
        <f>IF(NOT(AND(LEFT(R14,1)="L",R14&lt;&gt;"LIGNE")),"",IFERROR(VLOOKUP(UPPER(TRIM(V14)),AP4:AS49,3,FALSE),""))</f>
        <v>1</v>
      </c>
      <c r="AH14" s="49">
        <f t="shared" si="12"/>
        <v>8</v>
      </c>
      <c r="AI14" s="49">
        <f t="shared" si="13"/>
        <v>11</v>
      </c>
      <c r="AJ14" s="49">
        <f t="shared" si="14"/>
        <v>12</v>
      </c>
      <c r="AK14" s="40">
        <f>IF(R14="RECETTE","",IF(R14="PRINCIPAL AUTEUR",IF(OR(S14="",T14="",V14="",W14="",S14=0),"",IFERROR(IF(OR(VLOOKUP(UPPER(TRIM(SUBSTITUTE(T14,CHAR(160)," "))),AP4:AS49,2,FALSE)&lt;&gt;VLOOKUP(UPPER(TRIM(SUBSTITUTE(W14,CHAR(160)," "))),AP4:AS49,2,FALSE),AND(VLOOKUP(UPPER(TRIM(SUBSTITUTE(T14,CHAR(160)," "))),AP4:AS49,2,FALSE)="AUTRE",UPPER(TRIM(SUBSTITUTE(T14,CHAR(160)," ")))&lt;&gt;UPPER(TRIM(SUBSTITUTE(W14,CHAR(160)," "))))),"",(V14*VLOOKUP(UPPER(TRIM(SUBSTITUTE(W14,CHAR(160)," "))),AP4:AS49,3,FALSE))/(S14*VLOOKUP(UPPER(TRIM(SUBSTITUTE(T14,CHAR(160)," "))),AP4:AS49,3,FALSE))),"")),IFERROR(AK13,"")))</f>
        <v>1.375</v>
      </c>
      <c r="AL14" s="40">
        <f t="shared" si="15"/>
        <v>1.5</v>
      </c>
      <c r="AM14" s="50" t="str">
        <f t="shared" si="16"/>
        <v>BRAISÉ DE PORC AU LAIT</v>
      </c>
      <c r="AN14" s="1"/>
      <c r="AO14" s="1"/>
      <c r="AP14" s="64" t="s">
        <v>316</v>
      </c>
      <c r="AQ14" s="16" t="s">
        <v>36</v>
      </c>
      <c r="AR14" s="17">
        <v>0.25</v>
      </c>
      <c r="AS14" s="16" t="s">
        <v>0</v>
      </c>
      <c r="AT14" s="27"/>
      <c r="AU14" s="273" t="s">
        <v>480</v>
      </c>
      <c r="AV14" s="273"/>
      <c r="AW14" s="273"/>
      <c r="AX14" s="273"/>
      <c r="AY14" s="273"/>
      <c r="AZ14" s="273"/>
      <c r="BA14" s="27"/>
      <c r="BB14" s="262"/>
      <c r="BC14" s="269" t="s">
        <v>298</v>
      </c>
      <c r="BD14" s="257"/>
      <c r="BE14" s="257"/>
      <c r="BF14" s="257"/>
      <c r="BG14" s="257"/>
      <c r="BH14" s="258"/>
      <c r="BJ14" s="229">
        <v>1</v>
      </c>
    </row>
    <row r="15" spans="1:62" ht="20.100000000000001" customHeight="1" x14ac:dyDescent="0.25">
      <c r="A15" s="232" t="s">
        <v>237</v>
      </c>
      <c r="B15" s="500" t="s">
        <v>714</v>
      </c>
      <c r="C15" s="501"/>
      <c r="D15" s="501"/>
      <c r="E15" s="501"/>
      <c r="F15" s="501"/>
      <c r="G15" s="501"/>
      <c r="H15" s="501"/>
      <c r="I15" s="502"/>
      <c r="J15" s="131" t="s">
        <v>237</v>
      </c>
      <c r="K15" s="255" t="str">
        <f t="shared" si="6"/>
        <v>A</v>
      </c>
      <c r="L15" s="271" t="s">
        <v>294</v>
      </c>
      <c r="M15" s="265"/>
      <c r="N15" s="265"/>
      <c r="O15" s="266"/>
      <c r="P15" s="266"/>
      <c r="Q15" s="1"/>
      <c r="R15" s="186" t="str" cm="1">
        <f t="array" ref="R15">IF(ISBLANK(V15),"","L"&amp;TEXT(--RIGHT(LOOKUP(2,1/(R13:R14&lt;&gt;""),R13:R14),3)+1,"000"))</f>
        <v>L003</v>
      </c>
      <c r="S15" s="61"/>
      <c r="T15" s="62" t="s">
        <v>46</v>
      </c>
      <c r="U15" s="63">
        <v>2</v>
      </c>
      <c r="V15" s="51" t="s">
        <v>0</v>
      </c>
      <c r="W15" s="60"/>
      <c r="X15" s="46">
        <f t="shared" si="7"/>
        <v>3</v>
      </c>
      <c r="Y15" s="46" t="str">
        <f>IF(NOT(AND(LEFT(R15,1)="L",R15&lt;&gt;"LIGNE")),"",IF(UPPER(TRIM(W15))="QS","Qt. suffisante",IF(AJ15="","",IF(AF15="MASSE",IF(AJ15&gt;=1,"Kg","g"),IF(AF15="VOLUME",IF(AJ15&gt;=1,"L","cl"),IFERROR(VLOOKUP(UPPER(TRIM(V15)),AP4:AS49,4,FALSE),V15))))))</f>
        <v>L</v>
      </c>
      <c r="Z15" s="45">
        <f t="shared" si="8"/>
        <v>2.75</v>
      </c>
      <c r="AA15" s="45" t="str">
        <f>IF(NOT(AND(LEFT(R15,1)="L",R15&lt;&gt;"LIGNE")),"",IF(UPPER(TRIM(W15))="QS","Qt. suffisante",IF(AI15="","",IF(AF15="MASSE",IF(AI15&gt;=1,"Kg","g"),IF(AF15="VOLUME",IF(AI15&gt;=1,"L","cl"),IFERROR(VLOOKUP(UPPER(TRIM(V15)),AP4:AS49,4,FALSE),V15))))))</f>
        <v>L</v>
      </c>
      <c r="AB15" s="47" t="str">
        <f t="shared" si="9"/>
        <v>OK</v>
      </c>
      <c r="AC15" s="47" t="str">
        <f t="shared" si="10"/>
        <v/>
      </c>
      <c r="AD15" s="47" t="str">
        <f t="shared" si="11"/>
        <v/>
      </c>
      <c r="AE15" s="1"/>
      <c r="AF15" s="48" t="str">
        <f>IF(NOT(AND(LEFT(R15,1)="L",R15&lt;&gt;"LIGNE")),"",IFERROR(VLOOKUP(UPPER(TRIM(V15)),AP4:AS49,2,FALSE),""))</f>
        <v>VOLUME</v>
      </c>
      <c r="AG15" s="49">
        <f>IF(NOT(AND(LEFT(R15,1)="L",R15&lt;&gt;"LIGNE")),"",IFERROR(VLOOKUP(UPPER(TRIM(V15)),AP4:AS49,3,FALSE),""))</f>
        <v>1</v>
      </c>
      <c r="AH15" s="49">
        <f t="shared" si="12"/>
        <v>2</v>
      </c>
      <c r="AI15" s="49">
        <f t="shared" si="13"/>
        <v>2.75</v>
      </c>
      <c r="AJ15" s="49">
        <f t="shared" si="14"/>
        <v>3</v>
      </c>
      <c r="AK15" s="40">
        <f>IF(R15="RECETTE","",IF(R15="PRINCIPAL AUTEUR",IF(OR(S15="",T15="",V15="",W15="",S15=0),"",IFERROR(IF(OR(VLOOKUP(UPPER(TRIM(SUBSTITUTE(T15,CHAR(160)," "))),AP4:AS49,2,FALSE)&lt;&gt;VLOOKUP(UPPER(TRIM(SUBSTITUTE(W15,CHAR(160)," "))),AP4:AS49,2,FALSE),AND(VLOOKUP(UPPER(TRIM(SUBSTITUTE(T15,CHAR(160)," "))),AP4:AS49,2,FALSE)="AUTRE",UPPER(TRIM(SUBSTITUTE(T15,CHAR(160)," ")))&lt;&gt;UPPER(TRIM(SUBSTITUTE(W15,CHAR(160)," "))))),"",(V15*VLOOKUP(UPPER(TRIM(SUBSTITUTE(W15,CHAR(160)," "))),AP4:AS49,3,FALSE))/(S15*VLOOKUP(UPPER(TRIM(SUBSTITUTE(T15,CHAR(160)," "))),AP4:AS49,3,FALSE))),"")),IFERROR(AK14,"")))</f>
        <v>1.375</v>
      </c>
      <c r="AL15" s="40">
        <f t="shared" si="15"/>
        <v>1.5</v>
      </c>
      <c r="AM15" s="50" t="str">
        <f t="shared" si="16"/>
        <v>BRAISÉ DE PORC AU LAIT</v>
      </c>
      <c r="AN15" s="1"/>
      <c r="AO15" s="1"/>
      <c r="AP15" s="64" t="s">
        <v>368</v>
      </c>
      <c r="AQ15" s="16" t="s">
        <v>36</v>
      </c>
      <c r="AR15" s="17">
        <v>0.33333333300000001</v>
      </c>
      <c r="AS15" s="16" t="s">
        <v>0</v>
      </c>
      <c r="AT15" s="27"/>
      <c r="AU15" s="241"/>
      <c r="AV15" s="241"/>
      <c r="AW15" s="241"/>
      <c r="AX15" s="241"/>
      <c r="AY15" s="241"/>
      <c r="AZ15" s="241"/>
      <c r="BA15" s="27"/>
      <c r="BB15" s="274" t="s">
        <v>20</v>
      </c>
      <c r="BC15" s="263"/>
      <c r="BD15" s="257"/>
      <c r="BE15" s="257"/>
      <c r="BF15" s="257"/>
      <c r="BG15" s="257"/>
      <c r="BH15" s="258"/>
      <c r="BJ15" s="229">
        <v>1</v>
      </c>
    </row>
    <row r="16" spans="1:62" ht="20.100000000000001" customHeight="1" x14ac:dyDescent="0.25">
      <c r="A16" s="232" t="s">
        <v>237</v>
      </c>
      <c r="B16" s="500" t="s">
        <v>715</v>
      </c>
      <c r="C16" s="501"/>
      <c r="D16" s="501"/>
      <c r="E16" s="501"/>
      <c r="F16" s="501"/>
      <c r="G16" s="501"/>
      <c r="H16" s="501"/>
      <c r="I16" s="502"/>
      <c r="J16" s="131" t="s">
        <v>237</v>
      </c>
      <c r="K16" s="255" t="str">
        <f t="shared" si="6"/>
        <v>A</v>
      </c>
      <c r="L16" s="272"/>
      <c r="M16" s="272"/>
      <c r="N16" s="265"/>
      <c r="O16" s="266"/>
      <c r="P16" s="266"/>
      <c r="Q16" s="1"/>
      <c r="R16" s="186" t="str" cm="1">
        <f t="array" ref="R16">IF(ISBLANK(V16),"","L"&amp;TEXT(--RIGHT(LOOKUP(2,1/(R13:R15&lt;&gt;""),R13:R15),3)+1,"000"))</f>
        <v>L004</v>
      </c>
      <c r="S16" s="61"/>
      <c r="T16" s="62" t="s">
        <v>47</v>
      </c>
      <c r="U16" s="63">
        <v>1.5</v>
      </c>
      <c r="V16" s="15" t="s">
        <v>323</v>
      </c>
      <c r="W16" s="60"/>
      <c r="X16" s="46">
        <f t="shared" si="7"/>
        <v>2.25</v>
      </c>
      <c r="Y16" s="46" t="str">
        <f>IF(NOT(AND(LEFT(R16,1)="L",R16&lt;&gt;"LIGNE")),"",IF(UPPER(TRIM(W16))="QS","Qt. suffisante",IF(AJ16="","",IF(AF16="MASSE",IF(AJ16&gt;=1,"Kg","g"),IF(AF16="VOLUME",IF(AJ16&gt;=1,"L","cl"),IFERROR(VLOOKUP(UPPER(TRIM(V16)),AP4:AS49,4,FALSE),V16))))))</f>
        <v>Kg</v>
      </c>
      <c r="Z16" s="45">
        <f t="shared" si="8"/>
        <v>2.06</v>
      </c>
      <c r="AA16" s="45" t="str">
        <f>IF(NOT(AND(LEFT(R16,1)="L",R16&lt;&gt;"LIGNE")),"",IF(UPPER(TRIM(W16))="QS","Qt. suffisante",IF(AI16="","",IF(AF16="MASSE",IF(AI16&gt;=1,"Kg","g"),IF(AF16="VOLUME",IF(AI16&gt;=1,"L","cl"),IFERROR(VLOOKUP(UPPER(TRIM(V16)),AP4:AS49,4,FALSE),V16))))))</f>
        <v>Kg</v>
      </c>
      <c r="AB16" s="47" t="str">
        <f t="shared" si="9"/>
        <v>OK</v>
      </c>
      <c r="AC16" s="47" t="str">
        <f t="shared" si="10"/>
        <v/>
      </c>
      <c r="AD16" s="47" t="str">
        <f t="shared" si="11"/>
        <v/>
      </c>
      <c r="AE16" s="1"/>
      <c r="AF16" s="48" t="str">
        <f>IF(NOT(AND(LEFT(R16,1)="L",R16&lt;&gt;"LIGNE")),"",IFERROR(VLOOKUP(UPPER(TRIM(V16)),AP4:AS49,2,FALSE),""))</f>
        <v>MASSE</v>
      </c>
      <c r="AG16" s="49">
        <f>IF(NOT(AND(LEFT(R16,1)="L",R16&lt;&gt;"LIGNE")),"",IFERROR(VLOOKUP(UPPER(TRIM(V16)),AP4:AS49,3,FALSE),""))</f>
        <v>1</v>
      </c>
      <c r="AH16" s="49">
        <f t="shared" si="12"/>
        <v>1.5</v>
      </c>
      <c r="AI16" s="49">
        <f t="shared" si="13"/>
        <v>2.0625</v>
      </c>
      <c r="AJ16" s="49">
        <f t="shared" si="14"/>
        <v>2.25</v>
      </c>
      <c r="AK16" s="40">
        <f>IF(R16="RECETTE","",IF(R16="PRINCIPAL AUTEUR",IF(OR(S16="",T16="",V16="",W16="",S16=0),"",IFERROR(IF(OR(VLOOKUP(UPPER(TRIM(SUBSTITUTE(T16,CHAR(160)," "))),AP4:AS49,2,FALSE)&lt;&gt;VLOOKUP(UPPER(TRIM(SUBSTITUTE(W16,CHAR(160)," "))),AP4:AS49,2,FALSE),AND(VLOOKUP(UPPER(TRIM(SUBSTITUTE(T16,CHAR(160)," "))),AP4:AS49,2,FALSE)="AUTRE",UPPER(TRIM(SUBSTITUTE(T16,CHAR(160)," ")))&lt;&gt;UPPER(TRIM(SUBSTITUTE(W16,CHAR(160)," "))))),"",(V16*VLOOKUP(UPPER(TRIM(SUBSTITUTE(W16,CHAR(160)," "))),AP4:AS49,3,FALSE))/(S16*VLOOKUP(UPPER(TRIM(SUBSTITUTE(T16,CHAR(160)," "))),AP4:AS49,3,FALSE))),"")),IFERROR(AK15,"")))</f>
        <v>1.375</v>
      </c>
      <c r="AL16" s="40">
        <f t="shared" si="15"/>
        <v>1.5</v>
      </c>
      <c r="AM16" s="50" t="str">
        <f t="shared" si="16"/>
        <v>BRAISÉ DE PORC AU LAIT</v>
      </c>
      <c r="AN16" s="1"/>
      <c r="AO16" s="1"/>
      <c r="AP16" s="64" t="s">
        <v>49</v>
      </c>
      <c r="AQ16" s="16" t="s">
        <v>36</v>
      </c>
      <c r="AR16" s="17">
        <v>0.66666666699999999</v>
      </c>
      <c r="AS16" s="16" t="s">
        <v>0</v>
      </c>
      <c r="AT16" s="27"/>
      <c r="AU16" s="241" t="s">
        <v>573</v>
      </c>
      <c r="AV16" s="241"/>
      <c r="AW16" s="241"/>
      <c r="AX16" s="241"/>
      <c r="AY16" s="241"/>
      <c r="AZ16" s="241"/>
      <c r="BA16" s="27"/>
      <c r="BB16" s="274"/>
      <c r="BC16" s="263"/>
      <c r="BD16" s="257"/>
      <c r="BE16" s="257"/>
      <c r="BF16" s="257"/>
      <c r="BG16" s="257"/>
      <c r="BH16" s="258"/>
      <c r="BJ16" s="229">
        <v>1</v>
      </c>
    </row>
    <row r="17" spans="1:62" ht="20.100000000000001" customHeight="1" x14ac:dyDescent="0.25">
      <c r="A17" s="232" t="s">
        <v>237</v>
      </c>
      <c r="B17" s="500"/>
      <c r="C17" s="501"/>
      <c r="D17" s="501"/>
      <c r="E17" s="501"/>
      <c r="F17" s="501"/>
      <c r="G17" s="501"/>
      <c r="H17" s="501"/>
      <c r="I17" s="502"/>
      <c r="J17" s="131" t="s">
        <v>237</v>
      </c>
      <c r="K17" s="255" t="str">
        <f t="shared" si="6"/>
        <v>A</v>
      </c>
      <c r="L17" s="271" t="s">
        <v>301</v>
      </c>
      <c r="M17" s="265"/>
      <c r="N17" s="265"/>
      <c r="O17" s="266"/>
      <c r="P17" s="266"/>
      <c r="Q17" s="1"/>
      <c r="R17" s="186" t="str" cm="1">
        <f t="array" ref="R17">IF(ISBLANK(V17),"","L"&amp;TEXT(--RIGHT(LOOKUP(2,1/(R13:R16&lt;&gt;""),R13:R16),3)+1,"000"))</f>
        <v>L005</v>
      </c>
      <c r="S17" s="61"/>
      <c r="T17" s="62" t="s">
        <v>48</v>
      </c>
      <c r="U17" s="63">
        <v>10</v>
      </c>
      <c r="V17" s="21" t="s">
        <v>272</v>
      </c>
      <c r="W17" s="60"/>
      <c r="X17" s="46">
        <f t="shared" si="7"/>
        <v>15</v>
      </c>
      <c r="Y17" s="46" t="str">
        <f>IF(NOT(AND(LEFT(R17,1)="L",R17&lt;&gt;"LIGNE")),"",IF(UPPER(TRIM(W17))="QS","Qt. suffisante",IF(AJ17="","",IF(AF17="MASSE",IF(AJ17&gt;=1,"Kg","g"),IF(AF17="VOLUME",IF(AJ17&gt;=1,"L","cl"),IFERROR(VLOOKUP(UPPER(TRIM(V17)),AP4:AS49,4,FALSE),V17))))))</f>
        <v>g</v>
      </c>
      <c r="Z17" s="45">
        <f t="shared" si="8"/>
        <v>14</v>
      </c>
      <c r="AA17" s="45" t="str">
        <f>IF(NOT(AND(LEFT(R17,1)="L",R17&lt;&gt;"LIGNE")),"",IF(UPPER(TRIM(W17))="QS","Qt. suffisante",IF(AI17="","",IF(AF17="MASSE",IF(AI17&gt;=1,"Kg","g"),IF(AF17="VOLUME",IF(AI17&gt;=1,"L","cl"),IFERROR(VLOOKUP(UPPER(TRIM(V17)),AP4:AS49,4,FALSE),V17))))))</f>
        <v>g</v>
      </c>
      <c r="AB17" s="47" t="str">
        <f t="shared" si="9"/>
        <v>OK</v>
      </c>
      <c r="AC17" s="47" t="str">
        <f t="shared" si="10"/>
        <v/>
      </c>
      <c r="AD17" s="47" t="str">
        <f t="shared" si="11"/>
        <v/>
      </c>
      <c r="AE17" s="1"/>
      <c r="AF17" s="48" t="str">
        <f>IF(NOT(AND(LEFT(R17,1)="L",R17&lt;&gt;"LIGNE")),"",IFERROR(VLOOKUP(UPPER(TRIM(V17)),AP4:AS49,2,FALSE),""))</f>
        <v>MASSE</v>
      </c>
      <c r="AG17" s="49">
        <f>IF(NOT(AND(LEFT(R17,1)="L",R17&lt;&gt;"LIGNE")),"",IFERROR(VLOOKUP(UPPER(TRIM(V17)),AP4:AS49,3,FALSE),""))</f>
        <v>1E-3</v>
      </c>
      <c r="AH17" s="49">
        <f t="shared" si="12"/>
        <v>0.01</v>
      </c>
      <c r="AI17" s="49">
        <f t="shared" si="13"/>
        <v>1.375E-2</v>
      </c>
      <c r="AJ17" s="49">
        <f t="shared" si="14"/>
        <v>1.4999999999999999E-2</v>
      </c>
      <c r="AK17" s="40">
        <f>IF(R17="RECETTE","",IF(R17="PRINCIPAL AUTEUR",IF(OR(S17="",T17="",V17="",W17="",S17=0),"",IFERROR(IF(OR(VLOOKUP(UPPER(TRIM(SUBSTITUTE(T17,CHAR(160)," "))),AP4:AS49,2,FALSE)&lt;&gt;VLOOKUP(UPPER(TRIM(SUBSTITUTE(W17,CHAR(160)," "))),AP4:AS49,2,FALSE),AND(VLOOKUP(UPPER(TRIM(SUBSTITUTE(T17,CHAR(160)," "))),AP4:AS49,2,FALSE)="AUTRE",UPPER(TRIM(SUBSTITUTE(T17,CHAR(160)," ")))&lt;&gt;UPPER(TRIM(SUBSTITUTE(W17,CHAR(160)," "))))),"",(V17*VLOOKUP(UPPER(TRIM(SUBSTITUTE(W17,CHAR(160)," "))),AP4:AS49,3,FALSE))/(S17*VLOOKUP(UPPER(TRIM(SUBSTITUTE(T17,CHAR(160)," "))),AP4:AS49,3,FALSE))),"")),IFERROR(AK16,"")))</f>
        <v>1.375</v>
      </c>
      <c r="AL17" s="40">
        <f t="shared" si="15"/>
        <v>1.5</v>
      </c>
      <c r="AM17" s="50" t="str">
        <f t="shared" si="16"/>
        <v>BRAISÉ DE PORC AU LAIT</v>
      </c>
      <c r="AN17" s="1"/>
      <c r="AO17" s="1"/>
      <c r="AP17" s="64" t="s">
        <v>439</v>
      </c>
      <c r="AQ17" s="16" t="s">
        <v>36</v>
      </c>
      <c r="AR17" s="17">
        <v>0.2</v>
      </c>
      <c r="AS17" s="16" t="s">
        <v>0</v>
      </c>
      <c r="AT17" s="27"/>
      <c r="AU17" s="132" t="s">
        <v>572</v>
      </c>
      <c r="AV17" s="132"/>
      <c r="AW17" s="132"/>
      <c r="AX17" s="132"/>
      <c r="AY17" s="132"/>
      <c r="AZ17" s="132"/>
      <c r="BA17" s="27"/>
      <c r="BB17" s="275" t="s">
        <v>483</v>
      </c>
      <c r="BC17" s="464" t="s">
        <v>484</v>
      </c>
      <c r="BD17" s="464"/>
      <c r="BE17" s="464"/>
      <c r="BF17" s="464"/>
      <c r="BG17" s="464"/>
      <c r="BH17" s="465"/>
      <c r="BJ17" s="229">
        <v>1</v>
      </c>
    </row>
    <row r="18" spans="1:62" ht="20.100000000000001" customHeight="1" x14ac:dyDescent="0.25">
      <c r="A18" s="232" t="s">
        <v>237</v>
      </c>
      <c r="B18" s="500"/>
      <c r="C18" s="501"/>
      <c r="D18" s="501"/>
      <c r="E18" s="501"/>
      <c r="F18" s="501"/>
      <c r="G18" s="501"/>
      <c r="H18" s="501"/>
      <c r="I18" s="502"/>
      <c r="J18" s="131" t="s">
        <v>237</v>
      </c>
      <c r="K18" s="255" t="str">
        <f t="shared" si="6"/>
        <v>A</v>
      </c>
      <c r="L18" s="278"/>
      <c r="M18" s="278"/>
      <c r="N18" s="278"/>
      <c r="O18" s="278"/>
      <c r="P18" s="278"/>
      <c r="Q18" s="1"/>
      <c r="R18" s="186" t="str" cm="1">
        <f t="array" ref="R18">IF(ISBLANK(V18),"","L"&amp;TEXT(--RIGHT(LOOKUP(2,1/(R13:R17&lt;&gt;""),R13:R17),3)+1,"000"))</f>
        <v>L006</v>
      </c>
      <c r="S18" s="61"/>
      <c r="T18" s="62" t="s">
        <v>50</v>
      </c>
      <c r="U18" s="63">
        <v>50</v>
      </c>
      <c r="V18" s="21" t="s">
        <v>272</v>
      </c>
      <c r="W18" s="60"/>
      <c r="X18" s="46">
        <f t="shared" si="7"/>
        <v>75</v>
      </c>
      <c r="Y18" s="46" t="str">
        <f>IF(NOT(AND(LEFT(R18,1)="L",R18&lt;&gt;"LIGNE")),"",IF(UPPER(TRIM(W18))="QS","Qt. suffisante",IF(AJ18="","",IF(AF18="MASSE",IF(AJ18&gt;=1,"Kg","g"),IF(AF18="VOLUME",IF(AJ18&gt;=1,"L","cl"),IFERROR(VLOOKUP(UPPER(TRIM(V18)),AP4:AS49,4,FALSE),V18))))))</f>
        <v>g</v>
      </c>
      <c r="Z18" s="45">
        <f t="shared" si="8"/>
        <v>69</v>
      </c>
      <c r="AA18" s="45" t="str">
        <f>IF(NOT(AND(LEFT(R18,1)="L",R18&lt;&gt;"LIGNE")),"",IF(UPPER(TRIM(W18))="QS","Qt. suffisante",IF(AI18="","",IF(AF18="MASSE",IF(AI18&gt;=1,"Kg","g"),IF(AF18="VOLUME",IF(AI18&gt;=1,"L","cl"),IFERROR(VLOOKUP(UPPER(TRIM(V18)),AP4:AS49,4,FALSE),V18))))))</f>
        <v>g</v>
      </c>
      <c r="AB18" s="47" t="str">
        <f t="shared" si="9"/>
        <v>OK</v>
      </c>
      <c r="AC18" s="47" t="str">
        <f t="shared" si="10"/>
        <v/>
      </c>
      <c r="AD18" s="47" t="str">
        <f t="shared" si="11"/>
        <v/>
      </c>
      <c r="AE18" s="1"/>
      <c r="AF18" s="48" t="str">
        <f>IF(NOT(AND(LEFT(R18,1)="L",R18&lt;&gt;"LIGNE")),"",IFERROR(VLOOKUP(UPPER(TRIM(V18)),AP4:AS49,2,FALSE),""))</f>
        <v>MASSE</v>
      </c>
      <c r="AG18" s="49">
        <f>IF(NOT(AND(LEFT(R18,1)="L",R18&lt;&gt;"LIGNE")),"",IFERROR(VLOOKUP(UPPER(TRIM(V18)),AP4:AS49,3,FALSE),""))</f>
        <v>1E-3</v>
      </c>
      <c r="AH18" s="49">
        <f t="shared" si="12"/>
        <v>0.05</v>
      </c>
      <c r="AI18" s="49">
        <f t="shared" si="13"/>
        <v>6.8750000000000006E-2</v>
      </c>
      <c r="AJ18" s="49">
        <f t="shared" si="14"/>
        <v>7.5000000000000011E-2</v>
      </c>
      <c r="AK18" s="40">
        <f>IF(R18="RECETTE","",IF(R18="PRINCIPAL AUTEUR",IF(OR(S18="",T18="",V18="",W18="",S18=0),"",IFERROR(IF(OR(VLOOKUP(UPPER(TRIM(SUBSTITUTE(T18,CHAR(160)," "))),AP4:AS49,2,FALSE)&lt;&gt;VLOOKUP(UPPER(TRIM(SUBSTITUTE(W18,CHAR(160)," "))),AP4:AS49,2,FALSE),AND(VLOOKUP(UPPER(TRIM(SUBSTITUTE(T18,CHAR(160)," "))),AP4:AS49,2,FALSE)="AUTRE",UPPER(TRIM(SUBSTITUTE(T18,CHAR(160)," ")))&lt;&gt;UPPER(TRIM(SUBSTITUTE(W18,CHAR(160)," "))))),"",(V18*VLOOKUP(UPPER(TRIM(SUBSTITUTE(W18,CHAR(160)," "))),AP4:AS49,3,FALSE))/(S18*VLOOKUP(UPPER(TRIM(SUBSTITUTE(T18,CHAR(160)," "))),AP4:AS49,3,FALSE))),"")),IFERROR(AK17,"")))</f>
        <v>1.375</v>
      </c>
      <c r="AL18" s="40">
        <f t="shared" si="15"/>
        <v>1.5</v>
      </c>
      <c r="AM18" s="50" t="str">
        <f t="shared" si="16"/>
        <v>BRAISÉ DE PORC AU LAIT</v>
      </c>
      <c r="AN18" s="1"/>
      <c r="AO18" s="1"/>
      <c r="AP18" s="64" t="s">
        <v>52</v>
      </c>
      <c r="AQ18" s="16" t="s">
        <v>36</v>
      </c>
      <c r="AR18" s="17">
        <v>0.125</v>
      </c>
      <c r="AS18" s="16" t="s">
        <v>0</v>
      </c>
      <c r="AU18" s="133" t="s">
        <v>540</v>
      </c>
      <c r="AV18" s="133"/>
      <c r="AW18" s="133"/>
      <c r="AX18" s="133"/>
      <c r="AY18" s="133"/>
      <c r="AZ18" s="133"/>
      <c r="BB18" s="275"/>
      <c r="BC18" s="464"/>
      <c r="BD18" s="464"/>
      <c r="BE18" s="464"/>
      <c r="BF18" s="464"/>
      <c r="BG18" s="464"/>
      <c r="BH18" s="465"/>
      <c r="BJ18" s="229">
        <v>1</v>
      </c>
    </row>
    <row r="19" spans="1:62" ht="20.100000000000001" customHeight="1" x14ac:dyDescent="0.25">
      <c r="A19" s="232" t="s">
        <v>237</v>
      </c>
      <c r="B19" s="500"/>
      <c r="C19" s="501"/>
      <c r="D19" s="501"/>
      <c r="E19" s="501"/>
      <c r="F19" s="501"/>
      <c r="G19" s="501"/>
      <c r="H19" s="501"/>
      <c r="I19" s="502"/>
      <c r="J19" s="131" t="s">
        <v>237</v>
      </c>
      <c r="K19" s="255" t="str">
        <f t="shared" si="6"/>
        <v>A</v>
      </c>
      <c r="L19" s="279" t="s">
        <v>304</v>
      </c>
      <c r="M19" s="272"/>
      <c r="N19" s="272"/>
      <c r="O19" s="272"/>
      <c r="P19" s="272"/>
      <c r="Q19" s="1"/>
      <c r="R19" s="186" t="str" cm="1">
        <f t="array" ref="R19">IF(ISBLANK(V19),"","L"&amp;TEXT(--RIGHT(LOOKUP(2,1/(R13:R18&lt;&gt;""),R13:R18),3)+1,"000"))</f>
        <v>L007</v>
      </c>
      <c r="S19" s="61"/>
      <c r="T19" s="62" t="s">
        <v>51</v>
      </c>
      <c r="U19" s="63">
        <v>20</v>
      </c>
      <c r="V19" s="21" t="s">
        <v>272</v>
      </c>
      <c r="W19" s="60"/>
      <c r="X19" s="46">
        <f t="shared" si="7"/>
        <v>30</v>
      </c>
      <c r="Y19" s="46" t="str">
        <f>IF(NOT(AND(LEFT(R19,1)="L",R19&lt;&gt;"LIGNE")),"",IF(UPPER(TRIM(W19))="QS","Qt. suffisante",IF(AJ19="","",IF(AF19="MASSE",IF(AJ19&gt;=1,"Kg","g"),IF(AF19="VOLUME",IF(AJ19&gt;=1,"L","cl"),IFERROR(VLOOKUP(UPPER(TRIM(V19)),AP4:AS49,4,FALSE),V19))))))</f>
        <v>g</v>
      </c>
      <c r="Z19" s="45">
        <f t="shared" si="8"/>
        <v>28</v>
      </c>
      <c r="AA19" s="45" t="str">
        <f>IF(NOT(AND(LEFT(R19,1)="L",R19&lt;&gt;"LIGNE")),"",IF(UPPER(TRIM(W19))="QS","Qt. suffisante",IF(AI19="","",IF(AF19="MASSE",IF(AI19&gt;=1,"Kg","g"),IF(AF19="VOLUME",IF(AI19&gt;=1,"L","cl"),IFERROR(VLOOKUP(UPPER(TRIM(V19)),AP4:AS49,4,FALSE),V19))))))</f>
        <v>g</v>
      </c>
      <c r="AB19" s="47" t="str">
        <f t="shared" si="9"/>
        <v>OK</v>
      </c>
      <c r="AC19" s="47" t="str">
        <f t="shared" si="10"/>
        <v/>
      </c>
      <c r="AD19" s="47" t="str">
        <f t="shared" si="11"/>
        <v/>
      </c>
      <c r="AE19" s="1"/>
      <c r="AF19" s="48" t="str">
        <f>IF(NOT(AND(LEFT(R19,1)="L",R19&lt;&gt;"LIGNE")),"",IFERROR(VLOOKUP(UPPER(TRIM(V19)),AP4:AS49,2,FALSE),""))</f>
        <v>MASSE</v>
      </c>
      <c r="AG19" s="49">
        <f>IF(NOT(AND(LEFT(R19,1)="L",R19&lt;&gt;"LIGNE")),"",IFERROR(VLOOKUP(UPPER(TRIM(V19)),AP4:AS49,3,FALSE),""))</f>
        <v>1E-3</v>
      </c>
      <c r="AH19" s="49">
        <f t="shared" si="12"/>
        <v>0.02</v>
      </c>
      <c r="AI19" s="49">
        <f t="shared" si="13"/>
        <v>2.75E-2</v>
      </c>
      <c r="AJ19" s="49">
        <f t="shared" si="14"/>
        <v>0.03</v>
      </c>
      <c r="AK19" s="40">
        <f>IF(R19="RECETTE","",IF(R19="PRINCIPAL AUTEUR",IF(OR(S19="",T19="",V19="",W19="",S19=0),"",IFERROR(IF(OR(VLOOKUP(UPPER(TRIM(SUBSTITUTE(T19,CHAR(160)," "))),AP4:AS49,2,FALSE)&lt;&gt;VLOOKUP(UPPER(TRIM(SUBSTITUTE(W19,CHAR(160)," "))),AP4:AS49,2,FALSE),AND(VLOOKUP(UPPER(TRIM(SUBSTITUTE(T19,CHAR(160)," "))),AP4:AS49,2,FALSE)="AUTRE",UPPER(TRIM(SUBSTITUTE(T19,CHAR(160)," ")))&lt;&gt;UPPER(TRIM(SUBSTITUTE(W19,CHAR(160)," "))))),"",(V19*VLOOKUP(UPPER(TRIM(SUBSTITUTE(W19,CHAR(160)," "))),AP4:AS49,3,FALSE))/(S19*VLOOKUP(UPPER(TRIM(SUBSTITUTE(T19,CHAR(160)," "))),AP4:AS49,3,FALSE))),"")),IFERROR(AK18,"")))</f>
        <v>1.375</v>
      </c>
      <c r="AL19" s="40">
        <f t="shared" si="15"/>
        <v>1.5</v>
      </c>
      <c r="AM19" s="50" t="str">
        <f t="shared" si="16"/>
        <v>BRAISÉ DE PORC AU LAIT</v>
      </c>
      <c r="AN19" s="1"/>
      <c r="AO19" s="1"/>
      <c r="AP19" s="64" t="s">
        <v>440</v>
      </c>
      <c r="AQ19" s="16" t="s">
        <v>36</v>
      </c>
      <c r="AR19" s="17">
        <v>0.125</v>
      </c>
      <c r="AS19" s="16" t="s">
        <v>0</v>
      </c>
      <c r="AU19" s="133" t="s">
        <v>541</v>
      </c>
      <c r="AV19" s="133"/>
      <c r="AW19" s="133"/>
      <c r="AX19" s="133"/>
      <c r="AY19" s="133"/>
      <c r="AZ19" s="133"/>
      <c r="BB19" s="275"/>
      <c r="BC19" s="263"/>
      <c r="BD19" s="257"/>
      <c r="BE19" s="257"/>
      <c r="BF19" s="257"/>
      <c r="BG19" s="257"/>
      <c r="BH19" s="258"/>
      <c r="BJ19" s="229">
        <v>1</v>
      </c>
    </row>
    <row r="20" spans="1:62" ht="20.100000000000001" customHeight="1" x14ac:dyDescent="0.25">
      <c r="A20" s="232" t="s">
        <v>237</v>
      </c>
      <c r="B20" s="500"/>
      <c r="C20" s="501"/>
      <c r="D20" s="501"/>
      <c r="E20" s="501"/>
      <c r="F20" s="501"/>
      <c r="G20" s="501"/>
      <c r="H20" s="501"/>
      <c r="I20" s="502"/>
      <c r="J20" s="131" t="s">
        <v>237</v>
      </c>
      <c r="K20" s="255" t="str">
        <f t="shared" si="6"/>
        <v>A</v>
      </c>
      <c r="L20" s="279"/>
      <c r="M20" s="265"/>
      <c r="N20" s="272"/>
      <c r="O20" s="272"/>
      <c r="P20" s="272"/>
      <c r="Q20" s="1"/>
      <c r="R20" s="186" t="str" cm="1">
        <f t="array" ref="R20">IF(ISBLANK(V20),"","L"&amp;TEXT(--RIGHT(LOOKUP(2,1/(R13:R19&lt;&gt;""),R13:R19),3)+1,"000"))</f>
        <v>L008</v>
      </c>
      <c r="S20" s="110"/>
      <c r="T20" s="62" t="s">
        <v>53</v>
      </c>
      <c r="U20" s="63">
        <v>25</v>
      </c>
      <c r="V20" s="65" t="s">
        <v>454</v>
      </c>
      <c r="W20" s="60"/>
      <c r="X20" s="46">
        <f t="shared" si="7"/>
        <v>38</v>
      </c>
      <c r="Y20" s="46" t="str">
        <f>IF(NOT(AND(LEFT(R20,1)="L",R20&lt;&gt;"LIGNE")),"",IF(UPPER(TRIM(W20))="QS","Qt. suffisante",IF(AJ20="","",IF(AF20="MASSE",IF(AJ20&gt;=1,"Kg","g"),IF(AF20="VOLUME",IF(AJ20&gt;=1,"L","cl"),IFERROR(VLOOKUP(UPPER(TRIM(V20)),AP4:AS49,4,FALSE),V20))))))</f>
        <v>feuille(s)</v>
      </c>
      <c r="Z20" s="45">
        <f t="shared" si="8"/>
        <v>34</v>
      </c>
      <c r="AA20" s="45" t="str">
        <f>IF(NOT(AND(LEFT(R20,1)="L",R20&lt;&gt;"LIGNE")),"",IF(UPPER(TRIM(W20))="QS","Qt. suffisante",IF(AI20="","",IF(AF20="MASSE",IF(AI20&gt;=1,"Kg","g"),IF(AF20="VOLUME",IF(AI20&gt;=1,"L","cl"),IFERROR(VLOOKUP(UPPER(TRIM(V20)),AP4:AS49,4,FALSE),V20))))))</f>
        <v>feuille(s)</v>
      </c>
      <c r="AB20" s="47" t="str">
        <f t="shared" si="9"/>
        <v>OK</v>
      </c>
      <c r="AC20" s="47" t="str">
        <f t="shared" si="10"/>
        <v/>
      </c>
      <c r="AD20" s="47" t="str">
        <f t="shared" si="11"/>
        <v/>
      </c>
      <c r="AE20" s="1"/>
      <c r="AF20" s="48" t="str">
        <f>IF(NOT(AND(LEFT(R20,1)="L",R20&lt;&gt;"LIGNE")),"",IFERROR(VLOOKUP(UPPER(TRIM(V20)),AP4:AS49,2,FALSE),""))</f>
        <v>AUTRE</v>
      </c>
      <c r="AG20" s="49">
        <f>IF(NOT(AND(LEFT(R20,1)="L",R20&lt;&gt;"LIGNE")),"",IFERROR(VLOOKUP(UPPER(TRIM(V20)),AP4:AS49,3,FALSE),""))</f>
        <v>1</v>
      </c>
      <c r="AH20" s="49">
        <f t="shared" si="12"/>
        <v>25</v>
      </c>
      <c r="AI20" s="49">
        <f t="shared" si="13"/>
        <v>34.375</v>
      </c>
      <c r="AJ20" s="49">
        <f t="shared" si="14"/>
        <v>37.5</v>
      </c>
      <c r="AK20" s="40">
        <f>IF(R20="RECETTE","",IF(R20="PRINCIPAL AUTEUR",IF(OR(S20="",T20="",V20="",W20="",S20=0),"",IFERROR(IF(OR(VLOOKUP(UPPER(TRIM(SUBSTITUTE(T20,CHAR(160)," "))),AP4:AS49,2,FALSE)&lt;&gt;VLOOKUP(UPPER(TRIM(SUBSTITUTE(W20,CHAR(160)," "))),AP4:AS49,2,FALSE),AND(VLOOKUP(UPPER(TRIM(SUBSTITUTE(T20,CHAR(160)," "))),AP4:AS49,2,FALSE)="AUTRE",UPPER(TRIM(SUBSTITUTE(T20,CHAR(160)," ")))&lt;&gt;UPPER(TRIM(SUBSTITUTE(W20,CHAR(160)," "))))),"",(V20*VLOOKUP(UPPER(TRIM(SUBSTITUTE(W20,CHAR(160)," "))),AP4:AS49,3,FALSE))/(S20*VLOOKUP(UPPER(TRIM(SUBSTITUTE(T20,CHAR(160)," "))),AP4:AS49,3,FALSE))),"")),IFERROR(AK19,"")))</f>
        <v>1.375</v>
      </c>
      <c r="AL20" s="40">
        <f t="shared" si="15"/>
        <v>1.5</v>
      </c>
      <c r="AM20" s="50" t="str">
        <f t="shared" si="16"/>
        <v>BRAISÉ DE PORC AU LAIT</v>
      </c>
      <c r="AN20" s="1"/>
      <c r="AO20" s="1"/>
      <c r="AP20" s="64" t="s">
        <v>441</v>
      </c>
      <c r="AQ20" s="16" t="s">
        <v>36</v>
      </c>
      <c r="AR20" s="17">
        <v>5.0000000000000001E-3</v>
      </c>
      <c r="AS20" s="16" t="s">
        <v>0</v>
      </c>
      <c r="AU20" s="133" t="s">
        <v>542</v>
      </c>
      <c r="AV20" s="133"/>
      <c r="AW20" s="133"/>
      <c r="AX20" s="133"/>
      <c r="AY20" s="133"/>
      <c r="AZ20" s="133"/>
      <c r="BB20" s="275" t="s">
        <v>485</v>
      </c>
      <c r="BC20" s="464" t="s">
        <v>486</v>
      </c>
      <c r="BD20" s="464"/>
      <c r="BE20" s="464"/>
      <c r="BF20" s="464"/>
      <c r="BG20" s="464"/>
      <c r="BH20" s="465"/>
      <c r="BJ20" s="229">
        <v>1</v>
      </c>
    </row>
    <row r="21" spans="1:62" ht="20.100000000000001" customHeight="1" x14ac:dyDescent="0.25">
      <c r="A21" s="232" t="s">
        <v>237</v>
      </c>
      <c r="B21" s="500"/>
      <c r="C21" s="501"/>
      <c r="D21" s="501"/>
      <c r="E21" s="501"/>
      <c r="F21" s="501"/>
      <c r="G21" s="501"/>
      <c r="H21" s="501"/>
      <c r="I21" s="502"/>
      <c r="J21" s="131" t="s">
        <v>237</v>
      </c>
      <c r="K21" s="255" t="str">
        <f t="shared" si="6"/>
        <v>A</v>
      </c>
      <c r="L21" s="279" t="s">
        <v>306</v>
      </c>
      <c r="M21" s="272"/>
      <c r="N21" s="272"/>
      <c r="O21" s="272"/>
      <c r="P21" s="272"/>
      <c r="Q21" s="1"/>
      <c r="R21" s="186" t="str" cm="1">
        <f t="array" ref="R21">IF(ISBLANK(V21),"","L"&amp;TEXT(--RIGHT(LOOKUP(2,1/(R13:R20&lt;&gt;""),R13:R20),3)+1,"000"))</f>
        <v>L009</v>
      </c>
      <c r="S21" s="110"/>
      <c r="T21" s="62" t="s">
        <v>54</v>
      </c>
      <c r="U21" s="63">
        <v>1</v>
      </c>
      <c r="V21" s="64" t="s">
        <v>318</v>
      </c>
      <c r="W21" s="60"/>
      <c r="X21" s="46">
        <f t="shared" si="7"/>
        <v>75</v>
      </c>
      <c r="Y21" s="46" t="str">
        <f>IF(NOT(AND(LEFT(R21,1)="L",R21&lt;&gt;"LIGNE")),"",IF(UPPER(TRIM(W21))="QS","Qt. suffisante",IF(AJ21="","",IF(AF21="MASSE",IF(AJ21&gt;=1,"Kg","g"),IF(AF21="VOLUME",IF(AJ21&gt;=1,"L","cl"),IFERROR(VLOOKUP(UPPER(TRIM(V21)),AP4:AS49,4,FALSE),V21))))))</f>
        <v>cl</v>
      </c>
      <c r="Z21" s="45">
        <f t="shared" si="8"/>
        <v>69</v>
      </c>
      <c r="AA21" s="45" t="str">
        <f>IF(NOT(AND(LEFT(R21,1)="L",R21&lt;&gt;"LIGNE")),"",IF(UPPER(TRIM(W21))="QS","Qt. suffisante",IF(AI21="","",IF(AF21="MASSE",IF(AI21&gt;=1,"Kg","g"),IF(AF21="VOLUME",IF(AI21&gt;=1,"L","cl"),IFERROR(VLOOKUP(UPPER(TRIM(V21)),AP4:AS49,4,FALSE),V21))))))</f>
        <v>cl</v>
      </c>
      <c r="AB21" s="47" t="str">
        <f t="shared" si="9"/>
        <v>OK</v>
      </c>
      <c r="AC21" s="47" t="str">
        <f t="shared" si="10"/>
        <v/>
      </c>
      <c r="AD21" s="47" t="str">
        <f t="shared" si="11"/>
        <v/>
      </c>
      <c r="AE21" s="1"/>
      <c r="AF21" s="48" t="str">
        <f>IF(NOT(AND(LEFT(R21,1)="L",R21&lt;&gt;"LIGNE")),"",IFERROR(VLOOKUP(UPPER(TRIM(V21)),AP4:AS49,2,FALSE),""))</f>
        <v>VOLUME</v>
      </c>
      <c r="AG21" s="49">
        <f>IF(NOT(AND(LEFT(R21,1)="L",R21&lt;&gt;"LIGNE")),"",IFERROR(VLOOKUP(UPPER(TRIM(V21)),AP4:AS49,3,FALSE),""))</f>
        <v>0.5</v>
      </c>
      <c r="AH21" s="49">
        <f t="shared" si="12"/>
        <v>0.5</v>
      </c>
      <c r="AI21" s="49">
        <f t="shared" si="13"/>
        <v>0.6875</v>
      </c>
      <c r="AJ21" s="49">
        <f t="shared" si="14"/>
        <v>0.75</v>
      </c>
      <c r="AK21" s="40">
        <f>IF(R21="RECETTE","",IF(R21="PRINCIPAL AUTEUR",IF(OR(S21="",T21="",V21="",W21="",S21=0),"",IFERROR(IF(OR(VLOOKUP(UPPER(TRIM(SUBSTITUTE(T21,CHAR(160)," "))),AP4:AS49,2,FALSE)&lt;&gt;VLOOKUP(UPPER(TRIM(SUBSTITUTE(W21,CHAR(160)," "))),AP4:AS49,2,FALSE),AND(VLOOKUP(UPPER(TRIM(SUBSTITUTE(T21,CHAR(160)," "))),AP4:AS49,2,FALSE)="AUTRE",UPPER(TRIM(SUBSTITUTE(T21,CHAR(160)," ")))&lt;&gt;UPPER(TRIM(SUBSTITUTE(W21,CHAR(160)," "))))),"",(V21*VLOOKUP(UPPER(TRIM(SUBSTITUTE(W21,CHAR(160)," "))),AP4:AS49,3,FALSE))/(S21*VLOOKUP(UPPER(TRIM(SUBSTITUTE(T21,CHAR(160)," "))),AP4:AS49,3,FALSE))),"")),IFERROR(AK20,"")))</f>
        <v>1.375</v>
      </c>
      <c r="AL21" s="40">
        <f t="shared" si="15"/>
        <v>1.5</v>
      </c>
      <c r="AM21" s="50" t="str">
        <f t="shared" si="16"/>
        <v>BRAISÉ DE PORC AU LAIT</v>
      </c>
      <c r="AN21" s="1"/>
      <c r="AO21" s="1"/>
      <c r="AP21" s="64" t="s">
        <v>442</v>
      </c>
      <c r="AQ21" s="16" t="s">
        <v>36</v>
      </c>
      <c r="AR21" s="17">
        <v>5.0000000000000001E-3</v>
      </c>
      <c r="AS21" s="16" t="s">
        <v>0</v>
      </c>
      <c r="AU21" s="133" t="s">
        <v>543</v>
      </c>
      <c r="AV21" s="133"/>
      <c r="AW21" s="133"/>
      <c r="AX21" s="133"/>
      <c r="AY21" s="133"/>
      <c r="AZ21" s="133"/>
      <c r="BB21" s="262"/>
      <c r="BC21" s="464"/>
      <c r="BD21" s="464"/>
      <c r="BE21" s="464"/>
      <c r="BF21" s="464"/>
      <c r="BG21" s="464"/>
      <c r="BH21" s="465"/>
      <c r="BJ21" s="229">
        <v>1</v>
      </c>
    </row>
    <row r="22" spans="1:62" ht="20.100000000000001" customHeight="1" x14ac:dyDescent="0.25">
      <c r="A22" s="232" t="s">
        <v>237</v>
      </c>
      <c r="B22" s="500"/>
      <c r="C22" s="501"/>
      <c r="D22" s="501"/>
      <c r="E22" s="501"/>
      <c r="F22" s="501"/>
      <c r="G22" s="501"/>
      <c r="H22" s="501"/>
      <c r="I22" s="502"/>
      <c r="J22" s="131" t="s">
        <v>237</v>
      </c>
      <c r="K22" s="255" t="str">
        <f t="shared" si="6"/>
        <v>A</v>
      </c>
      <c r="L22" s="279"/>
      <c r="M22" s="265"/>
      <c r="N22" s="265"/>
      <c r="O22" s="266"/>
      <c r="P22" s="266"/>
      <c r="Q22" s="1"/>
      <c r="R22" s="186" t="str" cm="1">
        <f t="array" ref="R22">IF(ISBLANK(V22),"","L"&amp;TEXT(--RIGHT(LOOKUP(2,1/(R13:R21&lt;&gt;""),R13:R21),3)+1,"000"))</f>
        <v>L010</v>
      </c>
      <c r="S22" s="110"/>
      <c r="T22" s="62" t="s">
        <v>55</v>
      </c>
      <c r="U22" s="63">
        <v>500</v>
      </c>
      <c r="V22" s="21" t="s">
        <v>272</v>
      </c>
      <c r="W22" s="60"/>
      <c r="X22" s="46">
        <f t="shared" si="7"/>
        <v>750</v>
      </c>
      <c r="Y22" s="46" t="str">
        <f>IF(NOT(AND(LEFT(R22,1)="L",R22&lt;&gt;"LIGNE")),"",IF(UPPER(TRIM(W22))="QS","Qt. suffisante",IF(AJ22="","",IF(AF22="MASSE",IF(AJ22&gt;=1,"Kg","g"),IF(AF22="VOLUME",IF(AJ22&gt;=1,"L","cl"),IFERROR(VLOOKUP(UPPER(TRIM(V22)),AP4:AS49,4,FALSE),V22))))))</f>
        <v>g</v>
      </c>
      <c r="Z22" s="45">
        <f t="shared" si="8"/>
        <v>688</v>
      </c>
      <c r="AA22" s="45" t="str">
        <f>IF(NOT(AND(LEFT(R22,1)="L",R22&lt;&gt;"LIGNE")),"",IF(UPPER(TRIM(W22))="QS","Qt. suffisante",IF(AI22="","",IF(AF22="MASSE",IF(AI22&gt;=1,"Kg","g"),IF(AF22="VOLUME",IF(AI22&gt;=1,"L","cl"),IFERROR(VLOOKUP(UPPER(TRIM(V22)),AP4:AS49,4,FALSE),V22))))))</f>
        <v>g</v>
      </c>
      <c r="AB22" s="47" t="str">
        <f t="shared" si="9"/>
        <v>OK</v>
      </c>
      <c r="AC22" s="47" t="str">
        <f t="shared" si="10"/>
        <v/>
      </c>
      <c r="AD22" s="47" t="str">
        <f t="shared" si="11"/>
        <v/>
      </c>
      <c r="AE22" s="1"/>
      <c r="AF22" s="48" t="str">
        <f>IF(NOT(AND(LEFT(R22,1)="L",R22&lt;&gt;"LIGNE")),"",IFERROR(VLOOKUP(UPPER(TRIM(V22)),AP4:AS49,2,FALSE),""))</f>
        <v>MASSE</v>
      </c>
      <c r="AG22" s="49">
        <f>IF(NOT(AND(LEFT(R22,1)="L",R22&lt;&gt;"LIGNE")),"",IFERROR(VLOOKUP(UPPER(TRIM(V22)),AP4:AS49,3,FALSE),""))</f>
        <v>1E-3</v>
      </c>
      <c r="AH22" s="49">
        <f t="shared" si="12"/>
        <v>0.5</v>
      </c>
      <c r="AI22" s="49">
        <f t="shared" si="13"/>
        <v>0.6875</v>
      </c>
      <c r="AJ22" s="49">
        <f t="shared" si="14"/>
        <v>0.75</v>
      </c>
      <c r="AK22" s="40">
        <f>IF(R22="RECETTE","",IF(R22="PRINCIPAL AUTEUR",IF(OR(S22="",T22="",V22="",W22="",S22=0),"",IFERROR(IF(OR(VLOOKUP(UPPER(TRIM(SUBSTITUTE(T22,CHAR(160)," "))),AP4:AS49,2,FALSE)&lt;&gt;VLOOKUP(UPPER(TRIM(SUBSTITUTE(W22,CHAR(160)," "))),AP4:AS49,2,FALSE),AND(VLOOKUP(UPPER(TRIM(SUBSTITUTE(T22,CHAR(160)," "))),AP4:AS49,2,FALSE)="AUTRE",UPPER(TRIM(SUBSTITUTE(T22,CHAR(160)," ")))&lt;&gt;UPPER(TRIM(SUBSTITUTE(W22,CHAR(160)," "))))),"",(V22*VLOOKUP(UPPER(TRIM(SUBSTITUTE(W22,CHAR(160)," "))),AP4:AS49,3,FALSE))/(S22*VLOOKUP(UPPER(TRIM(SUBSTITUTE(T22,CHAR(160)," "))),AP4:AS49,3,FALSE))),"")),IFERROR(AK21,"")))</f>
        <v>1.375</v>
      </c>
      <c r="AL22" s="40">
        <f t="shared" si="15"/>
        <v>1.5</v>
      </c>
      <c r="AM22" s="50" t="str">
        <f t="shared" si="16"/>
        <v>BRAISÉ DE PORC AU LAIT</v>
      </c>
      <c r="AN22" s="1"/>
      <c r="AO22" s="1"/>
      <c r="AP22" s="64" t="s">
        <v>443</v>
      </c>
      <c r="AQ22" s="16" t="s">
        <v>36</v>
      </c>
      <c r="AR22" s="17">
        <v>1.4999999999999999E-2</v>
      </c>
      <c r="AS22" s="16" t="s">
        <v>0</v>
      </c>
      <c r="AU22" s="133" t="s">
        <v>545</v>
      </c>
      <c r="AV22" s="133"/>
      <c r="AW22" s="133"/>
      <c r="AX22" s="133"/>
      <c r="AY22" s="133"/>
      <c r="AZ22" s="133"/>
      <c r="BB22" s="262"/>
      <c r="BC22" s="276"/>
      <c r="BD22" s="276"/>
      <c r="BE22" s="276"/>
      <c r="BF22" s="276"/>
      <c r="BG22" s="276"/>
      <c r="BH22" s="277"/>
      <c r="BJ22" s="229">
        <v>1</v>
      </c>
    </row>
    <row r="23" spans="1:62" ht="20.100000000000001" customHeight="1" x14ac:dyDescent="0.25">
      <c r="A23" s="232" t="s">
        <v>237</v>
      </c>
      <c r="B23" s="500"/>
      <c r="C23" s="501"/>
      <c r="D23" s="501"/>
      <c r="E23" s="501"/>
      <c r="F23" s="501"/>
      <c r="G23" s="501"/>
      <c r="H23" s="501"/>
      <c r="I23" s="502"/>
      <c r="J23" s="131" t="s">
        <v>237</v>
      </c>
      <c r="K23" s="255" t="str">
        <f t="shared" si="6"/>
        <v>►</v>
      </c>
      <c r="L23" s="279" t="s">
        <v>310</v>
      </c>
      <c r="M23" s="265"/>
      <c r="N23" s="265"/>
      <c r="O23" s="266"/>
      <c r="P23" s="266"/>
      <c r="Q23" s="1"/>
      <c r="R23" s="186" t="str" cm="1">
        <f t="array" ref="R23">IF(ISBLANK(V23),"","L"&amp;TEXT(--RIGHT(LOOKUP(2,1/(R13:R22&lt;&gt;""),R13:R22),3)+1,"000"))</f>
        <v/>
      </c>
      <c r="S23" s="110"/>
      <c r="T23" s="62"/>
      <c r="U23" s="63"/>
      <c r="V23" s="77"/>
      <c r="W23" s="60"/>
      <c r="X23" s="46" t="str">
        <f t="shared" si="7"/>
        <v/>
      </c>
      <c r="Y23" s="46" t="str">
        <f>IF(NOT(AND(LEFT(R23,1)="L",R23&lt;&gt;"LIGNE")),"",IF(UPPER(TRIM(W23))="QS","Qt. suffisante",IF(AJ23="","",IF(AF23="MASSE",IF(AJ23&gt;=1,"Kg","g"),IF(AF23="VOLUME",IF(AJ23&gt;=1,"L","cl"),IFERROR(VLOOKUP(UPPER(TRIM(V23)),AP4:AS49,4,FALSE),V23))))))</f>
        <v/>
      </c>
      <c r="Z23" s="45" t="str">
        <f t="shared" si="8"/>
        <v/>
      </c>
      <c r="AA23" s="45" t="str">
        <f>IF(NOT(AND(LEFT(R23,1)="L",R23&lt;&gt;"LIGNE")),"",IF(UPPER(TRIM(W23))="QS","Qt. suffisante",IF(AI23="","",IF(AF23="MASSE",IF(AI23&gt;=1,"Kg","g"),IF(AF23="VOLUME",IF(AI23&gt;=1,"L","cl"),IFERROR(VLOOKUP(UPPER(TRIM(V23)),AP4:AS49,4,FALSE),V23))))))</f>
        <v/>
      </c>
      <c r="AB23" s="47" t="str">
        <f t="shared" si="9"/>
        <v/>
      </c>
      <c r="AC23" s="47" t="str">
        <f t="shared" si="10"/>
        <v/>
      </c>
      <c r="AD23" s="47" t="str">
        <f t="shared" si="11"/>
        <v/>
      </c>
      <c r="AE23" s="1"/>
      <c r="AF23" s="48" t="str">
        <f>IF(NOT(AND(LEFT(R23,1)="L",R23&lt;&gt;"LIGNE")),"",IFERROR(VLOOKUP(UPPER(TRIM(V23)),AP4:AS49,2,FALSE),""))</f>
        <v/>
      </c>
      <c r="AG23" s="49" t="str">
        <f>IF(NOT(AND(LEFT(R23,1)="L",R23&lt;&gt;"LIGNE")),"",IFERROR(VLOOKUP(UPPER(TRIM(V23)),AP4:AS49,3,FALSE),""))</f>
        <v/>
      </c>
      <c r="AH23" s="49" t="str">
        <f t="shared" si="12"/>
        <v/>
      </c>
      <c r="AI23" s="49" t="str">
        <f t="shared" si="13"/>
        <v/>
      </c>
      <c r="AJ23" s="49" t="str">
        <f t="shared" si="14"/>
        <v/>
      </c>
      <c r="AK23" s="40">
        <f>IF(R23="RECETTE","",IF(R23="PRINCIPAL AUTEUR",IF(OR(S23="",T23="",V23="",W23="",S23=0),"",IFERROR(IF(OR(VLOOKUP(UPPER(TRIM(SUBSTITUTE(T23,CHAR(160)," "))),AP4:AS49,2,FALSE)&lt;&gt;VLOOKUP(UPPER(TRIM(SUBSTITUTE(W23,CHAR(160)," "))),AP4:AS49,2,FALSE),AND(VLOOKUP(UPPER(TRIM(SUBSTITUTE(T23,CHAR(160)," "))),AP4:AS49,2,FALSE)="AUTRE",UPPER(TRIM(SUBSTITUTE(T23,CHAR(160)," ")))&lt;&gt;UPPER(TRIM(SUBSTITUTE(W23,CHAR(160)," "))))),"",(V23*VLOOKUP(UPPER(TRIM(SUBSTITUTE(W23,CHAR(160)," "))),AP4:AS49,3,FALSE))/(S23*VLOOKUP(UPPER(TRIM(SUBSTITUTE(T23,CHAR(160)," "))),AP4:AS49,3,FALSE))),"")),IFERROR(AK22,"")))</f>
        <v>1.375</v>
      </c>
      <c r="AL23" s="40">
        <f t="shared" si="15"/>
        <v>1.5</v>
      </c>
      <c r="AM23" s="50" t="str">
        <f t="shared" si="16"/>
        <v>BRAISÉ DE PORC AU LAIT</v>
      </c>
      <c r="AN23" s="1"/>
      <c r="AO23" s="1"/>
      <c r="AP23" s="64" t="s">
        <v>367</v>
      </c>
      <c r="AQ23" s="16" t="s">
        <v>36</v>
      </c>
      <c r="AR23" s="17">
        <v>0.1</v>
      </c>
      <c r="AS23" s="16" t="s">
        <v>0</v>
      </c>
      <c r="AU23" s="133" t="s">
        <v>564</v>
      </c>
      <c r="AV23" s="133"/>
      <c r="AW23" s="133"/>
      <c r="AX23" s="133"/>
      <c r="AY23" s="133"/>
      <c r="AZ23" s="133"/>
      <c r="BB23" s="280" t="s">
        <v>473</v>
      </c>
      <c r="BC23" s="272"/>
      <c r="BD23" s="272"/>
      <c r="BE23" s="272"/>
      <c r="BF23" s="272"/>
      <c r="BG23" s="272"/>
      <c r="BH23" s="281"/>
      <c r="BJ23" s="229">
        <v>1</v>
      </c>
    </row>
    <row r="24" spans="1:62" ht="20.100000000000001" customHeight="1" x14ac:dyDescent="0.25">
      <c r="A24" s="232" t="s">
        <v>237</v>
      </c>
      <c r="B24" s="500"/>
      <c r="C24" s="501"/>
      <c r="D24" s="501"/>
      <c r="E24" s="501"/>
      <c r="F24" s="501"/>
      <c r="G24" s="501"/>
      <c r="H24" s="501"/>
      <c r="I24" s="502"/>
      <c r="J24" s="131" t="s">
        <v>237</v>
      </c>
      <c r="K24" s="255" t="str">
        <f t="shared" si="6"/>
        <v>►</v>
      </c>
      <c r="L24" s="270"/>
      <c r="M24" s="265"/>
      <c r="N24" s="265"/>
      <c r="O24" s="266"/>
      <c r="P24" s="266"/>
      <c r="Q24" s="1"/>
      <c r="R24" s="186" t="str" cm="1">
        <f t="array" ref="R24">IF(ISBLANK(V24),"","L"&amp;TEXT(--RIGHT(LOOKUP(2,1/(R13:R23&lt;&gt;""),R13:R23),3)+1,"000"))</f>
        <v/>
      </c>
      <c r="S24" s="110"/>
      <c r="T24" s="62"/>
      <c r="U24" s="63"/>
      <c r="V24" s="77"/>
      <c r="W24" s="60"/>
      <c r="X24" s="46" t="str">
        <f t="shared" si="7"/>
        <v/>
      </c>
      <c r="Y24" s="46" t="str">
        <f>IF(NOT(AND(LEFT(R24,1)="L",R24&lt;&gt;"LIGNE")),"",IF(UPPER(TRIM(W24))="QS","Qt. suffisante",IF(AJ24="","",IF(AF24="MASSE",IF(AJ24&gt;=1,"Kg","g"),IF(AF24="VOLUME",IF(AJ24&gt;=1,"L","cl"),IFERROR(VLOOKUP(UPPER(TRIM(V24)),AP4:AS49,4,FALSE),V24))))))</f>
        <v/>
      </c>
      <c r="Z24" s="45" t="str">
        <f t="shared" si="8"/>
        <v/>
      </c>
      <c r="AA24" s="45" t="str">
        <f>IF(NOT(AND(LEFT(R24,1)="L",R24&lt;&gt;"LIGNE")),"",IF(UPPER(TRIM(W24))="QS","Qt. suffisante",IF(AI24="","",IF(AF24="MASSE",IF(AI24&gt;=1,"Kg","g"),IF(AF24="VOLUME",IF(AI24&gt;=1,"L","cl"),IFERROR(VLOOKUP(UPPER(TRIM(V24)),AP4:AS49,4,FALSE),V24))))))</f>
        <v/>
      </c>
      <c r="AB24" s="47" t="str">
        <f t="shared" si="9"/>
        <v/>
      </c>
      <c r="AC24" s="47" t="str">
        <f t="shared" si="10"/>
        <v/>
      </c>
      <c r="AD24" s="47" t="str">
        <f t="shared" si="11"/>
        <v/>
      </c>
      <c r="AE24" s="1"/>
      <c r="AF24" s="48" t="str">
        <f>IF(NOT(AND(LEFT(R24,1)="L",R24&lt;&gt;"LIGNE")),"",IFERROR(VLOOKUP(UPPER(TRIM(V24)),AP4:AS49,2,FALSE),""))</f>
        <v/>
      </c>
      <c r="AG24" s="49" t="str">
        <f>IF(NOT(AND(LEFT(R24,1)="L",R24&lt;&gt;"LIGNE")),"",IFERROR(VLOOKUP(UPPER(TRIM(V24)),AP4:AS49,3,FALSE),""))</f>
        <v/>
      </c>
      <c r="AH24" s="49" t="str">
        <f t="shared" si="12"/>
        <v/>
      </c>
      <c r="AI24" s="49" t="str">
        <f t="shared" si="13"/>
        <v/>
      </c>
      <c r="AJ24" s="49" t="str">
        <f t="shared" si="14"/>
        <v/>
      </c>
      <c r="AK24" s="40">
        <f>IF(R24="RECETTE","",IF(R24="PRINCIPAL AUTEUR",IF(OR(S24="",T24="",V24="",W24="",S24=0),"",IFERROR(IF(OR(VLOOKUP(UPPER(TRIM(SUBSTITUTE(T24,CHAR(160)," "))),AP4:AS49,2,FALSE)&lt;&gt;VLOOKUP(UPPER(TRIM(SUBSTITUTE(W24,CHAR(160)," "))),AP4:AS49,2,FALSE),AND(VLOOKUP(UPPER(TRIM(SUBSTITUTE(T24,CHAR(160)," "))),AP4:AS49,2,FALSE)="AUTRE",UPPER(TRIM(SUBSTITUTE(T24,CHAR(160)," ")))&lt;&gt;UPPER(TRIM(SUBSTITUTE(W24,CHAR(160)," "))))),"",(V24*VLOOKUP(UPPER(TRIM(SUBSTITUTE(W24,CHAR(160)," "))),AP4:AS49,3,FALSE))/(S24*VLOOKUP(UPPER(TRIM(SUBSTITUTE(T24,CHAR(160)," "))),AP4:AS49,3,FALSE))),"")),IFERROR(AK23,"")))</f>
        <v>1.375</v>
      </c>
      <c r="AL24" s="40">
        <f t="shared" si="15"/>
        <v>1.5</v>
      </c>
      <c r="AM24" s="50" t="str">
        <f t="shared" si="16"/>
        <v>BRAISÉ DE PORC AU LAIT</v>
      </c>
      <c r="AN24" s="1"/>
      <c r="AO24" s="1"/>
      <c r="AP24" s="65" t="s">
        <v>444</v>
      </c>
      <c r="AQ24" s="16" t="s">
        <v>59</v>
      </c>
      <c r="AR24" s="17">
        <v>1</v>
      </c>
      <c r="AS24" s="16" t="s">
        <v>60</v>
      </c>
      <c r="AU24" s="133" t="s">
        <v>563</v>
      </c>
      <c r="AV24" s="133"/>
      <c r="AW24" s="133"/>
      <c r="AX24" s="133"/>
      <c r="AY24" s="133"/>
      <c r="AZ24" s="133"/>
      <c r="BB24" s="262"/>
      <c r="BC24" s="263"/>
      <c r="BD24" s="257"/>
      <c r="BE24" s="257"/>
      <c r="BF24" s="257"/>
      <c r="BG24" s="257"/>
      <c r="BH24" s="258"/>
      <c r="BJ24" s="229">
        <v>1</v>
      </c>
    </row>
    <row r="25" spans="1:62" ht="20.100000000000001" customHeight="1" x14ac:dyDescent="0.25">
      <c r="A25" s="232" t="s">
        <v>237</v>
      </c>
      <c r="B25" s="138"/>
      <c r="C25" s="282" t="s">
        <v>242</v>
      </c>
      <c r="D25" s="283" t="s">
        <v>243</v>
      </c>
      <c r="E25" s="179"/>
      <c r="F25" s="179"/>
      <c r="G25" s="179"/>
      <c r="H25" s="179"/>
      <c r="I25" s="180"/>
      <c r="J25" s="131" t="s">
        <v>237</v>
      </c>
      <c r="K25" s="255" t="str">
        <f t="shared" si="6"/>
        <v>►</v>
      </c>
      <c r="L25" s="272"/>
      <c r="M25" s="272"/>
      <c r="N25" s="272"/>
      <c r="O25" s="272"/>
      <c r="P25" s="272"/>
      <c r="Q25" s="1"/>
      <c r="R25" s="186" t="str" cm="1">
        <f t="array" ref="R25">IF(ISBLANK(V25),"","L"&amp;TEXT(--RIGHT(LOOKUP(2,1/(R13:R24&lt;&gt;""),R13:R24),3)+1,"000"))</f>
        <v/>
      </c>
      <c r="S25" s="110"/>
      <c r="T25" s="62"/>
      <c r="U25" s="63"/>
      <c r="V25" s="77"/>
      <c r="W25" s="60"/>
      <c r="X25" s="46" t="str">
        <f t="shared" si="7"/>
        <v/>
      </c>
      <c r="Y25" s="46" t="str">
        <f>IF(NOT(AND(LEFT(R25,1)="L",R25&lt;&gt;"LIGNE")),"",IF(UPPER(TRIM(W25))="QS","Qt. suffisante",IF(AJ25="","",IF(AF25="MASSE",IF(AJ25&gt;=1,"Kg","g"),IF(AF25="VOLUME",IF(AJ25&gt;=1,"L","cl"),IFERROR(VLOOKUP(UPPER(TRIM(V25)),AP4:AS49,4,FALSE),V25))))))</f>
        <v/>
      </c>
      <c r="Z25" s="45" t="str">
        <f t="shared" si="8"/>
        <v/>
      </c>
      <c r="AA25" s="45" t="str">
        <f>IF(NOT(AND(LEFT(R25,1)="L",R25&lt;&gt;"LIGNE")),"",IF(UPPER(TRIM(W25))="QS","Qt. suffisante",IF(AI25="","",IF(AF25="MASSE",IF(AI25&gt;=1,"Kg","g"),IF(AF25="VOLUME",IF(AI25&gt;=1,"L","cl"),IFERROR(VLOOKUP(UPPER(TRIM(V25)),AP4:AS49,4,FALSE),V25))))))</f>
        <v/>
      </c>
      <c r="AB25" s="47" t="str">
        <f t="shared" si="9"/>
        <v/>
      </c>
      <c r="AC25" s="47" t="str">
        <f t="shared" si="10"/>
        <v/>
      </c>
      <c r="AD25" s="47" t="str">
        <f t="shared" si="11"/>
        <v/>
      </c>
      <c r="AE25" s="1"/>
      <c r="AF25" s="48" t="str">
        <f>IF(NOT(AND(LEFT(R25,1)="L",R25&lt;&gt;"LIGNE")),"",IFERROR(VLOOKUP(UPPER(TRIM(V25)),AP4:AS49,2,FALSE),""))</f>
        <v/>
      </c>
      <c r="AG25" s="49" t="str">
        <f>IF(NOT(AND(LEFT(R25,1)="L",R25&lt;&gt;"LIGNE")),"",IFERROR(VLOOKUP(UPPER(TRIM(V25)),AP4:AS49,3,FALSE),""))</f>
        <v/>
      </c>
      <c r="AH25" s="49" t="str">
        <f t="shared" si="12"/>
        <v/>
      </c>
      <c r="AI25" s="49" t="str">
        <f t="shared" si="13"/>
        <v/>
      </c>
      <c r="AJ25" s="49" t="str">
        <f t="shared" si="14"/>
        <v/>
      </c>
      <c r="AK25" s="40">
        <f>IF(R25="RECETTE","",IF(R25="PRINCIPAL AUTEUR",IF(OR(S25="",T25="",V25="",W25="",S25=0),"",IFERROR(IF(OR(VLOOKUP(UPPER(TRIM(SUBSTITUTE(T25,CHAR(160)," "))),AP4:AS49,2,FALSE)&lt;&gt;VLOOKUP(UPPER(TRIM(SUBSTITUTE(W25,CHAR(160)," "))),AP4:AS49,2,FALSE),AND(VLOOKUP(UPPER(TRIM(SUBSTITUTE(T25,CHAR(160)," "))),AP4:AS49,2,FALSE)="AUTRE",UPPER(TRIM(SUBSTITUTE(T25,CHAR(160)," ")))&lt;&gt;UPPER(TRIM(SUBSTITUTE(W25,CHAR(160)," "))))),"",(V25*VLOOKUP(UPPER(TRIM(SUBSTITUTE(W25,CHAR(160)," "))),AP4:AS49,3,FALSE))/(S25*VLOOKUP(UPPER(TRIM(SUBSTITUTE(T25,CHAR(160)," "))),AP4:AS49,3,FALSE))),"")),IFERROR(AK24,"")))</f>
        <v>1.375</v>
      </c>
      <c r="AL25" s="40">
        <f t="shared" si="15"/>
        <v>1.5</v>
      </c>
      <c r="AM25" s="50" t="str">
        <f t="shared" si="16"/>
        <v>BRAISÉ DE PORC AU LAIT</v>
      </c>
      <c r="AN25" s="1"/>
      <c r="AO25" s="1"/>
      <c r="AP25" s="60" t="s">
        <v>62</v>
      </c>
      <c r="AQ25" s="16" t="s">
        <v>59</v>
      </c>
      <c r="AR25" s="17">
        <v>1</v>
      </c>
      <c r="AS25" s="16" t="s">
        <v>60</v>
      </c>
      <c r="AU25" s="284" t="s">
        <v>510</v>
      </c>
      <c r="AV25" s="284"/>
      <c r="AW25" s="284"/>
      <c r="AX25" s="284"/>
      <c r="AY25" s="284"/>
      <c r="AZ25" s="284"/>
      <c r="BB25" s="460" t="s">
        <v>489</v>
      </c>
      <c r="BC25" s="461"/>
      <c r="BD25" s="461"/>
      <c r="BE25" s="461"/>
      <c r="BF25" s="461"/>
      <c r="BG25" s="461"/>
      <c r="BH25" s="462"/>
      <c r="BJ25" s="229">
        <v>1</v>
      </c>
    </row>
    <row r="26" spans="1:62" ht="20.100000000000001" customHeight="1" x14ac:dyDescent="0.25">
      <c r="A26" s="232" t="s">
        <v>237</v>
      </c>
      <c r="B26" s="138"/>
      <c r="C26" s="282"/>
      <c r="D26" s="283" t="s">
        <v>244</v>
      </c>
      <c r="E26" s="179"/>
      <c r="F26" s="179"/>
      <c r="G26" s="179"/>
      <c r="H26" s="179"/>
      <c r="I26" s="180"/>
      <c r="J26" s="131" t="s">
        <v>237</v>
      </c>
      <c r="K26" s="255" t="str">
        <f t="shared" si="6"/>
        <v>►</v>
      </c>
      <c r="L26" s="272"/>
      <c r="M26" s="272"/>
      <c r="N26" s="272"/>
      <c r="O26" s="272"/>
      <c r="P26" s="272"/>
      <c r="Q26" s="1"/>
      <c r="R26" s="186" t="str" cm="1">
        <f t="array" ref="R26">IF(ISBLANK(V26),"","L"&amp;TEXT(--RIGHT(LOOKUP(2,1/(R13:R25&lt;&gt;""),R13:R25),3)+1,"000"))</f>
        <v/>
      </c>
      <c r="S26" s="110"/>
      <c r="T26" s="62"/>
      <c r="U26" s="63"/>
      <c r="V26" s="77"/>
      <c r="W26" s="60"/>
      <c r="X26" s="46" t="str">
        <f t="shared" si="7"/>
        <v/>
      </c>
      <c r="Y26" s="46" t="str">
        <f>IF(NOT(AND(LEFT(R26,1)="L",R26&lt;&gt;"LIGNE")),"",IF(UPPER(TRIM(W26))="QS","Qt. suffisante",IF(AJ26="","",IF(AF26="MASSE",IF(AJ26&gt;=1,"Kg","g"),IF(AF26="VOLUME",IF(AJ26&gt;=1,"L","cl"),IFERROR(VLOOKUP(UPPER(TRIM(V26)),AP4:AS49,4,FALSE),V26))))))</f>
        <v/>
      </c>
      <c r="Z26" s="45" t="str">
        <f t="shared" si="8"/>
        <v/>
      </c>
      <c r="AA26" s="45" t="str">
        <f>IF(NOT(AND(LEFT(R26,1)="L",R26&lt;&gt;"LIGNE")),"",IF(UPPER(TRIM(W26))="QS","Qt. suffisante",IF(AI26="","",IF(AF26="MASSE",IF(AI26&gt;=1,"Kg","g"),IF(AF26="VOLUME",IF(AI26&gt;=1,"L","cl"),IFERROR(VLOOKUP(UPPER(TRIM(V26)),AP4:AS49,4,FALSE),V26))))))</f>
        <v/>
      </c>
      <c r="AB26" s="47" t="str">
        <f t="shared" si="9"/>
        <v/>
      </c>
      <c r="AC26" s="47" t="str">
        <f t="shared" si="10"/>
        <v/>
      </c>
      <c r="AD26" s="47" t="str">
        <f t="shared" si="11"/>
        <v/>
      </c>
      <c r="AE26" s="1"/>
      <c r="AF26" s="48" t="str">
        <f>IF(NOT(AND(LEFT(R26,1)="L",R26&lt;&gt;"LIGNE")),"",IFERROR(VLOOKUP(UPPER(TRIM(V26)),AP4:AS49,2,FALSE),""))</f>
        <v/>
      </c>
      <c r="AG26" s="49" t="str">
        <f>IF(NOT(AND(LEFT(R26,1)="L",R26&lt;&gt;"LIGNE")),"",IFERROR(VLOOKUP(UPPER(TRIM(V26)),AP4:AS49,3,FALSE),""))</f>
        <v/>
      </c>
      <c r="AH26" s="49" t="str">
        <f t="shared" si="12"/>
        <v/>
      </c>
      <c r="AI26" s="49" t="str">
        <f t="shared" si="13"/>
        <v/>
      </c>
      <c r="AJ26" s="49" t="str">
        <f t="shared" si="14"/>
        <v/>
      </c>
      <c r="AK26" s="40">
        <f>IF(R26="RECETTE","",IF(R26="PRINCIPAL AUTEUR",IF(OR(S26="",T26="",V26="",W26="",S26=0),"",IFERROR(IF(OR(VLOOKUP(UPPER(TRIM(SUBSTITUTE(T26,CHAR(160)," "))),AP4:AS49,2,FALSE)&lt;&gt;VLOOKUP(UPPER(TRIM(SUBSTITUTE(W26,CHAR(160)," "))),AP4:AS49,2,FALSE),AND(VLOOKUP(UPPER(TRIM(SUBSTITUTE(T26,CHAR(160)," "))),AP4:AS49,2,FALSE)="AUTRE",UPPER(TRIM(SUBSTITUTE(T26,CHAR(160)," ")))&lt;&gt;UPPER(TRIM(SUBSTITUTE(W26,CHAR(160)," "))))),"",(V26*VLOOKUP(UPPER(TRIM(SUBSTITUTE(W26,CHAR(160)," "))),AP4:AS49,3,FALSE))/(S26*VLOOKUP(UPPER(TRIM(SUBSTITUTE(T26,CHAR(160)," "))),AP4:AS49,3,FALSE))),"")),IFERROR(AK25,"")))</f>
        <v>1.375</v>
      </c>
      <c r="AL26" s="40">
        <f t="shared" si="15"/>
        <v>1.5</v>
      </c>
      <c r="AM26" s="50" t="str">
        <f t="shared" si="16"/>
        <v>BRAISÉ DE PORC AU LAIT</v>
      </c>
      <c r="AN26" s="1"/>
      <c r="AO26" s="1"/>
      <c r="AP26" s="65" t="s">
        <v>445</v>
      </c>
      <c r="AQ26" s="16" t="s">
        <v>59</v>
      </c>
      <c r="AR26" s="17">
        <v>1</v>
      </c>
      <c r="AS26" s="16" t="s">
        <v>65</v>
      </c>
      <c r="AU26" s="284" t="s">
        <v>509</v>
      </c>
      <c r="AV26" s="284"/>
      <c r="AW26" s="284"/>
      <c r="AX26" s="284"/>
      <c r="AY26" s="284"/>
      <c r="AZ26" s="284"/>
      <c r="BB26" s="463" t="s">
        <v>487</v>
      </c>
      <c r="BC26" s="464" t="s">
        <v>537</v>
      </c>
      <c r="BD26" s="464"/>
      <c r="BE26" s="464"/>
      <c r="BF26" s="464"/>
      <c r="BG26" s="464"/>
      <c r="BH26" s="465"/>
      <c r="BJ26" s="229">
        <v>1</v>
      </c>
    </row>
    <row r="27" spans="1:62" ht="20.100000000000001" customHeight="1" x14ac:dyDescent="0.25">
      <c r="A27" s="232" t="s">
        <v>237</v>
      </c>
      <c r="B27" s="138"/>
      <c r="C27" s="179"/>
      <c r="D27" s="179"/>
      <c r="E27" s="179"/>
      <c r="F27" s="179"/>
      <c r="G27" s="179"/>
      <c r="H27" s="179"/>
      <c r="I27" s="180"/>
      <c r="J27" s="131" t="s">
        <v>237</v>
      </c>
      <c r="K27" s="255" t="str">
        <f t="shared" si="6"/>
        <v>►</v>
      </c>
      <c r="L27" s="272"/>
      <c r="M27" s="272"/>
      <c r="N27" s="272"/>
      <c r="O27" s="272"/>
      <c r="P27" s="272"/>
      <c r="Q27" s="1"/>
      <c r="R27" s="186" t="str" cm="1">
        <f t="array" ref="R27">IF(ISBLANK(V27),"","L"&amp;TEXT(--RIGHT(LOOKUP(2,1/(R13:R26&lt;&gt;""),R13:R26),3)+1,"000"))</f>
        <v/>
      </c>
      <c r="S27" s="110"/>
      <c r="T27" s="62"/>
      <c r="U27" s="63"/>
      <c r="V27" s="77"/>
      <c r="W27" s="60"/>
      <c r="X27" s="46" t="str">
        <f t="shared" si="7"/>
        <v/>
      </c>
      <c r="Y27" s="46" t="str">
        <f>IF(NOT(AND(LEFT(R27,1)="L",R27&lt;&gt;"LIGNE")),"",IF(UPPER(TRIM(W27))="QS","Qt. suffisante",IF(AJ27="","",IF(AF27="MASSE",IF(AJ27&gt;=1,"Kg","g"),IF(AF27="VOLUME",IF(AJ27&gt;=1,"L","cl"),IFERROR(VLOOKUP(UPPER(TRIM(V27)),AP4:AS49,4,FALSE),V27))))))</f>
        <v/>
      </c>
      <c r="Z27" s="45" t="str">
        <f t="shared" si="8"/>
        <v/>
      </c>
      <c r="AA27" s="45" t="str">
        <f>IF(NOT(AND(LEFT(R27,1)="L",R27&lt;&gt;"LIGNE")),"",IF(UPPER(TRIM(W27))="QS","Qt. suffisante",IF(AI27="","",IF(AF27="MASSE",IF(AI27&gt;=1,"Kg","g"),IF(AF27="VOLUME",IF(AI27&gt;=1,"L","cl"),IFERROR(VLOOKUP(UPPER(TRIM(V27)),AP4:AS49,4,FALSE),V27))))))</f>
        <v/>
      </c>
      <c r="AB27" s="47" t="str">
        <f t="shared" si="9"/>
        <v/>
      </c>
      <c r="AC27" s="47" t="str">
        <f t="shared" si="10"/>
        <v/>
      </c>
      <c r="AD27" s="47" t="str">
        <f t="shared" si="11"/>
        <v/>
      </c>
      <c r="AE27" s="1"/>
      <c r="AF27" s="48" t="str">
        <f>IF(NOT(AND(LEFT(R27,1)="L",R27&lt;&gt;"LIGNE")),"",IFERROR(VLOOKUP(UPPER(TRIM(V27)),AP4:AS49,2,FALSE),""))</f>
        <v/>
      </c>
      <c r="AG27" s="49" t="str">
        <f>IF(NOT(AND(LEFT(R27,1)="L",R27&lt;&gt;"LIGNE")),"",IFERROR(VLOOKUP(UPPER(TRIM(V27)),AP4:AS49,3,FALSE),""))</f>
        <v/>
      </c>
      <c r="AH27" s="49" t="str">
        <f t="shared" si="12"/>
        <v/>
      </c>
      <c r="AI27" s="49" t="str">
        <f t="shared" si="13"/>
        <v/>
      </c>
      <c r="AJ27" s="49" t="str">
        <f t="shared" si="14"/>
        <v/>
      </c>
      <c r="AK27" s="40">
        <f>IF(R27="RECETTE","",IF(R27="PRINCIPAL AUTEUR",IF(OR(S27="",T27="",V27="",W27="",S27=0),"",IFERROR(IF(OR(VLOOKUP(UPPER(TRIM(SUBSTITUTE(T27,CHAR(160)," "))),AP4:AS49,2,FALSE)&lt;&gt;VLOOKUP(UPPER(TRIM(SUBSTITUTE(W27,CHAR(160)," "))),AP4:AS49,2,FALSE),AND(VLOOKUP(UPPER(TRIM(SUBSTITUTE(T27,CHAR(160)," "))),AP4:AS49,2,FALSE)="AUTRE",UPPER(TRIM(SUBSTITUTE(T27,CHAR(160)," ")))&lt;&gt;UPPER(TRIM(SUBSTITUTE(W27,CHAR(160)," "))))),"",(V27*VLOOKUP(UPPER(TRIM(SUBSTITUTE(W27,CHAR(160)," "))),AP4:AS49,3,FALSE))/(S27*VLOOKUP(UPPER(TRIM(SUBSTITUTE(T27,CHAR(160)," "))),AP4:AS49,3,FALSE))),"")),IFERROR(AK26,"")))</f>
        <v>1.375</v>
      </c>
      <c r="AL27" s="40">
        <f t="shared" si="15"/>
        <v>1.5</v>
      </c>
      <c r="AM27" s="50" t="str">
        <f t="shared" si="16"/>
        <v>BRAISÉ DE PORC AU LAIT</v>
      </c>
      <c r="AN27" s="1"/>
      <c r="AO27" s="1"/>
      <c r="AP27" s="65" t="s">
        <v>446</v>
      </c>
      <c r="AQ27" s="16" t="s">
        <v>59</v>
      </c>
      <c r="AR27" s="17">
        <v>1</v>
      </c>
      <c r="AS27" s="16" t="s">
        <v>68</v>
      </c>
      <c r="AU27" s="285" t="s">
        <v>512</v>
      </c>
      <c r="AV27" s="285"/>
      <c r="AW27" s="285"/>
      <c r="AX27" s="285"/>
      <c r="AY27" s="285"/>
      <c r="AZ27" s="285"/>
      <c r="BB27" s="463"/>
      <c r="BC27" s="464"/>
      <c r="BD27" s="464"/>
      <c r="BE27" s="464"/>
      <c r="BF27" s="464"/>
      <c r="BG27" s="464"/>
      <c r="BH27" s="465"/>
      <c r="BJ27" s="229">
        <v>1</v>
      </c>
    </row>
    <row r="28" spans="1:62" ht="20.100000000000001" customHeight="1" x14ac:dyDescent="0.25">
      <c r="A28" s="232" t="s">
        <v>237</v>
      </c>
      <c r="B28" s="138"/>
      <c r="C28" s="466" t="s">
        <v>530</v>
      </c>
      <c r="D28" s="466"/>
      <c r="E28" s="466"/>
      <c r="F28" s="466"/>
      <c r="G28" s="181"/>
      <c r="H28" s="181"/>
      <c r="I28" s="182"/>
      <c r="J28" s="131" t="s">
        <v>237</v>
      </c>
      <c r="K28" s="255" t="str">
        <f t="shared" si="6"/>
        <v>A</v>
      </c>
      <c r="L28" s="272"/>
      <c r="M28" s="272"/>
      <c r="N28" s="272"/>
      <c r="O28" s="272"/>
      <c r="P28" s="272"/>
      <c r="Q28" s="1"/>
      <c r="R28" s="186" t="str" cm="1">
        <f t="array" ref="R28">IF(ISBLANK(V28),"","L"&amp;TEXT(--RIGHT(LOOKUP(2,1/(R13:R27&lt;&gt;""),R13:R27),3)+1,"000"))</f>
        <v>L011</v>
      </c>
      <c r="S28" s="110"/>
      <c r="T28" s="62" t="s">
        <v>56</v>
      </c>
      <c r="U28" s="63">
        <v>4</v>
      </c>
      <c r="V28" s="66" t="s">
        <v>464</v>
      </c>
      <c r="W28" s="60"/>
      <c r="X28" s="46">
        <f t="shared" si="7"/>
        <v>6</v>
      </c>
      <c r="Y28" s="46" t="str">
        <f>IF(NOT(AND(LEFT(R28,1)="L",R28&lt;&gt;"LIGNE")),"",IF(UPPER(TRIM(W28))="QS","Qt. suffisante",IF(AJ28="","",IF(AF28="MASSE",IF(AJ28&gt;=1,"Kg","g"),IF(AF28="VOLUME",IF(AJ28&gt;=1,"L","cl"),IFERROR(VLOOKUP(UPPER(TRIM(V28)),AP4:AS49,4,FALSE),V28))))))</f>
        <v>bac(s)</v>
      </c>
      <c r="Z28" s="45">
        <f t="shared" si="8"/>
        <v>6</v>
      </c>
      <c r="AA28" s="45" t="str">
        <f>IF(NOT(AND(LEFT(R28,1)="L",R28&lt;&gt;"LIGNE")),"",IF(UPPER(TRIM(W28))="QS","Qt. suffisante",IF(AI28="","",IF(AF28="MASSE",IF(AI28&gt;=1,"Kg","g"),IF(AF28="VOLUME",IF(AI28&gt;=1,"L","cl"),IFERROR(VLOOKUP(UPPER(TRIM(V28)),AP4:AS49,4,FALSE),V28))))))</f>
        <v>bac(s)</v>
      </c>
      <c r="AB28" s="47" t="str">
        <f t="shared" si="9"/>
        <v>OK</v>
      </c>
      <c r="AC28" s="47" t="str">
        <f t="shared" si="10"/>
        <v/>
      </c>
      <c r="AD28" s="47" t="str">
        <f t="shared" si="11"/>
        <v/>
      </c>
      <c r="AE28" s="1"/>
      <c r="AF28" s="48" t="str">
        <f>IF(NOT(AND(LEFT(R28,1)="L",R28&lt;&gt;"LIGNE")),"",IFERROR(VLOOKUP(UPPER(TRIM(V28)),AP4:AS49,2,FALSE),""))</f>
        <v>AUTRE</v>
      </c>
      <c r="AG28" s="49">
        <f>IF(NOT(AND(LEFT(R28,1)="L",R28&lt;&gt;"LIGNE")),"",IFERROR(VLOOKUP(UPPER(TRIM(V28)),AP4:AS49,3,FALSE),""))</f>
        <v>1</v>
      </c>
      <c r="AH28" s="49">
        <f t="shared" si="12"/>
        <v>4</v>
      </c>
      <c r="AI28" s="49">
        <f t="shared" si="13"/>
        <v>5.5</v>
      </c>
      <c r="AJ28" s="49">
        <f t="shared" si="14"/>
        <v>6</v>
      </c>
      <c r="AK28" s="40">
        <f>IF(R28="RECETTE","",IF(R28="PRINCIPAL AUTEUR",IF(OR(S28="",T28="",V28="",W28="",S28=0),"",IFERROR(IF(OR(VLOOKUP(UPPER(TRIM(SUBSTITUTE(T28,CHAR(160)," "))),AP4:AS49,2,FALSE)&lt;&gt;VLOOKUP(UPPER(TRIM(SUBSTITUTE(W28,CHAR(160)," "))),AP4:AS49,2,FALSE),AND(VLOOKUP(UPPER(TRIM(SUBSTITUTE(T28,CHAR(160)," "))),AP4:AS49,2,FALSE)="AUTRE",UPPER(TRIM(SUBSTITUTE(T28,CHAR(160)," ")))&lt;&gt;UPPER(TRIM(SUBSTITUTE(W28,CHAR(160)," "))))),"",(V28*VLOOKUP(UPPER(TRIM(SUBSTITUTE(W28,CHAR(160)," "))),AP4:AS49,3,FALSE))/(S28*VLOOKUP(UPPER(TRIM(SUBSTITUTE(T28,CHAR(160)," "))),AP4:AS49,3,FALSE))),"")),IFERROR(AK27,"")))</f>
        <v>1.375</v>
      </c>
      <c r="AL28" s="40">
        <f t="shared" si="15"/>
        <v>1.5</v>
      </c>
      <c r="AM28" s="50" t="str">
        <f t="shared" si="16"/>
        <v>BRAISÉ DE PORC AU LAIT</v>
      </c>
      <c r="AN28" s="1"/>
      <c r="AO28" s="1"/>
      <c r="AP28" s="65" t="s">
        <v>447</v>
      </c>
      <c r="AQ28" s="16" t="s">
        <v>59</v>
      </c>
      <c r="AR28" s="17">
        <v>1</v>
      </c>
      <c r="AS28" s="16" t="s">
        <v>69</v>
      </c>
      <c r="AU28" s="286" t="s">
        <v>513</v>
      </c>
      <c r="AV28" s="286"/>
      <c r="AW28" s="286"/>
      <c r="AX28" s="286"/>
      <c r="AY28" s="286"/>
      <c r="AZ28" s="286"/>
      <c r="BB28" s="467" t="s">
        <v>488</v>
      </c>
      <c r="BC28" s="464" t="s">
        <v>538</v>
      </c>
      <c r="BD28" s="464"/>
      <c r="BE28" s="464"/>
      <c r="BF28" s="464"/>
      <c r="BG28" s="464"/>
      <c r="BH28" s="465"/>
      <c r="BJ28" s="229">
        <v>1</v>
      </c>
    </row>
    <row r="29" spans="1:62" ht="20.100000000000001" customHeight="1" x14ac:dyDescent="0.25">
      <c r="A29" s="232" t="s">
        <v>237</v>
      </c>
      <c r="B29" s="138"/>
      <c r="C29" s="287" t="s">
        <v>245</v>
      </c>
      <c r="D29" s="288"/>
      <c r="E29" s="131"/>
      <c r="F29" s="131"/>
      <c r="G29" s="131"/>
      <c r="H29" s="131"/>
      <c r="I29" s="183"/>
      <c r="J29" s="131" t="s">
        <v>237</v>
      </c>
      <c r="K29" s="255" t="str">
        <f t="shared" si="6"/>
        <v>A</v>
      </c>
      <c r="L29" s="272"/>
      <c r="M29" s="272"/>
      <c r="N29" s="272"/>
      <c r="O29" s="272"/>
      <c r="P29" s="272"/>
      <c r="Q29" s="1"/>
      <c r="R29" s="186" t="str" cm="1">
        <f t="array" ref="R29">IF(ISBLANK(V29),"","L"&amp;TEXT(--RIGHT(LOOKUP(2,1/(R13:R28&lt;&gt;""),R13:R28),3)+1,"000"))</f>
        <v>L012</v>
      </c>
      <c r="S29" s="110"/>
      <c r="T29" s="62" t="s">
        <v>57</v>
      </c>
      <c r="U29" s="63">
        <v>1</v>
      </c>
      <c r="V29" s="66" t="s">
        <v>464</v>
      </c>
      <c r="W29" s="60"/>
      <c r="X29" s="46">
        <f t="shared" si="7"/>
        <v>2</v>
      </c>
      <c r="Y29" s="46" t="str">
        <f>IF(NOT(AND(LEFT(R29,1)="L",R29&lt;&gt;"LIGNE")),"",IF(UPPER(TRIM(W29))="QS","Qt. suffisante",IF(AJ29="","",IF(AF29="MASSE",IF(AJ29&gt;=1,"Kg","g"),IF(AF29="VOLUME",IF(AJ29&gt;=1,"L","cl"),IFERROR(VLOOKUP(UPPER(TRIM(V29)),AP4:AS49,4,FALSE),V29))))))</f>
        <v>bac(s)</v>
      </c>
      <c r="Z29" s="45">
        <f t="shared" si="8"/>
        <v>1</v>
      </c>
      <c r="AA29" s="45" t="str">
        <f>IF(NOT(AND(LEFT(R29,1)="L",R29&lt;&gt;"LIGNE")),"",IF(UPPER(TRIM(W29))="QS","Qt. suffisante",IF(AI29="","",IF(AF29="MASSE",IF(AI29&gt;=1,"Kg","g"),IF(AF29="VOLUME",IF(AI29&gt;=1,"L","cl"),IFERROR(VLOOKUP(UPPER(TRIM(V29)),AP4:AS49,4,FALSE),V29))))))</f>
        <v>bac(s)</v>
      </c>
      <c r="AB29" s="47" t="str">
        <f t="shared" si="9"/>
        <v>OK</v>
      </c>
      <c r="AC29" s="47" t="str">
        <f t="shared" si="10"/>
        <v/>
      </c>
      <c r="AD29" s="47" t="str">
        <f t="shared" si="11"/>
        <v/>
      </c>
      <c r="AE29" s="1"/>
      <c r="AF29" s="48" t="str">
        <f>IF(NOT(AND(LEFT(R29,1)="L",R29&lt;&gt;"LIGNE")),"",IFERROR(VLOOKUP(UPPER(TRIM(V29)),AP4:AS49,2,FALSE),""))</f>
        <v>AUTRE</v>
      </c>
      <c r="AG29" s="49">
        <f>IF(NOT(AND(LEFT(R29,1)="L",R29&lt;&gt;"LIGNE")),"",IFERROR(VLOOKUP(UPPER(TRIM(V29)),AP4:AS49,3,FALSE),""))</f>
        <v>1</v>
      </c>
      <c r="AH29" s="49">
        <f t="shared" si="12"/>
        <v>1</v>
      </c>
      <c r="AI29" s="49">
        <f t="shared" si="13"/>
        <v>1.375</v>
      </c>
      <c r="AJ29" s="49">
        <f t="shared" si="14"/>
        <v>1.5</v>
      </c>
      <c r="AK29" s="40">
        <f>IF(R29="RECETTE","",IF(R29="PRINCIPAL AUTEUR",IF(OR(S29="",T29="",V29="",W29="",S29=0),"",IFERROR(IF(OR(VLOOKUP(UPPER(TRIM(SUBSTITUTE(T29,CHAR(160)," "))),AP4:AS49,2,FALSE)&lt;&gt;VLOOKUP(UPPER(TRIM(SUBSTITUTE(W29,CHAR(160)," "))),AP4:AS49,2,FALSE),AND(VLOOKUP(UPPER(TRIM(SUBSTITUTE(T29,CHAR(160)," "))),AP4:AS49,2,FALSE)="AUTRE",UPPER(TRIM(SUBSTITUTE(T29,CHAR(160)," ")))&lt;&gt;UPPER(TRIM(SUBSTITUTE(W29,CHAR(160)," "))))),"",(V29*VLOOKUP(UPPER(TRIM(SUBSTITUTE(W29,CHAR(160)," "))),AP4:AS49,3,FALSE))/(S29*VLOOKUP(UPPER(TRIM(SUBSTITUTE(T29,CHAR(160)," "))),AP4:AS49,3,FALSE))),"")),IFERROR(AK28,"")))</f>
        <v>1.375</v>
      </c>
      <c r="AL29" s="40">
        <f t="shared" si="15"/>
        <v>1.5</v>
      </c>
      <c r="AM29" s="50" t="str">
        <f t="shared" si="16"/>
        <v>BRAISÉ DE PORC AU LAIT</v>
      </c>
      <c r="AN29" s="1"/>
      <c r="AO29" s="1"/>
      <c r="AP29" s="65" t="s">
        <v>448</v>
      </c>
      <c r="AQ29" s="16" t="s">
        <v>59</v>
      </c>
      <c r="AR29" s="17">
        <v>1</v>
      </c>
      <c r="AS29" s="16" t="s">
        <v>70</v>
      </c>
      <c r="AU29" s="289" t="s">
        <v>517</v>
      </c>
      <c r="AV29" s="289"/>
      <c r="AW29" s="289"/>
      <c r="AX29" s="289"/>
      <c r="AY29" s="289"/>
      <c r="AZ29" s="289"/>
      <c r="BB29" s="467"/>
      <c r="BC29" s="464"/>
      <c r="BD29" s="464"/>
      <c r="BE29" s="464"/>
      <c r="BF29" s="464"/>
      <c r="BG29" s="464"/>
      <c r="BH29" s="465"/>
      <c r="BJ29" s="229">
        <v>1</v>
      </c>
    </row>
    <row r="30" spans="1:62" ht="20.100000000000001" customHeight="1" x14ac:dyDescent="0.25">
      <c r="A30" s="232" t="s">
        <v>237</v>
      </c>
      <c r="B30" s="138"/>
      <c r="C30" s="287" t="s">
        <v>246</v>
      </c>
      <c r="D30" s="288"/>
      <c r="E30" s="131"/>
      <c r="F30" s="131"/>
      <c r="G30" s="131"/>
      <c r="H30" s="131"/>
      <c r="I30" s="183"/>
      <c r="J30" s="131" t="s">
        <v>237</v>
      </c>
      <c r="K30" s="255" t="str">
        <f t="shared" si="6"/>
        <v>A</v>
      </c>
      <c r="L30" s="279"/>
      <c r="M30" s="265"/>
      <c r="N30" s="265"/>
      <c r="O30" s="266"/>
      <c r="P30" s="266"/>
      <c r="Q30" s="1"/>
      <c r="R30" s="186" t="str" cm="1">
        <f t="array" ref="R30">IF(ISBLANK(V30),"","L"&amp;TEXT(--RIGHT(LOOKUP(2,1/(R13:R29&lt;&gt;""),R13:R29),3)+1,"000"))</f>
        <v>L013</v>
      </c>
      <c r="S30" s="110"/>
      <c r="T30" s="62" t="s">
        <v>58</v>
      </c>
      <c r="U30" s="63">
        <v>4</v>
      </c>
      <c r="V30" s="66" t="s">
        <v>464</v>
      </c>
      <c r="W30" s="60"/>
      <c r="X30" s="46">
        <f t="shared" si="7"/>
        <v>6</v>
      </c>
      <c r="Y30" s="46" t="str">
        <f>IF(NOT(AND(LEFT(R30,1)="L",R30&lt;&gt;"LIGNE")),"",IF(UPPER(TRIM(W30))="QS","Qt. suffisante",IF(AJ30="","",IF(AF30="MASSE",IF(AJ30&gt;=1,"Kg","g"),IF(AF30="VOLUME",IF(AJ30&gt;=1,"L","cl"),IFERROR(VLOOKUP(UPPER(TRIM(V30)),AP4:AS49,4,FALSE),V30))))))</f>
        <v>bac(s)</v>
      </c>
      <c r="Z30" s="45">
        <f t="shared" si="8"/>
        <v>6</v>
      </c>
      <c r="AA30" s="45" t="str">
        <f>IF(NOT(AND(LEFT(R30,1)="L",R30&lt;&gt;"LIGNE")),"",IF(UPPER(TRIM(W30))="QS","Qt. suffisante",IF(AI30="","",IF(AF30="MASSE",IF(AI30&gt;=1,"Kg","g"),IF(AF30="VOLUME",IF(AI30&gt;=1,"L","cl"),IFERROR(VLOOKUP(UPPER(TRIM(V30)),AP4:AS49,4,FALSE),V30))))))</f>
        <v>bac(s)</v>
      </c>
      <c r="AB30" s="47" t="str">
        <f t="shared" si="9"/>
        <v>OK</v>
      </c>
      <c r="AC30" s="47" t="str">
        <f t="shared" si="10"/>
        <v/>
      </c>
      <c r="AD30" s="47" t="str">
        <f t="shared" si="11"/>
        <v/>
      </c>
      <c r="AE30" s="1"/>
      <c r="AF30" s="48" t="str">
        <f>IF(NOT(AND(LEFT(R30,1)="L",R30&lt;&gt;"LIGNE")),"",IFERROR(VLOOKUP(UPPER(TRIM(V30)),AP4:AS49,2,FALSE),""))</f>
        <v>AUTRE</v>
      </c>
      <c r="AG30" s="49">
        <f>IF(NOT(AND(LEFT(R30,1)="L",R30&lt;&gt;"LIGNE")),"",IFERROR(VLOOKUP(UPPER(TRIM(V30)),AP4:AS49,3,FALSE),""))</f>
        <v>1</v>
      </c>
      <c r="AH30" s="49">
        <f t="shared" si="12"/>
        <v>4</v>
      </c>
      <c r="AI30" s="49">
        <f t="shared" si="13"/>
        <v>5.5</v>
      </c>
      <c r="AJ30" s="49">
        <f t="shared" si="14"/>
        <v>6</v>
      </c>
      <c r="AK30" s="40">
        <f>IF(R30="RECETTE","",IF(R30="PRINCIPAL AUTEUR",IF(OR(S30="",T30="",V30="",W30="",S30=0),"",IFERROR(IF(OR(VLOOKUP(UPPER(TRIM(SUBSTITUTE(T30,CHAR(160)," "))),AP4:AS49,2,FALSE)&lt;&gt;VLOOKUP(UPPER(TRIM(SUBSTITUTE(W30,CHAR(160)," "))),AP4:AS49,2,FALSE),AND(VLOOKUP(UPPER(TRIM(SUBSTITUTE(T30,CHAR(160)," "))),AP4:AS49,2,FALSE)="AUTRE",UPPER(TRIM(SUBSTITUTE(T30,CHAR(160)," ")))&lt;&gt;UPPER(TRIM(SUBSTITUTE(W30,CHAR(160)," "))))),"",(V30*VLOOKUP(UPPER(TRIM(SUBSTITUTE(W30,CHAR(160)," "))),AP4:AS49,3,FALSE))/(S30*VLOOKUP(UPPER(TRIM(SUBSTITUTE(T30,CHAR(160)," "))),AP4:AS49,3,FALSE))),"")),IFERROR(AK29,"")))</f>
        <v>1.375</v>
      </c>
      <c r="AL30" s="40">
        <f t="shared" si="15"/>
        <v>1.5</v>
      </c>
      <c r="AM30" s="50" t="str">
        <f t="shared" si="16"/>
        <v>BRAISÉ DE PORC AU LAIT</v>
      </c>
      <c r="AN30" s="1"/>
      <c r="AO30" s="1"/>
      <c r="AP30" s="65" t="s">
        <v>449</v>
      </c>
      <c r="AQ30" s="16" t="s">
        <v>59</v>
      </c>
      <c r="AR30" s="17">
        <v>1</v>
      </c>
      <c r="AS30" s="16" t="s">
        <v>71</v>
      </c>
      <c r="AU30" s="290" t="s">
        <v>514</v>
      </c>
      <c r="AV30" s="290"/>
      <c r="AW30" s="290"/>
      <c r="AX30" s="290"/>
      <c r="AY30" s="290"/>
      <c r="AZ30" s="290"/>
      <c r="BB30" s="291"/>
      <c r="BC30" s="276"/>
      <c r="BD30" s="276"/>
      <c r="BE30" s="276"/>
      <c r="BF30" s="276"/>
      <c r="BG30" s="276"/>
      <c r="BH30" s="277"/>
      <c r="BJ30" s="229">
        <v>1</v>
      </c>
    </row>
    <row r="31" spans="1:62" ht="20.100000000000001" customHeight="1" x14ac:dyDescent="0.25">
      <c r="A31" s="232" t="s">
        <v>237</v>
      </c>
      <c r="B31" s="138"/>
      <c r="C31" s="287" t="s">
        <v>247</v>
      </c>
      <c r="D31" s="288"/>
      <c r="E31" s="131"/>
      <c r="F31" s="131"/>
      <c r="G31" s="131"/>
      <c r="H31" s="131"/>
      <c r="I31" s="183"/>
      <c r="J31" s="131" t="s">
        <v>237</v>
      </c>
      <c r="K31" s="255" t="str">
        <f t="shared" si="6"/>
        <v>A</v>
      </c>
      <c r="L31" s="279" t="s">
        <v>322</v>
      </c>
      <c r="M31" s="265"/>
      <c r="N31" s="265"/>
      <c r="O31" s="266"/>
      <c r="P31" s="266"/>
      <c r="Q31" s="1"/>
      <c r="R31" s="186" t="str" cm="1">
        <f t="array" ref="R31">IF(ISBLANK(V31),"","L"&amp;TEXT(--RIGHT(LOOKUP(2,1/(R13:R30&lt;&gt;""),R13:R30),3)+1,"000"))</f>
        <v>L014</v>
      </c>
      <c r="S31" s="110"/>
      <c r="T31" s="68" t="s">
        <v>61</v>
      </c>
      <c r="U31" s="69">
        <v>1</v>
      </c>
      <c r="V31" s="66" t="s">
        <v>464</v>
      </c>
      <c r="W31" s="60"/>
      <c r="X31" s="46">
        <f t="shared" si="7"/>
        <v>2</v>
      </c>
      <c r="Y31" s="46" t="str">
        <f>IF(NOT(AND(LEFT(R31,1)="L",R31&lt;&gt;"LIGNE")),"",IF(UPPER(TRIM(W31))="QS","Qt. suffisante",IF(AJ31="","",IF(AF31="MASSE",IF(AJ31&gt;=1,"Kg","g"),IF(AF31="VOLUME",IF(AJ31&gt;=1,"L","cl"),IFERROR(VLOOKUP(UPPER(TRIM(V31)),AP4:AS49,4,FALSE),V31))))))</f>
        <v>bac(s)</v>
      </c>
      <c r="Z31" s="45">
        <f t="shared" si="8"/>
        <v>1</v>
      </c>
      <c r="AA31" s="45" t="str">
        <f>IF(NOT(AND(LEFT(R31,1)="L",R31&lt;&gt;"LIGNE")),"",IF(UPPER(TRIM(W31))="QS","Qt. suffisante",IF(AI31="","",IF(AF31="MASSE",IF(AI31&gt;=1,"Kg","g"),IF(AF31="VOLUME",IF(AI31&gt;=1,"L","cl"),IFERROR(VLOOKUP(UPPER(TRIM(V31)),AP4:AS49,4,FALSE),V31))))))</f>
        <v>bac(s)</v>
      </c>
      <c r="AB31" s="47" t="str">
        <f t="shared" si="9"/>
        <v>OK</v>
      </c>
      <c r="AC31" s="47" t="str">
        <f t="shared" si="10"/>
        <v/>
      </c>
      <c r="AD31" s="47" t="str">
        <f t="shared" si="11"/>
        <v/>
      </c>
      <c r="AE31" s="1"/>
      <c r="AF31" s="48" t="str">
        <f>IF(NOT(AND(LEFT(R31,1)="L",R31&lt;&gt;"LIGNE")),"",IFERROR(VLOOKUP(UPPER(TRIM(V31)),AP4:AS49,2,FALSE),""))</f>
        <v>AUTRE</v>
      </c>
      <c r="AG31" s="49">
        <f>IF(NOT(AND(LEFT(R31,1)="L",R31&lt;&gt;"LIGNE")),"",IFERROR(VLOOKUP(UPPER(TRIM(V31)),AP4:AS49,3,FALSE),""))</f>
        <v>1</v>
      </c>
      <c r="AH31" s="49">
        <f t="shared" si="12"/>
        <v>1</v>
      </c>
      <c r="AI31" s="49">
        <f t="shared" si="13"/>
        <v>1.375</v>
      </c>
      <c r="AJ31" s="49">
        <f t="shared" si="14"/>
        <v>1.5</v>
      </c>
      <c r="AK31" s="40">
        <f>IF(R31="RECETTE","",IF(R31="PRINCIPAL AUTEUR",IF(OR(S31="",T31="",V31="",W31="",S31=0),"",IFERROR(IF(OR(VLOOKUP(UPPER(TRIM(SUBSTITUTE(T31,CHAR(160)," "))),AP4:AS49,2,FALSE)&lt;&gt;VLOOKUP(UPPER(TRIM(SUBSTITUTE(W31,CHAR(160)," "))),AP4:AS49,2,FALSE),AND(VLOOKUP(UPPER(TRIM(SUBSTITUTE(T31,CHAR(160)," "))),AP4:AS49,2,FALSE)="AUTRE",UPPER(TRIM(SUBSTITUTE(T31,CHAR(160)," ")))&lt;&gt;UPPER(TRIM(SUBSTITUTE(W31,CHAR(160)," "))))),"",(V31*VLOOKUP(UPPER(TRIM(SUBSTITUTE(W31,CHAR(160)," "))),AP4:AS49,3,FALSE))/(S31*VLOOKUP(UPPER(TRIM(SUBSTITUTE(T31,CHAR(160)," "))),AP4:AS49,3,FALSE))),"")),IFERROR(AK30,"")))</f>
        <v>1.375</v>
      </c>
      <c r="AL31" s="40">
        <f t="shared" si="15"/>
        <v>1.5</v>
      </c>
      <c r="AM31" s="50" t="str">
        <f t="shared" si="16"/>
        <v>BRAISÉ DE PORC AU LAIT</v>
      </c>
      <c r="AN31" s="1"/>
      <c r="AO31" s="1"/>
      <c r="AP31" s="65" t="s">
        <v>454</v>
      </c>
      <c r="AQ31" s="16" t="s">
        <v>59</v>
      </c>
      <c r="AR31" s="17">
        <v>1</v>
      </c>
      <c r="AS31" s="16" t="s">
        <v>73</v>
      </c>
      <c r="AU31" s="292" t="s">
        <v>515</v>
      </c>
      <c r="AV31" s="292"/>
      <c r="AW31" s="292"/>
      <c r="AX31" s="292"/>
      <c r="AY31" s="292"/>
      <c r="AZ31" s="292"/>
      <c r="BB31" s="293" t="s">
        <v>528</v>
      </c>
      <c r="BC31" s="263" t="s">
        <v>539</v>
      </c>
      <c r="BD31" s="257"/>
      <c r="BE31" s="257"/>
      <c r="BF31" s="257"/>
      <c r="BG31" s="257"/>
      <c r="BH31" s="258"/>
      <c r="BJ31" s="229">
        <v>1</v>
      </c>
    </row>
    <row r="32" spans="1:62" ht="20.100000000000001" customHeight="1" x14ac:dyDescent="0.25">
      <c r="A32" s="232" t="s">
        <v>237</v>
      </c>
      <c r="B32" s="138"/>
      <c r="C32" s="287" t="s">
        <v>248</v>
      </c>
      <c r="D32" s="288"/>
      <c r="E32" s="131"/>
      <c r="F32" s="131"/>
      <c r="G32" s="131"/>
      <c r="H32" s="131"/>
      <c r="I32" s="183"/>
      <c r="J32" s="131" t="s">
        <v>237</v>
      </c>
      <c r="K32" s="255" t="str">
        <f t="shared" si="6"/>
        <v>A</v>
      </c>
      <c r="L32" s="279" t="s">
        <v>325</v>
      </c>
      <c r="M32" s="265"/>
      <c r="N32" s="265"/>
      <c r="O32" s="266"/>
      <c r="P32" s="266"/>
      <c r="Q32" s="1"/>
      <c r="R32" s="186" t="str" cm="1">
        <f t="array" ref="R32">IF(ISBLANK(V32),"","L"&amp;TEXT(--RIGHT(LOOKUP(2,1/(R13:R31&lt;&gt;""),R13:R31),3)+1,"000"))</f>
        <v/>
      </c>
      <c r="S32" s="166" t="s">
        <v>570</v>
      </c>
      <c r="T32" s="62" t="s">
        <v>436</v>
      </c>
      <c r="U32" s="63"/>
      <c r="V32" s="77"/>
      <c r="W32" s="76"/>
      <c r="X32" s="46" t="str">
        <f t="shared" si="7"/>
        <v/>
      </c>
      <c r="Y32" s="46" t="str">
        <f>IF(NOT(AND(LEFT(R32,1)="L",R32&lt;&gt;"LIGNE")),"",IF(UPPER(TRIM(W32))="QS","Qt. suffisante",IF(AJ32="","",IF(AF32="MASSE",IF(AJ32&gt;=1,"Kg","g"),IF(AF32="VOLUME",IF(AJ32&gt;=1,"L","cl"),IFERROR(VLOOKUP(UPPER(TRIM(V32)),AP4:AS49,4,FALSE),V32))))))</f>
        <v/>
      </c>
      <c r="Z32" s="45" t="str">
        <f t="shared" si="8"/>
        <v/>
      </c>
      <c r="AA32" s="45" t="str">
        <f>IF(NOT(AND(LEFT(R32,1)="L",R32&lt;&gt;"LIGNE")),"",IF(UPPER(TRIM(W32))="QS","Qt. suffisante",IF(AI32="","",IF(AF32="MASSE",IF(AI32&gt;=1,"Kg","g"),IF(AF32="VOLUME",IF(AI32&gt;=1,"L","cl"),IFERROR(VLOOKUP(UPPER(TRIM(V32)),AP4:AS49,4,FALSE),V32))))))</f>
        <v/>
      </c>
      <c r="AB32" s="47" t="str">
        <f t="shared" si="9"/>
        <v/>
      </c>
      <c r="AC32" s="47" t="str">
        <f t="shared" si="10"/>
        <v/>
      </c>
      <c r="AD32" s="47" t="str">
        <f t="shared" si="11"/>
        <v/>
      </c>
      <c r="AE32" s="1"/>
      <c r="AF32" s="48" t="str">
        <f>IF(NOT(AND(LEFT(R32,1)="L",R32&lt;&gt;"LIGNE")),"",IFERROR(VLOOKUP(UPPER(TRIM(V32)),AP4:AS49,2,FALSE),""))</f>
        <v/>
      </c>
      <c r="AG32" s="49" t="str">
        <f>IF(NOT(AND(LEFT(R32,1)="L",R32&lt;&gt;"LIGNE")),"",IFERROR(VLOOKUP(UPPER(TRIM(V32)),AP4:AS49,3,FALSE),""))</f>
        <v/>
      </c>
      <c r="AH32" s="49" t="str">
        <f t="shared" si="12"/>
        <v/>
      </c>
      <c r="AI32" s="49" t="str">
        <f t="shared" si="13"/>
        <v/>
      </c>
      <c r="AJ32" s="49" t="str">
        <f t="shared" si="14"/>
        <v/>
      </c>
      <c r="AK32" s="40">
        <f>IF(R32="RECETTE","",IF(R32="PRINCIPAL AUTEUR",IF(OR(S32="",T32="",V32="",W32="",S32=0),"",IFERROR(IF(OR(VLOOKUP(UPPER(TRIM(SUBSTITUTE(T32,CHAR(160)," "))),AP4:AS49,2,FALSE)&lt;&gt;VLOOKUP(UPPER(TRIM(SUBSTITUTE(W32,CHAR(160)," "))),AP4:AS49,2,FALSE),AND(VLOOKUP(UPPER(TRIM(SUBSTITUTE(T32,CHAR(160)," "))),AP4:AS49,2,FALSE)="AUTRE",UPPER(TRIM(SUBSTITUTE(T32,CHAR(160)," ")))&lt;&gt;UPPER(TRIM(SUBSTITUTE(W32,CHAR(160)," "))))),"",(V32*VLOOKUP(UPPER(TRIM(SUBSTITUTE(W32,CHAR(160)," "))),AP4:AS49,3,FALSE))/(S32*VLOOKUP(UPPER(TRIM(SUBSTITUTE(T32,CHAR(160)," "))),AP4:AS49,3,FALSE))),"")),IFERROR(AK31,"")))</f>
        <v>1.375</v>
      </c>
      <c r="AL32" s="40">
        <f t="shared" si="15"/>
        <v>1.5</v>
      </c>
      <c r="AM32" s="50" t="str">
        <f t="shared" si="16"/>
        <v>BRAISÉ DE PORC AU LAIT</v>
      </c>
      <c r="AN32" s="1"/>
      <c r="AO32" s="1"/>
      <c r="AP32" s="65" t="s">
        <v>455</v>
      </c>
      <c r="AQ32" s="16" t="s">
        <v>59</v>
      </c>
      <c r="AR32" s="17">
        <v>1</v>
      </c>
      <c r="AS32" s="16" t="s">
        <v>75</v>
      </c>
      <c r="AU32" s="294" t="s">
        <v>516</v>
      </c>
      <c r="AV32" s="294"/>
      <c r="AW32" s="294"/>
      <c r="AX32" s="294"/>
      <c r="AY32" s="294"/>
      <c r="AZ32" s="294"/>
      <c r="BB32" s="445" t="s">
        <v>474</v>
      </c>
      <c r="BC32" s="446"/>
      <c r="BD32" s="446"/>
      <c r="BE32" s="446"/>
      <c r="BF32" s="446"/>
      <c r="BG32" s="446"/>
      <c r="BH32" s="447"/>
      <c r="BJ32" s="229">
        <v>1</v>
      </c>
    </row>
    <row r="33" spans="1:62" ht="20.100000000000001" customHeight="1" thickBot="1" x14ac:dyDescent="0.3">
      <c r="A33" s="232" t="s">
        <v>237</v>
      </c>
      <c r="B33" s="138"/>
      <c r="C33" s="287" t="s">
        <v>249</v>
      </c>
      <c r="D33" s="288"/>
      <c r="E33" s="131"/>
      <c r="F33" s="131"/>
      <c r="G33" s="131"/>
      <c r="H33" s="131"/>
      <c r="I33" s="183"/>
      <c r="J33" s="131" t="s">
        <v>237</v>
      </c>
      <c r="K33" s="255" t="str">
        <f t="shared" si="6"/>
        <v>A</v>
      </c>
      <c r="L33" s="448" t="str">
        <f>N7</f>
        <v>0 Lignes masquées</v>
      </c>
      <c r="M33" s="448"/>
      <c r="N33" s="448"/>
      <c r="O33" s="448"/>
      <c r="P33" s="448"/>
      <c r="Q33" s="1"/>
      <c r="R33" s="70" t="s">
        <v>571</v>
      </c>
      <c r="S33" s="112" t="s">
        <v>63</v>
      </c>
      <c r="T33" s="72"/>
      <c r="U33" s="72"/>
      <c r="V33" s="72"/>
      <c r="W33" s="73" t="s">
        <v>64</v>
      </c>
      <c r="X33" s="46" t="str">
        <f t="shared" si="7"/>
        <v/>
      </c>
      <c r="Y33" s="46" t="str">
        <f>IF(NOT(AND(LEFT(R33,1)="L",R33&lt;&gt;"LIGNE")),"",IF(UPPER(TRIM(W33))="QS","Qt. suffisante",IF(AJ33="","",IF(AF33="MASSE",IF(AJ33&gt;=1,"Kg","g"),IF(AF33="VOLUME",IF(AJ33&gt;=1,"L","cl"),IFERROR(VLOOKUP(UPPER(TRIM(V33)),AP4:AS49,4,FALSE),V33))))))</f>
        <v/>
      </c>
      <c r="Z33" s="45" t="str">
        <f t="shared" si="8"/>
        <v/>
      </c>
      <c r="AA33" s="45" t="str">
        <f>IF(NOT(AND(LEFT(R33,1)="L",R33&lt;&gt;"LIGNE")),"",IF(UPPER(TRIM(W33))="QS","Qt. suffisante",IF(AI33="","",IF(AF33="MASSE",IF(AI33&gt;=1,"Kg","g"),IF(AF33="VOLUME",IF(AI33&gt;=1,"L","cl"),IFERROR(VLOOKUP(UPPER(TRIM(V33)),AP4:AS49,4,FALSE),V33))))))</f>
        <v/>
      </c>
      <c r="AB33" s="47" t="str">
        <f t="shared" si="9"/>
        <v/>
      </c>
      <c r="AC33" s="47" t="str">
        <f t="shared" si="10"/>
        <v/>
      </c>
      <c r="AD33" s="47" t="str">
        <f t="shared" si="11"/>
        <v/>
      </c>
      <c r="AE33" s="1"/>
      <c r="AF33" s="48" t="str">
        <f>IF(NOT(AND(LEFT(R33,1)="L",R33&lt;&gt;"LIGNE")),"",IFERROR(VLOOKUP(UPPER(TRIM(V33)),AP4:AS49,2,FALSE),""))</f>
        <v/>
      </c>
      <c r="AG33" s="49" t="str">
        <f>IF(NOT(AND(LEFT(R33,1)="L",R33&lt;&gt;"LIGNE")),"",IFERROR(VLOOKUP(UPPER(TRIM(V33)),AP4:AS49,3,FALSE),""))</f>
        <v/>
      </c>
      <c r="AH33" s="49" t="str">
        <f t="shared" si="12"/>
        <v/>
      </c>
      <c r="AI33" s="49" t="str">
        <f t="shared" si="13"/>
        <v/>
      </c>
      <c r="AJ33" s="49" t="str">
        <f t="shared" si="14"/>
        <v/>
      </c>
      <c r="AK33" s="40">
        <f>IF(R33="RECETTE","",IF(R33="PRINCIPAL AUTEUR",IF(OR(S33="",T33="",V33="",W33="",S33=0),"",IFERROR(IF(OR(VLOOKUP(UPPER(TRIM(SUBSTITUTE(T33,CHAR(160)," "))),AP4:AS49,2,FALSE)&lt;&gt;VLOOKUP(UPPER(TRIM(SUBSTITUTE(W33,CHAR(160)," "))),AP4:AS49,2,FALSE),AND(VLOOKUP(UPPER(TRIM(SUBSTITUTE(T33,CHAR(160)," "))),AP4:AS49,2,FALSE)="AUTRE",UPPER(TRIM(SUBSTITUTE(T33,CHAR(160)," ")))&lt;&gt;UPPER(TRIM(SUBSTITUTE(W33,CHAR(160)," "))))),"",(V33*VLOOKUP(UPPER(TRIM(SUBSTITUTE(W33,CHAR(160)," "))),AP4:AS49,3,FALSE))/(S33*VLOOKUP(UPPER(TRIM(SUBSTITUTE(T33,CHAR(160)," "))),AP4:AS49,3,FALSE))),"")),IFERROR(AK32,"")))</f>
        <v>1.375</v>
      </c>
      <c r="AL33" s="40">
        <f t="shared" si="15"/>
        <v>1.5</v>
      </c>
      <c r="AM33" s="50" t="str">
        <f t="shared" si="16"/>
        <v>BRAISÉ DE PORC AU LAIT</v>
      </c>
      <c r="AN33" s="1"/>
      <c r="AO33" s="1"/>
      <c r="AP33" s="65" t="s">
        <v>456</v>
      </c>
      <c r="AQ33" s="16" t="s">
        <v>59</v>
      </c>
      <c r="AR33" s="17">
        <v>1</v>
      </c>
      <c r="AS33" s="16" t="s">
        <v>77</v>
      </c>
      <c r="AU33" s="295" t="s">
        <v>524</v>
      </c>
      <c r="AV33" s="295"/>
      <c r="AW33" s="295"/>
      <c r="AX33" s="295"/>
      <c r="AY33" s="295"/>
      <c r="AZ33" s="295"/>
      <c r="BB33" s="296" t="s">
        <v>307</v>
      </c>
      <c r="BC33" s="297"/>
      <c r="BD33" s="298"/>
      <c r="BE33" s="298"/>
      <c r="BF33" s="298"/>
      <c r="BG33" s="298"/>
      <c r="BH33" s="299"/>
      <c r="BJ33" s="229">
        <v>1</v>
      </c>
    </row>
    <row r="34" spans="1:62" ht="20.100000000000001" customHeight="1" thickBot="1" x14ac:dyDescent="0.3">
      <c r="A34" s="232" t="s">
        <v>237</v>
      </c>
      <c r="B34" s="140"/>
      <c r="C34" s="179"/>
      <c r="D34" s="179"/>
      <c r="E34" s="179"/>
      <c r="F34" s="179"/>
      <c r="G34" s="179"/>
      <c r="H34" s="179"/>
      <c r="I34" s="180"/>
      <c r="J34" s="131" t="s">
        <v>237</v>
      </c>
      <c r="K34" s="255" t="str">
        <f t="shared" si="6"/>
        <v>►</v>
      </c>
      <c r="L34" s="448"/>
      <c r="M34" s="448"/>
      <c r="N34" s="448"/>
      <c r="O34" s="448"/>
      <c r="P34" s="448"/>
      <c r="Q34" s="1"/>
      <c r="R34" s="91"/>
      <c r="S34" s="91"/>
      <c r="T34" s="91"/>
      <c r="U34" s="91"/>
      <c r="V34" s="91"/>
      <c r="W34" s="91"/>
      <c r="X34" s="46" t="str">
        <f t="shared" si="7"/>
        <v/>
      </c>
      <c r="Y34" s="46" t="str">
        <f>IF(NOT(AND(LEFT(R34,1)="L",R34&lt;&gt;"LIGNE")),"",IF(UPPER(TRIM(W34))="QS","Qt. suffisante",IF(AJ34="","",IF(AF34="MASSE",IF(AJ34&gt;=1,"Kg","g"),IF(AF34="VOLUME",IF(AJ34&gt;=1,"L","cl"),IFERROR(VLOOKUP(UPPER(TRIM(V34)),AP4:AS49,4,FALSE),V34))))))</f>
        <v/>
      </c>
      <c r="Z34" s="45" t="str">
        <f t="shared" si="8"/>
        <v/>
      </c>
      <c r="AA34" s="45" t="str">
        <f>IF(NOT(AND(LEFT(R34,1)="L",R34&lt;&gt;"LIGNE")),"",IF(UPPER(TRIM(W34))="QS","Qt. suffisante",IF(AI34="","",IF(AF34="MASSE",IF(AI34&gt;=1,"Kg","g"),IF(AF34="VOLUME",IF(AI34&gt;=1,"L","cl"),IFERROR(VLOOKUP(UPPER(TRIM(V34)),AP4:AS49,4,FALSE),V34))))))</f>
        <v/>
      </c>
      <c r="AB34" s="47" t="str">
        <f t="shared" si="9"/>
        <v/>
      </c>
      <c r="AC34" s="47" t="str">
        <f t="shared" si="10"/>
        <v/>
      </c>
      <c r="AD34" s="47" t="str">
        <f t="shared" si="11"/>
        <v/>
      </c>
      <c r="AE34" s="1"/>
      <c r="AF34" s="48" t="str">
        <f>IF(NOT(AND(LEFT(R34,1)="L",R34&lt;&gt;"LIGNE")),"",IFERROR(VLOOKUP(UPPER(TRIM(V34)),AP4:AS49,2,FALSE),""))</f>
        <v/>
      </c>
      <c r="AG34" s="49" t="str">
        <f>IF(NOT(AND(LEFT(R34,1)="L",R34&lt;&gt;"LIGNE")),"",IFERROR(VLOOKUP(UPPER(TRIM(V34)),AP4:AS49,3,FALSE),""))</f>
        <v/>
      </c>
      <c r="AH34" s="49" t="str">
        <f t="shared" si="12"/>
        <v/>
      </c>
      <c r="AI34" s="49" t="str">
        <f t="shared" si="13"/>
        <v/>
      </c>
      <c r="AJ34" s="49" t="str">
        <f t="shared" si="14"/>
        <v/>
      </c>
      <c r="AK34" s="40">
        <f>IF(R34="RECETTE","",IF(R34="PRINCIPAL AUTEUR",IF(OR(S34="",T34="",V34="",W34="",S34=0),"",IFERROR(IF(OR(VLOOKUP(UPPER(TRIM(SUBSTITUTE(T34,CHAR(160)," "))),AP4:AS49,2,FALSE)&lt;&gt;VLOOKUP(UPPER(TRIM(SUBSTITUTE(W34,CHAR(160)," "))),AP4:AS49,2,FALSE),AND(VLOOKUP(UPPER(TRIM(SUBSTITUTE(T34,CHAR(160)," "))),AP4:AS49,2,FALSE)="AUTRE",UPPER(TRIM(SUBSTITUTE(T34,CHAR(160)," ")))&lt;&gt;UPPER(TRIM(SUBSTITUTE(W34,CHAR(160)," "))))),"",(V34*VLOOKUP(UPPER(TRIM(SUBSTITUTE(W34,CHAR(160)," "))),AP4:AS49,3,FALSE))/(S34*VLOOKUP(UPPER(TRIM(SUBSTITUTE(T34,CHAR(160)," "))),AP4:AS49,3,FALSE))),"")),IFERROR(AK33,"")))</f>
        <v>1.375</v>
      </c>
      <c r="AL34" s="40">
        <f t="shared" si="15"/>
        <v>1.5</v>
      </c>
      <c r="AM34" s="50" t="str">
        <f t="shared" si="16"/>
        <v>BRAISÉ DE PORC AU LAIT</v>
      </c>
      <c r="AN34" s="1"/>
      <c r="AO34" s="1"/>
      <c r="AP34" s="65" t="s">
        <v>457</v>
      </c>
      <c r="AQ34" s="16" t="s">
        <v>59</v>
      </c>
      <c r="AR34" s="17">
        <v>1</v>
      </c>
      <c r="AS34" s="16" t="s">
        <v>79</v>
      </c>
      <c r="AU34" s="216" t="s">
        <v>570</v>
      </c>
      <c r="AV34" s="295"/>
      <c r="AW34" s="295"/>
      <c r="AX34" s="295"/>
      <c r="AY34" s="295"/>
      <c r="AZ34" s="295"/>
      <c r="BB34" s="449" t="s">
        <v>478</v>
      </c>
      <c r="BC34" s="450"/>
      <c r="BD34" s="450"/>
      <c r="BE34" s="450"/>
      <c r="BF34" s="450"/>
      <c r="BG34" s="450"/>
      <c r="BH34" s="451"/>
      <c r="BJ34" s="229">
        <v>1</v>
      </c>
    </row>
    <row r="35" spans="1:62" ht="20.100000000000001" customHeight="1" thickBot="1" x14ac:dyDescent="0.3">
      <c r="A35" s="232" t="s">
        <v>237</v>
      </c>
      <c r="B35" s="141">
        <f t="shared" ref="B35:I35" ca="1" si="17">INDEX(CELL("largeur",B35),1,1)</f>
        <v>9</v>
      </c>
      <c r="C35" s="130">
        <f t="shared" ca="1" si="17"/>
        <v>12</v>
      </c>
      <c r="D35" s="130">
        <f t="shared" ca="1" si="17"/>
        <v>12</v>
      </c>
      <c r="E35" s="130">
        <f t="shared" ca="1" si="17"/>
        <v>3</v>
      </c>
      <c r="F35" s="130">
        <f t="shared" ca="1" si="17"/>
        <v>9</v>
      </c>
      <c r="G35" s="130">
        <f t="shared" ca="1" si="17"/>
        <v>12</v>
      </c>
      <c r="H35" s="130">
        <f t="shared" ca="1" si="17"/>
        <v>13</v>
      </c>
      <c r="I35" s="184">
        <f t="shared" ca="1" si="17"/>
        <v>40</v>
      </c>
      <c r="J35" s="131" t="s">
        <v>237</v>
      </c>
      <c r="K35" s="255" t="str">
        <f t="shared" si="6"/>
        <v>A</v>
      </c>
      <c r="L35" s="270" t="s">
        <v>330</v>
      </c>
      <c r="M35" s="265"/>
      <c r="N35" s="265"/>
      <c r="O35" s="266"/>
      <c r="P35" s="266"/>
      <c r="Q35" s="1"/>
      <c r="R35" s="95" t="s">
        <v>31</v>
      </c>
      <c r="S35" s="32" t="s">
        <v>66</v>
      </c>
      <c r="T35" s="32"/>
      <c r="U35" s="430" t="s">
        <v>33</v>
      </c>
      <c r="V35" s="430"/>
      <c r="W35" s="33" t="s">
        <v>67</v>
      </c>
      <c r="X35" s="46" t="str">
        <f t="shared" si="7"/>
        <v/>
      </c>
      <c r="Y35" s="46" t="str">
        <f>IF(NOT(AND(LEFT(R35,1)="L",R35&lt;&gt;"LIGNE")),"",IF(UPPER(TRIM(W35))="QS","Qt. suffisante",IF(AJ35="","",IF(AF35="MASSE",IF(AJ35&gt;=1,"Kg","g"),IF(AF35="VOLUME",IF(AJ35&gt;=1,"L","cl"),IFERROR(VLOOKUP(UPPER(TRIM(V35)),AP4:AS49,4,FALSE),V35))))))</f>
        <v/>
      </c>
      <c r="Z35" s="45" t="str">
        <f t="shared" si="8"/>
        <v/>
      </c>
      <c r="AA35" s="45" t="str">
        <f>IF(NOT(AND(LEFT(R35,1)="L",R35&lt;&gt;"LIGNE")),"",IF(UPPER(TRIM(W35))="QS","Qt. suffisante",IF(AI35="","",IF(AF35="MASSE",IF(AI35&gt;=1,"Kg","g"),IF(AF35="VOLUME",IF(AI35&gt;=1,"L","cl"),IFERROR(VLOOKUP(UPPER(TRIM(V35)),AP4:AS49,4,FALSE),V35))))))</f>
        <v/>
      </c>
      <c r="AB35" s="47" t="str">
        <f t="shared" si="9"/>
        <v/>
      </c>
      <c r="AC35" s="47" t="str">
        <f t="shared" si="10"/>
        <v/>
      </c>
      <c r="AD35" s="47" t="str">
        <f t="shared" si="11"/>
        <v/>
      </c>
      <c r="AE35" s="1"/>
      <c r="AF35" s="48" t="str">
        <f>IF(NOT(AND(LEFT(R35,1)="L",R35&lt;&gt;"LIGNE")),"",IFERROR(VLOOKUP(UPPER(TRIM(V35)),AP4:AS49,2,FALSE),""))</f>
        <v/>
      </c>
      <c r="AG35" s="49" t="str">
        <f>IF(NOT(AND(LEFT(R35,1)="L",R35&lt;&gt;"LIGNE")),"",IFERROR(VLOOKUP(UPPER(TRIM(V35)),AP4:AS49,3,FALSE),""))</f>
        <v/>
      </c>
      <c r="AH35" s="49" t="str">
        <f t="shared" si="12"/>
        <v/>
      </c>
      <c r="AI35" s="49" t="str">
        <f t="shared" si="13"/>
        <v/>
      </c>
      <c r="AJ35" s="49" t="str">
        <f t="shared" si="14"/>
        <v/>
      </c>
      <c r="AK35" s="40" t="str">
        <f>IF(R35="RECETTE","",IF(R35="PRINCIPAL AUTEUR",IF(OR(S35="",T35="",V35="",W35="",S35=0),"",IFERROR(IF(OR(VLOOKUP(UPPER(TRIM(SUBSTITUTE(T35,CHAR(160)," "))),AP4:AS49,2,FALSE)&lt;&gt;VLOOKUP(UPPER(TRIM(SUBSTITUTE(W35,CHAR(160)," "))),AP4:AS49,2,FALSE),AND(VLOOKUP(UPPER(TRIM(SUBSTITUTE(T35,CHAR(160)," "))),AP4:AS49,2,FALSE)="AUTRE",UPPER(TRIM(SUBSTITUTE(T35,CHAR(160)," ")))&lt;&gt;UPPER(TRIM(SUBSTITUTE(W35,CHAR(160)," "))))),"",(V35*VLOOKUP(UPPER(TRIM(SUBSTITUTE(W35,CHAR(160)," "))),AP4:AS49,3,FALSE))/(S35*VLOOKUP(UPPER(TRIM(SUBSTITUTE(T35,CHAR(160)," "))),AP4:AS49,3,FALSE))),"")),IFERROR(AK34,"")))</f>
        <v/>
      </c>
      <c r="AL35" s="40" t="str">
        <f t="shared" si="15"/>
        <v/>
      </c>
      <c r="AM35" s="50" t="str">
        <f t="shared" si="16"/>
        <v>PORC A L'AIGRE DOUCE</v>
      </c>
      <c r="AN35" s="1"/>
      <c r="AO35" s="1"/>
      <c r="AP35" s="65" t="s">
        <v>450</v>
      </c>
      <c r="AQ35" s="16" t="s">
        <v>59</v>
      </c>
      <c r="AR35" s="17">
        <v>1</v>
      </c>
      <c r="AS35" s="16" t="s">
        <v>81</v>
      </c>
      <c r="AU35" s="70" t="s">
        <v>571</v>
      </c>
      <c r="AV35" s="300" t="s">
        <v>63</v>
      </c>
      <c r="AW35" s="300"/>
      <c r="AX35" s="300"/>
      <c r="AY35" s="300"/>
      <c r="AZ35" s="300"/>
      <c r="BB35" s="452"/>
      <c r="BC35" s="453"/>
      <c r="BD35" s="453"/>
      <c r="BE35" s="453"/>
      <c r="BF35" s="453"/>
      <c r="BG35" s="453"/>
      <c r="BH35" s="454"/>
      <c r="BJ35" s="229">
        <v>1</v>
      </c>
    </row>
    <row r="36" spans="1:62" ht="20.100000000000001" customHeight="1" x14ac:dyDescent="0.25">
      <c r="A36" s="232" t="s">
        <v>237</v>
      </c>
      <c r="B36" s="142"/>
      <c r="C36" s="143"/>
      <c r="D36" s="143"/>
      <c r="E36" s="143"/>
      <c r="F36" s="143"/>
      <c r="G36" s="143"/>
      <c r="H36" s="143"/>
      <c r="I36" s="143"/>
      <c r="J36" s="131" t="s">
        <v>237</v>
      </c>
      <c r="K36" s="255" t="str">
        <f t="shared" si="6"/>
        <v>A</v>
      </c>
      <c r="L36" s="301" t="s">
        <v>332</v>
      </c>
      <c r="M36" s="265"/>
      <c r="N36" s="265"/>
      <c r="O36" s="266"/>
      <c r="P36" s="266"/>
      <c r="Q36" s="1"/>
      <c r="R36" s="98" t="s">
        <v>35</v>
      </c>
      <c r="S36" s="99" t="s">
        <v>512</v>
      </c>
      <c r="T36" s="100">
        <v>100</v>
      </c>
      <c r="U36" s="101" t="s">
        <v>513</v>
      </c>
      <c r="V36" s="102">
        <v>36</v>
      </c>
      <c r="W36" s="103" t="s">
        <v>35</v>
      </c>
      <c r="X36" s="46" t="str">
        <f t="shared" si="7"/>
        <v/>
      </c>
      <c r="Y36" s="46" t="str">
        <f>IF(NOT(AND(LEFT(R36,1)="L",R36&lt;&gt;"LIGNE")),"",IF(UPPER(TRIM(W36))="QS","Qt. suffisante",IF(AJ36="","",IF(AF36="MASSE",IF(AJ36&gt;=1,"Kg","g"),IF(AF36="VOLUME",IF(AJ36&gt;=1,"L","cl"),IFERROR(VLOOKUP(UPPER(TRIM(V36)),AP4:AS49,4,FALSE),V36))))))</f>
        <v/>
      </c>
      <c r="Z36" s="45" t="str">
        <f t="shared" si="8"/>
        <v/>
      </c>
      <c r="AA36" s="45" t="str">
        <f>IF(NOT(AND(LEFT(R36,1)="L",R36&lt;&gt;"LIGNE")),"",IF(UPPER(TRIM(W36))="QS","Qt. suffisante",IF(AI36="","",IF(AF36="MASSE",IF(AI36&gt;=1,"Kg","g"),IF(AF36="VOLUME",IF(AI36&gt;=1,"L","cl"),IFERROR(VLOOKUP(UPPER(TRIM(V36)),AP4:AS49,4,FALSE),V36))))))</f>
        <v/>
      </c>
      <c r="AB36" s="47" t="str">
        <f t="shared" si="9"/>
        <v/>
      </c>
      <c r="AC36" s="47" t="str">
        <f t="shared" si="10"/>
        <v/>
      </c>
      <c r="AD36" s="47" t="str">
        <f t="shared" si="11"/>
        <v/>
      </c>
      <c r="AE36" s="1"/>
      <c r="AF36" s="48" t="str">
        <f>IF(NOT(AND(LEFT(R36,1)="L",R36&lt;&gt;"LIGNE")),"",IFERROR(VLOOKUP(UPPER(TRIM(V36)),AP4:AS49,2,FALSE),""))</f>
        <v/>
      </c>
      <c r="AG36" s="49" t="str">
        <f>IF(NOT(AND(LEFT(R36,1)="L",R36&lt;&gt;"LIGNE")),"",IFERROR(VLOOKUP(UPPER(TRIM(V36)),AP4:AS49,3,FALSE),""))</f>
        <v/>
      </c>
      <c r="AH36" s="49" t="str">
        <f t="shared" si="12"/>
        <v/>
      </c>
      <c r="AI36" s="49" t="str">
        <f t="shared" si="13"/>
        <v/>
      </c>
      <c r="AJ36" s="49" t="str">
        <f t="shared" si="14"/>
        <v/>
      </c>
      <c r="AK36" s="40" t="str">
        <f>IF(R36="RECETTE","",IF(R36="PRINCIPAL AUTEUR",IF(OR(S36="",T36="",V36="",W36="",S36=0),"",IFERROR(IF(OR(VLOOKUP(UPPER(TRIM(SUBSTITUTE(T36,CHAR(160)," "))),AP4:AS49,2,FALSE)&lt;&gt;VLOOKUP(UPPER(TRIM(SUBSTITUTE(W36,CHAR(160)," "))),AP4:AS49,2,FALSE),AND(VLOOKUP(UPPER(TRIM(SUBSTITUTE(T36,CHAR(160)," "))),AP4:AS49,2,FALSE)="AUTRE",UPPER(TRIM(SUBSTITUTE(T36,CHAR(160)," ")))&lt;&gt;UPPER(TRIM(SUBSTITUTE(W36,CHAR(160)," "))))),"",(V36*VLOOKUP(UPPER(TRIM(SUBSTITUTE(W36,CHAR(160)," "))),AP4:AS49,3,FALSE))/(S36*VLOOKUP(UPPER(TRIM(SUBSTITUTE(T36,CHAR(160)," "))),AP4:AS49,3,FALSE))),"")),IFERROR(AK35,"")))</f>
        <v/>
      </c>
      <c r="AL36" s="40">
        <f t="shared" si="15"/>
        <v>0.36</v>
      </c>
      <c r="AM36" s="50" t="str">
        <f t="shared" si="16"/>
        <v>PORC A L'AIGRE DOUCE</v>
      </c>
      <c r="AN36" s="1"/>
      <c r="AO36" s="1"/>
      <c r="AP36" s="65" t="s">
        <v>451</v>
      </c>
      <c r="AQ36" s="16" t="s">
        <v>59</v>
      </c>
      <c r="AR36" s="17">
        <v>1</v>
      </c>
      <c r="AS36" s="16" t="s">
        <v>83</v>
      </c>
      <c r="BB36" s="455" t="s">
        <v>479</v>
      </c>
      <c r="BC36" s="456"/>
      <c r="BD36" s="456"/>
      <c r="BE36" s="456"/>
      <c r="BF36" s="456"/>
      <c r="BG36" s="456"/>
      <c r="BH36" s="457"/>
      <c r="BJ36" s="229">
        <v>1</v>
      </c>
    </row>
    <row r="37" spans="1:62" ht="20.100000000000001" customHeight="1" x14ac:dyDescent="0.25">
      <c r="A37" s="232" t="s">
        <v>237</v>
      </c>
      <c r="B37" s="458" t="s">
        <v>250</v>
      </c>
      <c r="C37" s="144" t="s">
        <v>251</v>
      </c>
      <c r="D37" s="145"/>
      <c r="E37" s="146"/>
      <c r="F37" s="146"/>
      <c r="G37" s="146"/>
      <c r="H37" s="146"/>
      <c r="I37" s="147"/>
      <c r="J37" s="131" t="s">
        <v>237</v>
      </c>
      <c r="K37" s="255" t="str">
        <f t="shared" si="6"/>
        <v>A</v>
      </c>
      <c r="L37" s="279"/>
      <c r="M37" s="265"/>
      <c r="N37" s="265"/>
      <c r="O37" s="266"/>
      <c r="P37" s="266"/>
      <c r="Q37" s="1"/>
      <c r="R37" s="98" t="s">
        <v>37</v>
      </c>
      <c r="S37" s="104">
        <f>U40</f>
        <v>15</v>
      </c>
      <c r="T37" s="105" t="str">
        <f>V40</f>
        <v>Kg</v>
      </c>
      <c r="U37" s="106" t="s">
        <v>515</v>
      </c>
      <c r="V37" s="107">
        <v>17</v>
      </c>
      <c r="W37" s="15" t="s">
        <v>323</v>
      </c>
      <c r="X37" s="46" t="str">
        <f t="shared" si="7"/>
        <v/>
      </c>
      <c r="Y37" s="46" t="str">
        <f>IF(NOT(AND(LEFT(R37,1)="L",R37&lt;&gt;"LIGNE")),"",IF(UPPER(TRIM(W37))="QS","Qt. suffisante",IF(AJ37="","",IF(AF37="MASSE",IF(AJ37&gt;=1,"Kg","g"),IF(AF37="VOLUME",IF(AJ37&gt;=1,"L","cl"),IFERROR(VLOOKUP(UPPER(TRIM(V37)),AP4:AS49,4,FALSE),V37))))))</f>
        <v/>
      </c>
      <c r="Z37" s="45" t="str">
        <f t="shared" si="8"/>
        <v/>
      </c>
      <c r="AA37" s="45" t="str">
        <f>IF(NOT(AND(LEFT(R37,1)="L",R37&lt;&gt;"LIGNE")),"",IF(UPPER(TRIM(W37))="QS","Qt. suffisante",IF(AI37="","",IF(AF37="MASSE",IF(AI37&gt;=1,"Kg","g"),IF(AF37="VOLUME",IF(AI37&gt;=1,"L","cl"),IFERROR(VLOOKUP(UPPER(TRIM(V37)),AP4:AS49,4,FALSE),V37))))))</f>
        <v/>
      </c>
      <c r="AB37" s="47" t="str">
        <f t="shared" si="9"/>
        <v>OK</v>
      </c>
      <c r="AC37" s="47" t="str">
        <f t="shared" si="10"/>
        <v>MASSE</v>
      </c>
      <c r="AD37" s="47" t="str">
        <f t="shared" si="11"/>
        <v>MASSE</v>
      </c>
      <c r="AE37" s="1"/>
      <c r="AF37" s="48" t="str">
        <f>IF(NOT(AND(LEFT(R37,1)="L",R37&lt;&gt;"LIGNE")),"",IFERROR(VLOOKUP(UPPER(TRIM(V37)),AP4:AS49,2,FALSE),""))</f>
        <v/>
      </c>
      <c r="AG37" s="49" t="str">
        <f>IF(NOT(AND(LEFT(R37,1)="L",R37&lt;&gt;"LIGNE")),"",IFERROR(VLOOKUP(UPPER(TRIM(V37)),AP4:AS49,3,FALSE),""))</f>
        <v/>
      </c>
      <c r="AH37" s="49" t="str">
        <f t="shared" si="12"/>
        <v/>
      </c>
      <c r="AI37" s="49" t="str">
        <f t="shared" si="13"/>
        <v/>
      </c>
      <c r="AJ37" s="49" t="str">
        <f t="shared" si="14"/>
        <v/>
      </c>
      <c r="AK37" s="40">
        <f>IF(R37="RECETTE","",IF(R37="PRINCIPAL AUTEUR",IF(OR(S37="",T37="",V37="",W37="",S37=0),"",IFERROR(IF(OR(VLOOKUP(UPPER(TRIM(SUBSTITUTE(T37,CHAR(160)," "))),AP4:AS49,2,FALSE)&lt;&gt;VLOOKUP(UPPER(TRIM(SUBSTITUTE(W37,CHAR(160)," "))),AP4:AS49,2,FALSE),AND(VLOOKUP(UPPER(TRIM(SUBSTITUTE(T37,CHAR(160)," "))),AP4:AS49,2,FALSE)="AUTRE",UPPER(TRIM(SUBSTITUTE(T37,CHAR(160)," ")))&lt;&gt;UPPER(TRIM(SUBSTITUTE(W37,CHAR(160)," "))))),"",(V37*VLOOKUP(UPPER(TRIM(SUBSTITUTE(W37,CHAR(160)," "))),AP4:AS49,3,FALSE))/(S37*VLOOKUP(UPPER(TRIM(SUBSTITUTE(T37,CHAR(160)," "))),AP4:AS49,3,FALSE))),"")),IFERROR(AK36,"")))</f>
        <v>1.1333333333333333</v>
      </c>
      <c r="AL37" s="40">
        <f t="shared" si="15"/>
        <v>0.36</v>
      </c>
      <c r="AM37" s="50" t="str">
        <f t="shared" si="16"/>
        <v>PORC A L'AIGRE DOUCE</v>
      </c>
      <c r="AN37" s="1"/>
      <c r="AO37" s="1"/>
      <c r="AP37" s="65" t="s">
        <v>452</v>
      </c>
      <c r="AQ37" s="16" t="s">
        <v>59</v>
      </c>
      <c r="AR37" s="17">
        <v>1</v>
      </c>
      <c r="AS37" s="16" t="s">
        <v>85</v>
      </c>
      <c r="BB37" s="302" t="s">
        <v>313</v>
      </c>
      <c r="BC37" s="303"/>
      <c r="BD37" s="303"/>
      <c r="BE37" s="303"/>
      <c r="BF37" s="303"/>
      <c r="BG37" s="303"/>
      <c r="BH37" s="304"/>
      <c r="BJ37" s="229">
        <v>1</v>
      </c>
    </row>
    <row r="38" spans="1:62" ht="20.100000000000001" customHeight="1" x14ac:dyDescent="0.35">
      <c r="A38" s="232" t="s">
        <v>237</v>
      </c>
      <c r="B38" s="459"/>
      <c r="C38" s="148" t="s">
        <v>252</v>
      </c>
      <c r="D38" s="149"/>
      <c r="E38" s="149"/>
      <c r="F38" s="149"/>
      <c r="G38" s="149"/>
      <c r="H38" s="149"/>
      <c r="I38" s="150"/>
      <c r="J38" s="131" t="s">
        <v>237</v>
      </c>
      <c r="K38" s="255" t="str">
        <f t="shared" si="6"/>
        <v>A</v>
      </c>
      <c r="L38" s="279"/>
      <c r="M38" s="265"/>
      <c r="N38" s="265"/>
      <c r="O38" s="266"/>
      <c r="P38" s="266"/>
      <c r="Q38" s="1"/>
      <c r="R38" s="222"/>
      <c r="S38" s="224" t="s">
        <v>582</v>
      </c>
      <c r="T38" s="218" t="str">
        <f>IF(AND(COUNTIF(T40:T67,"*~**")=0,COUNTIF(T40:T67,"*~?*")=0),"",IF(COUNTIF(T40:T67,"*~**")&gt;0,COUNTIF(T40:T67,"*~**")&amp;" allergène"&amp;IF(COUNTIF(T40:T67,"*~**")&gt;1,"s","")&amp;" repéré"&amp;IF(COUNTIF(T40:T67,"*~**")&gt;1,"s","")&amp;" par *","")&amp;IF(AND(COUNTIF(T40:T67,"*~**")&gt;0,COUNTIF(T40:T67,"*~?*")&gt;0)," | ","")&amp;IF(COUNTIF(T40:T67,"*~?*")&gt;0,COUNTIF(T40:T67,"*~?*")&amp;" produit"&amp;IF(COUNTIF(T40:T67,"*~?*")&gt;1,"s","")&amp;" à vérifier par ?",""))</f>
        <v>3 allergènes repérés par * | 2 produits à vérifier par ?</v>
      </c>
      <c r="U38" s="225"/>
      <c r="V38" s="226"/>
      <c r="W38" s="217"/>
      <c r="X38" s="46" t="str">
        <f t="shared" si="7"/>
        <v/>
      </c>
      <c r="Y38" s="46" t="str">
        <f>IF(NOT(AND(LEFT(R38,1)="L",R38&lt;&gt;"LIGNE")),"",IF(UPPER(TRIM(W38))="QS","Qt. suffisante",IF(AJ38="","",IF(AF38="MASSE",IF(AJ38&gt;=1,"Kg","g"),IF(AF38="VOLUME",IF(AJ38&gt;=1,"L","cl"),IFERROR(VLOOKUP(UPPER(TRIM(V38)),AP4:AS49,4,FALSE),V38))))))</f>
        <v/>
      </c>
      <c r="Z38" s="45" t="str">
        <f t="shared" si="8"/>
        <v/>
      </c>
      <c r="AA38" s="45" t="str">
        <f>IF(NOT(AND(LEFT(R38,1)="L",R38&lt;&gt;"LIGNE")),"",IF(UPPER(TRIM(W38))="QS","Qt. suffisante",IF(AI38="","",IF(AF38="MASSE",IF(AI38&gt;=1,"Kg","g"),IF(AF38="VOLUME",IF(AI38&gt;=1,"L","cl"),IFERROR(VLOOKUP(UPPER(TRIM(V38)),AP4:AS49,4,FALSE),V38))))))</f>
        <v/>
      </c>
      <c r="AB38" s="47" t="str">
        <f t="shared" si="9"/>
        <v/>
      </c>
      <c r="AC38" s="47" t="str">
        <f t="shared" si="10"/>
        <v/>
      </c>
      <c r="AD38" s="47" t="str">
        <f t="shared" si="11"/>
        <v/>
      </c>
      <c r="AE38" s="1"/>
      <c r="AF38" s="48" t="str">
        <f>IF(NOT(AND(LEFT(R38,1)="L",R38&lt;&gt;"LIGNE")),"",IFERROR(VLOOKUP(UPPER(TRIM(V38)),AP4:AS49,2,FALSE),""))</f>
        <v/>
      </c>
      <c r="AG38" s="49" t="str">
        <f>IF(NOT(AND(LEFT(R38,1)="L",R38&lt;&gt;"LIGNE")),"",IFERROR(VLOOKUP(UPPER(TRIM(V38)),AP4:AS49,3,FALSE),""))</f>
        <v/>
      </c>
      <c r="AH38" s="49" t="str">
        <f t="shared" si="12"/>
        <v/>
      </c>
      <c r="AI38" s="49" t="str">
        <f t="shared" si="13"/>
        <v/>
      </c>
      <c r="AJ38" s="49" t="str">
        <f t="shared" si="14"/>
        <v/>
      </c>
      <c r="AK38" s="40">
        <f>IF(R38="RECETTE","",IF(R38="PRINCIPAL AUTEUR",IF(OR(S38="",T38="",V38="",W38="",S38=0),"",IFERROR(IF(OR(VLOOKUP(UPPER(TRIM(SUBSTITUTE(T38,CHAR(160)," "))),AP4:AS49,2,FALSE)&lt;&gt;VLOOKUP(UPPER(TRIM(SUBSTITUTE(W38,CHAR(160)," "))),AP4:AS49,2,FALSE),AND(VLOOKUP(UPPER(TRIM(SUBSTITUTE(T38,CHAR(160)," "))),AP4:AS49,2,FALSE)="AUTRE",UPPER(TRIM(SUBSTITUTE(T38,CHAR(160)," ")))&lt;&gt;UPPER(TRIM(SUBSTITUTE(W38,CHAR(160)," "))))),"",(V38*VLOOKUP(UPPER(TRIM(SUBSTITUTE(W38,CHAR(160)," "))),AP4:AS49,3,FALSE))/(S38*VLOOKUP(UPPER(TRIM(SUBSTITUTE(T38,CHAR(160)," "))),AP4:AS49,3,FALSE))),"")),IFERROR(AK37,"")))</f>
        <v>1.1333333333333333</v>
      </c>
      <c r="AL38" s="40">
        <f t="shared" si="15"/>
        <v>0.36</v>
      </c>
      <c r="AM38" s="50" t="str">
        <f t="shared" si="16"/>
        <v>PORC A L'AIGRE DOUCE</v>
      </c>
      <c r="AN38" s="1"/>
      <c r="AO38" s="1"/>
      <c r="AP38" s="65" t="s">
        <v>453</v>
      </c>
      <c r="AQ38" s="16" t="s">
        <v>59</v>
      </c>
      <c r="AR38" s="17">
        <v>1</v>
      </c>
      <c r="AS38" s="16" t="s">
        <v>87</v>
      </c>
      <c r="BB38" s="305" t="s">
        <v>315</v>
      </c>
      <c r="BC38" s="306"/>
      <c r="BD38" s="306"/>
      <c r="BE38" s="306"/>
      <c r="BF38" s="306"/>
      <c r="BG38" s="306"/>
      <c r="BH38" s="307"/>
      <c r="BJ38" s="229">
        <v>1</v>
      </c>
    </row>
    <row r="39" spans="1:62" ht="20.100000000000001" customHeight="1" x14ac:dyDescent="0.25">
      <c r="A39" s="232" t="s">
        <v>237</v>
      </c>
      <c r="B39" s="178">
        <f t="shared" ref="B39:B102" si="18">LEN(C39)+LEN(D39)+LEN(E39)+LEN(F39)+LEN(G39)+LEN(H39)+LEN(I39)</f>
        <v>0</v>
      </c>
      <c r="C39" s="156"/>
      <c r="D39" s="157"/>
      <c r="E39" s="157"/>
      <c r="F39" s="157"/>
      <c r="G39" s="157"/>
      <c r="H39" s="157"/>
      <c r="I39" s="158"/>
      <c r="J39" s="131" t="s">
        <v>237</v>
      </c>
      <c r="K39" s="255" t="str">
        <f t="shared" si="6"/>
        <v>A</v>
      </c>
      <c r="L39" s="308"/>
      <c r="M39" s="265"/>
      <c r="N39" s="265"/>
      <c r="O39" s="266"/>
      <c r="P39" s="266"/>
      <c r="Q39" s="1"/>
      <c r="R39" s="220" t="s">
        <v>38</v>
      </c>
      <c r="S39" s="191" t="s">
        <v>39</v>
      </c>
      <c r="T39" s="191" t="s">
        <v>525</v>
      </c>
      <c r="U39" s="191" t="s">
        <v>40</v>
      </c>
      <c r="V39" s="191" t="s">
        <v>41</v>
      </c>
      <c r="W39" s="221" t="s">
        <v>42</v>
      </c>
      <c r="X39" s="46" t="str">
        <f t="shared" si="7"/>
        <v/>
      </c>
      <c r="Y39" s="46" t="str">
        <f>IF(NOT(AND(LEFT(R39,1)="L",R39&lt;&gt;"LIGNE")),"",IF(UPPER(TRIM(W39))="QS","Qt. suffisante",IF(AJ39="","",IF(AF39="MASSE",IF(AJ39&gt;=1,"Kg","g"),IF(AF39="VOLUME",IF(AJ39&gt;=1,"L","cl"),IFERROR(VLOOKUP(UPPER(TRIM(V39)),AP4:AS49,4,FALSE),V39))))))</f>
        <v/>
      </c>
      <c r="Z39" s="45" t="str">
        <f t="shared" si="8"/>
        <v/>
      </c>
      <c r="AA39" s="45" t="str">
        <f>IF(NOT(AND(LEFT(R39,1)="L",R39&lt;&gt;"LIGNE")),"",IF(UPPER(TRIM(W39))="QS","Qt. suffisante",IF(AI39="","",IF(AF39="MASSE",IF(AI39&gt;=1,"Kg","g"),IF(AF39="VOLUME",IF(AI39&gt;=1,"L","cl"),IFERROR(VLOOKUP(UPPER(TRIM(V39)),AP4:AS49,4,FALSE),V39))))))</f>
        <v/>
      </c>
      <c r="AB39" s="47" t="str">
        <f t="shared" si="9"/>
        <v/>
      </c>
      <c r="AC39" s="47" t="str">
        <f t="shared" si="10"/>
        <v/>
      </c>
      <c r="AD39" s="47" t="str">
        <f t="shared" si="11"/>
        <v/>
      </c>
      <c r="AE39" s="1"/>
      <c r="AF39" s="48" t="str">
        <f>IF(NOT(AND(LEFT(R39,1)="L",R39&lt;&gt;"LIGNE")),"",IFERROR(VLOOKUP(UPPER(TRIM(V39)),AP4:AS49,2,FALSE),""))</f>
        <v/>
      </c>
      <c r="AG39" s="49" t="str">
        <f>IF(NOT(AND(LEFT(R39,1)="L",R39&lt;&gt;"LIGNE")),"",IFERROR(VLOOKUP(UPPER(TRIM(V39)),AP4:AS49,3,FALSE),""))</f>
        <v/>
      </c>
      <c r="AH39" s="49" t="str">
        <f t="shared" si="12"/>
        <v/>
      </c>
      <c r="AI39" s="49" t="str">
        <f t="shared" si="13"/>
        <v/>
      </c>
      <c r="AJ39" s="49" t="str">
        <f t="shared" si="14"/>
        <v/>
      </c>
      <c r="AK39" s="40">
        <f>IF(R39="RECETTE","",IF(R39="PRINCIPAL AUTEUR",IF(OR(S39="",T39="",V39="",W39="",S39=0),"",IFERROR(IF(OR(VLOOKUP(UPPER(TRIM(SUBSTITUTE(T39,CHAR(160)," "))),AP4:AS49,2,FALSE)&lt;&gt;VLOOKUP(UPPER(TRIM(SUBSTITUTE(W39,CHAR(160)," "))),AP4:AS49,2,FALSE),AND(VLOOKUP(UPPER(TRIM(SUBSTITUTE(T39,CHAR(160)," "))),AP4:AS49,2,FALSE)="AUTRE",UPPER(TRIM(SUBSTITUTE(T39,CHAR(160)," ")))&lt;&gt;UPPER(TRIM(SUBSTITUTE(W39,CHAR(160)," "))))),"",(V39*VLOOKUP(UPPER(TRIM(SUBSTITUTE(W39,CHAR(160)," "))),AP4:AS49,3,FALSE))/(S39*VLOOKUP(UPPER(TRIM(SUBSTITUTE(T39,CHAR(160)," "))),AP4:AS49,3,FALSE))),"")),IFERROR(AK38,"")))</f>
        <v>1.1333333333333333</v>
      </c>
      <c r="AL39" s="40">
        <f t="shared" si="15"/>
        <v>0.36</v>
      </c>
      <c r="AM39" s="50" t="str">
        <f t="shared" si="16"/>
        <v>PORC A L'AIGRE DOUCE</v>
      </c>
      <c r="AN39" s="1"/>
      <c r="AO39" s="1"/>
      <c r="AP39" s="65" t="s">
        <v>458</v>
      </c>
      <c r="AQ39" s="16" t="s">
        <v>59</v>
      </c>
      <c r="AR39" s="17">
        <v>1</v>
      </c>
      <c r="AS39" s="16" t="s">
        <v>89</v>
      </c>
      <c r="BB39" s="309"/>
      <c r="BC39" s="272"/>
      <c r="BD39" s="272"/>
      <c r="BE39" s="272"/>
      <c r="BF39" s="272"/>
      <c r="BG39" s="272"/>
      <c r="BH39" s="281"/>
      <c r="BJ39" s="229">
        <v>1</v>
      </c>
    </row>
    <row r="40" spans="1:62" ht="20.100000000000001" customHeight="1" x14ac:dyDescent="0.35">
      <c r="A40" s="232" t="s">
        <v>237</v>
      </c>
      <c r="B40" s="178">
        <f t="shared" si="18"/>
        <v>0</v>
      </c>
      <c r="C40" s="156"/>
      <c r="D40" s="157"/>
      <c r="E40" s="157"/>
      <c r="F40" s="157"/>
      <c r="G40" s="157"/>
      <c r="H40" s="157"/>
      <c r="I40" s="158"/>
      <c r="J40" s="131" t="s">
        <v>237</v>
      </c>
      <c r="K40" s="255" t="str">
        <f t="shared" si="6"/>
        <v>A</v>
      </c>
      <c r="L40" s="308"/>
      <c r="M40" s="265"/>
      <c r="N40" s="265"/>
      <c r="O40" s="266"/>
      <c r="P40" s="266"/>
      <c r="Q40" s="1"/>
      <c r="R40" s="186" t="s">
        <v>43</v>
      </c>
      <c r="S40" s="168" t="s">
        <v>524</v>
      </c>
      <c r="T40" s="58" t="s">
        <v>72</v>
      </c>
      <c r="U40" s="59">
        <v>15</v>
      </c>
      <c r="V40" s="15" t="s">
        <v>323</v>
      </c>
      <c r="W40" s="60"/>
      <c r="X40" s="46">
        <f t="shared" si="7"/>
        <v>5.4</v>
      </c>
      <c r="Y40" s="46" t="str">
        <f>IF(NOT(AND(LEFT(R40,1)="L",R40&lt;&gt;"LIGNE")),"",IF(UPPER(TRIM(W40))="QS","Qt. suffisante",IF(AJ40="","",IF(AF40="MASSE",IF(AJ40&gt;=1,"Kg","g"),IF(AF40="VOLUME",IF(AJ40&gt;=1,"L","cl"),IFERROR(VLOOKUP(UPPER(TRIM(V40)),AP4:AS49,4,FALSE),V40))))))</f>
        <v>Kg</v>
      </c>
      <c r="Z40" s="45">
        <f t="shared" si="8"/>
        <v>17</v>
      </c>
      <c r="AA40" s="45" t="str">
        <f>IF(NOT(AND(LEFT(R40,1)="L",R40&lt;&gt;"LIGNE")),"",IF(UPPER(TRIM(W40))="QS","Qt. suffisante",IF(AI40="","",IF(AF40="MASSE",IF(AI40&gt;=1,"Kg","g"),IF(AF40="VOLUME",IF(AI40&gt;=1,"L","cl"),IFERROR(VLOOKUP(UPPER(TRIM(V40)),AP4:AS49,4,FALSE),V40))))))</f>
        <v>Kg</v>
      </c>
      <c r="AB40" s="47" t="str">
        <f t="shared" si="9"/>
        <v>OK</v>
      </c>
      <c r="AC40" s="47" t="str">
        <f t="shared" si="10"/>
        <v/>
      </c>
      <c r="AD40" s="47" t="str">
        <f t="shared" si="11"/>
        <v/>
      </c>
      <c r="AE40" s="1"/>
      <c r="AF40" s="48" t="str">
        <f>IF(NOT(AND(LEFT(R40,1)="L",R40&lt;&gt;"LIGNE")),"",IFERROR(VLOOKUP(UPPER(TRIM(V40)),AP4:AS49,2,FALSE),""))</f>
        <v>MASSE</v>
      </c>
      <c r="AG40" s="49">
        <f>IF(NOT(AND(LEFT(R40,1)="L",R40&lt;&gt;"LIGNE")),"",IFERROR(VLOOKUP(UPPER(TRIM(V40)),AP4:AS49,3,FALSE),""))</f>
        <v>1</v>
      </c>
      <c r="AH40" s="49">
        <f t="shared" si="12"/>
        <v>15</v>
      </c>
      <c r="AI40" s="49">
        <f t="shared" si="13"/>
        <v>17</v>
      </c>
      <c r="AJ40" s="49">
        <f t="shared" si="14"/>
        <v>5.3999999999999995</v>
      </c>
      <c r="AK40" s="40">
        <f>IF(R40="RECETTE","",IF(R40="PRINCIPAL AUTEUR",IF(OR(S40="",T40="",V40="",W40="",S40=0),"",IFERROR(IF(OR(VLOOKUP(UPPER(TRIM(SUBSTITUTE(T40,CHAR(160)," "))),AP4:AS49,2,FALSE)&lt;&gt;VLOOKUP(UPPER(TRIM(SUBSTITUTE(W40,CHAR(160)," "))),AP4:AS49,2,FALSE),AND(VLOOKUP(UPPER(TRIM(SUBSTITUTE(T40,CHAR(160)," "))),AP4:AS49,2,FALSE)="AUTRE",UPPER(TRIM(SUBSTITUTE(T40,CHAR(160)," ")))&lt;&gt;UPPER(TRIM(SUBSTITUTE(W40,CHAR(160)," "))))),"",(V40*VLOOKUP(UPPER(TRIM(SUBSTITUTE(W40,CHAR(160)," "))),AP4:AS49,3,FALSE))/(S40*VLOOKUP(UPPER(TRIM(SUBSTITUTE(T40,CHAR(160)," "))),AP4:AS49,3,FALSE))),"")),IFERROR(AK39,"")))</f>
        <v>1.1333333333333333</v>
      </c>
      <c r="AL40" s="40">
        <f t="shared" si="15"/>
        <v>0.36</v>
      </c>
      <c r="AM40" s="50" t="str">
        <f t="shared" si="16"/>
        <v>PORC A L'AIGRE DOUCE</v>
      </c>
      <c r="AN40" s="1"/>
      <c r="AO40" s="1"/>
      <c r="AP40" s="65" t="s">
        <v>459</v>
      </c>
      <c r="AQ40" s="16" t="s">
        <v>59</v>
      </c>
      <c r="AR40" s="17">
        <v>1</v>
      </c>
      <c r="AS40" s="16" t="s">
        <v>91</v>
      </c>
      <c r="BB40" s="309" t="s">
        <v>317</v>
      </c>
      <c r="BC40" s="310"/>
      <c r="BD40" s="310"/>
      <c r="BE40" s="310"/>
      <c r="BF40" s="310"/>
      <c r="BG40" s="310"/>
      <c r="BH40" s="311"/>
      <c r="BJ40" s="229">
        <v>1</v>
      </c>
    </row>
    <row r="41" spans="1:62" ht="20.100000000000001" customHeight="1" x14ac:dyDescent="0.35">
      <c r="A41" s="232" t="s">
        <v>237</v>
      </c>
      <c r="B41" s="178">
        <f t="shared" si="18"/>
        <v>0</v>
      </c>
      <c r="C41" s="156"/>
      <c r="D41" s="157"/>
      <c r="E41" s="157"/>
      <c r="F41" s="157"/>
      <c r="G41" s="157"/>
      <c r="H41" s="157"/>
      <c r="I41" s="158"/>
      <c r="J41" s="131" t="s">
        <v>237</v>
      </c>
      <c r="K41" s="255" t="str">
        <f t="shared" si="6"/>
        <v>A</v>
      </c>
      <c r="L41" s="308"/>
      <c r="M41" s="265"/>
      <c r="N41" s="265"/>
      <c r="O41" s="266"/>
      <c r="P41" s="266"/>
      <c r="Q41" s="1"/>
      <c r="R41" s="186" t="str" cm="1">
        <f t="array" ref="R41">IF(ISBLANK(V41),"","L"&amp;TEXT(--RIGHT(LOOKUP(2,1/(R40:R40&lt;&gt;""),R40:R40),3)+1,"000"))</f>
        <v>L002</v>
      </c>
      <c r="S41" s="61"/>
      <c r="T41" s="62" t="s">
        <v>74</v>
      </c>
      <c r="U41" s="63">
        <v>1</v>
      </c>
      <c r="V41" s="65" t="s">
        <v>448</v>
      </c>
      <c r="W41" s="60"/>
      <c r="X41" s="46">
        <f t="shared" si="7"/>
        <v>0</v>
      </c>
      <c r="Y41" s="46" t="str">
        <f>IF(NOT(AND(LEFT(R41,1)="L",R41&lt;&gt;"LIGNE")),"",IF(UPPER(TRIM(W41))="QS","Qt. suffisante",IF(AJ41="","",IF(AF41="MASSE",IF(AJ41&gt;=1,"Kg","g"),IF(AF41="VOLUME",IF(AJ41&gt;=1,"L","cl"),IFERROR(VLOOKUP(UPPER(TRIM(V41)),AP4:AS49,4,FALSE),V41))))))</f>
        <v>bte(s) 3/1</v>
      </c>
      <c r="Z41" s="45">
        <f t="shared" si="8"/>
        <v>1</v>
      </c>
      <c r="AA41" s="45" t="str">
        <f>IF(NOT(AND(LEFT(R41,1)="L",R41&lt;&gt;"LIGNE")),"",IF(UPPER(TRIM(W41))="QS","Qt. suffisante",IF(AI41="","",IF(AF41="MASSE",IF(AI41&gt;=1,"Kg","g"),IF(AF41="VOLUME",IF(AI41&gt;=1,"L","cl"),IFERROR(VLOOKUP(UPPER(TRIM(V41)),AP4:AS49,4,FALSE),V41))))))</f>
        <v>bte(s) 3/1</v>
      </c>
      <c r="AB41" s="47" t="str">
        <f t="shared" si="9"/>
        <v>OK</v>
      </c>
      <c r="AC41" s="47" t="str">
        <f t="shared" si="10"/>
        <v/>
      </c>
      <c r="AD41" s="47" t="str">
        <f t="shared" si="11"/>
        <v/>
      </c>
      <c r="AE41" s="1"/>
      <c r="AF41" s="48" t="str">
        <f>IF(NOT(AND(LEFT(R41,1)="L",R41&lt;&gt;"LIGNE")),"",IFERROR(VLOOKUP(UPPER(TRIM(V41)),AP4:AS49,2,FALSE),""))</f>
        <v>AUTRE</v>
      </c>
      <c r="AG41" s="49">
        <f>IF(NOT(AND(LEFT(R41,1)="L",R41&lt;&gt;"LIGNE")),"",IFERROR(VLOOKUP(UPPER(TRIM(V41)),AP4:AS49,3,FALSE),""))</f>
        <v>1</v>
      </c>
      <c r="AH41" s="49">
        <f t="shared" si="12"/>
        <v>1</v>
      </c>
      <c r="AI41" s="49">
        <f t="shared" si="13"/>
        <v>1.1333333333333333</v>
      </c>
      <c r="AJ41" s="49">
        <f t="shared" si="14"/>
        <v>0.36</v>
      </c>
      <c r="AK41" s="40">
        <f>IF(R41="RECETTE","",IF(R41="PRINCIPAL AUTEUR",IF(OR(S41="",T41="",V41="",W41="",S41=0),"",IFERROR(IF(OR(VLOOKUP(UPPER(TRIM(SUBSTITUTE(T41,CHAR(160)," "))),AP4:AS49,2,FALSE)&lt;&gt;VLOOKUP(UPPER(TRIM(SUBSTITUTE(W41,CHAR(160)," "))),AP4:AS49,2,FALSE),AND(VLOOKUP(UPPER(TRIM(SUBSTITUTE(T41,CHAR(160)," "))),AP4:AS49,2,FALSE)="AUTRE",UPPER(TRIM(SUBSTITUTE(T41,CHAR(160)," ")))&lt;&gt;UPPER(TRIM(SUBSTITUTE(W41,CHAR(160)," "))))),"",(V41*VLOOKUP(UPPER(TRIM(SUBSTITUTE(W41,CHAR(160)," "))),AP4:AS49,3,FALSE))/(S41*VLOOKUP(UPPER(TRIM(SUBSTITUTE(T41,CHAR(160)," "))),AP4:AS49,3,FALSE))),"")),IFERROR(AK40,"")))</f>
        <v>1.1333333333333333</v>
      </c>
      <c r="AL41" s="40">
        <f t="shared" si="15"/>
        <v>0.36</v>
      </c>
      <c r="AM41" s="50" t="str">
        <f t="shared" si="16"/>
        <v>PORC A L'AIGRE DOUCE</v>
      </c>
      <c r="AN41" s="1"/>
      <c r="AO41" s="1"/>
      <c r="AP41" s="65" t="s">
        <v>460</v>
      </c>
      <c r="AQ41" s="16" t="s">
        <v>59</v>
      </c>
      <c r="AR41" s="17">
        <v>1</v>
      </c>
      <c r="AS41" s="16" t="s">
        <v>93</v>
      </c>
      <c r="BB41" s="309"/>
      <c r="BC41" s="310"/>
      <c r="BD41" s="310"/>
      <c r="BE41" s="310"/>
      <c r="BF41" s="310"/>
      <c r="BG41" s="310"/>
      <c r="BH41" s="311"/>
      <c r="BJ41" s="229">
        <v>1</v>
      </c>
    </row>
    <row r="42" spans="1:62" ht="20.100000000000001" customHeight="1" x14ac:dyDescent="0.35">
      <c r="A42" s="232" t="s">
        <v>237</v>
      </c>
      <c r="B42" s="178">
        <f t="shared" si="18"/>
        <v>0</v>
      </c>
      <c r="C42" s="156"/>
      <c r="D42" s="157"/>
      <c r="E42" s="157"/>
      <c r="F42" s="157"/>
      <c r="G42" s="157"/>
      <c r="H42" s="157"/>
      <c r="I42" s="158"/>
      <c r="J42" s="131" t="s">
        <v>237</v>
      </c>
      <c r="K42" s="255" t="str">
        <f t="shared" si="6"/>
        <v>A</v>
      </c>
      <c r="L42" s="308"/>
      <c r="M42" s="265"/>
      <c r="N42" s="265"/>
      <c r="O42" s="266"/>
      <c r="P42" s="266"/>
      <c r="Q42" s="1"/>
      <c r="R42" s="186" t="str" cm="1">
        <f t="array" ref="R42">IF(ISBLANK(V42),"","L"&amp;TEXT(--RIGHT(LOOKUP(2,1/(R40:R41&lt;&gt;""),R40:R41),3)+1,"000"))</f>
        <v>L003</v>
      </c>
      <c r="S42" s="61"/>
      <c r="T42" s="62" t="s">
        <v>76</v>
      </c>
      <c r="U42" s="63">
        <v>500</v>
      </c>
      <c r="V42" s="21" t="s">
        <v>272</v>
      </c>
      <c r="W42" s="60"/>
      <c r="X42" s="46">
        <f t="shared" si="7"/>
        <v>180</v>
      </c>
      <c r="Y42" s="46" t="str">
        <f>IF(NOT(AND(LEFT(R42,1)="L",R42&lt;&gt;"LIGNE")),"",IF(UPPER(TRIM(W42))="QS","Qt. suffisante",IF(AJ42="","",IF(AF42="MASSE",IF(AJ42&gt;=1,"Kg","g"),IF(AF42="VOLUME",IF(AJ42&gt;=1,"L","cl"),IFERROR(VLOOKUP(UPPER(TRIM(V42)),AP4:AS49,4,FALSE),V42))))))</f>
        <v>g</v>
      </c>
      <c r="Z42" s="45">
        <f t="shared" si="8"/>
        <v>567</v>
      </c>
      <c r="AA42" s="45" t="str">
        <f>IF(NOT(AND(LEFT(R42,1)="L",R42&lt;&gt;"LIGNE")),"",IF(UPPER(TRIM(W42))="QS","Qt. suffisante",IF(AI42="","",IF(AF42="MASSE",IF(AI42&gt;=1,"Kg","g"),IF(AF42="VOLUME",IF(AI42&gt;=1,"L","cl"),IFERROR(VLOOKUP(UPPER(TRIM(V42)),AP4:AS49,4,FALSE),V42))))))</f>
        <v>g</v>
      </c>
      <c r="AB42" s="47" t="str">
        <f t="shared" si="9"/>
        <v>OK</v>
      </c>
      <c r="AC42" s="47" t="str">
        <f t="shared" si="10"/>
        <v/>
      </c>
      <c r="AD42" s="47" t="str">
        <f t="shared" si="11"/>
        <v/>
      </c>
      <c r="AE42" s="1"/>
      <c r="AF42" s="48" t="str">
        <f>IF(NOT(AND(LEFT(R42,1)="L",R42&lt;&gt;"LIGNE")),"",IFERROR(VLOOKUP(UPPER(TRIM(V42)),AP4:AS49,2,FALSE),""))</f>
        <v>MASSE</v>
      </c>
      <c r="AG42" s="49">
        <f>IF(NOT(AND(LEFT(R42,1)="L",R42&lt;&gt;"LIGNE")),"",IFERROR(VLOOKUP(UPPER(TRIM(V42)),AP4:AS49,3,FALSE),""))</f>
        <v>1E-3</v>
      </c>
      <c r="AH42" s="49">
        <f t="shared" si="12"/>
        <v>0.5</v>
      </c>
      <c r="AI42" s="49">
        <f t="shared" si="13"/>
        <v>0.56666666666666665</v>
      </c>
      <c r="AJ42" s="49">
        <f t="shared" si="14"/>
        <v>0.18</v>
      </c>
      <c r="AK42" s="40">
        <f>IF(R42="RECETTE","",IF(R42="PRINCIPAL AUTEUR",IF(OR(S42="",T42="",V42="",W42="",S42=0),"",IFERROR(IF(OR(VLOOKUP(UPPER(TRIM(SUBSTITUTE(T42,CHAR(160)," "))),AP4:AS49,2,FALSE)&lt;&gt;VLOOKUP(UPPER(TRIM(SUBSTITUTE(W42,CHAR(160)," "))),AP4:AS49,2,FALSE),AND(VLOOKUP(UPPER(TRIM(SUBSTITUTE(T42,CHAR(160)," "))),AP4:AS49,2,FALSE)="AUTRE",UPPER(TRIM(SUBSTITUTE(T42,CHAR(160)," ")))&lt;&gt;UPPER(TRIM(SUBSTITUTE(W42,CHAR(160)," "))))),"",(V42*VLOOKUP(UPPER(TRIM(SUBSTITUTE(W42,CHAR(160)," "))),AP4:AS49,3,FALSE))/(S42*VLOOKUP(UPPER(TRIM(SUBSTITUTE(T42,CHAR(160)," "))),AP4:AS49,3,FALSE))),"")),IFERROR(AK41,"")))</f>
        <v>1.1333333333333333</v>
      </c>
      <c r="AL42" s="40">
        <f t="shared" si="15"/>
        <v>0.36</v>
      </c>
      <c r="AM42" s="50" t="str">
        <f t="shared" si="16"/>
        <v>PORC A L'AIGRE DOUCE</v>
      </c>
      <c r="AN42" s="1"/>
      <c r="AO42" s="1"/>
      <c r="AP42" s="65" t="s">
        <v>461</v>
      </c>
      <c r="AQ42" s="16" t="s">
        <v>59</v>
      </c>
      <c r="AR42" s="17">
        <v>1</v>
      </c>
      <c r="AS42" s="16" t="s">
        <v>95</v>
      </c>
      <c r="BB42" s="312" t="s">
        <v>320</v>
      </c>
      <c r="BC42" s="313"/>
      <c r="BD42" s="310"/>
      <c r="BE42" s="310"/>
      <c r="BF42" s="310"/>
      <c r="BG42" s="310"/>
      <c r="BH42" s="311"/>
      <c r="BJ42" s="229">
        <v>1</v>
      </c>
    </row>
    <row r="43" spans="1:62" ht="20.100000000000001" customHeight="1" x14ac:dyDescent="0.35">
      <c r="A43" s="232" t="s">
        <v>237</v>
      </c>
      <c r="B43" s="178">
        <f t="shared" si="18"/>
        <v>0</v>
      </c>
      <c r="C43" s="156"/>
      <c r="D43" s="157"/>
      <c r="E43" s="157"/>
      <c r="F43" s="157"/>
      <c r="G43" s="157"/>
      <c r="H43" s="157"/>
      <c r="I43" s="158"/>
      <c r="J43" s="131" t="s">
        <v>237</v>
      </c>
      <c r="K43" s="255" t="str">
        <f t="shared" si="6"/>
        <v>A</v>
      </c>
      <c r="L43" s="279" t="s">
        <v>340</v>
      </c>
      <c r="M43" s="265"/>
      <c r="N43" s="265"/>
      <c r="O43" s="265"/>
      <c r="P43" s="266"/>
      <c r="Q43" s="1"/>
      <c r="R43" s="186" t="str" cm="1">
        <f t="array" ref="R43">IF(ISBLANK(V43),"","L"&amp;TEXT(--RIGHT(LOOKUP(2,1/(R40:R42&lt;&gt;""),R40:R42),3)+1,"000"))</f>
        <v>L004</v>
      </c>
      <c r="S43" s="61"/>
      <c r="T43" s="62" t="s">
        <v>78</v>
      </c>
      <c r="U43" s="63">
        <v>2</v>
      </c>
      <c r="V43" s="51" t="s">
        <v>0</v>
      </c>
      <c r="W43" s="60"/>
      <c r="X43" s="46">
        <f t="shared" si="7"/>
        <v>72</v>
      </c>
      <c r="Y43" s="46" t="str">
        <f>IF(NOT(AND(LEFT(R43,1)="L",R43&lt;&gt;"LIGNE")),"",IF(UPPER(TRIM(W43))="QS","Qt. suffisante",IF(AJ43="","",IF(AF43="MASSE",IF(AJ43&gt;=1,"Kg","g"),IF(AF43="VOLUME",IF(AJ43&gt;=1,"L","cl"),IFERROR(VLOOKUP(UPPER(TRIM(V43)),AP4:AS49,4,FALSE),V43))))))</f>
        <v>cl</v>
      </c>
      <c r="Z43" s="45">
        <f t="shared" si="8"/>
        <v>2.27</v>
      </c>
      <c r="AA43" s="45" t="str">
        <f>IF(NOT(AND(LEFT(R43,1)="L",R43&lt;&gt;"LIGNE")),"",IF(UPPER(TRIM(W43))="QS","Qt. suffisante",IF(AI43="","",IF(AF43="MASSE",IF(AI43&gt;=1,"Kg","g"),IF(AF43="VOLUME",IF(AI43&gt;=1,"L","cl"),IFERROR(VLOOKUP(UPPER(TRIM(V43)),AP4:AS49,4,FALSE),V43))))))</f>
        <v>L</v>
      </c>
      <c r="AB43" s="47" t="str">
        <f t="shared" si="9"/>
        <v>OK</v>
      </c>
      <c r="AC43" s="47" t="str">
        <f t="shared" si="10"/>
        <v/>
      </c>
      <c r="AD43" s="47" t="str">
        <f t="shared" si="11"/>
        <v/>
      </c>
      <c r="AE43" s="1"/>
      <c r="AF43" s="48" t="str">
        <f>IF(NOT(AND(LEFT(R43,1)="L",R43&lt;&gt;"LIGNE")),"",IFERROR(VLOOKUP(UPPER(TRIM(V43)),AP4:AS49,2,FALSE),""))</f>
        <v>VOLUME</v>
      </c>
      <c r="AG43" s="49">
        <f>IF(NOT(AND(LEFT(R43,1)="L",R43&lt;&gt;"LIGNE")),"",IFERROR(VLOOKUP(UPPER(TRIM(V43)),AP4:AS49,3,FALSE),""))</f>
        <v>1</v>
      </c>
      <c r="AH43" s="49">
        <f t="shared" si="12"/>
        <v>2</v>
      </c>
      <c r="AI43" s="49">
        <f t="shared" si="13"/>
        <v>2.2666666666666666</v>
      </c>
      <c r="AJ43" s="49">
        <f t="shared" si="14"/>
        <v>0.72</v>
      </c>
      <c r="AK43" s="40">
        <f>IF(R43="RECETTE","",IF(R43="PRINCIPAL AUTEUR",IF(OR(S43="",T43="",V43="",W43="",S43=0),"",IFERROR(IF(OR(VLOOKUP(UPPER(TRIM(SUBSTITUTE(T43,CHAR(160)," "))),AP4:AS49,2,FALSE)&lt;&gt;VLOOKUP(UPPER(TRIM(SUBSTITUTE(W43,CHAR(160)," "))),AP4:AS49,2,FALSE),AND(VLOOKUP(UPPER(TRIM(SUBSTITUTE(T43,CHAR(160)," "))),AP4:AS49,2,FALSE)="AUTRE",UPPER(TRIM(SUBSTITUTE(T43,CHAR(160)," ")))&lt;&gt;UPPER(TRIM(SUBSTITUTE(W43,CHAR(160)," "))))),"",(V43*VLOOKUP(UPPER(TRIM(SUBSTITUTE(W43,CHAR(160)," "))),AP4:AS49,3,FALSE))/(S43*VLOOKUP(UPPER(TRIM(SUBSTITUTE(T43,CHAR(160)," "))),AP4:AS49,3,FALSE))),"")),IFERROR(AK42,"")))</f>
        <v>1.1333333333333333</v>
      </c>
      <c r="AL43" s="40">
        <f t="shared" si="15"/>
        <v>0.36</v>
      </c>
      <c r="AM43" s="50" t="str">
        <f t="shared" si="16"/>
        <v>PORC A L'AIGRE DOUCE</v>
      </c>
      <c r="AN43" s="1"/>
      <c r="AO43" s="1"/>
      <c r="AP43" s="65" t="s">
        <v>462</v>
      </c>
      <c r="AQ43" s="16" t="s">
        <v>59</v>
      </c>
      <c r="AR43" s="17">
        <v>1</v>
      </c>
      <c r="AS43" s="16" t="s">
        <v>97</v>
      </c>
      <c r="BB43" s="312"/>
      <c r="BC43" s="313"/>
      <c r="BD43" s="310"/>
      <c r="BE43" s="310"/>
      <c r="BF43" s="310"/>
      <c r="BG43" s="310"/>
      <c r="BH43" s="311"/>
      <c r="BJ43" s="229">
        <v>1</v>
      </c>
    </row>
    <row r="44" spans="1:62" ht="20.100000000000001" customHeight="1" x14ac:dyDescent="0.35">
      <c r="A44" s="232" t="s">
        <v>237</v>
      </c>
      <c r="B44" s="178">
        <f t="shared" si="18"/>
        <v>0</v>
      </c>
      <c r="C44" s="156"/>
      <c r="D44" s="157"/>
      <c r="E44" s="157"/>
      <c r="F44" s="157"/>
      <c r="G44" s="157"/>
      <c r="H44" s="157"/>
      <c r="I44" s="158"/>
      <c r="J44" s="131" t="s">
        <v>237</v>
      </c>
      <c r="K44" s="255" t="str">
        <f t="shared" si="6"/>
        <v>A</v>
      </c>
      <c r="L44" s="272"/>
      <c r="M44" s="265"/>
      <c r="N44" s="265"/>
      <c r="O44" s="265"/>
      <c r="P44" s="266"/>
      <c r="Q44" s="1"/>
      <c r="R44" s="186" t="str" cm="1">
        <f t="array" ref="R44">IF(ISBLANK(V44),"","L"&amp;TEXT(--RIGHT(LOOKUP(2,1/(R40:R43&lt;&gt;""),R40:R43),3)+1,"000"))</f>
        <v>L005</v>
      </c>
      <c r="S44" s="61"/>
      <c r="T44" s="62" t="s">
        <v>80</v>
      </c>
      <c r="U44" s="63">
        <v>50</v>
      </c>
      <c r="V44" s="21" t="s">
        <v>272</v>
      </c>
      <c r="W44" s="60"/>
      <c r="X44" s="46">
        <f t="shared" si="7"/>
        <v>18</v>
      </c>
      <c r="Y44" s="46" t="str">
        <f>IF(NOT(AND(LEFT(R44,1)="L",R44&lt;&gt;"LIGNE")),"",IF(UPPER(TRIM(W44))="QS","Qt. suffisante",IF(AJ44="","",IF(AF44="MASSE",IF(AJ44&gt;=1,"Kg","g"),IF(AF44="VOLUME",IF(AJ44&gt;=1,"L","cl"),IFERROR(VLOOKUP(UPPER(TRIM(V44)),AP4:AS49,4,FALSE),V44))))))</f>
        <v>g</v>
      </c>
      <c r="Z44" s="45">
        <f t="shared" si="8"/>
        <v>57</v>
      </c>
      <c r="AA44" s="45" t="str">
        <f>IF(NOT(AND(LEFT(R44,1)="L",R44&lt;&gt;"LIGNE")),"",IF(UPPER(TRIM(W44))="QS","Qt. suffisante",IF(AI44="","",IF(AF44="MASSE",IF(AI44&gt;=1,"Kg","g"),IF(AF44="VOLUME",IF(AI44&gt;=1,"L","cl"),IFERROR(VLOOKUP(UPPER(TRIM(V44)),AP4:AS49,4,FALSE),V44))))))</f>
        <v>g</v>
      </c>
      <c r="AB44" s="47" t="str">
        <f t="shared" si="9"/>
        <v>OK</v>
      </c>
      <c r="AC44" s="47" t="str">
        <f t="shared" si="10"/>
        <v/>
      </c>
      <c r="AD44" s="47" t="str">
        <f t="shared" si="11"/>
        <v/>
      </c>
      <c r="AE44" s="1"/>
      <c r="AF44" s="48" t="str">
        <f>IF(NOT(AND(LEFT(R44,1)="L",R44&lt;&gt;"LIGNE")),"",IFERROR(VLOOKUP(UPPER(TRIM(V44)),AP4:AS49,2,FALSE),""))</f>
        <v>MASSE</v>
      </c>
      <c r="AG44" s="49">
        <f>IF(NOT(AND(LEFT(R44,1)="L",R44&lt;&gt;"LIGNE")),"",IFERROR(VLOOKUP(UPPER(TRIM(V44)),AP4:AS49,3,FALSE),""))</f>
        <v>1E-3</v>
      </c>
      <c r="AH44" s="49">
        <f t="shared" si="12"/>
        <v>0.05</v>
      </c>
      <c r="AI44" s="49">
        <f t="shared" si="13"/>
        <v>5.6666666666666671E-2</v>
      </c>
      <c r="AJ44" s="49">
        <f t="shared" si="14"/>
        <v>1.7999999999999999E-2</v>
      </c>
      <c r="AK44" s="40">
        <f>IF(R44="RECETTE","",IF(R44="PRINCIPAL AUTEUR",IF(OR(S44="",T44="",V44="",W44="",S44=0),"",IFERROR(IF(OR(VLOOKUP(UPPER(TRIM(SUBSTITUTE(T44,CHAR(160)," "))),AP4:AS49,2,FALSE)&lt;&gt;VLOOKUP(UPPER(TRIM(SUBSTITUTE(W44,CHAR(160)," "))),AP4:AS49,2,FALSE),AND(VLOOKUP(UPPER(TRIM(SUBSTITUTE(T44,CHAR(160)," "))),AP4:AS49,2,FALSE)="AUTRE",UPPER(TRIM(SUBSTITUTE(T44,CHAR(160)," ")))&lt;&gt;UPPER(TRIM(SUBSTITUTE(W44,CHAR(160)," "))))),"",(V44*VLOOKUP(UPPER(TRIM(SUBSTITUTE(W44,CHAR(160)," "))),AP4:AS49,3,FALSE))/(S44*VLOOKUP(UPPER(TRIM(SUBSTITUTE(T44,CHAR(160)," "))),AP4:AS49,3,FALSE))),"")),IFERROR(AK43,"")))</f>
        <v>1.1333333333333333</v>
      </c>
      <c r="AL44" s="40">
        <f t="shared" si="15"/>
        <v>0.36</v>
      </c>
      <c r="AM44" s="50" t="str">
        <f t="shared" si="16"/>
        <v>PORC A L'AIGRE DOUCE</v>
      </c>
      <c r="AN44" s="1"/>
      <c r="AO44" s="1"/>
      <c r="AP44" s="66" t="s">
        <v>463</v>
      </c>
      <c r="AQ44" s="16" t="s">
        <v>59</v>
      </c>
      <c r="AR44" s="17">
        <v>1</v>
      </c>
      <c r="AS44" s="16" t="s">
        <v>99</v>
      </c>
      <c r="BB44" s="314" t="s">
        <v>475</v>
      </c>
      <c r="BC44" s="313"/>
      <c r="BD44" s="310"/>
      <c r="BE44" s="310"/>
      <c r="BF44" s="310"/>
      <c r="BG44" s="310"/>
      <c r="BH44" s="311"/>
      <c r="BJ44" s="229">
        <v>1</v>
      </c>
    </row>
    <row r="45" spans="1:62" ht="20.100000000000001" customHeight="1" x14ac:dyDescent="0.35">
      <c r="A45" s="232" t="s">
        <v>237</v>
      </c>
      <c r="B45" s="178">
        <f t="shared" si="18"/>
        <v>34</v>
      </c>
      <c r="C45" s="156"/>
      <c r="D45" s="157" t="s">
        <v>253</v>
      </c>
      <c r="E45" s="157"/>
      <c r="F45" s="157"/>
      <c r="G45" s="157"/>
      <c r="H45" s="157"/>
      <c r="I45" s="158"/>
      <c r="J45" s="131" t="s">
        <v>237</v>
      </c>
      <c r="K45" s="255" t="str">
        <f t="shared" si="6"/>
        <v>A</v>
      </c>
      <c r="L45" s="279" t="s">
        <v>343</v>
      </c>
      <c r="M45" s="265"/>
      <c r="N45" s="265"/>
      <c r="O45" s="265"/>
      <c r="P45" s="266"/>
      <c r="Q45" s="1"/>
      <c r="R45" s="186" t="str" cm="1">
        <f t="array" ref="R45">IF(ISBLANK(V45),"","L"&amp;TEXT(--RIGHT(LOOKUP(2,1/(R40:R44&lt;&gt;""),R40:R44),3)+1,"000"))</f>
        <v>L006</v>
      </c>
      <c r="S45" s="61"/>
      <c r="T45" s="62" t="s">
        <v>82</v>
      </c>
      <c r="U45" s="63">
        <v>7</v>
      </c>
      <c r="V45" s="51" t="s">
        <v>0</v>
      </c>
      <c r="W45" s="60"/>
      <c r="X45" s="46">
        <f t="shared" si="7"/>
        <v>2.52</v>
      </c>
      <c r="Y45" s="46" t="str">
        <f>IF(NOT(AND(LEFT(R45,1)="L",R45&lt;&gt;"LIGNE")),"",IF(UPPER(TRIM(W45))="QS","Qt. suffisante",IF(AJ45="","",IF(AF45="MASSE",IF(AJ45&gt;=1,"Kg","g"),IF(AF45="VOLUME",IF(AJ45&gt;=1,"L","cl"),IFERROR(VLOOKUP(UPPER(TRIM(V45)),AP4:AS49,4,FALSE),V45))))))</f>
        <v>L</v>
      </c>
      <c r="Z45" s="45">
        <f t="shared" si="8"/>
        <v>7.93</v>
      </c>
      <c r="AA45" s="45" t="str">
        <f>IF(NOT(AND(LEFT(R45,1)="L",R45&lt;&gt;"LIGNE")),"",IF(UPPER(TRIM(W45))="QS","Qt. suffisante",IF(AI45="","",IF(AF45="MASSE",IF(AI45&gt;=1,"Kg","g"),IF(AF45="VOLUME",IF(AI45&gt;=1,"L","cl"),IFERROR(VLOOKUP(UPPER(TRIM(V45)),AP4:AS49,4,FALSE),V45))))))</f>
        <v>L</v>
      </c>
      <c r="AB45" s="47" t="str">
        <f t="shared" si="9"/>
        <v>OK</v>
      </c>
      <c r="AC45" s="47" t="str">
        <f t="shared" si="10"/>
        <v/>
      </c>
      <c r="AD45" s="47" t="str">
        <f t="shared" si="11"/>
        <v/>
      </c>
      <c r="AE45" s="1"/>
      <c r="AF45" s="48" t="str">
        <f>IF(NOT(AND(LEFT(R45,1)="L",R45&lt;&gt;"LIGNE")),"",IFERROR(VLOOKUP(UPPER(TRIM(V45)),AP4:AS49,2,FALSE),""))</f>
        <v>VOLUME</v>
      </c>
      <c r="AG45" s="49">
        <f>IF(NOT(AND(LEFT(R45,1)="L",R45&lt;&gt;"LIGNE")),"",IFERROR(VLOOKUP(UPPER(TRIM(V45)),AP4:AS49,3,FALSE),""))</f>
        <v>1</v>
      </c>
      <c r="AH45" s="49">
        <f t="shared" si="12"/>
        <v>7</v>
      </c>
      <c r="AI45" s="49">
        <f t="shared" si="13"/>
        <v>7.9333333333333336</v>
      </c>
      <c r="AJ45" s="49">
        <f t="shared" si="14"/>
        <v>2.52</v>
      </c>
      <c r="AK45" s="40">
        <f>IF(R45="RECETTE","",IF(R45="PRINCIPAL AUTEUR",IF(OR(S45="",T45="",V45="",W45="",S45=0),"",IFERROR(IF(OR(VLOOKUP(UPPER(TRIM(SUBSTITUTE(T45,CHAR(160)," "))),AP4:AS49,2,FALSE)&lt;&gt;VLOOKUP(UPPER(TRIM(SUBSTITUTE(W45,CHAR(160)," "))),AP4:AS49,2,FALSE),AND(VLOOKUP(UPPER(TRIM(SUBSTITUTE(T45,CHAR(160)," "))),AP4:AS49,2,FALSE)="AUTRE",UPPER(TRIM(SUBSTITUTE(T45,CHAR(160)," ")))&lt;&gt;UPPER(TRIM(SUBSTITUTE(W45,CHAR(160)," "))))),"",(V45*VLOOKUP(UPPER(TRIM(SUBSTITUTE(W45,CHAR(160)," "))),AP4:AS49,3,FALSE))/(S45*VLOOKUP(UPPER(TRIM(SUBSTITUTE(T45,CHAR(160)," "))),AP4:AS49,3,FALSE))),"")),IFERROR(AK44,"")))</f>
        <v>1.1333333333333333</v>
      </c>
      <c r="AL45" s="40">
        <f t="shared" si="15"/>
        <v>0.36</v>
      </c>
      <c r="AM45" s="50" t="str">
        <f t="shared" si="16"/>
        <v>PORC A L'AIGRE DOUCE</v>
      </c>
      <c r="AN45" s="1"/>
      <c r="AO45" s="1"/>
      <c r="AP45" s="66" t="s">
        <v>464</v>
      </c>
      <c r="AQ45" s="16" t="s">
        <v>59</v>
      </c>
      <c r="AR45" s="17">
        <v>1</v>
      </c>
      <c r="AS45" s="16" t="s">
        <v>101</v>
      </c>
      <c r="BB45" s="315" t="s">
        <v>476</v>
      </c>
      <c r="BC45" s="313"/>
      <c r="BD45" s="310"/>
      <c r="BE45" s="310"/>
      <c r="BF45" s="310"/>
      <c r="BG45" s="310"/>
      <c r="BH45" s="311"/>
      <c r="BJ45" s="229">
        <v>1</v>
      </c>
    </row>
    <row r="46" spans="1:62" ht="20.100000000000001" customHeight="1" x14ac:dyDescent="0.35">
      <c r="A46" s="232" t="s">
        <v>237</v>
      </c>
      <c r="B46" s="178">
        <f t="shared" si="18"/>
        <v>0</v>
      </c>
      <c r="C46" s="156"/>
      <c r="D46" s="157"/>
      <c r="E46" s="157"/>
      <c r="F46" s="157"/>
      <c r="G46" s="157"/>
      <c r="H46" s="157"/>
      <c r="I46" s="158"/>
      <c r="J46" s="131" t="s">
        <v>237</v>
      </c>
      <c r="K46" s="255" t="str">
        <f t="shared" si="6"/>
        <v>A</v>
      </c>
      <c r="L46" s="272"/>
      <c r="M46" s="265"/>
      <c r="N46" s="265"/>
      <c r="O46" s="265"/>
      <c r="P46" s="266"/>
      <c r="Q46" s="1"/>
      <c r="R46" s="186" t="str" cm="1">
        <f t="array" ref="R46">IF(ISBLANK(V46),"","L"&amp;TEXT(--RIGHT(LOOKUP(2,1/(R40:R45&lt;&gt;""),R40:R45),3)+1,"000"))</f>
        <v>L007</v>
      </c>
      <c r="S46" s="61"/>
      <c r="T46" s="62" t="s">
        <v>84</v>
      </c>
      <c r="U46" s="63">
        <v>200</v>
      </c>
      <c r="V46" s="21" t="s">
        <v>272</v>
      </c>
      <c r="W46" s="60"/>
      <c r="X46" s="46">
        <f t="shared" si="7"/>
        <v>72</v>
      </c>
      <c r="Y46" s="46" t="str">
        <f>IF(NOT(AND(LEFT(R46,1)="L",R46&lt;&gt;"LIGNE")),"",IF(UPPER(TRIM(W46))="QS","Qt. suffisante",IF(AJ46="","",IF(AF46="MASSE",IF(AJ46&gt;=1,"Kg","g"),IF(AF46="VOLUME",IF(AJ46&gt;=1,"L","cl"),IFERROR(VLOOKUP(UPPER(TRIM(V46)),AP4:AS49,4,FALSE),V46))))))</f>
        <v>g</v>
      </c>
      <c r="Z46" s="45">
        <f t="shared" si="8"/>
        <v>227</v>
      </c>
      <c r="AA46" s="45" t="str">
        <f>IF(NOT(AND(LEFT(R46,1)="L",R46&lt;&gt;"LIGNE")),"",IF(UPPER(TRIM(W46))="QS","Qt. suffisante",IF(AI46="","",IF(AF46="MASSE",IF(AI46&gt;=1,"Kg","g"),IF(AF46="VOLUME",IF(AI46&gt;=1,"L","cl"),IFERROR(VLOOKUP(UPPER(TRIM(V46)),AP4:AS49,4,FALSE),V46))))))</f>
        <v>g</v>
      </c>
      <c r="AB46" s="47" t="str">
        <f t="shared" si="9"/>
        <v>OK</v>
      </c>
      <c r="AC46" s="47" t="str">
        <f t="shared" si="10"/>
        <v/>
      </c>
      <c r="AD46" s="47" t="str">
        <f t="shared" si="11"/>
        <v/>
      </c>
      <c r="AE46" s="1"/>
      <c r="AF46" s="48" t="str">
        <f>IF(NOT(AND(LEFT(R46,1)="L",R46&lt;&gt;"LIGNE")),"",IFERROR(VLOOKUP(UPPER(TRIM(V46)),AP4:AS49,2,FALSE),""))</f>
        <v>MASSE</v>
      </c>
      <c r="AG46" s="49">
        <f>IF(NOT(AND(LEFT(R46,1)="L",R46&lt;&gt;"LIGNE")),"",IFERROR(VLOOKUP(UPPER(TRIM(V46)),AP4:AS49,3,FALSE),""))</f>
        <v>1E-3</v>
      </c>
      <c r="AH46" s="49">
        <f t="shared" si="12"/>
        <v>0.2</v>
      </c>
      <c r="AI46" s="49">
        <f t="shared" si="13"/>
        <v>0.22666666666666668</v>
      </c>
      <c r="AJ46" s="49">
        <f t="shared" si="14"/>
        <v>7.1999999999999995E-2</v>
      </c>
      <c r="AK46" s="40">
        <f>IF(R46="RECETTE","",IF(R46="PRINCIPAL AUTEUR",IF(OR(S46="",T46="",V46="",W46="",S46=0),"",IFERROR(IF(OR(VLOOKUP(UPPER(TRIM(SUBSTITUTE(T46,CHAR(160)," "))),AP4:AS49,2,FALSE)&lt;&gt;VLOOKUP(UPPER(TRIM(SUBSTITUTE(W46,CHAR(160)," "))),AP4:AS49,2,FALSE),AND(VLOOKUP(UPPER(TRIM(SUBSTITUTE(T46,CHAR(160)," "))),AP4:AS49,2,FALSE)="AUTRE",UPPER(TRIM(SUBSTITUTE(T46,CHAR(160)," ")))&lt;&gt;UPPER(TRIM(SUBSTITUTE(W46,CHAR(160)," "))))),"",(V46*VLOOKUP(UPPER(TRIM(SUBSTITUTE(W46,CHAR(160)," "))),AP4:AS49,3,FALSE))/(S46*VLOOKUP(UPPER(TRIM(SUBSTITUTE(T46,CHAR(160)," "))),AP4:AS49,3,FALSE))),"")),IFERROR(AK45,"")))</f>
        <v>1.1333333333333333</v>
      </c>
      <c r="AL46" s="40">
        <f t="shared" si="15"/>
        <v>0.36</v>
      </c>
      <c r="AM46" s="50" t="str">
        <f t="shared" si="16"/>
        <v>PORC A L'AIGRE DOUCE</v>
      </c>
      <c r="AN46" s="1"/>
      <c r="AO46" s="1"/>
      <c r="AP46" s="66" t="s">
        <v>465</v>
      </c>
      <c r="AQ46" s="16" t="s">
        <v>59</v>
      </c>
      <c r="AR46" s="17">
        <v>1</v>
      </c>
      <c r="AS46" s="16" t="s">
        <v>102</v>
      </c>
      <c r="BB46" s="314"/>
      <c r="BC46" s="313"/>
      <c r="BD46" s="310"/>
      <c r="BE46" s="310"/>
      <c r="BF46" s="310"/>
      <c r="BG46" s="310"/>
      <c r="BH46" s="311"/>
      <c r="BJ46" s="229">
        <v>1</v>
      </c>
    </row>
    <row r="47" spans="1:62" ht="20.100000000000001" customHeight="1" x14ac:dyDescent="0.35">
      <c r="A47" s="232" t="s">
        <v>237</v>
      </c>
      <c r="B47" s="178">
        <f t="shared" si="18"/>
        <v>0</v>
      </c>
      <c r="C47" s="156"/>
      <c r="D47" s="157"/>
      <c r="E47" s="157"/>
      <c r="F47" s="157"/>
      <c r="G47" s="157"/>
      <c r="H47" s="157"/>
      <c r="I47" s="158"/>
      <c r="J47" s="131" t="s">
        <v>237</v>
      </c>
      <c r="K47" s="255" t="str">
        <f t="shared" si="6"/>
        <v>A</v>
      </c>
      <c r="L47" s="279" t="s">
        <v>345</v>
      </c>
      <c r="M47" s="265"/>
      <c r="N47" s="265"/>
      <c r="O47" s="265"/>
      <c r="P47" s="266"/>
      <c r="Q47" s="1"/>
      <c r="R47" s="186" t="str" cm="1">
        <f t="array" ref="R47">IF(ISBLANK(V47),"","L"&amp;TEXT(--RIGHT(LOOKUP(2,1/(R40:R46&lt;&gt;""),R40:R46),3)+1,"000"))</f>
        <v>L008</v>
      </c>
      <c r="S47" s="61"/>
      <c r="T47" s="62" t="s">
        <v>86</v>
      </c>
      <c r="U47" s="63">
        <v>600</v>
      </c>
      <c r="V47" s="21" t="s">
        <v>272</v>
      </c>
      <c r="W47" s="60"/>
      <c r="X47" s="46">
        <f t="shared" si="7"/>
        <v>216</v>
      </c>
      <c r="Y47" s="46" t="str">
        <f>IF(NOT(AND(LEFT(R47,1)="L",R47&lt;&gt;"LIGNE")),"",IF(UPPER(TRIM(W47))="QS","Qt. suffisante",IF(AJ47="","",IF(AF47="MASSE",IF(AJ47&gt;=1,"Kg","g"),IF(AF47="VOLUME",IF(AJ47&gt;=1,"L","cl"),IFERROR(VLOOKUP(UPPER(TRIM(V47)),AP4:AS49,4,FALSE),V47))))))</f>
        <v>g</v>
      </c>
      <c r="Z47" s="45">
        <f t="shared" si="8"/>
        <v>680</v>
      </c>
      <c r="AA47" s="45" t="str">
        <f>IF(NOT(AND(LEFT(R47,1)="L",R47&lt;&gt;"LIGNE")),"",IF(UPPER(TRIM(W47))="QS","Qt. suffisante",IF(AI47="","",IF(AF47="MASSE",IF(AI47&gt;=1,"Kg","g"),IF(AF47="VOLUME",IF(AI47&gt;=1,"L","cl"),IFERROR(VLOOKUP(UPPER(TRIM(V47)),AP4:AS49,4,FALSE),V47))))))</f>
        <v>g</v>
      </c>
      <c r="AB47" s="47" t="str">
        <f t="shared" si="9"/>
        <v>OK</v>
      </c>
      <c r="AC47" s="47" t="str">
        <f t="shared" si="10"/>
        <v/>
      </c>
      <c r="AD47" s="47" t="str">
        <f t="shared" si="11"/>
        <v/>
      </c>
      <c r="AE47" s="1"/>
      <c r="AF47" s="48" t="str">
        <f>IF(NOT(AND(LEFT(R47,1)="L",R47&lt;&gt;"LIGNE")),"",IFERROR(VLOOKUP(UPPER(TRIM(V47)),AP4:AS49,2,FALSE),""))</f>
        <v>MASSE</v>
      </c>
      <c r="AG47" s="49">
        <f>IF(NOT(AND(LEFT(R47,1)="L",R47&lt;&gt;"LIGNE")),"",IFERROR(VLOOKUP(UPPER(TRIM(V47)),AP4:AS49,3,FALSE),""))</f>
        <v>1E-3</v>
      </c>
      <c r="AH47" s="49">
        <f t="shared" si="12"/>
        <v>0.6</v>
      </c>
      <c r="AI47" s="49">
        <f t="shared" si="13"/>
        <v>0.67999999999999994</v>
      </c>
      <c r="AJ47" s="49">
        <f t="shared" si="14"/>
        <v>0.216</v>
      </c>
      <c r="AK47" s="40">
        <f>IF(R47="RECETTE","",IF(R47="PRINCIPAL AUTEUR",IF(OR(S47="",T47="",V47="",W47="",S47=0),"",IFERROR(IF(OR(VLOOKUP(UPPER(TRIM(SUBSTITUTE(T47,CHAR(160)," "))),AP4:AS49,2,FALSE)&lt;&gt;VLOOKUP(UPPER(TRIM(SUBSTITUTE(W47,CHAR(160)," "))),AP4:AS49,2,FALSE),AND(VLOOKUP(UPPER(TRIM(SUBSTITUTE(T47,CHAR(160)," "))),AP4:AS49,2,FALSE)="AUTRE",UPPER(TRIM(SUBSTITUTE(T47,CHAR(160)," ")))&lt;&gt;UPPER(TRIM(SUBSTITUTE(W47,CHAR(160)," "))))),"",(V47*VLOOKUP(UPPER(TRIM(SUBSTITUTE(W47,CHAR(160)," "))),AP4:AS49,3,FALSE))/(S47*VLOOKUP(UPPER(TRIM(SUBSTITUTE(T47,CHAR(160)," "))),AP4:AS49,3,FALSE))),"")),IFERROR(AK46,"")))</f>
        <v>1.1333333333333333</v>
      </c>
      <c r="AL47" s="40">
        <f t="shared" si="15"/>
        <v>0.36</v>
      </c>
      <c r="AM47" s="50" t="str">
        <f t="shared" si="16"/>
        <v>PORC A L'AIGRE DOUCE</v>
      </c>
      <c r="AN47" s="1"/>
      <c r="AO47" s="1"/>
      <c r="AP47" s="66" t="s">
        <v>466</v>
      </c>
      <c r="AQ47" s="16" t="s">
        <v>59</v>
      </c>
      <c r="AR47" s="17">
        <v>1</v>
      </c>
      <c r="AS47" s="16" t="s">
        <v>104</v>
      </c>
      <c r="BB47" s="312" t="s">
        <v>477</v>
      </c>
      <c r="BC47" s="313"/>
      <c r="BD47" s="310"/>
      <c r="BE47" s="310"/>
      <c r="BF47" s="310"/>
      <c r="BG47" s="310"/>
      <c r="BH47" s="311"/>
      <c r="BJ47" s="229">
        <v>1</v>
      </c>
    </row>
    <row r="48" spans="1:62" ht="20.100000000000001" customHeight="1" x14ac:dyDescent="0.35">
      <c r="A48" s="232" t="s">
        <v>237</v>
      </c>
      <c r="B48" s="178">
        <f t="shared" si="18"/>
        <v>0</v>
      </c>
      <c r="C48" s="156"/>
      <c r="D48" s="157"/>
      <c r="E48" s="157"/>
      <c r="F48" s="157"/>
      <c r="G48" s="157"/>
      <c r="H48" s="157"/>
      <c r="I48" s="158"/>
      <c r="J48" s="131" t="s">
        <v>237</v>
      </c>
      <c r="K48" s="255" t="str">
        <f t="shared" si="6"/>
        <v>A</v>
      </c>
      <c r="L48" s="316"/>
      <c r="M48" s="265"/>
      <c r="N48" s="265"/>
      <c r="O48" s="266"/>
      <c r="P48" s="266"/>
      <c r="Q48" s="1"/>
      <c r="R48" s="186" t="str" cm="1">
        <f t="array" ref="R48">IF(ISBLANK(V48),"","L"&amp;TEXT(--RIGHT(LOOKUP(2,1/(R40:R47&lt;&gt;""),R40:R47),3)+1,"000"))</f>
        <v>L009</v>
      </c>
      <c r="S48" s="110"/>
      <c r="T48" s="62" t="s">
        <v>88</v>
      </c>
      <c r="U48" s="63">
        <v>0.75</v>
      </c>
      <c r="V48" s="51" t="s">
        <v>0</v>
      </c>
      <c r="W48" s="60"/>
      <c r="X48" s="46">
        <f t="shared" si="7"/>
        <v>27</v>
      </c>
      <c r="Y48" s="46" t="str">
        <f>IF(NOT(AND(LEFT(R48,1)="L",R48&lt;&gt;"LIGNE")),"",IF(UPPER(TRIM(W48))="QS","Qt. suffisante",IF(AJ48="","",IF(AF48="MASSE",IF(AJ48&gt;=1,"Kg","g"),IF(AF48="VOLUME",IF(AJ48&gt;=1,"L","cl"),IFERROR(VLOOKUP(UPPER(TRIM(V48)),AP4:AS49,4,FALSE),V48))))))</f>
        <v>cl</v>
      </c>
      <c r="Z48" s="45">
        <f t="shared" si="8"/>
        <v>85</v>
      </c>
      <c r="AA48" s="45" t="str">
        <f>IF(NOT(AND(LEFT(R48,1)="L",R48&lt;&gt;"LIGNE")),"",IF(UPPER(TRIM(W48))="QS","Qt. suffisante",IF(AI48="","",IF(AF48="MASSE",IF(AI48&gt;=1,"Kg","g"),IF(AF48="VOLUME",IF(AI48&gt;=1,"L","cl"),IFERROR(VLOOKUP(UPPER(TRIM(V48)),AP4:AS49,4,FALSE),V48))))))</f>
        <v>cl</v>
      </c>
      <c r="AB48" s="47" t="str">
        <f t="shared" si="9"/>
        <v>OK</v>
      </c>
      <c r="AC48" s="47" t="str">
        <f t="shared" si="10"/>
        <v/>
      </c>
      <c r="AD48" s="47" t="str">
        <f t="shared" si="11"/>
        <v/>
      </c>
      <c r="AE48" s="1"/>
      <c r="AF48" s="48" t="str">
        <f>IF(NOT(AND(LEFT(R48,1)="L",R48&lt;&gt;"LIGNE")),"",IFERROR(VLOOKUP(UPPER(TRIM(V48)),AP4:AS49,2,FALSE),""))</f>
        <v>VOLUME</v>
      </c>
      <c r="AG48" s="49">
        <f>IF(NOT(AND(LEFT(R48,1)="L",R48&lt;&gt;"LIGNE")),"",IFERROR(VLOOKUP(UPPER(TRIM(V48)),AP4:AS49,3,FALSE),""))</f>
        <v>1</v>
      </c>
      <c r="AH48" s="49">
        <f t="shared" si="12"/>
        <v>0.75</v>
      </c>
      <c r="AI48" s="49">
        <f t="shared" si="13"/>
        <v>0.85</v>
      </c>
      <c r="AJ48" s="49">
        <f t="shared" si="14"/>
        <v>0.27</v>
      </c>
      <c r="AK48" s="40">
        <f>IF(R48="RECETTE","",IF(R48="PRINCIPAL AUTEUR",IF(OR(S48="",T48="",V48="",W48="",S48=0),"",IFERROR(IF(OR(VLOOKUP(UPPER(TRIM(SUBSTITUTE(T48,CHAR(160)," "))),AP4:AS49,2,FALSE)&lt;&gt;VLOOKUP(UPPER(TRIM(SUBSTITUTE(W48,CHAR(160)," "))),AP4:AS49,2,FALSE),AND(VLOOKUP(UPPER(TRIM(SUBSTITUTE(T48,CHAR(160)," "))),AP4:AS49,2,FALSE)="AUTRE",UPPER(TRIM(SUBSTITUTE(T48,CHAR(160)," ")))&lt;&gt;UPPER(TRIM(SUBSTITUTE(W48,CHAR(160)," "))))),"",(V48*VLOOKUP(UPPER(TRIM(SUBSTITUTE(W48,CHAR(160)," "))),AP4:AS49,3,FALSE))/(S48*VLOOKUP(UPPER(TRIM(SUBSTITUTE(T48,CHAR(160)," "))),AP4:AS49,3,FALSE))),"")),IFERROR(AK47,"")))</f>
        <v>1.1333333333333333</v>
      </c>
      <c r="AL48" s="40">
        <f t="shared" si="15"/>
        <v>0.36</v>
      </c>
      <c r="AM48" s="50" t="str">
        <f t="shared" si="16"/>
        <v>PORC A L'AIGRE DOUCE</v>
      </c>
      <c r="AN48" s="1"/>
      <c r="AO48" s="1"/>
      <c r="AP48" s="66" t="s">
        <v>467</v>
      </c>
      <c r="AQ48" s="16" t="s">
        <v>59</v>
      </c>
      <c r="AR48" s="17">
        <v>1</v>
      </c>
      <c r="AS48" s="16" t="s">
        <v>106</v>
      </c>
      <c r="BB48" s="312"/>
      <c r="BC48" s="313"/>
      <c r="BD48" s="310"/>
      <c r="BE48" s="310"/>
      <c r="BF48" s="310"/>
      <c r="BG48" s="310"/>
      <c r="BH48" s="311"/>
      <c r="BJ48" s="229">
        <v>1</v>
      </c>
    </row>
    <row r="49" spans="1:62" ht="20.100000000000001" customHeight="1" x14ac:dyDescent="0.35">
      <c r="A49" s="232" t="s">
        <v>237</v>
      </c>
      <c r="B49" s="178">
        <f t="shared" si="18"/>
        <v>0</v>
      </c>
      <c r="C49" s="156"/>
      <c r="D49" s="157"/>
      <c r="E49" s="157"/>
      <c r="F49" s="157"/>
      <c r="G49" s="157"/>
      <c r="H49" s="157"/>
      <c r="I49" s="158"/>
      <c r="J49" s="131" t="s">
        <v>237</v>
      </c>
      <c r="K49" s="255" t="str">
        <f t="shared" si="6"/>
        <v>A</v>
      </c>
      <c r="L49" s="316"/>
      <c r="M49" s="265"/>
      <c r="N49" s="265"/>
      <c r="O49" s="266"/>
      <c r="P49" s="266"/>
      <c r="Q49" s="1"/>
      <c r="R49" s="186" t="str" cm="1">
        <f t="array" ref="R49">IF(ISBLANK(V49),"","L"&amp;TEXT(--RIGHT(LOOKUP(2,1/(R40:R48&lt;&gt;""),R40:R48),3)+1,"000"))</f>
        <v>L010</v>
      </c>
      <c r="S49" s="61"/>
      <c r="T49" s="62" t="s">
        <v>90</v>
      </c>
      <c r="U49" s="63">
        <v>0.75</v>
      </c>
      <c r="V49" s="51" t="s">
        <v>0</v>
      </c>
      <c r="W49" s="60"/>
      <c r="X49" s="46">
        <f t="shared" si="7"/>
        <v>27</v>
      </c>
      <c r="Y49" s="46" t="str">
        <f>IF(NOT(AND(LEFT(R49,1)="L",R49&lt;&gt;"LIGNE")),"",IF(UPPER(TRIM(W49))="QS","Qt. suffisante",IF(AJ49="","",IF(AF49="MASSE",IF(AJ49&gt;=1,"Kg","g"),IF(AF49="VOLUME",IF(AJ49&gt;=1,"L","cl"),IFERROR(VLOOKUP(UPPER(TRIM(V49)),AP4:AS49,4,FALSE),V49))))))</f>
        <v>cl</v>
      </c>
      <c r="Z49" s="45">
        <f t="shared" si="8"/>
        <v>85</v>
      </c>
      <c r="AA49" s="45" t="str">
        <f>IF(NOT(AND(LEFT(R49,1)="L",R49&lt;&gt;"LIGNE")),"",IF(UPPER(TRIM(W49))="QS","Qt. suffisante",IF(AI49="","",IF(AF49="MASSE",IF(AI49&gt;=1,"Kg","g"),IF(AF49="VOLUME",IF(AI49&gt;=1,"L","cl"),IFERROR(VLOOKUP(UPPER(TRIM(V49)),AP4:AS49,4,FALSE),V49))))))</f>
        <v>cl</v>
      </c>
      <c r="AB49" s="47" t="str">
        <f t="shared" si="9"/>
        <v>OK</v>
      </c>
      <c r="AC49" s="47" t="str">
        <f t="shared" si="10"/>
        <v/>
      </c>
      <c r="AD49" s="47" t="str">
        <f t="shared" si="11"/>
        <v/>
      </c>
      <c r="AE49" s="1"/>
      <c r="AF49" s="48" t="str">
        <f>IF(NOT(AND(LEFT(R49,1)="L",R49&lt;&gt;"LIGNE")),"",IFERROR(VLOOKUP(UPPER(TRIM(V49)),AP4:AS49,2,FALSE),""))</f>
        <v>VOLUME</v>
      </c>
      <c r="AG49" s="49">
        <f>IF(NOT(AND(LEFT(R49,1)="L",R49&lt;&gt;"LIGNE")),"",IFERROR(VLOOKUP(UPPER(TRIM(V49)),AP4:AS49,3,FALSE),""))</f>
        <v>1</v>
      </c>
      <c r="AH49" s="49">
        <f t="shared" si="12"/>
        <v>0.75</v>
      </c>
      <c r="AI49" s="49">
        <f t="shared" si="13"/>
        <v>0.85</v>
      </c>
      <c r="AJ49" s="49">
        <f t="shared" si="14"/>
        <v>0.27</v>
      </c>
      <c r="AK49" s="40">
        <f>IF(R49="RECETTE","",IF(R49="PRINCIPAL AUTEUR",IF(OR(S49="",T49="",V49="",W49="",S49=0),"",IFERROR(IF(OR(VLOOKUP(UPPER(TRIM(SUBSTITUTE(T49,CHAR(160)," "))),AP4:AS49,2,FALSE)&lt;&gt;VLOOKUP(UPPER(TRIM(SUBSTITUTE(W49,CHAR(160)," "))),AP4:AS49,2,FALSE),AND(VLOOKUP(UPPER(TRIM(SUBSTITUTE(T49,CHAR(160)," "))),AP4:AS49,2,FALSE)="AUTRE",UPPER(TRIM(SUBSTITUTE(T49,CHAR(160)," ")))&lt;&gt;UPPER(TRIM(SUBSTITUTE(W49,CHAR(160)," "))))),"",(V49*VLOOKUP(UPPER(TRIM(SUBSTITUTE(W49,CHAR(160)," "))),AP4:AS49,3,FALSE))/(S49*VLOOKUP(UPPER(TRIM(SUBSTITUTE(T49,CHAR(160)," "))),AP4:AS49,3,FALSE))),"")),IFERROR(AK48,"")))</f>
        <v>1.1333333333333333</v>
      </c>
      <c r="AL49" s="40">
        <f t="shared" si="15"/>
        <v>0.36</v>
      </c>
      <c r="AM49" s="50" t="str">
        <f t="shared" si="16"/>
        <v>PORC A L'AIGRE DOUCE</v>
      </c>
      <c r="AN49" s="1"/>
      <c r="AO49" s="1"/>
      <c r="AP49" s="66" t="s">
        <v>468</v>
      </c>
      <c r="AQ49" s="16" t="s">
        <v>59</v>
      </c>
      <c r="AR49" s="17">
        <v>1</v>
      </c>
      <c r="AS49" s="16" t="s">
        <v>108</v>
      </c>
      <c r="BB49" s="317" t="s">
        <v>480</v>
      </c>
      <c r="BC49" s="318"/>
      <c r="BD49" s="319"/>
      <c r="BE49" s="319"/>
      <c r="BF49" s="319"/>
      <c r="BG49" s="319"/>
      <c r="BH49" s="311"/>
      <c r="BJ49" s="229">
        <v>1</v>
      </c>
    </row>
    <row r="50" spans="1:62" ht="20.100000000000001" customHeight="1" x14ac:dyDescent="0.35">
      <c r="A50" s="232" t="s">
        <v>237</v>
      </c>
      <c r="B50" s="178">
        <f t="shared" si="18"/>
        <v>0</v>
      </c>
      <c r="C50" s="156"/>
      <c r="D50" s="157"/>
      <c r="E50" s="157"/>
      <c r="F50" s="157"/>
      <c r="G50" s="157"/>
      <c r="H50" s="157"/>
      <c r="I50" s="158"/>
      <c r="J50" s="131" t="s">
        <v>237</v>
      </c>
      <c r="K50" s="255" t="str">
        <f t="shared" si="6"/>
        <v>A</v>
      </c>
      <c r="L50" s="316"/>
      <c r="M50" s="265"/>
      <c r="N50" s="265"/>
      <c r="O50" s="266"/>
      <c r="P50" s="266"/>
      <c r="Q50" s="1"/>
      <c r="R50" s="186" t="str" cm="1">
        <f t="array" ref="R50">IF(ISBLANK(V50),"","L"&amp;TEXT(--RIGHT(LOOKUP(2,1/(R40:R49&lt;&gt;""),R40:R49),3)+1,"000"))</f>
        <v>L011</v>
      </c>
      <c r="S50" s="61"/>
      <c r="T50" s="62" t="s">
        <v>92</v>
      </c>
      <c r="U50" s="63">
        <v>150</v>
      </c>
      <c r="V50" s="21" t="s">
        <v>272</v>
      </c>
      <c r="W50" s="60"/>
      <c r="X50" s="46">
        <f t="shared" si="7"/>
        <v>54</v>
      </c>
      <c r="Y50" s="46" t="str">
        <f>IF(NOT(AND(LEFT(R50,1)="L",R50&lt;&gt;"LIGNE")),"",IF(UPPER(TRIM(W50))="QS","Qt. suffisante",IF(AJ50="","",IF(AF50="MASSE",IF(AJ50&gt;=1,"Kg","g"),IF(AF50="VOLUME",IF(AJ50&gt;=1,"L","cl"),IFERROR(VLOOKUP(UPPER(TRIM(V50)),AP4:AS49,4,FALSE),V50))))))</f>
        <v>g</v>
      </c>
      <c r="Z50" s="45">
        <f t="shared" si="8"/>
        <v>170</v>
      </c>
      <c r="AA50" s="45" t="str">
        <f>IF(NOT(AND(LEFT(R50,1)="L",R50&lt;&gt;"LIGNE")),"",IF(UPPER(TRIM(W50))="QS","Qt. suffisante",IF(AI50="","",IF(AF50="MASSE",IF(AI50&gt;=1,"Kg","g"),IF(AF50="VOLUME",IF(AI50&gt;=1,"L","cl"),IFERROR(VLOOKUP(UPPER(TRIM(V50)),AP4:AS49,4,FALSE),V50))))))</f>
        <v>g</v>
      </c>
      <c r="AB50" s="47" t="str">
        <f t="shared" si="9"/>
        <v>OK</v>
      </c>
      <c r="AC50" s="47" t="str">
        <f t="shared" si="10"/>
        <v/>
      </c>
      <c r="AD50" s="47" t="str">
        <f t="shared" si="11"/>
        <v/>
      </c>
      <c r="AE50" s="1"/>
      <c r="AF50" s="48" t="str">
        <f>IF(NOT(AND(LEFT(R50,1)="L",R50&lt;&gt;"LIGNE")),"",IFERROR(VLOOKUP(UPPER(TRIM(V50)),AP4:AS49,2,FALSE),""))</f>
        <v>MASSE</v>
      </c>
      <c r="AG50" s="49">
        <f>IF(NOT(AND(LEFT(R50,1)="L",R50&lt;&gt;"LIGNE")),"",IFERROR(VLOOKUP(UPPER(TRIM(V50)),AP4:AS49,3,FALSE),""))</f>
        <v>1E-3</v>
      </c>
      <c r="AH50" s="49">
        <f t="shared" si="12"/>
        <v>0.15</v>
      </c>
      <c r="AI50" s="49">
        <f t="shared" si="13"/>
        <v>0.16999999999999998</v>
      </c>
      <c r="AJ50" s="49">
        <f t="shared" si="14"/>
        <v>5.3999999999999999E-2</v>
      </c>
      <c r="AK50" s="40">
        <f>IF(R50="RECETTE","",IF(R50="PRINCIPAL AUTEUR",IF(OR(S50="",T50="",V50="",W50="",S50=0),"",IFERROR(IF(OR(VLOOKUP(UPPER(TRIM(SUBSTITUTE(T50,CHAR(160)," "))),AP4:AS49,2,FALSE)&lt;&gt;VLOOKUP(UPPER(TRIM(SUBSTITUTE(W50,CHAR(160)," "))),AP4:AS49,2,FALSE),AND(VLOOKUP(UPPER(TRIM(SUBSTITUTE(T50,CHAR(160)," "))),AP4:AS49,2,FALSE)="AUTRE",UPPER(TRIM(SUBSTITUTE(T50,CHAR(160)," ")))&lt;&gt;UPPER(TRIM(SUBSTITUTE(W50,CHAR(160)," "))))),"",(V50*VLOOKUP(UPPER(TRIM(SUBSTITUTE(W50,CHAR(160)," "))),AP4:AS49,3,FALSE))/(S50*VLOOKUP(UPPER(TRIM(SUBSTITUTE(T50,CHAR(160)," "))),AP4:AS49,3,FALSE))),"")),IFERROR(AK49,"")))</f>
        <v>1.1333333333333333</v>
      </c>
      <c r="AL50" s="40">
        <f t="shared" si="15"/>
        <v>0.36</v>
      </c>
      <c r="AM50" s="50" t="str">
        <f t="shared" si="16"/>
        <v>PORC A L'AIGRE DOUCE</v>
      </c>
      <c r="AN50" s="1"/>
      <c r="AO50" s="1"/>
      <c r="AP50" s="75" t="s">
        <v>110</v>
      </c>
      <c r="AQ50" s="1"/>
      <c r="AR50" s="1"/>
      <c r="AS50" s="1"/>
      <c r="BB50" s="312"/>
      <c r="BC50" s="320"/>
      <c r="BD50" s="310"/>
      <c r="BE50" s="310"/>
      <c r="BF50" s="310"/>
      <c r="BG50" s="310"/>
      <c r="BH50" s="311"/>
      <c r="BJ50" s="229">
        <v>1</v>
      </c>
    </row>
    <row r="51" spans="1:62" ht="20.100000000000001" customHeight="1" x14ac:dyDescent="0.35">
      <c r="A51" s="232" t="s">
        <v>237</v>
      </c>
      <c r="B51" s="178">
        <f t="shared" si="18"/>
        <v>0</v>
      </c>
      <c r="C51" s="156"/>
      <c r="D51" s="157"/>
      <c r="E51" s="157"/>
      <c r="F51" s="157"/>
      <c r="G51" s="157"/>
      <c r="H51" s="157"/>
      <c r="I51" s="158"/>
      <c r="J51" s="131" t="s">
        <v>237</v>
      </c>
      <c r="K51" s="255" t="str">
        <f t="shared" si="6"/>
        <v>A</v>
      </c>
      <c r="L51" s="316"/>
      <c r="M51" s="265"/>
      <c r="N51" s="265"/>
      <c r="O51" s="266"/>
      <c r="P51" s="266"/>
      <c r="Q51" s="1"/>
      <c r="R51" s="186" t="str" cm="1">
        <f t="array" ref="R51">IF(ISBLANK(V51),"","L"&amp;TEXT(--RIGHT(LOOKUP(2,1/(R40:R50&lt;&gt;""),R40:R50),3)+1,"000"))</f>
        <v>L012</v>
      </c>
      <c r="S51" s="61"/>
      <c r="T51" s="62" t="s">
        <v>94</v>
      </c>
      <c r="U51" s="63">
        <v>0</v>
      </c>
      <c r="V51" s="65" t="s">
        <v>444</v>
      </c>
      <c r="W51" s="60"/>
      <c r="X51" s="46">
        <f t="shared" si="7"/>
        <v>0</v>
      </c>
      <c r="Y51" s="46" t="str">
        <f>IF(NOT(AND(LEFT(R51,1)="L",R51&lt;&gt;"LIGNE")),"",IF(UPPER(TRIM(W51))="QS","Qt. suffisante",IF(AJ51="","",IF(AF51="MASSE",IF(AJ51&gt;=1,"Kg","g"),IF(AF51="VOLUME",IF(AJ51&gt;=1,"L","cl"),IFERROR(VLOOKUP(UPPER(TRIM(V51)),AP4:AS49,4,FALSE),V51))))))</f>
        <v>Qt. suffisante</v>
      </c>
      <c r="Z51" s="45">
        <f t="shared" si="8"/>
        <v>0</v>
      </c>
      <c r="AA51" s="45" t="str">
        <f>IF(NOT(AND(LEFT(R51,1)="L",R51&lt;&gt;"LIGNE")),"",IF(UPPER(TRIM(W51))="QS","Qt. suffisante",IF(AI51="","",IF(AF51="MASSE",IF(AI51&gt;=1,"Kg","g"),IF(AF51="VOLUME",IF(AI51&gt;=1,"L","cl"),IFERROR(VLOOKUP(UPPER(TRIM(V51)),AP4:AS49,4,FALSE),V51))))))</f>
        <v>Qt. suffisante</v>
      </c>
      <c r="AB51" s="47" t="str">
        <f t="shared" si="9"/>
        <v>OK</v>
      </c>
      <c r="AC51" s="47" t="str">
        <f t="shared" si="10"/>
        <v/>
      </c>
      <c r="AD51" s="47" t="str">
        <f t="shared" si="11"/>
        <v/>
      </c>
      <c r="AE51" s="1"/>
      <c r="AF51" s="48" t="str">
        <f>IF(NOT(AND(LEFT(R51,1)="L",R51&lt;&gt;"LIGNE")),"",IFERROR(VLOOKUP(UPPER(TRIM(V51)),AP4:AS49,2,FALSE),""))</f>
        <v>AUTRE</v>
      </c>
      <c r="AG51" s="49">
        <f>IF(NOT(AND(LEFT(R51,1)="L",R51&lt;&gt;"LIGNE")),"",IFERROR(VLOOKUP(UPPER(TRIM(V51)),AP4:AS49,3,FALSE),""))</f>
        <v>1</v>
      </c>
      <c r="AH51" s="49">
        <f t="shared" si="12"/>
        <v>0</v>
      </c>
      <c r="AI51" s="49">
        <f t="shared" si="13"/>
        <v>0</v>
      </c>
      <c r="AJ51" s="49">
        <f t="shared" si="14"/>
        <v>0</v>
      </c>
      <c r="AK51" s="40">
        <f>IF(R51="RECETTE","",IF(R51="PRINCIPAL AUTEUR",IF(OR(S51="",T51="",V51="",W51="",S51=0),"",IFERROR(IF(OR(VLOOKUP(UPPER(TRIM(SUBSTITUTE(T51,CHAR(160)," "))),AP4:AS49,2,FALSE)&lt;&gt;VLOOKUP(UPPER(TRIM(SUBSTITUTE(W51,CHAR(160)," "))),AP4:AS49,2,FALSE),AND(VLOOKUP(UPPER(TRIM(SUBSTITUTE(T51,CHAR(160)," "))),AP4:AS49,2,FALSE)="AUTRE",UPPER(TRIM(SUBSTITUTE(T51,CHAR(160)," ")))&lt;&gt;UPPER(TRIM(SUBSTITUTE(W51,CHAR(160)," "))))),"",(V51*VLOOKUP(UPPER(TRIM(SUBSTITUTE(W51,CHAR(160)," "))),AP4:AS49,3,FALSE))/(S51*VLOOKUP(UPPER(TRIM(SUBSTITUTE(T51,CHAR(160)," "))),AP4:AS49,3,FALSE))),"")),IFERROR(AK50,"")))</f>
        <v>1.1333333333333333</v>
      </c>
      <c r="AL51" s="40">
        <f t="shared" si="15"/>
        <v>0.36</v>
      </c>
      <c r="AM51" s="50" t="str">
        <f t="shared" si="16"/>
        <v>PORC A L'AIGRE DOUCE</v>
      </c>
      <c r="AN51" s="1"/>
      <c r="AO51" s="1"/>
      <c r="AP51" s="15" t="s">
        <v>323</v>
      </c>
      <c r="AQ51" s="1"/>
      <c r="AS51" s="1"/>
      <c r="BB51" s="187" t="s">
        <v>490</v>
      </c>
      <c r="BC51" s="199" t="s">
        <v>435</v>
      </c>
      <c r="BD51" s="310"/>
      <c r="BE51" s="310"/>
      <c r="BF51" s="310"/>
      <c r="BG51" s="310"/>
      <c r="BH51" s="311"/>
      <c r="BJ51" s="229">
        <v>1</v>
      </c>
    </row>
    <row r="52" spans="1:62" ht="20.100000000000001" customHeight="1" x14ac:dyDescent="0.35">
      <c r="A52" s="232" t="s">
        <v>237</v>
      </c>
      <c r="B52" s="178">
        <f t="shared" si="18"/>
        <v>0</v>
      </c>
      <c r="C52" s="156"/>
      <c r="D52" s="157"/>
      <c r="E52" s="157"/>
      <c r="F52" s="157"/>
      <c r="G52" s="157"/>
      <c r="H52" s="157"/>
      <c r="I52" s="158"/>
      <c r="J52" s="131" t="s">
        <v>237</v>
      </c>
      <c r="K52" s="255" t="str">
        <f t="shared" si="6"/>
        <v>A</v>
      </c>
      <c r="L52" s="316"/>
      <c r="M52" s="265"/>
      <c r="N52" s="265"/>
      <c r="O52" s="266"/>
      <c r="P52" s="266"/>
      <c r="Q52" s="1"/>
      <c r="R52" s="186" t="str" cm="1">
        <f t="array" ref="R52">IF(ISBLANK(V52),"","L"&amp;TEXT(--RIGHT(LOOKUP(2,1/(R40:R51&lt;&gt;""),R40:R51),3)+1,"000"))</f>
        <v/>
      </c>
      <c r="S52" s="61"/>
      <c r="T52" s="62" t="s">
        <v>96</v>
      </c>
      <c r="U52" s="63">
        <v>0</v>
      </c>
      <c r="V52" s="74"/>
      <c r="W52" s="60" t="s">
        <v>62</v>
      </c>
      <c r="X52" s="46" t="str">
        <f t="shared" si="7"/>
        <v/>
      </c>
      <c r="Y52" s="46" t="str">
        <f>IF(NOT(AND(LEFT(R52,1)="L",R52&lt;&gt;"LIGNE")),"",IF(UPPER(TRIM(W52))="QS","Qt. suffisante",IF(AJ52="","",IF(AF52="MASSE",IF(AJ52&gt;=1,"Kg","g"),IF(AF52="VOLUME",IF(AJ52&gt;=1,"L","cl"),IFERROR(VLOOKUP(UPPER(TRIM(V52)),AP4:AS49,4,FALSE),V52))))))</f>
        <v/>
      </c>
      <c r="Z52" s="45" t="str">
        <f t="shared" si="8"/>
        <v/>
      </c>
      <c r="AA52" s="45" t="str">
        <f>IF(NOT(AND(LEFT(R52,1)="L",R52&lt;&gt;"LIGNE")),"",IF(UPPER(TRIM(W52))="QS","Qt. suffisante",IF(AI52="","",IF(AF52="MASSE",IF(AI52&gt;=1,"Kg","g"),IF(AF52="VOLUME",IF(AI52&gt;=1,"L","cl"),IFERROR(VLOOKUP(UPPER(TRIM(V52)),AP4:AS49,4,FALSE),V52))))))</f>
        <v/>
      </c>
      <c r="AB52" s="47" t="str">
        <f t="shared" si="9"/>
        <v/>
      </c>
      <c r="AC52" s="47" t="str">
        <f t="shared" si="10"/>
        <v/>
      </c>
      <c r="AD52" s="47" t="str">
        <f t="shared" si="11"/>
        <v/>
      </c>
      <c r="AE52" s="1"/>
      <c r="AF52" s="48" t="str">
        <f>IF(NOT(AND(LEFT(R52,1)="L",R52&lt;&gt;"LIGNE")),"",IFERROR(VLOOKUP(UPPER(TRIM(V52)),AP4:AS49,2,FALSE),""))</f>
        <v/>
      </c>
      <c r="AG52" s="49" t="str">
        <f>IF(NOT(AND(LEFT(R52,1)="L",R52&lt;&gt;"LIGNE")),"",IFERROR(VLOOKUP(UPPER(TRIM(V52)),AP4:AS49,3,FALSE),""))</f>
        <v/>
      </c>
      <c r="AH52" s="49" t="str">
        <f t="shared" si="12"/>
        <v/>
      </c>
      <c r="AI52" s="49" t="str">
        <f t="shared" si="13"/>
        <v/>
      </c>
      <c r="AJ52" s="49" t="str">
        <f t="shared" si="14"/>
        <v/>
      </c>
      <c r="AK52" s="40">
        <f>IF(R52="RECETTE","",IF(R52="PRINCIPAL AUTEUR",IF(OR(S52="",T52="",V52="",W52="",S52=0),"",IFERROR(IF(OR(VLOOKUP(UPPER(TRIM(SUBSTITUTE(T52,CHAR(160)," "))),AP4:AS49,2,FALSE)&lt;&gt;VLOOKUP(UPPER(TRIM(SUBSTITUTE(W52,CHAR(160)," "))),AP4:AS49,2,FALSE),AND(VLOOKUP(UPPER(TRIM(SUBSTITUTE(T52,CHAR(160)," "))),AP4:AS49,2,FALSE)="AUTRE",UPPER(TRIM(SUBSTITUTE(T52,CHAR(160)," ")))&lt;&gt;UPPER(TRIM(SUBSTITUTE(W52,CHAR(160)," "))))),"",(V52*VLOOKUP(UPPER(TRIM(SUBSTITUTE(W52,CHAR(160)," "))),AP4:AS49,3,FALSE))/(S52*VLOOKUP(UPPER(TRIM(SUBSTITUTE(T52,CHAR(160)," "))),AP4:AS49,3,FALSE))),"")),IFERROR(AK51,"")))</f>
        <v>1.1333333333333333</v>
      </c>
      <c r="AL52" s="40">
        <f t="shared" si="15"/>
        <v>0.36</v>
      </c>
      <c r="AM52" s="50" t="str">
        <f t="shared" si="16"/>
        <v>PORC A L'AIGRE DOUCE</v>
      </c>
      <c r="AN52" s="1"/>
      <c r="AO52" s="1"/>
      <c r="AP52" s="21" t="s">
        <v>272</v>
      </c>
      <c r="AQ52" s="1"/>
      <c r="AS52" s="1"/>
      <c r="BB52" s="321" t="s">
        <v>491</v>
      </c>
      <c r="BC52" s="322" t="s">
        <v>492</v>
      </c>
      <c r="BD52" s="310"/>
      <c r="BE52" s="310"/>
      <c r="BF52" s="310"/>
      <c r="BG52" s="310"/>
      <c r="BH52" s="311"/>
      <c r="BJ52" s="229">
        <v>1</v>
      </c>
    </row>
    <row r="53" spans="1:62" ht="20.100000000000001" customHeight="1" x14ac:dyDescent="0.35">
      <c r="A53" s="232" t="s">
        <v>237</v>
      </c>
      <c r="B53" s="178">
        <f t="shared" si="18"/>
        <v>0</v>
      </c>
      <c r="C53" s="156"/>
      <c r="D53" s="157"/>
      <c r="E53" s="157"/>
      <c r="F53" s="157"/>
      <c r="G53" s="157"/>
      <c r="H53" s="157"/>
      <c r="I53" s="158"/>
      <c r="J53" s="131" t="s">
        <v>237</v>
      </c>
      <c r="K53" s="255" t="str">
        <f t="shared" si="6"/>
        <v>A</v>
      </c>
      <c r="L53" s="316"/>
      <c r="M53" s="265"/>
      <c r="N53" s="265"/>
      <c r="O53" s="266"/>
      <c r="P53" s="266"/>
      <c r="Q53" s="1"/>
      <c r="R53" s="186" t="str" cm="1">
        <f t="array" ref="R53">IF(ISBLANK(V53),"","L"&amp;TEXT(--RIGHT(LOOKUP(2,1/(R40:R52&lt;&gt;""),R40:R52),3)+1,"000"))</f>
        <v/>
      </c>
      <c r="S53" s="61"/>
      <c r="T53" s="62" t="s">
        <v>98</v>
      </c>
      <c r="U53" s="63">
        <v>0</v>
      </c>
      <c r="V53" s="74"/>
      <c r="W53" s="60" t="s">
        <v>62</v>
      </c>
      <c r="X53" s="46" t="str">
        <f t="shared" si="7"/>
        <v/>
      </c>
      <c r="Y53" s="46" t="str">
        <f>IF(NOT(AND(LEFT(R53,1)="L",R53&lt;&gt;"LIGNE")),"",IF(UPPER(TRIM(W53))="QS","Qt. suffisante",IF(AJ53="","",IF(AF53="MASSE",IF(AJ53&gt;=1,"Kg","g"),IF(AF53="VOLUME",IF(AJ53&gt;=1,"L","cl"),IFERROR(VLOOKUP(UPPER(TRIM(V53)),AP4:AS49,4,FALSE),V53))))))</f>
        <v/>
      </c>
      <c r="Z53" s="45" t="str">
        <f t="shared" si="8"/>
        <v/>
      </c>
      <c r="AA53" s="45" t="str">
        <f>IF(NOT(AND(LEFT(R53,1)="L",R53&lt;&gt;"LIGNE")),"",IF(UPPER(TRIM(W53))="QS","Qt. suffisante",IF(AI53="","",IF(AF53="MASSE",IF(AI53&gt;=1,"Kg","g"),IF(AF53="VOLUME",IF(AI53&gt;=1,"L","cl"),IFERROR(VLOOKUP(UPPER(TRIM(V53)),AP4:AS49,4,FALSE),V53))))))</f>
        <v/>
      </c>
      <c r="AB53" s="47" t="str">
        <f t="shared" si="9"/>
        <v/>
      </c>
      <c r="AC53" s="47" t="str">
        <f t="shared" si="10"/>
        <v/>
      </c>
      <c r="AD53" s="47" t="str">
        <f t="shared" si="11"/>
        <v/>
      </c>
      <c r="AE53" s="1"/>
      <c r="AF53" s="48" t="str">
        <f>IF(NOT(AND(LEFT(R53,1)="L",R53&lt;&gt;"LIGNE")),"",IFERROR(VLOOKUP(UPPER(TRIM(V53)),AP4:AS49,2,FALSE),""))</f>
        <v/>
      </c>
      <c r="AG53" s="49" t="str">
        <f>IF(NOT(AND(LEFT(R53,1)="L",R53&lt;&gt;"LIGNE")),"",IFERROR(VLOOKUP(UPPER(TRIM(V53)),AP4:AS49,3,FALSE),""))</f>
        <v/>
      </c>
      <c r="AH53" s="49" t="str">
        <f t="shared" si="12"/>
        <v/>
      </c>
      <c r="AI53" s="49" t="str">
        <f t="shared" si="13"/>
        <v/>
      </c>
      <c r="AJ53" s="49" t="str">
        <f t="shared" si="14"/>
        <v/>
      </c>
      <c r="AK53" s="40">
        <f>IF(R53="RECETTE","",IF(R53="PRINCIPAL AUTEUR",IF(OR(S53="",T53="",V53="",W53="",S53=0),"",IFERROR(IF(OR(VLOOKUP(UPPER(TRIM(SUBSTITUTE(T53,CHAR(160)," "))),AP4:AS49,2,FALSE)&lt;&gt;VLOOKUP(UPPER(TRIM(SUBSTITUTE(W53,CHAR(160)," "))),AP4:AS49,2,FALSE),AND(VLOOKUP(UPPER(TRIM(SUBSTITUTE(T53,CHAR(160)," "))),AP4:AS49,2,FALSE)="AUTRE",UPPER(TRIM(SUBSTITUTE(T53,CHAR(160)," ")))&lt;&gt;UPPER(TRIM(SUBSTITUTE(W53,CHAR(160)," "))))),"",(V53*VLOOKUP(UPPER(TRIM(SUBSTITUTE(W53,CHAR(160)," "))),AP4:AS49,3,FALSE))/(S53*VLOOKUP(UPPER(TRIM(SUBSTITUTE(T53,CHAR(160)," "))),AP4:AS49,3,FALSE))),"")),IFERROR(AK52,"")))</f>
        <v>1.1333333333333333</v>
      </c>
      <c r="AL53" s="40">
        <f t="shared" si="15"/>
        <v>0.36</v>
      </c>
      <c r="AM53" s="50" t="str">
        <f t="shared" si="16"/>
        <v>PORC A L'AIGRE DOUCE</v>
      </c>
      <c r="AN53" s="1"/>
      <c r="AO53" s="1"/>
      <c r="AP53" s="26" t="s">
        <v>469</v>
      </c>
      <c r="AQ53" s="1"/>
      <c r="AS53" s="1"/>
      <c r="BB53" s="321" t="s">
        <v>493</v>
      </c>
      <c r="BC53" s="322" t="s">
        <v>494</v>
      </c>
      <c r="BD53" s="310"/>
      <c r="BE53" s="310"/>
      <c r="BF53" s="310"/>
      <c r="BG53" s="310"/>
      <c r="BH53" s="311"/>
      <c r="BJ53" s="229">
        <v>1</v>
      </c>
    </row>
    <row r="54" spans="1:62" ht="20.100000000000001" customHeight="1" x14ac:dyDescent="0.35">
      <c r="A54" s="232" t="s">
        <v>237</v>
      </c>
      <c r="B54" s="178">
        <f t="shared" si="18"/>
        <v>0</v>
      </c>
      <c r="C54" s="156"/>
      <c r="D54" s="157"/>
      <c r="E54" s="157"/>
      <c r="F54" s="157"/>
      <c r="G54" s="157"/>
      <c r="H54" s="157"/>
      <c r="I54" s="158"/>
      <c r="J54" s="131" t="s">
        <v>237</v>
      </c>
      <c r="K54" s="255" t="str">
        <f t="shared" si="6"/>
        <v>A</v>
      </c>
      <c r="L54" s="316"/>
      <c r="M54" s="265"/>
      <c r="N54" s="265"/>
      <c r="O54" s="266"/>
      <c r="P54" s="266"/>
      <c r="Q54" s="1"/>
      <c r="R54" s="186" t="str" cm="1">
        <f t="array" ref="R54">IF(ISBLANK(V54),"","L"&amp;TEXT(--RIGHT(LOOKUP(2,1/(R40:R53&lt;&gt;""),R40:R53),3)+1,"000"))</f>
        <v>L013</v>
      </c>
      <c r="S54" s="61"/>
      <c r="T54" s="62" t="s">
        <v>100</v>
      </c>
      <c r="U54" s="63">
        <v>2</v>
      </c>
      <c r="V54" s="15" t="s">
        <v>323</v>
      </c>
      <c r="W54" s="60"/>
      <c r="X54" s="46">
        <f t="shared" si="7"/>
        <v>720</v>
      </c>
      <c r="Y54" s="46" t="str">
        <f>IF(NOT(AND(LEFT(R54,1)="L",R54&lt;&gt;"LIGNE")),"",IF(UPPER(TRIM(W54))="QS","Qt. suffisante",IF(AJ54="","",IF(AF54="MASSE",IF(AJ54&gt;=1,"Kg","g"),IF(AF54="VOLUME",IF(AJ54&gt;=1,"L","cl"),IFERROR(VLOOKUP(UPPER(TRIM(V54)),AP4:AS49,4,FALSE),V54))))))</f>
        <v>g</v>
      </c>
      <c r="Z54" s="45">
        <f t="shared" si="8"/>
        <v>2.27</v>
      </c>
      <c r="AA54" s="45" t="str">
        <f>IF(NOT(AND(LEFT(R54,1)="L",R54&lt;&gt;"LIGNE")),"",IF(UPPER(TRIM(W54))="QS","Qt. suffisante",IF(AI54="","",IF(AF54="MASSE",IF(AI54&gt;=1,"Kg","g"),IF(AF54="VOLUME",IF(AI54&gt;=1,"L","cl"),IFERROR(VLOOKUP(UPPER(TRIM(V54)),AP4:AS49,4,FALSE),V54))))))</f>
        <v>Kg</v>
      </c>
      <c r="AB54" s="47" t="str">
        <f t="shared" si="9"/>
        <v>OK</v>
      </c>
      <c r="AC54" s="47" t="str">
        <f t="shared" si="10"/>
        <v/>
      </c>
      <c r="AD54" s="47" t="str">
        <f t="shared" si="11"/>
        <v/>
      </c>
      <c r="AE54" s="1"/>
      <c r="AF54" s="48" t="str">
        <f>IF(NOT(AND(LEFT(R54,1)="L",R54&lt;&gt;"LIGNE")),"",IFERROR(VLOOKUP(UPPER(TRIM(V54)),AP4:AS49,2,FALSE),""))</f>
        <v>MASSE</v>
      </c>
      <c r="AG54" s="49">
        <f>IF(NOT(AND(LEFT(R54,1)="L",R54&lt;&gt;"LIGNE")),"",IFERROR(VLOOKUP(UPPER(TRIM(V54)),AP4:AS49,3,FALSE),""))</f>
        <v>1</v>
      </c>
      <c r="AH54" s="49">
        <f t="shared" si="12"/>
        <v>2</v>
      </c>
      <c r="AI54" s="49">
        <f t="shared" si="13"/>
        <v>2.2666666666666666</v>
      </c>
      <c r="AJ54" s="49">
        <f t="shared" si="14"/>
        <v>0.72</v>
      </c>
      <c r="AK54" s="40">
        <f>IF(R54="RECETTE","",IF(R54="PRINCIPAL AUTEUR",IF(OR(S54="",T54="",V54="",W54="",S54=0),"",IFERROR(IF(OR(VLOOKUP(UPPER(TRIM(SUBSTITUTE(T54,CHAR(160)," "))),AP4:AS49,2,FALSE)&lt;&gt;VLOOKUP(UPPER(TRIM(SUBSTITUTE(W54,CHAR(160)," "))),AP4:AS49,2,FALSE),AND(VLOOKUP(UPPER(TRIM(SUBSTITUTE(T54,CHAR(160)," "))),AP4:AS49,2,FALSE)="AUTRE",UPPER(TRIM(SUBSTITUTE(T54,CHAR(160)," ")))&lt;&gt;UPPER(TRIM(SUBSTITUTE(W54,CHAR(160)," "))))),"",(V54*VLOOKUP(UPPER(TRIM(SUBSTITUTE(W54,CHAR(160)," "))),AP4:AS49,3,FALSE))/(S54*VLOOKUP(UPPER(TRIM(SUBSTITUTE(T54,CHAR(160)," "))),AP4:AS49,3,FALSE))),"")),IFERROR(AK53,"")))</f>
        <v>1.1333333333333333</v>
      </c>
      <c r="AL54" s="40">
        <f t="shared" si="15"/>
        <v>0.36</v>
      </c>
      <c r="AM54" s="50" t="str">
        <f t="shared" si="16"/>
        <v>PORC A L'AIGRE DOUCE</v>
      </c>
      <c r="AN54" s="1"/>
      <c r="AO54" s="1"/>
      <c r="AP54" s="26" t="s">
        <v>470</v>
      </c>
      <c r="AQ54" s="1"/>
      <c r="AS54" s="1"/>
      <c r="BB54" s="321" t="s">
        <v>495</v>
      </c>
      <c r="BC54" s="322" t="s">
        <v>496</v>
      </c>
      <c r="BD54" s="310"/>
      <c r="BE54" s="310"/>
      <c r="BF54" s="310"/>
      <c r="BG54" s="310"/>
      <c r="BH54" s="311"/>
      <c r="BJ54" s="229">
        <v>1</v>
      </c>
    </row>
    <row r="55" spans="1:62" ht="20.100000000000001" customHeight="1" x14ac:dyDescent="0.35">
      <c r="A55" s="232" t="s">
        <v>237</v>
      </c>
      <c r="B55" s="178">
        <f t="shared" si="18"/>
        <v>0</v>
      </c>
      <c r="C55" s="156"/>
      <c r="D55" s="157"/>
      <c r="E55" s="157"/>
      <c r="F55" s="157"/>
      <c r="G55" s="157"/>
      <c r="H55" s="157"/>
      <c r="I55" s="158"/>
      <c r="J55" s="131" t="s">
        <v>237</v>
      </c>
      <c r="K55" s="255" t="str">
        <f t="shared" si="6"/>
        <v>A</v>
      </c>
      <c r="L55" s="279"/>
      <c r="M55" s="265"/>
      <c r="N55" s="265"/>
      <c r="O55" s="266"/>
      <c r="P55" s="266"/>
      <c r="Q55" s="1"/>
      <c r="R55" s="186" t="str" cm="1">
        <f t="array" ref="R55">IF(ISBLANK(V55),"","L"&amp;TEXT(--RIGHT(LOOKUP(2,1/(R40:R54&lt;&gt;""),R40:R54),3)+1,"000"))</f>
        <v>L014</v>
      </c>
      <c r="S55" s="61"/>
      <c r="T55" s="62" t="s">
        <v>47</v>
      </c>
      <c r="U55" s="63">
        <v>1.5</v>
      </c>
      <c r="V55" s="15" t="s">
        <v>323</v>
      </c>
      <c r="W55" s="60"/>
      <c r="X55" s="46">
        <f t="shared" si="7"/>
        <v>540</v>
      </c>
      <c r="Y55" s="46" t="str">
        <f>IF(NOT(AND(LEFT(R55,1)="L",R55&lt;&gt;"LIGNE")),"",IF(UPPER(TRIM(W55))="QS","Qt. suffisante",IF(AJ55="","",IF(AF55="MASSE",IF(AJ55&gt;=1,"Kg","g"),IF(AF55="VOLUME",IF(AJ55&gt;=1,"L","cl"),IFERROR(VLOOKUP(UPPER(TRIM(V55)),AP4:AS49,4,FALSE),V55))))))</f>
        <v>g</v>
      </c>
      <c r="Z55" s="45">
        <f t="shared" si="8"/>
        <v>1.7</v>
      </c>
      <c r="AA55" s="45" t="str">
        <f>IF(NOT(AND(LEFT(R55,1)="L",R55&lt;&gt;"LIGNE")),"",IF(UPPER(TRIM(W55))="QS","Qt. suffisante",IF(AI55="","",IF(AF55="MASSE",IF(AI55&gt;=1,"Kg","g"),IF(AF55="VOLUME",IF(AI55&gt;=1,"L","cl"),IFERROR(VLOOKUP(UPPER(TRIM(V55)),AP4:AS49,4,FALSE),V55))))))</f>
        <v>Kg</v>
      </c>
      <c r="AB55" s="47" t="str">
        <f t="shared" si="9"/>
        <v>OK</v>
      </c>
      <c r="AC55" s="47" t="str">
        <f t="shared" si="10"/>
        <v/>
      </c>
      <c r="AD55" s="47" t="str">
        <f t="shared" si="11"/>
        <v/>
      </c>
      <c r="AE55" s="1"/>
      <c r="AF55" s="48" t="str">
        <f>IF(NOT(AND(LEFT(R55,1)="L",R55&lt;&gt;"LIGNE")),"",IFERROR(VLOOKUP(UPPER(TRIM(V55)),AP4:AS49,2,FALSE),""))</f>
        <v>MASSE</v>
      </c>
      <c r="AG55" s="49">
        <f>IF(NOT(AND(LEFT(R55,1)="L",R55&lt;&gt;"LIGNE")),"",IFERROR(VLOOKUP(UPPER(TRIM(V55)),AP4:AS49,3,FALSE),""))</f>
        <v>1</v>
      </c>
      <c r="AH55" s="49">
        <f t="shared" si="12"/>
        <v>1.5</v>
      </c>
      <c r="AI55" s="49">
        <f t="shared" si="13"/>
        <v>1.7</v>
      </c>
      <c r="AJ55" s="49">
        <f t="shared" si="14"/>
        <v>0.54</v>
      </c>
      <c r="AK55" s="40">
        <f>IF(R55="RECETTE","",IF(R55="PRINCIPAL AUTEUR",IF(OR(S55="",T55="",V55="",W55="",S55=0),"",IFERROR(IF(OR(VLOOKUP(UPPER(TRIM(SUBSTITUTE(T55,CHAR(160)," "))),AP4:AS49,2,FALSE)&lt;&gt;VLOOKUP(UPPER(TRIM(SUBSTITUTE(W55,CHAR(160)," "))),AP4:AS49,2,FALSE),AND(VLOOKUP(UPPER(TRIM(SUBSTITUTE(T55,CHAR(160)," "))),AP4:AS49,2,FALSE)="AUTRE",UPPER(TRIM(SUBSTITUTE(T55,CHAR(160)," ")))&lt;&gt;UPPER(TRIM(SUBSTITUTE(W55,CHAR(160)," "))))),"",(V55*VLOOKUP(UPPER(TRIM(SUBSTITUTE(W55,CHAR(160)," "))),AP4:AS49,3,FALSE))/(S55*VLOOKUP(UPPER(TRIM(SUBSTITUTE(T55,CHAR(160)," "))),AP4:AS49,3,FALSE))),"")),IFERROR(AK54,"")))</f>
        <v>1.1333333333333333</v>
      </c>
      <c r="AL55" s="40">
        <f t="shared" si="15"/>
        <v>0.36</v>
      </c>
      <c r="AM55" s="50" t="str">
        <f t="shared" si="16"/>
        <v>PORC A L'AIGRE DOUCE</v>
      </c>
      <c r="AN55" s="1"/>
      <c r="AO55" s="1"/>
      <c r="AP55" s="26" t="s">
        <v>471</v>
      </c>
      <c r="AQ55" s="1"/>
      <c r="AR55" s="1"/>
      <c r="AS55" s="1"/>
      <c r="BB55" s="321" t="s">
        <v>497</v>
      </c>
      <c r="BC55" s="322" t="s">
        <v>498</v>
      </c>
      <c r="BD55" s="310"/>
      <c r="BE55" s="310"/>
      <c r="BF55" s="310"/>
      <c r="BG55" s="310"/>
      <c r="BH55" s="311"/>
      <c r="BJ55" s="229">
        <v>1</v>
      </c>
    </row>
    <row r="56" spans="1:62" ht="20.100000000000001" customHeight="1" x14ac:dyDescent="0.35">
      <c r="A56" s="232" t="s">
        <v>237</v>
      </c>
      <c r="B56" s="178">
        <f t="shared" si="18"/>
        <v>0</v>
      </c>
      <c r="C56" s="156"/>
      <c r="D56" s="157"/>
      <c r="E56" s="157"/>
      <c r="F56" s="157"/>
      <c r="G56" s="157"/>
      <c r="H56" s="157"/>
      <c r="I56" s="158"/>
      <c r="J56" s="131" t="s">
        <v>237</v>
      </c>
      <c r="K56" s="255" t="str">
        <f t="shared" si="6"/>
        <v>A</v>
      </c>
      <c r="L56" s="279"/>
      <c r="M56" s="265"/>
      <c r="N56" s="265"/>
      <c r="O56" s="266"/>
      <c r="P56" s="266"/>
      <c r="Q56" s="1"/>
      <c r="R56" s="186" t="str" cm="1">
        <f t="array" ref="R56">IF(ISBLANK(V56),"","L"&amp;TEXT(--RIGHT(LOOKUP(2,1/(R40:R55&lt;&gt;""),R40:R55),3)+1,"000"))</f>
        <v>L015</v>
      </c>
      <c r="S56" s="61"/>
      <c r="T56" s="62" t="s">
        <v>103</v>
      </c>
      <c r="U56" s="63">
        <v>1.5</v>
      </c>
      <c r="V56" s="15" t="s">
        <v>323</v>
      </c>
      <c r="W56" s="60"/>
      <c r="X56" s="46">
        <f t="shared" si="7"/>
        <v>540</v>
      </c>
      <c r="Y56" s="46" t="str">
        <f>IF(NOT(AND(LEFT(R56,1)="L",R56&lt;&gt;"LIGNE")),"",IF(UPPER(TRIM(W56))="QS","Qt. suffisante",IF(AJ56="","",IF(AF56="MASSE",IF(AJ56&gt;=1,"Kg","g"),IF(AF56="VOLUME",IF(AJ56&gt;=1,"L","cl"),IFERROR(VLOOKUP(UPPER(TRIM(V56)),AP4:AS49,4,FALSE),V56))))))</f>
        <v>g</v>
      </c>
      <c r="Z56" s="45">
        <f t="shared" si="8"/>
        <v>1.7</v>
      </c>
      <c r="AA56" s="45" t="str">
        <f>IF(NOT(AND(LEFT(R56,1)="L",R56&lt;&gt;"LIGNE")),"",IF(UPPER(TRIM(W56))="QS","Qt. suffisante",IF(AI56="","",IF(AF56="MASSE",IF(AI56&gt;=1,"Kg","g"),IF(AF56="VOLUME",IF(AI56&gt;=1,"L","cl"),IFERROR(VLOOKUP(UPPER(TRIM(V56)),AP4:AS49,4,FALSE),V56))))))</f>
        <v>Kg</v>
      </c>
      <c r="AB56" s="47" t="str">
        <f t="shared" si="9"/>
        <v>OK</v>
      </c>
      <c r="AC56" s="47" t="str">
        <f t="shared" si="10"/>
        <v/>
      </c>
      <c r="AD56" s="47" t="str">
        <f t="shared" si="11"/>
        <v/>
      </c>
      <c r="AE56" s="1"/>
      <c r="AF56" s="48" t="str">
        <f>IF(NOT(AND(LEFT(R56,1)="L",R56&lt;&gt;"LIGNE")),"",IFERROR(VLOOKUP(UPPER(TRIM(V56)),AP4:AS49,2,FALSE),""))</f>
        <v>MASSE</v>
      </c>
      <c r="AG56" s="49">
        <f>IF(NOT(AND(LEFT(R56,1)="L",R56&lt;&gt;"LIGNE")),"",IFERROR(VLOOKUP(UPPER(TRIM(V56)),AP4:AS49,3,FALSE),""))</f>
        <v>1</v>
      </c>
      <c r="AH56" s="49">
        <f t="shared" si="12"/>
        <v>1.5</v>
      </c>
      <c r="AI56" s="49">
        <f t="shared" si="13"/>
        <v>1.7</v>
      </c>
      <c r="AJ56" s="49">
        <f t="shared" si="14"/>
        <v>0.54</v>
      </c>
      <c r="AK56" s="40">
        <f>IF(R56="RECETTE","",IF(R56="PRINCIPAL AUTEUR",IF(OR(S56="",T56="",V56="",W56="",S56=0),"",IFERROR(IF(OR(VLOOKUP(UPPER(TRIM(SUBSTITUTE(T56,CHAR(160)," "))),AP4:AS49,2,FALSE)&lt;&gt;VLOOKUP(UPPER(TRIM(SUBSTITUTE(W56,CHAR(160)," "))),AP4:AS49,2,FALSE),AND(VLOOKUP(UPPER(TRIM(SUBSTITUTE(T56,CHAR(160)," "))),AP4:AS49,2,FALSE)="AUTRE",UPPER(TRIM(SUBSTITUTE(T56,CHAR(160)," ")))&lt;&gt;UPPER(TRIM(SUBSTITUTE(W56,CHAR(160)," "))))),"",(V56*VLOOKUP(UPPER(TRIM(SUBSTITUTE(W56,CHAR(160)," "))),AP4:AS49,3,FALSE))/(S56*VLOOKUP(UPPER(TRIM(SUBSTITUTE(T56,CHAR(160)," "))),AP4:AS49,3,FALSE))),"")),IFERROR(AK55,"")))</f>
        <v>1.1333333333333333</v>
      </c>
      <c r="AL56" s="40">
        <f t="shared" si="15"/>
        <v>0.36</v>
      </c>
      <c r="AM56" s="50" t="str">
        <f t="shared" si="16"/>
        <v>PORC A L'AIGRE DOUCE</v>
      </c>
      <c r="AN56" s="1"/>
      <c r="AO56" s="1"/>
      <c r="AP56" s="51" t="s">
        <v>0</v>
      </c>
      <c r="AQ56" s="1"/>
      <c r="AR56" s="323" t="s">
        <v>279</v>
      </c>
      <c r="AS56" s="234"/>
      <c r="AT56" s="234"/>
      <c r="BB56" s="321" t="s">
        <v>499</v>
      </c>
      <c r="BC56" s="322" t="s">
        <v>500</v>
      </c>
      <c r="BD56" s="310"/>
      <c r="BE56" s="310"/>
      <c r="BF56" s="310"/>
      <c r="BG56" s="310"/>
      <c r="BH56" s="311"/>
      <c r="BJ56" s="229">
        <v>1</v>
      </c>
    </row>
    <row r="57" spans="1:62" ht="20.100000000000001" customHeight="1" x14ac:dyDescent="0.35">
      <c r="A57" s="232" t="s">
        <v>237</v>
      </c>
      <c r="B57" s="178">
        <f t="shared" si="18"/>
        <v>0</v>
      </c>
      <c r="C57" s="156"/>
      <c r="D57" s="157"/>
      <c r="E57" s="157"/>
      <c r="F57" s="157"/>
      <c r="G57" s="157"/>
      <c r="H57" s="157"/>
      <c r="I57" s="158"/>
      <c r="J57" s="131" t="s">
        <v>237</v>
      </c>
      <c r="K57" s="255" t="str">
        <f t="shared" si="6"/>
        <v>A</v>
      </c>
      <c r="L57" s="324" t="s">
        <v>356</v>
      </c>
      <c r="M57" s="265"/>
      <c r="N57" s="272"/>
      <c r="O57" s="272"/>
      <c r="P57" s="272"/>
      <c r="Q57" s="1"/>
      <c r="R57" s="186" t="str" cm="1">
        <f t="array" ref="R57">IF(ISBLANK(V57),"","L"&amp;TEXT(--RIGHT(LOOKUP(2,1/(R40:R56&lt;&gt;""),R40:R56),3)+1,"000"))</f>
        <v>L016</v>
      </c>
      <c r="S57" s="61"/>
      <c r="T57" s="62" t="s">
        <v>105</v>
      </c>
      <c r="U57" s="63">
        <v>1</v>
      </c>
      <c r="V57" s="65" t="s">
        <v>449</v>
      </c>
      <c r="W57" s="60"/>
      <c r="X57" s="46">
        <f t="shared" si="7"/>
        <v>0</v>
      </c>
      <c r="Y57" s="46" t="str">
        <f>IF(NOT(AND(LEFT(R57,1)="L",R57&lt;&gt;"LIGNE")),"",IF(UPPER(TRIM(W57))="QS","Qt. suffisante",IF(AJ57="","",IF(AF57="MASSE",IF(AJ57&gt;=1,"Kg","g"),IF(AF57="VOLUME",IF(AJ57&gt;=1,"L","cl"),IFERROR(VLOOKUP(UPPER(TRIM(V57)),AP4:AS49,4,FALSE),V57))))))</f>
        <v>bte(s) 5/1</v>
      </c>
      <c r="Z57" s="45">
        <f t="shared" si="8"/>
        <v>1</v>
      </c>
      <c r="AA57" s="45" t="str">
        <f>IF(NOT(AND(LEFT(R57,1)="L",R57&lt;&gt;"LIGNE")),"",IF(UPPER(TRIM(W57))="QS","Qt. suffisante",IF(AI57="","",IF(AF57="MASSE",IF(AI57&gt;=1,"Kg","g"),IF(AF57="VOLUME",IF(AI57&gt;=1,"L","cl"),IFERROR(VLOOKUP(UPPER(TRIM(V57)),AP4:AS49,4,FALSE),V57))))))</f>
        <v>bte(s) 5/1</v>
      </c>
      <c r="AB57" s="47" t="str">
        <f t="shared" si="9"/>
        <v>OK</v>
      </c>
      <c r="AC57" s="47" t="str">
        <f t="shared" si="10"/>
        <v/>
      </c>
      <c r="AD57" s="47" t="str">
        <f t="shared" si="11"/>
        <v/>
      </c>
      <c r="AE57" s="1"/>
      <c r="AF57" s="48" t="str">
        <f>IF(NOT(AND(LEFT(R57,1)="L",R57&lt;&gt;"LIGNE")),"",IFERROR(VLOOKUP(UPPER(TRIM(V57)),AP4:AS49,2,FALSE),""))</f>
        <v>AUTRE</v>
      </c>
      <c r="AG57" s="49">
        <f>IF(NOT(AND(LEFT(R57,1)="L",R57&lt;&gt;"LIGNE")),"",IFERROR(VLOOKUP(UPPER(TRIM(V57)),AP4:AS49,3,FALSE),""))</f>
        <v>1</v>
      </c>
      <c r="AH57" s="49">
        <f t="shared" si="12"/>
        <v>1</v>
      </c>
      <c r="AI57" s="49">
        <f t="shared" si="13"/>
        <v>1.1333333333333333</v>
      </c>
      <c r="AJ57" s="49">
        <f t="shared" si="14"/>
        <v>0.36</v>
      </c>
      <c r="AK57" s="40">
        <f>IF(R57="RECETTE","",IF(R57="PRINCIPAL AUTEUR",IF(OR(S57="",T57="",V57="",W57="",S57=0),"",IFERROR(IF(OR(VLOOKUP(UPPER(TRIM(SUBSTITUTE(T57,CHAR(160)," "))),AP4:AS49,2,FALSE)&lt;&gt;VLOOKUP(UPPER(TRIM(SUBSTITUTE(W57,CHAR(160)," "))),AP4:AS49,2,FALSE),AND(VLOOKUP(UPPER(TRIM(SUBSTITUTE(T57,CHAR(160)," "))),AP4:AS49,2,FALSE)="AUTRE",UPPER(TRIM(SUBSTITUTE(T57,CHAR(160)," ")))&lt;&gt;UPPER(TRIM(SUBSTITUTE(W57,CHAR(160)," "))))),"",(V57*VLOOKUP(UPPER(TRIM(SUBSTITUTE(W57,CHAR(160)," "))),AP4:AS49,3,FALSE))/(S57*VLOOKUP(UPPER(TRIM(SUBSTITUTE(T57,CHAR(160)," "))),AP4:AS49,3,FALSE))),"")),IFERROR(AK56,"")))</f>
        <v>1.1333333333333333</v>
      </c>
      <c r="AL57" s="40">
        <f t="shared" si="15"/>
        <v>0.36</v>
      </c>
      <c r="AM57" s="50" t="str">
        <f t="shared" si="16"/>
        <v>PORC A L'AIGRE DOUCE</v>
      </c>
      <c r="AN57" s="1"/>
      <c r="AO57" s="1"/>
      <c r="AP57" s="55" t="s">
        <v>314</v>
      </c>
      <c r="AQ57" s="1"/>
      <c r="AR57" s="325" t="s">
        <v>282</v>
      </c>
      <c r="AS57" s="234"/>
      <c r="AT57" s="234"/>
      <c r="BB57" s="321" t="s">
        <v>501</v>
      </c>
      <c r="BC57" s="322" t="s">
        <v>544</v>
      </c>
      <c r="BD57" s="310"/>
      <c r="BE57" s="310"/>
      <c r="BF57" s="310"/>
      <c r="BG57" s="310"/>
      <c r="BH57" s="311"/>
      <c r="BJ57" s="229">
        <v>1</v>
      </c>
    </row>
    <row r="58" spans="1:62" ht="20.100000000000001" customHeight="1" x14ac:dyDescent="0.35">
      <c r="A58" s="232" t="s">
        <v>237</v>
      </c>
      <c r="B58" s="178">
        <f t="shared" si="18"/>
        <v>0</v>
      </c>
      <c r="C58" s="156"/>
      <c r="D58" s="157"/>
      <c r="E58" s="157"/>
      <c r="F58" s="157"/>
      <c r="G58" s="157"/>
      <c r="H58" s="157"/>
      <c r="I58" s="158"/>
      <c r="J58" s="131" t="s">
        <v>237</v>
      </c>
      <c r="K58" s="255" t="str">
        <f t="shared" si="6"/>
        <v>►</v>
      </c>
      <c r="L58" s="324"/>
      <c r="M58" s="265"/>
      <c r="N58" s="272"/>
      <c r="O58" s="272"/>
      <c r="P58" s="272"/>
      <c r="Q58" s="1"/>
      <c r="R58" s="186" t="str" cm="1">
        <f t="array" ref="R58">IF(ISBLANK(V58),"","L"&amp;TEXT(--RIGHT(LOOKUP(2,1/(R40:R57&lt;&gt;""),R40:R57),3)+1,"000"))</f>
        <v/>
      </c>
      <c r="S58" s="61"/>
      <c r="T58" s="62"/>
      <c r="U58" s="63"/>
      <c r="V58" s="77"/>
      <c r="W58" s="60"/>
      <c r="X58" s="46" t="str">
        <f t="shared" si="7"/>
        <v/>
      </c>
      <c r="Y58" s="46" t="str">
        <f>IF(NOT(AND(LEFT(R58,1)="L",R58&lt;&gt;"LIGNE")),"",IF(UPPER(TRIM(W58))="QS","Qt. suffisante",IF(AJ58="","",IF(AF58="MASSE",IF(AJ58&gt;=1,"Kg","g"),IF(AF58="VOLUME",IF(AJ58&gt;=1,"L","cl"),IFERROR(VLOOKUP(UPPER(TRIM(V58)),AP4:AS49,4,FALSE),V58))))))</f>
        <v/>
      </c>
      <c r="Z58" s="45" t="str">
        <f t="shared" si="8"/>
        <v/>
      </c>
      <c r="AA58" s="45" t="str">
        <f>IF(NOT(AND(LEFT(R58,1)="L",R58&lt;&gt;"LIGNE")),"",IF(UPPER(TRIM(W58))="QS","Qt. suffisante",IF(AI58="","",IF(AF58="MASSE",IF(AI58&gt;=1,"Kg","g"),IF(AF58="VOLUME",IF(AI58&gt;=1,"L","cl"),IFERROR(VLOOKUP(UPPER(TRIM(V58)),AP4:AS49,4,FALSE),V58))))))</f>
        <v/>
      </c>
      <c r="AB58" s="47" t="str">
        <f t="shared" si="9"/>
        <v/>
      </c>
      <c r="AC58" s="47" t="str">
        <f t="shared" si="10"/>
        <v/>
      </c>
      <c r="AD58" s="47" t="str">
        <f t="shared" si="11"/>
        <v/>
      </c>
      <c r="AE58" s="1"/>
      <c r="AF58" s="48" t="str">
        <f>IF(NOT(AND(LEFT(R58,1)="L",R58&lt;&gt;"LIGNE")),"",IFERROR(VLOOKUP(UPPER(TRIM(V58)),AP4:AS49,2,FALSE),""))</f>
        <v/>
      </c>
      <c r="AG58" s="49" t="str">
        <f>IF(NOT(AND(LEFT(R58,1)="L",R58&lt;&gt;"LIGNE")),"",IFERROR(VLOOKUP(UPPER(TRIM(V58)),AP4:AS49,3,FALSE),""))</f>
        <v/>
      </c>
      <c r="AH58" s="49" t="str">
        <f t="shared" si="12"/>
        <v/>
      </c>
      <c r="AI58" s="49" t="str">
        <f t="shared" si="13"/>
        <v/>
      </c>
      <c r="AJ58" s="49" t="str">
        <f t="shared" si="14"/>
        <v/>
      </c>
      <c r="AK58" s="40">
        <f>IF(R58="RECETTE","",IF(R58="PRINCIPAL AUTEUR",IF(OR(S58="",T58="",V58="",W58="",S58=0),"",IFERROR(IF(OR(VLOOKUP(UPPER(TRIM(SUBSTITUTE(T58,CHAR(160)," "))),AP4:AS49,2,FALSE)&lt;&gt;VLOOKUP(UPPER(TRIM(SUBSTITUTE(W58,CHAR(160)," "))),AP4:AS49,2,FALSE),AND(VLOOKUP(UPPER(TRIM(SUBSTITUTE(T58,CHAR(160)," "))),AP4:AS49,2,FALSE)="AUTRE",UPPER(TRIM(SUBSTITUTE(T58,CHAR(160)," ")))&lt;&gt;UPPER(TRIM(SUBSTITUTE(W58,CHAR(160)," "))))),"",(V58*VLOOKUP(UPPER(TRIM(SUBSTITUTE(W58,CHAR(160)," "))),AP4:AS49,3,FALSE))/(S58*VLOOKUP(UPPER(TRIM(SUBSTITUTE(T58,CHAR(160)," "))),AP4:AS49,3,FALSE))),"")),IFERROR(AK57,"")))</f>
        <v>1.1333333333333333</v>
      </c>
      <c r="AL58" s="40">
        <f t="shared" si="15"/>
        <v>0.36</v>
      </c>
      <c r="AM58" s="50" t="str">
        <f t="shared" si="16"/>
        <v>PORC A L'AIGRE DOUCE</v>
      </c>
      <c r="AN58" s="1"/>
      <c r="AO58" s="1"/>
      <c r="AP58" s="55" t="s">
        <v>312</v>
      </c>
      <c r="AQ58" s="1"/>
      <c r="AR58" s="326"/>
      <c r="AS58" s="234"/>
      <c r="AT58" s="234"/>
      <c r="BB58" s="321" t="s">
        <v>502</v>
      </c>
      <c r="BC58" s="322" t="s">
        <v>503</v>
      </c>
      <c r="BD58" s="310"/>
      <c r="BE58" s="310"/>
      <c r="BF58" s="310"/>
      <c r="BG58" s="310"/>
      <c r="BH58" s="311"/>
      <c r="BJ58" s="229">
        <v>1</v>
      </c>
    </row>
    <row r="59" spans="1:62" ht="20.100000000000001" customHeight="1" thickBot="1" x14ac:dyDescent="0.4">
      <c r="A59" s="232" t="s">
        <v>237</v>
      </c>
      <c r="B59" s="178">
        <f t="shared" si="18"/>
        <v>0</v>
      </c>
      <c r="C59" s="156"/>
      <c r="D59" s="157"/>
      <c r="E59" s="157"/>
      <c r="F59" s="157"/>
      <c r="G59" s="157"/>
      <c r="H59" s="157"/>
      <c r="I59" s="158"/>
      <c r="J59" s="131" t="s">
        <v>237</v>
      </c>
      <c r="K59" s="255" t="str">
        <f t="shared" si="6"/>
        <v>►</v>
      </c>
      <c r="L59" s="327" t="s">
        <v>359</v>
      </c>
      <c r="M59" s="272"/>
      <c r="N59" s="272"/>
      <c r="O59" s="272"/>
      <c r="P59" s="272"/>
      <c r="Q59" s="1"/>
      <c r="R59" s="186" t="str" cm="1">
        <f t="array" ref="R59">IF(ISBLANK(V59),"","L"&amp;TEXT(--RIGHT(LOOKUP(2,1/(R40:R58&lt;&gt;""),R40:R58),3)+1,"000"))</f>
        <v/>
      </c>
      <c r="S59" s="61"/>
      <c r="T59" s="62"/>
      <c r="U59" s="63"/>
      <c r="V59" s="77"/>
      <c r="W59" s="60"/>
      <c r="X59" s="46" t="str">
        <f t="shared" si="7"/>
        <v/>
      </c>
      <c r="Y59" s="46" t="str">
        <f>IF(NOT(AND(LEFT(R59,1)="L",R59&lt;&gt;"LIGNE")),"",IF(UPPER(TRIM(W59))="QS","Qt. suffisante",IF(AJ59="","",IF(AF59="MASSE",IF(AJ59&gt;=1,"Kg","g"),IF(AF59="VOLUME",IF(AJ59&gt;=1,"L","cl"),IFERROR(VLOOKUP(UPPER(TRIM(V59)),AP4:AS49,4,FALSE),V59))))))</f>
        <v/>
      </c>
      <c r="Z59" s="45" t="str">
        <f t="shared" si="8"/>
        <v/>
      </c>
      <c r="AA59" s="45" t="str">
        <f>IF(NOT(AND(LEFT(R59,1)="L",R59&lt;&gt;"LIGNE")),"",IF(UPPER(TRIM(W59))="QS","Qt. suffisante",IF(AI59="","",IF(AF59="MASSE",IF(AI59&gt;=1,"Kg","g"),IF(AF59="VOLUME",IF(AI59&gt;=1,"L","cl"),IFERROR(VLOOKUP(UPPER(TRIM(V59)),AP4:AS49,4,FALSE),V59))))))</f>
        <v/>
      </c>
      <c r="AB59" s="47" t="str">
        <f t="shared" si="9"/>
        <v/>
      </c>
      <c r="AC59" s="47" t="str">
        <f t="shared" si="10"/>
        <v/>
      </c>
      <c r="AD59" s="47" t="str">
        <f t="shared" si="11"/>
        <v/>
      </c>
      <c r="AE59" s="1"/>
      <c r="AF59" s="48" t="str">
        <f>IF(NOT(AND(LEFT(R59,1)="L",R59&lt;&gt;"LIGNE")),"",IFERROR(VLOOKUP(UPPER(TRIM(V59)),AP4:AS49,2,FALSE),""))</f>
        <v/>
      </c>
      <c r="AG59" s="49" t="str">
        <f>IF(NOT(AND(LEFT(R59,1)="L",R59&lt;&gt;"LIGNE")),"",IFERROR(VLOOKUP(UPPER(TRIM(V59)),AP4:AS49,3,FALSE),""))</f>
        <v/>
      </c>
      <c r="AH59" s="49" t="str">
        <f t="shared" si="12"/>
        <v/>
      </c>
      <c r="AI59" s="49" t="str">
        <f t="shared" si="13"/>
        <v/>
      </c>
      <c r="AJ59" s="49" t="str">
        <f t="shared" si="14"/>
        <v/>
      </c>
      <c r="AK59" s="40">
        <f>IF(R59="RECETTE","",IF(R59="PRINCIPAL AUTEUR",IF(OR(S59="",T59="",V59="",W59="",S59=0),"",IFERROR(IF(OR(VLOOKUP(UPPER(TRIM(SUBSTITUTE(T59,CHAR(160)," "))),AP4:AS49,2,FALSE)&lt;&gt;VLOOKUP(UPPER(TRIM(SUBSTITUTE(W59,CHAR(160)," "))),AP4:AS49,2,FALSE),AND(VLOOKUP(UPPER(TRIM(SUBSTITUTE(T59,CHAR(160)," "))),AP4:AS49,2,FALSE)="AUTRE",UPPER(TRIM(SUBSTITUTE(T59,CHAR(160)," ")))&lt;&gt;UPPER(TRIM(SUBSTITUTE(W59,CHAR(160)," "))))),"",(V59*VLOOKUP(UPPER(TRIM(SUBSTITUTE(W59,CHAR(160)," "))),AP4:AS49,3,FALSE))/(S59*VLOOKUP(UPPER(TRIM(SUBSTITUTE(T59,CHAR(160)," "))),AP4:AS49,3,FALSE))),"")),IFERROR(AK58,"")))</f>
        <v>1.1333333333333333</v>
      </c>
      <c r="AL59" s="40">
        <f t="shared" si="15"/>
        <v>0.36</v>
      </c>
      <c r="AM59" s="50" t="str">
        <f t="shared" si="16"/>
        <v>PORC A L'AIGRE DOUCE</v>
      </c>
      <c r="AN59" s="1"/>
      <c r="AO59" s="1"/>
      <c r="AP59" s="55" t="s">
        <v>311</v>
      </c>
      <c r="AQ59" s="1"/>
      <c r="AR59" s="234"/>
      <c r="AS59" s="234"/>
      <c r="AT59" s="234"/>
      <c r="BB59" s="321" t="s">
        <v>504</v>
      </c>
      <c r="BC59" s="322" t="s">
        <v>505</v>
      </c>
      <c r="BD59" s="310"/>
      <c r="BE59" s="310"/>
      <c r="BF59" s="310"/>
      <c r="BG59" s="310"/>
      <c r="BH59" s="311"/>
      <c r="BJ59" s="229">
        <v>1</v>
      </c>
    </row>
    <row r="60" spans="1:62" ht="20.100000000000001" customHeight="1" thickBot="1" x14ac:dyDescent="0.4">
      <c r="A60" s="232" t="s">
        <v>237</v>
      </c>
      <c r="B60" s="178">
        <f t="shared" si="18"/>
        <v>0</v>
      </c>
      <c r="C60" s="156"/>
      <c r="D60" s="157"/>
      <c r="E60" s="157"/>
      <c r="F60" s="157"/>
      <c r="G60" s="157"/>
      <c r="H60" s="157"/>
      <c r="I60" s="158"/>
      <c r="J60" s="131" t="s">
        <v>237</v>
      </c>
      <c r="K60" s="255" t="str">
        <f t="shared" si="6"/>
        <v>►</v>
      </c>
      <c r="L60" s="328">
        <v>1</v>
      </c>
      <c r="M60" s="272"/>
      <c r="N60" s="272"/>
      <c r="O60" s="272"/>
      <c r="P60" s="272"/>
      <c r="Q60" s="1"/>
      <c r="R60" s="186" t="str" cm="1">
        <f t="array" ref="R60">IF(ISBLANK(V60),"","L"&amp;TEXT(--RIGHT(LOOKUP(2,1/(R40:R59&lt;&gt;""),R40:R59),3)+1,"000"))</f>
        <v/>
      </c>
      <c r="S60" s="61"/>
      <c r="T60" s="62"/>
      <c r="U60" s="63"/>
      <c r="V60" s="77"/>
      <c r="W60" s="60"/>
      <c r="X60" s="46" t="str">
        <f t="shared" si="7"/>
        <v/>
      </c>
      <c r="Y60" s="46" t="str">
        <f>IF(NOT(AND(LEFT(R60,1)="L",R60&lt;&gt;"LIGNE")),"",IF(UPPER(TRIM(W60))="QS","Qt. suffisante",IF(AJ60="","",IF(AF60="MASSE",IF(AJ60&gt;=1,"Kg","g"),IF(AF60="VOLUME",IF(AJ60&gt;=1,"L","cl"),IFERROR(VLOOKUP(UPPER(TRIM(V60)),AP4:AS49,4,FALSE),V60))))))</f>
        <v/>
      </c>
      <c r="Z60" s="45" t="str">
        <f t="shared" si="8"/>
        <v/>
      </c>
      <c r="AA60" s="45" t="str">
        <f>IF(NOT(AND(LEFT(R60,1)="L",R60&lt;&gt;"LIGNE")),"",IF(UPPER(TRIM(W60))="QS","Qt. suffisante",IF(AI60="","",IF(AF60="MASSE",IF(AI60&gt;=1,"Kg","g"),IF(AF60="VOLUME",IF(AI60&gt;=1,"L","cl"),IFERROR(VLOOKUP(UPPER(TRIM(V60)),AP4:AS49,4,FALSE),V60))))))</f>
        <v/>
      </c>
      <c r="AB60" s="47" t="str">
        <f t="shared" si="9"/>
        <v/>
      </c>
      <c r="AC60" s="47" t="str">
        <f t="shared" si="10"/>
        <v/>
      </c>
      <c r="AD60" s="47" t="str">
        <f t="shared" si="11"/>
        <v/>
      </c>
      <c r="AE60" s="1"/>
      <c r="AF60" s="48" t="str">
        <f>IF(NOT(AND(LEFT(R60,1)="L",R60&lt;&gt;"LIGNE")),"",IFERROR(VLOOKUP(UPPER(TRIM(V60)),AP4:AS49,2,FALSE),""))</f>
        <v/>
      </c>
      <c r="AG60" s="49" t="str">
        <f>IF(NOT(AND(LEFT(R60,1)="L",R60&lt;&gt;"LIGNE")),"",IFERROR(VLOOKUP(UPPER(TRIM(V60)),AP4:AS49,3,FALSE),""))</f>
        <v/>
      </c>
      <c r="AH60" s="49" t="str">
        <f t="shared" si="12"/>
        <v/>
      </c>
      <c r="AI60" s="49" t="str">
        <f t="shared" si="13"/>
        <v/>
      </c>
      <c r="AJ60" s="49" t="str">
        <f t="shared" si="14"/>
        <v/>
      </c>
      <c r="AK60" s="40">
        <f>IF(R60="RECETTE","",IF(R60="PRINCIPAL AUTEUR",IF(OR(S60="",T60="",V60="",W60="",S60=0),"",IFERROR(IF(OR(VLOOKUP(UPPER(TRIM(SUBSTITUTE(T60,CHAR(160)," "))),AP4:AS49,2,FALSE)&lt;&gt;VLOOKUP(UPPER(TRIM(SUBSTITUTE(W60,CHAR(160)," "))),AP4:AS49,2,FALSE),AND(VLOOKUP(UPPER(TRIM(SUBSTITUTE(T60,CHAR(160)," "))),AP4:AS49,2,FALSE)="AUTRE",UPPER(TRIM(SUBSTITUTE(T60,CHAR(160)," ")))&lt;&gt;UPPER(TRIM(SUBSTITUTE(W60,CHAR(160)," "))))),"",(V60*VLOOKUP(UPPER(TRIM(SUBSTITUTE(W60,CHAR(160)," "))),AP4:AS49,3,FALSE))/(S60*VLOOKUP(UPPER(TRIM(SUBSTITUTE(T60,CHAR(160)," "))),AP4:AS49,3,FALSE))),"")),IFERROR(AK59,"")))</f>
        <v>1.1333333333333333</v>
      </c>
      <c r="AL60" s="40">
        <f t="shared" si="15"/>
        <v>0.36</v>
      </c>
      <c r="AM60" s="50" t="str">
        <f t="shared" si="16"/>
        <v>PORC A L'AIGRE DOUCE</v>
      </c>
      <c r="AN60" s="1"/>
      <c r="AO60" s="1"/>
      <c r="AP60" s="64" t="s">
        <v>318</v>
      </c>
      <c r="AQ60" s="1"/>
      <c r="AR60" s="437" t="s">
        <v>574</v>
      </c>
      <c r="AS60" s="438"/>
      <c r="AT60" s="439"/>
      <c r="BB60" s="312"/>
      <c r="BC60" s="320"/>
      <c r="BD60" s="310"/>
      <c r="BE60" s="310"/>
      <c r="BF60" s="310"/>
      <c r="BG60" s="310"/>
      <c r="BH60" s="311"/>
      <c r="BJ60" s="229">
        <v>1</v>
      </c>
    </row>
    <row r="61" spans="1:62" ht="20.100000000000001" customHeight="1" x14ac:dyDescent="0.25">
      <c r="A61" s="232" t="s">
        <v>237</v>
      </c>
      <c r="B61" s="178">
        <f t="shared" si="18"/>
        <v>0</v>
      </c>
      <c r="C61" s="156"/>
      <c r="D61" s="157"/>
      <c r="E61" s="157"/>
      <c r="F61" s="157"/>
      <c r="G61" s="157"/>
      <c r="H61" s="157"/>
      <c r="I61" s="158"/>
      <c r="J61" s="131" t="s">
        <v>237</v>
      </c>
      <c r="K61" s="255" t="str">
        <f t="shared" si="6"/>
        <v>A</v>
      </c>
      <c r="L61" s="324" t="s">
        <v>362</v>
      </c>
      <c r="M61" s="272"/>
      <c r="N61" s="272"/>
      <c r="O61" s="272"/>
      <c r="P61" s="272"/>
      <c r="Q61" s="1"/>
      <c r="R61" s="186" t="str" cm="1">
        <f t="array" ref="R61">IF(ISBLANK(V61),"","L"&amp;TEXT(--RIGHT(LOOKUP(2,1/(R40:R60&lt;&gt;""),R40:R60),3)+1,"000"))</f>
        <v>L017</v>
      </c>
      <c r="S61" s="61"/>
      <c r="T61" s="62" t="s">
        <v>107</v>
      </c>
      <c r="U61" s="63">
        <v>2</v>
      </c>
      <c r="V61" s="66" t="s">
        <v>464</v>
      </c>
      <c r="W61" s="60"/>
      <c r="X61" s="46">
        <f t="shared" si="7"/>
        <v>1</v>
      </c>
      <c r="Y61" s="46" t="str">
        <f>IF(NOT(AND(LEFT(R61,1)="L",R61&lt;&gt;"LIGNE")),"",IF(UPPER(TRIM(W61))="QS","Qt. suffisante",IF(AJ61="","",IF(AF61="MASSE",IF(AJ61&gt;=1,"Kg","g"),IF(AF61="VOLUME",IF(AJ61&gt;=1,"L","cl"),IFERROR(VLOOKUP(UPPER(TRIM(V61)),AP4:AS49,4,FALSE),V61))))))</f>
        <v>bac(s)</v>
      </c>
      <c r="Z61" s="45">
        <f t="shared" si="8"/>
        <v>2</v>
      </c>
      <c r="AA61" s="45" t="str">
        <f>IF(NOT(AND(LEFT(R61,1)="L",R61&lt;&gt;"LIGNE")),"",IF(UPPER(TRIM(W61))="QS","Qt. suffisante",IF(AI61="","",IF(AF61="MASSE",IF(AI61&gt;=1,"Kg","g"),IF(AF61="VOLUME",IF(AI61&gt;=1,"L","cl"),IFERROR(VLOOKUP(UPPER(TRIM(V61)),AP4:AS49,4,FALSE),V61))))))</f>
        <v>bac(s)</v>
      </c>
      <c r="AB61" s="47" t="str">
        <f t="shared" si="9"/>
        <v>OK</v>
      </c>
      <c r="AC61" s="47" t="str">
        <f t="shared" si="10"/>
        <v/>
      </c>
      <c r="AD61" s="47" t="str">
        <f t="shared" si="11"/>
        <v/>
      </c>
      <c r="AE61" s="1"/>
      <c r="AF61" s="48" t="str">
        <f>IF(NOT(AND(LEFT(R61,1)="L",R61&lt;&gt;"LIGNE")),"",IFERROR(VLOOKUP(UPPER(TRIM(V61)),AP4:AS49,2,FALSE),""))</f>
        <v>AUTRE</v>
      </c>
      <c r="AG61" s="49">
        <f>IF(NOT(AND(LEFT(R61,1)="L",R61&lt;&gt;"LIGNE")),"",IFERROR(VLOOKUP(UPPER(TRIM(V61)),AP4:AS49,3,FALSE),""))</f>
        <v>1</v>
      </c>
      <c r="AH61" s="49">
        <f t="shared" si="12"/>
        <v>2</v>
      </c>
      <c r="AI61" s="49">
        <f t="shared" si="13"/>
        <v>2.2666666666666666</v>
      </c>
      <c r="AJ61" s="49">
        <f t="shared" si="14"/>
        <v>0.72</v>
      </c>
      <c r="AK61" s="40">
        <f>IF(R61="RECETTE","",IF(R61="PRINCIPAL AUTEUR",IF(OR(S61="",T61="",V61="",W61="",S61=0),"",IFERROR(IF(OR(VLOOKUP(UPPER(TRIM(SUBSTITUTE(T61,CHAR(160)," "))),AP4:AS49,2,FALSE)&lt;&gt;VLOOKUP(UPPER(TRIM(SUBSTITUTE(W61,CHAR(160)," "))),AP4:AS49,2,FALSE),AND(VLOOKUP(UPPER(TRIM(SUBSTITUTE(T61,CHAR(160)," "))),AP4:AS49,2,FALSE)="AUTRE",UPPER(TRIM(SUBSTITUTE(T61,CHAR(160)," ")))&lt;&gt;UPPER(TRIM(SUBSTITUTE(W61,CHAR(160)," "))))),"",(V61*VLOOKUP(UPPER(TRIM(SUBSTITUTE(W61,CHAR(160)," "))),AP4:AS49,3,FALSE))/(S61*VLOOKUP(UPPER(TRIM(SUBSTITUTE(T61,CHAR(160)," "))),AP4:AS49,3,FALSE))),"")),IFERROR(AK60,"")))</f>
        <v>1.1333333333333333</v>
      </c>
      <c r="AL61" s="40">
        <f t="shared" si="15"/>
        <v>0.36</v>
      </c>
      <c r="AM61" s="50" t="str">
        <f t="shared" si="16"/>
        <v>PORC A L'AIGRE DOUCE</v>
      </c>
      <c r="AN61" s="1"/>
      <c r="AO61" s="1"/>
      <c r="AP61" s="64" t="s">
        <v>316</v>
      </c>
      <c r="AQ61" s="1"/>
      <c r="AR61" s="326" t="s">
        <v>287</v>
      </c>
      <c r="AS61" s="236"/>
      <c r="AT61" s="236"/>
      <c r="AV61" s="27"/>
      <c r="AW61" s="27"/>
      <c r="BB61" s="440" t="s">
        <v>506</v>
      </c>
      <c r="BC61" s="441"/>
      <c r="BD61" s="441"/>
      <c r="BE61" s="441"/>
      <c r="BF61" s="441"/>
      <c r="BG61" s="441"/>
      <c r="BH61" s="442"/>
      <c r="BJ61" s="229">
        <v>1</v>
      </c>
    </row>
    <row r="62" spans="1:62" ht="20.100000000000001" customHeight="1" x14ac:dyDescent="0.35">
      <c r="A62" s="232" t="s">
        <v>237</v>
      </c>
      <c r="B62" s="178">
        <f t="shared" si="18"/>
        <v>0</v>
      </c>
      <c r="C62" s="156"/>
      <c r="D62" s="157"/>
      <c r="E62" s="157"/>
      <c r="F62" s="157"/>
      <c r="G62" s="157"/>
      <c r="H62" s="157"/>
      <c r="I62" s="158"/>
      <c r="J62" s="131" t="s">
        <v>237</v>
      </c>
      <c r="K62" s="255" t="str">
        <f t="shared" si="6"/>
        <v>A</v>
      </c>
      <c r="L62" s="329" t="s">
        <v>364</v>
      </c>
      <c r="M62" s="272"/>
      <c r="N62" s="272"/>
      <c r="O62" s="272"/>
      <c r="P62" s="272"/>
      <c r="Q62" s="1"/>
      <c r="R62" s="186" t="str" cm="1">
        <f t="array" ref="R62">IF(ISBLANK(V62),"","L"&amp;TEXT(--RIGHT(LOOKUP(2,1/(R40:R61&lt;&gt;""),R40:R61),3)+1,"000"))</f>
        <v>L018</v>
      </c>
      <c r="S62" s="61"/>
      <c r="T62" s="62" t="s">
        <v>109</v>
      </c>
      <c r="U62" s="63">
        <v>1</v>
      </c>
      <c r="V62" s="66" t="s">
        <v>466</v>
      </c>
      <c r="W62" s="60"/>
      <c r="X62" s="46">
        <f t="shared" si="7"/>
        <v>0</v>
      </c>
      <c r="Y62" s="46" t="str">
        <f>IF(NOT(AND(LEFT(R62,1)="L",R62&lt;&gt;"LIGNE")),"",IF(UPPER(TRIM(W62))="QS","Qt. suffisante",IF(AJ62="","",IF(AF62="MASSE",IF(AJ62&gt;=1,"Kg","g"),IF(AF62="VOLUME",IF(AJ62&gt;=1,"L","cl"),IFERROR(VLOOKUP(UPPER(TRIM(V62)),AP4:AS49,4,FALSE),V62))))))</f>
        <v>égouttoir(s)</v>
      </c>
      <c r="Z62" s="45">
        <f t="shared" si="8"/>
        <v>1</v>
      </c>
      <c r="AA62" s="45" t="str">
        <f>IF(NOT(AND(LEFT(R62,1)="L",R62&lt;&gt;"LIGNE")),"",IF(UPPER(TRIM(W62))="QS","Qt. suffisante",IF(AI62="","",IF(AF62="MASSE",IF(AI62&gt;=1,"Kg","g"),IF(AF62="VOLUME",IF(AI62&gt;=1,"L","cl"),IFERROR(VLOOKUP(UPPER(TRIM(V62)),AP4:AS49,4,FALSE),V62))))))</f>
        <v>égouttoir(s)</v>
      </c>
      <c r="AB62" s="47" t="str">
        <f t="shared" si="9"/>
        <v>OK</v>
      </c>
      <c r="AC62" s="47" t="str">
        <f t="shared" si="10"/>
        <v/>
      </c>
      <c r="AD62" s="47" t="str">
        <f t="shared" si="11"/>
        <v/>
      </c>
      <c r="AE62" s="1"/>
      <c r="AF62" s="48" t="str">
        <f>IF(NOT(AND(LEFT(R62,1)="L",R62&lt;&gt;"LIGNE")),"",IFERROR(VLOOKUP(UPPER(TRIM(V62)),AP4:AS49,2,FALSE),""))</f>
        <v>AUTRE</v>
      </c>
      <c r="AG62" s="49">
        <f>IF(NOT(AND(LEFT(R62,1)="L",R62&lt;&gt;"LIGNE")),"",IFERROR(VLOOKUP(UPPER(TRIM(V62)),AP4:AS49,3,FALSE),""))</f>
        <v>1</v>
      </c>
      <c r="AH62" s="49">
        <f t="shared" si="12"/>
        <v>1</v>
      </c>
      <c r="AI62" s="49">
        <f t="shared" si="13"/>
        <v>1.1333333333333333</v>
      </c>
      <c r="AJ62" s="49">
        <f t="shared" si="14"/>
        <v>0.36</v>
      </c>
      <c r="AK62" s="40">
        <f>IF(R62="RECETTE","",IF(R62="PRINCIPAL AUTEUR",IF(OR(S62="",T62="",V62="",W62="",S62=0),"",IFERROR(IF(OR(VLOOKUP(UPPER(TRIM(SUBSTITUTE(T62,CHAR(160)," "))),AP4:AS49,2,FALSE)&lt;&gt;VLOOKUP(UPPER(TRIM(SUBSTITUTE(W62,CHAR(160)," "))),AP4:AS49,2,FALSE),AND(VLOOKUP(UPPER(TRIM(SUBSTITUTE(T62,CHAR(160)," "))),AP4:AS49,2,FALSE)="AUTRE",UPPER(TRIM(SUBSTITUTE(T62,CHAR(160)," ")))&lt;&gt;UPPER(TRIM(SUBSTITUTE(W62,CHAR(160)," "))))),"",(V62*VLOOKUP(UPPER(TRIM(SUBSTITUTE(W62,CHAR(160)," "))),AP4:AS49,3,FALSE))/(S62*VLOOKUP(UPPER(TRIM(SUBSTITUTE(T62,CHAR(160)," "))),AP4:AS49,3,FALSE))),"")),IFERROR(AK61,"")))</f>
        <v>1.1333333333333333</v>
      </c>
      <c r="AL62" s="40">
        <f t="shared" si="15"/>
        <v>0.36</v>
      </c>
      <c r="AM62" s="50" t="str">
        <f t="shared" si="16"/>
        <v>PORC A L'AIGRE DOUCE</v>
      </c>
      <c r="AN62" s="1"/>
      <c r="AO62" s="1"/>
      <c r="AP62" s="64" t="s">
        <v>368</v>
      </c>
      <c r="AQ62" s="1"/>
      <c r="AR62" s="330" t="s">
        <v>290</v>
      </c>
      <c r="AS62" s="236"/>
      <c r="AT62" s="331" t="s">
        <v>291</v>
      </c>
      <c r="AV62" s="27"/>
      <c r="AW62" s="27"/>
      <c r="BB62" s="443" t="s">
        <v>507</v>
      </c>
      <c r="BC62" s="444"/>
      <c r="BD62" s="310"/>
      <c r="BE62" s="310"/>
      <c r="BF62" s="310"/>
      <c r="BG62" s="310"/>
      <c r="BH62" s="311"/>
      <c r="BJ62" s="229">
        <v>1</v>
      </c>
    </row>
    <row r="63" spans="1:62" ht="20.100000000000001" customHeight="1" thickBot="1" x14ac:dyDescent="0.4">
      <c r="A63" s="232" t="s">
        <v>237</v>
      </c>
      <c r="B63" s="178">
        <f t="shared" si="18"/>
        <v>0</v>
      </c>
      <c r="C63" s="156"/>
      <c r="D63" s="157"/>
      <c r="E63" s="157"/>
      <c r="F63" s="157"/>
      <c r="G63" s="157"/>
      <c r="H63" s="157"/>
      <c r="I63" s="158"/>
      <c r="J63" s="131" t="s">
        <v>237</v>
      </c>
      <c r="K63" s="255" t="str">
        <f t="shared" si="6"/>
        <v>A</v>
      </c>
      <c r="L63" s="328">
        <v>1</v>
      </c>
      <c r="M63" s="272"/>
      <c r="N63" s="272"/>
      <c r="O63" s="272"/>
      <c r="P63" s="272"/>
      <c r="Q63" s="1"/>
      <c r="R63" s="186" t="str" cm="1">
        <f t="array" ref="R63">IF(ISBLANK(V63),"","L"&amp;TEXT(--RIGHT(LOOKUP(2,1/(R40:R62&lt;&gt;""),R40:R62),3)+1,"000"))</f>
        <v>L019</v>
      </c>
      <c r="S63" s="61"/>
      <c r="T63" s="62" t="s">
        <v>111</v>
      </c>
      <c r="U63" s="63">
        <v>1</v>
      </c>
      <c r="V63" s="66" t="s">
        <v>465</v>
      </c>
      <c r="W63" s="60"/>
      <c r="X63" s="46">
        <f t="shared" si="7"/>
        <v>0</v>
      </c>
      <c r="Y63" s="46" t="str">
        <f>IF(NOT(AND(LEFT(R63,1)="L",R63&lt;&gt;"LIGNE")),"",IF(UPPER(TRIM(W63))="QS","Qt. suffisante",IF(AJ63="","",IF(AF63="MASSE",IF(AJ63&gt;=1,"Kg","g"),IF(AF63="VOLUME",IF(AJ63&gt;=1,"L","cl"),IFERROR(VLOOKUP(UPPER(TRIM(V63)),AP4:AS49,4,FALSE),V63))))))</f>
        <v>couvercle(s)</v>
      </c>
      <c r="Z63" s="45">
        <f t="shared" si="8"/>
        <v>1</v>
      </c>
      <c r="AA63" s="45" t="str">
        <f>IF(NOT(AND(LEFT(R63,1)="L",R63&lt;&gt;"LIGNE")),"",IF(UPPER(TRIM(W63))="QS","Qt. suffisante",IF(AI63="","",IF(AF63="MASSE",IF(AI63&gt;=1,"Kg","g"),IF(AF63="VOLUME",IF(AI63&gt;=1,"L","cl"),IFERROR(VLOOKUP(UPPER(TRIM(V63)),AP4:AS49,4,FALSE),V63))))))</f>
        <v>couvercle(s)</v>
      </c>
      <c r="AB63" s="47" t="str">
        <f t="shared" si="9"/>
        <v>OK</v>
      </c>
      <c r="AC63" s="47" t="str">
        <f t="shared" si="10"/>
        <v/>
      </c>
      <c r="AD63" s="47" t="str">
        <f t="shared" si="11"/>
        <v/>
      </c>
      <c r="AE63" s="1"/>
      <c r="AF63" s="48" t="str">
        <f>IF(NOT(AND(LEFT(R63,1)="L",R63&lt;&gt;"LIGNE")),"",IFERROR(VLOOKUP(UPPER(TRIM(V63)),AP4:AS49,2,FALSE),""))</f>
        <v>AUTRE</v>
      </c>
      <c r="AG63" s="49">
        <f>IF(NOT(AND(LEFT(R63,1)="L",R63&lt;&gt;"LIGNE")),"",IFERROR(VLOOKUP(UPPER(TRIM(V63)),AP4:AS49,3,FALSE),""))</f>
        <v>1</v>
      </c>
      <c r="AH63" s="49">
        <f t="shared" si="12"/>
        <v>1</v>
      </c>
      <c r="AI63" s="49">
        <f t="shared" si="13"/>
        <v>1.1333333333333333</v>
      </c>
      <c r="AJ63" s="49">
        <f t="shared" si="14"/>
        <v>0.36</v>
      </c>
      <c r="AK63" s="40">
        <f>IF(R63="RECETTE","",IF(R63="PRINCIPAL AUTEUR",IF(OR(S63="",T63="",V63="",W63="",S63=0),"",IFERROR(IF(OR(VLOOKUP(UPPER(TRIM(SUBSTITUTE(T63,CHAR(160)," "))),AP4:AS49,2,FALSE)&lt;&gt;VLOOKUP(UPPER(TRIM(SUBSTITUTE(W63,CHAR(160)," "))),AP4:AS49,2,FALSE),AND(VLOOKUP(UPPER(TRIM(SUBSTITUTE(T63,CHAR(160)," "))),AP4:AS49,2,FALSE)="AUTRE",UPPER(TRIM(SUBSTITUTE(T63,CHAR(160)," ")))&lt;&gt;UPPER(TRIM(SUBSTITUTE(W63,CHAR(160)," "))))),"",(V63*VLOOKUP(UPPER(TRIM(SUBSTITUTE(W63,CHAR(160)," "))),AP4:AS49,3,FALSE))/(S63*VLOOKUP(UPPER(TRIM(SUBSTITUTE(T63,CHAR(160)," "))),AP4:AS49,3,FALSE))),"")),IFERROR(AK62,"")))</f>
        <v>1.1333333333333333</v>
      </c>
      <c r="AL63" s="40">
        <f t="shared" si="15"/>
        <v>0.36</v>
      </c>
      <c r="AM63" s="50" t="str">
        <f t="shared" si="16"/>
        <v>PORC A L'AIGRE DOUCE</v>
      </c>
      <c r="AN63" s="1"/>
      <c r="AO63" s="1"/>
      <c r="AP63" s="64" t="s">
        <v>49</v>
      </c>
      <c r="AQ63" s="1"/>
      <c r="AR63" s="332" t="str">
        <f>SUBSTITUTE(ADDRESS(1,COLUMN(),4),"1","")</f>
        <v>AR</v>
      </c>
      <c r="AS63" s="333">
        <v>0</v>
      </c>
      <c r="AT63" s="331" t="s">
        <v>293</v>
      </c>
      <c r="AV63" s="27"/>
      <c r="AW63" s="27"/>
      <c r="BB63" s="443"/>
      <c r="BC63" s="444"/>
      <c r="BD63" s="334" t="s">
        <v>510</v>
      </c>
      <c r="BE63" s="310"/>
      <c r="BF63" s="335" t="s">
        <v>509</v>
      </c>
      <c r="BG63" s="334" t="s">
        <v>511</v>
      </c>
      <c r="BH63" s="311"/>
      <c r="BJ63" s="229">
        <v>1</v>
      </c>
    </row>
    <row r="64" spans="1:62" ht="20.100000000000001" customHeight="1" x14ac:dyDescent="0.35">
      <c r="A64" s="232" t="s">
        <v>237</v>
      </c>
      <c r="B64" s="178">
        <f t="shared" si="18"/>
        <v>0</v>
      </c>
      <c r="C64" s="156"/>
      <c r="D64" s="157"/>
      <c r="E64" s="157"/>
      <c r="F64" s="157"/>
      <c r="G64" s="157"/>
      <c r="H64" s="157"/>
      <c r="I64" s="158"/>
      <c r="J64" s="131"/>
      <c r="K64" s="255" t="str">
        <f t="shared" si="6"/>
        <v>A</v>
      </c>
      <c r="L64" s="324" t="s">
        <v>369</v>
      </c>
      <c r="M64" s="272"/>
      <c r="N64" s="272"/>
      <c r="O64" s="272"/>
      <c r="P64" s="272"/>
      <c r="Q64" s="1"/>
      <c r="R64" s="186" t="str" cm="1">
        <f t="array" ref="R64">IF(ISBLANK(V64),"","L"&amp;TEXT(--RIGHT(LOOKUP(2,1/(R40:R63&lt;&gt;""),R40:R63),3)+1,"000"))</f>
        <v>L020</v>
      </c>
      <c r="S64" s="61"/>
      <c r="T64" s="62" t="s">
        <v>112</v>
      </c>
      <c r="U64" s="63">
        <v>5</v>
      </c>
      <c r="V64" s="66" t="s">
        <v>464</v>
      </c>
      <c r="W64" s="60"/>
      <c r="X64" s="46">
        <f t="shared" si="7"/>
        <v>2</v>
      </c>
      <c r="Y64" s="46" t="str">
        <f>IF(NOT(AND(LEFT(R64,1)="L",R64&lt;&gt;"LIGNE")),"",IF(UPPER(TRIM(W64))="QS","Qt. suffisante",IF(AJ64="","",IF(AF64="MASSE",IF(AJ64&gt;=1,"Kg","g"),IF(AF64="VOLUME",IF(AJ64&gt;=1,"L","cl"),IFERROR(VLOOKUP(UPPER(TRIM(V64)),AP4:AS49,4,FALSE),V64))))))</f>
        <v>bac(s)</v>
      </c>
      <c r="Z64" s="45">
        <f t="shared" si="8"/>
        <v>6</v>
      </c>
      <c r="AA64" s="45" t="str">
        <f>IF(NOT(AND(LEFT(R64,1)="L",R64&lt;&gt;"LIGNE")),"",IF(UPPER(TRIM(W64))="QS","Qt. suffisante",IF(AI64="","",IF(AF64="MASSE",IF(AI64&gt;=1,"Kg","g"),IF(AF64="VOLUME",IF(AI64&gt;=1,"L","cl"),IFERROR(VLOOKUP(UPPER(TRIM(V64)),AP4:AS49,4,FALSE),V64))))))</f>
        <v>bac(s)</v>
      </c>
      <c r="AB64" s="47" t="str">
        <f t="shared" si="9"/>
        <v>OK</v>
      </c>
      <c r="AC64" s="47" t="str">
        <f t="shared" si="10"/>
        <v/>
      </c>
      <c r="AD64" s="47" t="str">
        <f t="shared" si="11"/>
        <v/>
      </c>
      <c r="AE64" s="1"/>
      <c r="AF64" s="48" t="str">
        <f>IF(NOT(AND(LEFT(R64,1)="L",R64&lt;&gt;"LIGNE")),"",IFERROR(VLOOKUP(UPPER(TRIM(V64)),AP4:AS49,2,FALSE),""))</f>
        <v>AUTRE</v>
      </c>
      <c r="AG64" s="49">
        <f>IF(NOT(AND(LEFT(R64,1)="L",R64&lt;&gt;"LIGNE")),"",IFERROR(VLOOKUP(UPPER(TRIM(V64)),AP4:AS49,3,FALSE),""))</f>
        <v>1</v>
      </c>
      <c r="AH64" s="49">
        <f t="shared" si="12"/>
        <v>5</v>
      </c>
      <c r="AI64" s="49">
        <f t="shared" si="13"/>
        <v>5.6666666666666661</v>
      </c>
      <c r="AJ64" s="49">
        <f t="shared" si="14"/>
        <v>1.7999999999999998</v>
      </c>
      <c r="AK64" s="40">
        <f>IF(R64="RECETTE","",IF(R64="PRINCIPAL AUTEUR",IF(OR(S64="",T64="",V64="",W64="",S64=0),"",IFERROR(IF(OR(VLOOKUP(UPPER(TRIM(SUBSTITUTE(T64,CHAR(160)," "))),AP4:AS49,2,FALSE)&lt;&gt;VLOOKUP(UPPER(TRIM(SUBSTITUTE(W64,CHAR(160)," "))),AP4:AS49,2,FALSE),AND(VLOOKUP(UPPER(TRIM(SUBSTITUTE(T64,CHAR(160)," "))),AP4:AS49,2,FALSE)="AUTRE",UPPER(TRIM(SUBSTITUTE(T64,CHAR(160)," ")))&lt;&gt;UPPER(TRIM(SUBSTITUTE(W64,CHAR(160)," "))))),"",(V64*VLOOKUP(UPPER(TRIM(SUBSTITUTE(W64,CHAR(160)," "))),AP4:AS49,3,FALSE))/(S64*VLOOKUP(UPPER(TRIM(SUBSTITUTE(T64,CHAR(160)," "))),AP4:AS49,3,FALSE))),"")),IFERROR(AK63,"")))</f>
        <v>1.1333333333333333</v>
      </c>
      <c r="AL64" s="40">
        <f t="shared" si="15"/>
        <v>0.36</v>
      </c>
      <c r="AM64" s="50" t="str">
        <f t="shared" si="16"/>
        <v>PORC A L'AIGRE DOUCE</v>
      </c>
      <c r="AN64" s="1"/>
      <c r="AO64" s="1"/>
      <c r="AP64" s="64" t="s">
        <v>439</v>
      </c>
      <c r="AQ64" s="1"/>
      <c r="AR64" s="336" t="s">
        <v>296</v>
      </c>
      <c r="AS64" s="333">
        <v>0</v>
      </c>
      <c r="AT64" s="337" t="s">
        <v>297</v>
      </c>
      <c r="BB64" s="312"/>
      <c r="BC64" s="338" t="s">
        <v>31</v>
      </c>
      <c r="BD64" s="32" t="s">
        <v>406</v>
      </c>
      <c r="BE64" s="339"/>
      <c r="BF64" s="161" t="s">
        <v>280</v>
      </c>
      <c r="BG64" s="126" t="str">
        <f>IF(BD64="","",UPPER(LEFT(TRIM(SUBSTITUTE(BD64,CHAR(160),"")),1)))</f>
        <v>F</v>
      </c>
      <c r="BH64" s="311"/>
      <c r="BJ64" s="229">
        <v>1</v>
      </c>
    </row>
    <row r="65" spans="1:62" ht="20.100000000000001" customHeight="1" x14ac:dyDescent="0.35">
      <c r="A65" s="232" t="s">
        <v>237</v>
      </c>
      <c r="B65" s="178">
        <f t="shared" si="18"/>
        <v>0</v>
      </c>
      <c r="C65" s="156"/>
      <c r="D65" s="157"/>
      <c r="E65" s="157"/>
      <c r="F65" s="157"/>
      <c r="G65" s="157"/>
      <c r="H65" s="157"/>
      <c r="I65" s="158"/>
      <c r="J65" s="131"/>
      <c r="K65" s="255" t="str">
        <f t="shared" si="6"/>
        <v>A</v>
      </c>
      <c r="L65" s="329" t="s">
        <v>531</v>
      </c>
      <c r="M65" s="272"/>
      <c r="N65" s="272"/>
      <c r="O65" s="272"/>
      <c r="P65" s="272"/>
      <c r="Q65" s="1"/>
      <c r="R65" s="186" t="str" cm="1">
        <f t="array" ref="R65">IF(ISBLANK(V65),"","L"&amp;TEXT(--RIGHT(LOOKUP(2,1/(R40:R64&lt;&gt;""),R40:R64),3)+1,"000"))</f>
        <v>L021</v>
      </c>
      <c r="S65" s="61"/>
      <c r="T65" s="62" t="s">
        <v>114</v>
      </c>
      <c r="U65" s="63">
        <v>4</v>
      </c>
      <c r="V65" s="66" t="s">
        <v>464</v>
      </c>
      <c r="W65" s="60"/>
      <c r="X65" s="46">
        <f t="shared" si="7"/>
        <v>1</v>
      </c>
      <c r="Y65" s="46" t="str">
        <f>IF(NOT(AND(LEFT(R65,1)="L",R65&lt;&gt;"LIGNE")),"",IF(UPPER(TRIM(W65))="QS","Qt. suffisante",IF(AJ65="","",IF(AF65="MASSE",IF(AJ65&gt;=1,"Kg","g"),IF(AF65="VOLUME",IF(AJ65&gt;=1,"L","cl"),IFERROR(VLOOKUP(UPPER(TRIM(V65)),AP4:AS49,4,FALSE),V65))))))</f>
        <v>bac(s)</v>
      </c>
      <c r="Z65" s="45">
        <f t="shared" si="8"/>
        <v>5</v>
      </c>
      <c r="AA65" s="45" t="str">
        <f>IF(NOT(AND(LEFT(R65,1)="L",R65&lt;&gt;"LIGNE")),"",IF(UPPER(TRIM(W65))="QS","Qt. suffisante",IF(AI65="","",IF(AF65="MASSE",IF(AI65&gt;=1,"Kg","g"),IF(AF65="VOLUME",IF(AI65&gt;=1,"L","cl"),IFERROR(VLOOKUP(UPPER(TRIM(V65)),AP4:AS49,4,FALSE),V65))))))</f>
        <v>bac(s)</v>
      </c>
      <c r="AB65" s="47" t="str">
        <f t="shared" si="9"/>
        <v>OK</v>
      </c>
      <c r="AC65" s="47" t="str">
        <f t="shared" si="10"/>
        <v/>
      </c>
      <c r="AD65" s="47" t="str">
        <f t="shared" si="11"/>
        <v/>
      </c>
      <c r="AE65" s="1"/>
      <c r="AF65" s="48" t="str">
        <f>IF(NOT(AND(LEFT(R65,1)="L",R65&lt;&gt;"LIGNE")),"",IFERROR(VLOOKUP(UPPER(TRIM(V65)),AP4:AS49,2,FALSE),""))</f>
        <v>AUTRE</v>
      </c>
      <c r="AG65" s="49">
        <f>IF(NOT(AND(LEFT(R65,1)="L",R65&lt;&gt;"LIGNE")),"",IFERROR(VLOOKUP(UPPER(TRIM(V65)),AP4:AS49,3,FALSE),""))</f>
        <v>1</v>
      </c>
      <c r="AH65" s="49">
        <f t="shared" si="12"/>
        <v>4</v>
      </c>
      <c r="AI65" s="49">
        <f t="shared" si="13"/>
        <v>4.5333333333333332</v>
      </c>
      <c r="AJ65" s="49">
        <f t="shared" si="14"/>
        <v>1.44</v>
      </c>
      <c r="AK65" s="40">
        <f>IF(R65="RECETTE","",IF(R65="PRINCIPAL AUTEUR",IF(OR(S65="",T65="",V65="",W65="",S65=0),"",IFERROR(IF(OR(VLOOKUP(UPPER(TRIM(SUBSTITUTE(T65,CHAR(160)," "))),AP4:AS49,2,FALSE)&lt;&gt;VLOOKUP(UPPER(TRIM(SUBSTITUTE(W65,CHAR(160)," "))),AP4:AS49,2,FALSE),AND(VLOOKUP(UPPER(TRIM(SUBSTITUTE(T65,CHAR(160)," "))),AP4:AS49,2,FALSE)="AUTRE",UPPER(TRIM(SUBSTITUTE(T65,CHAR(160)," ")))&lt;&gt;UPPER(TRIM(SUBSTITUTE(W65,CHAR(160)," "))))),"",(V65*VLOOKUP(UPPER(TRIM(SUBSTITUTE(W65,CHAR(160)," "))),AP4:AS49,3,FALSE))/(S65*VLOOKUP(UPPER(TRIM(SUBSTITUTE(T65,CHAR(160)," "))),AP4:AS49,3,FALSE))),"")),IFERROR(AK64,"")))</f>
        <v>1.1333333333333333</v>
      </c>
      <c r="AL65" s="40">
        <f t="shared" si="15"/>
        <v>0.36</v>
      </c>
      <c r="AM65" s="50" t="str">
        <f t="shared" si="16"/>
        <v>PORC A L'AIGRE DOUCE</v>
      </c>
      <c r="AN65" s="1"/>
      <c r="AO65" s="1"/>
      <c r="AP65" s="64" t="s">
        <v>52</v>
      </c>
      <c r="AQ65" s="1"/>
      <c r="AR65" s="336" t="s">
        <v>299</v>
      </c>
      <c r="AS65" s="333">
        <v>0</v>
      </c>
      <c r="AT65" s="337" t="s">
        <v>300</v>
      </c>
      <c r="BB65" s="312"/>
      <c r="BC65" s="340" t="s">
        <v>35</v>
      </c>
      <c r="BD65" s="310"/>
      <c r="BE65" s="310"/>
      <c r="BF65" s="310"/>
      <c r="BG65" s="310"/>
      <c r="BH65" s="311"/>
      <c r="BJ65" s="229">
        <v>1</v>
      </c>
    </row>
    <row r="66" spans="1:62" ht="20.100000000000001" customHeight="1" x14ac:dyDescent="0.35">
      <c r="A66" s="232" t="s">
        <v>237</v>
      </c>
      <c r="B66" s="178">
        <f t="shared" si="18"/>
        <v>0</v>
      </c>
      <c r="C66" s="156"/>
      <c r="D66" s="157"/>
      <c r="E66" s="157"/>
      <c r="F66" s="157"/>
      <c r="G66" s="157"/>
      <c r="H66" s="157"/>
      <c r="I66" s="158"/>
      <c r="J66" s="131" t="s">
        <v>237</v>
      </c>
      <c r="K66" s="255" t="str">
        <f t="shared" si="6"/>
        <v>A</v>
      </c>
      <c r="L66" s="272"/>
      <c r="M66" s="272"/>
      <c r="N66" s="272"/>
      <c r="O66" s="272"/>
      <c r="P66" s="272"/>
      <c r="Q66" s="1"/>
      <c r="R66" s="186" t="str" cm="1">
        <f t="array" ref="R66">IF(ISBLANK(V66),"","L"&amp;TEXT(--RIGHT(LOOKUP(2,1/(R40:R65&lt;&gt;""),R40:R65),3)+1,"000"))</f>
        <v/>
      </c>
      <c r="S66" s="166" t="s">
        <v>570</v>
      </c>
      <c r="T66" s="62" t="s">
        <v>436</v>
      </c>
      <c r="U66" s="63"/>
      <c r="V66" s="77"/>
      <c r="W66" s="76"/>
      <c r="X66" s="46" t="str">
        <f t="shared" si="7"/>
        <v/>
      </c>
      <c r="Y66" s="46" t="str">
        <f>IF(NOT(AND(LEFT(R66,1)="L",R66&lt;&gt;"LIGNE")),"",IF(UPPER(TRIM(W66))="QS","Qt. suffisante",IF(AJ66="","",IF(AF66="MASSE",IF(AJ66&gt;=1,"Kg","g"),IF(AF66="VOLUME",IF(AJ66&gt;=1,"L","cl"),IFERROR(VLOOKUP(UPPER(TRIM(V66)),AP4:AS49,4,FALSE),V66))))))</f>
        <v/>
      </c>
      <c r="Z66" s="45" t="str">
        <f t="shared" si="8"/>
        <v/>
      </c>
      <c r="AA66" s="45" t="str">
        <f>IF(NOT(AND(LEFT(R66,1)="L",R66&lt;&gt;"LIGNE")),"",IF(UPPER(TRIM(W66))="QS","Qt. suffisante",IF(AI66="","",IF(AF66="MASSE",IF(AI66&gt;=1,"Kg","g"),IF(AF66="VOLUME",IF(AI66&gt;=1,"L","cl"),IFERROR(VLOOKUP(UPPER(TRIM(V66)),AP4:AS49,4,FALSE),V66))))))</f>
        <v/>
      </c>
      <c r="AB66" s="47" t="str">
        <f t="shared" si="9"/>
        <v/>
      </c>
      <c r="AC66" s="47" t="str">
        <f t="shared" si="10"/>
        <v/>
      </c>
      <c r="AD66" s="47" t="str">
        <f t="shared" si="11"/>
        <v/>
      </c>
      <c r="AE66" s="1"/>
      <c r="AF66" s="48" t="str">
        <f>IF(NOT(AND(LEFT(R66,1)="L",R66&lt;&gt;"LIGNE")),"",IFERROR(VLOOKUP(UPPER(TRIM(V66)),AP4:AS49,2,FALSE),""))</f>
        <v/>
      </c>
      <c r="AG66" s="49" t="str">
        <f>IF(NOT(AND(LEFT(R66,1)="L",R66&lt;&gt;"LIGNE")),"",IFERROR(VLOOKUP(UPPER(TRIM(V66)),AP4:AS49,3,FALSE),""))</f>
        <v/>
      </c>
      <c r="AH66" s="49" t="str">
        <f t="shared" si="12"/>
        <v/>
      </c>
      <c r="AI66" s="49" t="str">
        <f t="shared" si="13"/>
        <v/>
      </c>
      <c r="AJ66" s="49" t="str">
        <f t="shared" si="14"/>
        <v/>
      </c>
      <c r="AK66" s="40">
        <f>IF(R66="RECETTE","",IF(R66="PRINCIPAL AUTEUR",IF(OR(S66="",T66="",V66="",W66="",S66=0),"",IFERROR(IF(OR(VLOOKUP(UPPER(TRIM(SUBSTITUTE(T66,CHAR(160)," "))),AP4:AS49,2,FALSE)&lt;&gt;VLOOKUP(UPPER(TRIM(SUBSTITUTE(W66,CHAR(160)," "))),AP4:AS49,2,FALSE),AND(VLOOKUP(UPPER(TRIM(SUBSTITUTE(T66,CHAR(160)," "))),AP4:AS49,2,FALSE)="AUTRE",UPPER(TRIM(SUBSTITUTE(T66,CHAR(160)," ")))&lt;&gt;UPPER(TRIM(SUBSTITUTE(W66,CHAR(160)," "))))),"",(V66*VLOOKUP(UPPER(TRIM(SUBSTITUTE(W66,CHAR(160)," "))),AP4:AS49,3,FALSE))/(S66*VLOOKUP(UPPER(TRIM(SUBSTITUTE(T66,CHAR(160)," "))),AP4:AS49,3,FALSE))),"")),IFERROR(AK65,"")))</f>
        <v>1.1333333333333333</v>
      </c>
      <c r="AL66" s="40">
        <f t="shared" si="15"/>
        <v>0.36</v>
      </c>
      <c r="AM66" s="50" t="str">
        <f t="shared" si="16"/>
        <v>PORC A L'AIGRE DOUCE</v>
      </c>
      <c r="AN66" s="1"/>
      <c r="AO66" s="1"/>
      <c r="AP66" s="64" t="s">
        <v>440</v>
      </c>
      <c r="AQ66" s="1"/>
      <c r="AR66" s="336" t="s">
        <v>302</v>
      </c>
      <c r="AS66" s="333">
        <v>0</v>
      </c>
      <c r="AT66" s="337" t="s">
        <v>303</v>
      </c>
      <c r="BB66" s="312"/>
      <c r="BC66" s="340" t="s">
        <v>37</v>
      </c>
      <c r="BD66" s="310"/>
      <c r="BE66" s="310"/>
      <c r="BF66" s="310"/>
      <c r="BG66" s="310"/>
      <c r="BH66" s="311"/>
      <c r="BJ66" s="229">
        <v>1</v>
      </c>
    </row>
    <row r="67" spans="1:62" ht="20.100000000000001" customHeight="1" thickBot="1" x14ac:dyDescent="0.4">
      <c r="A67" s="232" t="s">
        <v>237</v>
      </c>
      <c r="B67" s="178">
        <f t="shared" si="18"/>
        <v>0</v>
      </c>
      <c r="C67" s="156"/>
      <c r="D67" s="157"/>
      <c r="E67" s="157"/>
      <c r="F67" s="157"/>
      <c r="G67" s="157"/>
      <c r="H67" s="157"/>
      <c r="I67" s="158"/>
      <c r="J67" s="131" t="s">
        <v>237</v>
      </c>
      <c r="K67" s="255" t="str">
        <f t="shared" si="6"/>
        <v>A</v>
      </c>
      <c r="L67" s="341"/>
      <c r="M67" s="341"/>
      <c r="N67" s="341"/>
      <c r="O67" s="341"/>
      <c r="P67" s="341"/>
      <c r="Q67" s="1"/>
      <c r="R67" s="70" t="s">
        <v>571</v>
      </c>
      <c r="S67" s="112" t="s">
        <v>63</v>
      </c>
      <c r="T67" s="72"/>
      <c r="U67" s="72"/>
      <c r="V67" s="72"/>
      <c r="W67" s="73" t="s">
        <v>64</v>
      </c>
      <c r="X67" s="46" t="str">
        <f t="shared" si="7"/>
        <v/>
      </c>
      <c r="Y67" s="46" t="str">
        <f>IF(NOT(AND(LEFT(R67,1)="L",R67&lt;&gt;"LIGNE")),"",IF(UPPER(TRIM(W67))="QS","Qt. suffisante",IF(AJ67="","",IF(AF67="MASSE",IF(AJ67&gt;=1,"Kg","g"),IF(AF67="VOLUME",IF(AJ67&gt;=1,"L","cl"),IFERROR(VLOOKUP(UPPER(TRIM(V67)),AP4:AS49,4,FALSE),V67))))))</f>
        <v/>
      </c>
      <c r="Z67" s="45" t="str">
        <f t="shared" si="8"/>
        <v/>
      </c>
      <c r="AA67" s="45" t="str">
        <f>IF(NOT(AND(LEFT(R67,1)="L",R67&lt;&gt;"LIGNE")),"",IF(UPPER(TRIM(W67))="QS","Qt. suffisante",IF(AI67="","",IF(AF67="MASSE",IF(AI67&gt;=1,"Kg","g"),IF(AF67="VOLUME",IF(AI67&gt;=1,"L","cl"),IFERROR(VLOOKUP(UPPER(TRIM(V67)),AP4:AS49,4,FALSE),V67))))))</f>
        <v/>
      </c>
      <c r="AB67" s="47" t="str">
        <f t="shared" si="9"/>
        <v/>
      </c>
      <c r="AC67" s="47" t="str">
        <f t="shared" si="10"/>
        <v/>
      </c>
      <c r="AD67" s="47" t="str">
        <f t="shared" si="11"/>
        <v/>
      </c>
      <c r="AE67" s="1"/>
      <c r="AF67" s="48" t="str">
        <f>IF(NOT(AND(LEFT(R67,1)="L",R67&lt;&gt;"LIGNE")),"",IFERROR(VLOOKUP(UPPER(TRIM(V67)),AP4:AS49,2,FALSE),""))</f>
        <v/>
      </c>
      <c r="AG67" s="49" t="str">
        <f>IF(NOT(AND(LEFT(R67,1)="L",R67&lt;&gt;"LIGNE")),"",IFERROR(VLOOKUP(UPPER(TRIM(V67)),AP4:AS49,3,FALSE),""))</f>
        <v/>
      </c>
      <c r="AH67" s="49" t="str">
        <f t="shared" si="12"/>
        <v/>
      </c>
      <c r="AI67" s="49" t="str">
        <f t="shared" si="13"/>
        <v/>
      </c>
      <c r="AJ67" s="49" t="str">
        <f t="shared" si="14"/>
        <v/>
      </c>
      <c r="AK67" s="40">
        <f>IF(R67="RECETTE","",IF(R67="PRINCIPAL AUTEUR",IF(OR(S67="",T67="",V67="",W67="",S67=0),"",IFERROR(IF(OR(VLOOKUP(UPPER(TRIM(SUBSTITUTE(T67,CHAR(160)," "))),AP4:AS49,2,FALSE)&lt;&gt;VLOOKUP(UPPER(TRIM(SUBSTITUTE(W67,CHAR(160)," "))),AP4:AS49,2,FALSE),AND(VLOOKUP(UPPER(TRIM(SUBSTITUTE(T67,CHAR(160)," "))),AP4:AS49,2,FALSE)="AUTRE",UPPER(TRIM(SUBSTITUTE(T67,CHAR(160)," ")))&lt;&gt;UPPER(TRIM(SUBSTITUTE(W67,CHAR(160)," "))))),"",(V67*VLOOKUP(UPPER(TRIM(SUBSTITUTE(W67,CHAR(160)," "))),AP4:AS49,3,FALSE))/(S67*VLOOKUP(UPPER(TRIM(SUBSTITUTE(T67,CHAR(160)," "))),AP4:AS49,3,FALSE))),"")),IFERROR(AK66,"")))</f>
        <v>1.1333333333333333</v>
      </c>
      <c r="AL67" s="40">
        <f t="shared" si="15"/>
        <v>0.36</v>
      </c>
      <c r="AM67" s="50" t="str">
        <f t="shared" si="16"/>
        <v>PORC A L'AIGRE DOUCE</v>
      </c>
      <c r="AN67" s="1"/>
      <c r="AO67" s="1"/>
      <c r="AP67" s="64" t="s">
        <v>441</v>
      </c>
      <c r="AQ67" s="1"/>
      <c r="AR67" s="342" t="s">
        <v>272</v>
      </c>
      <c r="AS67" s="343">
        <f t="shared" ref="AS67:AS130" si="19">AT67 / 1000</f>
        <v>1E-3</v>
      </c>
      <c r="AT67" s="344">
        <v>1</v>
      </c>
      <c r="BB67" s="312"/>
      <c r="BC67" s="345" t="s">
        <v>508</v>
      </c>
      <c r="BD67" s="310"/>
      <c r="BE67" s="310"/>
      <c r="BF67" s="310"/>
      <c r="BG67" s="310"/>
      <c r="BH67" s="311"/>
      <c r="BJ67" s="229">
        <v>1</v>
      </c>
    </row>
    <row r="68" spans="1:62" ht="20.100000000000001" customHeight="1" thickBot="1" x14ac:dyDescent="0.4">
      <c r="A68" s="232" t="s">
        <v>237</v>
      </c>
      <c r="B68" s="178">
        <f t="shared" si="18"/>
        <v>0</v>
      </c>
      <c r="C68" s="156"/>
      <c r="D68" s="157"/>
      <c r="E68" s="157"/>
      <c r="F68" s="157"/>
      <c r="G68" s="157"/>
      <c r="H68" s="157"/>
      <c r="I68" s="158"/>
      <c r="J68" s="131" t="s">
        <v>237</v>
      </c>
      <c r="K68" s="255" t="str">
        <f t="shared" si="6"/>
        <v>►</v>
      </c>
      <c r="L68" s="341"/>
      <c r="M68" s="341"/>
      <c r="N68" s="341"/>
      <c r="O68" s="341"/>
      <c r="P68" s="341"/>
      <c r="Q68" s="1"/>
      <c r="R68" s="91"/>
      <c r="S68" s="91"/>
      <c r="T68" s="91"/>
      <c r="U68" s="91"/>
      <c r="V68" s="91"/>
      <c r="W68" s="91"/>
      <c r="X68" s="46" t="str">
        <f t="shared" si="7"/>
        <v/>
      </c>
      <c r="Y68" s="46" t="str">
        <f>IF(NOT(AND(LEFT(R68,1)="L",R68&lt;&gt;"LIGNE")),"",IF(UPPER(TRIM(W68))="QS","Qt. suffisante",IF(AJ68="","",IF(AF68="MASSE",IF(AJ68&gt;=1,"Kg","g"),IF(AF68="VOLUME",IF(AJ68&gt;=1,"L","cl"),IFERROR(VLOOKUP(UPPER(TRIM(V68)),AP4:AS49,4,FALSE),V68))))))</f>
        <v/>
      </c>
      <c r="Z68" s="45" t="str">
        <f t="shared" si="8"/>
        <v/>
      </c>
      <c r="AA68" s="45" t="str">
        <f>IF(NOT(AND(LEFT(R68,1)="L",R68&lt;&gt;"LIGNE")),"",IF(UPPER(TRIM(W68))="QS","Qt. suffisante",IF(AI68="","",IF(AF68="MASSE",IF(AI68&gt;=1,"Kg","g"),IF(AF68="VOLUME",IF(AI68&gt;=1,"L","cl"),IFERROR(VLOOKUP(UPPER(TRIM(V68)),AP4:AS49,4,FALSE),V68))))))</f>
        <v/>
      </c>
      <c r="AB68" s="47" t="str">
        <f t="shared" si="9"/>
        <v/>
      </c>
      <c r="AC68" s="47" t="str">
        <f t="shared" si="10"/>
        <v/>
      </c>
      <c r="AD68" s="47" t="str">
        <f t="shared" si="11"/>
        <v/>
      </c>
      <c r="AE68" s="1"/>
      <c r="AF68" s="48" t="str">
        <f>IF(NOT(AND(LEFT(R68,1)="L",R68&lt;&gt;"LIGNE")),"",IFERROR(VLOOKUP(UPPER(TRIM(V68)),AP4:AS49,2,FALSE),""))</f>
        <v/>
      </c>
      <c r="AG68" s="49" t="str">
        <f>IF(NOT(AND(LEFT(R68,1)="L",R68&lt;&gt;"LIGNE")),"",IFERROR(VLOOKUP(UPPER(TRIM(V68)),AP4:AS49,3,FALSE),""))</f>
        <v/>
      </c>
      <c r="AH68" s="49" t="str">
        <f t="shared" si="12"/>
        <v/>
      </c>
      <c r="AI68" s="49" t="str">
        <f t="shared" si="13"/>
        <v/>
      </c>
      <c r="AJ68" s="49" t="str">
        <f t="shared" si="14"/>
        <v/>
      </c>
      <c r="AK68" s="40">
        <f>IF(R68="RECETTE","",IF(R68="PRINCIPAL AUTEUR",IF(OR(S68="",T68="",V68="",W68="",S68=0),"",IFERROR(IF(OR(VLOOKUP(UPPER(TRIM(SUBSTITUTE(T68,CHAR(160)," "))),AP4:AS49,2,FALSE)&lt;&gt;VLOOKUP(UPPER(TRIM(SUBSTITUTE(W68,CHAR(160)," "))),AP4:AS49,2,FALSE),AND(VLOOKUP(UPPER(TRIM(SUBSTITUTE(T68,CHAR(160)," "))),AP4:AS49,2,FALSE)="AUTRE",UPPER(TRIM(SUBSTITUTE(T68,CHAR(160)," ")))&lt;&gt;UPPER(TRIM(SUBSTITUTE(W68,CHAR(160)," "))))),"",(V68*VLOOKUP(UPPER(TRIM(SUBSTITUTE(W68,CHAR(160)," "))),AP4:AS49,3,FALSE))/(S68*VLOOKUP(UPPER(TRIM(SUBSTITUTE(T68,CHAR(160)," "))),AP4:AS49,3,FALSE))),"")),IFERROR(AK67,"")))</f>
        <v>1.1333333333333333</v>
      </c>
      <c r="AL68" s="40">
        <f t="shared" si="15"/>
        <v>0.36</v>
      </c>
      <c r="AM68" s="50" t="str">
        <f t="shared" si="16"/>
        <v>PORC A L'AIGRE DOUCE</v>
      </c>
      <c r="AN68" s="1"/>
      <c r="AO68" s="1"/>
      <c r="AP68" s="64" t="s">
        <v>442</v>
      </c>
      <c r="AQ68" s="1"/>
      <c r="AR68" s="346" t="s">
        <v>10</v>
      </c>
      <c r="AS68" s="343">
        <f t="shared" si="19"/>
        <v>1</v>
      </c>
      <c r="AT68" s="344">
        <v>1000</v>
      </c>
      <c r="BB68" s="312"/>
      <c r="BC68" s="345"/>
      <c r="BD68" s="310"/>
      <c r="BE68" s="310"/>
      <c r="BF68" s="310"/>
      <c r="BG68" s="310"/>
      <c r="BH68" s="347" t="s">
        <v>517</v>
      </c>
      <c r="BJ68" s="229">
        <v>1</v>
      </c>
    </row>
    <row r="69" spans="1:62" ht="20.100000000000001" customHeight="1" x14ac:dyDescent="0.35">
      <c r="A69" s="232" t="s">
        <v>237</v>
      </c>
      <c r="B69" s="178">
        <f t="shared" si="18"/>
        <v>0</v>
      </c>
      <c r="C69" s="156"/>
      <c r="D69" s="157"/>
      <c r="E69" s="157"/>
      <c r="F69" s="157"/>
      <c r="G69" s="157"/>
      <c r="H69" s="157"/>
      <c r="I69" s="158"/>
      <c r="J69" s="131"/>
      <c r="K69" s="255" t="str">
        <f t="shared" si="6"/>
        <v>A</v>
      </c>
      <c r="L69" s="341"/>
      <c r="M69" s="341"/>
      <c r="N69" s="341"/>
      <c r="O69" s="341"/>
      <c r="P69" s="341"/>
      <c r="Q69" s="1"/>
      <c r="R69" s="95" t="s">
        <v>31</v>
      </c>
      <c r="S69" s="32" t="s">
        <v>116</v>
      </c>
      <c r="T69" s="32"/>
      <c r="U69" s="430" t="s">
        <v>33</v>
      </c>
      <c r="V69" s="430"/>
      <c r="W69" s="33" t="s">
        <v>117</v>
      </c>
      <c r="X69" s="46" t="str">
        <f t="shared" si="7"/>
        <v/>
      </c>
      <c r="Y69" s="46" t="str">
        <f>IF(NOT(AND(LEFT(R69,1)="L",R69&lt;&gt;"LIGNE")),"",IF(UPPER(TRIM(W69))="QS","Qt. suffisante",IF(AJ69="","",IF(AF69="MASSE",IF(AJ69&gt;=1,"Kg","g"),IF(AF69="VOLUME",IF(AJ69&gt;=1,"L","cl"),IFERROR(VLOOKUP(UPPER(TRIM(V69)),AP4:AS49,4,FALSE),V69))))))</f>
        <v/>
      </c>
      <c r="Z69" s="45" t="str">
        <f t="shared" si="8"/>
        <v/>
      </c>
      <c r="AA69" s="45" t="str">
        <f>IF(NOT(AND(LEFT(R69,1)="L",R69&lt;&gt;"LIGNE")),"",IF(UPPER(TRIM(W69))="QS","Qt. suffisante",IF(AI69="","",IF(AF69="MASSE",IF(AI69&gt;=1,"Kg","g"),IF(AF69="VOLUME",IF(AI69&gt;=1,"L","cl"),IFERROR(VLOOKUP(UPPER(TRIM(V69)),AP4:AS49,4,FALSE),V69))))))</f>
        <v/>
      </c>
      <c r="AB69" s="47" t="str">
        <f t="shared" si="9"/>
        <v/>
      </c>
      <c r="AC69" s="47" t="str">
        <f t="shared" si="10"/>
        <v/>
      </c>
      <c r="AD69" s="47" t="str">
        <f t="shared" si="11"/>
        <v/>
      </c>
      <c r="AE69" s="1"/>
      <c r="AF69" s="48" t="str">
        <f>IF(NOT(AND(LEFT(R69,1)="L",R69&lt;&gt;"LIGNE")),"",IFERROR(VLOOKUP(UPPER(TRIM(V69)),AP4:AS49,2,FALSE),""))</f>
        <v/>
      </c>
      <c r="AG69" s="49" t="str">
        <f>IF(NOT(AND(LEFT(R69,1)="L",R69&lt;&gt;"LIGNE")),"",IFERROR(VLOOKUP(UPPER(TRIM(V69)),AP4:AS49,3,FALSE),""))</f>
        <v/>
      </c>
      <c r="AH69" s="49" t="str">
        <f t="shared" si="12"/>
        <v/>
      </c>
      <c r="AI69" s="49" t="str">
        <f t="shared" si="13"/>
        <v/>
      </c>
      <c r="AJ69" s="49" t="str">
        <f t="shared" si="14"/>
        <v/>
      </c>
      <c r="AK69" s="40" t="str">
        <f>IF(R69="RECETTE","",IF(R69="PRINCIPAL AUTEUR",IF(OR(S69="",T69="",V69="",W69="",S69=0),"",IFERROR(IF(OR(VLOOKUP(UPPER(TRIM(SUBSTITUTE(T69,CHAR(160)," "))),AP4:AS49,2,FALSE)&lt;&gt;VLOOKUP(UPPER(TRIM(SUBSTITUTE(W69,CHAR(160)," "))),AP4:AS49,2,FALSE),AND(VLOOKUP(UPPER(TRIM(SUBSTITUTE(T69,CHAR(160)," "))),AP4:AS49,2,FALSE)="AUTRE",UPPER(TRIM(SUBSTITUTE(T69,CHAR(160)," ")))&lt;&gt;UPPER(TRIM(SUBSTITUTE(W69,CHAR(160)," "))))),"",(V69*VLOOKUP(UPPER(TRIM(SUBSTITUTE(W69,CHAR(160)," "))),AP4:AS49,3,FALSE))/(S69*VLOOKUP(UPPER(TRIM(SUBSTITUTE(T69,CHAR(160)," "))),AP4:AS49,3,FALSE))),"")),IFERROR(AK68,"")))</f>
        <v/>
      </c>
      <c r="AL69" s="40" t="str">
        <f t="shared" si="15"/>
        <v/>
      </c>
      <c r="AM69" s="50" t="str">
        <f t="shared" si="16"/>
        <v>ROTI DE PORC LAQUÉ</v>
      </c>
      <c r="AN69" s="1"/>
      <c r="AO69" s="1"/>
      <c r="AP69" s="64" t="s">
        <v>443</v>
      </c>
      <c r="AQ69" s="1"/>
      <c r="AR69" s="348" t="s">
        <v>305</v>
      </c>
      <c r="AS69" s="343">
        <f t="shared" si="19"/>
        <v>0.25</v>
      </c>
      <c r="AT69" s="344">
        <v>250</v>
      </c>
      <c r="BB69" s="312"/>
      <c r="BC69" s="259" t="s">
        <v>512</v>
      </c>
      <c r="BD69" s="43">
        <v>18</v>
      </c>
      <c r="BE69" s="310"/>
      <c r="BF69" s="260" t="s">
        <v>513</v>
      </c>
      <c r="BG69" s="137">
        <v>36</v>
      </c>
      <c r="BH69" s="349" t="s">
        <v>274</v>
      </c>
      <c r="BJ69" s="229">
        <v>1</v>
      </c>
    </row>
    <row r="70" spans="1:62" ht="20.100000000000001" customHeight="1" x14ac:dyDescent="0.35">
      <c r="A70" s="232" t="s">
        <v>237</v>
      </c>
      <c r="B70" s="178">
        <f t="shared" si="18"/>
        <v>0</v>
      </c>
      <c r="C70" s="156"/>
      <c r="D70" s="157"/>
      <c r="E70" s="157"/>
      <c r="F70" s="157"/>
      <c r="G70" s="157"/>
      <c r="H70" s="157"/>
      <c r="I70" s="158"/>
      <c r="J70" s="131"/>
      <c r="K70" s="255" t="str">
        <f t="shared" si="6"/>
        <v>A</v>
      </c>
      <c r="L70" s="341"/>
      <c r="M70" s="341"/>
      <c r="N70" s="341"/>
      <c r="O70" s="341"/>
      <c r="P70" s="341"/>
      <c r="Q70" s="1"/>
      <c r="R70" s="98" t="s">
        <v>35</v>
      </c>
      <c r="S70" s="99" t="s">
        <v>512</v>
      </c>
      <c r="T70" s="100">
        <v>100</v>
      </c>
      <c r="U70" s="101" t="s">
        <v>513</v>
      </c>
      <c r="V70" s="102">
        <v>36</v>
      </c>
      <c r="W70" s="103" t="s">
        <v>35</v>
      </c>
      <c r="X70" s="46" t="str">
        <f t="shared" si="7"/>
        <v/>
      </c>
      <c r="Y70" s="46" t="str">
        <f>IF(NOT(AND(LEFT(R70,1)="L",R70&lt;&gt;"LIGNE")),"",IF(UPPER(TRIM(W70))="QS","Qt. suffisante",IF(AJ70="","",IF(AF70="MASSE",IF(AJ70&gt;=1,"Kg","g"),IF(AF70="VOLUME",IF(AJ70&gt;=1,"L","cl"),IFERROR(VLOOKUP(UPPER(TRIM(V70)),AP4:AS49,4,FALSE),V70))))))</f>
        <v/>
      </c>
      <c r="Z70" s="45" t="str">
        <f t="shared" si="8"/>
        <v/>
      </c>
      <c r="AA70" s="45" t="str">
        <f>IF(NOT(AND(LEFT(R70,1)="L",R70&lt;&gt;"LIGNE")),"",IF(UPPER(TRIM(W70))="QS","Qt. suffisante",IF(AI70="","",IF(AF70="MASSE",IF(AI70&gt;=1,"Kg","g"),IF(AF70="VOLUME",IF(AI70&gt;=1,"L","cl"),IFERROR(VLOOKUP(UPPER(TRIM(V70)),AP4:AS49,4,FALSE),V70))))))</f>
        <v/>
      </c>
      <c r="AB70" s="47" t="str">
        <f t="shared" si="9"/>
        <v/>
      </c>
      <c r="AC70" s="47" t="str">
        <f t="shared" si="10"/>
        <v/>
      </c>
      <c r="AD70" s="47" t="str">
        <f t="shared" si="11"/>
        <v/>
      </c>
      <c r="AE70" s="1"/>
      <c r="AF70" s="48" t="str">
        <f>IF(NOT(AND(LEFT(R70,1)="L",R70&lt;&gt;"LIGNE")),"",IFERROR(VLOOKUP(UPPER(TRIM(V70)),AP4:AS49,2,FALSE),""))</f>
        <v/>
      </c>
      <c r="AG70" s="49" t="str">
        <f>IF(NOT(AND(LEFT(R70,1)="L",R70&lt;&gt;"LIGNE")),"",IFERROR(VLOOKUP(UPPER(TRIM(V70)),AP4:AS49,3,FALSE),""))</f>
        <v/>
      </c>
      <c r="AH70" s="49" t="str">
        <f t="shared" si="12"/>
        <v/>
      </c>
      <c r="AI70" s="49" t="str">
        <f t="shared" si="13"/>
        <v/>
      </c>
      <c r="AJ70" s="49" t="str">
        <f t="shared" si="14"/>
        <v/>
      </c>
      <c r="AK70" s="40" t="str">
        <f>IF(R70="RECETTE","",IF(R70="PRINCIPAL AUTEUR",IF(OR(S70="",T70="",V70="",W70="",S70=0),"",IFERROR(IF(OR(VLOOKUP(UPPER(TRIM(SUBSTITUTE(T70,CHAR(160)," "))),AP4:AS49,2,FALSE)&lt;&gt;VLOOKUP(UPPER(TRIM(SUBSTITUTE(W70,CHAR(160)," "))),AP4:AS49,2,FALSE),AND(VLOOKUP(UPPER(TRIM(SUBSTITUTE(T70,CHAR(160)," "))),AP4:AS49,2,FALSE)="AUTRE",UPPER(TRIM(SUBSTITUTE(T70,CHAR(160)," ")))&lt;&gt;UPPER(TRIM(SUBSTITUTE(W70,CHAR(160)," "))))),"",(V70*VLOOKUP(UPPER(TRIM(SUBSTITUTE(W70,CHAR(160)," "))),AP4:AS49,3,FALSE))/(S70*VLOOKUP(UPPER(TRIM(SUBSTITUTE(T70,CHAR(160)," "))),AP4:AS49,3,FALSE))),"")),IFERROR(AK69,"")))</f>
        <v/>
      </c>
      <c r="AL70" s="40">
        <f t="shared" si="15"/>
        <v>0.36</v>
      </c>
      <c r="AM70" s="50" t="str">
        <f t="shared" si="16"/>
        <v>ROTI DE PORC LAQUÉ</v>
      </c>
      <c r="AN70" s="1"/>
      <c r="AO70" s="1"/>
      <c r="AP70" s="64" t="s">
        <v>367</v>
      </c>
      <c r="AQ70" s="1"/>
      <c r="AR70" s="348" t="s">
        <v>308</v>
      </c>
      <c r="AS70" s="343">
        <f t="shared" si="19"/>
        <v>0.5</v>
      </c>
      <c r="AT70" s="344">
        <v>500</v>
      </c>
      <c r="BB70" s="350"/>
      <c r="BC70" s="351">
        <v>150</v>
      </c>
      <c r="BD70" s="352" t="s">
        <v>272</v>
      </c>
      <c r="BE70" s="310"/>
      <c r="BF70" s="353" t="s">
        <v>515</v>
      </c>
      <c r="BG70" s="354">
        <v>250</v>
      </c>
      <c r="BH70" s="355" t="s">
        <v>15</v>
      </c>
      <c r="BJ70" s="229">
        <v>1</v>
      </c>
    </row>
    <row r="71" spans="1:62" ht="20.100000000000001" customHeight="1" x14ac:dyDescent="0.35">
      <c r="A71" s="232" t="s">
        <v>237</v>
      </c>
      <c r="B71" s="178">
        <f t="shared" si="18"/>
        <v>0</v>
      </c>
      <c r="C71" s="156"/>
      <c r="D71" s="157"/>
      <c r="E71" s="157"/>
      <c r="F71" s="157"/>
      <c r="G71" s="157"/>
      <c r="H71" s="157"/>
      <c r="I71" s="158"/>
      <c r="J71" s="131"/>
      <c r="K71" s="255" t="str">
        <f t="shared" si="6"/>
        <v>A</v>
      </c>
      <c r="L71" s="341"/>
      <c r="M71" s="341"/>
      <c r="N71" s="341"/>
      <c r="O71" s="341"/>
      <c r="P71" s="341"/>
      <c r="Q71" s="1"/>
      <c r="R71" s="98" t="s">
        <v>37</v>
      </c>
      <c r="S71" s="104">
        <f>U74</f>
        <v>16</v>
      </c>
      <c r="T71" s="105" t="str">
        <f>V74</f>
        <v>Kg</v>
      </c>
      <c r="U71" s="106" t="s">
        <v>515</v>
      </c>
      <c r="V71" s="107">
        <v>31</v>
      </c>
      <c r="W71" s="15" t="s">
        <v>323</v>
      </c>
      <c r="X71" s="46" t="str">
        <f t="shared" si="7"/>
        <v/>
      </c>
      <c r="Y71" s="46" t="str">
        <f>IF(NOT(AND(LEFT(R71,1)="L",R71&lt;&gt;"LIGNE")),"",IF(UPPER(TRIM(W71))="QS","Qt. suffisante",IF(AJ71="","",IF(AF71="MASSE",IF(AJ71&gt;=1,"Kg","g"),IF(AF71="VOLUME",IF(AJ71&gt;=1,"L","cl"),IFERROR(VLOOKUP(UPPER(TRIM(V71)),AP4:AS49,4,FALSE),V71))))))</f>
        <v/>
      </c>
      <c r="Z71" s="45" t="str">
        <f t="shared" si="8"/>
        <v/>
      </c>
      <c r="AA71" s="45" t="str">
        <f>IF(NOT(AND(LEFT(R71,1)="L",R71&lt;&gt;"LIGNE")),"",IF(UPPER(TRIM(W71))="QS","Qt. suffisante",IF(AI71="","",IF(AF71="MASSE",IF(AI71&gt;=1,"Kg","g"),IF(AF71="VOLUME",IF(AI71&gt;=1,"L","cl"),IFERROR(VLOOKUP(UPPER(TRIM(V71)),AP4:AS49,4,FALSE),V71))))))</f>
        <v/>
      </c>
      <c r="AB71" s="47" t="str">
        <f t="shared" si="9"/>
        <v>OK</v>
      </c>
      <c r="AC71" s="47" t="str">
        <f t="shared" si="10"/>
        <v>MASSE</v>
      </c>
      <c r="AD71" s="47" t="str">
        <f t="shared" si="11"/>
        <v>MASSE</v>
      </c>
      <c r="AE71" s="1"/>
      <c r="AF71" s="48" t="str">
        <f>IF(NOT(AND(LEFT(R71,1)="L",R71&lt;&gt;"LIGNE")),"",IFERROR(VLOOKUP(UPPER(TRIM(V71)),AP4:AS49,2,FALSE),""))</f>
        <v/>
      </c>
      <c r="AG71" s="49" t="str">
        <f>IF(NOT(AND(LEFT(R71,1)="L",R71&lt;&gt;"LIGNE")),"",IFERROR(VLOOKUP(UPPER(TRIM(V71)),AP4:AS49,3,FALSE),""))</f>
        <v/>
      </c>
      <c r="AH71" s="49" t="str">
        <f t="shared" si="12"/>
        <v/>
      </c>
      <c r="AI71" s="49" t="str">
        <f t="shared" si="13"/>
        <v/>
      </c>
      <c r="AJ71" s="49" t="str">
        <f t="shared" si="14"/>
        <v/>
      </c>
      <c r="AK71" s="40">
        <f>IF(R71="RECETTE","",IF(R71="PRINCIPAL AUTEUR",IF(OR(S71="",T71="",V71="",W71="",S71=0),"",IFERROR(IF(OR(VLOOKUP(UPPER(TRIM(SUBSTITUTE(T71,CHAR(160)," "))),AP4:AS49,2,FALSE)&lt;&gt;VLOOKUP(UPPER(TRIM(SUBSTITUTE(W71,CHAR(160)," "))),AP4:AS49,2,FALSE),AND(VLOOKUP(UPPER(TRIM(SUBSTITUTE(T71,CHAR(160)," "))),AP4:AS49,2,FALSE)="AUTRE",UPPER(TRIM(SUBSTITUTE(T71,CHAR(160)," ")))&lt;&gt;UPPER(TRIM(SUBSTITUTE(W71,CHAR(160)," "))))),"",(V71*VLOOKUP(UPPER(TRIM(SUBSTITUTE(W71,CHAR(160)," "))),AP4:AS49,3,FALSE))/(S71*VLOOKUP(UPPER(TRIM(SUBSTITUTE(T71,CHAR(160)," "))),AP4:AS49,3,FALSE))),"")),IFERROR(AK70,"")))</f>
        <v>1.9375</v>
      </c>
      <c r="AL71" s="40">
        <f t="shared" si="15"/>
        <v>0.36</v>
      </c>
      <c r="AM71" s="50" t="str">
        <f t="shared" si="16"/>
        <v>ROTI DE PORC LAQUÉ</v>
      </c>
      <c r="AN71" s="1"/>
      <c r="AO71" s="1"/>
      <c r="AP71" s="65" t="s">
        <v>444</v>
      </c>
      <c r="AQ71" s="1"/>
      <c r="AR71" s="348" t="s">
        <v>309</v>
      </c>
      <c r="AS71" s="343">
        <f t="shared" si="19"/>
        <v>0.33332999999999996</v>
      </c>
      <c r="AT71" s="344">
        <v>333.33</v>
      </c>
      <c r="BB71" s="312"/>
      <c r="BC71" s="345" t="s">
        <v>514</v>
      </c>
      <c r="BD71" s="310"/>
      <c r="BE71" s="310"/>
      <c r="BF71" s="310"/>
      <c r="BG71" s="310"/>
      <c r="BH71" s="356" t="s">
        <v>516</v>
      </c>
      <c r="BJ71" s="229">
        <v>1</v>
      </c>
    </row>
    <row r="72" spans="1:62" ht="20.100000000000001" customHeight="1" x14ac:dyDescent="0.35">
      <c r="A72" s="232" t="s">
        <v>237</v>
      </c>
      <c r="B72" s="178">
        <f t="shared" si="18"/>
        <v>0</v>
      </c>
      <c r="C72" s="156"/>
      <c r="D72" s="157"/>
      <c r="E72" s="157"/>
      <c r="F72" s="157"/>
      <c r="G72" s="157"/>
      <c r="H72" s="157"/>
      <c r="I72" s="158"/>
      <c r="J72" s="131"/>
      <c r="K72" s="255" t="str">
        <f t="shared" ref="K72:K123" si="20">IF(OR(S72&lt;&gt;"",T72&lt;&gt;"",U72&lt;&gt;"",V72&lt;&gt;""),"A","►")</f>
        <v>A</v>
      </c>
      <c r="L72" s="341"/>
      <c r="M72" s="341"/>
      <c r="N72" s="341"/>
      <c r="O72" s="341"/>
      <c r="P72" s="341"/>
      <c r="Q72" s="1"/>
      <c r="R72" s="222"/>
      <c r="S72" s="224" t="s">
        <v>583</v>
      </c>
      <c r="T72" s="218" t="str">
        <f>IF(AND(COUNTIF(T74:T98,"*~**")=0,COUNTIF(T74:T98,"*~?*")=0),"",IF(COUNTIF(T74:T98,"*~**")&gt;0,COUNTIF(T74:T98,"*~**")&amp;" allergène"&amp;IF(COUNTIF(T74:T98,"*~**")&gt;1,"s","")&amp;" repéré"&amp;IF(COUNTIF(T74:T98,"*~**")&gt;1,"s","")&amp;" par *","")&amp;IF(AND(COUNTIF(T74:T98,"*~**")&gt;0,COUNTIF(T74:T98,"*~?*")&gt;0)," | ","")&amp;IF(COUNTIF(T74:T98,"*~?*")&gt;0,COUNTIF(T74:T98,"*~?*")&amp;" produit"&amp;IF(COUNTIF(T74:T98,"*~?*")&gt;1,"s","")&amp;" à vérifier par ?",""))</f>
        <v>1 allergène repéré par * | 2 produits à vérifier par ?</v>
      </c>
      <c r="U72" s="225"/>
      <c r="V72" s="226"/>
      <c r="W72" s="217"/>
      <c r="X72" s="46" t="str">
        <f t="shared" ref="X72:X135" si="21">IF(NOT(AND(LEFT(R72,1)="L",R72&lt;&gt;"LIGNE")),"",IF(UPPER(TRIM(W72))="QS","",IF(AJ72="","",IF(AF72="MASSE",IF(AJ72&gt;=1,ROUND(AJ72,2),ROUND(AJ72*1000,0)),IF(AF72="VOLUME",IF(AJ72&gt;=1,ROUND(AJ72,2),ROUND(AJ72*100,0)),ROUND(AJ72,0))))))</f>
        <v/>
      </c>
      <c r="Y72" s="46" t="str">
        <f>IF(NOT(AND(LEFT(R72,1)="L",R72&lt;&gt;"LIGNE")),"",IF(UPPER(TRIM(W72))="QS","Qt. suffisante",IF(AJ72="","",IF(AF72="MASSE",IF(AJ72&gt;=1,"Kg","g"),IF(AF72="VOLUME",IF(AJ72&gt;=1,"L","cl"),IFERROR(VLOOKUP(UPPER(TRIM(V72)),AP4:AS49,4,FALSE),V72))))))</f>
        <v/>
      </c>
      <c r="Z72" s="45" t="str">
        <f t="shared" ref="Z72:Z135" si="22">IF(NOT(AND(LEFT(R72,1)="L",R72&lt;&gt;"LIGNE")),"",IF(UPPER(TRIM(W72))="QS","",IF(AI72="","",IF(AF72="MASSE",IF(AI72&gt;=1,ROUND(AI72,2),ROUND(AI72*1000,0)),IF(AF72="VOLUME",IF(AI72&gt;=1,ROUND(AI72,2),ROUND(AI72*100,0)),ROUND(AI72,0))))))</f>
        <v/>
      </c>
      <c r="AA72" s="45" t="str">
        <f>IF(NOT(AND(LEFT(R72,1)="L",R72&lt;&gt;"LIGNE")),"",IF(UPPER(TRIM(W72))="QS","Qt. suffisante",IF(AI72="","",IF(AF72="MASSE",IF(AI72&gt;=1,"Kg","g"),IF(AF72="VOLUME",IF(AI72&gt;=1,"L","cl"),IFERROR(VLOOKUP(UPPER(TRIM(V72)),AP4:AS49,4,FALSE),V72))))))</f>
        <v/>
      </c>
      <c r="AB72" s="47" t="str">
        <f t="shared" ref="AB72:AB123" si="23">IF(R72="PRINCIPAL AUTEUR",IF(OR(S72="",T72="",V72="",W72=""),"À COMPLÉTER",IF(OR(AC72="",AD72=""),"UNITÉ ?",IF(OR(AC72&lt;&gt;AD72,AND(AC72="AUTRE",UPPER(TRIM(SUBSTITUTE(T72,CHAR(160)," ")))&lt;&gt;UPPER(TRIM(SUBSTITUTE(W72,CHAR(160)," "))))),"UNITÉS INCOMPATIBLES","OK"))),IF(NOT(AND(LEFT(R72,1)="L",R72&lt;&gt;"LIGNE")),"",IF(AND(W72&lt;&gt;"",UPPER(TRIM(W72))&lt;&gt;"F",UPPER(TRIM(W72))&lt;&gt;"QS"),"RÈGLE ?",IF(UPPER(TRIM(W72))="QS","OK",IF(NOT(ISNUMBER(U72)),"QUANTITÉ ?",IF(V72="","UNITÉ ?",IF(COUNTIF($AP$4:$AP$49,UPPER(TRIM(V72)))=0,"UNITÉ ?","OK")))))))</f>
        <v/>
      </c>
      <c r="AC72" s="47" t="str">
        <f t="shared" ref="AC72:AC123" si="24">IF(R72&lt;&gt;"PRINCIPAL AUTEUR","",IFERROR(VLOOKUP(UPPER(TRIM(SUBSTITUTE(T72,CHAR(160)," "))),$AP$4:$AS$49,2,FALSE),""))</f>
        <v/>
      </c>
      <c r="AD72" s="47" t="str">
        <f t="shared" ref="AD72:AD135" si="25">IF(R72&lt;&gt;"PRINCIPAL AUTEUR","",IFERROR(VLOOKUP(UPPER(TRIM(SUBSTITUTE(W72,CHAR(160)," "))),$AP$4:$AS$49,2,FALSE),""))</f>
        <v/>
      </c>
      <c r="AE72" s="1"/>
      <c r="AF72" s="48" t="str">
        <f>IF(NOT(AND(LEFT(R72,1)="L",R72&lt;&gt;"LIGNE")),"",IFERROR(VLOOKUP(UPPER(TRIM(V72)),AP4:AS49,2,FALSE),""))</f>
        <v/>
      </c>
      <c r="AG72" s="49" t="str">
        <f>IF(NOT(AND(LEFT(R72,1)="L",R72&lt;&gt;"LIGNE")),"",IFERROR(VLOOKUP(UPPER(TRIM(V72)),AP4:AS49,3,FALSE),""))</f>
        <v/>
      </c>
      <c r="AH72" s="49" t="str">
        <f t="shared" ref="AH72:AH123" si="26">IF(NOT(AND(LEFT(R72,1)="L",R72&lt;&gt;"LIGNE")),"",IF(UPPER(TRIM(W72))="QS","",IF(OR(T72="",U72="",AG72=""),"",U72*AG72)))</f>
        <v/>
      </c>
      <c r="AI72" s="49" t="str">
        <f t="shared" ref="AI72:AI135" si="27">IF(NOT(AND(LEFT(R72,1)="L",R72&lt;&gt;"LIGNE")),"",IF(UPPER(TRIM(W72))="QS","",IF(AH72="","",IF(UPPER(TRIM(W72))="F",AH72,IF(AK72="","",AH72*AK72)))))</f>
        <v/>
      </c>
      <c r="AJ72" s="49" t="str">
        <f t="shared" ref="AJ72:AJ135" si="28">IF(NOT(AND(LEFT(R72,1)="L",R72&lt;&gt;"LIGNE")),"",IF(UPPER(TRIM(W72))="QS","",IF(AH72="","",IF(UPPER(TRIM(W72))="F",AH72,IF(AL72="","",AH72*AL72)))))</f>
        <v/>
      </c>
      <c r="AK72" s="40">
        <f>IF(R72="RECETTE","",IF(R72="PRINCIPAL AUTEUR",IF(OR(S72="",T72="",V72="",W72="",S72=0),"",IFERROR(IF(OR(VLOOKUP(UPPER(TRIM(SUBSTITUTE(T72,CHAR(160)," "))),AP4:AS49,2,FALSE)&lt;&gt;VLOOKUP(UPPER(TRIM(SUBSTITUTE(W72,CHAR(160)," "))),AP4:AS49,2,FALSE),AND(VLOOKUP(UPPER(TRIM(SUBSTITUTE(T72,CHAR(160)," "))),AP4:AS49,2,FALSE)="AUTRE",UPPER(TRIM(SUBSTITUTE(T72,CHAR(160)," ")))&lt;&gt;UPPER(TRIM(SUBSTITUTE(W72,CHAR(160)," "))))),"",(V72*VLOOKUP(UPPER(TRIM(SUBSTITUTE(W72,CHAR(160)," "))),AP4:AS49,3,FALSE))/(S72*VLOOKUP(UPPER(TRIM(SUBSTITUTE(T72,CHAR(160)," "))),AP4:AS49,3,FALSE))),"")),IFERROR(AK71,"")))</f>
        <v>1.9375</v>
      </c>
      <c r="AL72" s="40">
        <f t="shared" ref="AL72:AL135" si="29">IF(R72="RECETTE","",IF(R72="COUVERTS",IF(OR(INDEX(T:T,ROW())="",INDEX(V:V,ROW())="",INDEX(T:T,ROW())=0),"",IFERROR(INDEX(V:V,ROW())/INDEX(T:T,ROW()),"")),AL71))</f>
        <v>0.36</v>
      </c>
      <c r="AM72" s="50" t="str">
        <f t="shared" ref="AM72:AM135" si="30">IF(R72="RECETTE",S72,AM71)</f>
        <v>ROTI DE PORC LAQUÉ</v>
      </c>
      <c r="AN72" s="1"/>
      <c r="AO72" s="1"/>
      <c r="AP72" s="60" t="s">
        <v>62</v>
      </c>
      <c r="AQ72" s="1"/>
      <c r="AR72" s="357" t="s">
        <v>311</v>
      </c>
      <c r="AS72" s="358">
        <f t="shared" si="19"/>
        <v>1E-3</v>
      </c>
      <c r="AT72" s="359">
        <v>1</v>
      </c>
      <c r="BB72" s="312"/>
      <c r="BC72" s="320"/>
      <c r="BD72" s="310"/>
      <c r="BE72" s="310"/>
      <c r="BF72" s="310"/>
      <c r="BG72" s="310"/>
      <c r="BH72" s="311"/>
      <c r="BJ72" s="229">
        <v>1</v>
      </c>
    </row>
    <row r="73" spans="1:62" ht="20.100000000000001" customHeight="1" x14ac:dyDescent="0.35">
      <c r="A73" s="232" t="s">
        <v>237</v>
      </c>
      <c r="B73" s="178">
        <f t="shared" si="18"/>
        <v>0</v>
      </c>
      <c r="C73" s="156"/>
      <c r="D73" s="157"/>
      <c r="E73" s="157"/>
      <c r="F73" s="157"/>
      <c r="G73" s="157"/>
      <c r="H73" s="157"/>
      <c r="I73" s="158"/>
      <c r="J73" s="131"/>
      <c r="K73" s="255" t="str">
        <f t="shared" si="20"/>
        <v>A</v>
      </c>
      <c r="L73" s="341"/>
      <c r="M73" s="341"/>
      <c r="N73" s="341"/>
      <c r="O73" s="341"/>
      <c r="P73" s="341"/>
      <c r="Q73" s="1"/>
      <c r="R73" s="220" t="s">
        <v>38</v>
      </c>
      <c r="S73" s="191" t="s">
        <v>39</v>
      </c>
      <c r="T73" s="191" t="s">
        <v>525</v>
      </c>
      <c r="U73" s="191" t="s">
        <v>40</v>
      </c>
      <c r="V73" s="191" t="s">
        <v>41</v>
      </c>
      <c r="W73" s="221" t="s">
        <v>42</v>
      </c>
      <c r="X73" s="46" t="str">
        <f t="shared" si="21"/>
        <v/>
      </c>
      <c r="Y73" s="46" t="str">
        <f>IF(NOT(AND(LEFT(R73,1)="L",R73&lt;&gt;"LIGNE")),"",IF(UPPER(TRIM(W73))="QS","Qt. suffisante",IF(AJ73="","",IF(AF73="MASSE",IF(AJ73&gt;=1,"Kg","g"),IF(AF73="VOLUME",IF(AJ73&gt;=1,"L","cl"),IFERROR(VLOOKUP(UPPER(TRIM(V73)),AP4:AS49,4,FALSE),V73))))))</f>
        <v/>
      </c>
      <c r="Z73" s="45" t="str">
        <f t="shared" si="22"/>
        <v/>
      </c>
      <c r="AA73" s="45" t="str">
        <f>IF(NOT(AND(LEFT(R73,1)="L",R73&lt;&gt;"LIGNE")),"",IF(UPPER(TRIM(W73))="QS","Qt. suffisante",IF(AI73="","",IF(AF73="MASSE",IF(AI73&gt;=1,"Kg","g"),IF(AF73="VOLUME",IF(AI73&gt;=1,"L","cl"),IFERROR(VLOOKUP(UPPER(TRIM(V73)),AP4:AS49,4,FALSE),V73))))))</f>
        <v/>
      </c>
      <c r="AB73" s="47" t="str">
        <f t="shared" si="23"/>
        <v/>
      </c>
      <c r="AC73" s="47" t="str">
        <f t="shared" si="24"/>
        <v/>
      </c>
      <c r="AD73" s="47" t="str">
        <f t="shared" si="25"/>
        <v/>
      </c>
      <c r="AE73" s="1"/>
      <c r="AF73" s="48" t="str">
        <f>IF(NOT(AND(LEFT(R73,1)="L",R73&lt;&gt;"LIGNE")),"",IFERROR(VLOOKUP(UPPER(TRIM(V73)),AP4:AS49,2,FALSE),""))</f>
        <v/>
      </c>
      <c r="AG73" s="49" t="str">
        <f>IF(NOT(AND(LEFT(R73,1)="L",R73&lt;&gt;"LIGNE")),"",IFERROR(VLOOKUP(UPPER(TRIM(V73)),AP4:AS49,3,FALSE),""))</f>
        <v/>
      </c>
      <c r="AH73" s="49" t="str">
        <f t="shared" si="26"/>
        <v/>
      </c>
      <c r="AI73" s="49" t="str">
        <f t="shared" si="27"/>
        <v/>
      </c>
      <c r="AJ73" s="49" t="str">
        <f t="shared" si="28"/>
        <v/>
      </c>
      <c r="AK73" s="40">
        <f>IF(R73="RECETTE","",IF(R73="PRINCIPAL AUTEUR",IF(OR(S73="",T73="",V73="",W73="",S73=0),"",IFERROR(IF(OR(VLOOKUP(UPPER(TRIM(SUBSTITUTE(T73,CHAR(160)," "))),AP4:AS49,2,FALSE)&lt;&gt;VLOOKUP(UPPER(TRIM(SUBSTITUTE(W73,CHAR(160)," "))),AP4:AS49,2,FALSE),AND(VLOOKUP(UPPER(TRIM(SUBSTITUTE(T73,CHAR(160)," "))),AP4:AS49,2,FALSE)="AUTRE",UPPER(TRIM(SUBSTITUTE(T73,CHAR(160)," ")))&lt;&gt;UPPER(TRIM(SUBSTITUTE(W73,CHAR(160)," "))))),"",(V73*VLOOKUP(UPPER(TRIM(SUBSTITUTE(W73,CHAR(160)," "))),AP4:AS49,3,FALSE))/(S73*VLOOKUP(UPPER(TRIM(SUBSTITUTE(T73,CHAR(160)," "))),AP4:AS49,3,FALSE))),"")),IFERROR(AK72,"")))</f>
        <v>1.9375</v>
      </c>
      <c r="AL73" s="40">
        <f t="shared" si="29"/>
        <v>0.36</v>
      </c>
      <c r="AM73" s="50" t="str">
        <f t="shared" si="30"/>
        <v>ROTI DE PORC LAQUÉ</v>
      </c>
      <c r="AN73" s="1"/>
      <c r="AO73" s="1"/>
      <c r="AP73" s="65" t="s">
        <v>445</v>
      </c>
      <c r="AQ73" s="1"/>
      <c r="AR73" s="357" t="s">
        <v>312</v>
      </c>
      <c r="AS73" s="358">
        <f t="shared" si="19"/>
        <v>0.01</v>
      </c>
      <c r="AT73" s="359">
        <v>10</v>
      </c>
      <c r="BB73" s="312"/>
      <c r="BC73" s="360"/>
      <c r="BD73" s="310"/>
      <c r="BE73" s="200" t="s">
        <v>523</v>
      </c>
      <c r="BF73" s="200"/>
      <c r="BG73" s="200"/>
      <c r="BH73" s="311"/>
      <c r="BJ73" s="229">
        <v>1</v>
      </c>
    </row>
    <row r="74" spans="1:62" ht="20.100000000000001" customHeight="1" x14ac:dyDescent="0.25">
      <c r="A74" s="232" t="s">
        <v>237</v>
      </c>
      <c r="B74" s="178">
        <f t="shared" si="18"/>
        <v>0</v>
      </c>
      <c r="C74" s="156"/>
      <c r="D74" s="157"/>
      <c r="E74" s="157"/>
      <c r="F74" s="157"/>
      <c r="G74" s="157"/>
      <c r="H74" s="157"/>
      <c r="I74" s="158"/>
      <c r="J74" s="131"/>
      <c r="K74" s="255" t="str">
        <f t="shared" si="20"/>
        <v>A</v>
      </c>
      <c r="L74" s="341"/>
      <c r="M74" s="341"/>
      <c r="N74" s="341"/>
      <c r="O74" s="341"/>
      <c r="P74" s="341"/>
      <c r="Q74" s="1"/>
      <c r="R74" s="186" t="s">
        <v>43</v>
      </c>
      <c r="S74" s="168" t="s">
        <v>524</v>
      </c>
      <c r="T74" s="58" t="s">
        <v>44</v>
      </c>
      <c r="U74" s="59">
        <v>16</v>
      </c>
      <c r="V74" s="15" t="s">
        <v>323</v>
      </c>
      <c r="W74" s="60"/>
      <c r="X74" s="46">
        <f t="shared" si="21"/>
        <v>5.76</v>
      </c>
      <c r="Y74" s="46" t="str">
        <f>IF(NOT(AND(LEFT(R74,1)="L",R74&lt;&gt;"LIGNE")),"",IF(UPPER(TRIM(W74))="QS","Qt. suffisante",IF(AJ74="","",IF(AF74="MASSE",IF(AJ74&gt;=1,"Kg","g"),IF(AF74="VOLUME",IF(AJ74&gt;=1,"L","cl"),IFERROR(VLOOKUP(UPPER(TRIM(V74)),AP4:AS49,4,FALSE),V74))))))</f>
        <v>Kg</v>
      </c>
      <c r="Z74" s="45">
        <f t="shared" si="22"/>
        <v>31</v>
      </c>
      <c r="AA74" s="45" t="str">
        <f>IF(NOT(AND(LEFT(R74,1)="L",R74&lt;&gt;"LIGNE")),"",IF(UPPER(TRIM(W74))="QS","Qt. suffisante",IF(AI74="","",IF(AF74="MASSE",IF(AI74&gt;=1,"Kg","g"),IF(AF74="VOLUME",IF(AI74&gt;=1,"L","cl"),IFERROR(VLOOKUP(UPPER(TRIM(V74)),AP4:AS49,4,FALSE),V74))))))</f>
        <v>Kg</v>
      </c>
      <c r="AB74" s="47" t="str">
        <f t="shared" si="23"/>
        <v>OK</v>
      </c>
      <c r="AC74" s="47" t="str">
        <f t="shared" si="24"/>
        <v/>
      </c>
      <c r="AD74" s="47" t="str">
        <f t="shared" si="25"/>
        <v/>
      </c>
      <c r="AE74" s="1"/>
      <c r="AF74" s="48" t="str">
        <f>IF(NOT(AND(LEFT(R74,1)="L",R74&lt;&gt;"LIGNE")),"",IFERROR(VLOOKUP(UPPER(TRIM(V74)),AP4:AS49,2,FALSE),""))</f>
        <v>MASSE</v>
      </c>
      <c r="AG74" s="49">
        <f>IF(NOT(AND(LEFT(R74,1)="L",R74&lt;&gt;"LIGNE")),"",IFERROR(VLOOKUP(UPPER(TRIM(V74)),AP4:AS49,3,FALSE),""))</f>
        <v>1</v>
      </c>
      <c r="AH74" s="49">
        <f t="shared" si="26"/>
        <v>16</v>
      </c>
      <c r="AI74" s="49">
        <f t="shared" si="27"/>
        <v>31</v>
      </c>
      <c r="AJ74" s="49">
        <f t="shared" si="28"/>
        <v>5.76</v>
      </c>
      <c r="AK74" s="40">
        <f>IF(R74="RECETTE","",IF(R74="PRINCIPAL AUTEUR",IF(OR(S74="",T74="",V74="",W74="",S74=0),"",IFERROR(IF(OR(VLOOKUP(UPPER(TRIM(SUBSTITUTE(T74,CHAR(160)," "))),AP4:AS49,2,FALSE)&lt;&gt;VLOOKUP(UPPER(TRIM(SUBSTITUTE(W74,CHAR(160)," "))),AP4:AS49,2,FALSE),AND(VLOOKUP(UPPER(TRIM(SUBSTITUTE(T74,CHAR(160)," "))),AP4:AS49,2,FALSE)="AUTRE",UPPER(TRIM(SUBSTITUTE(T74,CHAR(160)," ")))&lt;&gt;UPPER(TRIM(SUBSTITUTE(W74,CHAR(160)," "))))),"",(V74*VLOOKUP(UPPER(TRIM(SUBSTITUTE(W74,CHAR(160)," "))),AP4:AS49,3,FALSE))/(S74*VLOOKUP(UPPER(TRIM(SUBSTITUTE(T74,CHAR(160)," "))),AP4:AS49,3,FALSE))),"")),IFERROR(AK73,"")))</f>
        <v>1.9375</v>
      </c>
      <c r="AL74" s="40">
        <f t="shared" si="29"/>
        <v>0.36</v>
      </c>
      <c r="AM74" s="50" t="str">
        <f t="shared" si="30"/>
        <v>ROTI DE PORC LAQUÉ</v>
      </c>
      <c r="AN74" s="1"/>
      <c r="AO74" s="1"/>
      <c r="AP74" s="65" t="s">
        <v>446</v>
      </c>
      <c r="AQ74" s="1"/>
      <c r="AR74" s="357" t="s">
        <v>314</v>
      </c>
      <c r="AS74" s="358">
        <f t="shared" si="19"/>
        <v>0.1</v>
      </c>
      <c r="AT74" s="359">
        <v>100</v>
      </c>
      <c r="BB74" s="503" t="s">
        <v>522</v>
      </c>
      <c r="BC74" s="504"/>
      <c r="BD74" s="504"/>
      <c r="BE74" s="504"/>
      <c r="BF74" s="504"/>
      <c r="BG74" s="504"/>
      <c r="BH74" s="505"/>
      <c r="BJ74" s="229">
        <v>1</v>
      </c>
    </row>
    <row r="75" spans="1:62" ht="20.100000000000001" customHeight="1" x14ac:dyDescent="0.25">
      <c r="A75" s="232" t="s">
        <v>237</v>
      </c>
      <c r="B75" s="178">
        <f t="shared" si="18"/>
        <v>0</v>
      </c>
      <c r="C75" s="156"/>
      <c r="D75" s="157"/>
      <c r="E75" s="157"/>
      <c r="F75" s="157"/>
      <c r="G75" s="157"/>
      <c r="H75" s="157"/>
      <c r="I75" s="158"/>
      <c r="J75" s="131"/>
      <c r="K75" s="255" t="str">
        <f t="shared" si="20"/>
        <v>A</v>
      </c>
      <c r="L75" s="341"/>
      <c r="M75" s="341"/>
      <c r="N75" s="341"/>
      <c r="O75" s="341"/>
      <c r="P75" s="341"/>
      <c r="Q75" s="1"/>
      <c r="R75" s="186" t="str" cm="1">
        <f t="array" ref="R75">IF(ISBLANK(V75),"","L"&amp;TEXT(--RIGHT(LOOKUP(2,1/(R74:R74&lt;&gt;""),R74:R74),3)+1,"000"))</f>
        <v>L002</v>
      </c>
      <c r="S75" s="61"/>
      <c r="T75" s="62" t="s">
        <v>118</v>
      </c>
      <c r="U75" s="63">
        <v>25</v>
      </c>
      <c r="V75" s="21" t="s">
        <v>272</v>
      </c>
      <c r="W75" s="60"/>
      <c r="X75" s="46">
        <f t="shared" si="21"/>
        <v>9</v>
      </c>
      <c r="Y75" s="46" t="str">
        <f>IF(NOT(AND(LEFT(R75,1)="L",R75&lt;&gt;"LIGNE")),"",IF(UPPER(TRIM(W75))="QS","Qt. suffisante",IF(AJ75="","",IF(AF75="MASSE",IF(AJ75&gt;=1,"Kg","g"),IF(AF75="VOLUME",IF(AJ75&gt;=1,"L","cl"),IFERROR(VLOOKUP(UPPER(TRIM(V75)),AP4:AS49,4,FALSE),V75))))))</f>
        <v>g</v>
      </c>
      <c r="Z75" s="45">
        <f t="shared" si="22"/>
        <v>48</v>
      </c>
      <c r="AA75" s="45" t="str">
        <f>IF(NOT(AND(LEFT(R75,1)="L",R75&lt;&gt;"LIGNE")),"",IF(UPPER(TRIM(W75))="QS","Qt. suffisante",IF(AI75="","",IF(AF75="MASSE",IF(AI75&gt;=1,"Kg","g"),IF(AF75="VOLUME",IF(AI75&gt;=1,"L","cl"),IFERROR(VLOOKUP(UPPER(TRIM(V75)),AP4:AS49,4,FALSE),V75))))))</f>
        <v>g</v>
      </c>
      <c r="AB75" s="47" t="str">
        <f t="shared" si="23"/>
        <v>OK</v>
      </c>
      <c r="AC75" s="47" t="str">
        <f t="shared" si="24"/>
        <v/>
      </c>
      <c r="AD75" s="47" t="str">
        <f t="shared" si="25"/>
        <v/>
      </c>
      <c r="AE75" s="1"/>
      <c r="AF75" s="48" t="str">
        <f>IF(NOT(AND(LEFT(R75,1)="L",R75&lt;&gt;"LIGNE")),"",IFERROR(VLOOKUP(UPPER(TRIM(V75)),AP4:AS49,2,FALSE),""))</f>
        <v>MASSE</v>
      </c>
      <c r="AG75" s="49">
        <f>IF(NOT(AND(LEFT(R75,1)="L",R75&lt;&gt;"LIGNE")),"",IFERROR(VLOOKUP(UPPER(TRIM(V75)),AP4:AS49,3,FALSE),""))</f>
        <v>1E-3</v>
      </c>
      <c r="AH75" s="49">
        <f t="shared" si="26"/>
        <v>2.5000000000000001E-2</v>
      </c>
      <c r="AI75" s="49">
        <f t="shared" si="27"/>
        <v>4.8437500000000001E-2</v>
      </c>
      <c r="AJ75" s="49">
        <f t="shared" si="28"/>
        <v>8.9999999999999993E-3</v>
      </c>
      <c r="AK75" s="40">
        <f>IF(R75="RECETTE","",IF(R75="PRINCIPAL AUTEUR",IF(OR(S75="",T75="",V75="",W75="",S75=0),"",IFERROR(IF(OR(VLOOKUP(UPPER(TRIM(SUBSTITUTE(T75,CHAR(160)," "))),AP4:AS49,2,FALSE)&lt;&gt;VLOOKUP(UPPER(TRIM(SUBSTITUTE(W75,CHAR(160)," "))),AP4:AS49,2,FALSE),AND(VLOOKUP(UPPER(TRIM(SUBSTITUTE(T75,CHAR(160)," "))),AP4:AS49,2,FALSE)="AUTRE",UPPER(TRIM(SUBSTITUTE(T75,CHAR(160)," ")))&lt;&gt;UPPER(TRIM(SUBSTITUTE(W75,CHAR(160)," "))))),"",(V75*VLOOKUP(UPPER(TRIM(SUBSTITUTE(W75,CHAR(160)," "))),AP4:AS49,3,FALSE))/(S75*VLOOKUP(UPPER(TRIM(SUBSTITUTE(T75,CHAR(160)," "))),AP4:AS49,3,FALSE))),"")),IFERROR(AK74,"")))</f>
        <v>1.9375</v>
      </c>
      <c r="AL75" s="40">
        <f t="shared" si="29"/>
        <v>0.36</v>
      </c>
      <c r="AM75" s="50" t="str">
        <f t="shared" si="30"/>
        <v>ROTI DE PORC LAQUÉ</v>
      </c>
      <c r="AN75" s="1"/>
      <c r="AO75" s="1"/>
      <c r="AP75" s="65" t="s">
        <v>447</v>
      </c>
      <c r="AQ75" s="1"/>
      <c r="AR75" s="357" t="s">
        <v>0</v>
      </c>
      <c r="AS75" s="358">
        <f t="shared" si="19"/>
        <v>1</v>
      </c>
      <c r="AT75" s="359">
        <v>1000</v>
      </c>
      <c r="BB75" s="503"/>
      <c r="BC75" s="504"/>
      <c r="BD75" s="504"/>
      <c r="BE75" s="504"/>
      <c r="BF75" s="504"/>
      <c r="BG75" s="504"/>
      <c r="BH75" s="505"/>
      <c r="BJ75" s="229">
        <v>1</v>
      </c>
    </row>
    <row r="76" spans="1:62" ht="20.100000000000001" customHeight="1" x14ac:dyDescent="0.35">
      <c r="A76" s="232" t="s">
        <v>237</v>
      </c>
      <c r="B76" s="178">
        <f t="shared" si="18"/>
        <v>0</v>
      </c>
      <c r="C76" s="156"/>
      <c r="D76" s="157"/>
      <c r="E76" s="157"/>
      <c r="F76" s="157"/>
      <c r="G76" s="157"/>
      <c r="H76" s="157"/>
      <c r="I76" s="158"/>
      <c r="J76" s="131"/>
      <c r="K76" s="255" t="str">
        <f t="shared" si="20"/>
        <v>A</v>
      </c>
      <c r="L76" s="341"/>
      <c r="M76" s="341"/>
      <c r="N76" s="341"/>
      <c r="O76" s="341"/>
      <c r="P76" s="341"/>
      <c r="Q76" s="1"/>
      <c r="R76" s="186" t="str" cm="1">
        <f t="array" ref="R76">IF(ISBLANK(V76),"","L"&amp;TEXT(--RIGHT(LOOKUP(2,1/(R74:R75&lt;&gt;""),R74:R75),3)+1,"000"))</f>
        <v>L003</v>
      </c>
      <c r="S76" s="61"/>
      <c r="T76" s="62" t="s">
        <v>119</v>
      </c>
      <c r="U76" s="63">
        <v>10</v>
      </c>
      <c r="V76" s="21" t="s">
        <v>272</v>
      </c>
      <c r="W76" s="60"/>
      <c r="X76" s="46">
        <f t="shared" si="21"/>
        <v>4</v>
      </c>
      <c r="Y76" s="46" t="str">
        <f>IF(NOT(AND(LEFT(R76,1)="L",R76&lt;&gt;"LIGNE")),"",IF(UPPER(TRIM(W76))="QS","Qt. suffisante",IF(AJ76="","",IF(AF76="MASSE",IF(AJ76&gt;=1,"Kg","g"),IF(AF76="VOLUME",IF(AJ76&gt;=1,"L","cl"),IFERROR(VLOOKUP(UPPER(TRIM(V76)),AP4:AS49,4,FALSE),V76))))))</f>
        <v>g</v>
      </c>
      <c r="Z76" s="45">
        <f t="shared" si="22"/>
        <v>19</v>
      </c>
      <c r="AA76" s="45" t="str">
        <f>IF(NOT(AND(LEFT(R76,1)="L",R76&lt;&gt;"LIGNE")),"",IF(UPPER(TRIM(W76))="QS","Qt. suffisante",IF(AI76="","",IF(AF76="MASSE",IF(AI76&gt;=1,"Kg","g"),IF(AF76="VOLUME",IF(AI76&gt;=1,"L","cl"),IFERROR(VLOOKUP(UPPER(TRIM(V76)),AP4:AS49,4,FALSE),V76))))))</f>
        <v>g</v>
      </c>
      <c r="AB76" s="47" t="str">
        <f t="shared" si="23"/>
        <v>OK</v>
      </c>
      <c r="AC76" s="47" t="str">
        <f t="shared" si="24"/>
        <v/>
      </c>
      <c r="AD76" s="47" t="str">
        <f t="shared" si="25"/>
        <v/>
      </c>
      <c r="AE76" s="1"/>
      <c r="AF76" s="48" t="str">
        <f>IF(NOT(AND(LEFT(R76,1)="L",R76&lt;&gt;"LIGNE")),"",IFERROR(VLOOKUP(UPPER(TRIM(V76)),AP4:AS49,2,FALSE),""))</f>
        <v>MASSE</v>
      </c>
      <c r="AG76" s="49">
        <f>IF(NOT(AND(LEFT(R76,1)="L",R76&lt;&gt;"LIGNE")),"",IFERROR(VLOOKUP(UPPER(TRIM(V76)),AP4:AS49,3,FALSE),""))</f>
        <v>1E-3</v>
      </c>
      <c r="AH76" s="49">
        <f t="shared" si="26"/>
        <v>0.01</v>
      </c>
      <c r="AI76" s="49">
        <f t="shared" si="27"/>
        <v>1.9375E-2</v>
      </c>
      <c r="AJ76" s="49">
        <f t="shared" si="28"/>
        <v>3.5999999999999999E-3</v>
      </c>
      <c r="AK76" s="40">
        <f>IF(R76="RECETTE","",IF(R76="PRINCIPAL AUTEUR",IF(OR(S76="",T76="",V76="",W76="",S76=0),"",IFERROR(IF(OR(VLOOKUP(UPPER(TRIM(SUBSTITUTE(T76,CHAR(160)," "))),AP4:AS49,2,FALSE)&lt;&gt;VLOOKUP(UPPER(TRIM(SUBSTITUTE(W76,CHAR(160)," "))),AP4:AS49,2,FALSE),AND(VLOOKUP(UPPER(TRIM(SUBSTITUTE(T76,CHAR(160)," "))),AP4:AS49,2,FALSE)="AUTRE",UPPER(TRIM(SUBSTITUTE(T76,CHAR(160)," ")))&lt;&gt;UPPER(TRIM(SUBSTITUTE(W76,CHAR(160)," "))))),"",(V76*VLOOKUP(UPPER(TRIM(SUBSTITUTE(W76,CHAR(160)," "))),AP4:AS49,3,FALSE))/(S76*VLOOKUP(UPPER(TRIM(SUBSTITUTE(T76,CHAR(160)," "))),AP4:AS49,3,FALSE))),"")),IFERROR(AK75,"")))</f>
        <v>1.9375</v>
      </c>
      <c r="AL76" s="40">
        <f t="shared" si="29"/>
        <v>0.36</v>
      </c>
      <c r="AM76" s="50" t="str">
        <f t="shared" si="30"/>
        <v>ROTI DE PORC LAQUÉ</v>
      </c>
      <c r="AN76" s="1"/>
      <c r="AO76" s="1"/>
      <c r="AP76" s="65" t="s">
        <v>448</v>
      </c>
      <c r="AQ76" s="1"/>
      <c r="AR76" s="361" t="s">
        <v>316</v>
      </c>
      <c r="AS76" s="358">
        <f t="shared" si="19"/>
        <v>0.25</v>
      </c>
      <c r="AT76" s="359">
        <v>250</v>
      </c>
      <c r="BB76" s="312"/>
      <c r="BC76" s="360"/>
      <c r="BD76" s="310"/>
      <c r="BE76" s="310"/>
      <c r="BF76" s="310"/>
      <c r="BG76" s="310"/>
      <c r="BH76" s="311"/>
      <c r="BJ76" s="229">
        <v>1</v>
      </c>
    </row>
    <row r="77" spans="1:62" ht="20.100000000000001" customHeight="1" x14ac:dyDescent="0.35">
      <c r="A77" s="232" t="s">
        <v>237</v>
      </c>
      <c r="B77" s="178">
        <f t="shared" si="18"/>
        <v>0</v>
      </c>
      <c r="C77" s="156"/>
      <c r="D77" s="157"/>
      <c r="E77" s="157"/>
      <c r="F77" s="157"/>
      <c r="G77" s="157"/>
      <c r="H77" s="157"/>
      <c r="I77" s="158"/>
      <c r="J77" s="131"/>
      <c r="K77" s="255" t="str">
        <f t="shared" si="20"/>
        <v>A</v>
      </c>
      <c r="L77" s="341"/>
      <c r="M77" s="341"/>
      <c r="N77" s="341"/>
      <c r="O77" s="341"/>
      <c r="P77" s="341"/>
      <c r="Q77" s="1"/>
      <c r="R77" s="186" t="str" cm="1">
        <f t="array" ref="R77">IF(ISBLANK(V77),"","L"&amp;TEXT(--RIGHT(LOOKUP(2,1/(R74:R76&lt;&gt;""),R74:R76),3)+1,"000"))</f>
        <v>L004</v>
      </c>
      <c r="S77" s="61"/>
      <c r="T77" s="62" t="s">
        <v>120</v>
      </c>
      <c r="U77" s="63">
        <v>0.5</v>
      </c>
      <c r="V77" s="51" t="s">
        <v>0</v>
      </c>
      <c r="W77" s="60"/>
      <c r="X77" s="46">
        <f t="shared" si="21"/>
        <v>18</v>
      </c>
      <c r="Y77" s="46" t="str">
        <f>IF(NOT(AND(LEFT(R77,1)="L",R77&lt;&gt;"LIGNE")),"",IF(UPPER(TRIM(W77))="QS","Qt. suffisante",IF(AJ77="","",IF(AF77="MASSE",IF(AJ77&gt;=1,"Kg","g"),IF(AF77="VOLUME",IF(AJ77&gt;=1,"L","cl"),IFERROR(VLOOKUP(UPPER(TRIM(V77)),AP4:AS49,4,FALSE),V77))))))</f>
        <v>cl</v>
      </c>
      <c r="Z77" s="45">
        <f t="shared" si="22"/>
        <v>97</v>
      </c>
      <c r="AA77" s="45" t="str">
        <f>IF(NOT(AND(LEFT(R77,1)="L",R77&lt;&gt;"LIGNE")),"",IF(UPPER(TRIM(W77))="QS","Qt. suffisante",IF(AI77="","",IF(AF77="MASSE",IF(AI77&gt;=1,"Kg","g"),IF(AF77="VOLUME",IF(AI77&gt;=1,"L","cl"),IFERROR(VLOOKUP(UPPER(TRIM(V77)),AP4:AS49,4,FALSE),V77))))))</f>
        <v>cl</v>
      </c>
      <c r="AB77" s="47" t="str">
        <f t="shared" si="23"/>
        <v>OK</v>
      </c>
      <c r="AC77" s="47" t="str">
        <f t="shared" si="24"/>
        <v/>
      </c>
      <c r="AD77" s="47" t="str">
        <f t="shared" si="25"/>
        <v/>
      </c>
      <c r="AE77" s="1"/>
      <c r="AF77" s="48" t="str">
        <f>IF(NOT(AND(LEFT(R77,1)="L",R77&lt;&gt;"LIGNE")),"",IFERROR(VLOOKUP(UPPER(TRIM(V77)),AP4:AS49,2,FALSE),""))</f>
        <v>VOLUME</v>
      </c>
      <c r="AG77" s="49">
        <f>IF(NOT(AND(LEFT(R77,1)="L",R77&lt;&gt;"LIGNE")),"",IFERROR(VLOOKUP(UPPER(TRIM(V77)),AP4:AS49,3,FALSE),""))</f>
        <v>1</v>
      </c>
      <c r="AH77" s="49">
        <f t="shared" si="26"/>
        <v>0.5</v>
      </c>
      <c r="AI77" s="49">
        <f t="shared" si="27"/>
        <v>0.96875</v>
      </c>
      <c r="AJ77" s="49">
        <f t="shared" si="28"/>
        <v>0.18</v>
      </c>
      <c r="AK77" s="40">
        <f>IF(R77="RECETTE","",IF(R77="PRINCIPAL AUTEUR",IF(OR(S77="",T77="",V77="",W77="",S77=0),"",IFERROR(IF(OR(VLOOKUP(UPPER(TRIM(SUBSTITUTE(T77,CHAR(160)," "))),AP4:AS49,2,FALSE)&lt;&gt;VLOOKUP(UPPER(TRIM(SUBSTITUTE(W77,CHAR(160)," "))),AP4:AS49,2,FALSE),AND(VLOOKUP(UPPER(TRIM(SUBSTITUTE(T77,CHAR(160)," "))),AP4:AS49,2,FALSE)="AUTRE",UPPER(TRIM(SUBSTITUTE(T77,CHAR(160)," ")))&lt;&gt;UPPER(TRIM(SUBSTITUTE(W77,CHAR(160)," "))))),"",(V77*VLOOKUP(UPPER(TRIM(SUBSTITUTE(W77,CHAR(160)," "))),AP4:AS49,3,FALSE))/(S77*VLOOKUP(UPPER(TRIM(SUBSTITUTE(T77,CHAR(160)," "))),AP4:AS49,3,FALSE))),"")),IFERROR(AK76,"")))</f>
        <v>1.9375</v>
      </c>
      <c r="AL77" s="40">
        <f t="shared" si="29"/>
        <v>0.36</v>
      </c>
      <c r="AM77" s="50" t="str">
        <f t="shared" si="30"/>
        <v>ROTI DE PORC LAQUÉ</v>
      </c>
      <c r="AN77" s="1"/>
      <c r="AO77" s="1"/>
      <c r="AP77" s="65" t="s">
        <v>449</v>
      </c>
      <c r="AQ77" s="1"/>
      <c r="AR77" s="361" t="s">
        <v>318</v>
      </c>
      <c r="AS77" s="358">
        <f t="shared" si="19"/>
        <v>0.5</v>
      </c>
      <c r="AT77" s="359">
        <v>500</v>
      </c>
      <c r="BB77" s="362"/>
      <c r="BC77" s="360"/>
      <c r="BD77" s="310"/>
      <c r="BE77" s="310"/>
      <c r="BF77" s="363" t="s">
        <v>525</v>
      </c>
      <c r="BG77" s="310"/>
      <c r="BH77" s="311"/>
      <c r="BJ77" s="229">
        <v>1</v>
      </c>
    </row>
    <row r="78" spans="1:62" ht="20.100000000000001" customHeight="1" x14ac:dyDescent="0.35">
      <c r="A78" s="232" t="s">
        <v>237</v>
      </c>
      <c r="B78" s="178">
        <f t="shared" si="18"/>
        <v>0</v>
      </c>
      <c r="C78" s="156"/>
      <c r="D78" s="157"/>
      <c r="E78" s="157"/>
      <c r="F78" s="157"/>
      <c r="G78" s="157"/>
      <c r="H78" s="157"/>
      <c r="I78" s="158"/>
      <c r="J78" s="131"/>
      <c r="K78" s="255" t="str">
        <f t="shared" si="20"/>
        <v>A</v>
      </c>
      <c r="L78" s="341"/>
      <c r="M78" s="341"/>
      <c r="N78" s="341"/>
      <c r="O78" s="341"/>
      <c r="P78" s="341"/>
      <c r="Q78" s="1"/>
      <c r="R78" s="186" t="str" cm="1">
        <f t="array" ref="R78">IF(ISBLANK(V78),"","L"&amp;TEXT(--RIGHT(LOOKUP(2,1/(R74:R77&lt;&gt;""),R74:R77),3)+1,"000"))</f>
        <v>L005</v>
      </c>
      <c r="S78" s="61"/>
      <c r="T78" s="62" t="s">
        <v>121</v>
      </c>
      <c r="U78" s="63">
        <v>2</v>
      </c>
      <c r="V78" s="51" t="s">
        <v>0</v>
      </c>
      <c r="W78" s="60"/>
      <c r="X78" s="46">
        <f t="shared" si="21"/>
        <v>72</v>
      </c>
      <c r="Y78" s="46" t="str">
        <f>IF(NOT(AND(LEFT(R78,1)="L",R78&lt;&gt;"LIGNE")),"",IF(UPPER(TRIM(W78))="QS","Qt. suffisante",IF(AJ78="","",IF(AF78="MASSE",IF(AJ78&gt;=1,"Kg","g"),IF(AF78="VOLUME",IF(AJ78&gt;=1,"L","cl"),IFERROR(VLOOKUP(UPPER(TRIM(V78)),AP4:AS49,4,FALSE),V78))))))</f>
        <v>cl</v>
      </c>
      <c r="Z78" s="45">
        <f t="shared" si="22"/>
        <v>3.88</v>
      </c>
      <c r="AA78" s="45" t="str">
        <f>IF(NOT(AND(LEFT(R78,1)="L",R78&lt;&gt;"LIGNE")),"",IF(UPPER(TRIM(W78))="QS","Qt. suffisante",IF(AI78="","",IF(AF78="MASSE",IF(AI78&gt;=1,"Kg","g"),IF(AF78="VOLUME",IF(AI78&gt;=1,"L","cl"),IFERROR(VLOOKUP(UPPER(TRIM(V78)),AP4:AS49,4,FALSE),V78))))))</f>
        <v>L</v>
      </c>
      <c r="AB78" s="47" t="str">
        <f t="shared" si="23"/>
        <v>OK</v>
      </c>
      <c r="AC78" s="47" t="str">
        <f t="shared" si="24"/>
        <v/>
      </c>
      <c r="AD78" s="47" t="str">
        <f t="shared" si="25"/>
        <v/>
      </c>
      <c r="AE78" s="1"/>
      <c r="AF78" s="48" t="str">
        <f>IF(NOT(AND(LEFT(R78,1)="L",R78&lt;&gt;"LIGNE")),"",IFERROR(VLOOKUP(UPPER(TRIM(V78)),AP4:AS49,2,FALSE),""))</f>
        <v>VOLUME</v>
      </c>
      <c r="AG78" s="49">
        <f>IF(NOT(AND(LEFT(R78,1)="L",R78&lt;&gt;"LIGNE")),"",IFERROR(VLOOKUP(UPPER(TRIM(V78)),AP4:AS49,3,FALSE),""))</f>
        <v>1</v>
      </c>
      <c r="AH78" s="49">
        <f t="shared" si="26"/>
        <v>2</v>
      </c>
      <c r="AI78" s="49">
        <f t="shared" si="27"/>
        <v>3.875</v>
      </c>
      <c r="AJ78" s="49">
        <f t="shared" si="28"/>
        <v>0.72</v>
      </c>
      <c r="AK78" s="40">
        <f>IF(R78="RECETTE","",IF(R78="PRINCIPAL AUTEUR",IF(OR(S78="",T78="",V78="",W78="",S78=0),"",IFERROR(IF(OR(VLOOKUP(UPPER(TRIM(SUBSTITUTE(T78,CHAR(160)," "))),AP4:AS49,2,FALSE)&lt;&gt;VLOOKUP(UPPER(TRIM(SUBSTITUTE(W78,CHAR(160)," "))),AP4:AS49,2,FALSE),AND(VLOOKUP(UPPER(TRIM(SUBSTITUTE(T78,CHAR(160)," "))),AP4:AS49,2,FALSE)="AUTRE",UPPER(TRIM(SUBSTITUTE(T78,CHAR(160)," ")))&lt;&gt;UPPER(TRIM(SUBSTITUTE(W78,CHAR(160)," "))))),"",(V78*VLOOKUP(UPPER(TRIM(SUBSTITUTE(W78,CHAR(160)," "))),AP4:AS49,3,FALSE))/(S78*VLOOKUP(UPPER(TRIM(SUBSTITUTE(T78,CHAR(160)," "))),AP4:AS49,3,FALSE))),"")),IFERROR(AK77,"")))</f>
        <v>1.9375</v>
      </c>
      <c r="AL78" s="40">
        <f t="shared" si="29"/>
        <v>0.36</v>
      </c>
      <c r="AM78" s="50" t="str">
        <f t="shared" si="30"/>
        <v>ROTI DE PORC LAQUÉ</v>
      </c>
      <c r="AN78" s="1"/>
      <c r="AO78" s="1"/>
      <c r="AP78" s="65" t="s">
        <v>454</v>
      </c>
      <c r="AQ78" s="1"/>
      <c r="AR78" s="364" t="s">
        <v>319</v>
      </c>
      <c r="AS78" s="358">
        <f t="shared" si="19"/>
        <v>0.1</v>
      </c>
      <c r="AT78" s="359">
        <v>100</v>
      </c>
      <c r="BB78" s="312"/>
      <c r="BC78" s="360"/>
      <c r="BD78" s="310"/>
      <c r="BE78" s="365"/>
      <c r="BF78" s="366" t="s">
        <v>186</v>
      </c>
      <c r="BG78" s="191" t="s">
        <v>40</v>
      </c>
      <c r="BH78" s="194" t="s">
        <v>41</v>
      </c>
      <c r="BJ78" s="229">
        <v>1</v>
      </c>
    </row>
    <row r="79" spans="1:62" ht="20.100000000000001" customHeight="1" x14ac:dyDescent="0.25">
      <c r="A79" s="232" t="s">
        <v>237</v>
      </c>
      <c r="B79" s="178">
        <f t="shared" si="18"/>
        <v>0</v>
      </c>
      <c r="C79" s="156"/>
      <c r="D79" s="157"/>
      <c r="E79" s="157"/>
      <c r="F79" s="157"/>
      <c r="G79" s="157"/>
      <c r="H79" s="157"/>
      <c r="I79" s="158"/>
      <c r="J79" s="131"/>
      <c r="K79" s="255" t="str">
        <f t="shared" si="20"/>
        <v>A</v>
      </c>
      <c r="L79" s="341"/>
      <c r="M79" s="341"/>
      <c r="N79" s="341"/>
      <c r="O79" s="341"/>
      <c r="P79" s="341"/>
      <c r="Q79" s="1"/>
      <c r="R79" s="186" t="str" cm="1">
        <f t="array" ref="R79">IF(ISBLANK(V79),"","L"&amp;TEXT(--RIGHT(LOOKUP(2,1/(R74:R78&lt;&gt;""),R74:R78),3)+1,"000"))</f>
        <v>L006</v>
      </c>
      <c r="S79" s="61"/>
      <c r="T79" s="62" t="s">
        <v>122</v>
      </c>
      <c r="U79" s="63">
        <v>5</v>
      </c>
      <c r="V79" s="21" t="s">
        <v>272</v>
      </c>
      <c r="W79" s="60"/>
      <c r="X79" s="46">
        <f t="shared" si="21"/>
        <v>2</v>
      </c>
      <c r="Y79" s="46" t="str">
        <f>IF(NOT(AND(LEFT(R79,1)="L",R79&lt;&gt;"LIGNE")),"",IF(UPPER(TRIM(W79))="QS","Qt. suffisante",IF(AJ79="","",IF(AF79="MASSE",IF(AJ79&gt;=1,"Kg","g"),IF(AF79="VOLUME",IF(AJ79&gt;=1,"L","cl"),IFERROR(VLOOKUP(UPPER(TRIM(V79)),AP4:AS49,4,FALSE),V79))))))</f>
        <v>g</v>
      </c>
      <c r="Z79" s="45">
        <f t="shared" si="22"/>
        <v>10</v>
      </c>
      <c r="AA79" s="45" t="str">
        <f>IF(NOT(AND(LEFT(R79,1)="L",R79&lt;&gt;"LIGNE")),"",IF(UPPER(TRIM(W79))="QS","Qt. suffisante",IF(AI79="","",IF(AF79="MASSE",IF(AI79&gt;=1,"Kg","g"),IF(AF79="VOLUME",IF(AI79&gt;=1,"L","cl"),IFERROR(VLOOKUP(UPPER(TRIM(V79)),AP4:AS49,4,FALSE),V79))))))</f>
        <v>g</v>
      </c>
      <c r="AB79" s="47" t="str">
        <f t="shared" si="23"/>
        <v>OK</v>
      </c>
      <c r="AC79" s="47" t="str">
        <f t="shared" si="24"/>
        <v/>
      </c>
      <c r="AD79" s="47" t="str">
        <f t="shared" si="25"/>
        <v/>
      </c>
      <c r="AE79" s="1"/>
      <c r="AF79" s="48" t="str">
        <f>IF(NOT(AND(LEFT(R79,1)="L",R79&lt;&gt;"LIGNE")),"",IFERROR(VLOOKUP(UPPER(TRIM(V79)),AP4:AS49,2,FALSE),""))</f>
        <v>MASSE</v>
      </c>
      <c r="AG79" s="49">
        <f>IF(NOT(AND(LEFT(R79,1)="L",R79&lt;&gt;"LIGNE")),"",IFERROR(VLOOKUP(UPPER(TRIM(V79)),AP4:AS49,3,FALSE),""))</f>
        <v>1E-3</v>
      </c>
      <c r="AH79" s="49">
        <f t="shared" si="26"/>
        <v>5.0000000000000001E-3</v>
      </c>
      <c r="AI79" s="49">
        <f t="shared" si="27"/>
        <v>9.6874999999999999E-3</v>
      </c>
      <c r="AJ79" s="49">
        <f t="shared" si="28"/>
        <v>1.8E-3</v>
      </c>
      <c r="AK79" s="40">
        <f>IF(R79="RECETTE","",IF(R79="PRINCIPAL AUTEUR",IF(OR(S79="",T79="",V79="",W79="",S79=0),"",IFERROR(IF(OR(VLOOKUP(UPPER(TRIM(SUBSTITUTE(T79,CHAR(160)," "))),AP4:AS49,2,FALSE)&lt;&gt;VLOOKUP(UPPER(TRIM(SUBSTITUTE(W79,CHAR(160)," "))),AP4:AS49,2,FALSE),AND(VLOOKUP(UPPER(TRIM(SUBSTITUTE(T79,CHAR(160)," "))),AP4:AS49,2,FALSE)="AUTRE",UPPER(TRIM(SUBSTITUTE(T79,CHAR(160)," ")))&lt;&gt;UPPER(TRIM(SUBSTITUTE(W79,CHAR(160)," "))))),"",(V79*VLOOKUP(UPPER(TRIM(SUBSTITUTE(W79,CHAR(160)," "))),AP4:AS49,3,FALSE))/(S79*VLOOKUP(UPPER(TRIM(SUBSTITUTE(T79,CHAR(160)," "))),AP4:AS49,3,FALSE))),"")),IFERROR(AK78,"")))</f>
        <v>1.9375</v>
      </c>
      <c r="AL79" s="40">
        <f t="shared" si="29"/>
        <v>0.36</v>
      </c>
      <c r="AM79" s="50" t="str">
        <f t="shared" si="30"/>
        <v>ROTI DE PORC LAQUÉ</v>
      </c>
      <c r="AN79" s="1"/>
      <c r="AO79" s="1"/>
      <c r="AP79" s="65" t="s">
        <v>455</v>
      </c>
      <c r="AQ79" s="1"/>
      <c r="AR79" s="367" t="s">
        <v>321</v>
      </c>
      <c r="AS79" s="358">
        <f t="shared" si="19"/>
        <v>4.9299999999999995E-3</v>
      </c>
      <c r="AT79" s="368">
        <v>4.93</v>
      </c>
      <c r="BB79" s="369"/>
      <c r="BC79" s="167"/>
      <c r="BD79" s="167" t="s">
        <v>524</v>
      </c>
      <c r="BE79" s="192"/>
      <c r="BF79" s="193" t="s">
        <v>260</v>
      </c>
      <c r="BG79" s="59">
        <v>150</v>
      </c>
      <c r="BH79" s="195" t="s">
        <v>272</v>
      </c>
      <c r="BJ79" s="229">
        <v>1</v>
      </c>
    </row>
    <row r="80" spans="1:62" ht="20.100000000000001" customHeight="1" x14ac:dyDescent="0.25">
      <c r="A80" s="232" t="s">
        <v>237</v>
      </c>
      <c r="B80" s="178">
        <f t="shared" si="18"/>
        <v>0</v>
      </c>
      <c r="C80" s="156"/>
      <c r="D80" s="157"/>
      <c r="E80" s="157"/>
      <c r="F80" s="157"/>
      <c r="G80" s="157"/>
      <c r="H80" s="157"/>
      <c r="I80" s="158"/>
      <c r="J80" s="131"/>
      <c r="K80" s="255" t="str">
        <f t="shared" si="20"/>
        <v>A</v>
      </c>
      <c r="L80" s="341"/>
      <c r="M80" s="341"/>
      <c r="N80" s="341"/>
      <c r="O80" s="341"/>
      <c r="P80" s="341"/>
      <c r="Q80" s="1"/>
      <c r="R80" s="186" t="str" cm="1">
        <f t="array" ref="R80">IF(ISBLANK(V80),"","L"&amp;TEXT(--RIGHT(LOOKUP(2,1/(R74:R79&lt;&gt;""),R74:R79),3)+1,"000"))</f>
        <v>L007</v>
      </c>
      <c r="S80" s="61"/>
      <c r="T80" s="62" t="s">
        <v>123</v>
      </c>
      <c r="U80" s="63">
        <v>150</v>
      </c>
      <c r="V80" s="21" t="s">
        <v>272</v>
      </c>
      <c r="W80" s="60"/>
      <c r="X80" s="46">
        <f t="shared" si="21"/>
        <v>54</v>
      </c>
      <c r="Y80" s="46" t="str">
        <f>IF(NOT(AND(LEFT(R80,1)="L",R80&lt;&gt;"LIGNE")),"",IF(UPPER(TRIM(W80))="QS","Qt. suffisante",IF(AJ80="","",IF(AF80="MASSE",IF(AJ80&gt;=1,"Kg","g"),IF(AF80="VOLUME",IF(AJ80&gt;=1,"L","cl"),IFERROR(VLOOKUP(UPPER(TRIM(V80)),AP4:AS49,4,FALSE),V80))))))</f>
        <v>g</v>
      </c>
      <c r="Z80" s="45">
        <f t="shared" si="22"/>
        <v>291</v>
      </c>
      <c r="AA80" s="45" t="str">
        <f>IF(NOT(AND(LEFT(R80,1)="L",R80&lt;&gt;"LIGNE")),"",IF(UPPER(TRIM(W80))="QS","Qt. suffisante",IF(AI80="","",IF(AF80="MASSE",IF(AI80&gt;=1,"Kg","g"),IF(AF80="VOLUME",IF(AI80&gt;=1,"L","cl"),IFERROR(VLOOKUP(UPPER(TRIM(V80)),AP4:AS49,4,FALSE),V80))))))</f>
        <v>g</v>
      </c>
      <c r="AB80" s="47" t="str">
        <f t="shared" si="23"/>
        <v>OK</v>
      </c>
      <c r="AC80" s="47" t="str">
        <f t="shared" si="24"/>
        <v/>
      </c>
      <c r="AD80" s="47" t="str">
        <f t="shared" si="25"/>
        <v/>
      </c>
      <c r="AE80" s="1"/>
      <c r="AF80" s="48" t="str">
        <f>IF(NOT(AND(LEFT(R80,1)="L",R80&lt;&gt;"LIGNE")),"",IFERROR(VLOOKUP(UPPER(TRIM(V80)),AP4:AS49,2,FALSE),""))</f>
        <v>MASSE</v>
      </c>
      <c r="AG80" s="49">
        <f>IF(NOT(AND(LEFT(R80,1)="L",R80&lt;&gt;"LIGNE")),"",IFERROR(VLOOKUP(UPPER(TRIM(V80)),AP4:AS49,3,FALSE),""))</f>
        <v>1E-3</v>
      </c>
      <c r="AH80" s="49">
        <f t="shared" si="26"/>
        <v>0.15</v>
      </c>
      <c r="AI80" s="49">
        <f t="shared" si="27"/>
        <v>0.29062499999999997</v>
      </c>
      <c r="AJ80" s="49">
        <f t="shared" si="28"/>
        <v>5.3999999999999999E-2</v>
      </c>
      <c r="AK80" s="40">
        <f>IF(R80="RECETTE","",IF(R80="PRINCIPAL AUTEUR",IF(OR(S80="",T80="",V80="",W80="",S80=0),"",IFERROR(IF(OR(VLOOKUP(UPPER(TRIM(SUBSTITUTE(T80,CHAR(160)," "))),AP4:AS49,2,FALSE)&lt;&gt;VLOOKUP(UPPER(TRIM(SUBSTITUTE(W80,CHAR(160)," "))),AP4:AS49,2,FALSE),AND(VLOOKUP(UPPER(TRIM(SUBSTITUTE(T80,CHAR(160)," "))),AP4:AS49,2,FALSE)="AUTRE",UPPER(TRIM(SUBSTITUTE(T80,CHAR(160)," ")))&lt;&gt;UPPER(TRIM(SUBSTITUTE(W80,CHAR(160)," "))))),"",(V80*VLOOKUP(UPPER(TRIM(SUBSTITUTE(W80,CHAR(160)," "))),AP4:AS49,3,FALSE))/(S80*VLOOKUP(UPPER(TRIM(SUBSTITUTE(T80,CHAR(160)," "))),AP4:AS49,3,FALSE))),"")),IFERROR(AK79,"")))</f>
        <v>1.9375</v>
      </c>
      <c r="AL80" s="40">
        <f t="shared" si="29"/>
        <v>0.36</v>
      </c>
      <c r="AM80" s="50" t="str">
        <f t="shared" si="30"/>
        <v>ROTI DE PORC LAQUÉ</v>
      </c>
      <c r="AN80" s="1"/>
      <c r="AO80" s="1"/>
      <c r="AP80" s="65" t="s">
        <v>456</v>
      </c>
      <c r="AQ80" s="1"/>
      <c r="AR80" s="367" t="s">
        <v>324</v>
      </c>
      <c r="AS80" s="358">
        <f t="shared" si="19"/>
        <v>5.0000000000000001E-3</v>
      </c>
      <c r="AT80" s="359">
        <v>5</v>
      </c>
      <c r="BB80" s="369"/>
      <c r="BC80" s="167"/>
      <c r="BD80" s="167"/>
      <c r="BE80" s="192"/>
      <c r="BF80" s="193" t="s">
        <v>526</v>
      </c>
      <c r="BG80" s="59">
        <v>13</v>
      </c>
      <c r="BH80" s="196" t="s">
        <v>323</v>
      </c>
      <c r="BJ80" s="229">
        <v>1</v>
      </c>
    </row>
    <row r="81" spans="1:62" ht="20.100000000000001" customHeight="1" x14ac:dyDescent="0.25">
      <c r="A81" s="232" t="s">
        <v>237</v>
      </c>
      <c r="B81" s="178">
        <f t="shared" si="18"/>
        <v>0</v>
      </c>
      <c r="C81" s="156"/>
      <c r="D81" s="157"/>
      <c r="E81" s="157"/>
      <c r="F81" s="157"/>
      <c r="G81" s="157"/>
      <c r="H81" s="157"/>
      <c r="I81" s="158"/>
      <c r="J81" s="131"/>
      <c r="K81" s="255" t="str">
        <f t="shared" si="20"/>
        <v>A</v>
      </c>
      <c r="L81" s="341"/>
      <c r="M81" s="341"/>
      <c r="N81" s="341"/>
      <c r="O81" s="341"/>
      <c r="P81" s="341"/>
      <c r="Q81" s="1"/>
      <c r="R81" s="186" t="str" cm="1">
        <f t="array" ref="R81">IF(ISBLANK(V81),"","L"&amp;TEXT(--RIGHT(LOOKUP(2,1/(R74:R80&lt;&gt;""),R74:R80),3)+1,"000"))</f>
        <v>L008</v>
      </c>
      <c r="S81" s="61"/>
      <c r="T81" s="62" t="s">
        <v>124</v>
      </c>
      <c r="U81" s="63">
        <v>200</v>
      </c>
      <c r="V81" s="21" t="s">
        <v>272</v>
      </c>
      <c r="W81" s="60"/>
      <c r="X81" s="46">
        <f t="shared" si="21"/>
        <v>72</v>
      </c>
      <c r="Y81" s="46" t="str">
        <f>IF(NOT(AND(LEFT(R81,1)="L",R81&lt;&gt;"LIGNE")),"",IF(UPPER(TRIM(W81))="QS","Qt. suffisante",IF(AJ81="","",IF(AF81="MASSE",IF(AJ81&gt;=1,"Kg","g"),IF(AF81="VOLUME",IF(AJ81&gt;=1,"L","cl"),IFERROR(VLOOKUP(UPPER(TRIM(V81)),AP4:AS49,4,FALSE),V81))))))</f>
        <v>g</v>
      </c>
      <c r="Z81" s="45">
        <f t="shared" si="22"/>
        <v>388</v>
      </c>
      <c r="AA81" s="45" t="str">
        <f>IF(NOT(AND(LEFT(R81,1)="L",R81&lt;&gt;"LIGNE")),"",IF(UPPER(TRIM(W81))="QS","Qt. suffisante",IF(AI81="","",IF(AF81="MASSE",IF(AI81&gt;=1,"Kg","g"),IF(AF81="VOLUME",IF(AI81&gt;=1,"L","cl"),IFERROR(VLOOKUP(UPPER(TRIM(V81)),AP4:AS49,4,FALSE),V81))))))</f>
        <v>g</v>
      </c>
      <c r="AB81" s="47" t="str">
        <f t="shared" si="23"/>
        <v>OK</v>
      </c>
      <c r="AC81" s="47" t="str">
        <f t="shared" si="24"/>
        <v/>
      </c>
      <c r="AD81" s="47" t="str">
        <f t="shared" si="25"/>
        <v/>
      </c>
      <c r="AE81" s="1"/>
      <c r="AF81" s="48" t="str">
        <f>IF(NOT(AND(LEFT(R81,1)="L",R81&lt;&gt;"LIGNE")),"",IFERROR(VLOOKUP(UPPER(TRIM(V81)),AP4:AS49,2,FALSE),""))</f>
        <v>MASSE</v>
      </c>
      <c r="AG81" s="49">
        <f>IF(NOT(AND(LEFT(R81,1)="L",R81&lt;&gt;"LIGNE")),"",IFERROR(VLOOKUP(UPPER(TRIM(V81)),AP4:AS49,3,FALSE),""))</f>
        <v>1E-3</v>
      </c>
      <c r="AH81" s="49">
        <f t="shared" si="26"/>
        <v>0.2</v>
      </c>
      <c r="AI81" s="49">
        <f t="shared" si="27"/>
        <v>0.38750000000000001</v>
      </c>
      <c r="AJ81" s="49">
        <f t="shared" si="28"/>
        <v>7.1999999999999995E-2</v>
      </c>
      <c r="AK81" s="40">
        <f>IF(R81="RECETTE","",IF(R81="PRINCIPAL AUTEUR",IF(OR(S81="",T81="",V81="",W81="",S81=0),"",IFERROR(IF(OR(VLOOKUP(UPPER(TRIM(SUBSTITUTE(T81,CHAR(160)," "))),AP4:AS49,2,FALSE)&lt;&gt;VLOOKUP(UPPER(TRIM(SUBSTITUTE(W81,CHAR(160)," "))),AP4:AS49,2,FALSE),AND(VLOOKUP(UPPER(TRIM(SUBSTITUTE(T81,CHAR(160)," "))),AP4:AS49,2,FALSE)="AUTRE",UPPER(TRIM(SUBSTITUTE(T81,CHAR(160)," ")))&lt;&gt;UPPER(TRIM(SUBSTITUTE(W81,CHAR(160)," "))))),"",(V81*VLOOKUP(UPPER(TRIM(SUBSTITUTE(W81,CHAR(160)," "))),AP4:AS49,3,FALSE))/(S81*VLOOKUP(UPPER(TRIM(SUBSTITUTE(T81,CHAR(160)," "))),AP4:AS49,3,FALSE))),"")),IFERROR(AK80,"")))</f>
        <v>1.9375</v>
      </c>
      <c r="AL81" s="40">
        <f t="shared" si="29"/>
        <v>0.36</v>
      </c>
      <c r="AM81" s="50" t="str">
        <f t="shared" si="30"/>
        <v>ROTI DE PORC LAQUÉ</v>
      </c>
      <c r="AN81" s="1"/>
      <c r="AO81" s="1"/>
      <c r="AP81" s="65" t="s">
        <v>457</v>
      </c>
      <c r="AQ81" s="1"/>
      <c r="AR81" s="367" t="s">
        <v>326</v>
      </c>
      <c r="AS81" s="358">
        <f t="shared" si="19"/>
        <v>1.4999999999999999E-2</v>
      </c>
      <c r="AT81" s="359">
        <v>15</v>
      </c>
      <c r="BB81" s="369"/>
      <c r="BC81" s="167"/>
      <c r="BD81" s="167"/>
      <c r="BE81" s="192"/>
      <c r="BF81" s="193" t="s">
        <v>527</v>
      </c>
      <c r="BG81" s="59">
        <v>1.5</v>
      </c>
      <c r="BH81" s="197" t="s">
        <v>0</v>
      </c>
      <c r="BJ81" s="229">
        <v>1</v>
      </c>
    </row>
    <row r="82" spans="1:62" ht="20.100000000000001" customHeight="1" x14ac:dyDescent="0.35">
      <c r="A82" s="232" t="s">
        <v>237</v>
      </c>
      <c r="B82" s="178">
        <f t="shared" si="18"/>
        <v>0</v>
      </c>
      <c r="C82" s="156"/>
      <c r="D82" s="157"/>
      <c r="E82" s="157"/>
      <c r="F82" s="157"/>
      <c r="G82" s="157"/>
      <c r="H82" s="157"/>
      <c r="I82" s="158"/>
      <c r="J82" s="131"/>
      <c r="K82" s="255" t="str">
        <f t="shared" si="20"/>
        <v>A</v>
      </c>
      <c r="L82" s="341"/>
      <c r="M82" s="341"/>
      <c r="N82" s="341"/>
      <c r="O82" s="341"/>
      <c r="P82" s="341"/>
      <c r="Q82" s="1"/>
      <c r="R82" s="186" t="str" cm="1">
        <f t="array" ref="R82">IF(ISBLANK(V82),"","L"&amp;TEXT(--RIGHT(LOOKUP(2,1/(R74:R81&lt;&gt;""),R74:R81),3)+1,"000"))</f>
        <v>L009</v>
      </c>
      <c r="S82" s="110"/>
      <c r="T82" s="62" t="s">
        <v>96</v>
      </c>
      <c r="U82" s="63">
        <v>12</v>
      </c>
      <c r="V82" s="21" t="s">
        <v>272</v>
      </c>
      <c r="W82" s="60"/>
      <c r="X82" s="46">
        <f t="shared" si="21"/>
        <v>4</v>
      </c>
      <c r="Y82" s="46" t="str">
        <f>IF(NOT(AND(LEFT(R82,1)="L",R82&lt;&gt;"LIGNE")),"",IF(UPPER(TRIM(W82))="QS","Qt. suffisante",IF(AJ82="","",IF(AF82="MASSE",IF(AJ82&gt;=1,"Kg","g"),IF(AF82="VOLUME",IF(AJ82&gt;=1,"L","cl"),IFERROR(VLOOKUP(UPPER(TRIM(V82)),AP4:AS49,4,FALSE),V82))))))</f>
        <v>g</v>
      </c>
      <c r="Z82" s="45">
        <f t="shared" si="22"/>
        <v>23</v>
      </c>
      <c r="AA82" s="45" t="str">
        <f>IF(NOT(AND(LEFT(R82,1)="L",R82&lt;&gt;"LIGNE")),"",IF(UPPER(TRIM(W82))="QS","Qt. suffisante",IF(AI82="","",IF(AF82="MASSE",IF(AI82&gt;=1,"Kg","g"),IF(AF82="VOLUME",IF(AI82&gt;=1,"L","cl"),IFERROR(VLOOKUP(UPPER(TRIM(V82)),AP4:AS49,4,FALSE),V82))))))</f>
        <v>g</v>
      </c>
      <c r="AB82" s="47" t="str">
        <f t="shared" si="23"/>
        <v>OK</v>
      </c>
      <c r="AC82" s="47" t="str">
        <f t="shared" si="24"/>
        <v/>
      </c>
      <c r="AD82" s="47" t="str">
        <f t="shared" si="25"/>
        <v/>
      </c>
      <c r="AE82" s="1"/>
      <c r="AF82" s="48" t="str">
        <f>IF(NOT(AND(LEFT(R82,1)="L",R82&lt;&gt;"LIGNE")),"",IFERROR(VLOOKUP(UPPER(TRIM(V82)),AP4:AS49,2,FALSE),""))</f>
        <v>MASSE</v>
      </c>
      <c r="AG82" s="49">
        <f>IF(NOT(AND(LEFT(R82,1)="L",R82&lt;&gt;"LIGNE")),"",IFERROR(VLOOKUP(UPPER(TRIM(V82)),AP4:AS49,3,FALSE),""))</f>
        <v>1E-3</v>
      </c>
      <c r="AH82" s="49">
        <f t="shared" si="26"/>
        <v>1.2E-2</v>
      </c>
      <c r="AI82" s="49">
        <f t="shared" si="27"/>
        <v>2.325E-2</v>
      </c>
      <c r="AJ82" s="49">
        <f t="shared" si="28"/>
        <v>4.3200000000000001E-3</v>
      </c>
      <c r="AK82" s="40">
        <f>IF(R82="RECETTE","",IF(R82="PRINCIPAL AUTEUR",IF(OR(S82="",T82="",V82="",W82="",S82=0),"",IFERROR(IF(OR(VLOOKUP(UPPER(TRIM(SUBSTITUTE(T82,CHAR(160)," "))),AP4:AS49,2,FALSE)&lt;&gt;VLOOKUP(UPPER(TRIM(SUBSTITUTE(W82,CHAR(160)," "))),AP4:AS49,2,FALSE),AND(VLOOKUP(UPPER(TRIM(SUBSTITUTE(T82,CHAR(160)," "))),AP4:AS49,2,FALSE)="AUTRE",UPPER(TRIM(SUBSTITUTE(T82,CHAR(160)," ")))&lt;&gt;UPPER(TRIM(SUBSTITUTE(W82,CHAR(160)," "))))),"",(V82*VLOOKUP(UPPER(TRIM(SUBSTITUTE(W82,CHAR(160)," "))),AP4:AS49,3,FALSE))/(S82*VLOOKUP(UPPER(TRIM(SUBSTITUTE(T82,CHAR(160)," "))),AP4:AS49,3,FALSE))),"")),IFERROR(AK81,"")))</f>
        <v>1.9375</v>
      </c>
      <c r="AL82" s="40">
        <f t="shared" si="29"/>
        <v>0.36</v>
      </c>
      <c r="AM82" s="50" t="str">
        <f t="shared" si="30"/>
        <v>ROTI DE PORC LAQUÉ</v>
      </c>
      <c r="AN82" s="1"/>
      <c r="AO82" s="1"/>
      <c r="AP82" s="65" t="s">
        <v>450</v>
      </c>
      <c r="AQ82" s="1"/>
      <c r="AR82" s="370" t="s">
        <v>327</v>
      </c>
      <c r="AS82" s="371">
        <f t="shared" si="19"/>
        <v>1.25E-3</v>
      </c>
      <c r="AT82" s="368">
        <v>1.25</v>
      </c>
      <c r="BB82" s="362"/>
      <c r="BC82" s="360"/>
      <c r="BD82" s="310"/>
      <c r="BE82" s="310"/>
      <c r="BF82" s="372" t="s">
        <v>482</v>
      </c>
      <c r="BG82" s="310"/>
      <c r="BH82" s="311"/>
      <c r="BJ82" s="229">
        <v>1</v>
      </c>
    </row>
    <row r="83" spans="1:62" ht="20.100000000000001" customHeight="1" x14ac:dyDescent="0.35">
      <c r="A83" s="232" t="s">
        <v>237</v>
      </c>
      <c r="B83" s="178">
        <f t="shared" si="18"/>
        <v>0</v>
      </c>
      <c r="C83" s="156"/>
      <c r="D83" s="157"/>
      <c r="E83" s="157"/>
      <c r="F83" s="157"/>
      <c r="G83" s="157"/>
      <c r="H83" s="157"/>
      <c r="I83" s="158"/>
      <c r="J83" s="131"/>
      <c r="K83" s="255" t="str">
        <f t="shared" si="20"/>
        <v>A</v>
      </c>
      <c r="L83" s="341"/>
      <c r="M83" s="341"/>
      <c r="N83" s="341"/>
      <c r="O83" s="341"/>
      <c r="P83" s="341"/>
      <c r="Q83" s="1"/>
      <c r="R83" s="186" t="str" cm="1">
        <f t="array" ref="R83">IF(ISBLANK(V83),"","L"&amp;TEXT(--RIGHT(LOOKUP(2,1/(R74:R82&lt;&gt;""),R74:R82),3)+1,"000"))</f>
        <v>L010</v>
      </c>
      <c r="S83" s="61"/>
      <c r="T83" s="62" t="s">
        <v>94</v>
      </c>
      <c r="U83" s="63">
        <v>50</v>
      </c>
      <c r="V83" s="21" t="s">
        <v>272</v>
      </c>
      <c r="W83" s="60"/>
      <c r="X83" s="46">
        <f t="shared" si="21"/>
        <v>18</v>
      </c>
      <c r="Y83" s="46" t="str">
        <f>IF(NOT(AND(LEFT(R83,1)="L",R83&lt;&gt;"LIGNE")),"",IF(UPPER(TRIM(W83))="QS","Qt. suffisante",IF(AJ83="","",IF(AF83="MASSE",IF(AJ83&gt;=1,"Kg","g"),IF(AF83="VOLUME",IF(AJ83&gt;=1,"L","cl"),IFERROR(VLOOKUP(UPPER(TRIM(V83)),AP4:AS49,4,FALSE),V83))))))</f>
        <v>g</v>
      </c>
      <c r="Z83" s="45">
        <f t="shared" si="22"/>
        <v>97</v>
      </c>
      <c r="AA83" s="45" t="str">
        <f>IF(NOT(AND(LEFT(R83,1)="L",R83&lt;&gt;"LIGNE")),"",IF(UPPER(TRIM(W83))="QS","Qt. suffisante",IF(AI83="","",IF(AF83="MASSE",IF(AI83&gt;=1,"Kg","g"),IF(AF83="VOLUME",IF(AI83&gt;=1,"L","cl"),IFERROR(VLOOKUP(UPPER(TRIM(V83)),AP4:AS49,4,FALSE),V83))))))</f>
        <v>g</v>
      </c>
      <c r="AB83" s="47" t="str">
        <f t="shared" si="23"/>
        <v>OK</v>
      </c>
      <c r="AC83" s="47" t="str">
        <f t="shared" si="24"/>
        <v/>
      </c>
      <c r="AD83" s="47" t="str">
        <f t="shared" si="25"/>
        <v/>
      </c>
      <c r="AE83" s="1"/>
      <c r="AF83" s="48" t="str">
        <f>IF(NOT(AND(LEFT(R83,1)="L",R83&lt;&gt;"LIGNE")),"",IFERROR(VLOOKUP(UPPER(TRIM(V83)),AP4:AS49,2,FALSE),""))</f>
        <v>MASSE</v>
      </c>
      <c r="AG83" s="49">
        <f>IF(NOT(AND(LEFT(R83,1)="L",R83&lt;&gt;"LIGNE")),"",IFERROR(VLOOKUP(UPPER(TRIM(V83)),AP4:AS49,3,FALSE),""))</f>
        <v>1E-3</v>
      </c>
      <c r="AH83" s="49">
        <f t="shared" si="26"/>
        <v>0.05</v>
      </c>
      <c r="AI83" s="49">
        <f t="shared" si="27"/>
        <v>9.6875000000000003E-2</v>
      </c>
      <c r="AJ83" s="49">
        <f t="shared" si="28"/>
        <v>1.7999999999999999E-2</v>
      </c>
      <c r="AK83" s="40">
        <f>IF(R83="RECETTE","",IF(R83="PRINCIPAL AUTEUR",IF(OR(S83="",T83="",V83="",W83="",S83=0),"",IFERROR(IF(OR(VLOOKUP(UPPER(TRIM(SUBSTITUTE(T83,CHAR(160)," "))),AP4:AS49,2,FALSE)&lt;&gt;VLOOKUP(UPPER(TRIM(SUBSTITUTE(W83,CHAR(160)," "))),AP4:AS49,2,FALSE),AND(VLOOKUP(UPPER(TRIM(SUBSTITUTE(T83,CHAR(160)," "))),AP4:AS49,2,FALSE)="AUTRE",UPPER(TRIM(SUBSTITUTE(T83,CHAR(160)," ")))&lt;&gt;UPPER(TRIM(SUBSTITUTE(W83,CHAR(160)," "))))),"",(V83*VLOOKUP(UPPER(TRIM(SUBSTITUTE(W83,CHAR(160)," "))),AP4:AS49,3,FALSE))/(S83*VLOOKUP(UPPER(TRIM(SUBSTITUTE(T83,CHAR(160)," "))),AP4:AS49,3,FALSE))),"")),IFERROR(AK82,"")))</f>
        <v>1.9375</v>
      </c>
      <c r="AL83" s="40">
        <f t="shared" si="29"/>
        <v>0.36</v>
      </c>
      <c r="AM83" s="50" t="str">
        <f t="shared" si="30"/>
        <v>ROTI DE PORC LAQUÉ</v>
      </c>
      <c r="AN83" s="1"/>
      <c r="AO83" s="1"/>
      <c r="AP83" s="65" t="s">
        <v>451</v>
      </c>
      <c r="AQ83" s="1"/>
      <c r="AR83" s="370" t="s">
        <v>329</v>
      </c>
      <c r="AS83" s="373">
        <f t="shared" si="19"/>
        <v>2.5000000000000001E-3</v>
      </c>
      <c r="AT83" s="374">
        <v>2.5</v>
      </c>
      <c r="BB83" s="362"/>
      <c r="BC83" s="360"/>
      <c r="BD83" s="310"/>
      <c r="BE83" s="310"/>
      <c r="BF83" s="363"/>
      <c r="BG83" s="310"/>
      <c r="BH83" s="311"/>
      <c r="BJ83" s="229">
        <v>1</v>
      </c>
    </row>
    <row r="84" spans="1:62" ht="20.100000000000001" customHeight="1" x14ac:dyDescent="0.35">
      <c r="A84" s="232" t="s">
        <v>237</v>
      </c>
      <c r="B84" s="178">
        <f t="shared" si="18"/>
        <v>0</v>
      </c>
      <c r="C84" s="156"/>
      <c r="D84" s="157"/>
      <c r="E84" s="157"/>
      <c r="F84" s="157"/>
      <c r="G84" s="157"/>
      <c r="H84" s="157"/>
      <c r="I84" s="158"/>
      <c r="J84" s="131" t="s">
        <v>237</v>
      </c>
      <c r="K84" s="255" t="str">
        <f t="shared" si="20"/>
        <v>A</v>
      </c>
      <c r="L84" s="341"/>
      <c r="M84" s="341"/>
      <c r="N84" s="341"/>
      <c r="O84" s="341"/>
      <c r="P84" s="341"/>
      <c r="Q84" s="1"/>
      <c r="R84" s="186" t="str" cm="1">
        <f t="array" ref="R84">IF(ISBLANK(V84),"","L"&amp;TEXT(--RIGHT(LOOKUP(2,1/(R74:R83&lt;&gt;""),R74:R83),3)+1,"000"))</f>
        <v>L011</v>
      </c>
      <c r="S84" s="61"/>
      <c r="T84" s="62" t="s">
        <v>125</v>
      </c>
      <c r="U84" s="63">
        <v>500</v>
      </c>
      <c r="V84" s="21" t="s">
        <v>272</v>
      </c>
      <c r="W84" s="60"/>
      <c r="X84" s="46">
        <f t="shared" si="21"/>
        <v>180</v>
      </c>
      <c r="Y84" s="46" t="str">
        <f>IF(NOT(AND(LEFT(R84,1)="L",R84&lt;&gt;"LIGNE")),"",IF(UPPER(TRIM(W84))="QS","Qt. suffisante",IF(AJ84="","",IF(AF84="MASSE",IF(AJ84&gt;=1,"Kg","g"),IF(AF84="VOLUME",IF(AJ84&gt;=1,"L","cl"),IFERROR(VLOOKUP(UPPER(TRIM(V84)),AP4:AS49,4,FALSE),V84))))))</f>
        <v>g</v>
      </c>
      <c r="Z84" s="45">
        <f t="shared" si="22"/>
        <v>969</v>
      </c>
      <c r="AA84" s="45" t="str">
        <f>IF(NOT(AND(LEFT(R84,1)="L",R84&lt;&gt;"LIGNE")),"",IF(UPPER(TRIM(W84))="QS","Qt. suffisante",IF(AI84="","",IF(AF84="MASSE",IF(AI84&gt;=1,"Kg","g"),IF(AF84="VOLUME",IF(AI84&gt;=1,"L","cl"),IFERROR(VLOOKUP(UPPER(TRIM(V84)),AP4:AS49,4,FALSE),V84))))))</f>
        <v>g</v>
      </c>
      <c r="AB84" s="47" t="str">
        <f t="shared" si="23"/>
        <v>OK</v>
      </c>
      <c r="AC84" s="47" t="str">
        <f t="shared" si="24"/>
        <v/>
      </c>
      <c r="AD84" s="47" t="str">
        <f t="shared" si="25"/>
        <v/>
      </c>
      <c r="AE84" s="1"/>
      <c r="AF84" s="48" t="str">
        <f>IF(NOT(AND(LEFT(R84,1)="L",R84&lt;&gt;"LIGNE")),"",IFERROR(VLOOKUP(UPPER(TRIM(V84)),AP4:AS49,2,FALSE),""))</f>
        <v>MASSE</v>
      </c>
      <c r="AG84" s="49">
        <f>IF(NOT(AND(LEFT(R84,1)="L",R84&lt;&gt;"LIGNE")),"",IFERROR(VLOOKUP(UPPER(TRIM(V84)),AP4:AS49,3,FALSE),""))</f>
        <v>1E-3</v>
      </c>
      <c r="AH84" s="49">
        <f t="shared" si="26"/>
        <v>0.5</v>
      </c>
      <c r="AI84" s="49">
        <f t="shared" si="27"/>
        <v>0.96875</v>
      </c>
      <c r="AJ84" s="49">
        <f t="shared" si="28"/>
        <v>0.18</v>
      </c>
      <c r="AK84" s="40">
        <f>IF(R84="RECETTE","",IF(R84="PRINCIPAL AUTEUR",IF(OR(S84="",T84="",V84="",W84="",S84=0),"",IFERROR(IF(OR(VLOOKUP(UPPER(TRIM(SUBSTITUTE(T84,CHAR(160)," "))),AP4:AS49,2,FALSE)&lt;&gt;VLOOKUP(UPPER(TRIM(SUBSTITUTE(W84,CHAR(160)," "))),AP4:AS49,2,FALSE),AND(VLOOKUP(UPPER(TRIM(SUBSTITUTE(T84,CHAR(160)," "))),AP4:AS49,2,FALSE)="AUTRE",UPPER(TRIM(SUBSTITUTE(T84,CHAR(160)," ")))&lt;&gt;UPPER(TRIM(SUBSTITUTE(W84,CHAR(160)," "))))),"",(V84*VLOOKUP(UPPER(TRIM(SUBSTITUTE(W84,CHAR(160)," "))),AP4:AS49,3,FALSE))/(S84*VLOOKUP(UPPER(TRIM(SUBSTITUTE(T84,CHAR(160)," "))),AP4:AS49,3,FALSE))),"")),IFERROR(AK83,"")))</f>
        <v>1.9375</v>
      </c>
      <c r="AL84" s="40">
        <f t="shared" si="29"/>
        <v>0.36</v>
      </c>
      <c r="AM84" s="50" t="str">
        <f t="shared" si="30"/>
        <v>ROTI DE PORC LAQUÉ</v>
      </c>
      <c r="AN84" s="1"/>
      <c r="AO84" s="1"/>
      <c r="AP84" s="65" t="s">
        <v>452</v>
      </c>
      <c r="AQ84" s="1"/>
      <c r="AR84" s="370" t="s">
        <v>331</v>
      </c>
      <c r="AS84" s="373">
        <f t="shared" si="19"/>
        <v>4.4999999999999997E-3</v>
      </c>
      <c r="AT84" s="374">
        <v>4.5</v>
      </c>
      <c r="BB84" s="362"/>
      <c r="BC84" s="360"/>
      <c r="BD84" s="310"/>
      <c r="BE84" s="310"/>
      <c r="BF84" s="310"/>
      <c r="BG84" s="310"/>
      <c r="BH84" s="311"/>
      <c r="BJ84" s="229">
        <v>1</v>
      </c>
    </row>
    <row r="85" spans="1:62" ht="20.100000000000001" customHeight="1" x14ac:dyDescent="0.35">
      <c r="A85" s="232" t="s">
        <v>237</v>
      </c>
      <c r="B85" s="178">
        <f t="shared" si="18"/>
        <v>0</v>
      </c>
      <c r="C85" s="156"/>
      <c r="D85" s="157"/>
      <c r="E85" s="157"/>
      <c r="F85" s="157"/>
      <c r="G85" s="157"/>
      <c r="H85" s="157"/>
      <c r="I85" s="158"/>
      <c r="J85" s="131" t="s">
        <v>237</v>
      </c>
      <c r="K85" s="255" t="str">
        <f t="shared" si="20"/>
        <v>A</v>
      </c>
      <c r="L85" s="341"/>
      <c r="M85" s="341"/>
      <c r="N85" s="341"/>
      <c r="O85" s="341"/>
      <c r="P85" s="341"/>
      <c r="Q85" s="1"/>
      <c r="R85" s="186" t="str" cm="1">
        <f t="array" ref="R85">IF(ISBLANK(V85),"","L"&amp;TEXT(--RIGHT(LOOKUP(2,1/(R74:R84&lt;&gt;""),R74:R84),3)+1,"000"))</f>
        <v>L012</v>
      </c>
      <c r="S85" s="61"/>
      <c r="T85" s="62" t="s">
        <v>126</v>
      </c>
      <c r="U85" s="63">
        <v>25</v>
      </c>
      <c r="V85" s="55" t="s">
        <v>312</v>
      </c>
      <c r="W85" s="60"/>
      <c r="X85" s="46">
        <f t="shared" si="21"/>
        <v>9</v>
      </c>
      <c r="Y85" s="46" t="str">
        <f>IF(NOT(AND(LEFT(R85,1)="L",R85&lt;&gt;"LIGNE")),"",IF(UPPER(TRIM(W85))="QS","Qt. suffisante",IF(AJ85="","",IF(AF85="MASSE",IF(AJ85&gt;=1,"Kg","g"),IF(AF85="VOLUME",IF(AJ85&gt;=1,"L","cl"),IFERROR(VLOOKUP(UPPER(TRIM(V85)),AP4:AS49,4,FALSE),V85))))))</f>
        <v>cl</v>
      </c>
      <c r="Z85" s="45">
        <f t="shared" si="22"/>
        <v>48</v>
      </c>
      <c r="AA85" s="45" t="str">
        <f>IF(NOT(AND(LEFT(R85,1)="L",R85&lt;&gt;"LIGNE")),"",IF(UPPER(TRIM(W85))="QS","Qt. suffisante",IF(AI85="","",IF(AF85="MASSE",IF(AI85&gt;=1,"Kg","g"),IF(AF85="VOLUME",IF(AI85&gt;=1,"L","cl"),IFERROR(VLOOKUP(UPPER(TRIM(V85)),AP4:AS49,4,FALSE),V85))))))</f>
        <v>cl</v>
      </c>
      <c r="AB85" s="47" t="str">
        <f t="shared" si="23"/>
        <v>OK</v>
      </c>
      <c r="AC85" s="47" t="str">
        <f t="shared" si="24"/>
        <v/>
      </c>
      <c r="AD85" s="47" t="str">
        <f t="shared" si="25"/>
        <v/>
      </c>
      <c r="AE85" s="1"/>
      <c r="AF85" s="48" t="str">
        <f>IF(NOT(AND(LEFT(R85,1)="L",R85&lt;&gt;"LIGNE")),"",IFERROR(VLOOKUP(UPPER(TRIM(V85)),AP4:AS49,2,FALSE),""))</f>
        <v>VOLUME</v>
      </c>
      <c r="AG85" s="49">
        <f>IF(NOT(AND(LEFT(R85,1)="L",R85&lt;&gt;"LIGNE")),"",IFERROR(VLOOKUP(UPPER(TRIM(V85)),AP4:AS49,3,FALSE),""))</f>
        <v>0.01</v>
      </c>
      <c r="AH85" s="49">
        <f t="shared" si="26"/>
        <v>0.25</v>
      </c>
      <c r="AI85" s="49">
        <f t="shared" si="27"/>
        <v>0.484375</v>
      </c>
      <c r="AJ85" s="49">
        <f t="shared" si="28"/>
        <v>0.09</v>
      </c>
      <c r="AK85" s="40">
        <f>IF(R85="RECETTE","",IF(R85="PRINCIPAL AUTEUR",IF(OR(S85="",T85="",V85="",W85="",S85=0),"",IFERROR(IF(OR(VLOOKUP(UPPER(TRIM(SUBSTITUTE(T85,CHAR(160)," "))),AP4:AS49,2,FALSE)&lt;&gt;VLOOKUP(UPPER(TRIM(SUBSTITUTE(W85,CHAR(160)," "))),AP4:AS49,2,FALSE),AND(VLOOKUP(UPPER(TRIM(SUBSTITUTE(T85,CHAR(160)," "))),AP4:AS49,2,FALSE)="AUTRE",UPPER(TRIM(SUBSTITUTE(T85,CHAR(160)," ")))&lt;&gt;UPPER(TRIM(SUBSTITUTE(W85,CHAR(160)," "))))),"",(V85*VLOOKUP(UPPER(TRIM(SUBSTITUTE(W85,CHAR(160)," "))),AP4:AS49,3,FALSE))/(S85*VLOOKUP(UPPER(TRIM(SUBSTITUTE(T85,CHAR(160)," "))),AP4:AS49,3,FALSE))),"")),IFERROR(AK84,"")))</f>
        <v>1.9375</v>
      </c>
      <c r="AL85" s="40">
        <f t="shared" si="29"/>
        <v>0.36</v>
      </c>
      <c r="AM85" s="50" t="str">
        <f t="shared" si="30"/>
        <v>ROTI DE PORC LAQUÉ</v>
      </c>
      <c r="AN85" s="1"/>
      <c r="AO85" s="1"/>
      <c r="AP85" s="65" t="s">
        <v>453</v>
      </c>
      <c r="AQ85" s="1"/>
      <c r="AR85" s="370" t="s">
        <v>333</v>
      </c>
      <c r="AS85" s="358">
        <f t="shared" si="19"/>
        <v>5.0000000000000001E-3</v>
      </c>
      <c r="AT85" s="359">
        <v>5</v>
      </c>
      <c r="BB85" s="362"/>
      <c r="BC85" s="375" t="s">
        <v>532</v>
      </c>
      <c r="BD85" s="375"/>
      <c r="BE85" s="376"/>
      <c r="BF85" s="376"/>
      <c r="BG85" s="376"/>
      <c r="BH85" s="311"/>
      <c r="BJ85" s="229">
        <v>1</v>
      </c>
    </row>
    <row r="86" spans="1:62" ht="20.100000000000001" customHeight="1" x14ac:dyDescent="0.35">
      <c r="A86" s="232" t="s">
        <v>237</v>
      </c>
      <c r="B86" s="178">
        <f t="shared" si="18"/>
        <v>0</v>
      </c>
      <c r="C86" s="156"/>
      <c r="D86" s="157"/>
      <c r="E86" s="157"/>
      <c r="F86" s="157"/>
      <c r="G86" s="157"/>
      <c r="H86" s="157"/>
      <c r="I86" s="158"/>
      <c r="J86" s="131" t="s">
        <v>237</v>
      </c>
      <c r="K86" s="255" t="str">
        <f t="shared" si="20"/>
        <v>A</v>
      </c>
      <c r="L86" s="341"/>
      <c r="M86" s="341"/>
      <c r="N86" s="341"/>
      <c r="O86" s="341"/>
      <c r="P86" s="341"/>
      <c r="Q86" s="1"/>
      <c r="R86" s="186" t="str" cm="1">
        <f t="array" ref="R86">IF(ISBLANK(V86),"","L"&amp;TEXT(--RIGHT(LOOKUP(2,1/(R74:R85&lt;&gt;""),R74:R85),3)+1,"000"))</f>
        <v>L013</v>
      </c>
      <c r="S86" s="61"/>
      <c r="T86" s="62" t="s">
        <v>127</v>
      </c>
      <c r="U86" s="63">
        <v>5</v>
      </c>
      <c r="V86" s="21" t="s">
        <v>272</v>
      </c>
      <c r="W86" s="60"/>
      <c r="X86" s="46">
        <f t="shared" si="21"/>
        <v>2</v>
      </c>
      <c r="Y86" s="46" t="str">
        <f>IF(NOT(AND(LEFT(R86,1)="L",R86&lt;&gt;"LIGNE")),"",IF(UPPER(TRIM(W86))="QS","Qt. suffisante",IF(AJ86="","",IF(AF86="MASSE",IF(AJ86&gt;=1,"Kg","g"),IF(AF86="VOLUME",IF(AJ86&gt;=1,"L","cl"),IFERROR(VLOOKUP(UPPER(TRIM(V86)),AP4:AS49,4,FALSE),V86))))))</f>
        <v>g</v>
      </c>
      <c r="Z86" s="45">
        <f t="shared" si="22"/>
        <v>10</v>
      </c>
      <c r="AA86" s="45" t="str">
        <f>IF(NOT(AND(LEFT(R86,1)="L",R86&lt;&gt;"LIGNE")),"",IF(UPPER(TRIM(W86))="QS","Qt. suffisante",IF(AI86="","",IF(AF86="MASSE",IF(AI86&gt;=1,"Kg","g"),IF(AF86="VOLUME",IF(AI86&gt;=1,"L","cl"),IFERROR(VLOOKUP(UPPER(TRIM(V86)),AP4:AS49,4,FALSE),V86))))))</f>
        <v>g</v>
      </c>
      <c r="AB86" s="47" t="str">
        <f t="shared" si="23"/>
        <v>OK</v>
      </c>
      <c r="AC86" s="47" t="str">
        <f t="shared" si="24"/>
        <v/>
      </c>
      <c r="AD86" s="47" t="str">
        <f t="shared" si="25"/>
        <v/>
      </c>
      <c r="AE86" s="1"/>
      <c r="AF86" s="48" t="str">
        <f>IF(NOT(AND(LEFT(R86,1)="L",R86&lt;&gt;"LIGNE")),"",IFERROR(VLOOKUP(UPPER(TRIM(V86)),AP4:AS49,2,FALSE),""))</f>
        <v>MASSE</v>
      </c>
      <c r="AG86" s="49">
        <f>IF(NOT(AND(LEFT(R86,1)="L",R86&lt;&gt;"LIGNE")),"",IFERROR(VLOOKUP(UPPER(TRIM(V86)),AP4:AS49,3,FALSE),""))</f>
        <v>1E-3</v>
      </c>
      <c r="AH86" s="49">
        <f t="shared" si="26"/>
        <v>5.0000000000000001E-3</v>
      </c>
      <c r="AI86" s="49">
        <f t="shared" si="27"/>
        <v>9.6874999999999999E-3</v>
      </c>
      <c r="AJ86" s="49">
        <f t="shared" si="28"/>
        <v>1.8E-3</v>
      </c>
      <c r="AK86" s="40">
        <f>IF(R86="RECETTE","",IF(R86="PRINCIPAL AUTEUR",IF(OR(S86="",T86="",V86="",W86="",S86=0),"",IFERROR(IF(OR(VLOOKUP(UPPER(TRIM(SUBSTITUTE(T86,CHAR(160)," "))),AP4:AS49,2,FALSE)&lt;&gt;VLOOKUP(UPPER(TRIM(SUBSTITUTE(W86,CHAR(160)," "))),AP4:AS49,2,FALSE),AND(VLOOKUP(UPPER(TRIM(SUBSTITUTE(T86,CHAR(160)," "))),AP4:AS49,2,FALSE)="AUTRE",UPPER(TRIM(SUBSTITUTE(T86,CHAR(160)," ")))&lt;&gt;UPPER(TRIM(SUBSTITUTE(W86,CHAR(160)," "))))),"",(V86*VLOOKUP(UPPER(TRIM(SUBSTITUTE(W86,CHAR(160)," "))),AP4:AS49,3,FALSE))/(S86*VLOOKUP(UPPER(TRIM(SUBSTITUTE(T86,CHAR(160)," "))),AP4:AS49,3,FALSE))),"")),IFERROR(AK85,"")))</f>
        <v>1.9375</v>
      </c>
      <c r="AL86" s="40">
        <f t="shared" si="29"/>
        <v>0.36</v>
      </c>
      <c r="AM86" s="50" t="str">
        <f t="shared" si="30"/>
        <v>ROTI DE PORC LAQUÉ</v>
      </c>
      <c r="AN86" s="1"/>
      <c r="AO86" s="1"/>
      <c r="AP86" s="65" t="s">
        <v>458</v>
      </c>
      <c r="AQ86" s="1"/>
      <c r="AR86" s="370" t="s">
        <v>334</v>
      </c>
      <c r="AS86" s="373">
        <f t="shared" si="19"/>
        <v>7.4999999999999997E-3</v>
      </c>
      <c r="AT86" s="374">
        <v>7.5</v>
      </c>
      <c r="BB86" s="362"/>
      <c r="BC86" s="139" t="s">
        <v>472</v>
      </c>
      <c r="BD86" s="139"/>
      <c r="BE86" s="139"/>
      <c r="BF86" s="139"/>
      <c r="BG86" s="139"/>
      <c r="BH86" s="311"/>
      <c r="BJ86" s="229">
        <v>1</v>
      </c>
    </row>
    <row r="87" spans="1:62" ht="20.100000000000001" customHeight="1" x14ac:dyDescent="0.35">
      <c r="A87" s="232" t="s">
        <v>237</v>
      </c>
      <c r="B87" s="178">
        <f t="shared" si="18"/>
        <v>0</v>
      </c>
      <c r="C87" s="156"/>
      <c r="D87" s="157"/>
      <c r="E87" s="157"/>
      <c r="F87" s="157"/>
      <c r="G87" s="157"/>
      <c r="H87" s="157"/>
      <c r="I87" s="158"/>
      <c r="J87" s="131" t="s">
        <v>237</v>
      </c>
      <c r="K87" s="255" t="str">
        <f t="shared" si="20"/>
        <v>A</v>
      </c>
      <c r="L87" s="341"/>
      <c r="M87" s="341"/>
      <c r="N87" s="341"/>
      <c r="O87" s="341"/>
      <c r="P87" s="341"/>
      <c r="Q87" s="1"/>
      <c r="R87" s="186" t="str" cm="1">
        <f t="array" ref="R87">IF(ISBLANK(V87),"","L"&amp;TEXT(--RIGHT(LOOKUP(2,1/(R74:R86&lt;&gt;""),R74:R86),3)+1,"000"))</f>
        <v>L014</v>
      </c>
      <c r="S87" s="61"/>
      <c r="T87" s="62" t="s">
        <v>128</v>
      </c>
      <c r="U87" s="63">
        <v>1</v>
      </c>
      <c r="V87" s="64" t="s">
        <v>318</v>
      </c>
      <c r="W87" s="60"/>
      <c r="X87" s="46">
        <f t="shared" si="21"/>
        <v>18</v>
      </c>
      <c r="Y87" s="46" t="str">
        <f>IF(NOT(AND(LEFT(R87,1)="L",R87&lt;&gt;"LIGNE")),"",IF(UPPER(TRIM(W87))="QS","Qt. suffisante",IF(AJ87="","",IF(AF87="MASSE",IF(AJ87&gt;=1,"Kg","g"),IF(AF87="VOLUME",IF(AJ87&gt;=1,"L","cl"),IFERROR(VLOOKUP(UPPER(TRIM(V87)),AP4:AS49,4,FALSE),V87))))))</f>
        <v>cl</v>
      </c>
      <c r="Z87" s="45">
        <f t="shared" si="22"/>
        <v>97</v>
      </c>
      <c r="AA87" s="45" t="str">
        <f>IF(NOT(AND(LEFT(R87,1)="L",R87&lt;&gt;"LIGNE")),"",IF(UPPER(TRIM(W87))="QS","Qt. suffisante",IF(AI87="","",IF(AF87="MASSE",IF(AI87&gt;=1,"Kg","g"),IF(AF87="VOLUME",IF(AI87&gt;=1,"L","cl"),IFERROR(VLOOKUP(UPPER(TRIM(V87)),AP4:AS49,4,FALSE),V87))))))</f>
        <v>cl</v>
      </c>
      <c r="AB87" s="47" t="str">
        <f t="shared" si="23"/>
        <v>OK</v>
      </c>
      <c r="AC87" s="47" t="str">
        <f t="shared" si="24"/>
        <v/>
      </c>
      <c r="AD87" s="47" t="str">
        <f t="shared" si="25"/>
        <v/>
      </c>
      <c r="AE87" s="1"/>
      <c r="AF87" s="48" t="str">
        <f>IF(NOT(AND(LEFT(R87,1)="L",R87&lt;&gt;"LIGNE")),"",IFERROR(VLOOKUP(UPPER(TRIM(V87)),AP4:AS49,2,FALSE),""))</f>
        <v>VOLUME</v>
      </c>
      <c r="AG87" s="49">
        <f>IF(NOT(AND(LEFT(R87,1)="L",R87&lt;&gt;"LIGNE")),"",IFERROR(VLOOKUP(UPPER(TRIM(V87)),AP4:AS49,3,FALSE),""))</f>
        <v>0.5</v>
      </c>
      <c r="AH87" s="49">
        <f t="shared" si="26"/>
        <v>0.5</v>
      </c>
      <c r="AI87" s="49">
        <f t="shared" si="27"/>
        <v>0.96875</v>
      </c>
      <c r="AJ87" s="49">
        <f t="shared" si="28"/>
        <v>0.18</v>
      </c>
      <c r="AK87" s="40">
        <f>IF(R87="RECETTE","",IF(R87="PRINCIPAL AUTEUR",IF(OR(S87="",T87="",V87="",W87="",S87=0),"",IFERROR(IF(OR(VLOOKUP(UPPER(TRIM(SUBSTITUTE(T87,CHAR(160)," "))),AP4:AS49,2,FALSE)&lt;&gt;VLOOKUP(UPPER(TRIM(SUBSTITUTE(W87,CHAR(160)," "))),AP4:AS49,2,FALSE),AND(VLOOKUP(UPPER(TRIM(SUBSTITUTE(T87,CHAR(160)," "))),AP4:AS49,2,FALSE)="AUTRE",UPPER(TRIM(SUBSTITUTE(T87,CHAR(160)," ")))&lt;&gt;UPPER(TRIM(SUBSTITUTE(W87,CHAR(160)," "))))),"",(V87*VLOOKUP(UPPER(TRIM(SUBSTITUTE(W87,CHAR(160)," "))),AP4:AS49,3,FALSE))/(S87*VLOOKUP(UPPER(TRIM(SUBSTITUTE(T87,CHAR(160)," "))),AP4:AS49,3,FALSE))),"")),IFERROR(AK86,"")))</f>
        <v>1.9375</v>
      </c>
      <c r="AL87" s="40">
        <f t="shared" si="29"/>
        <v>0.36</v>
      </c>
      <c r="AM87" s="50" t="str">
        <f t="shared" si="30"/>
        <v>ROTI DE PORC LAQUÉ</v>
      </c>
      <c r="AN87" s="1"/>
      <c r="AO87" s="1"/>
      <c r="AP87" s="65" t="s">
        <v>459</v>
      </c>
      <c r="AQ87" s="1"/>
      <c r="AR87" s="370" t="s">
        <v>335</v>
      </c>
      <c r="AS87" s="358">
        <f t="shared" si="19"/>
        <v>1.4999999999999999E-2</v>
      </c>
      <c r="AT87" s="359">
        <v>15</v>
      </c>
      <c r="BB87" s="362"/>
      <c r="BC87" s="377"/>
      <c r="BD87" s="377"/>
      <c r="BE87" s="376"/>
      <c r="BF87" s="376"/>
      <c r="BG87" s="376"/>
      <c r="BH87" s="311"/>
      <c r="BJ87" s="229">
        <v>1</v>
      </c>
    </row>
    <row r="88" spans="1:62" ht="20.100000000000001" customHeight="1" x14ac:dyDescent="0.35">
      <c r="A88" s="232" t="s">
        <v>237</v>
      </c>
      <c r="B88" s="178">
        <f t="shared" si="18"/>
        <v>0</v>
      </c>
      <c r="C88" s="156"/>
      <c r="D88" s="157"/>
      <c r="E88" s="157"/>
      <c r="F88" s="157"/>
      <c r="G88" s="157"/>
      <c r="H88" s="157"/>
      <c r="I88" s="158"/>
      <c r="J88" s="131" t="s">
        <v>237</v>
      </c>
      <c r="K88" s="255" t="str">
        <f t="shared" si="20"/>
        <v>A</v>
      </c>
      <c r="L88" s="341"/>
      <c r="M88" s="341"/>
      <c r="N88" s="341"/>
      <c r="O88" s="341"/>
      <c r="P88" s="341"/>
      <c r="Q88" s="1"/>
      <c r="R88" s="186" t="str" cm="1">
        <f t="array" ref="R88">IF(ISBLANK(V88),"","L"&amp;TEXT(--RIGHT(LOOKUP(2,1/(R74:R87&lt;&gt;""),R74:R87),3)+1,"000"))</f>
        <v>L015</v>
      </c>
      <c r="S88" s="61"/>
      <c r="T88" s="62" t="s">
        <v>129</v>
      </c>
      <c r="U88" s="63">
        <v>4</v>
      </c>
      <c r="V88" s="51" t="s">
        <v>0</v>
      </c>
      <c r="W88" s="60"/>
      <c r="X88" s="46">
        <f t="shared" si="21"/>
        <v>1.44</v>
      </c>
      <c r="Y88" s="46" t="str">
        <f>IF(NOT(AND(LEFT(R88,1)="L",R88&lt;&gt;"LIGNE")),"",IF(UPPER(TRIM(W88))="QS","Qt. suffisante",IF(AJ88="","",IF(AF88="MASSE",IF(AJ88&gt;=1,"Kg","g"),IF(AF88="VOLUME",IF(AJ88&gt;=1,"L","cl"),IFERROR(VLOOKUP(UPPER(TRIM(V88)),AP4:AS49,4,FALSE),V88))))))</f>
        <v>L</v>
      </c>
      <c r="Z88" s="45">
        <f t="shared" si="22"/>
        <v>7.75</v>
      </c>
      <c r="AA88" s="45" t="str">
        <f>IF(NOT(AND(LEFT(R88,1)="L",R88&lt;&gt;"LIGNE")),"",IF(UPPER(TRIM(W88))="QS","Qt. suffisante",IF(AI88="","",IF(AF88="MASSE",IF(AI88&gt;=1,"Kg","g"),IF(AF88="VOLUME",IF(AI88&gt;=1,"L","cl"),IFERROR(VLOOKUP(UPPER(TRIM(V88)),AP4:AS49,4,FALSE),V88))))))</f>
        <v>L</v>
      </c>
      <c r="AB88" s="47" t="str">
        <f t="shared" si="23"/>
        <v>OK</v>
      </c>
      <c r="AC88" s="47" t="str">
        <f t="shared" si="24"/>
        <v/>
      </c>
      <c r="AD88" s="47" t="str">
        <f t="shared" si="25"/>
        <v/>
      </c>
      <c r="AE88" s="1"/>
      <c r="AF88" s="48" t="str">
        <f>IF(NOT(AND(LEFT(R88,1)="L",R88&lt;&gt;"LIGNE")),"",IFERROR(VLOOKUP(UPPER(TRIM(V88)),AP4:AS49,2,FALSE),""))</f>
        <v>VOLUME</v>
      </c>
      <c r="AG88" s="49">
        <f>IF(NOT(AND(LEFT(R88,1)="L",R88&lt;&gt;"LIGNE")),"",IFERROR(VLOOKUP(UPPER(TRIM(V88)),AP4:AS49,3,FALSE),""))</f>
        <v>1</v>
      </c>
      <c r="AH88" s="49">
        <f t="shared" si="26"/>
        <v>4</v>
      </c>
      <c r="AI88" s="49">
        <f t="shared" si="27"/>
        <v>7.75</v>
      </c>
      <c r="AJ88" s="49">
        <f t="shared" si="28"/>
        <v>1.44</v>
      </c>
      <c r="AK88" s="40">
        <f>IF(R88="RECETTE","",IF(R88="PRINCIPAL AUTEUR",IF(OR(S88="",T88="",V88="",W88="",S88=0),"",IFERROR(IF(OR(VLOOKUP(UPPER(TRIM(SUBSTITUTE(T88,CHAR(160)," "))),AP4:AS49,2,FALSE)&lt;&gt;VLOOKUP(UPPER(TRIM(SUBSTITUTE(W88,CHAR(160)," "))),AP4:AS49,2,FALSE),AND(VLOOKUP(UPPER(TRIM(SUBSTITUTE(T88,CHAR(160)," "))),AP4:AS49,2,FALSE)="AUTRE",UPPER(TRIM(SUBSTITUTE(T88,CHAR(160)," ")))&lt;&gt;UPPER(TRIM(SUBSTITUTE(W88,CHAR(160)," "))))),"",(V88*VLOOKUP(UPPER(TRIM(SUBSTITUTE(W88,CHAR(160)," "))),AP4:AS49,3,FALSE))/(S88*VLOOKUP(UPPER(TRIM(SUBSTITUTE(T88,CHAR(160)," "))),AP4:AS49,3,FALSE))),"")),IFERROR(AK87,"")))</f>
        <v>1.9375</v>
      </c>
      <c r="AL88" s="40">
        <f t="shared" si="29"/>
        <v>0.36</v>
      </c>
      <c r="AM88" s="50" t="str">
        <f t="shared" si="30"/>
        <v>ROTI DE PORC LAQUÉ</v>
      </c>
      <c r="AN88" s="1"/>
      <c r="AO88" s="1"/>
      <c r="AP88" s="65" t="s">
        <v>460</v>
      </c>
      <c r="AQ88" s="1"/>
      <c r="AR88" s="367" t="s">
        <v>336</v>
      </c>
      <c r="AS88" s="358">
        <f t="shared" si="19"/>
        <v>0.03</v>
      </c>
      <c r="AT88" s="359">
        <v>30</v>
      </c>
      <c r="BB88" s="362"/>
      <c r="BC88" s="188" t="s">
        <v>519</v>
      </c>
      <c r="BD88" s="62" t="s">
        <v>521</v>
      </c>
      <c r="BE88" s="310"/>
      <c r="BF88" s="310"/>
      <c r="BG88" s="310"/>
      <c r="BH88" s="311"/>
      <c r="BJ88" s="229">
        <v>1</v>
      </c>
    </row>
    <row r="89" spans="1:62" ht="20.100000000000001" customHeight="1" x14ac:dyDescent="0.35">
      <c r="A89" s="232" t="s">
        <v>237</v>
      </c>
      <c r="B89" s="178">
        <f t="shared" si="18"/>
        <v>0</v>
      </c>
      <c r="C89" s="156"/>
      <c r="D89" s="157"/>
      <c r="E89" s="157"/>
      <c r="F89" s="157"/>
      <c r="G89" s="157"/>
      <c r="H89" s="157"/>
      <c r="I89" s="158"/>
      <c r="J89" s="131" t="s">
        <v>237</v>
      </c>
      <c r="K89" s="255" t="str">
        <f t="shared" si="20"/>
        <v>►</v>
      </c>
      <c r="L89" s="341"/>
      <c r="M89" s="341"/>
      <c r="N89" s="341"/>
      <c r="O89" s="341"/>
      <c r="P89" s="341"/>
      <c r="Q89" s="1"/>
      <c r="R89" s="186" t="str" cm="1">
        <f t="array" ref="R89">IF(ISBLANK(V89),"","L"&amp;TEXT(--RIGHT(LOOKUP(2,1/(R74:R88&lt;&gt;""),R74:R88),3)+1,"000"))</f>
        <v/>
      </c>
      <c r="S89" s="61"/>
      <c r="T89" s="62"/>
      <c r="U89" s="63"/>
      <c r="V89" s="77"/>
      <c r="W89" s="60"/>
      <c r="X89" s="46" t="str">
        <f t="shared" si="21"/>
        <v/>
      </c>
      <c r="Y89" s="46" t="str">
        <f>IF(NOT(AND(LEFT(R89,1)="L",R89&lt;&gt;"LIGNE")),"",IF(UPPER(TRIM(W89))="QS","Qt. suffisante",IF(AJ89="","",IF(AF89="MASSE",IF(AJ89&gt;=1,"Kg","g"),IF(AF89="VOLUME",IF(AJ89&gt;=1,"L","cl"),IFERROR(VLOOKUP(UPPER(TRIM(V89)),AP4:AS49,4,FALSE),V89))))))</f>
        <v/>
      </c>
      <c r="Z89" s="45" t="str">
        <f t="shared" si="22"/>
        <v/>
      </c>
      <c r="AA89" s="45" t="str">
        <f>IF(NOT(AND(LEFT(R89,1)="L",R89&lt;&gt;"LIGNE")),"",IF(UPPER(TRIM(W89))="QS","Qt. suffisante",IF(AI89="","",IF(AF89="MASSE",IF(AI89&gt;=1,"Kg","g"),IF(AF89="VOLUME",IF(AI89&gt;=1,"L","cl"),IFERROR(VLOOKUP(UPPER(TRIM(V89)),AP4:AS49,4,FALSE),V89))))))</f>
        <v/>
      </c>
      <c r="AB89" s="47" t="str">
        <f t="shared" si="23"/>
        <v/>
      </c>
      <c r="AC89" s="47" t="str">
        <f t="shared" si="24"/>
        <v/>
      </c>
      <c r="AD89" s="47" t="str">
        <f t="shared" si="25"/>
        <v/>
      </c>
      <c r="AE89" s="1"/>
      <c r="AF89" s="48" t="str">
        <f>IF(NOT(AND(LEFT(R89,1)="L",R89&lt;&gt;"LIGNE")),"",IFERROR(VLOOKUP(UPPER(TRIM(V89)),AP4:AS49,2,FALSE),""))</f>
        <v/>
      </c>
      <c r="AG89" s="49" t="str">
        <f>IF(NOT(AND(LEFT(R89,1)="L",R89&lt;&gt;"LIGNE")),"",IFERROR(VLOOKUP(UPPER(TRIM(V89)),AP4:AS49,3,FALSE),""))</f>
        <v/>
      </c>
      <c r="AH89" s="49" t="str">
        <f t="shared" si="26"/>
        <v/>
      </c>
      <c r="AI89" s="49" t="str">
        <f t="shared" si="27"/>
        <v/>
      </c>
      <c r="AJ89" s="49" t="str">
        <f t="shared" si="28"/>
        <v/>
      </c>
      <c r="AK89" s="40">
        <f>IF(R89="RECETTE","",IF(R89="PRINCIPAL AUTEUR",IF(OR(S89="",T89="",V89="",W89="",S89=0),"",IFERROR(IF(OR(VLOOKUP(UPPER(TRIM(SUBSTITUTE(T89,CHAR(160)," "))),AP4:AS49,2,FALSE)&lt;&gt;VLOOKUP(UPPER(TRIM(SUBSTITUTE(W89,CHAR(160)," "))),AP4:AS49,2,FALSE),AND(VLOOKUP(UPPER(TRIM(SUBSTITUTE(T89,CHAR(160)," "))),AP4:AS49,2,FALSE)="AUTRE",UPPER(TRIM(SUBSTITUTE(T89,CHAR(160)," ")))&lt;&gt;UPPER(TRIM(SUBSTITUTE(W89,CHAR(160)," "))))),"",(V89*VLOOKUP(UPPER(TRIM(SUBSTITUTE(W89,CHAR(160)," "))),AP4:AS49,3,FALSE))/(S89*VLOOKUP(UPPER(TRIM(SUBSTITUTE(T89,CHAR(160)," "))),AP4:AS49,3,FALSE))),"")),IFERROR(AK88,"")))</f>
        <v>1.9375</v>
      </c>
      <c r="AL89" s="40">
        <f t="shared" si="29"/>
        <v>0.36</v>
      </c>
      <c r="AM89" s="50" t="str">
        <f t="shared" si="30"/>
        <v>ROTI DE PORC LAQUÉ</v>
      </c>
      <c r="AN89" s="1"/>
      <c r="AO89" s="1"/>
      <c r="AP89" s="65" t="s">
        <v>461</v>
      </c>
      <c r="AQ89" s="1"/>
      <c r="AR89" s="367" t="s">
        <v>337</v>
      </c>
      <c r="AS89" s="358">
        <f t="shared" si="19"/>
        <v>0.04</v>
      </c>
      <c r="AT89" s="359">
        <v>40</v>
      </c>
      <c r="BB89" s="362"/>
      <c r="BC89" s="188" t="s">
        <v>518</v>
      </c>
      <c r="BD89" s="62" t="s">
        <v>520</v>
      </c>
      <c r="BE89" s="310"/>
      <c r="BF89" s="310"/>
      <c r="BG89" s="310"/>
      <c r="BH89" s="311"/>
      <c r="BJ89" s="229">
        <v>1</v>
      </c>
    </row>
    <row r="90" spans="1:62" ht="20.100000000000001" customHeight="1" x14ac:dyDescent="0.35">
      <c r="A90" s="232" t="s">
        <v>237</v>
      </c>
      <c r="B90" s="178">
        <f t="shared" si="18"/>
        <v>0</v>
      </c>
      <c r="C90" s="156"/>
      <c r="D90" s="157"/>
      <c r="E90" s="157"/>
      <c r="F90" s="157"/>
      <c r="G90" s="157"/>
      <c r="H90" s="157"/>
      <c r="I90" s="158"/>
      <c r="J90" s="131" t="s">
        <v>237</v>
      </c>
      <c r="K90" s="255" t="str">
        <f t="shared" si="20"/>
        <v>►</v>
      </c>
      <c r="L90" s="341"/>
      <c r="M90" s="341"/>
      <c r="N90" s="341"/>
      <c r="O90" s="341"/>
      <c r="P90" s="341"/>
      <c r="Q90" s="1"/>
      <c r="R90" s="186" t="str" cm="1">
        <f t="array" ref="R90">IF(ISBLANK(V90),"","L"&amp;TEXT(--RIGHT(LOOKUP(2,1/(R74:R89&lt;&gt;""),R74:R89),3)+1,"000"))</f>
        <v/>
      </c>
      <c r="S90" s="61"/>
      <c r="T90" s="62"/>
      <c r="U90" s="63"/>
      <c r="V90" s="77"/>
      <c r="W90" s="60"/>
      <c r="X90" s="46" t="str">
        <f t="shared" si="21"/>
        <v/>
      </c>
      <c r="Y90" s="46" t="str">
        <f>IF(NOT(AND(LEFT(R90,1)="L",R90&lt;&gt;"LIGNE")),"",IF(UPPER(TRIM(W90))="QS","Qt. suffisante",IF(AJ90="","",IF(AF90="MASSE",IF(AJ90&gt;=1,"Kg","g"),IF(AF90="VOLUME",IF(AJ90&gt;=1,"L","cl"),IFERROR(VLOOKUP(UPPER(TRIM(V90)),AP4:AS49,4,FALSE),V90))))))</f>
        <v/>
      </c>
      <c r="Z90" s="45" t="str">
        <f t="shared" si="22"/>
        <v/>
      </c>
      <c r="AA90" s="45" t="str">
        <f>IF(NOT(AND(LEFT(R90,1)="L",R90&lt;&gt;"LIGNE")),"",IF(UPPER(TRIM(W90))="QS","Qt. suffisante",IF(AI90="","",IF(AF90="MASSE",IF(AI90&gt;=1,"Kg","g"),IF(AF90="VOLUME",IF(AI90&gt;=1,"L","cl"),IFERROR(VLOOKUP(UPPER(TRIM(V90)),AP4:AS49,4,FALSE),V90))))))</f>
        <v/>
      </c>
      <c r="AB90" s="47" t="str">
        <f t="shared" si="23"/>
        <v/>
      </c>
      <c r="AC90" s="47" t="str">
        <f t="shared" si="24"/>
        <v/>
      </c>
      <c r="AD90" s="47" t="str">
        <f t="shared" si="25"/>
        <v/>
      </c>
      <c r="AE90" s="1"/>
      <c r="AF90" s="48" t="str">
        <f>IF(NOT(AND(LEFT(R90,1)="L",R90&lt;&gt;"LIGNE")),"",IFERROR(VLOOKUP(UPPER(TRIM(V90)),AP4:AS49,2,FALSE),""))</f>
        <v/>
      </c>
      <c r="AG90" s="49" t="str">
        <f>IF(NOT(AND(LEFT(R90,1)="L",R90&lt;&gt;"LIGNE")),"",IFERROR(VLOOKUP(UPPER(TRIM(V90)),AP4:AS49,3,FALSE),""))</f>
        <v/>
      </c>
      <c r="AH90" s="49" t="str">
        <f t="shared" si="26"/>
        <v/>
      </c>
      <c r="AI90" s="49" t="str">
        <f t="shared" si="27"/>
        <v/>
      </c>
      <c r="AJ90" s="49" t="str">
        <f t="shared" si="28"/>
        <v/>
      </c>
      <c r="AK90" s="40">
        <f>IF(R90="RECETTE","",IF(R90="PRINCIPAL AUTEUR",IF(OR(S90="",T90="",V90="",W90="",S90=0),"",IFERROR(IF(OR(VLOOKUP(UPPER(TRIM(SUBSTITUTE(T90,CHAR(160)," "))),AP4:AS49,2,FALSE)&lt;&gt;VLOOKUP(UPPER(TRIM(SUBSTITUTE(W90,CHAR(160)," "))),AP4:AS49,2,FALSE),AND(VLOOKUP(UPPER(TRIM(SUBSTITUTE(T90,CHAR(160)," "))),AP4:AS49,2,FALSE)="AUTRE",UPPER(TRIM(SUBSTITUTE(T90,CHAR(160)," ")))&lt;&gt;UPPER(TRIM(SUBSTITUTE(W90,CHAR(160)," "))))),"",(V90*VLOOKUP(UPPER(TRIM(SUBSTITUTE(W90,CHAR(160)," "))),AP4:AS49,3,FALSE))/(S90*VLOOKUP(UPPER(TRIM(SUBSTITUTE(T90,CHAR(160)," "))),AP4:AS49,3,FALSE))),"")),IFERROR(AK89,"")))</f>
        <v>1.9375</v>
      </c>
      <c r="AL90" s="40">
        <f t="shared" si="29"/>
        <v>0.36</v>
      </c>
      <c r="AM90" s="50" t="str">
        <f t="shared" si="30"/>
        <v>ROTI DE PORC LAQUÉ</v>
      </c>
      <c r="AN90" s="1"/>
      <c r="AO90" s="1"/>
      <c r="AP90" s="65" t="s">
        <v>462</v>
      </c>
      <c r="AQ90" s="1"/>
      <c r="AR90" s="367" t="s">
        <v>338</v>
      </c>
      <c r="AS90" s="358">
        <f t="shared" si="19"/>
        <v>0.06</v>
      </c>
      <c r="AT90" s="359">
        <v>60</v>
      </c>
      <c r="BB90" s="362"/>
      <c r="BC90" s="378">
        <v>1.7361111111111112E-2</v>
      </c>
      <c r="BD90" s="118" t="s">
        <v>267</v>
      </c>
      <c r="BE90" s="310"/>
      <c r="BF90" s="310"/>
      <c r="BG90" s="310"/>
      <c r="BH90" s="311"/>
      <c r="BJ90" s="229">
        <v>1</v>
      </c>
    </row>
    <row r="91" spans="1:62" ht="20.100000000000001" customHeight="1" x14ac:dyDescent="0.35">
      <c r="A91" s="232" t="s">
        <v>237</v>
      </c>
      <c r="B91" s="178">
        <f t="shared" si="18"/>
        <v>0</v>
      </c>
      <c r="C91" s="156"/>
      <c r="D91" s="157"/>
      <c r="E91" s="157"/>
      <c r="F91" s="157"/>
      <c r="G91" s="157"/>
      <c r="H91" s="157"/>
      <c r="I91" s="158"/>
      <c r="J91" s="131" t="s">
        <v>237</v>
      </c>
      <c r="K91" s="255" t="str">
        <f t="shared" si="20"/>
        <v>►</v>
      </c>
      <c r="L91" s="341"/>
      <c r="M91" s="341"/>
      <c r="N91" s="341"/>
      <c r="O91" s="341"/>
      <c r="P91" s="341"/>
      <c r="Q91" s="1"/>
      <c r="R91" s="186" t="str" cm="1">
        <f t="array" ref="R91">IF(ISBLANK(V91),"","L"&amp;TEXT(--RIGHT(LOOKUP(2,1/(R74:R90&lt;&gt;""),R74:R90),3)+1,"000"))</f>
        <v/>
      </c>
      <c r="S91" s="61"/>
      <c r="T91" s="62"/>
      <c r="U91" s="63"/>
      <c r="V91" s="77"/>
      <c r="W91" s="60"/>
      <c r="X91" s="46" t="str">
        <f t="shared" si="21"/>
        <v/>
      </c>
      <c r="Y91" s="46" t="str">
        <f>IF(NOT(AND(LEFT(R91,1)="L",R91&lt;&gt;"LIGNE")),"",IF(UPPER(TRIM(W91))="QS","Qt. suffisante",IF(AJ91="","",IF(AF91="MASSE",IF(AJ91&gt;=1,"Kg","g"),IF(AF91="VOLUME",IF(AJ91&gt;=1,"L","cl"),IFERROR(VLOOKUP(UPPER(TRIM(V91)),AP4:AS49,4,FALSE),V91))))))</f>
        <v/>
      </c>
      <c r="Z91" s="45" t="str">
        <f t="shared" si="22"/>
        <v/>
      </c>
      <c r="AA91" s="45" t="str">
        <f>IF(NOT(AND(LEFT(R91,1)="L",R91&lt;&gt;"LIGNE")),"",IF(UPPER(TRIM(W91))="QS","Qt. suffisante",IF(AI91="","",IF(AF91="MASSE",IF(AI91&gt;=1,"Kg","g"),IF(AF91="VOLUME",IF(AI91&gt;=1,"L","cl"),IFERROR(VLOOKUP(UPPER(TRIM(V91)),AP4:AS49,4,FALSE),V91))))))</f>
        <v/>
      </c>
      <c r="AB91" s="47" t="str">
        <f t="shared" si="23"/>
        <v/>
      </c>
      <c r="AC91" s="47" t="str">
        <f t="shared" si="24"/>
        <v/>
      </c>
      <c r="AD91" s="47" t="str">
        <f t="shared" si="25"/>
        <v/>
      </c>
      <c r="AE91" s="1"/>
      <c r="AF91" s="48" t="str">
        <f>IF(NOT(AND(LEFT(R91,1)="L",R91&lt;&gt;"LIGNE")),"",IFERROR(VLOOKUP(UPPER(TRIM(V91)),AP4:AS49,2,FALSE),""))</f>
        <v/>
      </c>
      <c r="AG91" s="49" t="str">
        <f>IF(NOT(AND(LEFT(R91,1)="L",R91&lt;&gt;"LIGNE")),"",IFERROR(VLOOKUP(UPPER(TRIM(V91)),AP4:AS49,3,FALSE),""))</f>
        <v/>
      </c>
      <c r="AH91" s="49" t="str">
        <f t="shared" si="26"/>
        <v/>
      </c>
      <c r="AI91" s="49" t="str">
        <f t="shared" si="27"/>
        <v/>
      </c>
      <c r="AJ91" s="49" t="str">
        <f t="shared" si="28"/>
        <v/>
      </c>
      <c r="AK91" s="40">
        <f>IF(R91="RECETTE","",IF(R91="PRINCIPAL AUTEUR",IF(OR(S91="",T91="",V91="",W91="",S91=0),"",IFERROR(IF(OR(VLOOKUP(UPPER(TRIM(SUBSTITUTE(T91,CHAR(160)," "))),AP4:AS49,2,FALSE)&lt;&gt;VLOOKUP(UPPER(TRIM(SUBSTITUTE(W91,CHAR(160)," "))),AP4:AS49,2,FALSE),AND(VLOOKUP(UPPER(TRIM(SUBSTITUTE(T91,CHAR(160)," "))),AP4:AS49,2,FALSE)="AUTRE",UPPER(TRIM(SUBSTITUTE(T91,CHAR(160)," ")))&lt;&gt;UPPER(TRIM(SUBSTITUTE(W91,CHAR(160)," "))))),"",(V91*VLOOKUP(UPPER(TRIM(SUBSTITUTE(W91,CHAR(160)," "))),AP4:AS49,3,FALSE))/(S91*VLOOKUP(UPPER(TRIM(SUBSTITUTE(T91,CHAR(160)," "))),AP4:AS49,3,FALSE))),"")),IFERROR(AK90,"")))</f>
        <v>1.9375</v>
      </c>
      <c r="AL91" s="40">
        <f t="shared" si="29"/>
        <v>0.36</v>
      </c>
      <c r="AM91" s="50" t="str">
        <f t="shared" si="30"/>
        <v>ROTI DE PORC LAQUÉ</v>
      </c>
      <c r="AN91" s="1"/>
      <c r="AO91" s="1"/>
      <c r="AP91" s="66" t="s">
        <v>463</v>
      </c>
      <c r="AQ91" s="1"/>
      <c r="AR91" s="367" t="s">
        <v>339</v>
      </c>
      <c r="AS91" s="358">
        <f t="shared" si="19"/>
        <v>7.0000000000000007E-2</v>
      </c>
      <c r="AT91" s="359">
        <v>70</v>
      </c>
      <c r="BB91" s="362"/>
      <c r="BC91" s="379">
        <v>1.0416666666666666E-2</v>
      </c>
      <c r="BD91" s="118" t="s">
        <v>268</v>
      </c>
      <c r="BE91" s="310"/>
      <c r="BF91" s="310"/>
      <c r="BG91" s="310"/>
      <c r="BH91" s="311"/>
      <c r="BJ91" s="229">
        <v>1</v>
      </c>
    </row>
    <row r="92" spans="1:62" ht="20.100000000000001" customHeight="1" x14ac:dyDescent="0.35">
      <c r="A92" s="232" t="s">
        <v>237</v>
      </c>
      <c r="B92" s="178">
        <f t="shared" si="18"/>
        <v>0</v>
      </c>
      <c r="C92" s="156"/>
      <c r="D92" s="157"/>
      <c r="E92" s="157"/>
      <c r="F92" s="157"/>
      <c r="G92" s="157"/>
      <c r="H92" s="157"/>
      <c r="I92" s="158"/>
      <c r="J92" s="131" t="s">
        <v>237</v>
      </c>
      <c r="K92" s="255" t="str">
        <f t="shared" si="20"/>
        <v>A</v>
      </c>
      <c r="L92" s="341"/>
      <c r="M92" s="341"/>
      <c r="N92" s="341"/>
      <c r="O92" s="341"/>
      <c r="P92" s="341"/>
      <c r="Q92" s="1"/>
      <c r="R92" s="186" t="str" cm="1">
        <f t="array" ref="R92">IF(ISBLANK(V92),"","L"&amp;TEXT(--RIGHT(LOOKUP(2,1/(R74:R91&lt;&gt;""),R74:R91),3)+1,"000"))</f>
        <v>L016</v>
      </c>
      <c r="S92" s="61"/>
      <c r="T92" s="62" t="s">
        <v>130</v>
      </c>
      <c r="U92" s="63">
        <v>1</v>
      </c>
      <c r="V92" s="66" t="s">
        <v>464</v>
      </c>
      <c r="W92" s="60"/>
      <c r="X92" s="46">
        <f t="shared" si="21"/>
        <v>0</v>
      </c>
      <c r="Y92" s="46" t="str">
        <f>IF(NOT(AND(LEFT(R92,1)="L",R92&lt;&gt;"LIGNE")),"",IF(UPPER(TRIM(W92))="QS","Qt. suffisante",IF(AJ92="","",IF(AF92="MASSE",IF(AJ92&gt;=1,"Kg","g"),IF(AF92="VOLUME",IF(AJ92&gt;=1,"L","cl"),IFERROR(VLOOKUP(UPPER(TRIM(V92)),AP4:AS49,4,FALSE),V92))))))</f>
        <v>bac(s)</v>
      </c>
      <c r="Z92" s="45">
        <f t="shared" si="22"/>
        <v>2</v>
      </c>
      <c r="AA92" s="45" t="str">
        <f>IF(NOT(AND(LEFT(R92,1)="L",R92&lt;&gt;"LIGNE")),"",IF(UPPER(TRIM(W92))="QS","Qt. suffisante",IF(AI92="","",IF(AF92="MASSE",IF(AI92&gt;=1,"Kg","g"),IF(AF92="VOLUME",IF(AI92&gt;=1,"L","cl"),IFERROR(VLOOKUP(UPPER(TRIM(V92)),AP4:AS49,4,FALSE),V92))))))</f>
        <v>bac(s)</v>
      </c>
      <c r="AB92" s="47" t="str">
        <f t="shared" si="23"/>
        <v>OK</v>
      </c>
      <c r="AC92" s="47" t="str">
        <f t="shared" si="24"/>
        <v/>
      </c>
      <c r="AD92" s="47" t="str">
        <f t="shared" si="25"/>
        <v/>
      </c>
      <c r="AE92" s="1"/>
      <c r="AF92" s="48" t="str">
        <f>IF(NOT(AND(LEFT(R92,1)="L",R92&lt;&gt;"LIGNE")),"",IFERROR(VLOOKUP(UPPER(TRIM(V92)),AP4:AS49,2,FALSE),""))</f>
        <v>AUTRE</v>
      </c>
      <c r="AG92" s="49">
        <f>IF(NOT(AND(LEFT(R92,1)="L",R92&lt;&gt;"LIGNE")),"",IFERROR(VLOOKUP(UPPER(TRIM(V92)),AP4:AS49,3,FALSE),""))</f>
        <v>1</v>
      </c>
      <c r="AH92" s="49">
        <f t="shared" si="26"/>
        <v>1</v>
      </c>
      <c r="AI92" s="49">
        <f t="shared" si="27"/>
        <v>1.9375</v>
      </c>
      <c r="AJ92" s="49">
        <f t="shared" si="28"/>
        <v>0.36</v>
      </c>
      <c r="AK92" s="40">
        <f>IF(R92="RECETTE","",IF(R92="PRINCIPAL AUTEUR",IF(OR(S92="",T92="",V92="",W92="",S92=0),"",IFERROR(IF(OR(VLOOKUP(UPPER(TRIM(SUBSTITUTE(T92,CHAR(160)," "))),AP4:AS49,2,FALSE)&lt;&gt;VLOOKUP(UPPER(TRIM(SUBSTITUTE(W92,CHAR(160)," "))),AP4:AS49,2,FALSE),AND(VLOOKUP(UPPER(TRIM(SUBSTITUTE(T92,CHAR(160)," "))),AP4:AS49,2,FALSE)="AUTRE",UPPER(TRIM(SUBSTITUTE(T92,CHAR(160)," ")))&lt;&gt;UPPER(TRIM(SUBSTITUTE(W92,CHAR(160)," "))))),"",(V92*VLOOKUP(UPPER(TRIM(SUBSTITUTE(W92,CHAR(160)," "))),AP4:AS49,3,FALSE))/(S92*VLOOKUP(UPPER(TRIM(SUBSTITUTE(T92,CHAR(160)," "))),AP4:AS49,3,FALSE))),"")),IFERROR(AK91,"")))</f>
        <v>1.9375</v>
      </c>
      <c r="AL92" s="40">
        <f t="shared" si="29"/>
        <v>0.36</v>
      </c>
      <c r="AM92" s="50" t="str">
        <f t="shared" si="30"/>
        <v>ROTI DE PORC LAQUÉ</v>
      </c>
      <c r="AN92" s="1"/>
      <c r="AO92" s="1"/>
      <c r="AP92" s="66" t="s">
        <v>464</v>
      </c>
      <c r="AQ92" s="1"/>
      <c r="AR92" s="367" t="s">
        <v>341</v>
      </c>
      <c r="AS92" s="358">
        <f t="shared" si="19"/>
        <v>0.09</v>
      </c>
      <c r="AT92" s="359">
        <v>90</v>
      </c>
      <c r="BB92" s="362"/>
      <c r="BC92" s="380">
        <v>6.25E-2</v>
      </c>
      <c r="BD92" s="118" t="s">
        <v>269</v>
      </c>
      <c r="BE92" s="310"/>
      <c r="BF92" s="310"/>
      <c r="BG92" s="310"/>
      <c r="BH92" s="311"/>
      <c r="BJ92" s="229">
        <v>1</v>
      </c>
    </row>
    <row r="93" spans="1:62" ht="20.100000000000001" customHeight="1" x14ac:dyDescent="0.35">
      <c r="A93" s="232" t="s">
        <v>237</v>
      </c>
      <c r="B93" s="178">
        <f t="shared" si="18"/>
        <v>0</v>
      </c>
      <c r="C93" s="156"/>
      <c r="D93" s="157"/>
      <c r="E93" s="157"/>
      <c r="F93" s="157"/>
      <c r="G93" s="157"/>
      <c r="H93" s="157"/>
      <c r="I93" s="158"/>
      <c r="J93" s="131" t="s">
        <v>237</v>
      </c>
      <c r="K93" s="255" t="str">
        <f t="shared" si="20"/>
        <v>A</v>
      </c>
      <c r="L93" s="341"/>
      <c r="M93" s="341"/>
      <c r="N93" s="341"/>
      <c r="O93" s="341"/>
      <c r="P93" s="341"/>
      <c r="Q93" s="1"/>
      <c r="R93" s="186" t="str" cm="1">
        <f t="array" ref="R93">IF(ISBLANK(V93),"","L"&amp;TEXT(--RIGHT(LOOKUP(2,1/(R74:R92&lt;&gt;""),R74:R92),3)+1,"000"))</f>
        <v>L017</v>
      </c>
      <c r="S93" s="61"/>
      <c r="T93" s="62" t="s">
        <v>131</v>
      </c>
      <c r="U93" s="63">
        <v>1</v>
      </c>
      <c r="V93" s="66" t="s">
        <v>465</v>
      </c>
      <c r="W93" s="60"/>
      <c r="X93" s="46">
        <f t="shared" si="21"/>
        <v>0</v>
      </c>
      <c r="Y93" s="46" t="str">
        <f>IF(NOT(AND(LEFT(R93,1)="L",R93&lt;&gt;"LIGNE")),"",IF(UPPER(TRIM(W93))="QS","Qt. suffisante",IF(AJ93="","",IF(AF93="MASSE",IF(AJ93&gt;=1,"Kg","g"),IF(AF93="VOLUME",IF(AJ93&gt;=1,"L","cl"),IFERROR(VLOOKUP(UPPER(TRIM(V93)),AP4:AS49,4,FALSE),V93))))))</f>
        <v>couvercle(s)</v>
      </c>
      <c r="Z93" s="45">
        <f t="shared" si="22"/>
        <v>2</v>
      </c>
      <c r="AA93" s="45" t="str">
        <f>IF(NOT(AND(LEFT(R93,1)="L",R93&lt;&gt;"LIGNE")),"",IF(UPPER(TRIM(W93))="QS","Qt. suffisante",IF(AI93="","",IF(AF93="MASSE",IF(AI93&gt;=1,"Kg","g"),IF(AF93="VOLUME",IF(AI93&gt;=1,"L","cl"),IFERROR(VLOOKUP(UPPER(TRIM(V93)),AP4:AS49,4,FALSE),V93))))))</f>
        <v>couvercle(s)</v>
      </c>
      <c r="AB93" s="47" t="str">
        <f t="shared" si="23"/>
        <v>OK</v>
      </c>
      <c r="AC93" s="47" t="str">
        <f t="shared" si="24"/>
        <v/>
      </c>
      <c r="AD93" s="47" t="str">
        <f t="shared" si="25"/>
        <v/>
      </c>
      <c r="AE93" s="1"/>
      <c r="AF93" s="48" t="str">
        <f>IF(NOT(AND(LEFT(R93,1)="L",R93&lt;&gt;"LIGNE")),"",IFERROR(VLOOKUP(UPPER(TRIM(V93)),AP4:AS49,2,FALSE),""))</f>
        <v>AUTRE</v>
      </c>
      <c r="AG93" s="49">
        <f>IF(NOT(AND(LEFT(R93,1)="L",R93&lt;&gt;"LIGNE")),"",IFERROR(VLOOKUP(UPPER(TRIM(V93)),AP4:AS49,3,FALSE),""))</f>
        <v>1</v>
      </c>
      <c r="AH93" s="49">
        <f t="shared" si="26"/>
        <v>1</v>
      </c>
      <c r="AI93" s="49">
        <f t="shared" si="27"/>
        <v>1.9375</v>
      </c>
      <c r="AJ93" s="49">
        <f t="shared" si="28"/>
        <v>0.36</v>
      </c>
      <c r="AK93" s="40">
        <f>IF(R93="RECETTE","",IF(R93="PRINCIPAL AUTEUR",IF(OR(S93="",T93="",V93="",W93="",S93=0),"",IFERROR(IF(OR(VLOOKUP(UPPER(TRIM(SUBSTITUTE(T93,CHAR(160)," "))),AP4:AS49,2,FALSE)&lt;&gt;VLOOKUP(UPPER(TRIM(SUBSTITUTE(W93,CHAR(160)," "))),AP4:AS49,2,FALSE),AND(VLOOKUP(UPPER(TRIM(SUBSTITUTE(T93,CHAR(160)," "))),AP4:AS49,2,FALSE)="AUTRE",UPPER(TRIM(SUBSTITUTE(T93,CHAR(160)," ")))&lt;&gt;UPPER(TRIM(SUBSTITUTE(W93,CHAR(160)," "))))),"",(V93*VLOOKUP(UPPER(TRIM(SUBSTITUTE(W93,CHAR(160)," "))),AP4:AS49,3,FALSE))/(S93*VLOOKUP(UPPER(TRIM(SUBSTITUTE(T93,CHAR(160)," "))),AP4:AS49,3,FALSE))),"")),IFERROR(AK92,"")))</f>
        <v>1.9375</v>
      </c>
      <c r="AL93" s="40">
        <f t="shared" si="29"/>
        <v>0.36</v>
      </c>
      <c r="AM93" s="50" t="str">
        <f t="shared" si="30"/>
        <v>ROTI DE PORC LAQUÉ</v>
      </c>
      <c r="AN93" s="1"/>
      <c r="AO93" s="1"/>
      <c r="AP93" s="66" t="s">
        <v>465</v>
      </c>
      <c r="AQ93" s="1"/>
      <c r="AR93" s="367" t="s">
        <v>342</v>
      </c>
      <c r="AS93" s="358">
        <f t="shared" si="19"/>
        <v>0.12</v>
      </c>
      <c r="AT93" s="359">
        <v>120</v>
      </c>
      <c r="BB93" s="362"/>
      <c r="BC93" s="165">
        <f>BC90+BC91+BC92</f>
        <v>9.0277777777777776E-2</v>
      </c>
      <c r="BD93" s="118" t="s">
        <v>270</v>
      </c>
      <c r="BE93" s="310"/>
      <c r="BF93" s="310"/>
      <c r="BG93" s="310"/>
      <c r="BH93" s="311"/>
      <c r="BJ93" s="229">
        <v>1</v>
      </c>
    </row>
    <row r="94" spans="1:62" ht="20.100000000000001" customHeight="1" x14ac:dyDescent="0.35">
      <c r="A94" s="232" t="s">
        <v>237</v>
      </c>
      <c r="B94" s="178">
        <f t="shared" si="18"/>
        <v>0</v>
      </c>
      <c r="C94" s="156"/>
      <c r="D94" s="157"/>
      <c r="E94" s="157"/>
      <c r="F94" s="157"/>
      <c r="G94" s="157"/>
      <c r="H94" s="157"/>
      <c r="I94" s="158"/>
      <c r="J94" s="131" t="s">
        <v>237</v>
      </c>
      <c r="K94" s="255" t="str">
        <f t="shared" si="20"/>
        <v>A</v>
      </c>
      <c r="L94" s="341"/>
      <c r="M94" s="341"/>
      <c r="N94" s="341"/>
      <c r="O94" s="341"/>
      <c r="P94" s="341"/>
      <c r="Q94" s="1"/>
      <c r="R94" s="186" t="str" cm="1">
        <f t="array" ref="R94">IF(ISBLANK(V94),"","L"&amp;TEXT(--RIGHT(LOOKUP(2,1/(R74:R93&lt;&gt;""),R74:R93),3)+1,"000"))</f>
        <v>L018</v>
      </c>
      <c r="S94" s="61"/>
      <c r="T94" s="62" t="s">
        <v>132</v>
      </c>
      <c r="U94" s="63">
        <v>4</v>
      </c>
      <c r="V94" s="66" t="s">
        <v>464</v>
      </c>
      <c r="W94" s="60"/>
      <c r="X94" s="46">
        <f t="shared" si="21"/>
        <v>1</v>
      </c>
      <c r="Y94" s="46" t="str">
        <f>IF(NOT(AND(LEFT(R94,1)="L",R94&lt;&gt;"LIGNE")),"",IF(UPPER(TRIM(W94))="QS","Qt. suffisante",IF(AJ94="","",IF(AF94="MASSE",IF(AJ94&gt;=1,"Kg","g"),IF(AF94="VOLUME",IF(AJ94&gt;=1,"L","cl"),IFERROR(VLOOKUP(UPPER(TRIM(V94)),AP4:AS49,4,FALSE),V94))))))</f>
        <v>bac(s)</v>
      </c>
      <c r="Z94" s="45">
        <f t="shared" si="22"/>
        <v>8</v>
      </c>
      <c r="AA94" s="45" t="str">
        <f>IF(NOT(AND(LEFT(R94,1)="L",R94&lt;&gt;"LIGNE")),"",IF(UPPER(TRIM(W94))="QS","Qt. suffisante",IF(AI94="","",IF(AF94="MASSE",IF(AI94&gt;=1,"Kg","g"),IF(AF94="VOLUME",IF(AI94&gt;=1,"L","cl"),IFERROR(VLOOKUP(UPPER(TRIM(V94)),AP4:AS49,4,FALSE),V94))))))</f>
        <v>bac(s)</v>
      </c>
      <c r="AB94" s="47" t="str">
        <f t="shared" si="23"/>
        <v>OK</v>
      </c>
      <c r="AC94" s="47" t="str">
        <f t="shared" si="24"/>
        <v/>
      </c>
      <c r="AD94" s="47" t="str">
        <f t="shared" si="25"/>
        <v/>
      </c>
      <c r="AE94" s="1"/>
      <c r="AF94" s="48" t="str">
        <f>IF(NOT(AND(LEFT(R94,1)="L",R94&lt;&gt;"LIGNE")),"",IFERROR(VLOOKUP(UPPER(TRIM(V94)),AP4:AS49,2,FALSE),""))</f>
        <v>AUTRE</v>
      </c>
      <c r="AG94" s="49">
        <f>IF(NOT(AND(LEFT(R94,1)="L",R94&lt;&gt;"LIGNE")),"",IFERROR(VLOOKUP(UPPER(TRIM(V94)),AP4:AS49,3,FALSE),""))</f>
        <v>1</v>
      </c>
      <c r="AH94" s="49">
        <f t="shared" si="26"/>
        <v>4</v>
      </c>
      <c r="AI94" s="49">
        <f t="shared" si="27"/>
        <v>7.75</v>
      </c>
      <c r="AJ94" s="49">
        <f t="shared" si="28"/>
        <v>1.44</v>
      </c>
      <c r="AK94" s="40">
        <f>IF(R94="RECETTE","",IF(R94="PRINCIPAL AUTEUR",IF(OR(S94="",T94="",V94="",W94="",S94=0),"",IFERROR(IF(OR(VLOOKUP(UPPER(TRIM(SUBSTITUTE(T94,CHAR(160)," "))),AP4:AS49,2,FALSE)&lt;&gt;VLOOKUP(UPPER(TRIM(SUBSTITUTE(W94,CHAR(160)," "))),AP4:AS49,2,FALSE),AND(VLOOKUP(UPPER(TRIM(SUBSTITUTE(T94,CHAR(160)," "))),AP4:AS49,2,FALSE)="AUTRE",UPPER(TRIM(SUBSTITUTE(T94,CHAR(160)," ")))&lt;&gt;UPPER(TRIM(SUBSTITUTE(W94,CHAR(160)," "))))),"",(V94*VLOOKUP(UPPER(TRIM(SUBSTITUTE(W94,CHAR(160)," "))),AP4:AS49,3,FALSE))/(S94*VLOOKUP(UPPER(TRIM(SUBSTITUTE(T94,CHAR(160)," "))),AP4:AS49,3,FALSE))),"")),IFERROR(AK93,"")))</f>
        <v>1.9375</v>
      </c>
      <c r="AL94" s="40">
        <f t="shared" si="29"/>
        <v>0.36</v>
      </c>
      <c r="AM94" s="50" t="str">
        <f t="shared" si="30"/>
        <v>ROTI DE PORC LAQUÉ</v>
      </c>
      <c r="AN94" s="1"/>
      <c r="AO94" s="1"/>
      <c r="AP94" s="66" t="s">
        <v>466</v>
      </c>
      <c r="AQ94" s="1"/>
      <c r="AR94" s="367" t="s">
        <v>344</v>
      </c>
      <c r="AS94" s="358">
        <f t="shared" si="19"/>
        <v>0.12</v>
      </c>
      <c r="AT94" s="359">
        <v>120</v>
      </c>
      <c r="BB94" s="362"/>
      <c r="BC94" s="91"/>
      <c r="BD94" s="91"/>
      <c r="BE94" s="310"/>
      <c r="BF94" s="310"/>
      <c r="BG94" s="310"/>
      <c r="BH94" s="311"/>
      <c r="BJ94" s="229">
        <v>1</v>
      </c>
    </row>
    <row r="95" spans="1:62" ht="20.100000000000001" customHeight="1" x14ac:dyDescent="0.35">
      <c r="A95" s="232" t="s">
        <v>237</v>
      </c>
      <c r="B95" s="178">
        <f t="shared" si="18"/>
        <v>0</v>
      </c>
      <c r="C95" s="156"/>
      <c r="D95" s="157"/>
      <c r="E95" s="157"/>
      <c r="F95" s="157"/>
      <c r="G95" s="157"/>
      <c r="H95" s="157"/>
      <c r="I95" s="158"/>
      <c r="J95" s="131" t="s">
        <v>237</v>
      </c>
      <c r="K95" s="255" t="str">
        <f t="shared" si="20"/>
        <v>A</v>
      </c>
      <c r="L95" s="341"/>
      <c r="M95" s="341"/>
      <c r="N95" s="341"/>
      <c r="O95" s="341"/>
      <c r="P95" s="341"/>
      <c r="Q95" s="1"/>
      <c r="R95" s="186" t="str" cm="1">
        <f t="array" ref="R95">IF(ISBLANK(V95),"","L"&amp;TEXT(--RIGHT(LOOKUP(2,1/(R74:R94&lt;&gt;""),R74:R94),3)+1,"000"))</f>
        <v>L019</v>
      </c>
      <c r="S95" s="61"/>
      <c r="T95" s="62" t="s">
        <v>133</v>
      </c>
      <c r="U95" s="63">
        <v>1</v>
      </c>
      <c r="V95" s="66" t="s">
        <v>464</v>
      </c>
      <c r="W95" s="60"/>
      <c r="X95" s="46">
        <f t="shared" si="21"/>
        <v>0</v>
      </c>
      <c r="Y95" s="46" t="str">
        <f>IF(NOT(AND(LEFT(R95,1)="L",R95&lt;&gt;"LIGNE")),"",IF(UPPER(TRIM(W95))="QS","Qt. suffisante",IF(AJ95="","",IF(AF95="MASSE",IF(AJ95&gt;=1,"Kg","g"),IF(AF95="VOLUME",IF(AJ95&gt;=1,"L","cl"),IFERROR(VLOOKUP(UPPER(TRIM(V95)),AP4:AS49,4,FALSE),V95))))))</f>
        <v>bac(s)</v>
      </c>
      <c r="Z95" s="45">
        <f t="shared" si="22"/>
        <v>2</v>
      </c>
      <c r="AA95" s="45" t="str">
        <f>IF(NOT(AND(LEFT(R95,1)="L",R95&lt;&gt;"LIGNE")),"",IF(UPPER(TRIM(W95))="QS","Qt. suffisante",IF(AI95="","",IF(AF95="MASSE",IF(AI95&gt;=1,"Kg","g"),IF(AF95="VOLUME",IF(AI95&gt;=1,"L","cl"),IFERROR(VLOOKUP(UPPER(TRIM(V95)),AP4:AS49,4,FALSE),V95))))))</f>
        <v>bac(s)</v>
      </c>
      <c r="AB95" s="47" t="str">
        <f t="shared" si="23"/>
        <v>OK</v>
      </c>
      <c r="AC95" s="47" t="str">
        <f t="shared" si="24"/>
        <v/>
      </c>
      <c r="AD95" s="47" t="str">
        <f t="shared" si="25"/>
        <v/>
      </c>
      <c r="AE95" s="1"/>
      <c r="AF95" s="48" t="str">
        <f>IF(NOT(AND(LEFT(R95,1)="L",R95&lt;&gt;"LIGNE")),"",IFERROR(VLOOKUP(UPPER(TRIM(V95)),AP4:AS49,2,FALSE),""))</f>
        <v>AUTRE</v>
      </c>
      <c r="AG95" s="49">
        <f>IF(NOT(AND(LEFT(R95,1)="L",R95&lt;&gt;"LIGNE")),"",IFERROR(VLOOKUP(UPPER(TRIM(V95)),AP4:AS49,3,FALSE),""))</f>
        <v>1</v>
      </c>
      <c r="AH95" s="49">
        <f t="shared" si="26"/>
        <v>1</v>
      </c>
      <c r="AI95" s="49">
        <f t="shared" si="27"/>
        <v>1.9375</v>
      </c>
      <c r="AJ95" s="49">
        <f t="shared" si="28"/>
        <v>0.36</v>
      </c>
      <c r="AK95" s="40">
        <f>IF(R95="RECETTE","",IF(R95="PRINCIPAL AUTEUR",IF(OR(S95="",T95="",V95="",W95="",S95=0),"",IFERROR(IF(OR(VLOOKUP(UPPER(TRIM(SUBSTITUTE(T95,CHAR(160)," "))),AP4:AS49,2,FALSE)&lt;&gt;VLOOKUP(UPPER(TRIM(SUBSTITUTE(W95,CHAR(160)," "))),AP4:AS49,2,FALSE),AND(VLOOKUP(UPPER(TRIM(SUBSTITUTE(T95,CHAR(160)," "))),AP4:AS49,2,FALSE)="AUTRE",UPPER(TRIM(SUBSTITUTE(T95,CHAR(160)," ")))&lt;&gt;UPPER(TRIM(SUBSTITUTE(W95,CHAR(160)," "))))),"",(V95*VLOOKUP(UPPER(TRIM(SUBSTITUTE(W95,CHAR(160)," "))),AP4:AS49,3,FALSE))/(S95*VLOOKUP(UPPER(TRIM(SUBSTITUTE(T95,CHAR(160)," "))),AP4:AS49,3,FALSE))),"")),IFERROR(AK94,"")))</f>
        <v>1.9375</v>
      </c>
      <c r="AL95" s="40">
        <f t="shared" si="29"/>
        <v>0.36</v>
      </c>
      <c r="AM95" s="50" t="str">
        <f t="shared" si="30"/>
        <v>ROTI DE PORC LAQUÉ</v>
      </c>
      <c r="AN95" s="1"/>
      <c r="AO95" s="1"/>
      <c r="AP95" s="66" t="s">
        <v>467</v>
      </c>
      <c r="AQ95" s="1"/>
      <c r="AR95" s="367" t="s">
        <v>328</v>
      </c>
      <c r="AS95" s="358">
        <f t="shared" si="19"/>
        <v>0.22500000000000001</v>
      </c>
      <c r="AT95" s="359">
        <v>225</v>
      </c>
      <c r="BB95" s="362"/>
      <c r="BC95" s="166" t="s">
        <v>438</v>
      </c>
      <c r="BD95" s="62" t="s">
        <v>436</v>
      </c>
      <c r="BE95" s="310"/>
      <c r="BF95" s="310"/>
      <c r="BG95" s="310"/>
      <c r="BH95" s="311"/>
      <c r="BJ95" s="229">
        <v>1</v>
      </c>
    </row>
    <row r="96" spans="1:62" ht="20.100000000000001" customHeight="1" x14ac:dyDescent="0.35">
      <c r="A96" s="232" t="s">
        <v>237</v>
      </c>
      <c r="B96" s="178">
        <f t="shared" si="18"/>
        <v>0</v>
      </c>
      <c r="C96" s="156"/>
      <c r="D96" s="157"/>
      <c r="E96" s="157"/>
      <c r="F96" s="157"/>
      <c r="G96" s="157"/>
      <c r="H96" s="157"/>
      <c r="I96" s="158"/>
      <c r="J96" s="131" t="s">
        <v>237</v>
      </c>
      <c r="K96" s="255" t="str">
        <f t="shared" si="20"/>
        <v>A</v>
      </c>
      <c r="L96" s="341"/>
      <c r="M96" s="341"/>
      <c r="N96" s="341"/>
      <c r="O96" s="341"/>
      <c r="P96" s="341"/>
      <c r="Q96" s="1"/>
      <c r="R96" s="186" t="str" cm="1">
        <f t="array" ref="R96">IF(ISBLANK(V96),"","L"&amp;TEXT(--RIGHT(LOOKUP(2,1/(R74:R95&lt;&gt;""),R74:R95),3)+1,"000"))</f>
        <v>L020</v>
      </c>
      <c r="S96" s="61"/>
      <c r="T96" s="62" t="s">
        <v>134</v>
      </c>
      <c r="U96" s="63">
        <v>1</v>
      </c>
      <c r="V96" s="66" t="s">
        <v>464</v>
      </c>
      <c r="W96" s="60"/>
      <c r="X96" s="46">
        <f t="shared" si="21"/>
        <v>0</v>
      </c>
      <c r="Y96" s="46" t="str">
        <f>IF(NOT(AND(LEFT(R96,1)="L",R96&lt;&gt;"LIGNE")),"",IF(UPPER(TRIM(W96))="QS","Qt. suffisante",IF(AJ96="","",IF(AF96="MASSE",IF(AJ96&gt;=1,"Kg","g"),IF(AF96="VOLUME",IF(AJ96&gt;=1,"L","cl"),IFERROR(VLOOKUP(UPPER(TRIM(V96)),AP4:AS49,4,FALSE),V96))))))</f>
        <v>bac(s)</v>
      </c>
      <c r="Z96" s="45">
        <f t="shared" si="22"/>
        <v>2</v>
      </c>
      <c r="AA96" s="45" t="str">
        <f>IF(NOT(AND(LEFT(R96,1)="L",R96&lt;&gt;"LIGNE")),"",IF(UPPER(TRIM(W96))="QS","Qt. suffisante",IF(AI96="","",IF(AF96="MASSE",IF(AI96&gt;=1,"Kg","g"),IF(AF96="VOLUME",IF(AI96&gt;=1,"L","cl"),IFERROR(VLOOKUP(UPPER(TRIM(V96)),AP4:AS49,4,FALSE),V96))))))</f>
        <v>bac(s)</v>
      </c>
      <c r="AB96" s="47" t="str">
        <f t="shared" si="23"/>
        <v>OK</v>
      </c>
      <c r="AC96" s="47" t="str">
        <f t="shared" si="24"/>
        <v/>
      </c>
      <c r="AD96" s="47" t="str">
        <f t="shared" si="25"/>
        <v/>
      </c>
      <c r="AE96" s="1"/>
      <c r="AF96" s="48" t="str">
        <f>IF(NOT(AND(LEFT(R96,1)="L",R96&lt;&gt;"LIGNE")),"",IFERROR(VLOOKUP(UPPER(TRIM(V96)),AP4:AS49,2,FALSE),""))</f>
        <v>AUTRE</v>
      </c>
      <c r="AG96" s="49">
        <f>IF(NOT(AND(LEFT(R96,1)="L",R96&lt;&gt;"LIGNE")),"",IFERROR(VLOOKUP(UPPER(TRIM(V96)),AP4:AS49,3,FALSE),""))</f>
        <v>1</v>
      </c>
      <c r="AH96" s="49">
        <f t="shared" si="26"/>
        <v>1</v>
      </c>
      <c r="AI96" s="49">
        <f t="shared" si="27"/>
        <v>1.9375</v>
      </c>
      <c r="AJ96" s="49">
        <f t="shared" si="28"/>
        <v>0.36</v>
      </c>
      <c r="AK96" s="40">
        <f>IF(R96="RECETTE","",IF(R96="PRINCIPAL AUTEUR",IF(OR(S96="",T96="",V96="",W96="",S96=0),"",IFERROR(IF(OR(VLOOKUP(UPPER(TRIM(SUBSTITUTE(T96,CHAR(160)," "))),AP4:AS49,2,FALSE)&lt;&gt;VLOOKUP(UPPER(TRIM(SUBSTITUTE(W96,CHAR(160)," "))),AP4:AS49,2,FALSE),AND(VLOOKUP(UPPER(TRIM(SUBSTITUTE(T96,CHAR(160)," "))),AP4:AS49,2,FALSE)="AUTRE",UPPER(TRIM(SUBSTITUTE(T96,CHAR(160)," ")))&lt;&gt;UPPER(TRIM(SUBSTITUTE(W96,CHAR(160)," "))))),"",(V96*VLOOKUP(UPPER(TRIM(SUBSTITUTE(W96,CHAR(160)," "))),AP4:AS49,3,FALSE))/(S96*VLOOKUP(UPPER(TRIM(SUBSTITUTE(T96,CHAR(160)," "))),AP4:AS49,3,FALSE))),"")),IFERROR(AK95,"")))</f>
        <v>1.9375</v>
      </c>
      <c r="AL96" s="40">
        <f t="shared" si="29"/>
        <v>0.36</v>
      </c>
      <c r="AM96" s="50" t="str">
        <f t="shared" si="30"/>
        <v>ROTI DE PORC LAQUÉ</v>
      </c>
      <c r="AN96" s="1"/>
      <c r="AO96" s="1"/>
      <c r="AP96" s="66" t="s">
        <v>468</v>
      </c>
      <c r="AQ96" s="1"/>
      <c r="AR96" s="367" t="s">
        <v>346</v>
      </c>
      <c r="AS96" s="358">
        <f t="shared" si="19"/>
        <v>0.11799999999999999</v>
      </c>
      <c r="AT96" s="359">
        <v>118</v>
      </c>
      <c r="BB96" s="362"/>
      <c r="BC96" s="360"/>
      <c r="BD96" s="310"/>
      <c r="BE96" s="310"/>
      <c r="BF96" s="310"/>
      <c r="BG96" s="310"/>
      <c r="BH96" s="311"/>
      <c r="BI96" s="10" t="b">
        <v>0</v>
      </c>
      <c r="BJ96" s="229">
        <v>1</v>
      </c>
    </row>
    <row r="97" spans="1:62" ht="20.100000000000001" customHeight="1" x14ac:dyDescent="0.25">
      <c r="A97" s="232" t="s">
        <v>237</v>
      </c>
      <c r="B97" s="178">
        <f t="shared" si="18"/>
        <v>0</v>
      </c>
      <c r="C97" s="156"/>
      <c r="D97" s="157"/>
      <c r="E97" s="157"/>
      <c r="F97" s="157"/>
      <c r="G97" s="157"/>
      <c r="H97" s="157"/>
      <c r="I97" s="158"/>
      <c r="J97" s="131" t="s">
        <v>237</v>
      </c>
      <c r="K97" s="255" t="str">
        <f t="shared" si="20"/>
        <v>A</v>
      </c>
      <c r="L97" s="341"/>
      <c r="M97" s="341"/>
      <c r="N97" s="341"/>
      <c r="O97" s="341"/>
      <c r="P97" s="341"/>
      <c r="Q97" s="1"/>
      <c r="R97" s="186" t="str" cm="1">
        <f t="array" ref="R97">IF(ISBLANK(V97),"","L"&amp;TEXT(--RIGHT(LOOKUP(2,1/(R74:R96&lt;&gt;""),R74:R96),3)+1,"000"))</f>
        <v/>
      </c>
      <c r="S97" s="166" t="s">
        <v>570</v>
      </c>
      <c r="T97" s="62" t="s">
        <v>436</v>
      </c>
      <c r="U97" s="63"/>
      <c r="V97" s="77"/>
      <c r="W97" s="76"/>
      <c r="X97" s="46" t="str">
        <f t="shared" si="21"/>
        <v/>
      </c>
      <c r="Y97" s="46" t="str">
        <f>IF(NOT(AND(LEFT(R97,1)="L",R97&lt;&gt;"LIGNE")),"",IF(UPPER(TRIM(W97))="QS","Qt. suffisante",IF(AJ97="","",IF(AF97="MASSE",IF(AJ97&gt;=1,"Kg","g"),IF(AF97="VOLUME",IF(AJ97&gt;=1,"L","cl"),IFERROR(VLOOKUP(UPPER(TRIM(V97)),AP4:AS49,4,FALSE),V97))))))</f>
        <v/>
      </c>
      <c r="Z97" s="45" t="str">
        <f t="shared" si="22"/>
        <v/>
      </c>
      <c r="AA97" s="45" t="str">
        <f>IF(NOT(AND(LEFT(R97,1)="L",R97&lt;&gt;"LIGNE")),"",IF(UPPER(TRIM(W97))="QS","Qt. suffisante",IF(AI97="","",IF(AF97="MASSE",IF(AI97&gt;=1,"Kg","g"),IF(AF97="VOLUME",IF(AI97&gt;=1,"L","cl"),IFERROR(VLOOKUP(UPPER(TRIM(V97)),AP4:AS49,4,FALSE),V97))))))</f>
        <v/>
      </c>
      <c r="AB97" s="47" t="str">
        <f t="shared" si="23"/>
        <v/>
      </c>
      <c r="AC97" s="47" t="str">
        <f t="shared" si="24"/>
        <v/>
      </c>
      <c r="AD97" s="47" t="str">
        <f t="shared" si="25"/>
        <v/>
      </c>
      <c r="AE97" s="1"/>
      <c r="AF97" s="48" t="str">
        <f>IF(NOT(AND(LEFT(R97,1)="L",R97&lt;&gt;"LIGNE")),"",IFERROR(VLOOKUP(UPPER(TRIM(V97)),AP4:AS49,2,FALSE),""))</f>
        <v/>
      </c>
      <c r="AG97" s="49" t="str">
        <f>IF(NOT(AND(LEFT(R97,1)="L",R97&lt;&gt;"LIGNE")),"",IFERROR(VLOOKUP(UPPER(TRIM(V97)),AP4:AS49,3,FALSE),""))</f>
        <v/>
      </c>
      <c r="AH97" s="49" t="str">
        <f t="shared" si="26"/>
        <v/>
      </c>
      <c r="AI97" s="49" t="str">
        <f t="shared" si="27"/>
        <v/>
      </c>
      <c r="AJ97" s="49" t="str">
        <f t="shared" si="28"/>
        <v/>
      </c>
      <c r="AK97" s="40">
        <f>IF(R97="RECETTE","",IF(R97="PRINCIPAL AUTEUR",IF(OR(S97="",T97="",V97="",W97="",S97=0),"",IFERROR(IF(OR(VLOOKUP(UPPER(TRIM(SUBSTITUTE(T97,CHAR(160)," "))),AP4:AS49,2,FALSE)&lt;&gt;VLOOKUP(UPPER(TRIM(SUBSTITUTE(W97,CHAR(160)," "))),AP4:AS49,2,FALSE),AND(VLOOKUP(UPPER(TRIM(SUBSTITUTE(T97,CHAR(160)," "))),AP4:AS49,2,FALSE)="AUTRE",UPPER(TRIM(SUBSTITUTE(T97,CHAR(160)," ")))&lt;&gt;UPPER(TRIM(SUBSTITUTE(W97,CHAR(160)," "))))),"",(V97*VLOOKUP(UPPER(TRIM(SUBSTITUTE(W97,CHAR(160)," "))),AP4:AS49,3,FALSE))/(S97*VLOOKUP(UPPER(TRIM(SUBSTITUTE(T97,CHAR(160)," "))),AP4:AS49,3,FALSE))),"")),IFERROR(AK96,"")))</f>
        <v>1.9375</v>
      </c>
      <c r="AL97" s="40">
        <f t="shared" si="29"/>
        <v>0.36</v>
      </c>
      <c r="AM97" s="50" t="str">
        <f t="shared" si="30"/>
        <v>ROTI DE PORC LAQUÉ</v>
      </c>
      <c r="AN97" s="1"/>
      <c r="AO97" s="1"/>
      <c r="AP97" s="75" t="s">
        <v>110</v>
      </c>
      <c r="AQ97" s="1"/>
      <c r="AR97" s="367" t="s">
        <v>347</v>
      </c>
      <c r="AS97" s="358">
        <f t="shared" si="19"/>
        <v>0.15</v>
      </c>
      <c r="AT97" s="359">
        <v>150</v>
      </c>
      <c r="BB97" s="280" t="s">
        <v>376</v>
      </c>
      <c r="BC97" s="381"/>
      <c r="BD97" s="381"/>
      <c r="BE97" s="257"/>
      <c r="BF97" s="257"/>
      <c r="BG97" s="257"/>
      <c r="BH97" s="258"/>
      <c r="BJ97" s="229">
        <v>1</v>
      </c>
    </row>
    <row r="98" spans="1:62" ht="20.100000000000001" customHeight="1" thickBot="1" x14ac:dyDescent="0.3">
      <c r="A98" s="232" t="s">
        <v>237</v>
      </c>
      <c r="B98" s="178">
        <f t="shared" si="18"/>
        <v>0</v>
      </c>
      <c r="C98" s="156"/>
      <c r="D98" s="157"/>
      <c r="E98" s="157"/>
      <c r="F98" s="157"/>
      <c r="G98" s="157"/>
      <c r="H98" s="157"/>
      <c r="I98" s="158"/>
      <c r="J98" s="131" t="s">
        <v>237</v>
      </c>
      <c r="K98" s="255" t="str">
        <f t="shared" si="20"/>
        <v>A</v>
      </c>
      <c r="L98" s="341"/>
      <c r="M98" s="341"/>
      <c r="N98" s="341"/>
      <c r="O98" s="341"/>
      <c r="P98" s="341"/>
      <c r="Q98" s="1"/>
      <c r="R98" s="70" t="s">
        <v>571</v>
      </c>
      <c r="S98" s="112" t="s">
        <v>63</v>
      </c>
      <c r="T98" s="72"/>
      <c r="U98" s="72"/>
      <c r="V98" s="72"/>
      <c r="W98" s="73" t="s">
        <v>64</v>
      </c>
      <c r="X98" s="46" t="str">
        <f t="shared" si="21"/>
        <v/>
      </c>
      <c r="Y98" s="46" t="str">
        <f>IF(NOT(AND(LEFT(R98,1)="L",R98&lt;&gt;"LIGNE")),"",IF(UPPER(TRIM(W98))="QS","Qt. suffisante",IF(AJ98="","",IF(AF98="MASSE",IF(AJ98&gt;=1,"Kg","g"),IF(AF98="VOLUME",IF(AJ98&gt;=1,"L","cl"),IFERROR(VLOOKUP(UPPER(TRIM(V98)),AP4:AS49,4,FALSE),V98))))))</f>
        <v/>
      </c>
      <c r="Z98" s="45" t="str">
        <f t="shared" si="22"/>
        <v/>
      </c>
      <c r="AA98" s="45" t="str">
        <f>IF(NOT(AND(LEFT(R98,1)="L",R98&lt;&gt;"LIGNE")),"",IF(UPPER(TRIM(W98))="QS","Qt. suffisante",IF(AI98="","",IF(AF98="MASSE",IF(AI98&gt;=1,"Kg","g"),IF(AF98="VOLUME",IF(AI98&gt;=1,"L","cl"),IFERROR(VLOOKUP(UPPER(TRIM(V98)),AP4:AS49,4,FALSE),V98))))))</f>
        <v/>
      </c>
      <c r="AB98" s="47" t="str">
        <f t="shared" si="23"/>
        <v/>
      </c>
      <c r="AC98" s="47" t="str">
        <f t="shared" si="24"/>
        <v/>
      </c>
      <c r="AD98" s="47" t="str">
        <f t="shared" si="25"/>
        <v/>
      </c>
      <c r="AE98" s="1"/>
      <c r="AF98" s="48" t="str">
        <f>IF(NOT(AND(LEFT(R98,1)="L",R98&lt;&gt;"LIGNE")),"",IFERROR(VLOOKUP(UPPER(TRIM(V98)),AP4:AS49,2,FALSE),""))</f>
        <v/>
      </c>
      <c r="AG98" s="49" t="str">
        <f>IF(NOT(AND(LEFT(R98,1)="L",R98&lt;&gt;"LIGNE")),"",IFERROR(VLOOKUP(UPPER(TRIM(V98)),AP4:AS49,3,FALSE),""))</f>
        <v/>
      </c>
      <c r="AH98" s="49" t="str">
        <f t="shared" si="26"/>
        <v/>
      </c>
      <c r="AI98" s="49" t="str">
        <f t="shared" si="27"/>
        <v/>
      </c>
      <c r="AJ98" s="49" t="str">
        <f t="shared" si="28"/>
        <v/>
      </c>
      <c r="AK98" s="40">
        <f>IF(R98="RECETTE","",IF(R98="PRINCIPAL AUTEUR",IF(OR(S98="",T98="",V98="",W98="",S98=0),"",IFERROR(IF(OR(VLOOKUP(UPPER(TRIM(SUBSTITUTE(T98,CHAR(160)," "))),AP4:AS49,2,FALSE)&lt;&gt;VLOOKUP(UPPER(TRIM(SUBSTITUTE(W98,CHAR(160)," "))),AP4:AS49,2,FALSE),AND(VLOOKUP(UPPER(TRIM(SUBSTITUTE(T98,CHAR(160)," "))),AP4:AS49,2,FALSE)="AUTRE",UPPER(TRIM(SUBSTITUTE(T98,CHAR(160)," ")))&lt;&gt;UPPER(TRIM(SUBSTITUTE(W98,CHAR(160)," "))))),"",(V98*VLOOKUP(UPPER(TRIM(SUBSTITUTE(W98,CHAR(160)," "))),AP4:AS49,3,FALSE))/(S98*VLOOKUP(UPPER(TRIM(SUBSTITUTE(T98,CHAR(160)," "))),AP4:AS49,3,FALSE))),"")),IFERROR(AK97,"")))</f>
        <v>1.9375</v>
      </c>
      <c r="AL98" s="40">
        <f t="shared" si="29"/>
        <v>0.36</v>
      </c>
      <c r="AM98" s="50" t="str">
        <f t="shared" si="30"/>
        <v>ROTI DE PORC LAQUÉ</v>
      </c>
      <c r="AN98" s="1"/>
      <c r="AO98" s="1"/>
      <c r="AP98" s="15" t="s">
        <v>323</v>
      </c>
      <c r="AQ98" s="1"/>
      <c r="AR98" s="367" t="s">
        <v>348</v>
      </c>
      <c r="AS98" s="358">
        <f t="shared" si="19"/>
        <v>0.25</v>
      </c>
      <c r="AT98" s="359">
        <v>250</v>
      </c>
      <c r="BB98" s="431" t="s">
        <v>533</v>
      </c>
      <c r="BC98" s="432"/>
      <c r="BD98" s="432"/>
      <c r="BE98" s="432"/>
      <c r="BF98" s="432"/>
      <c r="BG98" s="432"/>
      <c r="BH98" s="433"/>
      <c r="BJ98" s="229">
        <v>1</v>
      </c>
    </row>
    <row r="99" spans="1:62" ht="20.100000000000001" customHeight="1" thickBot="1" x14ac:dyDescent="0.3">
      <c r="A99" s="232" t="s">
        <v>237</v>
      </c>
      <c r="B99" s="178">
        <f t="shared" si="18"/>
        <v>0</v>
      </c>
      <c r="C99" s="156"/>
      <c r="D99" s="157"/>
      <c r="E99" s="157"/>
      <c r="F99" s="157"/>
      <c r="G99" s="157"/>
      <c r="H99" s="157"/>
      <c r="I99" s="158"/>
      <c r="J99" s="131" t="s">
        <v>237</v>
      </c>
      <c r="K99" s="255" t="str">
        <f t="shared" si="20"/>
        <v>►</v>
      </c>
      <c r="L99" s="341"/>
      <c r="M99" s="341"/>
      <c r="N99" s="341"/>
      <c r="O99" s="341"/>
      <c r="P99" s="341"/>
      <c r="Q99" s="1"/>
      <c r="R99" s="91"/>
      <c r="S99" s="91"/>
      <c r="T99" s="91"/>
      <c r="U99" s="91"/>
      <c r="V99" s="91"/>
      <c r="W99" s="91"/>
      <c r="X99" s="46" t="str">
        <f t="shared" si="21"/>
        <v/>
      </c>
      <c r="Y99" s="46" t="str">
        <f>IF(NOT(AND(LEFT(R99,1)="L",R99&lt;&gt;"LIGNE")),"",IF(UPPER(TRIM(W99))="QS","Qt. suffisante",IF(AJ99="","",IF(AF99="MASSE",IF(AJ99&gt;=1,"Kg","g"),IF(AF99="VOLUME",IF(AJ99&gt;=1,"L","cl"),IFERROR(VLOOKUP(UPPER(TRIM(V99)),AP4:AS49,4,FALSE),V99))))))</f>
        <v/>
      </c>
      <c r="Z99" s="45" t="str">
        <f t="shared" si="22"/>
        <v/>
      </c>
      <c r="AA99" s="45" t="str">
        <f>IF(NOT(AND(LEFT(R99,1)="L",R99&lt;&gt;"LIGNE")),"",IF(UPPER(TRIM(W99))="QS","Qt. suffisante",IF(AI99="","",IF(AF99="MASSE",IF(AI99&gt;=1,"Kg","g"),IF(AF99="VOLUME",IF(AI99&gt;=1,"L","cl"),IFERROR(VLOOKUP(UPPER(TRIM(V99)),AP4:AS49,4,FALSE),V99))))))</f>
        <v/>
      </c>
      <c r="AB99" s="47" t="str">
        <f t="shared" si="23"/>
        <v/>
      </c>
      <c r="AC99" s="47" t="str">
        <f t="shared" si="24"/>
        <v/>
      </c>
      <c r="AD99" s="47" t="str">
        <f t="shared" si="25"/>
        <v/>
      </c>
      <c r="AE99" s="1"/>
      <c r="AF99" s="48" t="str">
        <f>IF(NOT(AND(LEFT(R99,1)="L",R99&lt;&gt;"LIGNE")),"",IFERROR(VLOOKUP(UPPER(TRIM(V99)),AP4:AS49,2,FALSE),""))</f>
        <v/>
      </c>
      <c r="AG99" s="49" t="str">
        <f>IF(NOT(AND(LEFT(R99,1)="L",R99&lt;&gt;"LIGNE")),"",IFERROR(VLOOKUP(UPPER(TRIM(V99)),AP4:AS49,3,FALSE),""))</f>
        <v/>
      </c>
      <c r="AH99" s="49" t="str">
        <f t="shared" si="26"/>
        <v/>
      </c>
      <c r="AI99" s="49" t="str">
        <f t="shared" si="27"/>
        <v/>
      </c>
      <c r="AJ99" s="49" t="str">
        <f t="shared" si="28"/>
        <v/>
      </c>
      <c r="AK99" s="40">
        <f>IF(R99="RECETTE","",IF(R99="PRINCIPAL AUTEUR",IF(OR(S99="",T99="",V99="",W99="",S99=0),"",IFERROR(IF(OR(VLOOKUP(UPPER(TRIM(SUBSTITUTE(T99,CHAR(160)," "))),AP4:AS49,2,FALSE)&lt;&gt;VLOOKUP(UPPER(TRIM(SUBSTITUTE(W99,CHAR(160)," "))),AP4:AS49,2,FALSE),AND(VLOOKUP(UPPER(TRIM(SUBSTITUTE(T99,CHAR(160)," "))),AP4:AS49,2,FALSE)="AUTRE",UPPER(TRIM(SUBSTITUTE(T99,CHAR(160)," ")))&lt;&gt;UPPER(TRIM(SUBSTITUTE(W99,CHAR(160)," "))))),"",(V99*VLOOKUP(UPPER(TRIM(SUBSTITUTE(W99,CHAR(160)," "))),AP4:AS49,3,FALSE))/(S99*VLOOKUP(UPPER(TRIM(SUBSTITUTE(T99,CHAR(160)," "))),AP4:AS49,3,FALSE))),"")),IFERROR(AK98,"")))</f>
        <v>1.9375</v>
      </c>
      <c r="AL99" s="40">
        <f t="shared" si="29"/>
        <v>0.36</v>
      </c>
      <c r="AM99" s="50" t="str">
        <f t="shared" si="30"/>
        <v>ROTI DE PORC LAQUÉ</v>
      </c>
      <c r="AN99" s="1"/>
      <c r="AO99" s="1"/>
      <c r="AP99" s="21" t="s">
        <v>272</v>
      </c>
      <c r="AQ99" s="1"/>
      <c r="AR99" s="367" t="s">
        <v>349</v>
      </c>
      <c r="AS99" s="358">
        <f t="shared" si="19"/>
        <v>0.35</v>
      </c>
      <c r="AT99" s="359">
        <v>350</v>
      </c>
      <c r="BB99" s="431" t="s">
        <v>534</v>
      </c>
      <c r="BC99" s="432"/>
      <c r="BD99" s="432"/>
      <c r="BE99" s="432"/>
      <c r="BF99" s="432"/>
      <c r="BG99" s="432"/>
      <c r="BH99" s="433"/>
      <c r="BJ99" s="229">
        <v>1</v>
      </c>
    </row>
    <row r="100" spans="1:62" ht="20.100000000000001" customHeight="1" x14ac:dyDescent="0.25">
      <c r="A100" s="232" t="s">
        <v>237</v>
      </c>
      <c r="B100" s="178">
        <f t="shared" si="18"/>
        <v>0</v>
      </c>
      <c r="C100" s="156"/>
      <c r="D100" s="157"/>
      <c r="E100" s="157"/>
      <c r="F100" s="157"/>
      <c r="G100" s="157"/>
      <c r="H100" s="157"/>
      <c r="I100" s="158"/>
      <c r="J100" s="131" t="s">
        <v>237</v>
      </c>
      <c r="K100" s="255" t="str">
        <f t="shared" si="20"/>
        <v>A</v>
      </c>
      <c r="L100" s="341"/>
      <c r="M100" s="341"/>
      <c r="N100" s="341"/>
      <c r="O100" s="341"/>
      <c r="P100" s="341"/>
      <c r="Q100" s="1"/>
      <c r="R100" s="95" t="s">
        <v>31</v>
      </c>
      <c r="S100" s="32" t="s">
        <v>135</v>
      </c>
      <c r="T100" s="32"/>
      <c r="U100" s="430" t="s">
        <v>33</v>
      </c>
      <c r="V100" s="430"/>
      <c r="W100" s="33" t="s">
        <v>136</v>
      </c>
      <c r="X100" s="46" t="str">
        <f t="shared" si="21"/>
        <v/>
      </c>
      <c r="Y100" s="46" t="str">
        <f>IF(NOT(AND(LEFT(R100,1)="L",R100&lt;&gt;"LIGNE")),"",IF(UPPER(TRIM(W100))="QS","Qt. suffisante",IF(AJ100="","",IF(AF100="MASSE",IF(AJ100&gt;=1,"Kg","g"),IF(AF100="VOLUME",IF(AJ100&gt;=1,"L","cl"),IFERROR(VLOOKUP(UPPER(TRIM(V100)),AP4:AS49,4,FALSE),V100))))))</f>
        <v/>
      </c>
      <c r="Z100" s="45" t="str">
        <f t="shared" si="22"/>
        <v/>
      </c>
      <c r="AA100" s="45" t="str">
        <f>IF(NOT(AND(LEFT(R100,1)="L",R100&lt;&gt;"LIGNE")),"",IF(UPPER(TRIM(W100))="QS","Qt. suffisante",IF(AI100="","",IF(AF100="MASSE",IF(AI100&gt;=1,"Kg","g"),IF(AF100="VOLUME",IF(AI100&gt;=1,"L","cl"),IFERROR(VLOOKUP(UPPER(TRIM(V100)),AP4:AS49,4,FALSE),V100))))))</f>
        <v/>
      </c>
      <c r="AB100" s="47" t="str">
        <f t="shared" si="23"/>
        <v/>
      </c>
      <c r="AC100" s="47" t="str">
        <f t="shared" si="24"/>
        <v/>
      </c>
      <c r="AD100" s="47" t="str">
        <f t="shared" si="25"/>
        <v/>
      </c>
      <c r="AE100" s="1"/>
      <c r="AF100" s="48" t="str">
        <f>IF(NOT(AND(LEFT(R100,1)="L",R100&lt;&gt;"LIGNE")),"",IFERROR(VLOOKUP(UPPER(TRIM(V100)),AP4:AS49,2,FALSE),""))</f>
        <v/>
      </c>
      <c r="AG100" s="49" t="str">
        <f>IF(NOT(AND(LEFT(R100,1)="L",R100&lt;&gt;"LIGNE")),"",IFERROR(VLOOKUP(UPPER(TRIM(V100)),AP4:AS49,3,FALSE),""))</f>
        <v/>
      </c>
      <c r="AH100" s="49" t="str">
        <f t="shared" si="26"/>
        <v/>
      </c>
      <c r="AI100" s="49" t="str">
        <f t="shared" si="27"/>
        <v/>
      </c>
      <c r="AJ100" s="49" t="str">
        <f t="shared" si="28"/>
        <v/>
      </c>
      <c r="AK100" s="40" t="str">
        <f>IF(R100="RECETTE","",IF(R100="PRINCIPAL AUTEUR",IF(OR(S100="",T100="",V100="",W100="",S100=0),"",IFERROR(IF(OR(VLOOKUP(UPPER(TRIM(SUBSTITUTE(T100,CHAR(160)," "))),AP4:AS49,2,FALSE)&lt;&gt;VLOOKUP(UPPER(TRIM(SUBSTITUTE(W100,CHAR(160)," "))),AP4:AS49,2,FALSE),AND(VLOOKUP(UPPER(TRIM(SUBSTITUTE(T100,CHAR(160)," "))),AP4:AS49,2,FALSE)="AUTRE",UPPER(TRIM(SUBSTITUTE(T100,CHAR(160)," ")))&lt;&gt;UPPER(TRIM(SUBSTITUTE(W100,CHAR(160)," "))))),"",(V100*VLOOKUP(UPPER(TRIM(SUBSTITUTE(W100,CHAR(160)," "))),AP4:AS49,3,FALSE))/(S100*VLOOKUP(UPPER(TRIM(SUBSTITUTE(T100,CHAR(160)," "))),AP4:AS49,3,FALSE))),"")),IFERROR(AK99,"")))</f>
        <v/>
      </c>
      <c r="AL100" s="40" t="str">
        <f t="shared" si="29"/>
        <v/>
      </c>
      <c r="AM100" s="50" t="str">
        <f t="shared" si="30"/>
        <v>TRAVERS DE PORC AUX ÉPICES</v>
      </c>
      <c r="AN100" s="1"/>
      <c r="AO100" s="1"/>
      <c r="AP100" s="26" t="s">
        <v>469</v>
      </c>
      <c r="AQ100" s="1"/>
      <c r="AR100" s="382" t="s">
        <v>350</v>
      </c>
      <c r="AS100" s="373">
        <f t="shared" si="19"/>
        <v>1.4E-2</v>
      </c>
      <c r="AT100" s="359">
        <v>14</v>
      </c>
      <c r="BB100" s="383" t="s">
        <v>381</v>
      </c>
      <c r="BC100" s="234"/>
      <c r="BD100" s="234"/>
      <c r="BE100" s="234"/>
      <c r="BF100" s="234"/>
      <c r="BG100" s="234"/>
      <c r="BH100" s="384"/>
      <c r="BJ100" s="229">
        <v>1</v>
      </c>
    </row>
    <row r="101" spans="1:62" ht="20.100000000000001" customHeight="1" x14ac:dyDescent="0.25">
      <c r="A101" s="232" t="s">
        <v>237</v>
      </c>
      <c r="B101" s="178">
        <f t="shared" si="18"/>
        <v>0</v>
      </c>
      <c r="C101" s="156"/>
      <c r="D101" s="157"/>
      <c r="E101" s="157"/>
      <c r="F101" s="157"/>
      <c r="G101" s="157"/>
      <c r="H101" s="157"/>
      <c r="I101" s="158"/>
      <c r="J101" s="131" t="s">
        <v>237</v>
      </c>
      <c r="K101" s="255" t="str">
        <f t="shared" si="20"/>
        <v>A</v>
      </c>
      <c r="L101" s="341"/>
      <c r="M101" s="341"/>
      <c r="N101" s="341"/>
      <c r="O101" s="341"/>
      <c r="P101" s="341"/>
      <c r="Q101" s="1"/>
      <c r="R101" s="98" t="s">
        <v>35</v>
      </c>
      <c r="S101" s="99" t="s">
        <v>512</v>
      </c>
      <c r="T101" s="100">
        <v>100</v>
      </c>
      <c r="U101" s="101" t="s">
        <v>513</v>
      </c>
      <c r="V101" s="102">
        <v>250</v>
      </c>
      <c r="W101" s="103" t="s">
        <v>35</v>
      </c>
      <c r="X101" s="46" t="str">
        <f t="shared" si="21"/>
        <v/>
      </c>
      <c r="Y101" s="46" t="str">
        <f>IF(NOT(AND(LEFT(R101,1)="L",R101&lt;&gt;"LIGNE")),"",IF(UPPER(TRIM(W101))="QS","Qt. suffisante",IF(AJ101="","",IF(AF101="MASSE",IF(AJ101&gt;=1,"Kg","g"),IF(AF101="VOLUME",IF(AJ101&gt;=1,"L","cl"),IFERROR(VLOOKUP(UPPER(TRIM(V101)),AP4:AS49,4,FALSE),V101))))))</f>
        <v/>
      </c>
      <c r="Z101" s="45" t="str">
        <f t="shared" si="22"/>
        <v/>
      </c>
      <c r="AA101" s="45" t="str">
        <f>IF(NOT(AND(LEFT(R101,1)="L",R101&lt;&gt;"LIGNE")),"",IF(UPPER(TRIM(W101))="QS","Qt. suffisante",IF(AI101="","",IF(AF101="MASSE",IF(AI101&gt;=1,"Kg","g"),IF(AF101="VOLUME",IF(AI101&gt;=1,"L","cl"),IFERROR(VLOOKUP(UPPER(TRIM(V101)),AP4:AS49,4,FALSE),V101))))))</f>
        <v/>
      </c>
      <c r="AB101" s="47" t="str">
        <f t="shared" si="23"/>
        <v/>
      </c>
      <c r="AC101" s="47" t="str">
        <f t="shared" si="24"/>
        <v/>
      </c>
      <c r="AD101" s="47" t="str">
        <f t="shared" si="25"/>
        <v/>
      </c>
      <c r="AE101" s="1"/>
      <c r="AF101" s="48" t="str">
        <f>IF(NOT(AND(LEFT(R101,1)="L",R101&lt;&gt;"LIGNE")),"",IFERROR(VLOOKUP(UPPER(TRIM(V101)),AP4:AS49,2,FALSE),""))</f>
        <v/>
      </c>
      <c r="AG101" s="49" t="str">
        <f>IF(NOT(AND(LEFT(R101,1)="L",R101&lt;&gt;"LIGNE")),"",IFERROR(VLOOKUP(UPPER(TRIM(V101)),AP4:AS49,3,FALSE),""))</f>
        <v/>
      </c>
      <c r="AH101" s="49" t="str">
        <f t="shared" si="26"/>
        <v/>
      </c>
      <c r="AI101" s="49" t="str">
        <f t="shared" si="27"/>
        <v/>
      </c>
      <c r="AJ101" s="49" t="str">
        <f t="shared" si="28"/>
        <v/>
      </c>
      <c r="AK101" s="40" t="str">
        <f>IF(R101="RECETTE","",IF(R101="PRINCIPAL AUTEUR",IF(OR(S101="",T101="",V101="",W101="",S101=0),"",IFERROR(IF(OR(VLOOKUP(UPPER(TRIM(SUBSTITUTE(T101,CHAR(160)," "))),AP4:AS49,2,FALSE)&lt;&gt;VLOOKUP(UPPER(TRIM(SUBSTITUTE(W101,CHAR(160)," "))),AP4:AS49,2,FALSE),AND(VLOOKUP(UPPER(TRIM(SUBSTITUTE(T101,CHAR(160)," "))),AP4:AS49,2,FALSE)="AUTRE",UPPER(TRIM(SUBSTITUTE(T101,CHAR(160)," ")))&lt;&gt;UPPER(TRIM(SUBSTITUTE(W101,CHAR(160)," "))))),"",(V101*VLOOKUP(UPPER(TRIM(SUBSTITUTE(W101,CHAR(160)," "))),AP4:AS49,3,FALSE))/(S101*VLOOKUP(UPPER(TRIM(SUBSTITUTE(T101,CHAR(160)," "))),AP4:AS49,3,FALSE))),"")),IFERROR(AK100,"")))</f>
        <v/>
      </c>
      <c r="AL101" s="40">
        <f t="shared" si="29"/>
        <v>2.5</v>
      </c>
      <c r="AM101" s="50" t="str">
        <f t="shared" si="30"/>
        <v>TRAVERS DE PORC AUX ÉPICES</v>
      </c>
      <c r="AN101" s="1"/>
      <c r="AO101" s="1"/>
      <c r="AP101" s="26" t="s">
        <v>470</v>
      </c>
      <c r="AQ101" s="1"/>
      <c r="AR101" s="382" t="s">
        <v>351</v>
      </c>
      <c r="AS101" s="385">
        <f t="shared" si="19"/>
        <v>2.835E-2</v>
      </c>
      <c r="AT101" s="386">
        <v>28.35</v>
      </c>
      <c r="BB101" s="387" t="s">
        <v>276</v>
      </c>
      <c r="BC101" s="234"/>
      <c r="BD101" s="234"/>
      <c r="BE101" s="234"/>
      <c r="BF101" s="234"/>
      <c r="BG101" s="234"/>
      <c r="BH101" s="384"/>
      <c r="BJ101" s="229">
        <v>1</v>
      </c>
    </row>
    <row r="102" spans="1:62" ht="20.100000000000001" customHeight="1" x14ac:dyDescent="0.25">
      <c r="A102" s="232" t="s">
        <v>237</v>
      </c>
      <c r="B102" s="178">
        <f t="shared" si="18"/>
        <v>0</v>
      </c>
      <c r="C102" s="156"/>
      <c r="D102" s="157"/>
      <c r="E102" s="157"/>
      <c r="F102" s="157"/>
      <c r="G102" s="157"/>
      <c r="H102" s="157"/>
      <c r="I102" s="158"/>
      <c r="J102" s="131" t="s">
        <v>237</v>
      </c>
      <c r="K102" s="255" t="str">
        <f t="shared" si="20"/>
        <v>A</v>
      </c>
      <c r="L102" s="341"/>
      <c r="M102" s="341"/>
      <c r="N102" s="341"/>
      <c r="O102" s="341"/>
      <c r="P102" s="341"/>
      <c r="Q102" s="1"/>
      <c r="R102" s="98" t="s">
        <v>37</v>
      </c>
      <c r="S102" s="104">
        <f>U105</f>
        <v>19</v>
      </c>
      <c r="T102" s="105" t="str">
        <f>V105</f>
        <v>Kg</v>
      </c>
      <c r="U102" s="106" t="s">
        <v>515</v>
      </c>
      <c r="V102" s="107">
        <v>32</v>
      </c>
      <c r="W102" s="15" t="s">
        <v>323</v>
      </c>
      <c r="X102" s="46" t="str">
        <f t="shared" si="21"/>
        <v/>
      </c>
      <c r="Y102" s="46" t="str">
        <f>IF(NOT(AND(LEFT(R102,1)="L",R102&lt;&gt;"LIGNE")),"",IF(UPPER(TRIM(W102))="QS","Qt. suffisante",IF(AJ102="","",IF(AF102="MASSE",IF(AJ102&gt;=1,"Kg","g"),IF(AF102="VOLUME",IF(AJ102&gt;=1,"L","cl"),IFERROR(VLOOKUP(UPPER(TRIM(V102)),AP4:AS49,4,FALSE),V102))))))</f>
        <v/>
      </c>
      <c r="Z102" s="45" t="str">
        <f t="shared" si="22"/>
        <v/>
      </c>
      <c r="AA102" s="45" t="str">
        <f>IF(NOT(AND(LEFT(R102,1)="L",R102&lt;&gt;"LIGNE")),"",IF(UPPER(TRIM(W102))="QS","Qt. suffisante",IF(AI102="","",IF(AF102="MASSE",IF(AI102&gt;=1,"Kg","g"),IF(AF102="VOLUME",IF(AI102&gt;=1,"L","cl"),IFERROR(VLOOKUP(UPPER(TRIM(V102)),AP4:AS49,4,FALSE),V102))))))</f>
        <v/>
      </c>
      <c r="AB102" s="47" t="str">
        <f t="shared" si="23"/>
        <v>OK</v>
      </c>
      <c r="AC102" s="47" t="str">
        <f t="shared" si="24"/>
        <v>MASSE</v>
      </c>
      <c r="AD102" s="47" t="str">
        <f t="shared" si="25"/>
        <v>MASSE</v>
      </c>
      <c r="AE102" s="1"/>
      <c r="AF102" s="48" t="str">
        <f>IF(NOT(AND(LEFT(R102,1)="L",R102&lt;&gt;"LIGNE")),"",IFERROR(VLOOKUP(UPPER(TRIM(V102)),AP4:AS49,2,FALSE),""))</f>
        <v/>
      </c>
      <c r="AG102" s="49" t="str">
        <f>IF(NOT(AND(LEFT(R102,1)="L",R102&lt;&gt;"LIGNE")),"",IFERROR(VLOOKUP(UPPER(TRIM(V102)),AP4:AS49,3,FALSE),""))</f>
        <v/>
      </c>
      <c r="AH102" s="49" t="str">
        <f t="shared" si="26"/>
        <v/>
      </c>
      <c r="AI102" s="49" t="str">
        <f t="shared" si="27"/>
        <v/>
      </c>
      <c r="AJ102" s="49" t="str">
        <f t="shared" si="28"/>
        <v/>
      </c>
      <c r="AK102" s="40">
        <f>IF(R102="RECETTE","",IF(R102="PRINCIPAL AUTEUR",IF(OR(S102="",T102="",V102="",W102="",S102=0),"",IFERROR(IF(OR(VLOOKUP(UPPER(TRIM(SUBSTITUTE(T102,CHAR(160)," "))),AP4:AS49,2,FALSE)&lt;&gt;VLOOKUP(UPPER(TRIM(SUBSTITUTE(W102,CHAR(160)," "))),AP4:AS49,2,FALSE),AND(VLOOKUP(UPPER(TRIM(SUBSTITUTE(T102,CHAR(160)," "))),AP4:AS49,2,FALSE)="AUTRE",UPPER(TRIM(SUBSTITUTE(T102,CHAR(160)," ")))&lt;&gt;UPPER(TRIM(SUBSTITUTE(W102,CHAR(160)," "))))),"",(V102*VLOOKUP(UPPER(TRIM(SUBSTITUTE(W102,CHAR(160)," "))),AP4:AS49,3,FALSE))/(S102*VLOOKUP(UPPER(TRIM(SUBSTITUTE(T102,CHAR(160)," "))),AP4:AS49,3,FALSE))),"")),IFERROR(AK101,"")))</f>
        <v>1.6842105263157894</v>
      </c>
      <c r="AL102" s="40">
        <f t="shared" si="29"/>
        <v>2.5</v>
      </c>
      <c r="AM102" s="50" t="str">
        <f t="shared" si="30"/>
        <v>TRAVERS DE PORC AUX ÉPICES</v>
      </c>
      <c r="AN102" s="1"/>
      <c r="AO102" s="1"/>
      <c r="AP102" s="26" t="s">
        <v>471</v>
      </c>
      <c r="AQ102" s="1"/>
      <c r="AR102" s="382" t="s">
        <v>352</v>
      </c>
      <c r="AS102" s="385">
        <f t="shared" si="19"/>
        <v>2.9569999999999999E-2</v>
      </c>
      <c r="AT102" s="386">
        <v>29.57</v>
      </c>
      <c r="BB102" s="388"/>
      <c r="BC102" s="234"/>
      <c r="BD102" s="234"/>
      <c r="BE102" s="234"/>
      <c r="BF102" s="234"/>
      <c r="BG102" s="234"/>
      <c r="BH102" s="384"/>
      <c r="BJ102" s="229">
        <v>1</v>
      </c>
    </row>
    <row r="103" spans="1:62" ht="20.100000000000001" customHeight="1" x14ac:dyDescent="0.25">
      <c r="A103" s="232" t="s">
        <v>237</v>
      </c>
      <c r="B103" s="178">
        <f t="shared" ref="B103:B166" si="31">LEN(C103)+LEN(D103)+LEN(E103)+LEN(F103)+LEN(G103)+LEN(H103)+LEN(I103)</f>
        <v>0</v>
      </c>
      <c r="C103" s="156"/>
      <c r="D103" s="157"/>
      <c r="E103" s="157"/>
      <c r="F103" s="157"/>
      <c r="G103" s="157"/>
      <c r="H103" s="157"/>
      <c r="I103" s="158"/>
      <c r="J103" s="131" t="s">
        <v>237</v>
      </c>
      <c r="K103" s="255" t="str">
        <f t="shared" si="20"/>
        <v>A</v>
      </c>
      <c r="L103" s="341"/>
      <c r="M103" s="341"/>
      <c r="N103" s="341"/>
      <c r="O103" s="341"/>
      <c r="P103" s="341"/>
      <c r="Q103" s="1"/>
      <c r="R103" s="222"/>
      <c r="S103" s="224" t="s">
        <v>584</v>
      </c>
      <c r="T103" s="218" t="str">
        <f>IF(AND(COUNTIF(T105:T128,"*~**")=0,COUNTIF(T105:T128,"*~?*")=0),"",IF(COUNTIF(T105:T128,"*~**")&gt;0,COUNTIF(T105:T128,"*~**")&amp;" allergène"&amp;IF(COUNTIF(T105:T128,"*~**")&gt;1,"s","")&amp;" repéré"&amp;IF(COUNTIF(T105:T128,"*~**")&gt;1,"s","")&amp;" par *","")&amp;IF(AND(COUNTIF(T105:T128,"*~**")&gt;0,COUNTIF(T105:T128,"*~?*")&gt;0)," | ","")&amp;IF(COUNTIF(T105:T128,"*~?*")&gt;0,COUNTIF(T105:T128,"*~?*")&amp;" produit"&amp;IF(COUNTIF(T105:T128,"*~?*")&gt;1,"s","")&amp;" à vérifier par ?",""))</f>
        <v>2 allergènes repérés par * | 2 produits à vérifier par ?</v>
      </c>
      <c r="U103" s="225"/>
      <c r="V103" s="226"/>
      <c r="W103" s="217"/>
      <c r="X103" s="46" t="str">
        <f t="shared" si="21"/>
        <v/>
      </c>
      <c r="Y103" s="46" t="str">
        <f>IF(NOT(AND(LEFT(R103,1)="L",R103&lt;&gt;"LIGNE")),"",IF(UPPER(TRIM(W103))="QS","Qt. suffisante",IF(AJ103="","",IF(AF103="MASSE",IF(AJ103&gt;=1,"Kg","g"),IF(AF103="VOLUME",IF(AJ103&gt;=1,"L","cl"),IFERROR(VLOOKUP(UPPER(TRIM(V103)),AP4:AS49,4,FALSE),V103))))))</f>
        <v/>
      </c>
      <c r="Z103" s="45" t="str">
        <f t="shared" si="22"/>
        <v/>
      </c>
      <c r="AA103" s="45" t="str">
        <f>IF(NOT(AND(LEFT(R103,1)="L",R103&lt;&gt;"LIGNE")),"",IF(UPPER(TRIM(W103))="QS","Qt. suffisante",IF(AI103="","",IF(AF103="MASSE",IF(AI103&gt;=1,"Kg","g"),IF(AF103="VOLUME",IF(AI103&gt;=1,"L","cl"),IFERROR(VLOOKUP(UPPER(TRIM(V103)),AP4:AS49,4,FALSE),V103))))))</f>
        <v/>
      </c>
      <c r="AB103" s="47" t="str">
        <f t="shared" si="23"/>
        <v/>
      </c>
      <c r="AC103" s="47" t="str">
        <f t="shared" si="24"/>
        <v/>
      </c>
      <c r="AD103" s="47" t="str">
        <f t="shared" si="25"/>
        <v/>
      </c>
      <c r="AE103" s="1"/>
      <c r="AF103" s="48" t="str">
        <f>IF(NOT(AND(LEFT(R103,1)="L",R103&lt;&gt;"LIGNE")),"",IFERROR(VLOOKUP(UPPER(TRIM(V103)),AP4:AS49,2,FALSE),""))</f>
        <v/>
      </c>
      <c r="AG103" s="49" t="str">
        <f>IF(NOT(AND(LEFT(R103,1)="L",R103&lt;&gt;"LIGNE")),"",IFERROR(VLOOKUP(UPPER(TRIM(V103)),AP4:AS49,3,FALSE),""))</f>
        <v/>
      </c>
      <c r="AH103" s="49" t="str">
        <f t="shared" si="26"/>
        <v/>
      </c>
      <c r="AI103" s="49" t="str">
        <f t="shared" si="27"/>
        <v/>
      </c>
      <c r="AJ103" s="49" t="str">
        <f t="shared" si="28"/>
        <v/>
      </c>
      <c r="AK103" s="40">
        <f>IF(R103="RECETTE","",IF(R103="PRINCIPAL AUTEUR",IF(OR(S103="",T103="",V103="",W103="",S103=0),"",IFERROR(IF(OR(VLOOKUP(UPPER(TRIM(SUBSTITUTE(T103,CHAR(160)," "))),AP4:AS49,2,FALSE)&lt;&gt;VLOOKUP(UPPER(TRIM(SUBSTITUTE(W103,CHAR(160)," "))),AP4:AS49,2,FALSE),AND(VLOOKUP(UPPER(TRIM(SUBSTITUTE(T103,CHAR(160)," "))),AP4:AS49,2,FALSE)="AUTRE",UPPER(TRIM(SUBSTITUTE(T103,CHAR(160)," ")))&lt;&gt;UPPER(TRIM(SUBSTITUTE(W103,CHAR(160)," "))))),"",(V103*VLOOKUP(UPPER(TRIM(SUBSTITUTE(W103,CHAR(160)," "))),AP4:AS49,3,FALSE))/(S103*VLOOKUP(UPPER(TRIM(SUBSTITUTE(T103,CHAR(160)," "))),AP4:AS49,3,FALSE))),"")),IFERROR(AK102,"")))</f>
        <v>1.6842105263157894</v>
      </c>
      <c r="AL103" s="40">
        <f t="shared" si="29"/>
        <v>2.5</v>
      </c>
      <c r="AM103" s="50" t="str">
        <f t="shared" si="30"/>
        <v>TRAVERS DE PORC AUX ÉPICES</v>
      </c>
      <c r="AN103" s="1"/>
      <c r="AO103" s="1"/>
      <c r="AP103" s="51" t="s">
        <v>0</v>
      </c>
      <c r="AQ103" s="1"/>
      <c r="AR103" s="382" t="s">
        <v>353</v>
      </c>
      <c r="AS103" s="358">
        <f t="shared" si="19"/>
        <v>2.9000000000000001E-2</v>
      </c>
      <c r="AT103" s="359">
        <v>29</v>
      </c>
      <c r="BB103" s="389" t="s">
        <v>385</v>
      </c>
      <c r="BC103" s="234"/>
      <c r="BD103" s="234"/>
      <c r="BE103" s="234"/>
      <c r="BF103" s="234"/>
      <c r="BG103" s="234"/>
      <c r="BH103" s="384"/>
      <c r="BJ103" s="229">
        <v>1</v>
      </c>
    </row>
    <row r="104" spans="1:62" ht="20.100000000000001" customHeight="1" x14ac:dyDescent="0.25">
      <c r="A104" s="232" t="s">
        <v>237</v>
      </c>
      <c r="B104" s="178">
        <f t="shared" si="31"/>
        <v>0</v>
      </c>
      <c r="C104" s="156"/>
      <c r="D104" s="157"/>
      <c r="E104" s="157"/>
      <c r="F104" s="157"/>
      <c r="G104" s="157"/>
      <c r="H104" s="157"/>
      <c r="I104" s="158"/>
      <c r="J104" s="131" t="s">
        <v>237</v>
      </c>
      <c r="K104" s="255" t="str">
        <f t="shared" si="20"/>
        <v>A</v>
      </c>
      <c r="L104" s="341"/>
      <c r="M104" s="341"/>
      <c r="N104" s="341"/>
      <c r="O104" s="341"/>
      <c r="P104" s="341"/>
      <c r="Q104" s="1"/>
      <c r="R104" s="220" t="s">
        <v>38</v>
      </c>
      <c r="S104" s="191" t="s">
        <v>39</v>
      </c>
      <c r="T104" s="191" t="s">
        <v>525</v>
      </c>
      <c r="U104" s="191" t="s">
        <v>40</v>
      </c>
      <c r="V104" s="191" t="s">
        <v>41</v>
      </c>
      <c r="W104" s="221" t="s">
        <v>42</v>
      </c>
      <c r="X104" s="46" t="str">
        <f t="shared" si="21"/>
        <v/>
      </c>
      <c r="Y104" s="46" t="str">
        <f>IF(NOT(AND(LEFT(R104,1)="L",R104&lt;&gt;"LIGNE")),"",IF(UPPER(TRIM(W104))="QS","Qt. suffisante",IF(AJ104="","",IF(AF104="MASSE",IF(AJ104&gt;=1,"Kg","g"),IF(AF104="VOLUME",IF(AJ104&gt;=1,"L","cl"),IFERROR(VLOOKUP(UPPER(TRIM(V104)),AP4:AS49,4,FALSE),V104))))))</f>
        <v/>
      </c>
      <c r="Z104" s="45" t="str">
        <f t="shared" si="22"/>
        <v/>
      </c>
      <c r="AA104" s="45" t="str">
        <f>IF(NOT(AND(LEFT(R104,1)="L",R104&lt;&gt;"LIGNE")),"",IF(UPPER(TRIM(W104))="QS","Qt. suffisante",IF(AI104="","",IF(AF104="MASSE",IF(AI104&gt;=1,"Kg","g"),IF(AF104="VOLUME",IF(AI104&gt;=1,"L","cl"),IFERROR(VLOOKUP(UPPER(TRIM(V104)),AP4:AS49,4,FALSE),V104))))))</f>
        <v/>
      </c>
      <c r="AB104" s="47" t="str">
        <f t="shared" si="23"/>
        <v/>
      </c>
      <c r="AC104" s="47" t="str">
        <f t="shared" si="24"/>
        <v/>
      </c>
      <c r="AD104" s="47" t="str">
        <f t="shared" si="25"/>
        <v/>
      </c>
      <c r="AE104" s="1"/>
      <c r="AF104" s="48" t="str">
        <f>IF(NOT(AND(LEFT(R104,1)="L",R104&lt;&gt;"LIGNE")),"",IFERROR(VLOOKUP(UPPER(TRIM(V104)),AP4:AS49,2,FALSE),""))</f>
        <v/>
      </c>
      <c r="AG104" s="49" t="str">
        <f>IF(NOT(AND(LEFT(R104,1)="L",R104&lt;&gt;"LIGNE")),"",IFERROR(VLOOKUP(UPPER(TRIM(V104)),AP4:AS49,3,FALSE),""))</f>
        <v/>
      </c>
      <c r="AH104" s="49" t="str">
        <f t="shared" si="26"/>
        <v/>
      </c>
      <c r="AI104" s="49" t="str">
        <f t="shared" si="27"/>
        <v/>
      </c>
      <c r="AJ104" s="49" t="str">
        <f t="shared" si="28"/>
        <v/>
      </c>
      <c r="AK104" s="40">
        <f>IF(R104="RECETTE","",IF(R104="PRINCIPAL AUTEUR",IF(OR(S104="",T104="",V104="",W104="",S104=0),"",IFERROR(IF(OR(VLOOKUP(UPPER(TRIM(SUBSTITUTE(T104,CHAR(160)," "))),AP4:AS49,2,FALSE)&lt;&gt;VLOOKUP(UPPER(TRIM(SUBSTITUTE(W104,CHAR(160)," "))),AP4:AS49,2,FALSE),AND(VLOOKUP(UPPER(TRIM(SUBSTITUTE(T104,CHAR(160)," "))),AP4:AS49,2,FALSE)="AUTRE",UPPER(TRIM(SUBSTITUTE(T104,CHAR(160)," ")))&lt;&gt;UPPER(TRIM(SUBSTITUTE(W104,CHAR(160)," "))))),"",(V104*VLOOKUP(UPPER(TRIM(SUBSTITUTE(W104,CHAR(160)," "))),AP4:AS49,3,FALSE))/(S104*VLOOKUP(UPPER(TRIM(SUBSTITUTE(T104,CHAR(160)," "))),AP4:AS49,3,FALSE))),"")),IFERROR(AK103,"")))</f>
        <v>1.6842105263157894</v>
      </c>
      <c r="AL104" s="40">
        <f t="shared" si="29"/>
        <v>2.5</v>
      </c>
      <c r="AM104" s="50" t="str">
        <f t="shared" si="30"/>
        <v>TRAVERS DE PORC AUX ÉPICES</v>
      </c>
      <c r="AN104" s="1"/>
      <c r="AO104" s="1"/>
      <c r="AP104" s="55" t="s">
        <v>314</v>
      </c>
      <c r="AQ104" s="1"/>
      <c r="AR104" s="382" t="s">
        <v>354</v>
      </c>
      <c r="AS104" s="358">
        <f t="shared" si="19"/>
        <v>5.8999999999999997E-2</v>
      </c>
      <c r="AT104" s="359">
        <v>59</v>
      </c>
      <c r="BB104" s="390" t="s">
        <v>387</v>
      </c>
      <c r="BC104" s="234"/>
      <c r="BD104" s="234"/>
      <c r="BE104" s="234"/>
      <c r="BF104" s="234"/>
      <c r="BG104" s="234"/>
      <c r="BH104" s="384"/>
      <c r="BJ104" s="229">
        <v>1</v>
      </c>
    </row>
    <row r="105" spans="1:62" ht="20.100000000000001" customHeight="1" x14ac:dyDescent="0.25">
      <c r="A105" s="232" t="s">
        <v>237</v>
      </c>
      <c r="B105" s="178">
        <f t="shared" si="31"/>
        <v>0</v>
      </c>
      <c r="C105" s="156"/>
      <c r="D105" s="157"/>
      <c r="E105" s="157"/>
      <c r="F105" s="157"/>
      <c r="G105" s="157"/>
      <c r="H105" s="157"/>
      <c r="I105" s="158"/>
      <c r="J105" s="131" t="s">
        <v>237</v>
      </c>
      <c r="K105" s="255" t="str">
        <f t="shared" si="20"/>
        <v>A</v>
      </c>
      <c r="L105" s="341"/>
      <c r="M105" s="341"/>
      <c r="N105" s="341"/>
      <c r="O105" s="341"/>
      <c r="P105" s="341"/>
      <c r="Q105" s="1"/>
      <c r="R105" s="186" t="s">
        <v>43</v>
      </c>
      <c r="S105" s="168" t="s">
        <v>524</v>
      </c>
      <c r="T105" s="58" t="s">
        <v>137</v>
      </c>
      <c r="U105" s="59">
        <v>19</v>
      </c>
      <c r="V105" s="15" t="s">
        <v>323</v>
      </c>
      <c r="W105" s="60"/>
      <c r="X105" s="46">
        <f t="shared" si="21"/>
        <v>47.5</v>
      </c>
      <c r="Y105" s="46" t="str">
        <f>IF(NOT(AND(LEFT(R105,1)="L",R105&lt;&gt;"LIGNE")),"",IF(UPPER(TRIM(W105))="QS","Qt. suffisante",IF(AJ105="","",IF(AF105="MASSE",IF(AJ105&gt;=1,"Kg","g"),IF(AF105="VOLUME",IF(AJ105&gt;=1,"L","cl"),IFERROR(VLOOKUP(UPPER(TRIM(V105)),AP4:AS49,4,FALSE),V105))))))</f>
        <v>Kg</v>
      </c>
      <c r="Z105" s="45">
        <f t="shared" si="22"/>
        <v>32</v>
      </c>
      <c r="AA105" s="45" t="str">
        <f>IF(NOT(AND(LEFT(R105,1)="L",R105&lt;&gt;"LIGNE")),"",IF(UPPER(TRIM(W105))="QS","Qt. suffisante",IF(AI105="","",IF(AF105="MASSE",IF(AI105&gt;=1,"Kg","g"),IF(AF105="VOLUME",IF(AI105&gt;=1,"L","cl"),IFERROR(VLOOKUP(UPPER(TRIM(V105)),AP4:AS49,4,FALSE),V105))))))</f>
        <v>Kg</v>
      </c>
      <c r="AB105" s="47" t="str">
        <f t="shared" si="23"/>
        <v>OK</v>
      </c>
      <c r="AC105" s="47" t="str">
        <f t="shared" si="24"/>
        <v/>
      </c>
      <c r="AD105" s="47" t="str">
        <f t="shared" si="25"/>
        <v/>
      </c>
      <c r="AE105" s="1"/>
      <c r="AF105" s="48" t="str">
        <f>IF(NOT(AND(LEFT(R105,1)="L",R105&lt;&gt;"LIGNE")),"",IFERROR(VLOOKUP(UPPER(TRIM(V105)),AP4:AS49,2,FALSE),""))</f>
        <v>MASSE</v>
      </c>
      <c r="AG105" s="49">
        <f>IF(NOT(AND(LEFT(R105,1)="L",R105&lt;&gt;"LIGNE")),"",IFERROR(VLOOKUP(UPPER(TRIM(V105)),AP4:AS49,3,FALSE),""))</f>
        <v>1</v>
      </c>
      <c r="AH105" s="49">
        <f t="shared" si="26"/>
        <v>19</v>
      </c>
      <c r="AI105" s="49">
        <f t="shared" si="27"/>
        <v>32</v>
      </c>
      <c r="AJ105" s="49">
        <f t="shared" si="28"/>
        <v>47.5</v>
      </c>
      <c r="AK105" s="40">
        <f>IF(R105="RECETTE","",IF(R105="PRINCIPAL AUTEUR",IF(OR(S105="",T105="",V105="",W105="",S105=0),"",IFERROR(IF(OR(VLOOKUP(UPPER(TRIM(SUBSTITUTE(T105,CHAR(160)," "))),AP4:AS49,2,FALSE)&lt;&gt;VLOOKUP(UPPER(TRIM(SUBSTITUTE(W105,CHAR(160)," "))),AP4:AS49,2,FALSE),AND(VLOOKUP(UPPER(TRIM(SUBSTITUTE(T105,CHAR(160)," "))),AP4:AS49,2,FALSE)="AUTRE",UPPER(TRIM(SUBSTITUTE(T105,CHAR(160)," ")))&lt;&gt;UPPER(TRIM(SUBSTITUTE(W105,CHAR(160)," "))))),"",(V105*VLOOKUP(UPPER(TRIM(SUBSTITUTE(W105,CHAR(160)," "))),AP4:AS49,3,FALSE))/(S105*VLOOKUP(UPPER(TRIM(SUBSTITUTE(T105,CHAR(160)," "))),AP4:AS49,3,FALSE))),"")),IFERROR(AK104,"")))</f>
        <v>1.6842105263157894</v>
      </c>
      <c r="AL105" s="40">
        <f t="shared" si="29"/>
        <v>2.5</v>
      </c>
      <c r="AM105" s="50" t="str">
        <f t="shared" si="30"/>
        <v>TRAVERS DE PORC AUX ÉPICES</v>
      </c>
      <c r="AN105" s="1"/>
      <c r="AO105" s="1"/>
      <c r="AP105" s="55" t="s">
        <v>312</v>
      </c>
      <c r="AQ105" s="1"/>
      <c r="AR105" s="382" t="s">
        <v>355</v>
      </c>
      <c r="AS105" s="358">
        <f t="shared" si="19"/>
        <v>0.11799999999999999</v>
      </c>
      <c r="AT105" s="359">
        <v>118</v>
      </c>
      <c r="BB105" s="390" t="s">
        <v>389</v>
      </c>
      <c r="BC105" s="234"/>
      <c r="BD105" s="234"/>
      <c r="BE105" s="234"/>
      <c r="BF105" s="234"/>
      <c r="BG105" s="234"/>
      <c r="BH105" s="384"/>
      <c r="BJ105" s="229">
        <v>1</v>
      </c>
    </row>
    <row r="106" spans="1:62" ht="20.100000000000001" customHeight="1" x14ac:dyDescent="0.25">
      <c r="A106" s="232" t="s">
        <v>237</v>
      </c>
      <c r="B106" s="178">
        <f t="shared" si="31"/>
        <v>0</v>
      </c>
      <c r="C106" s="156"/>
      <c r="D106" s="157"/>
      <c r="E106" s="157"/>
      <c r="F106" s="157"/>
      <c r="G106" s="157"/>
      <c r="H106" s="157"/>
      <c r="I106" s="158"/>
      <c r="J106" s="131" t="s">
        <v>237</v>
      </c>
      <c r="K106" s="255" t="str">
        <f t="shared" si="20"/>
        <v>A</v>
      </c>
      <c r="L106" s="341"/>
      <c r="M106" s="341"/>
      <c r="N106" s="341"/>
      <c r="O106" s="341"/>
      <c r="P106" s="341"/>
      <c r="Q106" s="1"/>
      <c r="R106" s="186" t="str" cm="1">
        <f t="array" ref="R106">IF(ISBLANK(V106),"","L"&amp;TEXT(--RIGHT(LOOKUP(2,1/(R105:R105&lt;&gt;""),R105:R105),3)+1,"000"))</f>
        <v>L002</v>
      </c>
      <c r="S106" s="61"/>
      <c r="T106" s="62" t="s">
        <v>138</v>
      </c>
      <c r="U106" s="63">
        <v>150</v>
      </c>
      <c r="V106" s="21" t="s">
        <v>272</v>
      </c>
      <c r="W106" s="60"/>
      <c r="X106" s="46">
        <f t="shared" si="21"/>
        <v>375</v>
      </c>
      <c r="Y106" s="46" t="str">
        <f>IF(NOT(AND(LEFT(R106,1)="L",R106&lt;&gt;"LIGNE")),"",IF(UPPER(TRIM(W106))="QS","Qt. suffisante",IF(AJ106="","",IF(AF106="MASSE",IF(AJ106&gt;=1,"Kg","g"),IF(AF106="VOLUME",IF(AJ106&gt;=1,"L","cl"),IFERROR(VLOOKUP(UPPER(TRIM(V106)),AP4:AS49,4,FALSE),V106))))))</f>
        <v>g</v>
      </c>
      <c r="Z106" s="45">
        <f t="shared" si="22"/>
        <v>253</v>
      </c>
      <c r="AA106" s="45" t="str">
        <f>IF(NOT(AND(LEFT(R106,1)="L",R106&lt;&gt;"LIGNE")),"",IF(UPPER(TRIM(W106))="QS","Qt. suffisante",IF(AI106="","",IF(AF106="MASSE",IF(AI106&gt;=1,"Kg","g"),IF(AF106="VOLUME",IF(AI106&gt;=1,"L","cl"),IFERROR(VLOOKUP(UPPER(TRIM(V106)),AP4:AS49,4,FALSE),V106))))))</f>
        <v>g</v>
      </c>
      <c r="AB106" s="47" t="str">
        <f t="shared" si="23"/>
        <v>OK</v>
      </c>
      <c r="AC106" s="47" t="str">
        <f t="shared" si="24"/>
        <v/>
      </c>
      <c r="AD106" s="47" t="str">
        <f t="shared" si="25"/>
        <v/>
      </c>
      <c r="AE106" s="1"/>
      <c r="AF106" s="48" t="str">
        <f>IF(NOT(AND(LEFT(R106,1)="L",R106&lt;&gt;"LIGNE")),"",IFERROR(VLOOKUP(UPPER(TRIM(V106)),AP4:AS49,2,FALSE),""))</f>
        <v>MASSE</v>
      </c>
      <c r="AG106" s="49">
        <f>IF(NOT(AND(LEFT(R106,1)="L",R106&lt;&gt;"LIGNE")),"",IFERROR(VLOOKUP(UPPER(TRIM(V106)),AP4:AS49,3,FALSE),""))</f>
        <v>1E-3</v>
      </c>
      <c r="AH106" s="49">
        <f t="shared" si="26"/>
        <v>0.15</v>
      </c>
      <c r="AI106" s="49">
        <f t="shared" si="27"/>
        <v>0.25263157894736837</v>
      </c>
      <c r="AJ106" s="49">
        <f t="shared" si="28"/>
        <v>0.375</v>
      </c>
      <c r="AK106" s="40">
        <f>IF(R106="RECETTE","",IF(R106="PRINCIPAL AUTEUR",IF(OR(S106="",T106="",V106="",W106="",S106=0),"",IFERROR(IF(OR(VLOOKUP(UPPER(TRIM(SUBSTITUTE(T106,CHAR(160)," "))),AP4:AS49,2,FALSE)&lt;&gt;VLOOKUP(UPPER(TRIM(SUBSTITUTE(W106,CHAR(160)," "))),AP4:AS49,2,FALSE),AND(VLOOKUP(UPPER(TRIM(SUBSTITUTE(T106,CHAR(160)," "))),AP4:AS49,2,FALSE)="AUTRE",UPPER(TRIM(SUBSTITUTE(T106,CHAR(160)," ")))&lt;&gt;UPPER(TRIM(SUBSTITUTE(W106,CHAR(160)," "))))),"",(V106*VLOOKUP(UPPER(TRIM(SUBSTITUTE(W106,CHAR(160)," "))),AP4:AS49,3,FALSE))/(S106*VLOOKUP(UPPER(TRIM(SUBSTITUTE(T106,CHAR(160)," "))),AP4:AS49,3,FALSE))),"")),IFERROR(AK105,"")))</f>
        <v>1.6842105263157894</v>
      </c>
      <c r="AL106" s="40">
        <f t="shared" si="29"/>
        <v>2.5</v>
      </c>
      <c r="AM106" s="50" t="str">
        <f t="shared" si="30"/>
        <v>TRAVERS DE PORC AUX ÉPICES</v>
      </c>
      <c r="AN106" s="1"/>
      <c r="AO106" s="1"/>
      <c r="AP106" s="55" t="s">
        <v>311</v>
      </c>
      <c r="AQ106" s="1"/>
      <c r="AR106" s="382" t="s">
        <v>357</v>
      </c>
      <c r="AS106" s="343">
        <f t="shared" si="19"/>
        <v>0.113</v>
      </c>
      <c r="AT106" s="344">
        <v>113</v>
      </c>
      <c r="BB106" s="391" t="s">
        <v>391</v>
      </c>
      <c r="BC106" s="234"/>
      <c r="BD106" s="234"/>
      <c r="BE106" s="234"/>
      <c r="BF106" s="234"/>
      <c r="BG106" s="234"/>
      <c r="BH106" s="384"/>
      <c r="BJ106" s="229">
        <v>1</v>
      </c>
    </row>
    <row r="107" spans="1:62" ht="20.100000000000001" customHeight="1" x14ac:dyDescent="0.25">
      <c r="A107" s="232" t="s">
        <v>237</v>
      </c>
      <c r="B107" s="178">
        <f t="shared" si="31"/>
        <v>0</v>
      </c>
      <c r="C107" s="156"/>
      <c r="D107" s="157"/>
      <c r="E107" s="157"/>
      <c r="F107" s="157"/>
      <c r="G107" s="157"/>
      <c r="H107" s="157"/>
      <c r="I107" s="158"/>
      <c r="J107" s="131" t="s">
        <v>237</v>
      </c>
      <c r="K107" s="255" t="str">
        <f t="shared" si="20"/>
        <v>A</v>
      </c>
      <c r="L107" s="341"/>
      <c r="M107" s="341"/>
      <c r="N107" s="341"/>
      <c r="O107" s="341"/>
      <c r="P107" s="341"/>
      <c r="Q107" s="1"/>
      <c r="R107" s="186" t="str" cm="1">
        <f t="array" ref="R107">IF(ISBLANK(V107),"","L"&amp;TEXT(--RIGHT(LOOKUP(2,1/(R105:R106&lt;&gt;""),R105:R106),3)+1,"000"))</f>
        <v>L003</v>
      </c>
      <c r="S107" s="61"/>
      <c r="T107" s="62" t="s">
        <v>123</v>
      </c>
      <c r="U107" s="63">
        <v>150</v>
      </c>
      <c r="V107" s="21" t="s">
        <v>272</v>
      </c>
      <c r="W107" s="60"/>
      <c r="X107" s="46">
        <f t="shared" si="21"/>
        <v>375</v>
      </c>
      <c r="Y107" s="46" t="str">
        <f>IF(NOT(AND(LEFT(R107,1)="L",R107&lt;&gt;"LIGNE")),"",IF(UPPER(TRIM(W107))="QS","Qt. suffisante",IF(AJ107="","",IF(AF107="MASSE",IF(AJ107&gt;=1,"Kg","g"),IF(AF107="VOLUME",IF(AJ107&gt;=1,"L","cl"),IFERROR(VLOOKUP(UPPER(TRIM(V107)),AP4:AS49,4,FALSE),V107))))))</f>
        <v>g</v>
      </c>
      <c r="Z107" s="45">
        <f t="shared" si="22"/>
        <v>253</v>
      </c>
      <c r="AA107" s="45" t="str">
        <f>IF(NOT(AND(LEFT(R107,1)="L",R107&lt;&gt;"LIGNE")),"",IF(UPPER(TRIM(W107))="QS","Qt. suffisante",IF(AI107="","",IF(AF107="MASSE",IF(AI107&gt;=1,"Kg","g"),IF(AF107="VOLUME",IF(AI107&gt;=1,"L","cl"),IFERROR(VLOOKUP(UPPER(TRIM(V107)),AP4:AS49,4,FALSE),V107))))))</f>
        <v>g</v>
      </c>
      <c r="AB107" s="47" t="str">
        <f t="shared" si="23"/>
        <v>OK</v>
      </c>
      <c r="AC107" s="47" t="str">
        <f t="shared" si="24"/>
        <v/>
      </c>
      <c r="AD107" s="47" t="str">
        <f t="shared" si="25"/>
        <v/>
      </c>
      <c r="AE107" s="1"/>
      <c r="AF107" s="48" t="str">
        <f>IF(NOT(AND(LEFT(R107,1)="L",R107&lt;&gt;"LIGNE")),"",IFERROR(VLOOKUP(UPPER(TRIM(V107)),AP4:AS49,2,FALSE),""))</f>
        <v>MASSE</v>
      </c>
      <c r="AG107" s="49">
        <f>IF(NOT(AND(LEFT(R107,1)="L",R107&lt;&gt;"LIGNE")),"",IFERROR(VLOOKUP(UPPER(TRIM(V107)),AP4:AS49,3,FALSE),""))</f>
        <v>1E-3</v>
      </c>
      <c r="AH107" s="49">
        <f t="shared" si="26"/>
        <v>0.15</v>
      </c>
      <c r="AI107" s="49">
        <f t="shared" si="27"/>
        <v>0.25263157894736837</v>
      </c>
      <c r="AJ107" s="49">
        <f t="shared" si="28"/>
        <v>0.375</v>
      </c>
      <c r="AK107" s="40">
        <f>IF(R107="RECETTE","",IF(R107="PRINCIPAL AUTEUR",IF(OR(S107="",T107="",V107="",W107="",S107=0),"",IFERROR(IF(OR(VLOOKUP(UPPER(TRIM(SUBSTITUTE(T107,CHAR(160)," "))),AP4:AS49,2,FALSE)&lt;&gt;VLOOKUP(UPPER(TRIM(SUBSTITUTE(W107,CHAR(160)," "))),AP4:AS49,2,FALSE),AND(VLOOKUP(UPPER(TRIM(SUBSTITUTE(T107,CHAR(160)," "))),AP4:AS49,2,FALSE)="AUTRE",UPPER(TRIM(SUBSTITUTE(T107,CHAR(160)," ")))&lt;&gt;UPPER(TRIM(SUBSTITUTE(W107,CHAR(160)," "))))),"",(V107*VLOOKUP(UPPER(TRIM(SUBSTITUTE(W107,CHAR(160)," "))),AP4:AS49,3,FALSE))/(S107*VLOOKUP(UPPER(TRIM(SUBSTITUTE(T107,CHAR(160)," "))),AP4:AS49,3,FALSE))),"")),IFERROR(AK106,"")))</f>
        <v>1.6842105263157894</v>
      </c>
      <c r="AL107" s="40">
        <f t="shared" si="29"/>
        <v>2.5</v>
      </c>
      <c r="AM107" s="50" t="str">
        <f t="shared" si="30"/>
        <v>TRAVERS DE PORC AUX ÉPICES</v>
      </c>
      <c r="AN107" s="1"/>
      <c r="AO107" s="1"/>
      <c r="AP107" s="64" t="s">
        <v>318</v>
      </c>
      <c r="AQ107" s="1"/>
      <c r="AR107" s="382" t="s">
        <v>358</v>
      </c>
      <c r="AS107" s="343">
        <f t="shared" si="19"/>
        <v>0.13</v>
      </c>
      <c r="AT107" s="344">
        <v>130</v>
      </c>
      <c r="BB107" s="391" t="s">
        <v>393</v>
      </c>
      <c r="BC107" s="234"/>
      <c r="BD107" s="234"/>
      <c r="BE107" s="234"/>
      <c r="BF107" s="234"/>
      <c r="BG107" s="234"/>
      <c r="BH107" s="384"/>
      <c r="BJ107" s="229">
        <v>1</v>
      </c>
    </row>
    <row r="108" spans="1:62" ht="20.100000000000001" customHeight="1" x14ac:dyDescent="0.25">
      <c r="A108" s="232" t="s">
        <v>237</v>
      </c>
      <c r="B108" s="178">
        <f t="shared" si="31"/>
        <v>0</v>
      </c>
      <c r="C108" s="156"/>
      <c r="D108" s="157"/>
      <c r="E108" s="157"/>
      <c r="F108" s="157"/>
      <c r="G108" s="157"/>
      <c r="H108" s="157"/>
      <c r="I108" s="158"/>
      <c r="J108" s="131" t="s">
        <v>237</v>
      </c>
      <c r="K108" s="255" t="str">
        <f t="shared" si="20"/>
        <v>A</v>
      </c>
      <c r="L108" s="341"/>
      <c r="M108" s="341"/>
      <c r="N108" s="341"/>
      <c r="O108" s="341"/>
      <c r="P108" s="341"/>
      <c r="Q108" s="1"/>
      <c r="R108" s="186" t="str" cm="1">
        <f t="array" ref="R108">IF(ISBLANK(V108),"","L"&amp;TEXT(--RIGHT(LOOKUP(2,1/(R105:R107&lt;&gt;""),R105:R107),3)+1,"000"))</f>
        <v>L004</v>
      </c>
      <c r="S108" s="61"/>
      <c r="T108" s="62" t="s">
        <v>90</v>
      </c>
      <c r="U108" s="63">
        <v>70</v>
      </c>
      <c r="V108" s="55" t="s">
        <v>312</v>
      </c>
      <c r="W108" s="60"/>
      <c r="X108" s="46">
        <f t="shared" si="21"/>
        <v>1.75</v>
      </c>
      <c r="Y108" s="46" t="str">
        <f>IF(NOT(AND(LEFT(R108,1)="L",R108&lt;&gt;"LIGNE")),"",IF(UPPER(TRIM(W108))="QS","Qt. suffisante",IF(AJ108="","",IF(AF108="MASSE",IF(AJ108&gt;=1,"Kg","g"),IF(AF108="VOLUME",IF(AJ108&gt;=1,"L","cl"),IFERROR(VLOOKUP(UPPER(TRIM(V108)),AP4:AS49,4,FALSE),V108))))))</f>
        <v>L</v>
      </c>
      <c r="Z108" s="45">
        <f t="shared" si="22"/>
        <v>1.18</v>
      </c>
      <c r="AA108" s="45" t="str">
        <f>IF(NOT(AND(LEFT(R108,1)="L",R108&lt;&gt;"LIGNE")),"",IF(UPPER(TRIM(W108))="QS","Qt. suffisante",IF(AI108="","",IF(AF108="MASSE",IF(AI108&gt;=1,"Kg","g"),IF(AF108="VOLUME",IF(AI108&gt;=1,"L","cl"),IFERROR(VLOOKUP(UPPER(TRIM(V108)),AP4:AS49,4,FALSE),V108))))))</f>
        <v>L</v>
      </c>
      <c r="AB108" s="47" t="str">
        <f t="shared" si="23"/>
        <v>OK</v>
      </c>
      <c r="AC108" s="47" t="str">
        <f t="shared" si="24"/>
        <v/>
      </c>
      <c r="AD108" s="47" t="str">
        <f t="shared" si="25"/>
        <v/>
      </c>
      <c r="AE108" s="1"/>
      <c r="AF108" s="48" t="str">
        <f>IF(NOT(AND(LEFT(R108,1)="L",R108&lt;&gt;"LIGNE")),"",IFERROR(VLOOKUP(UPPER(TRIM(V108)),AP4:AS49,2,FALSE),""))</f>
        <v>VOLUME</v>
      </c>
      <c r="AG108" s="49">
        <f>IF(NOT(AND(LEFT(R108,1)="L",R108&lt;&gt;"LIGNE")),"",IFERROR(VLOOKUP(UPPER(TRIM(V108)),AP4:AS49,3,FALSE),""))</f>
        <v>0.01</v>
      </c>
      <c r="AH108" s="49">
        <f t="shared" si="26"/>
        <v>0.70000000000000007</v>
      </c>
      <c r="AI108" s="49">
        <f t="shared" si="27"/>
        <v>1.1789473684210527</v>
      </c>
      <c r="AJ108" s="49">
        <f t="shared" si="28"/>
        <v>1.7500000000000002</v>
      </c>
      <c r="AK108" s="40">
        <f>IF(R108="RECETTE","",IF(R108="PRINCIPAL AUTEUR",IF(OR(S108="",T108="",V108="",W108="",S108=0),"",IFERROR(IF(OR(VLOOKUP(UPPER(TRIM(SUBSTITUTE(T108,CHAR(160)," "))),AP4:AS49,2,FALSE)&lt;&gt;VLOOKUP(UPPER(TRIM(SUBSTITUTE(W108,CHAR(160)," "))),AP4:AS49,2,FALSE),AND(VLOOKUP(UPPER(TRIM(SUBSTITUTE(T108,CHAR(160)," "))),AP4:AS49,2,FALSE)="AUTRE",UPPER(TRIM(SUBSTITUTE(T108,CHAR(160)," ")))&lt;&gt;UPPER(TRIM(SUBSTITUTE(W108,CHAR(160)," "))))),"",(V108*VLOOKUP(UPPER(TRIM(SUBSTITUTE(W108,CHAR(160)," "))),AP4:AS49,3,FALSE))/(S108*VLOOKUP(UPPER(TRIM(SUBSTITUTE(T108,CHAR(160)," "))),AP4:AS49,3,FALSE))),"")),IFERROR(AK107,"")))</f>
        <v>1.6842105263157894</v>
      </c>
      <c r="AL108" s="40">
        <f t="shared" si="29"/>
        <v>2.5</v>
      </c>
      <c r="AM108" s="50" t="str">
        <f t="shared" si="30"/>
        <v>TRAVERS DE PORC AUX ÉPICES</v>
      </c>
      <c r="AN108" s="1"/>
      <c r="AO108" s="1"/>
      <c r="AP108" s="64" t="s">
        <v>316</v>
      </c>
      <c r="AQ108" s="1"/>
      <c r="AR108" s="382" t="s">
        <v>360</v>
      </c>
      <c r="AS108" s="343">
        <f t="shared" si="19"/>
        <v>0.13</v>
      </c>
      <c r="AT108" s="344">
        <v>130</v>
      </c>
      <c r="BB108" s="392"/>
      <c r="BC108" s="234"/>
      <c r="BD108" s="234"/>
      <c r="BE108" s="234"/>
      <c r="BF108" s="234"/>
      <c r="BG108" s="234"/>
      <c r="BH108" s="384"/>
      <c r="BJ108" s="229">
        <v>1</v>
      </c>
    </row>
    <row r="109" spans="1:62" ht="20.100000000000001" customHeight="1" x14ac:dyDescent="0.25">
      <c r="A109" s="232" t="s">
        <v>237</v>
      </c>
      <c r="B109" s="178">
        <f t="shared" si="31"/>
        <v>0</v>
      </c>
      <c r="C109" s="156"/>
      <c r="D109" s="157"/>
      <c r="E109" s="157"/>
      <c r="F109" s="157"/>
      <c r="G109" s="157"/>
      <c r="H109" s="157"/>
      <c r="I109" s="158"/>
      <c r="J109" s="131" t="s">
        <v>237</v>
      </c>
      <c r="K109" s="255" t="str">
        <f t="shared" si="20"/>
        <v>A</v>
      </c>
      <c r="L109" s="341"/>
      <c r="M109" s="341"/>
      <c r="N109" s="341"/>
      <c r="O109" s="341"/>
      <c r="P109" s="341"/>
      <c r="Q109" s="1"/>
      <c r="R109" s="186" t="str" cm="1">
        <f t="array" ref="R109">IF(ISBLANK(V109),"","L"&amp;TEXT(--RIGHT(LOOKUP(2,1/(R105:R108&lt;&gt;""),R105:R108),3)+1,"000"))</f>
        <v>L005</v>
      </c>
      <c r="S109" s="61"/>
      <c r="T109" s="62" t="s">
        <v>125</v>
      </c>
      <c r="U109" s="63">
        <v>750</v>
      </c>
      <c r="V109" s="21" t="s">
        <v>272</v>
      </c>
      <c r="W109" s="60"/>
      <c r="X109" s="46">
        <f t="shared" si="21"/>
        <v>1.88</v>
      </c>
      <c r="Y109" s="46" t="str">
        <f>IF(NOT(AND(LEFT(R109,1)="L",R109&lt;&gt;"LIGNE")),"",IF(UPPER(TRIM(W109))="QS","Qt. suffisante",IF(AJ109="","",IF(AF109="MASSE",IF(AJ109&gt;=1,"Kg","g"),IF(AF109="VOLUME",IF(AJ109&gt;=1,"L","cl"),IFERROR(VLOOKUP(UPPER(TRIM(V109)),AP4:AS49,4,FALSE),V109))))))</f>
        <v>Kg</v>
      </c>
      <c r="Z109" s="45">
        <f t="shared" si="22"/>
        <v>1.26</v>
      </c>
      <c r="AA109" s="45" t="str">
        <f>IF(NOT(AND(LEFT(R109,1)="L",R109&lt;&gt;"LIGNE")),"",IF(UPPER(TRIM(W109))="QS","Qt. suffisante",IF(AI109="","",IF(AF109="MASSE",IF(AI109&gt;=1,"Kg","g"),IF(AF109="VOLUME",IF(AI109&gt;=1,"L","cl"),IFERROR(VLOOKUP(UPPER(TRIM(V109)),AP4:AS49,4,FALSE),V109))))))</f>
        <v>Kg</v>
      </c>
      <c r="AB109" s="47" t="str">
        <f t="shared" si="23"/>
        <v>OK</v>
      </c>
      <c r="AC109" s="47" t="str">
        <f t="shared" si="24"/>
        <v/>
      </c>
      <c r="AD109" s="47" t="str">
        <f t="shared" si="25"/>
        <v/>
      </c>
      <c r="AE109" s="1"/>
      <c r="AF109" s="48" t="str">
        <f>IF(NOT(AND(LEFT(R109,1)="L",R109&lt;&gt;"LIGNE")),"",IFERROR(VLOOKUP(UPPER(TRIM(V109)),AP4:AS49,2,FALSE),""))</f>
        <v>MASSE</v>
      </c>
      <c r="AG109" s="49">
        <f>IF(NOT(AND(LEFT(R109,1)="L",R109&lt;&gt;"LIGNE")),"",IFERROR(VLOOKUP(UPPER(TRIM(V109)),AP4:AS49,3,FALSE),""))</f>
        <v>1E-3</v>
      </c>
      <c r="AH109" s="49">
        <f t="shared" si="26"/>
        <v>0.75</v>
      </c>
      <c r="AI109" s="49">
        <f t="shared" si="27"/>
        <v>1.263157894736842</v>
      </c>
      <c r="AJ109" s="49">
        <f t="shared" si="28"/>
        <v>1.875</v>
      </c>
      <c r="AK109" s="40">
        <f>IF(R109="RECETTE","",IF(R109="PRINCIPAL AUTEUR",IF(OR(S109="",T109="",V109="",W109="",S109=0),"",IFERROR(IF(OR(VLOOKUP(UPPER(TRIM(SUBSTITUTE(T109,CHAR(160)," "))),AP4:AS49,2,FALSE)&lt;&gt;VLOOKUP(UPPER(TRIM(SUBSTITUTE(W109,CHAR(160)," "))),AP4:AS49,2,FALSE),AND(VLOOKUP(UPPER(TRIM(SUBSTITUTE(T109,CHAR(160)," "))),AP4:AS49,2,FALSE)="AUTRE",UPPER(TRIM(SUBSTITUTE(T109,CHAR(160)," ")))&lt;&gt;UPPER(TRIM(SUBSTITUTE(W109,CHAR(160)," "))))),"",(V109*VLOOKUP(UPPER(TRIM(SUBSTITUTE(W109,CHAR(160)," "))),AP4:AS49,3,FALSE))/(S109*VLOOKUP(UPPER(TRIM(SUBSTITUTE(T109,CHAR(160)," "))),AP4:AS49,3,FALSE))),"")),IFERROR(AK108,"")))</f>
        <v>1.6842105263157894</v>
      </c>
      <c r="AL109" s="40">
        <f t="shared" si="29"/>
        <v>2.5</v>
      </c>
      <c r="AM109" s="50" t="str">
        <f t="shared" si="30"/>
        <v>TRAVERS DE PORC AUX ÉPICES</v>
      </c>
      <c r="AN109" s="1"/>
      <c r="AO109" s="1"/>
      <c r="AP109" s="64" t="s">
        <v>368</v>
      </c>
      <c r="AQ109" s="1"/>
      <c r="AR109" s="382" t="s">
        <v>361</v>
      </c>
      <c r="AS109" s="343">
        <f t="shared" si="19"/>
        <v>0.2</v>
      </c>
      <c r="AT109" s="344">
        <v>200</v>
      </c>
      <c r="BB109" s="389" t="s">
        <v>397</v>
      </c>
      <c r="BC109" s="234"/>
      <c r="BD109" s="234"/>
      <c r="BE109" s="234"/>
      <c r="BF109" s="234"/>
      <c r="BG109" s="234"/>
      <c r="BH109" s="384"/>
      <c r="BJ109" s="229">
        <v>1</v>
      </c>
    </row>
    <row r="110" spans="1:62" ht="20.100000000000001" customHeight="1" x14ac:dyDescent="0.25">
      <c r="A110" s="232" t="s">
        <v>237</v>
      </c>
      <c r="B110" s="178">
        <f t="shared" si="31"/>
        <v>0</v>
      </c>
      <c r="C110" s="156"/>
      <c r="D110" s="157"/>
      <c r="E110" s="157"/>
      <c r="F110" s="157"/>
      <c r="G110" s="157"/>
      <c r="H110" s="157"/>
      <c r="I110" s="158"/>
      <c r="J110" s="131" t="s">
        <v>237</v>
      </c>
      <c r="K110" s="255" t="str">
        <f t="shared" si="20"/>
        <v>A</v>
      </c>
      <c r="L110" s="341"/>
      <c r="M110" s="341"/>
      <c r="N110" s="341"/>
      <c r="O110" s="341"/>
      <c r="P110" s="341"/>
      <c r="Q110" s="1"/>
      <c r="R110" s="186" t="str" cm="1">
        <f t="array" ref="R110">IF(ISBLANK(V110),"","L"&amp;TEXT(--RIGHT(LOOKUP(2,1/(R105:R109&lt;&gt;""),R105:R109),3)+1,"000"))</f>
        <v>L006</v>
      </c>
      <c r="S110" s="61"/>
      <c r="T110" s="62" t="s">
        <v>139</v>
      </c>
      <c r="U110" s="63">
        <v>25</v>
      </c>
      <c r="V110" s="55" t="s">
        <v>312</v>
      </c>
      <c r="W110" s="60"/>
      <c r="X110" s="46">
        <f t="shared" si="21"/>
        <v>63</v>
      </c>
      <c r="Y110" s="46" t="str">
        <f>IF(NOT(AND(LEFT(R110,1)="L",R110&lt;&gt;"LIGNE")),"",IF(UPPER(TRIM(W110))="QS","Qt. suffisante",IF(AJ110="","",IF(AF110="MASSE",IF(AJ110&gt;=1,"Kg","g"),IF(AF110="VOLUME",IF(AJ110&gt;=1,"L","cl"),IFERROR(VLOOKUP(UPPER(TRIM(V110)),AP4:AS49,4,FALSE),V110))))))</f>
        <v>cl</v>
      </c>
      <c r="Z110" s="45">
        <f t="shared" si="22"/>
        <v>42</v>
      </c>
      <c r="AA110" s="45" t="str">
        <f>IF(NOT(AND(LEFT(R110,1)="L",R110&lt;&gt;"LIGNE")),"",IF(UPPER(TRIM(W110))="QS","Qt. suffisante",IF(AI110="","",IF(AF110="MASSE",IF(AI110&gt;=1,"Kg","g"),IF(AF110="VOLUME",IF(AI110&gt;=1,"L","cl"),IFERROR(VLOOKUP(UPPER(TRIM(V110)),AP4:AS49,4,FALSE),V110))))))</f>
        <v>cl</v>
      </c>
      <c r="AB110" s="47" t="str">
        <f t="shared" si="23"/>
        <v>OK</v>
      </c>
      <c r="AC110" s="47" t="str">
        <f t="shared" si="24"/>
        <v/>
      </c>
      <c r="AD110" s="47" t="str">
        <f t="shared" si="25"/>
        <v/>
      </c>
      <c r="AE110" s="1"/>
      <c r="AF110" s="48" t="str">
        <f>IF(NOT(AND(LEFT(R110,1)="L",R110&lt;&gt;"LIGNE")),"",IFERROR(VLOOKUP(UPPER(TRIM(V110)),AP4:AS49,2,FALSE),""))</f>
        <v>VOLUME</v>
      </c>
      <c r="AG110" s="49">
        <f>IF(NOT(AND(LEFT(R110,1)="L",R110&lt;&gt;"LIGNE")),"",IFERROR(VLOOKUP(UPPER(TRIM(V110)),AP4:AS49,3,FALSE),""))</f>
        <v>0.01</v>
      </c>
      <c r="AH110" s="49">
        <f t="shared" si="26"/>
        <v>0.25</v>
      </c>
      <c r="AI110" s="49">
        <f t="shared" si="27"/>
        <v>0.42105263157894735</v>
      </c>
      <c r="AJ110" s="49">
        <f t="shared" si="28"/>
        <v>0.625</v>
      </c>
      <c r="AK110" s="40">
        <f>IF(R110="RECETTE","",IF(R110="PRINCIPAL AUTEUR",IF(OR(S110="",T110="",V110="",W110="",S110=0),"",IFERROR(IF(OR(VLOOKUP(UPPER(TRIM(SUBSTITUTE(T110,CHAR(160)," "))),AP4:AS49,2,FALSE)&lt;&gt;VLOOKUP(UPPER(TRIM(SUBSTITUTE(W110,CHAR(160)," "))),AP4:AS49,2,FALSE),AND(VLOOKUP(UPPER(TRIM(SUBSTITUTE(T110,CHAR(160)," "))),AP4:AS49,2,FALSE)="AUTRE",UPPER(TRIM(SUBSTITUTE(T110,CHAR(160)," ")))&lt;&gt;UPPER(TRIM(SUBSTITUTE(W110,CHAR(160)," "))))),"",(V110*VLOOKUP(UPPER(TRIM(SUBSTITUTE(W110,CHAR(160)," "))),AP4:AS49,3,FALSE))/(S110*VLOOKUP(UPPER(TRIM(SUBSTITUTE(T110,CHAR(160)," "))),AP4:AS49,3,FALSE))),"")),IFERROR(AK109,"")))</f>
        <v>1.6842105263157894</v>
      </c>
      <c r="AL110" s="40">
        <f t="shared" si="29"/>
        <v>2.5</v>
      </c>
      <c r="AM110" s="50" t="str">
        <f t="shared" si="30"/>
        <v>TRAVERS DE PORC AUX ÉPICES</v>
      </c>
      <c r="AN110" s="1"/>
      <c r="AO110" s="1"/>
      <c r="AP110" s="64" t="s">
        <v>49</v>
      </c>
      <c r="AQ110" s="1"/>
      <c r="AR110" s="382" t="s">
        <v>363</v>
      </c>
      <c r="AS110" s="343">
        <f t="shared" si="19"/>
        <v>0.23</v>
      </c>
      <c r="AT110" s="344">
        <v>230</v>
      </c>
      <c r="BB110" s="393" t="s">
        <v>398</v>
      </c>
      <c r="BC110" s="394" t="s">
        <v>399</v>
      </c>
      <c r="BD110" s="395"/>
      <c r="BE110" s="395"/>
      <c r="BF110" s="395"/>
      <c r="BH110" s="396"/>
      <c r="BJ110" s="229">
        <v>1</v>
      </c>
    </row>
    <row r="111" spans="1:62" ht="20.100000000000001" customHeight="1" x14ac:dyDescent="0.25">
      <c r="A111" s="232" t="s">
        <v>237</v>
      </c>
      <c r="B111" s="178">
        <f t="shared" si="31"/>
        <v>0</v>
      </c>
      <c r="C111" s="156"/>
      <c r="D111" s="157"/>
      <c r="E111" s="157"/>
      <c r="F111" s="157"/>
      <c r="G111" s="157"/>
      <c r="H111" s="157"/>
      <c r="I111" s="158"/>
      <c r="J111" s="131" t="s">
        <v>237</v>
      </c>
      <c r="K111" s="255" t="str">
        <f t="shared" si="20"/>
        <v>A</v>
      </c>
      <c r="L111" s="341"/>
      <c r="M111" s="341"/>
      <c r="N111" s="341"/>
      <c r="O111" s="341"/>
      <c r="P111" s="341"/>
      <c r="Q111" s="1"/>
      <c r="R111" s="186" t="str" cm="1">
        <f t="array" ref="R111">IF(ISBLANK(V111),"","L"&amp;TEXT(--RIGHT(LOOKUP(2,1/(R105:R110&lt;&gt;""),R105:R110),3)+1,"000"))</f>
        <v>L007</v>
      </c>
      <c r="S111" s="61"/>
      <c r="T111" s="62" t="s">
        <v>140</v>
      </c>
      <c r="U111" s="63">
        <v>15</v>
      </c>
      <c r="V111" s="21" t="s">
        <v>272</v>
      </c>
      <c r="W111" s="60"/>
      <c r="X111" s="46">
        <f t="shared" si="21"/>
        <v>38</v>
      </c>
      <c r="Y111" s="46" t="str">
        <f>IF(NOT(AND(LEFT(R111,1)="L",R111&lt;&gt;"LIGNE")),"",IF(UPPER(TRIM(W111))="QS","Qt. suffisante",IF(AJ111="","",IF(AF111="MASSE",IF(AJ111&gt;=1,"Kg","g"),IF(AF111="VOLUME",IF(AJ111&gt;=1,"L","cl"),IFERROR(VLOOKUP(UPPER(TRIM(V111)),AP4:AS49,4,FALSE),V111))))))</f>
        <v>g</v>
      </c>
      <c r="Z111" s="45">
        <f t="shared" si="22"/>
        <v>25</v>
      </c>
      <c r="AA111" s="45" t="str">
        <f>IF(NOT(AND(LEFT(R111,1)="L",R111&lt;&gt;"LIGNE")),"",IF(UPPER(TRIM(W111))="QS","Qt. suffisante",IF(AI111="","",IF(AF111="MASSE",IF(AI111&gt;=1,"Kg","g"),IF(AF111="VOLUME",IF(AI111&gt;=1,"L","cl"),IFERROR(VLOOKUP(UPPER(TRIM(V111)),AP4:AS49,4,FALSE),V111))))))</f>
        <v>g</v>
      </c>
      <c r="AB111" s="47" t="str">
        <f t="shared" si="23"/>
        <v>OK</v>
      </c>
      <c r="AC111" s="47" t="str">
        <f t="shared" si="24"/>
        <v/>
      </c>
      <c r="AD111" s="47" t="str">
        <f t="shared" si="25"/>
        <v/>
      </c>
      <c r="AE111" s="1"/>
      <c r="AF111" s="48" t="str">
        <f>IF(NOT(AND(LEFT(R111,1)="L",R111&lt;&gt;"LIGNE")),"",IFERROR(VLOOKUP(UPPER(TRIM(V111)),AP4:AS49,2,FALSE),""))</f>
        <v>MASSE</v>
      </c>
      <c r="AG111" s="49">
        <f>IF(NOT(AND(LEFT(R111,1)="L",R111&lt;&gt;"LIGNE")),"",IFERROR(VLOOKUP(UPPER(TRIM(V111)),AP4:AS49,3,FALSE),""))</f>
        <v>1E-3</v>
      </c>
      <c r="AH111" s="49">
        <f t="shared" si="26"/>
        <v>1.4999999999999999E-2</v>
      </c>
      <c r="AI111" s="49">
        <f t="shared" si="27"/>
        <v>2.5263157894736838E-2</v>
      </c>
      <c r="AJ111" s="49">
        <f t="shared" si="28"/>
        <v>3.7499999999999999E-2</v>
      </c>
      <c r="AK111" s="40">
        <f>IF(R111="RECETTE","",IF(R111="PRINCIPAL AUTEUR",IF(OR(S111="",T111="",V111="",W111="",S111=0),"",IFERROR(IF(OR(VLOOKUP(UPPER(TRIM(SUBSTITUTE(T111,CHAR(160)," "))),AP4:AS49,2,FALSE)&lt;&gt;VLOOKUP(UPPER(TRIM(SUBSTITUTE(W111,CHAR(160)," "))),AP4:AS49,2,FALSE),AND(VLOOKUP(UPPER(TRIM(SUBSTITUTE(T111,CHAR(160)," "))),AP4:AS49,2,FALSE)="AUTRE",UPPER(TRIM(SUBSTITUTE(T111,CHAR(160)," ")))&lt;&gt;UPPER(TRIM(SUBSTITUTE(W111,CHAR(160)," "))))),"",(V111*VLOOKUP(UPPER(TRIM(SUBSTITUTE(W111,CHAR(160)," "))),AP4:AS49,3,FALSE))/(S111*VLOOKUP(UPPER(TRIM(SUBSTITUTE(T111,CHAR(160)," "))),AP4:AS49,3,FALSE))),"")),IFERROR(AK110,"")))</f>
        <v>1.6842105263157894</v>
      </c>
      <c r="AL111" s="40">
        <f t="shared" si="29"/>
        <v>2.5</v>
      </c>
      <c r="AM111" s="50" t="str">
        <f t="shared" si="30"/>
        <v>TRAVERS DE PORC AUX ÉPICES</v>
      </c>
      <c r="AN111" s="1"/>
      <c r="AO111" s="1"/>
      <c r="AP111" s="64" t="s">
        <v>439</v>
      </c>
      <c r="AQ111" s="1"/>
      <c r="AR111" s="382" t="s">
        <v>365</v>
      </c>
      <c r="AS111" s="358">
        <f t="shared" si="19"/>
        <v>0.22500000000000001</v>
      </c>
      <c r="AT111" s="359">
        <v>225</v>
      </c>
      <c r="BB111" s="262"/>
      <c r="BC111" s="257"/>
      <c r="BD111" s="257"/>
      <c r="BE111" s="257"/>
      <c r="BF111" s="257"/>
      <c r="BG111" s="257"/>
      <c r="BH111" s="258"/>
      <c r="BJ111" s="229">
        <v>1</v>
      </c>
    </row>
    <row r="112" spans="1:62" ht="20.100000000000001" customHeight="1" x14ac:dyDescent="0.25">
      <c r="A112" s="232" t="s">
        <v>237</v>
      </c>
      <c r="B112" s="178">
        <f t="shared" si="31"/>
        <v>0</v>
      </c>
      <c r="C112" s="156"/>
      <c r="D112" s="157"/>
      <c r="E112" s="157"/>
      <c r="F112" s="157"/>
      <c r="G112" s="157"/>
      <c r="H112" s="157"/>
      <c r="I112" s="158"/>
      <c r="J112" s="131" t="s">
        <v>237</v>
      </c>
      <c r="K112" s="255" t="str">
        <f t="shared" si="20"/>
        <v>A</v>
      </c>
      <c r="L112" s="341"/>
      <c r="M112" s="341"/>
      <c r="N112" s="341"/>
      <c r="O112" s="341"/>
      <c r="P112" s="341"/>
      <c r="Q112" s="1"/>
      <c r="R112" s="186" t="str" cm="1">
        <f t="array" ref="R112">IF(ISBLANK(V112),"","L"&amp;TEXT(--RIGHT(LOOKUP(2,1/(R105:R111&lt;&gt;""),R105:R111),3)+1,"000"))</f>
        <v>L008</v>
      </c>
      <c r="S112" s="61"/>
      <c r="T112" s="62" t="s">
        <v>141</v>
      </c>
      <c r="U112" s="63">
        <v>30</v>
      </c>
      <c r="V112" s="21" t="s">
        <v>272</v>
      </c>
      <c r="W112" s="60"/>
      <c r="X112" s="46">
        <f t="shared" si="21"/>
        <v>75</v>
      </c>
      <c r="Y112" s="46" t="str">
        <f>IF(NOT(AND(LEFT(R112,1)="L",R112&lt;&gt;"LIGNE")),"",IF(UPPER(TRIM(W112))="QS","Qt. suffisante",IF(AJ112="","",IF(AF112="MASSE",IF(AJ112&gt;=1,"Kg","g"),IF(AF112="VOLUME",IF(AJ112&gt;=1,"L","cl"),IFERROR(VLOOKUP(UPPER(TRIM(V112)),AP4:AS49,4,FALSE),V112))))))</f>
        <v>g</v>
      </c>
      <c r="Z112" s="45">
        <f t="shared" si="22"/>
        <v>51</v>
      </c>
      <c r="AA112" s="45" t="str">
        <f>IF(NOT(AND(LEFT(R112,1)="L",R112&lt;&gt;"LIGNE")),"",IF(UPPER(TRIM(W112))="QS","Qt. suffisante",IF(AI112="","",IF(AF112="MASSE",IF(AI112&gt;=1,"Kg","g"),IF(AF112="VOLUME",IF(AI112&gt;=1,"L","cl"),IFERROR(VLOOKUP(UPPER(TRIM(V112)),AP4:AS49,4,FALSE),V112))))))</f>
        <v>g</v>
      </c>
      <c r="AB112" s="47" t="str">
        <f t="shared" si="23"/>
        <v>OK</v>
      </c>
      <c r="AC112" s="47" t="str">
        <f t="shared" si="24"/>
        <v/>
      </c>
      <c r="AD112" s="47" t="str">
        <f t="shared" si="25"/>
        <v/>
      </c>
      <c r="AE112" s="1"/>
      <c r="AF112" s="48" t="str">
        <f>IF(NOT(AND(LEFT(R112,1)="L",R112&lt;&gt;"LIGNE")),"",IFERROR(VLOOKUP(UPPER(TRIM(V112)),AP4:AS49,2,FALSE),""))</f>
        <v>MASSE</v>
      </c>
      <c r="AG112" s="49">
        <f>IF(NOT(AND(LEFT(R112,1)="L",R112&lt;&gt;"LIGNE")),"",IFERROR(VLOOKUP(UPPER(TRIM(V112)),AP4:AS49,3,FALSE),""))</f>
        <v>1E-3</v>
      </c>
      <c r="AH112" s="49">
        <f t="shared" si="26"/>
        <v>0.03</v>
      </c>
      <c r="AI112" s="49">
        <f t="shared" si="27"/>
        <v>5.0526315789473676E-2</v>
      </c>
      <c r="AJ112" s="49">
        <f t="shared" si="28"/>
        <v>7.4999999999999997E-2</v>
      </c>
      <c r="AK112" s="40">
        <f>IF(R112="RECETTE","",IF(R112="PRINCIPAL AUTEUR",IF(OR(S112="",T112="",V112="",W112="",S112=0),"",IFERROR(IF(OR(VLOOKUP(UPPER(TRIM(SUBSTITUTE(T112,CHAR(160)," "))),AP4:AS49,2,FALSE)&lt;&gt;VLOOKUP(UPPER(TRIM(SUBSTITUTE(W112,CHAR(160)," "))),AP4:AS49,2,FALSE),AND(VLOOKUP(UPPER(TRIM(SUBSTITUTE(T112,CHAR(160)," "))),AP4:AS49,2,FALSE)="AUTRE",UPPER(TRIM(SUBSTITUTE(T112,CHAR(160)," ")))&lt;&gt;UPPER(TRIM(SUBSTITUTE(W112,CHAR(160)," "))))),"",(V112*VLOOKUP(UPPER(TRIM(SUBSTITUTE(W112,CHAR(160)," "))),AP4:AS49,3,FALSE))/(S112*VLOOKUP(UPPER(TRIM(SUBSTITUTE(T112,CHAR(160)," "))),AP4:AS49,3,FALSE))),"")),IFERROR(AK111,"")))</f>
        <v>1.6842105263157894</v>
      </c>
      <c r="AL112" s="40">
        <f t="shared" si="29"/>
        <v>2.5</v>
      </c>
      <c r="AM112" s="50" t="str">
        <f t="shared" si="30"/>
        <v>TRAVERS DE PORC AUX ÉPICES</v>
      </c>
      <c r="AN112" s="1"/>
      <c r="AO112" s="1"/>
      <c r="AP112" s="64" t="s">
        <v>52</v>
      </c>
      <c r="AQ112" s="1"/>
      <c r="AR112" s="382" t="s">
        <v>366</v>
      </c>
      <c r="AS112" s="358">
        <f t="shared" si="19"/>
        <v>0.23599999999999999</v>
      </c>
      <c r="AT112" s="359">
        <v>236</v>
      </c>
      <c r="BB112" s="397" t="s">
        <v>400</v>
      </c>
      <c r="BC112" s="398"/>
      <c r="BD112" s="398"/>
      <c r="BE112" s="398"/>
      <c r="BF112" s="398"/>
      <c r="BG112" s="398"/>
      <c r="BH112" s="399"/>
      <c r="BJ112" s="229">
        <v>1</v>
      </c>
    </row>
    <row r="113" spans="1:62" ht="20.100000000000001" customHeight="1" x14ac:dyDescent="0.25">
      <c r="A113" s="232" t="s">
        <v>237</v>
      </c>
      <c r="B113" s="178">
        <f t="shared" si="31"/>
        <v>0</v>
      </c>
      <c r="C113" s="156"/>
      <c r="D113" s="157"/>
      <c r="E113" s="157"/>
      <c r="F113" s="157"/>
      <c r="G113" s="157"/>
      <c r="H113" s="157"/>
      <c r="I113" s="158"/>
      <c r="J113" s="131" t="s">
        <v>237</v>
      </c>
      <c r="K113" s="255" t="str">
        <f t="shared" si="20"/>
        <v>A</v>
      </c>
      <c r="L113" s="341"/>
      <c r="M113" s="341"/>
      <c r="N113" s="341"/>
      <c r="O113" s="341"/>
      <c r="P113" s="341"/>
      <c r="Q113" s="1"/>
      <c r="R113" s="186" t="str" cm="1">
        <f t="array" ref="R113">IF(ISBLANK(V113),"","L"&amp;TEXT(--RIGHT(LOOKUP(2,1/(R105:R112&lt;&gt;""),R105:R112),3)+1,"000"))</f>
        <v>L009</v>
      </c>
      <c r="S113" s="110"/>
      <c r="T113" s="62" t="s">
        <v>142</v>
      </c>
      <c r="U113" s="63">
        <v>6</v>
      </c>
      <c r="V113" s="21" t="s">
        <v>272</v>
      </c>
      <c r="W113" s="60"/>
      <c r="X113" s="46">
        <f t="shared" si="21"/>
        <v>15</v>
      </c>
      <c r="Y113" s="46" t="str">
        <f>IF(NOT(AND(LEFT(R113,1)="L",R113&lt;&gt;"LIGNE")),"",IF(UPPER(TRIM(W113))="QS","Qt. suffisante",IF(AJ113="","",IF(AF113="MASSE",IF(AJ113&gt;=1,"Kg","g"),IF(AF113="VOLUME",IF(AJ113&gt;=1,"L","cl"),IFERROR(VLOOKUP(UPPER(TRIM(V113)),AP4:AS49,4,FALSE),V113))))))</f>
        <v>g</v>
      </c>
      <c r="Z113" s="45">
        <f t="shared" si="22"/>
        <v>10</v>
      </c>
      <c r="AA113" s="45" t="str">
        <f>IF(NOT(AND(LEFT(R113,1)="L",R113&lt;&gt;"LIGNE")),"",IF(UPPER(TRIM(W113))="QS","Qt. suffisante",IF(AI113="","",IF(AF113="MASSE",IF(AI113&gt;=1,"Kg","g"),IF(AF113="VOLUME",IF(AI113&gt;=1,"L","cl"),IFERROR(VLOOKUP(UPPER(TRIM(V113)),AP4:AS49,4,FALSE),V113))))))</f>
        <v>g</v>
      </c>
      <c r="AB113" s="47" t="str">
        <f t="shared" si="23"/>
        <v>OK</v>
      </c>
      <c r="AC113" s="47" t="str">
        <f t="shared" si="24"/>
        <v/>
      </c>
      <c r="AD113" s="47" t="str">
        <f t="shared" si="25"/>
        <v/>
      </c>
      <c r="AE113" s="1"/>
      <c r="AF113" s="48" t="str">
        <f>IF(NOT(AND(LEFT(R113,1)="L",R113&lt;&gt;"LIGNE")),"",IFERROR(VLOOKUP(UPPER(TRIM(V113)),AP4:AS49,2,FALSE),""))</f>
        <v>MASSE</v>
      </c>
      <c r="AG113" s="49">
        <f>IF(NOT(AND(LEFT(R113,1)="L",R113&lt;&gt;"LIGNE")),"",IFERROR(VLOOKUP(UPPER(TRIM(V113)),AP4:AS49,3,FALSE),""))</f>
        <v>1E-3</v>
      </c>
      <c r="AH113" s="49">
        <f t="shared" si="26"/>
        <v>6.0000000000000001E-3</v>
      </c>
      <c r="AI113" s="49">
        <f t="shared" si="27"/>
        <v>1.0105263157894737E-2</v>
      </c>
      <c r="AJ113" s="49">
        <f t="shared" si="28"/>
        <v>1.4999999999999999E-2</v>
      </c>
      <c r="AK113" s="40">
        <f>IF(R113="RECETTE","",IF(R113="PRINCIPAL AUTEUR",IF(OR(S113="",T113="",V113="",W113="",S113=0),"",IFERROR(IF(OR(VLOOKUP(UPPER(TRIM(SUBSTITUTE(T113,CHAR(160)," "))),AP4:AS49,2,FALSE)&lt;&gt;VLOOKUP(UPPER(TRIM(SUBSTITUTE(W113,CHAR(160)," "))),AP4:AS49,2,FALSE),AND(VLOOKUP(UPPER(TRIM(SUBSTITUTE(T113,CHAR(160)," "))),AP4:AS49,2,FALSE)="AUTRE",UPPER(TRIM(SUBSTITUTE(T113,CHAR(160)," ")))&lt;&gt;UPPER(TRIM(SUBSTITUTE(W113,CHAR(160)," "))))),"",(V113*VLOOKUP(UPPER(TRIM(SUBSTITUTE(W113,CHAR(160)," "))),AP4:AS49,3,FALSE))/(S113*VLOOKUP(UPPER(TRIM(SUBSTITUTE(T113,CHAR(160)," "))),AP4:AS49,3,FALSE))),"")),IFERROR(AK112,"")))</f>
        <v>1.6842105263157894</v>
      </c>
      <c r="AL113" s="40">
        <f t="shared" si="29"/>
        <v>2.5</v>
      </c>
      <c r="AM113" s="50" t="str">
        <f t="shared" si="30"/>
        <v>TRAVERS DE PORC AUX ÉPICES</v>
      </c>
      <c r="AN113" s="1"/>
      <c r="AO113" s="1"/>
      <c r="AP113" s="64" t="s">
        <v>440</v>
      </c>
      <c r="AQ113" s="1"/>
      <c r="AR113" s="382" t="s">
        <v>370</v>
      </c>
      <c r="AS113" s="358">
        <f t="shared" si="19"/>
        <v>0.2366</v>
      </c>
      <c r="AT113" s="374">
        <v>236.6</v>
      </c>
      <c r="BB113" s="400" t="s">
        <v>402</v>
      </c>
      <c r="BC113" s="398"/>
      <c r="BD113" s="398"/>
      <c r="BE113" s="398"/>
      <c r="BF113" s="398"/>
      <c r="BG113" s="398"/>
      <c r="BH113" s="401" t="s">
        <v>403</v>
      </c>
      <c r="BJ113" s="229">
        <v>1</v>
      </c>
    </row>
    <row r="114" spans="1:62" ht="20.100000000000001" customHeight="1" x14ac:dyDescent="0.25">
      <c r="A114" s="232" t="s">
        <v>237</v>
      </c>
      <c r="B114" s="178">
        <f t="shared" si="31"/>
        <v>0</v>
      </c>
      <c r="C114" s="156"/>
      <c r="D114" s="157"/>
      <c r="E114" s="157"/>
      <c r="F114" s="157"/>
      <c r="G114" s="157"/>
      <c r="H114" s="157"/>
      <c r="I114" s="158"/>
      <c r="J114" s="131" t="s">
        <v>237</v>
      </c>
      <c r="K114" s="255" t="str">
        <f t="shared" si="20"/>
        <v>A</v>
      </c>
      <c r="L114" s="341"/>
      <c r="M114" s="341"/>
      <c r="N114" s="341"/>
      <c r="O114" s="341"/>
      <c r="P114" s="341"/>
      <c r="Q114" s="1"/>
      <c r="R114" s="186" t="str" cm="1">
        <f t="array" ref="R114">IF(ISBLANK(V114),"","L"&amp;TEXT(--RIGHT(LOOKUP(2,1/(R105:R113&lt;&gt;""),R105:R113),3)+1,"000"))</f>
        <v>L010</v>
      </c>
      <c r="S114" s="61"/>
      <c r="T114" s="62" t="s">
        <v>143</v>
      </c>
      <c r="U114" s="63">
        <v>50</v>
      </c>
      <c r="V114" s="21" t="s">
        <v>272</v>
      </c>
      <c r="W114" s="60"/>
      <c r="X114" s="46">
        <f t="shared" si="21"/>
        <v>125</v>
      </c>
      <c r="Y114" s="46" t="str">
        <f>IF(NOT(AND(LEFT(R114,1)="L",R114&lt;&gt;"LIGNE")),"",IF(UPPER(TRIM(W114))="QS","Qt. suffisante",IF(AJ114="","",IF(AF114="MASSE",IF(AJ114&gt;=1,"Kg","g"),IF(AF114="VOLUME",IF(AJ114&gt;=1,"L","cl"),IFERROR(VLOOKUP(UPPER(TRIM(V114)),AP4:AS49,4,FALSE),V114))))))</f>
        <v>g</v>
      </c>
      <c r="Z114" s="45">
        <f t="shared" si="22"/>
        <v>84</v>
      </c>
      <c r="AA114" s="45" t="str">
        <f>IF(NOT(AND(LEFT(R114,1)="L",R114&lt;&gt;"LIGNE")),"",IF(UPPER(TRIM(W114))="QS","Qt. suffisante",IF(AI114="","",IF(AF114="MASSE",IF(AI114&gt;=1,"Kg","g"),IF(AF114="VOLUME",IF(AI114&gt;=1,"L","cl"),IFERROR(VLOOKUP(UPPER(TRIM(V114)),AP4:AS49,4,FALSE),V114))))))</f>
        <v>g</v>
      </c>
      <c r="AB114" s="47" t="str">
        <f t="shared" si="23"/>
        <v>OK</v>
      </c>
      <c r="AC114" s="47" t="str">
        <f t="shared" si="24"/>
        <v/>
      </c>
      <c r="AD114" s="47" t="str">
        <f t="shared" si="25"/>
        <v/>
      </c>
      <c r="AE114" s="1"/>
      <c r="AF114" s="48" t="str">
        <f>IF(NOT(AND(LEFT(R114,1)="L",R114&lt;&gt;"LIGNE")),"",IFERROR(VLOOKUP(UPPER(TRIM(V114)),AP4:AS49,2,FALSE),""))</f>
        <v>MASSE</v>
      </c>
      <c r="AG114" s="49">
        <f>IF(NOT(AND(LEFT(R114,1)="L",R114&lt;&gt;"LIGNE")),"",IFERROR(VLOOKUP(UPPER(TRIM(V114)),AP4:AS49,3,FALSE),""))</f>
        <v>1E-3</v>
      </c>
      <c r="AH114" s="49">
        <f t="shared" si="26"/>
        <v>0.05</v>
      </c>
      <c r="AI114" s="49">
        <f t="shared" si="27"/>
        <v>8.4210526315789472E-2</v>
      </c>
      <c r="AJ114" s="49">
        <f t="shared" si="28"/>
        <v>0.125</v>
      </c>
      <c r="AK114" s="40">
        <f>IF(R114="RECETTE","",IF(R114="PRINCIPAL AUTEUR",IF(OR(S114="",T114="",V114="",W114="",S114=0),"",IFERROR(IF(OR(VLOOKUP(UPPER(TRIM(SUBSTITUTE(T114,CHAR(160)," "))),AP4:AS49,2,FALSE)&lt;&gt;VLOOKUP(UPPER(TRIM(SUBSTITUTE(W114,CHAR(160)," "))),AP4:AS49,2,FALSE),AND(VLOOKUP(UPPER(TRIM(SUBSTITUTE(T114,CHAR(160)," "))),AP4:AS49,2,FALSE)="AUTRE",UPPER(TRIM(SUBSTITUTE(T114,CHAR(160)," ")))&lt;&gt;UPPER(TRIM(SUBSTITUTE(W114,CHAR(160)," "))))),"",(V114*VLOOKUP(UPPER(TRIM(SUBSTITUTE(W114,CHAR(160)," "))),AP4:AS49,3,FALSE))/(S114*VLOOKUP(UPPER(TRIM(SUBSTITUTE(T114,CHAR(160)," "))),AP4:AS49,3,FALSE))),"")),IFERROR(AK113,"")))</f>
        <v>1.6842105263157894</v>
      </c>
      <c r="AL114" s="40">
        <f t="shared" si="29"/>
        <v>2.5</v>
      </c>
      <c r="AM114" s="50" t="str">
        <f t="shared" si="30"/>
        <v>TRAVERS DE PORC AUX ÉPICES</v>
      </c>
      <c r="AN114" s="1"/>
      <c r="AO114" s="1"/>
      <c r="AP114" s="64" t="s">
        <v>441</v>
      </c>
      <c r="AQ114" s="1"/>
      <c r="AR114" s="382" t="s">
        <v>371</v>
      </c>
      <c r="AS114" s="358">
        <f t="shared" si="19"/>
        <v>0.24</v>
      </c>
      <c r="AT114" s="359">
        <v>240</v>
      </c>
      <c r="BB114" s="400" t="s">
        <v>404</v>
      </c>
      <c r="BC114" s="398"/>
      <c r="BD114" s="398"/>
      <c r="BE114" s="398"/>
      <c r="BF114" s="398"/>
      <c r="BG114" s="398"/>
      <c r="BH114" s="401" t="s">
        <v>405</v>
      </c>
      <c r="BJ114" s="229">
        <v>1</v>
      </c>
    </row>
    <row r="115" spans="1:62" ht="20.100000000000001" customHeight="1" x14ac:dyDescent="0.25">
      <c r="A115" s="232" t="s">
        <v>237</v>
      </c>
      <c r="B115" s="178">
        <f t="shared" si="31"/>
        <v>0</v>
      </c>
      <c r="C115" s="156"/>
      <c r="D115" s="157"/>
      <c r="E115" s="157"/>
      <c r="F115" s="157"/>
      <c r="G115" s="157"/>
      <c r="H115" s="157"/>
      <c r="I115" s="158"/>
      <c r="J115" s="131" t="s">
        <v>237</v>
      </c>
      <c r="K115" s="255" t="str">
        <f t="shared" si="20"/>
        <v>A</v>
      </c>
      <c r="L115" s="341"/>
      <c r="M115" s="341"/>
      <c r="N115" s="341"/>
      <c r="O115" s="341"/>
      <c r="P115" s="341"/>
      <c r="Q115" s="1"/>
      <c r="R115" s="186" t="str" cm="1">
        <f t="array" ref="R115">IF(ISBLANK(V115),"","L"&amp;TEXT(--RIGHT(LOOKUP(2,1/(R105:R114&lt;&gt;""),R105:R114),3)+1,"000"))</f>
        <v>L011</v>
      </c>
      <c r="S115" s="61"/>
      <c r="T115" s="62" t="s">
        <v>144</v>
      </c>
      <c r="U115" s="63">
        <v>10</v>
      </c>
      <c r="V115" s="21" t="s">
        <v>272</v>
      </c>
      <c r="W115" s="60"/>
      <c r="X115" s="46">
        <f t="shared" si="21"/>
        <v>25</v>
      </c>
      <c r="Y115" s="46" t="str">
        <f>IF(NOT(AND(LEFT(R115,1)="L",R115&lt;&gt;"LIGNE")),"",IF(UPPER(TRIM(W115))="QS","Qt. suffisante",IF(AJ115="","",IF(AF115="MASSE",IF(AJ115&gt;=1,"Kg","g"),IF(AF115="VOLUME",IF(AJ115&gt;=1,"L","cl"),IFERROR(VLOOKUP(UPPER(TRIM(V115)),AP4:AS49,4,FALSE),V115))))))</f>
        <v>g</v>
      </c>
      <c r="Z115" s="45">
        <f t="shared" si="22"/>
        <v>17</v>
      </c>
      <c r="AA115" s="45" t="str">
        <f>IF(NOT(AND(LEFT(R115,1)="L",R115&lt;&gt;"LIGNE")),"",IF(UPPER(TRIM(W115))="QS","Qt. suffisante",IF(AI115="","",IF(AF115="MASSE",IF(AI115&gt;=1,"Kg","g"),IF(AF115="VOLUME",IF(AI115&gt;=1,"L","cl"),IFERROR(VLOOKUP(UPPER(TRIM(V115)),AP4:AS49,4,FALSE),V115))))))</f>
        <v>g</v>
      </c>
      <c r="AB115" s="47" t="str">
        <f t="shared" si="23"/>
        <v>OK</v>
      </c>
      <c r="AC115" s="47" t="str">
        <f t="shared" si="24"/>
        <v/>
      </c>
      <c r="AD115" s="47" t="str">
        <f t="shared" si="25"/>
        <v/>
      </c>
      <c r="AE115" s="1"/>
      <c r="AF115" s="48" t="str">
        <f>IF(NOT(AND(LEFT(R115,1)="L",R115&lt;&gt;"LIGNE")),"",IFERROR(VLOOKUP(UPPER(TRIM(V115)),AP4:AS49,2,FALSE),""))</f>
        <v>MASSE</v>
      </c>
      <c r="AG115" s="49">
        <f>IF(NOT(AND(LEFT(R115,1)="L",R115&lt;&gt;"LIGNE")),"",IFERROR(VLOOKUP(UPPER(TRIM(V115)),AP4:AS49,3,FALSE),""))</f>
        <v>1E-3</v>
      </c>
      <c r="AH115" s="49">
        <f t="shared" si="26"/>
        <v>0.01</v>
      </c>
      <c r="AI115" s="49">
        <f t="shared" si="27"/>
        <v>1.6842105263157894E-2</v>
      </c>
      <c r="AJ115" s="49">
        <f t="shared" si="28"/>
        <v>2.5000000000000001E-2</v>
      </c>
      <c r="AK115" s="40">
        <f>IF(R115="RECETTE","",IF(R115="PRINCIPAL AUTEUR",IF(OR(S115="",T115="",V115="",W115="",S115=0),"",IFERROR(IF(OR(VLOOKUP(UPPER(TRIM(SUBSTITUTE(T115,CHAR(160)," "))),AP4:AS49,2,FALSE)&lt;&gt;VLOOKUP(UPPER(TRIM(SUBSTITUTE(W115,CHAR(160)," "))),AP4:AS49,2,FALSE),AND(VLOOKUP(UPPER(TRIM(SUBSTITUTE(T115,CHAR(160)," "))),AP4:AS49,2,FALSE)="AUTRE",UPPER(TRIM(SUBSTITUTE(T115,CHAR(160)," ")))&lt;&gt;UPPER(TRIM(SUBSTITUTE(W115,CHAR(160)," "))))),"",(V115*VLOOKUP(UPPER(TRIM(SUBSTITUTE(W115,CHAR(160)," "))),AP4:AS49,3,FALSE))/(S115*VLOOKUP(UPPER(TRIM(SUBSTITUTE(T115,CHAR(160)," "))),AP4:AS49,3,FALSE))),"")),IFERROR(AK114,"")))</f>
        <v>1.6842105263157894</v>
      </c>
      <c r="AL115" s="40">
        <f t="shared" si="29"/>
        <v>2.5</v>
      </c>
      <c r="AM115" s="50" t="str">
        <f t="shared" si="30"/>
        <v>TRAVERS DE PORC AUX ÉPICES</v>
      </c>
      <c r="AN115" s="1"/>
      <c r="AO115" s="1"/>
      <c r="AP115" s="64" t="s">
        <v>442</v>
      </c>
      <c r="AQ115" s="1"/>
      <c r="AR115" s="382" t="s">
        <v>373</v>
      </c>
      <c r="AS115" s="358">
        <f t="shared" si="19"/>
        <v>0.23658999999999999</v>
      </c>
      <c r="AT115" s="359">
        <v>236.59</v>
      </c>
      <c r="BB115" s="400" t="s">
        <v>407</v>
      </c>
      <c r="BC115" s="398"/>
      <c r="BD115" s="398"/>
      <c r="BE115" s="398"/>
      <c r="BF115" s="398"/>
      <c r="BG115" s="398"/>
      <c r="BH115" s="399"/>
      <c r="BJ115" s="229">
        <v>1</v>
      </c>
    </row>
    <row r="116" spans="1:62" ht="20.100000000000001" customHeight="1" x14ac:dyDescent="0.25">
      <c r="A116" s="232" t="s">
        <v>237</v>
      </c>
      <c r="B116" s="178">
        <f t="shared" si="31"/>
        <v>0</v>
      </c>
      <c r="C116" s="156"/>
      <c r="D116" s="157"/>
      <c r="E116" s="157"/>
      <c r="F116" s="157"/>
      <c r="G116" s="157"/>
      <c r="H116" s="157"/>
      <c r="I116" s="158"/>
      <c r="J116" s="131" t="s">
        <v>237</v>
      </c>
      <c r="K116" s="255" t="str">
        <f t="shared" si="20"/>
        <v>►</v>
      </c>
      <c r="L116" s="341"/>
      <c r="M116" s="341"/>
      <c r="N116" s="341"/>
      <c r="O116" s="341"/>
      <c r="P116" s="341"/>
      <c r="Q116" s="1"/>
      <c r="R116" s="186" t="str" cm="1">
        <f t="array" ref="R116">IF(ISBLANK(V116),"","L"&amp;TEXT(--RIGHT(LOOKUP(2,1/(R105:R115&lt;&gt;""),R105:R115),3)+1,"000"))</f>
        <v/>
      </c>
      <c r="S116" s="61"/>
      <c r="T116" s="62"/>
      <c r="U116" s="63"/>
      <c r="V116" s="77"/>
      <c r="W116" s="60"/>
      <c r="X116" s="46" t="str">
        <f t="shared" si="21"/>
        <v/>
      </c>
      <c r="Y116" s="46" t="str">
        <f>IF(NOT(AND(LEFT(R116,1)="L",R116&lt;&gt;"LIGNE")),"",IF(UPPER(TRIM(W116))="QS","Qt. suffisante",IF(AJ116="","",IF(AF116="MASSE",IF(AJ116&gt;=1,"Kg","g"),IF(AF116="VOLUME",IF(AJ116&gt;=1,"L","cl"),IFERROR(VLOOKUP(UPPER(TRIM(V116)),AP4:AS49,4,FALSE),V116))))))</f>
        <v/>
      </c>
      <c r="Z116" s="45" t="str">
        <f t="shared" si="22"/>
        <v/>
      </c>
      <c r="AA116" s="45" t="str">
        <f>IF(NOT(AND(LEFT(R116,1)="L",R116&lt;&gt;"LIGNE")),"",IF(UPPER(TRIM(W116))="QS","Qt. suffisante",IF(AI116="","",IF(AF116="MASSE",IF(AI116&gt;=1,"Kg","g"),IF(AF116="VOLUME",IF(AI116&gt;=1,"L","cl"),IFERROR(VLOOKUP(UPPER(TRIM(V116)),AP4:AS49,4,FALSE),V116))))))</f>
        <v/>
      </c>
      <c r="AB116" s="47" t="str">
        <f t="shared" si="23"/>
        <v/>
      </c>
      <c r="AC116" s="47" t="str">
        <f t="shared" si="24"/>
        <v/>
      </c>
      <c r="AD116" s="47" t="str">
        <f t="shared" si="25"/>
        <v/>
      </c>
      <c r="AE116" s="1"/>
      <c r="AF116" s="48" t="str">
        <f>IF(NOT(AND(LEFT(R116,1)="L",R116&lt;&gt;"LIGNE")),"",IFERROR(VLOOKUP(UPPER(TRIM(V116)),AP4:AS49,2,FALSE),""))</f>
        <v/>
      </c>
      <c r="AG116" s="49" t="str">
        <f>IF(NOT(AND(LEFT(R116,1)="L",R116&lt;&gt;"LIGNE")),"",IFERROR(VLOOKUP(UPPER(TRIM(V116)),AP4:AS49,3,FALSE),""))</f>
        <v/>
      </c>
      <c r="AH116" s="49" t="str">
        <f t="shared" si="26"/>
        <v/>
      </c>
      <c r="AI116" s="49" t="str">
        <f t="shared" si="27"/>
        <v/>
      </c>
      <c r="AJ116" s="49" t="str">
        <f t="shared" si="28"/>
        <v/>
      </c>
      <c r="AK116" s="40">
        <f>IF(R116="RECETTE","",IF(R116="PRINCIPAL AUTEUR",IF(OR(S116="",T116="",V116="",W116="",S116=0),"",IFERROR(IF(OR(VLOOKUP(UPPER(TRIM(SUBSTITUTE(T116,CHAR(160)," "))),AP4:AS49,2,FALSE)&lt;&gt;VLOOKUP(UPPER(TRIM(SUBSTITUTE(W116,CHAR(160)," "))),AP4:AS49,2,FALSE),AND(VLOOKUP(UPPER(TRIM(SUBSTITUTE(T116,CHAR(160)," "))),AP4:AS49,2,FALSE)="AUTRE",UPPER(TRIM(SUBSTITUTE(T116,CHAR(160)," ")))&lt;&gt;UPPER(TRIM(SUBSTITUTE(W116,CHAR(160)," "))))),"",(V116*VLOOKUP(UPPER(TRIM(SUBSTITUTE(W116,CHAR(160)," "))),AP4:AS49,3,FALSE))/(S116*VLOOKUP(UPPER(TRIM(SUBSTITUTE(T116,CHAR(160)," "))),AP4:AS49,3,FALSE))),"")),IFERROR(AK115,"")))</f>
        <v>1.6842105263157894</v>
      </c>
      <c r="AL116" s="40">
        <f t="shared" si="29"/>
        <v>2.5</v>
      </c>
      <c r="AM116" s="50" t="str">
        <f t="shared" si="30"/>
        <v>TRAVERS DE PORC AUX ÉPICES</v>
      </c>
      <c r="AN116" s="1"/>
      <c r="AO116" s="1"/>
      <c r="AP116" s="64" t="s">
        <v>443</v>
      </c>
      <c r="AQ116" s="1"/>
      <c r="AR116" s="382" t="s">
        <v>374</v>
      </c>
      <c r="AS116" s="343">
        <f t="shared" si="19"/>
        <v>0.45</v>
      </c>
      <c r="AT116" s="344">
        <v>450</v>
      </c>
      <c r="BB116" s="262"/>
      <c r="BC116" s="257"/>
      <c r="BD116" s="257"/>
      <c r="BE116" s="257"/>
      <c r="BF116" s="257"/>
      <c r="BG116" s="257"/>
      <c r="BH116" s="258"/>
      <c r="BJ116" s="229">
        <v>1</v>
      </c>
    </row>
    <row r="117" spans="1:62" ht="20.100000000000001" customHeight="1" x14ac:dyDescent="0.25">
      <c r="A117" s="232" t="s">
        <v>237</v>
      </c>
      <c r="B117" s="178">
        <f t="shared" si="31"/>
        <v>0</v>
      </c>
      <c r="C117" s="156"/>
      <c r="D117" s="157"/>
      <c r="E117" s="157"/>
      <c r="F117" s="157"/>
      <c r="G117" s="157"/>
      <c r="H117" s="157"/>
      <c r="I117" s="158"/>
      <c r="J117" s="131"/>
      <c r="K117" s="255" t="str">
        <f t="shared" si="20"/>
        <v>►</v>
      </c>
      <c r="L117" s="341"/>
      <c r="M117" s="341"/>
      <c r="N117" s="341"/>
      <c r="O117" s="341"/>
      <c r="P117" s="341"/>
      <c r="Q117" s="1"/>
      <c r="R117" s="186" t="str" cm="1">
        <f t="array" ref="R117">IF(ISBLANK(V117),"","L"&amp;TEXT(--RIGHT(LOOKUP(2,1/(R105:R116&lt;&gt;""),R105:R116),3)+1,"000"))</f>
        <v/>
      </c>
      <c r="S117" s="61"/>
      <c r="T117" s="62"/>
      <c r="U117" s="63"/>
      <c r="V117" s="77"/>
      <c r="W117" s="60"/>
      <c r="X117" s="46" t="str">
        <f t="shared" si="21"/>
        <v/>
      </c>
      <c r="Y117" s="46" t="str">
        <f>IF(NOT(AND(LEFT(R117,1)="L",R117&lt;&gt;"LIGNE")),"",IF(UPPER(TRIM(W117))="QS","Qt. suffisante",IF(AJ117="","",IF(AF117="MASSE",IF(AJ117&gt;=1,"Kg","g"),IF(AF117="VOLUME",IF(AJ117&gt;=1,"L","cl"),IFERROR(VLOOKUP(UPPER(TRIM(V117)),AP4:AS49,4,FALSE),V117))))))</f>
        <v/>
      </c>
      <c r="Z117" s="45" t="str">
        <f t="shared" si="22"/>
        <v/>
      </c>
      <c r="AA117" s="45" t="str">
        <f>IF(NOT(AND(LEFT(R117,1)="L",R117&lt;&gt;"LIGNE")),"",IF(UPPER(TRIM(W117))="QS","Qt. suffisante",IF(AI117="","",IF(AF117="MASSE",IF(AI117&gt;=1,"Kg","g"),IF(AF117="VOLUME",IF(AI117&gt;=1,"L","cl"),IFERROR(VLOOKUP(UPPER(TRIM(V117)),AP4:AS49,4,FALSE),V117))))))</f>
        <v/>
      </c>
      <c r="AB117" s="47" t="str">
        <f t="shared" si="23"/>
        <v/>
      </c>
      <c r="AC117" s="47" t="str">
        <f t="shared" si="24"/>
        <v/>
      </c>
      <c r="AD117" s="47" t="str">
        <f t="shared" si="25"/>
        <v/>
      </c>
      <c r="AE117" s="1"/>
      <c r="AF117" s="48" t="str">
        <f>IF(NOT(AND(LEFT(R117,1)="L",R117&lt;&gt;"LIGNE")),"",IFERROR(VLOOKUP(UPPER(TRIM(V117)),AP4:AS49,2,FALSE),""))</f>
        <v/>
      </c>
      <c r="AG117" s="49" t="str">
        <f>IF(NOT(AND(LEFT(R117,1)="L",R117&lt;&gt;"LIGNE")),"",IFERROR(VLOOKUP(UPPER(TRIM(V117)),AP4:AS49,3,FALSE),""))</f>
        <v/>
      </c>
      <c r="AH117" s="49" t="str">
        <f t="shared" si="26"/>
        <v/>
      </c>
      <c r="AI117" s="49" t="str">
        <f t="shared" si="27"/>
        <v/>
      </c>
      <c r="AJ117" s="49" t="str">
        <f t="shared" si="28"/>
        <v/>
      </c>
      <c r="AK117" s="40">
        <f>IF(R117="RECETTE","",IF(R117="PRINCIPAL AUTEUR",IF(OR(S117="",T117="",V117="",W117="",S117=0),"",IFERROR(IF(OR(VLOOKUP(UPPER(TRIM(SUBSTITUTE(T117,CHAR(160)," "))),AP4:AS49,2,FALSE)&lt;&gt;VLOOKUP(UPPER(TRIM(SUBSTITUTE(W117,CHAR(160)," "))),AP4:AS49,2,FALSE),AND(VLOOKUP(UPPER(TRIM(SUBSTITUTE(T117,CHAR(160)," "))),AP4:AS49,2,FALSE)="AUTRE",UPPER(TRIM(SUBSTITUTE(T117,CHAR(160)," ")))&lt;&gt;UPPER(TRIM(SUBSTITUTE(W117,CHAR(160)," "))))),"",(V117*VLOOKUP(UPPER(TRIM(SUBSTITUTE(W117,CHAR(160)," "))),AP4:AS49,3,FALSE))/(S117*VLOOKUP(UPPER(TRIM(SUBSTITUTE(T117,CHAR(160)," "))),AP4:AS49,3,FALSE))),"")),IFERROR(AK116,"")))</f>
        <v>1.6842105263157894</v>
      </c>
      <c r="AL117" s="40">
        <f t="shared" si="29"/>
        <v>2.5</v>
      </c>
      <c r="AM117" s="50" t="str">
        <f t="shared" si="30"/>
        <v>TRAVERS DE PORC AUX ÉPICES</v>
      </c>
      <c r="AN117" s="1"/>
      <c r="AO117" s="1"/>
      <c r="AP117" s="64" t="s">
        <v>367</v>
      </c>
      <c r="AQ117" s="1"/>
      <c r="AR117" s="402" t="s">
        <v>375</v>
      </c>
      <c r="AS117" s="358">
        <f t="shared" si="19"/>
        <v>1E-3</v>
      </c>
      <c r="AT117" s="359">
        <v>1</v>
      </c>
      <c r="BB117" s="403" t="s">
        <v>113</v>
      </c>
      <c r="BC117" s="404"/>
      <c r="BD117" s="404"/>
      <c r="BE117" s="234"/>
      <c r="BF117" s="234"/>
      <c r="BG117" s="234"/>
      <c r="BH117" s="384"/>
      <c r="BJ117" s="229">
        <v>1</v>
      </c>
    </row>
    <row r="118" spans="1:62" ht="20.100000000000001" customHeight="1" x14ac:dyDescent="0.25">
      <c r="A118" s="232" t="s">
        <v>237</v>
      </c>
      <c r="B118" s="178">
        <f t="shared" si="31"/>
        <v>0</v>
      </c>
      <c r="C118" s="156"/>
      <c r="D118" s="157"/>
      <c r="E118" s="157"/>
      <c r="F118" s="157"/>
      <c r="G118" s="157"/>
      <c r="H118" s="157"/>
      <c r="I118" s="158"/>
      <c r="J118" s="131"/>
      <c r="K118" s="255" t="str">
        <f t="shared" si="20"/>
        <v>►</v>
      </c>
      <c r="L118" s="341"/>
      <c r="M118" s="341"/>
      <c r="N118" s="341"/>
      <c r="O118" s="341"/>
      <c r="P118" s="341"/>
      <c r="Q118" s="1"/>
      <c r="R118" s="186" t="str" cm="1">
        <f t="array" ref="R118">IF(ISBLANK(V118),"","L"&amp;TEXT(--RIGHT(LOOKUP(2,1/(R105:R117&lt;&gt;""),R105:R117),3)+1,"000"))</f>
        <v/>
      </c>
      <c r="S118" s="61"/>
      <c r="T118" s="62"/>
      <c r="U118" s="63"/>
      <c r="V118" s="77"/>
      <c r="W118" s="60"/>
      <c r="X118" s="46" t="str">
        <f t="shared" si="21"/>
        <v/>
      </c>
      <c r="Y118" s="46" t="str">
        <f>IF(NOT(AND(LEFT(R118,1)="L",R118&lt;&gt;"LIGNE")),"",IF(UPPER(TRIM(W118))="QS","Qt. suffisante",IF(AJ118="","",IF(AF118="MASSE",IF(AJ118&gt;=1,"Kg","g"),IF(AF118="VOLUME",IF(AJ118&gt;=1,"L","cl"),IFERROR(VLOOKUP(UPPER(TRIM(V118)),AP4:AS49,4,FALSE),V118))))))</f>
        <v/>
      </c>
      <c r="Z118" s="45" t="str">
        <f t="shared" si="22"/>
        <v/>
      </c>
      <c r="AA118" s="45" t="str">
        <f>IF(NOT(AND(LEFT(R118,1)="L",R118&lt;&gt;"LIGNE")),"",IF(UPPER(TRIM(W118))="QS","Qt. suffisante",IF(AI118="","",IF(AF118="MASSE",IF(AI118&gt;=1,"Kg","g"),IF(AF118="VOLUME",IF(AI118&gt;=1,"L","cl"),IFERROR(VLOOKUP(UPPER(TRIM(V118)),AP4:AS49,4,FALSE),V118))))))</f>
        <v/>
      </c>
      <c r="AB118" s="47" t="str">
        <f t="shared" si="23"/>
        <v/>
      </c>
      <c r="AC118" s="47" t="str">
        <f t="shared" si="24"/>
        <v/>
      </c>
      <c r="AD118" s="47" t="str">
        <f t="shared" si="25"/>
        <v/>
      </c>
      <c r="AE118" s="1"/>
      <c r="AF118" s="48" t="str">
        <f>IF(NOT(AND(LEFT(R118,1)="L",R118&lt;&gt;"LIGNE")),"",IFERROR(VLOOKUP(UPPER(TRIM(V118)),AP4:AS49,2,FALSE),""))</f>
        <v/>
      </c>
      <c r="AG118" s="49" t="str">
        <f>IF(NOT(AND(LEFT(R118,1)="L",R118&lt;&gt;"LIGNE")),"",IFERROR(VLOOKUP(UPPER(TRIM(V118)),AP4:AS49,3,FALSE),""))</f>
        <v/>
      </c>
      <c r="AH118" s="49" t="str">
        <f t="shared" si="26"/>
        <v/>
      </c>
      <c r="AI118" s="49" t="str">
        <f t="shared" si="27"/>
        <v/>
      </c>
      <c r="AJ118" s="49" t="str">
        <f t="shared" si="28"/>
        <v/>
      </c>
      <c r="AK118" s="40">
        <f>IF(R118="RECETTE","",IF(R118="PRINCIPAL AUTEUR",IF(OR(S118="",T118="",V118="",W118="",S118=0),"",IFERROR(IF(OR(VLOOKUP(UPPER(TRIM(SUBSTITUTE(T118,CHAR(160)," "))),AP4:AS49,2,FALSE)&lt;&gt;VLOOKUP(UPPER(TRIM(SUBSTITUTE(W118,CHAR(160)," "))),AP4:AS49,2,FALSE),AND(VLOOKUP(UPPER(TRIM(SUBSTITUTE(T118,CHAR(160)," "))),AP4:AS49,2,FALSE)="AUTRE",UPPER(TRIM(SUBSTITUTE(T118,CHAR(160)," ")))&lt;&gt;UPPER(TRIM(SUBSTITUTE(W118,CHAR(160)," "))))),"",(V118*VLOOKUP(UPPER(TRIM(SUBSTITUTE(W118,CHAR(160)," "))),AP4:AS49,3,FALSE))/(S118*VLOOKUP(UPPER(TRIM(SUBSTITUTE(T118,CHAR(160)," "))),AP4:AS49,3,FALSE))),"")),IFERROR(AK117,"")))</f>
        <v>1.6842105263157894</v>
      </c>
      <c r="AL118" s="40">
        <f t="shared" si="29"/>
        <v>2.5</v>
      </c>
      <c r="AM118" s="50" t="str">
        <f t="shared" si="30"/>
        <v>TRAVERS DE PORC AUX ÉPICES</v>
      </c>
      <c r="AN118" s="1"/>
      <c r="AO118" s="1"/>
      <c r="AP118" s="65" t="s">
        <v>444</v>
      </c>
      <c r="AQ118" s="1"/>
      <c r="AR118" s="402" t="s">
        <v>377</v>
      </c>
      <c r="AS118" s="358">
        <f t="shared" si="19"/>
        <v>2.5000000000000001E-3</v>
      </c>
      <c r="AT118" s="368">
        <v>2.5</v>
      </c>
      <c r="BB118" s="405" t="str">
        <f>"cliquez sur la colonne "&amp;SUBSTITUTE(ADDRESS(1,COLUMN(),4),"1","")</f>
        <v>cliquez sur la colonne BB</v>
      </c>
      <c r="BC118" s="404"/>
      <c r="BD118" s="404"/>
      <c r="BE118" s="234"/>
      <c r="BF118" s="234"/>
      <c r="BG118" s="234"/>
      <c r="BH118" s="384"/>
      <c r="BJ118" s="229">
        <v>1</v>
      </c>
    </row>
    <row r="119" spans="1:62" ht="20.100000000000001" customHeight="1" x14ac:dyDescent="0.25">
      <c r="A119" s="232" t="s">
        <v>237</v>
      </c>
      <c r="B119" s="178">
        <f t="shared" si="31"/>
        <v>0</v>
      </c>
      <c r="C119" s="156"/>
      <c r="D119" s="157"/>
      <c r="E119" s="157"/>
      <c r="F119" s="157"/>
      <c r="G119" s="157"/>
      <c r="H119" s="157"/>
      <c r="I119" s="158"/>
      <c r="J119" s="131"/>
      <c r="K119" s="255" t="str">
        <f t="shared" si="20"/>
        <v>►</v>
      </c>
      <c r="L119" s="341"/>
      <c r="M119" s="341"/>
      <c r="N119" s="341"/>
      <c r="O119" s="341"/>
      <c r="P119" s="341"/>
      <c r="Q119" s="1"/>
      <c r="R119" s="186" t="str" cm="1">
        <f t="array" ref="R119">IF(ISBLANK(V119),"","L"&amp;TEXT(--RIGHT(LOOKUP(2,1/(R105:R118&lt;&gt;""),R105:R118),3)+1,"000"))</f>
        <v/>
      </c>
      <c r="S119" s="61"/>
      <c r="T119" s="62"/>
      <c r="U119" s="63"/>
      <c r="V119" s="77"/>
      <c r="W119" s="60"/>
      <c r="X119" s="46" t="str">
        <f t="shared" si="21"/>
        <v/>
      </c>
      <c r="Y119" s="46" t="str">
        <f>IF(NOT(AND(LEFT(R119,1)="L",R119&lt;&gt;"LIGNE")),"",IF(UPPER(TRIM(W119))="QS","Qt. suffisante",IF(AJ119="","",IF(AF119="MASSE",IF(AJ119&gt;=1,"Kg","g"),IF(AF119="VOLUME",IF(AJ119&gt;=1,"L","cl"),IFERROR(VLOOKUP(UPPER(TRIM(V119)),AP4:AS49,4,FALSE),V119))))))</f>
        <v/>
      </c>
      <c r="Z119" s="45" t="str">
        <f t="shared" si="22"/>
        <v/>
      </c>
      <c r="AA119" s="45" t="str">
        <f>IF(NOT(AND(LEFT(R119,1)="L",R119&lt;&gt;"LIGNE")),"",IF(UPPER(TRIM(W119))="QS","Qt. suffisante",IF(AI119="","",IF(AF119="MASSE",IF(AI119&gt;=1,"Kg","g"),IF(AF119="VOLUME",IF(AI119&gt;=1,"L","cl"),IFERROR(VLOOKUP(UPPER(TRIM(V119)),AP4:AS49,4,FALSE),V119))))))</f>
        <v/>
      </c>
      <c r="AB119" s="47" t="str">
        <f t="shared" si="23"/>
        <v/>
      </c>
      <c r="AC119" s="47" t="str">
        <f t="shared" si="24"/>
        <v/>
      </c>
      <c r="AD119" s="47" t="str">
        <f t="shared" si="25"/>
        <v/>
      </c>
      <c r="AE119" s="1"/>
      <c r="AF119" s="48" t="str">
        <f>IF(NOT(AND(LEFT(R119,1)="L",R119&lt;&gt;"LIGNE")),"",IFERROR(VLOOKUP(UPPER(TRIM(V119)),AP4:AS49,2,FALSE),""))</f>
        <v/>
      </c>
      <c r="AG119" s="49" t="str">
        <f>IF(NOT(AND(LEFT(R119,1)="L",R119&lt;&gt;"LIGNE")),"",IFERROR(VLOOKUP(UPPER(TRIM(V119)),AP4:AS49,3,FALSE),""))</f>
        <v/>
      </c>
      <c r="AH119" s="49" t="str">
        <f t="shared" si="26"/>
        <v/>
      </c>
      <c r="AI119" s="49" t="str">
        <f t="shared" si="27"/>
        <v/>
      </c>
      <c r="AJ119" s="49" t="str">
        <f t="shared" si="28"/>
        <v/>
      </c>
      <c r="AK119" s="40">
        <f>IF(R119="RECETTE","",IF(R119="PRINCIPAL AUTEUR",IF(OR(S119="",T119="",V119="",W119="",S119=0),"",IFERROR(IF(OR(VLOOKUP(UPPER(TRIM(SUBSTITUTE(T119,CHAR(160)," "))),AP4:AS49,2,FALSE)&lt;&gt;VLOOKUP(UPPER(TRIM(SUBSTITUTE(W119,CHAR(160)," "))),AP4:AS49,2,FALSE),AND(VLOOKUP(UPPER(TRIM(SUBSTITUTE(T119,CHAR(160)," "))),AP4:AS49,2,FALSE)="AUTRE",UPPER(TRIM(SUBSTITUTE(T119,CHAR(160)," ")))&lt;&gt;UPPER(TRIM(SUBSTITUTE(W119,CHAR(160)," "))))),"",(V119*VLOOKUP(UPPER(TRIM(SUBSTITUTE(W119,CHAR(160)," "))),AP4:AS49,3,FALSE))/(S119*VLOOKUP(UPPER(TRIM(SUBSTITUTE(T119,CHAR(160)," "))),AP4:AS49,3,FALSE))),"")),IFERROR(AK118,"")))</f>
        <v>1.6842105263157894</v>
      </c>
      <c r="AL119" s="40">
        <f t="shared" si="29"/>
        <v>2.5</v>
      </c>
      <c r="AM119" s="50" t="str">
        <f t="shared" si="30"/>
        <v>TRAVERS DE PORC AUX ÉPICES</v>
      </c>
      <c r="AN119" s="1"/>
      <c r="AO119" s="1"/>
      <c r="AP119" s="60" t="s">
        <v>62</v>
      </c>
      <c r="AQ119" s="1"/>
      <c r="AR119" s="402" t="s">
        <v>378</v>
      </c>
      <c r="AS119" s="373">
        <f t="shared" si="19"/>
        <v>4.4999999999999997E-3</v>
      </c>
      <c r="AT119" s="374">
        <v>4.5</v>
      </c>
      <c r="BB119" s="434" t="s">
        <v>553</v>
      </c>
      <c r="BC119" s="435"/>
      <c r="BD119" s="435"/>
      <c r="BE119" s="435"/>
      <c r="BF119" s="435"/>
      <c r="BG119" s="435"/>
      <c r="BH119" s="436"/>
      <c r="BJ119" s="229">
        <v>1</v>
      </c>
    </row>
    <row r="120" spans="1:62" ht="20.100000000000001" customHeight="1" x14ac:dyDescent="0.25">
      <c r="A120" s="232" t="s">
        <v>237</v>
      </c>
      <c r="B120" s="178">
        <f t="shared" si="31"/>
        <v>0</v>
      </c>
      <c r="C120" s="156"/>
      <c r="D120" s="157"/>
      <c r="E120" s="157"/>
      <c r="F120" s="157"/>
      <c r="G120" s="157"/>
      <c r="H120" s="157"/>
      <c r="I120" s="158"/>
      <c r="J120" s="131"/>
      <c r="K120" s="255" t="str">
        <f t="shared" si="20"/>
        <v>A</v>
      </c>
      <c r="L120" s="341"/>
      <c r="M120" s="341"/>
      <c r="N120" s="341"/>
      <c r="O120" s="341"/>
      <c r="P120" s="341"/>
      <c r="Q120" s="1"/>
      <c r="R120" s="186" t="str" cm="1">
        <f t="array" ref="R120">IF(ISBLANK(V120),"","L"&amp;TEXT(--RIGHT(LOOKUP(2,1/(R105:R119&lt;&gt;""),R105:R119),3)+1,"000"))</f>
        <v>L012</v>
      </c>
      <c r="S120" s="61"/>
      <c r="T120" s="62" t="s">
        <v>107</v>
      </c>
      <c r="U120" s="63">
        <v>2</v>
      </c>
      <c r="V120" s="66" t="s">
        <v>464</v>
      </c>
      <c r="W120" s="60"/>
      <c r="X120" s="46">
        <f t="shared" si="21"/>
        <v>5</v>
      </c>
      <c r="Y120" s="46" t="str">
        <f>IF(NOT(AND(LEFT(R120,1)="L",R120&lt;&gt;"LIGNE")),"",IF(UPPER(TRIM(W120))="QS","Qt. suffisante",IF(AJ120="","",IF(AF120="MASSE",IF(AJ120&gt;=1,"Kg","g"),IF(AF120="VOLUME",IF(AJ120&gt;=1,"L","cl"),IFERROR(VLOOKUP(UPPER(TRIM(V120)),AP4:AS49,4,FALSE),V120))))))</f>
        <v>bac(s)</v>
      </c>
      <c r="Z120" s="45">
        <f t="shared" si="22"/>
        <v>3</v>
      </c>
      <c r="AA120" s="45" t="str">
        <f>IF(NOT(AND(LEFT(R120,1)="L",R120&lt;&gt;"LIGNE")),"",IF(UPPER(TRIM(W120))="QS","Qt. suffisante",IF(AI120="","",IF(AF120="MASSE",IF(AI120&gt;=1,"Kg","g"),IF(AF120="VOLUME",IF(AI120&gt;=1,"L","cl"),IFERROR(VLOOKUP(UPPER(TRIM(V120)),AP4:AS49,4,FALSE),V120))))))</f>
        <v>bac(s)</v>
      </c>
      <c r="AB120" s="47" t="str">
        <f t="shared" si="23"/>
        <v>OK</v>
      </c>
      <c r="AC120" s="47" t="str">
        <f t="shared" si="24"/>
        <v/>
      </c>
      <c r="AD120" s="47" t="str">
        <f t="shared" si="25"/>
        <v/>
      </c>
      <c r="AE120" s="1"/>
      <c r="AF120" s="48" t="str">
        <f>IF(NOT(AND(LEFT(R120,1)="L",R120&lt;&gt;"LIGNE")),"",IFERROR(VLOOKUP(UPPER(TRIM(V120)),AP4:AS49,2,FALSE),""))</f>
        <v>AUTRE</v>
      </c>
      <c r="AG120" s="49">
        <f>IF(NOT(AND(LEFT(R120,1)="L",R120&lt;&gt;"LIGNE")),"",IFERROR(VLOOKUP(UPPER(TRIM(V120)),AP4:AS49,3,FALSE),""))</f>
        <v>1</v>
      </c>
      <c r="AH120" s="49">
        <f t="shared" si="26"/>
        <v>2</v>
      </c>
      <c r="AI120" s="49">
        <f t="shared" si="27"/>
        <v>3.3684210526315788</v>
      </c>
      <c r="AJ120" s="49">
        <f t="shared" si="28"/>
        <v>5</v>
      </c>
      <c r="AK120" s="40">
        <f>IF(R120="RECETTE","",IF(R120="PRINCIPAL AUTEUR",IF(OR(S120="",T120="",V120="",W120="",S120=0),"",IFERROR(IF(OR(VLOOKUP(UPPER(TRIM(SUBSTITUTE(T120,CHAR(160)," "))),AP4:AS49,2,FALSE)&lt;&gt;VLOOKUP(UPPER(TRIM(SUBSTITUTE(W120,CHAR(160)," "))),AP4:AS49,2,FALSE),AND(VLOOKUP(UPPER(TRIM(SUBSTITUTE(T120,CHAR(160)," "))),AP4:AS49,2,FALSE)="AUTRE",UPPER(TRIM(SUBSTITUTE(T120,CHAR(160)," ")))&lt;&gt;UPPER(TRIM(SUBSTITUTE(W120,CHAR(160)," "))))),"",(V120*VLOOKUP(UPPER(TRIM(SUBSTITUTE(W120,CHAR(160)," "))),AP4:AS49,3,FALSE))/(S120*VLOOKUP(UPPER(TRIM(SUBSTITUTE(T120,CHAR(160)," "))),AP4:AS49,3,FALSE))),"")),IFERROR(AK119,"")))</f>
        <v>1.6842105263157894</v>
      </c>
      <c r="AL120" s="40">
        <f t="shared" si="29"/>
        <v>2.5</v>
      </c>
      <c r="AM120" s="50" t="str">
        <f t="shared" si="30"/>
        <v>TRAVERS DE PORC AUX ÉPICES</v>
      </c>
      <c r="AN120" s="1"/>
      <c r="AO120" s="1"/>
      <c r="AP120" s="65" t="s">
        <v>445</v>
      </c>
      <c r="AQ120" s="1"/>
      <c r="AR120" s="402" t="s">
        <v>379</v>
      </c>
      <c r="AS120" s="358">
        <f t="shared" si="19"/>
        <v>5.9000000000000007E-3</v>
      </c>
      <c r="AT120" s="368">
        <v>5.9</v>
      </c>
      <c r="BB120" s="434"/>
      <c r="BC120" s="435"/>
      <c r="BD120" s="435"/>
      <c r="BE120" s="435"/>
      <c r="BF120" s="435"/>
      <c r="BG120" s="435"/>
      <c r="BH120" s="436"/>
      <c r="BJ120" s="229">
        <v>1</v>
      </c>
    </row>
    <row r="121" spans="1:62" ht="20.100000000000001" customHeight="1" x14ac:dyDescent="0.25">
      <c r="A121" s="232" t="s">
        <v>237</v>
      </c>
      <c r="B121" s="178">
        <f t="shared" si="31"/>
        <v>0</v>
      </c>
      <c r="C121" s="156"/>
      <c r="D121" s="157"/>
      <c r="E121" s="157"/>
      <c r="F121" s="157"/>
      <c r="G121" s="157"/>
      <c r="H121" s="157"/>
      <c r="I121" s="158"/>
      <c r="J121" s="131"/>
      <c r="K121" s="255" t="str">
        <f t="shared" si="20"/>
        <v>A</v>
      </c>
      <c r="L121" s="341"/>
      <c r="M121" s="341"/>
      <c r="N121" s="341"/>
      <c r="O121" s="341"/>
      <c r="P121" s="341"/>
      <c r="Q121" s="1"/>
      <c r="R121" s="186" t="str" cm="1">
        <f t="array" ref="R121">IF(ISBLANK(V121),"","L"&amp;TEXT(--RIGHT(LOOKUP(2,1/(R105:R120&lt;&gt;""),R105:R120),3)+1,"000"))</f>
        <v>L013</v>
      </c>
      <c r="S121" s="61"/>
      <c r="T121" s="62" t="s">
        <v>145</v>
      </c>
      <c r="U121" s="63">
        <v>1</v>
      </c>
      <c r="V121" s="66" t="s">
        <v>466</v>
      </c>
      <c r="W121" s="60"/>
      <c r="X121" s="46">
        <f t="shared" si="21"/>
        <v>3</v>
      </c>
      <c r="Y121" s="46" t="str">
        <f>IF(NOT(AND(LEFT(R121,1)="L",R121&lt;&gt;"LIGNE")),"",IF(UPPER(TRIM(W121))="QS","Qt. suffisante",IF(AJ121="","",IF(AF121="MASSE",IF(AJ121&gt;=1,"Kg","g"),IF(AF121="VOLUME",IF(AJ121&gt;=1,"L","cl"),IFERROR(VLOOKUP(UPPER(TRIM(V121)),AP4:AS49,4,FALSE),V121))))))</f>
        <v>égouttoir(s)</v>
      </c>
      <c r="Z121" s="45">
        <f t="shared" si="22"/>
        <v>2</v>
      </c>
      <c r="AA121" s="45" t="str">
        <f>IF(NOT(AND(LEFT(R121,1)="L",R121&lt;&gt;"LIGNE")),"",IF(UPPER(TRIM(W121))="QS","Qt. suffisante",IF(AI121="","",IF(AF121="MASSE",IF(AI121&gt;=1,"Kg","g"),IF(AF121="VOLUME",IF(AI121&gt;=1,"L","cl"),IFERROR(VLOOKUP(UPPER(TRIM(V121)),AP4:AS49,4,FALSE),V121))))))</f>
        <v>égouttoir(s)</v>
      </c>
      <c r="AB121" s="47" t="str">
        <f t="shared" si="23"/>
        <v>OK</v>
      </c>
      <c r="AC121" s="47" t="str">
        <f t="shared" si="24"/>
        <v/>
      </c>
      <c r="AD121" s="47" t="str">
        <f t="shared" si="25"/>
        <v/>
      </c>
      <c r="AE121" s="1"/>
      <c r="AF121" s="48" t="str">
        <f>IF(NOT(AND(LEFT(R121,1)="L",R121&lt;&gt;"LIGNE")),"",IFERROR(VLOOKUP(UPPER(TRIM(V121)),AP4:AS49,2,FALSE),""))</f>
        <v>AUTRE</v>
      </c>
      <c r="AG121" s="49">
        <f>IF(NOT(AND(LEFT(R121,1)="L",R121&lt;&gt;"LIGNE")),"",IFERROR(VLOOKUP(UPPER(TRIM(V121)),AP4:AS49,3,FALSE),""))</f>
        <v>1</v>
      </c>
      <c r="AH121" s="49">
        <f t="shared" si="26"/>
        <v>1</v>
      </c>
      <c r="AI121" s="49">
        <f t="shared" si="27"/>
        <v>1.6842105263157894</v>
      </c>
      <c r="AJ121" s="49">
        <f t="shared" si="28"/>
        <v>2.5</v>
      </c>
      <c r="AK121" s="40">
        <f>IF(R121="RECETTE","",IF(R121="PRINCIPAL AUTEUR",IF(OR(S121="",T121="",V121="",W121="",S121=0),"",IFERROR(IF(OR(VLOOKUP(UPPER(TRIM(SUBSTITUTE(T121,CHAR(160)," "))),AP4:AS49,2,FALSE)&lt;&gt;VLOOKUP(UPPER(TRIM(SUBSTITUTE(W121,CHAR(160)," "))),AP4:AS49,2,FALSE),AND(VLOOKUP(UPPER(TRIM(SUBSTITUTE(T121,CHAR(160)," "))),AP4:AS49,2,FALSE)="AUTRE",UPPER(TRIM(SUBSTITUTE(T121,CHAR(160)," ")))&lt;&gt;UPPER(TRIM(SUBSTITUTE(W121,CHAR(160)," "))))),"",(V121*VLOOKUP(UPPER(TRIM(SUBSTITUTE(W121,CHAR(160)," "))),AP4:AS49,3,FALSE))/(S121*VLOOKUP(UPPER(TRIM(SUBSTITUTE(T121,CHAR(160)," "))),AP4:AS49,3,FALSE))),"")),IFERROR(AK120,"")))</f>
        <v>1.6842105263157894</v>
      </c>
      <c r="AL121" s="40">
        <f t="shared" si="29"/>
        <v>2.5</v>
      </c>
      <c r="AM121" s="50" t="str">
        <f t="shared" si="30"/>
        <v>TRAVERS DE PORC AUX ÉPICES</v>
      </c>
      <c r="AN121" s="1"/>
      <c r="AO121" s="1"/>
      <c r="AP121" s="65" t="s">
        <v>446</v>
      </c>
      <c r="AQ121" s="1"/>
      <c r="AR121" s="402" t="s">
        <v>380</v>
      </c>
      <c r="AS121" s="358">
        <f t="shared" si="19"/>
        <v>0.04</v>
      </c>
      <c r="AT121" s="359">
        <v>40</v>
      </c>
      <c r="BB121" s="403" t="s">
        <v>115</v>
      </c>
      <c r="BC121" s="404"/>
      <c r="BD121" s="404"/>
      <c r="BE121" s="234"/>
      <c r="BF121" s="234"/>
      <c r="BG121" s="234"/>
      <c r="BH121" s="384"/>
      <c r="BJ121" s="229">
        <v>1</v>
      </c>
    </row>
    <row r="122" spans="1:62" ht="20.100000000000001" customHeight="1" x14ac:dyDescent="0.25">
      <c r="A122" s="232" t="s">
        <v>237</v>
      </c>
      <c r="B122" s="178">
        <f t="shared" si="31"/>
        <v>0</v>
      </c>
      <c r="C122" s="156"/>
      <c r="D122" s="157"/>
      <c r="E122" s="157"/>
      <c r="F122" s="157"/>
      <c r="G122" s="157"/>
      <c r="H122" s="157"/>
      <c r="I122" s="158"/>
      <c r="J122" s="131"/>
      <c r="K122" s="255" t="str">
        <f t="shared" si="20"/>
        <v>A</v>
      </c>
      <c r="L122" s="341"/>
      <c r="M122" s="341"/>
      <c r="N122" s="341"/>
      <c r="O122" s="341"/>
      <c r="P122" s="341"/>
      <c r="Q122" s="1"/>
      <c r="R122" s="186" t="str" cm="1">
        <f t="array" ref="R122">IF(ISBLANK(V122),"","L"&amp;TEXT(--RIGHT(LOOKUP(2,1/(R105:R121&lt;&gt;""),R105:R121),3)+1,"000"))</f>
        <v>L014</v>
      </c>
      <c r="S122" s="61"/>
      <c r="T122" s="62" t="s">
        <v>111</v>
      </c>
      <c r="U122" s="63">
        <v>1</v>
      </c>
      <c r="V122" s="66" t="s">
        <v>465</v>
      </c>
      <c r="W122" s="60"/>
      <c r="X122" s="46">
        <f t="shared" si="21"/>
        <v>3</v>
      </c>
      <c r="Y122" s="46" t="str">
        <f>IF(NOT(AND(LEFT(R122,1)="L",R122&lt;&gt;"LIGNE")),"",IF(UPPER(TRIM(W122))="QS","Qt. suffisante",IF(AJ122="","",IF(AF122="MASSE",IF(AJ122&gt;=1,"Kg","g"),IF(AF122="VOLUME",IF(AJ122&gt;=1,"L","cl"),IFERROR(VLOOKUP(UPPER(TRIM(V122)),AP4:AS49,4,FALSE),V122))))))</f>
        <v>couvercle(s)</v>
      </c>
      <c r="Z122" s="45">
        <f t="shared" si="22"/>
        <v>2</v>
      </c>
      <c r="AA122" s="45" t="str">
        <f>IF(NOT(AND(LEFT(R122,1)="L",R122&lt;&gt;"LIGNE")),"",IF(UPPER(TRIM(W122))="QS","Qt. suffisante",IF(AI122="","",IF(AF122="MASSE",IF(AI122&gt;=1,"Kg","g"),IF(AF122="VOLUME",IF(AI122&gt;=1,"L","cl"),IFERROR(VLOOKUP(UPPER(TRIM(V122)),AP4:AS49,4,FALSE),V122))))))</f>
        <v>couvercle(s)</v>
      </c>
      <c r="AB122" s="47" t="str">
        <f t="shared" si="23"/>
        <v>OK</v>
      </c>
      <c r="AC122" s="47" t="str">
        <f t="shared" si="24"/>
        <v/>
      </c>
      <c r="AD122" s="47" t="str">
        <f t="shared" si="25"/>
        <v/>
      </c>
      <c r="AE122" s="1"/>
      <c r="AF122" s="48" t="str">
        <f>IF(NOT(AND(LEFT(R122,1)="L",R122&lt;&gt;"LIGNE")),"",IFERROR(VLOOKUP(UPPER(TRIM(V122)),AP4:AS49,2,FALSE),""))</f>
        <v>AUTRE</v>
      </c>
      <c r="AG122" s="49">
        <f>IF(NOT(AND(LEFT(R122,1)="L",R122&lt;&gt;"LIGNE")),"",IFERROR(VLOOKUP(UPPER(TRIM(V122)),AP4:AS49,3,FALSE),""))</f>
        <v>1</v>
      </c>
      <c r="AH122" s="49">
        <f t="shared" si="26"/>
        <v>1</v>
      </c>
      <c r="AI122" s="49">
        <f t="shared" si="27"/>
        <v>1.6842105263157894</v>
      </c>
      <c r="AJ122" s="49">
        <f t="shared" si="28"/>
        <v>2.5</v>
      </c>
      <c r="AK122" s="40">
        <f>IF(R122="RECETTE","",IF(R122="PRINCIPAL AUTEUR",IF(OR(S122="",T122="",V122="",W122="",S122=0),"",IFERROR(IF(OR(VLOOKUP(UPPER(TRIM(SUBSTITUTE(T122,CHAR(160)," "))),AP4:AS49,2,FALSE)&lt;&gt;VLOOKUP(UPPER(TRIM(SUBSTITUTE(W122,CHAR(160)," "))),AP4:AS49,2,FALSE),AND(VLOOKUP(UPPER(TRIM(SUBSTITUTE(T122,CHAR(160)," "))),AP4:AS49,2,FALSE)="AUTRE",UPPER(TRIM(SUBSTITUTE(T122,CHAR(160)," ")))&lt;&gt;UPPER(TRIM(SUBSTITUTE(W122,CHAR(160)," "))))),"",(V122*VLOOKUP(UPPER(TRIM(SUBSTITUTE(W122,CHAR(160)," "))),AP4:AS49,3,FALSE))/(S122*VLOOKUP(UPPER(TRIM(SUBSTITUTE(T122,CHAR(160)," "))),AP4:AS49,3,FALSE))),"")),IFERROR(AK121,"")))</f>
        <v>1.6842105263157894</v>
      </c>
      <c r="AL122" s="40">
        <f t="shared" si="29"/>
        <v>2.5</v>
      </c>
      <c r="AM122" s="50" t="str">
        <f t="shared" si="30"/>
        <v>TRAVERS DE PORC AUX ÉPICES</v>
      </c>
      <c r="AN122" s="1"/>
      <c r="AO122" s="1"/>
      <c r="AP122" s="65" t="s">
        <v>447</v>
      </c>
      <c r="AQ122" s="1"/>
      <c r="AR122" s="402" t="s">
        <v>382</v>
      </c>
      <c r="AS122" s="358">
        <f t="shared" si="19"/>
        <v>4.4999999999999998E-2</v>
      </c>
      <c r="AT122" s="359">
        <v>45</v>
      </c>
      <c r="BB122" s="406" t="s">
        <v>546</v>
      </c>
      <c r="BC122" s="404"/>
      <c r="BD122" s="404"/>
      <c r="BE122" s="234"/>
      <c r="BF122" s="234"/>
      <c r="BG122" s="234"/>
      <c r="BH122" s="384"/>
      <c r="BJ122" s="229">
        <v>1</v>
      </c>
    </row>
    <row r="123" spans="1:62" ht="20.100000000000001" customHeight="1" x14ac:dyDescent="0.25">
      <c r="A123" s="232" t="s">
        <v>237</v>
      </c>
      <c r="B123" s="178">
        <f t="shared" si="31"/>
        <v>0</v>
      </c>
      <c r="C123" s="156"/>
      <c r="D123" s="157"/>
      <c r="E123" s="157"/>
      <c r="F123" s="157"/>
      <c r="G123" s="157"/>
      <c r="H123" s="157"/>
      <c r="I123" s="158"/>
      <c r="J123" s="131"/>
      <c r="K123" s="255" t="str">
        <f t="shared" si="20"/>
        <v>A</v>
      </c>
      <c r="L123" s="341"/>
      <c r="M123" s="341"/>
      <c r="N123" s="341"/>
      <c r="O123" s="341"/>
      <c r="P123" s="341"/>
      <c r="Q123" s="1"/>
      <c r="R123" s="186" t="str" cm="1">
        <f t="array" ref="R123">IF(ISBLANK(V123),"","L"&amp;TEXT(--RIGHT(LOOKUP(2,1/(R105:R122&lt;&gt;""),R105:R122),3)+1,"000"))</f>
        <v>L015</v>
      </c>
      <c r="S123" s="61"/>
      <c r="T123" s="62" t="s">
        <v>146</v>
      </c>
      <c r="U123" s="63">
        <v>8</v>
      </c>
      <c r="V123" s="66" t="s">
        <v>467</v>
      </c>
      <c r="W123" s="60"/>
      <c r="X123" s="46">
        <f t="shared" si="21"/>
        <v>20</v>
      </c>
      <c r="Y123" s="46" t="str">
        <f>IF(NOT(AND(LEFT(R123,1)="L",R123&lt;&gt;"LIGNE")),"",IF(UPPER(TRIM(W123))="QS","Qt. suffisante",IF(AJ123="","",IF(AF123="MASSE",IF(AJ123&gt;=1,"Kg","g"),IF(AF123="VOLUME",IF(AJ123&gt;=1,"L","cl"),IFERROR(VLOOKUP(UPPER(TRIM(V123)),AP4:AS49,4,FALSE),V123))))))</f>
        <v>grille(s)</v>
      </c>
      <c r="Z123" s="45">
        <f t="shared" si="22"/>
        <v>13</v>
      </c>
      <c r="AA123" s="45" t="str">
        <f>IF(NOT(AND(LEFT(R123,1)="L",R123&lt;&gt;"LIGNE")),"",IF(UPPER(TRIM(W123))="QS","Qt. suffisante",IF(AI123="","",IF(AF123="MASSE",IF(AI123&gt;=1,"Kg","g"),IF(AF123="VOLUME",IF(AI123&gt;=1,"L","cl"),IFERROR(VLOOKUP(UPPER(TRIM(V123)),AP4:AS49,4,FALSE),V123))))))</f>
        <v>grille(s)</v>
      </c>
      <c r="AB123" s="47" t="str">
        <f t="shared" si="23"/>
        <v>OK</v>
      </c>
      <c r="AC123" s="47" t="str">
        <f t="shared" si="24"/>
        <v/>
      </c>
      <c r="AD123" s="47" t="str">
        <f t="shared" si="25"/>
        <v/>
      </c>
      <c r="AE123" s="1"/>
      <c r="AF123" s="48" t="str">
        <f>IF(NOT(AND(LEFT(R123,1)="L",R123&lt;&gt;"LIGNE")),"",IFERROR(VLOOKUP(UPPER(TRIM(V123)),AP4:AS49,2,FALSE),""))</f>
        <v>AUTRE</v>
      </c>
      <c r="AG123" s="49">
        <f>IF(NOT(AND(LEFT(R123,1)="L",R123&lt;&gt;"LIGNE")),"",IFERROR(VLOOKUP(UPPER(TRIM(V123)),AP4:AS49,3,FALSE),""))</f>
        <v>1</v>
      </c>
      <c r="AH123" s="49">
        <f t="shared" si="26"/>
        <v>8</v>
      </c>
      <c r="AI123" s="49">
        <f t="shared" si="27"/>
        <v>13.473684210526315</v>
      </c>
      <c r="AJ123" s="49">
        <f t="shared" si="28"/>
        <v>20</v>
      </c>
      <c r="AK123" s="40">
        <f>IF(R123="RECETTE","",IF(R123="PRINCIPAL AUTEUR",IF(OR(S123="",T123="",V123="",W123="",S123=0),"",IFERROR(IF(OR(VLOOKUP(UPPER(TRIM(SUBSTITUTE(T123,CHAR(160)," "))),AP4:AS49,2,FALSE)&lt;&gt;VLOOKUP(UPPER(TRIM(SUBSTITUTE(W123,CHAR(160)," "))),AP4:AS49,2,FALSE),AND(VLOOKUP(UPPER(TRIM(SUBSTITUTE(T123,CHAR(160)," "))),AP4:AS49,2,FALSE)="AUTRE",UPPER(TRIM(SUBSTITUTE(T123,CHAR(160)," ")))&lt;&gt;UPPER(TRIM(SUBSTITUTE(W123,CHAR(160)," "))))),"",(V123*VLOOKUP(UPPER(TRIM(SUBSTITUTE(W123,CHAR(160)," "))),AP4:AS49,3,FALSE))/(S123*VLOOKUP(UPPER(TRIM(SUBSTITUTE(T123,CHAR(160)," "))),AP4:AS49,3,FALSE))),"")),IFERROR(AK122,"")))</f>
        <v>1.6842105263157894</v>
      </c>
      <c r="AL123" s="40">
        <f t="shared" si="29"/>
        <v>2.5</v>
      </c>
      <c r="AM123" s="50" t="str">
        <f t="shared" si="30"/>
        <v>TRAVERS DE PORC AUX ÉPICES</v>
      </c>
      <c r="AN123" s="1"/>
      <c r="AO123" s="1"/>
      <c r="AP123" s="65" t="s">
        <v>448</v>
      </c>
      <c r="AQ123" s="1"/>
      <c r="AR123" s="402" t="s">
        <v>383</v>
      </c>
      <c r="AS123" s="358">
        <f t="shared" si="19"/>
        <v>0.15</v>
      </c>
      <c r="AT123" s="359">
        <v>150</v>
      </c>
      <c r="BB123" s="406" t="s">
        <v>547</v>
      </c>
      <c r="BC123" s="404"/>
      <c r="BD123" s="404"/>
      <c r="BE123" s="234"/>
      <c r="BF123" s="234"/>
      <c r="BG123" s="234"/>
      <c r="BH123" s="384"/>
      <c r="BJ123" s="229">
        <v>1</v>
      </c>
    </row>
    <row r="124" spans="1:62" ht="20.100000000000001" customHeight="1" x14ac:dyDescent="0.25">
      <c r="A124" s="232" t="s">
        <v>237</v>
      </c>
      <c r="B124" s="178">
        <f t="shared" si="31"/>
        <v>0</v>
      </c>
      <c r="C124" s="156"/>
      <c r="D124" s="157"/>
      <c r="E124" s="157"/>
      <c r="F124" s="157"/>
      <c r="G124" s="157"/>
      <c r="H124" s="157"/>
      <c r="I124" s="158"/>
      <c r="J124" s="131"/>
      <c r="K124" s="255" t="str">
        <f>IF(OR(S124&lt;&gt;"",T123&lt;&gt;"",U124&lt;&gt;"",V124&lt;&gt;""),"A","►")</f>
        <v>A</v>
      </c>
      <c r="L124" s="341"/>
      <c r="M124" s="341"/>
      <c r="N124" s="341"/>
      <c r="O124" s="341"/>
      <c r="P124" s="341"/>
      <c r="Q124" s="1"/>
      <c r="R124" s="186" t="str" cm="1">
        <f t="array" ref="R124">IF(ISBLANK(V124),"","L"&amp;TEXT(--RIGHT(LOOKUP(2,1/(R105:R123&lt;&gt;""),R105:R123),3)+1,"000"))</f>
        <v>L016</v>
      </c>
      <c r="S124" s="61"/>
      <c r="T124" s="62" t="s">
        <v>147</v>
      </c>
      <c r="U124" s="63">
        <v>4</v>
      </c>
      <c r="V124" s="66" t="s">
        <v>464</v>
      </c>
      <c r="W124" s="60"/>
      <c r="X124" s="46">
        <f t="shared" si="21"/>
        <v>10</v>
      </c>
      <c r="Y124" s="46" t="str">
        <f>IF(NOT(AND(LEFT(R124,1)="L",R124&lt;&gt;"LIGNE")),"",IF(UPPER(TRIM(W124))="QS","Qt. suffisante",IF(AJ124="","",IF(AF124="MASSE",IF(AJ124&gt;=1,"Kg","g"),IF(AF124="VOLUME",IF(AJ124&gt;=1,"L","cl"),IFERROR(VLOOKUP(UPPER(TRIM(V124)),AP4:AS49,4,FALSE),V124))))))</f>
        <v>bac(s)</v>
      </c>
      <c r="Z124" s="45">
        <f t="shared" si="22"/>
        <v>7</v>
      </c>
      <c r="AA124" s="45" t="str">
        <f>IF(NOT(AND(LEFT(R124,1)="L",R124&lt;&gt;"LIGNE")),"",IF(UPPER(TRIM(W124))="QS","Qt. suffisante",IF(AI124="","",IF(AF124="MASSE",IF(AI124&gt;=1,"Kg","g"),IF(AF124="VOLUME",IF(AI124&gt;=1,"L","cl"),IFERROR(VLOOKUP(UPPER(TRIM(V124)),AP4:AS49,4,FALSE),V124))))))</f>
        <v>bac(s)</v>
      </c>
      <c r="AB124" s="47" t="str">
        <f>IF(R124="PRINCIPAL AUTEUR",IF(OR(S124="",T123="",V124="",W124=""),"À COMPLÉTER",IF(OR(AC124="",AD124=""),"UNITÉ ?",IF(OR(AC124&lt;&gt;AD124,AND(AC124="AUTRE",UPPER(TRIM(SUBSTITUTE(T123,CHAR(160)," ")))&lt;&gt;UPPER(TRIM(SUBSTITUTE(W124,CHAR(160)," "))))),"UNITÉS INCOMPATIBLES","OK"))),IF(NOT(AND(LEFT(R124,1)="L",R124&lt;&gt;"LIGNE")),"",IF(AND(W124&lt;&gt;"",UPPER(TRIM(W124))&lt;&gt;"F",UPPER(TRIM(W124))&lt;&gt;"QS"),"RÈGLE ?",IF(UPPER(TRIM(W124))="QS","OK",IF(NOT(ISNUMBER(U124)),"QUANTITÉ ?",IF(V124="","UNITÉ ?",IF(COUNTIF($AP$4:$AP$49,UPPER(TRIM(V124)))=0,"UNITÉ ?","OK")))))))</f>
        <v>OK</v>
      </c>
      <c r="AC124" s="47" t="str">
        <f>IF(R124&lt;&gt;"PRINCIPAL AUTEUR","",IFERROR(VLOOKUP(UPPER(TRIM(SUBSTITUTE(T123,CHAR(160)," "))),$AP$4:$AS$49,2,FALSE),""))</f>
        <v/>
      </c>
      <c r="AD124" s="47" t="str">
        <f t="shared" si="25"/>
        <v/>
      </c>
      <c r="AE124" s="1"/>
      <c r="AF124" s="48" t="str">
        <f>IF(NOT(AND(LEFT(R124,1)="L",R124&lt;&gt;"LIGNE")),"",IFERROR(VLOOKUP(UPPER(TRIM(V124)),AP4:AS49,2,FALSE),""))</f>
        <v>AUTRE</v>
      </c>
      <c r="AG124" s="49">
        <f>IF(NOT(AND(LEFT(R124,1)="L",R124&lt;&gt;"LIGNE")),"",IFERROR(VLOOKUP(UPPER(TRIM(V124)),AP4:AS49,3,FALSE),""))</f>
        <v>1</v>
      </c>
      <c r="AH124" s="49">
        <f>IF(NOT(AND(LEFT(R124,1)="L",R124&lt;&gt;"LIGNE")),"",IF(UPPER(TRIM(W124))="QS","",IF(OR(T123="",U124="",AG124=""),"",U124*AG124)))</f>
        <v>4</v>
      </c>
      <c r="AI124" s="49">
        <f t="shared" si="27"/>
        <v>6.7368421052631575</v>
      </c>
      <c r="AJ124" s="49">
        <f t="shared" si="28"/>
        <v>10</v>
      </c>
      <c r="AK124" s="40">
        <f>IF(R124="RECETTE","",IF(R124="PRINCIPAL AUTEUR",IF(OR(S124="",T123="",V124="",W124="",S124=0),"",IFERROR(IF(OR(VLOOKUP(UPPER(TRIM(SUBSTITUTE(T123,CHAR(160)," "))),AP4:AS49,2,FALSE)&lt;&gt;VLOOKUP(UPPER(TRIM(SUBSTITUTE(W124,CHAR(160)," "))),AP4:AS49,2,FALSE),AND(VLOOKUP(UPPER(TRIM(SUBSTITUTE(T123,CHAR(160)," "))),AP4:AS49,2,FALSE)="AUTRE",UPPER(TRIM(SUBSTITUTE(T123,CHAR(160)," ")))&lt;&gt;UPPER(TRIM(SUBSTITUTE(W124,CHAR(160)," "))))),"",(V124*VLOOKUP(UPPER(TRIM(SUBSTITUTE(W124,CHAR(160)," "))),AP4:AS49,3,FALSE))/(S124*VLOOKUP(UPPER(TRIM(SUBSTITUTE(T123,CHAR(160)," "))),AP4:AS49,3,FALSE))),"")),IFERROR(AK123,"")))</f>
        <v>1.6842105263157894</v>
      </c>
      <c r="AL124" s="40">
        <f t="shared" si="29"/>
        <v>2.5</v>
      </c>
      <c r="AM124" s="50" t="str">
        <f t="shared" si="30"/>
        <v>TRAVERS DE PORC AUX ÉPICES</v>
      </c>
      <c r="AN124" s="1"/>
      <c r="AO124" s="1"/>
      <c r="AP124" s="65" t="s">
        <v>449</v>
      </c>
      <c r="AQ124" s="1"/>
      <c r="AR124" s="402" t="s">
        <v>384</v>
      </c>
      <c r="AS124" s="358">
        <f t="shared" si="19"/>
        <v>0.25</v>
      </c>
      <c r="AT124" s="359">
        <v>250</v>
      </c>
      <c r="BB124" s="406" t="s">
        <v>548</v>
      </c>
      <c r="BC124" s="404"/>
      <c r="BD124" s="404"/>
      <c r="BE124" s="234"/>
      <c r="BF124" s="234"/>
      <c r="BG124" s="234"/>
      <c r="BH124" s="384"/>
      <c r="BJ124" s="229">
        <v>1</v>
      </c>
    </row>
    <row r="125" spans="1:62" ht="20.100000000000001" customHeight="1" x14ac:dyDescent="0.25">
      <c r="A125" s="232" t="s">
        <v>237</v>
      </c>
      <c r="B125" s="178">
        <f t="shared" si="31"/>
        <v>0</v>
      </c>
      <c r="C125" s="156"/>
      <c r="D125" s="157"/>
      <c r="E125" s="157"/>
      <c r="F125" s="157"/>
      <c r="G125" s="157"/>
      <c r="H125" s="157"/>
      <c r="I125" s="158"/>
      <c r="J125" s="131"/>
      <c r="K125" s="255" t="str">
        <f t="shared" ref="K125:K188" si="32">IF(OR(S125&lt;&gt;"",T125&lt;&gt;"",U125&lt;&gt;"",V125&lt;&gt;""),"A","►")</f>
        <v>A</v>
      </c>
      <c r="L125" s="341"/>
      <c r="M125" s="341"/>
      <c r="N125" s="341"/>
      <c r="O125" s="341"/>
      <c r="P125" s="341"/>
      <c r="Q125" s="1"/>
      <c r="R125" s="186" t="str" cm="1">
        <f t="array" ref="R125">IF(ISBLANK(V125),"","L"&amp;TEXT(--RIGHT(LOOKUP(2,1/(R105:R124&lt;&gt;""),R105:R124),3)+1,"000"))</f>
        <v>L017</v>
      </c>
      <c r="S125" s="61"/>
      <c r="T125" s="62" t="s">
        <v>148</v>
      </c>
      <c r="U125" s="63">
        <v>4</v>
      </c>
      <c r="V125" s="66" t="s">
        <v>465</v>
      </c>
      <c r="W125" s="60"/>
      <c r="X125" s="46">
        <f t="shared" si="21"/>
        <v>10</v>
      </c>
      <c r="Y125" s="46" t="str">
        <f>IF(NOT(AND(LEFT(R125,1)="L",R125&lt;&gt;"LIGNE")),"",IF(UPPER(TRIM(W125))="QS","Qt. suffisante",IF(AJ125="","",IF(AF125="MASSE",IF(AJ125&gt;=1,"Kg","g"),IF(AF125="VOLUME",IF(AJ125&gt;=1,"L","cl"),IFERROR(VLOOKUP(UPPER(TRIM(V125)),AP4:AS49,4,FALSE),V125))))))</f>
        <v>couvercle(s)</v>
      </c>
      <c r="Z125" s="45">
        <f t="shared" si="22"/>
        <v>7</v>
      </c>
      <c r="AA125" s="45" t="str">
        <f>IF(NOT(AND(LEFT(R125,1)="L",R125&lt;&gt;"LIGNE")),"",IF(UPPER(TRIM(W125))="QS","Qt. suffisante",IF(AI125="","",IF(AF125="MASSE",IF(AI125&gt;=1,"Kg","g"),IF(AF125="VOLUME",IF(AI125&gt;=1,"L","cl"),IFERROR(VLOOKUP(UPPER(TRIM(V125)),AP4:AS49,4,FALSE),V125))))))</f>
        <v>couvercle(s)</v>
      </c>
      <c r="AB125" s="47" t="str">
        <f t="shared" ref="AB125:AB188" si="33">IF(R125="PRINCIPAL AUTEUR",IF(OR(S125="",T125="",V125="",W125=""),"À COMPLÉTER",IF(OR(AC125="",AD125=""),"UNITÉ ?",IF(OR(AC125&lt;&gt;AD125,AND(AC125="AUTRE",UPPER(TRIM(SUBSTITUTE(T125,CHAR(160)," ")))&lt;&gt;UPPER(TRIM(SUBSTITUTE(W125,CHAR(160)," "))))),"UNITÉS INCOMPATIBLES","OK"))),IF(NOT(AND(LEFT(R125,1)="L",R125&lt;&gt;"LIGNE")),"",IF(AND(W125&lt;&gt;"",UPPER(TRIM(W125))&lt;&gt;"F",UPPER(TRIM(W125))&lt;&gt;"QS"),"RÈGLE ?",IF(UPPER(TRIM(W125))="QS","OK",IF(NOT(ISNUMBER(U125)),"QUANTITÉ ?",IF(V125="","UNITÉ ?",IF(COUNTIF($AP$4:$AP$49,UPPER(TRIM(V125)))=0,"UNITÉ ?","OK")))))))</f>
        <v>OK</v>
      </c>
      <c r="AC125" s="47" t="str">
        <f t="shared" ref="AC125:AC188" si="34">IF(R125&lt;&gt;"PRINCIPAL AUTEUR","",IFERROR(VLOOKUP(UPPER(TRIM(SUBSTITUTE(T125,CHAR(160)," "))),$AP$4:$AS$49,2,FALSE),""))</f>
        <v/>
      </c>
      <c r="AD125" s="47" t="str">
        <f t="shared" si="25"/>
        <v/>
      </c>
      <c r="AE125" s="1"/>
      <c r="AF125" s="48" t="str">
        <f>IF(NOT(AND(LEFT(R125,1)="L",R125&lt;&gt;"LIGNE")),"",IFERROR(VLOOKUP(UPPER(TRIM(V125)),AP4:AS49,2,FALSE),""))</f>
        <v>AUTRE</v>
      </c>
      <c r="AG125" s="49">
        <f>IF(NOT(AND(LEFT(R125,1)="L",R125&lt;&gt;"LIGNE")),"",IFERROR(VLOOKUP(UPPER(TRIM(V125)),AP4:AS49,3,FALSE),""))</f>
        <v>1</v>
      </c>
      <c r="AH125" s="49">
        <f t="shared" ref="AH125:AH188" si="35">IF(NOT(AND(LEFT(R125,1)="L",R125&lt;&gt;"LIGNE")),"",IF(UPPER(TRIM(W125))="QS","",IF(OR(T125="",U125="",AG125=""),"",U125*AG125)))</f>
        <v>4</v>
      </c>
      <c r="AI125" s="49">
        <f t="shared" si="27"/>
        <v>6.7368421052631575</v>
      </c>
      <c r="AJ125" s="49">
        <f t="shared" si="28"/>
        <v>10</v>
      </c>
      <c r="AK125" s="40">
        <f>IF(R125="RECETTE","",IF(R125="PRINCIPAL AUTEUR",IF(OR(S125="",T125="",V125="",W125="",S125=0),"",IFERROR(IF(OR(VLOOKUP(UPPER(TRIM(SUBSTITUTE(T125,CHAR(160)," "))),AP4:AS49,2,FALSE)&lt;&gt;VLOOKUP(UPPER(TRIM(SUBSTITUTE(W125,CHAR(160)," "))),AP4:AS49,2,FALSE),AND(VLOOKUP(UPPER(TRIM(SUBSTITUTE(T125,CHAR(160)," "))),AP4:AS49,2,FALSE)="AUTRE",UPPER(TRIM(SUBSTITUTE(T125,CHAR(160)," ")))&lt;&gt;UPPER(TRIM(SUBSTITUTE(W125,CHAR(160)," "))))),"",(V125*VLOOKUP(UPPER(TRIM(SUBSTITUTE(W125,CHAR(160)," "))),AP4:AS49,3,FALSE))/(S125*VLOOKUP(UPPER(TRIM(SUBSTITUTE(T125,CHAR(160)," "))),AP4:AS49,3,FALSE))),"")),IFERROR(AK124,"")))</f>
        <v>1.6842105263157894</v>
      </c>
      <c r="AL125" s="40">
        <f t="shared" si="29"/>
        <v>2.5</v>
      </c>
      <c r="AM125" s="50" t="str">
        <f t="shared" si="30"/>
        <v>TRAVERS DE PORC AUX ÉPICES</v>
      </c>
      <c r="AN125" s="1"/>
      <c r="AO125" s="1"/>
      <c r="AP125" s="65" t="s">
        <v>454</v>
      </c>
      <c r="AQ125" s="1"/>
      <c r="AR125" s="402" t="s">
        <v>386</v>
      </c>
      <c r="AS125" s="358">
        <f t="shared" si="19"/>
        <v>0.23699999999999999</v>
      </c>
      <c r="AT125" s="359">
        <v>237</v>
      </c>
      <c r="BB125" s="406" t="s">
        <v>549</v>
      </c>
      <c r="BC125" s="404"/>
      <c r="BD125" s="404"/>
      <c r="BE125" s="234"/>
      <c r="BF125" s="234"/>
      <c r="BG125" s="234"/>
      <c r="BH125" s="384"/>
      <c r="BJ125" s="229">
        <v>1</v>
      </c>
    </row>
    <row r="126" spans="1:62" ht="20.100000000000001" customHeight="1" x14ac:dyDescent="0.25">
      <c r="A126" s="232" t="s">
        <v>237</v>
      </c>
      <c r="B126" s="178">
        <f t="shared" si="31"/>
        <v>0</v>
      </c>
      <c r="C126" s="156"/>
      <c r="D126" s="157"/>
      <c r="E126" s="157"/>
      <c r="F126" s="157"/>
      <c r="G126" s="157"/>
      <c r="H126" s="157"/>
      <c r="I126" s="158"/>
      <c r="J126" s="131"/>
      <c r="K126" s="255" t="str">
        <f t="shared" si="32"/>
        <v>►</v>
      </c>
      <c r="L126" s="341"/>
      <c r="M126" s="341"/>
      <c r="N126" s="341"/>
      <c r="O126" s="341"/>
      <c r="P126" s="341"/>
      <c r="Q126" s="1"/>
      <c r="R126" s="186" t="str" cm="1">
        <f t="array" ref="R126">IF(ISBLANK(V126),"","L"&amp;TEXT(--RIGHT(LOOKUP(2,1/(R105:R125&lt;&gt;""),R105:R125),3)+1,"000"))</f>
        <v/>
      </c>
      <c r="S126" s="61"/>
      <c r="T126" s="62"/>
      <c r="U126" s="63"/>
      <c r="V126" s="77"/>
      <c r="W126" s="60"/>
      <c r="X126" s="46" t="str">
        <f t="shared" si="21"/>
        <v/>
      </c>
      <c r="Y126" s="46" t="str">
        <f>IF(NOT(AND(LEFT(R126,1)="L",R126&lt;&gt;"LIGNE")),"",IF(UPPER(TRIM(W126))="QS","Qt. suffisante",IF(AJ126="","",IF(AF126="MASSE",IF(AJ126&gt;=1,"Kg","g"),IF(AF126="VOLUME",IF(AJ126&gt;=1,"L","cl"),IFERROR(VLOOKUP(UPPER(TRIM(V126)),AP4:AS49,4,FALSE),V126))))))</f>
        <v/>
      </c>
      <c r="Z126" s="45" t="str">
        <f t="shared" si="22"/>
        <v/>
      </c>
      <c r="AA126" s="45" t="str">
        <f>IF(NOT(AND(LEFT(R126,1)="L",R126&lt;&gt;"LIGNE")),"",IF(UPPER(TRIM(W126))="QS","Qt. suffisante",IF(AI126="","",IF(AF126="MASSE",IF(AI126&gt;=1,"Kg","g"),IF(AF126="VOLUME",IF(AI126&gt;=1,"L","cl"),IFERROR(VLOOKUP(UPPER(TRIM(V126)),AP4:AS49,4,FALSE),V126))))))</f>
        <v/>
      </c>
      <c r="AB126" s="47" t="str">
        <f t="shared" si="33"/>
        <v/>
      </c>
      <c r="AC126" s="47" t="str">
        <f t="shared" si="34"/>
        <v/>
      </c>
      <c r="AD126" s="47" t="str">
        <f t="shared" si="25"/>
        <v/>
      </c>
      <c r="AE126" s="1"/>
      <c r="AF126" s="48" t="str">
        <f>IF(NOT(AND(LEFT(R126,1)="L",R126&lt;&gt;"LIGNE")),"",IFERROR(VLOOKUP(UPPER(TRIM(V126)),AP4:AS49,2,FALSE),""))</f>
        <v/>
      </c>
      <c r="AG126" s="49" t="str">
        <f>IF(NOT(AND(LEFT(R126,1)="L",R126&lt;&gt;"LIGNE")),"",IFERROR(VLOOKUP(UPPER(TRIM(V126)),AP4:AS49,3,FALSE),""))</f>
        <v/>
      </c>
      <c r="AH126" s="49" t="str">
        <f t="shared" si="35"/>
        <v/>
      </c>
      <c r="AI126" s="49" t="str">
        <f t="shared" si="27"/>
        <v/>
      </c>
      <c r="AJ126" s="49" t="str">
        <f t="shared" si="28"/>
        <v/>
      </c>
      <c r="AK126" s="40">
        <f>IF(R126="RECETTE","",IF(R126="PRINCIPAL AUTEUR",IF(OR(S126="",T126="",V126="",W126="",S126=0),"",IFERROR(IF(OR(VLOOKUP(UPPER(TRIM(SUBSTITUTE(T126,CHAR(160)," "))),AP4:AS49,2,FALSE)&lt;&gt;VLOOKUP(UPPER(TRIM(SUBSTITUTE(W126,CHAR(160)," "))),AP4:AS49,2,FALSE),AND(VLOOKUP(UPPER(TRIM(SUBSTITUTE(T126,CHAR(160)," "))),AP4:AS49,2,FALSE)="AUTRE",UPPER(TRIM(SUBSTITUTE(T126,CHAR(160)," ")))&lt;&gt;UPPER(TRIM(SUBSTITUTE(W126,CHAR(160)," "))))),"",(V126*VLOOKUP(UPPER(TRIM(SUBSTITUTE(W126,CHAR(160)," "))),AP4:AS49,3,FALSE))/(S126*VLOOKUP(UPPER(TRIM(SUBSTITUTE(T126,CHAR(160)," "))),AP4:AS49,3,FALSE))),"")),IFERROR(AK125,"")))</f>
        <v>1.6842105263157894</v>
      </c>
      <c r="AL126" s="40">
        <f t="shared" si="29"/>
        <v>2.5</v>
      </c>
      <c r="AM126" s="50" t="str">
        <f t="shared" si="30"/>
        <v>TRAVERS DE PORC AUX ÉPICES</v>
      </c>
      <c r="AN126" s="1"/>
      <c r="AO126" s="1"/>
      <c r="AP126" s="65" t="s">
        <v>455</v>
      </c>
      <c r="AQ126" s="1"/>
      <c r="AR126" s="402" t="s">
        <v>388</v>
      </c>
      <c r="AS126" s="358">
        <f t="shared" si="19"/>
        <v>0.47299999999999998</v>
      </c>
      <c r="AT126" s="359">
        <v>473</v>
      </c>
      <c r="BB126" s="403" t="s">
        <v>561</v>
      </c>
      <c r="BC126" s="407"/>
      <c r="BD126" s="407"/>
      <c r="BE126" s="407"/>
      <c r="BF126" s="407"/>
      <c r="BG126" s="407"/>
      <c r="BH126" s="408"/>
      <c r="BJ126" s="229">
        <v>1</v>
      </c>
    </row>
    <row r="127" spans="1:62" ht="20.100000000000001" customHeight="1" x14ac:dyDescent="0.25">
      <c r="A127" s="232" t="s">
        <v>237</v>
      </c>
      <c r="B127" s="178">
        <f t="shared" si="31"/>
        <v>0</v>
      </c>
      <c r="C127" s="156"/>
      <c r="D127" s="157"/>
      <c r="E127" s="157"/>
      <c r="F127" s="157"/>
      <c r="G127" s="157"/>
      <c r="H127" s="157"/>
      <c r="I127" s="158"/>
      <c r="J127" s="131"/>
      <c r="K127" s="255" t="str">
        <f t="shared" si="32"/>
        <v>A</v>
      </c>
      <c r="L127" s="341"/>
      <c r="M127" s="341"/>
      <c r="N127" s="341"/>
      <c r="O127" s="341"/>
      <c r="P127" s="341"/>
      <c r="Q127" s="1"/>
      <c r="R127" s="186" t="str" cm="1">
        <f t="array" ref="R127">IF(ISBLANK(V127),"","L"&amp;TEXT(--RIGHT(LOOKUP(2,1/(R105:R126&lt;&gt;""),R105:R126),3)+1,"000"))</f>
        <v/>
      </c>
      <c r="S127" s="166" t="s">
        <v>570</v>
      </c>
      <c r="T127" s="62" t="s">
        <v>436</v>
      </c>
      <c r="U127" s="63"/>
      <c r="V127" s="77"/>
      <c r="W127" s="76"/>
      <c r="X127" s="46" t="str">
        <f t="shared" si="21"/>
        <v/>
      </c>
      <c r="Y127" s="46" t="str">
        <f>IF(NOT(AND(LEFT(R127,1)="L",R127&lt;&gt;"LIGNE")),"",IF(UPPER(TRIM(W127))="QS","Qt. suffisante",IF(AJ127="","",IF(AF127="MASSE",IF(AJ127&gt;=1,"Kg","g"),IF(AF127="VOLUME",IF(AJ127&gt;=1,"L","cl"),IFERROR(VLOOKUP(UPPER(TRIM(V127)),AP4:AS49,4,FALSE),V127))))))</f>
        <v/>
      </c>
      <c r="Z127" s="45" t="str">
        <f t="shared" si="22"/>
        <v/>
      </c>
      <c r="AA127" s="45" t="str">
        <f>IF(NOT(AND(LEFT(R127,1)="L",R127&lt;&gt;"LIGNE")),"",IF(UPPER(TRIM(W127))="QS","Qt. suffisante",IF(AI127="","",IF(AF127="MASSE",IF(AI127&gt;=1,"Kg","g"),IF(AF127="VOLUME",IF(AI127&gt;=1,"L","cl"),IFERROR(VLOOKUP(UPPER(TRIM(V127)),AP4:AS49,4,FALSE),V127))))))</f>
        <v/>
      </c>
      <c r="AB127" s="47" t="str">
        <f t="shared" si="33"/>
        <v/>
      </c>
      <c r="AC127" s="47" t="str">
        <f t="shared" si="34"/>
        <v/>
      </c>
      <c r="AD127" s="47" t="str">
        <f t="shared" si="25"/>
        <v/>
      </c>
      <c r="AE127" s="1"/>
      <c r="AF127" s="48" t="str">
        <f>IF(NOT(AND(LEFT(R127,1)="L",R127&lt;&gt;"LIGNE")),"",IFERROR(VLOOKUP(UPPER(TRIM(V127)),AP4:AS49,2,FALSE),""))</f>
        <v/>
      </c>
      <c r="AG127" s="49" t="str">
        <f>IF(NOT(AND(LEFT(R127,1)="L",R127&lt;&gt;"LIGNE")),"",IFERROR(VLOOKUP(UPPER(TRIM(V127)),AP4:AS49,3,FALSE),""))</f>
        <v/>
      </c>
      <c r="AH127" s="49" t="str">
        <f t="shared" si="35"/>
        <v/>
      </c>
      <c r="AI127" s="49" t="str">
        <f t="shared" si="27"/>
        <v/>
      </c>
      <c r="AJ127" s="49" t="str">
        <f t="shared" si="28"/>
        <v/>
      </c>
      <c r="AK127" s="40">
        <f>IF(R127="RECETTE","",IF(R127="PRINCIPAL AUTEUR",IF(OR(S127="",T127="",V127="",W127="",S127=0),"",IFERROR(IF(OR(VLOOKUP(UPPER(TRIM(SUBSTITUTE(T127,CHAR(160)," "))),AP4:AS49,2,FALSE)&lt;&gt;VLOOKUP(UPPER(TRIM(SUBSTITUTE(W127,CHAR(160)," "))),AP4:AS49,2,FALSE),AND(VLOOKUP(UPPER(TRIM(SUBSTITUTE(T127,CHAR(160)," "))),AP4:AS49,2,FALSE)="AUTRE",UPPER(TRIM(SUBSTITUTE(T127,CHAR(160)," ")))&lt;&gt;UPPER(TRIM(SUBSTITUTE(W127,CHAR(160)," "))))),"",(V127*VLOOKUP(UPPER(TRIM(SUBSTITUTE(W127,CHAR(160)," "))),AP4:AS49,3,FALSE))/(S127*VLOOKUP(UPPER(TRIM(SUBSTITUTE(T127,CHAR(160)," "))),AP4:AS49,3,FALSE))),"")),IFERROR(AK126,"")))</f>
        <v>1.6842105263157894</v>
      </c>
      <c r="AL127" s="40">
        <f t="shared" si="29"/>
        <v>2.5</v>
      </c>
      <c r="AM127" s="50" t="str">
        <f t="shared" si="30"/>
        <v>TRAVERS DE PORC AUX ÉPICES</v>
      </c>
      <c r="AN127" s="1"/>
      <c r="AO127" s="1"/>
      <c r="AP127" s="65" t="s">
        <v>456</v>
      </c>
      <c r="AQ127" s="1"/>
      <c r="AR127" s="402" t="s">
        <v>390</v>
      </c>
      <c r="AS127" s="358">
        <f t="shared" si="19"/>
        <v>0.47299999999999998</v>
      </c>
      <c r="AT127" s="359">
        <v>473</v>
      </c>
      <c r="BB127" s="403" t="s">
        <v>550</v>
      </c>
      <c r="BC127" s="409"/>
      <c r="BD127" s="404"/>
      <c r="BE127" s="234"/>
      <c r="BF127" s="234"/>
      <c r="BG127" s="234"/>
      <c r="BH127" s="384"/>
      <c r="BJ127" s="229">
        <v>1</v>
      </c>
    </row>
    <row r="128" spans="1:62" ht="20.100000000000001" customHeight="1" thickBot="1" x14ac:dyDescent="0.3">
      <c r="A128" s="232" t="s">
        <v>237</v>
      </c>
      <c r="B128" s="178">
        <f t="shared" si="31"/>
        <v>0</v>
      </c>
      <c r="C128" s="156"/>
      <c r="D128" s="157"/>
      <c r="E128" s="157"/>
      <c r="F128" s="157"/>
      <c r="G128" s="157"/>
      <c r="H128" s="157"/>
      <c r="I128" s="158"/>
      <c r="J128" s="131"/>
      <c r="K128" s="255" t="str">
        <f t="shared" si="32"/>
        <v>A</v>
      </c>
      <c r="L128" s="341"/>
      <c r="M128" s="341"/>
      <c r="N128" s="341"/>
      <c r="O128" s="341"/>
      <c r="P128" s="341"/>
      <c r="Q128" s="1"/>
      <c r="R128" s="70" t="s">
        <v>571</v>
      </c>
      <c r="S128" s="112" t="s">
        <v>63</v>
      </c>
      <c r="T128" s="72"/>
      <c r="U128" s="72"/>
      <c r="V128" s="72"/>
      <c r="W128" s="73" t="s">
        <v>64</v>
      </c>
      <c r="X128" s="46" t="str">
        <f t="shared" si="21"/>
        <v/>
      </c>
      <c r="Y128" s="46" t="str">
        <f>IF(NOT(AND(LEFT(R128,1)="L",R128&lt;&gt;"LIGNE")),"",IF(UPPER(TRIM(W128))="QS","Qt. suffisante",IF(AJ128="","",IF(AF128="MASSE",IF(AJ128&gt;=1,"Kg","g"),IF(AF128="VOLUME",IF(AJ128&gt;=1,"L","cl"),IFERROR(VLOOKUP(UPPER(TRIM(V128)),AP4:AS49,4,FALSE),V128))))))</f>
        <v/>
      </c>
      <c r="Z128" s="45" t="str">
        <f t="shared" si="22"/>
        <v/>
      </c>
      <c r="AA128" s="45" t="str">
        <f>IF(NOT(AND(LEFT(R128,1)="L",R128&lt;&gt;"LIGNE")),"",IF(UPPER(TRIM(W128))="QS","Qt. suffisante",IF(AI128="","",IF(AF128="MASSE",IF(AI128&gt;=1,"Kg","g"),IF(AF128="VOLUME",IF(AI128&gt;=1,"L","cl"),IFERROR(VLOOKUP(UPPER(TRIM(V128)),AP4:AS49,4,FALSE),V128))))))</f>
        <v/>
      </c>
      <c r="AB128" s="47" t="str">
        <f t="shared" si="33"/>
        <v/>
      </c>
      <c r="AC128" s="47" t="str">
        <f t="shared" si="34"/>
        <v/>
      </c>
      <c r="AD128" s="47" t="str">
        <f t="shared" si="25"/>
        <v/>
      </c>
      <c r="AE128" s="1"/>
      <c r="AF128" s="48" t="str">
        <f>IF(NOT(AND(LEFT(R128,1)="L",R128&lt;&gt;"LIGNE")),"",IFERROR(VLOOKUP(UPPER(TRIM(V128)),AP4:AS49,2,FALSE),""))</f>
        <v/>
      </c>
      <c r="AG128" s="49" t="str">
        <f>IF(NOT(AND(LEFT(R128,1)="L",R128&lt;&gt;"LIGNE")),"",IFERROR(VLOOKUP(UPPER(TRIM(V128)),AP4:AS49,3,FALSE),""))</f>
        <v/>
      </c>
      <c r="AH128" s="49" t="str">
        <f t="shared" si="35"/>
        <v/>
      </c>
      <c r="AI128" s="49" t="str">
        <f t="shared" si="27"/>
        <v/>
      </c>
      <c r="AJ128" s="49" t="str">
        <f t="shared" si="28"/>
        <v/>
      </c>
      <c r="AK128" s="40">
        <f>IF(R128="RECETTE","",IF(R128="PRINCIPAL AUTEUR",IF(OR(S128="",T128="",V128="",W128="",S128=0),"",IFERROR(IF(OR(VLOOKUP(UPPER(TRIM(SUBSTITUTE(T128,CHAR(160)," "))),AP4:AS49,2,FALSE)&lt;&gt;VLOOKUP(UPPER(TRIM(SUBSTITUTE(W128,CHAR(160)," "))),AP4:AS49,2,FALSE),AND(VLOOKUP(UPPER(TRIM(SUBSTITUTE(T128,CHAR(160)," "))),AP4:AS49,2,FALSE)="AUTRE",UPPER(TRIM(SUBSTITUTE(T128,CHAR(160)," ")))&lt;&gt;UPPER(TRIM(SUBSTITUTE(W128,CHAR(160)," "))))),"",(V128*VLOOKUP(UPPER(TRIM(SUBSTITUTE(W128,CHAR(160)," "))),AP4:AS49,3,FALSE))/(S128*VLOOKUP(UPPER(TRIM(SUBSTITUTE(T128,CHAR(160)," "))),AP4:AS49,3,FALSE))),"")),IFERROR(AK127,"")))</f>
        <v>1.6842105263157894</v>
      </c>
      <c r="AL128" s="40">
        <f t="shared" si="29"/>
        <v>2.5</v>
      </c>
      <c r="AM128" s="50" t="str">
        <f t="shared" si="30"/>
        <v>TRAVERS DE PORC AUX ÉPICES</v>
      </c>
      <c r="AN128" s="1"/>
      <c r="AO128" s="1"/>
      <c r="AP128" s="65" t="s">
        <v>457</v>
      </c>
      <c r="AQ128" s="1"/>
      <c r="AR128" s="402" t="s">
        <v>392</v>
      </c>
      <c r="AS128" s="358">
        <f t="shared" si="19"/>
        <v>0.56799999999999995</v>
      </c>
      <c r="AT128" s="359">
        <v>568</v>
      </c>
      <c r="BB128" s="403" t="s">
        <v>551</v>
      </c>
      <c r="BC128" s="409" t="s">
        <v>552</v>
      </c>
      <c r="BD128" s="410" t="s">
        <v>413</v>
      </c>
      <c r="BE128" s="410" t="s">
        <v>414</v>
      </c>
      <c r="BF128" s="410" t="s">
        <v>415</v>
      </c>
      <c r="BG128" s="410" t="s">
        <v>408</v>
      </c>
      <c r="BH128" s="411" t="s">
        <v>409</v>
      </c>
      <c r="BJ128" s="229">
        <v>1</v>
      </c>
    </row>
    <row r="129" spans="1:62" ht="20.100000000000001" customHeight="1" thickBot="1" x14ac:dyDescent="0.3">
      <c r="A129" s="232" t="s">
        <v>237</v>
      </c>
      <c r="B129" s="178">
        <f t="shared" si="31"/>
        <v>0</v>
      </c>
      <c r="C129" s="156"/>
      <c r="D129" s="157"/>
      <c r="E129" s="157"/>
      <c r="F129" s="157"/>
      <c r="G129" s="157"/>
      <c r="H129" s="157"/>
      <c r="I129" s="158"/>
      <c r="J129" s="131"/>
      <c r="K129" s="255" t="str">
        <f t="shared" si="32"/>
        <v>►</v>
      </c>
      <c r="L129" s="341"/>
      <c r="M129" s="341"/>
      <c r="N129" s="341"/>
      <c r="O129" s="341"/>
      <c r="P129" s="341"/>
      <c r="Q129" s="1"/>
      <c r="R129" s="91"/>
      <c r="S129" s="91"/>
      <c r="T129" s="91"/>
      <c r="U129" s="91"/>
      <c r="V129" s="91"/>
      <c r="W129" s="91"/>
      <c r="X129" s="46" t="str">
        <f t="shared" si="21"/>
        <v/>
      </c>
      <c r="Y129" s="46" t="str">
        <f>IF(NOT(AND(LEFT(R129,1)="L",R129&lt;&gt;"LIGNE")),"",IF(UPPER(TRIM(W129))="QS","Qt. suffisante",IF(AJ129="","",IF(AF129="MASSE",IF(AJ129&gt;=1,"Kg","g"),IF(AF129="VOLUME",IF(AJ129&gt;=1,"L","cl"),IFERROR(VLOOKUP(UPPER(TRIM(V129)),AP4:AS49,4,FALSE),V129))))))</f>
        <v/>
      </c>
      <c r="Z129" s="45" t="str">
        <f t="shared" si="22"/>
        <v/>
      </c>
      <c r="AA129" s="45" t="str">
        <f>IF(NOT(AND(LEFT(R129,1)="L",R129&lt;&gt;"LIGNE")),"",IF(UPPER(TRIM(W129))="QS","Qt. suffisante",IF(AI129="","",IF(AF129="MASSE",IF(AI129&gt;=1,"Kg","g"),IF(AF129="VOLUME",IF(AI129&gt;=1,"L","cl"),IFERROR(VLOOKUP(UPPER(TRIM(V129)),AP4:AS49,4,FALSE),V129))))))</f>
        <v/>
      </c>
      <c r="AB129" s="47" t="str">
        <f t="shared" si="33"/>
        <v/>
      </c>
      <c r="AC129" s="47" t="str">
        <f t="shared" si="34"/>
        <v/>
      </c>
      <c r="AD129" s="47" t="str">
        <f t="shared" si="25"/>
        <v/>
      </c>
      <c r="AE129" s="1"/>
      <c r="AF129" s="48" t="str">
        <f>IF(NOT(AND(LEFT(R129,1)="L",R129&lt;&gt;"LIGNE")),"",IFERROR(VLOOKUP(UPPER(TRIM(V129)),AP4:AS49,2,FALSE),""))</f>
        <v/>
      </c>
      <c r="AG129" s="49" t="str">
        <f>IF(NOT(AND(LEFT(R129,1)="L",R129&lt;&gt;"LIGNE")),"",IFERROR(VLOOKUP(UPPER(TRIM(V129)),AP4:AS49,3,FALSE),""))</f>
        <v/>
      </c>
      <c r="AH129" s="49" t="str">
        <f t="shared" si="35"/>
        <v/>
      </c>
      <c r="AI129" s="49" t="str">
        <f t="shared" si="27"/>
        <v/>
      </c>
      <c r="AJ129" s="49" t="str">
        <f t="shared" si="28"/>
        <v/>
      </c>
      <c r="AK129" s="40">
        <f>IF(R129="RECETTE","",IF(R129="PRINCIPAL AUTEUR",IF(OR(S129="",T129="",V129="",W129="",S129=0),"",IFERROR(IF(OR(VLOOKUP(UPPER(TRIM(SUBSTITUTE(T129,CHAR(160)," "))),AP4:AS49,2,FALSE)&lt;&gt;VLOOKUP(UPPER(TRIM(SUBSTITUTE(W129,CHAR(160)," "))),AP4:AS49,2,FALSE),AND(VLOOKUP(UPPER(TRIM(SUBSTITUTE(T129,CHAR(160)," "))),AP4:AS49,2,FALSE)="AUTRE",UPPER(TRIM(SUBSTITUTE(T129,CHAR(160)," ")))&lt;&gt;UPPER(TRIM(SUBSTITUTE(W129,CHAR(160)," "))))),"",(V129*VLOOKUP(UPPER(TRIM(SUBSTITUTE(W129,CHAR(160)," "))),AP4:AS49,3,FALSE))/(S129*VLOOKUP(UPPER(TRIM(SUBSTITUTE(T129,CHAR(160)," "))),AP4:AS49,3,FALSE))),"")),IFERROR(AK128,"")))</f>
        <v>1.6842105263157894</v>
      </c>
      <c r="AL129" s="40">
        <f t="shared" si="29"/>
        <v>2.5</v>
      </c>
      <c r="AM129" s="50" t="str">
        <f t="shared" si="30"/>
        <v>TRAVERS DE PORC AUX ÉPICES</v>
      </c>
      <c r="AN129" s="1"/>
      <c r="AO129" s="1"/>
      <c r="AP129" s="65" t="s">
        <v>450</v>
      </c>
      <c r="AQ129" s="1"/>
      <c r="AR129" s="402" t="s">
        <v>394</v>
      </c>
      <c r="AS129" s="358">
        <f t="shared" si="19"/>
        <v>0.94599999999999995</v>
      </c>
      <c r="AT129" s="359">
        <v>946</v>
      </c>
      <c r="BB129" s="403" t="s">
        <v>559</v>
      </c>
      <c r="BH129" s="396"/>
      <c r="BJ129" s="229">
        <v>1</v>
      </c>
    </row>
    <row r="130" spans="1:62" ht="20.100000000000001" customHeight="1" x14ac:dyDescent="0.25">
      <c r="A130" s="232" t="s">
        <v>237</v>
      </c>
      <c r="B130" s="178">
        <f t="shared" si="31"/>
        <v>0</v>
      </c>
      <c r="C130" s="156"/>
      <c r="D130" s="157"/>
      <c r="E130" s="157"/>
      <c r="F130" s="157"/>
      <c r="G130" s="157"/>
      <c r="H130" s="157"/>
      <c r="I130" s="158"/>
      <c r="J130" s="131"/>
      <c r="K130" s="255" t="str">
        <f t="shared" si="32"/>
        <v>A</v>
      </c>
      <c r="L130" s="341"/>
      <c r="M130" s="341"/>
      <c r="N130" s="341"/>
      <c r="O130" s="341"/>
      <c r="P130" s="341"/>
      <c r="Q130" s="1"/>
      <c r="R130" s="95" t="s">
        <v>31</v>
      </c>
      <c r="S130" s="32" t="s">
        <v>149</v>
      </c>
      <c r="T130" s="32"/>
      <c r="U130" s="430" t="s">
        <v>33</v>
      </c>
      <c r="V130" s="430"/>
      <c r="W130" s="33" t="s">
        <v>150</v>
      </c>
      <c r="X130" s="46" t="str">
        <f t="shared" si="21"/>
        <v/>
      </c>
      <c r="Y130" s="46" t="str">
        <f>IF(NOT(AND(LEFT(R130,1)="L",R130&lt;&gt;"LIGNE")),"",IF(UPPER(TRIM(W130))="QS","Qt. suffisante",IF(AJ130="","",IF(AF130="MASSE",IF(AJ130&gt;=1,"Kg","g"),IF(AF130="VOLUME",IF(AJ130&gt;=1,"L","cl"),IFERROR(VLOOKUP(UPPER(TRIM(V130)),AP4:AS49,4,FALSE),V130))))))</f>
        <v/>
      </c>
      <c r="Z130" s="45" t="str">
        <f t="shared" si="22"/>
        <v/>
      </c>
      <c r="AA130" s="45" t="str">
        <f>IF(NOT(AND(LEFT(R130,1)="L",R130&lt;&gt;"LIGNE")),"",IF(UPPER(TRIM(W130))="QS","Qt. suffisante",IF(AI130="","",IF(AF130="MASSE",IF(AI130&gt;=1,"Kg","g"),IF(AF130="VOLUME",IF(AI130&gt;=1,"L","cl"),IFERROR(VLOOKUP(UPPER(TRIM(V130)),AP4:AS49,4,FALSE),V130))))))</f>
        <v/>
      </c>
      <c r="AB130" s="47" t="str">
        <f t="shared" si="33"/>
        <v/>
      </c>
      <c r="AC130" s="47" t="str">
        <f t="shared" si="34"/>
        <v/>
      </c>
      <c r="AD130" s="47" t="str">
        <f t="shared" si="25"/>
        <v/>
      </c>
      <c r="AE130" s="1"/>
      <c r="AF130" s="48" t="str">
        <f>IF(NOT(AND(LEFT(R130,1)="L",R130&lt;&gt;"LIGNE")),"",IFERROR(VLOOKUP(UPPER(TRIM(V130)),AP4:AS49,2,FALSE),""))</f>
        <v/>
      </c>
      <c r="AG130" s="49" t="str">
        <f>IF(NOT(AND(LEFT(R130,1)="L",R130&lt;&gt;"LIGNE")),"",IFERROR(VLOOKUP(UPPER(TRIM(V130)),AP4:AS49,3,FALSE),""))</f>
        <v/>
      </c>
      <c r="AH130" s="49" t="str">
        <f t="shared" si="35"/>
        <v/>
      </c>
      <c r="AI130" s="49" t="str">
        <f t="shared" si="27"/>
        <v/>
      </c>
      <c r="AJ130" s="49" t="str">
        <f t="shared" si="28"/>
        <v/>
      </c>
      <c r="AK130" s="40" t="str">
        <f>IF(R130="RECETTE","",IF(R130="PRINCIPAL AUTEUR",IF(OR(S130="",T130="",V130="",W130="",S130=0),"",IFERROR(IF(OR(VLOOKUP(UPPER(TRIM(SUBSTITUTE(T130,CHAR(160)," "))),AP4:AS49,2,FALSE)&lt;&gt;VLOOKUP(UPPER(TRIM(SUBSTITUTE(W130,CHAR(160)," "))),AP4:AS49,2,FALSE),AND(VLOOKUP(UPPER(TRIM(SUBSTITUTE(T130,CHAR(160)," "))),AP4:AS49,2,FALSE)="AUTRE",UPPER(TRIM(SUBSTITUTE(T130,CHAR(160)," ")))&lt;&gt;UPPER(TRIM(SUBSTITUTE(W130,CHAR(160)," "))))),"",(V130*VLOOKUP(UPPER(TRIM(SUBSTITUTE(W130,CHAR(160)," "))),AP4:AS49,3,FALSE))/(S130*VLOOKUP(UPPER(TRIM(SUBSTITUTE(T130,CHAR(160)," "))),AP4:AS49,3,FALSE))),"")),IFERROR(AK129,"")))</f>
        <v/>
      </c>
      <c r="AL130" s="40" t="str">
        <f t="shared" si="29"/>
        <v/>
      </c>
      <c r="AM130" s="50" t="str">
        <f t="shared" si="30"/>
        <v>COTES DE PORC SAUCE ROBERT</v>
      </c>
      <c r="AN130" s="1"/>
      <c r="AO130" s="1"/>
      <c r="AP130" s="65" t="s">
        <v>451</v>
      </c>
      <c r="AQ130" s="1"/>
      <c r="AR130" s="402" t="s">
        <v>396</v>
      </c>
      <c r="AS130" s="358">
        <f t="shared" si="19"/>
        <v>3.7850000000000001</v>
      </c>
      <c r="AT130" s="359">
        <v>3785</v>
      </c>
      <c r="BB130" s="412" t="s">
        <v>410</v>
      </c>
      <c r="BC130" s="410" t="s">
        <v>411</v>
      </c>
      <c r="BD130" s="410" t="s">
        <v>412</v>
      </c>
      <c r="BE130" s="413" t="s">
        <v>556</v>
      </c>
      <c r="BF130" s="413" t="s">
        <v>557</v>
      </c>
      <c r="BG130" s="414" t="s">
        <v>560</v>
      </c>
      <c r="BH130" s="415" t="s">
        <v>558</v>
      </c>
      <c r="BJ130" s="229">
        <v>1</v>
      </c>
    </row>
    <row r="131" spans="1:62" ht="20.100000000000001" customHeight="1" x14ac:dyDescent="0.25">
      <c r="A131" s="232" t="s">
        <v>237</v>
      </c>
      <c r="B131" s="178">
        <f t="shared" si="31"/>
        <v>0</v>
      </c>
      <c r="C131" s="156"/>
      <c r="D131" s="157"/>
      <c r="E131" s="157"/>
      <c r="F131" s="157"/>
      <c r="G131" s="157"/>
      <c r="H131" s="157"/>
      <c r="I131" s="158"/>
      <c r="J131" s="131"/>
      <c r="K131" s="255" t="str">
        <f t="shared" si="32"/>
        <v>A</v>
      </c>
      <c r="L131" s="341"/>
      <c r="M131" s="341"/>
      <c r="N131" s="341"/>
      <c r="O131" s="341"/>
      <c r="P131" s="341"/>
      <c r="Q131" s="1"/>
      <c r="R131" s="98" t="s">
        <v>35</v>
      </c>
      <c r="S131" s="99" t="s">
        <v>512</v>
      </c>
      <c r="T131" s="100">
        <v>100</v>
      </c>
      <c r="U131" s="101" t="s">
        <v>513</v>
      </c>
      <c r="V131" s="102">
        <v>100</v>
      </c>
      <c r="W131" s="103" t="s">
        <v>35</v>
      </c>
      <c r="X131" s="46" t="str">
        <f t="shared" si="21"/>
        <v/>
      </c>
      <c r="Y131" s="46" t="str">
        <f>IF(NOT(AND(LEFT(R131,1)="L",R131&lt;&gt;"LIGNE")),"",IF(UPPER(TRIM(W131))="QS","Qt. suffisante",IF(AJ131="","",IF(AF131="MASSE",IF(AJ131&gt;=1,"Kg","g"),IF(AF131="VOLUME",IF(AJ131&gt;=1,"L","cl"),IFERROR(VLOOKUP(UPPER(TRIM(V131)),AP4:AS49,4,FALSE),V131))))))</f>
        <v/>
      </c>
      <c r="Z131" s="45" t="str">
        <f t="shared" si="22"/>
        <v/>
      </c>
      <c r="AA131" s="45" t="str">
        <f>IF(NOT(AND(LEFT(R131,1)="L",R131&lt;&gt;"LIGNE")),"",IF(UPPER(TRIM(W131))="QS","Qt. suffisante",IF(AI131="","",IF(AF131="MASSE",IF(AI131&gt;=1,"Kg","g"),IF(AF131="VOLUME",IF(AI131&gt;=1,"L","cl"),IFERROR(VLOOKUP(UPPER(TRIM(V131)),AP4:AS49,4,FALSE),V131))))))</f>
        <v/>
      </c>
      <c r="AB131" s="47" t="str">
        <f t="shared" si="33"/>
        <v/>
      </c>
      <c r="AC131" s="47" t="str">
        <f t="shared" si="34"/>
        <v/>
      </c>
      <c r="AD131" s="47" t="str">
        <f t="shared" si="25"/>
        <v/>
      </c>
      <c r="AE131" s="1"/>
      <c r="AF131" s="48" t="str">
        <f>IF(NOT(AND(LEFT(R131,1)="L",R131&lt;&gt;"LIGNE")),"",IFERROR(VLOOKUP(UPPER(TRIM(V131)),AP4:AS49,2,FALSE),""))</f>
        <v/>
      </c>
      <c r="AG131" s="49" t="str">
        <f>IF(NOT(AND(LEFT(R131,1)="L",R131&lt;&gt;"LIGNE")),"",IFERROR(VLOOKUP(UPPER(TRIM(V131)),AP4:AS49,3,FALSE),""))</f>
        <v/>
      </c>
      <c r="AH131" s="49" t="str">
        <f t="shared" si="35"/>
        <v/>
      </c>
      <c r="AI131" s="49" t="str">
        <f t="shared" si="27"/>
        <v/>
      </c>
      <c r="AJ131" s="49" t="str">
        <f t="shared" si="28"/>
        <v/>
      </c>
      <c r="AK131" s="40" t="str">
        <f>IF(R131="RECETTE","",IF(R131="PRINCIPAL AUTEUR",IF(OR(S131="",T131="",V131="",W131="",S131=0),"",IFERROR(IF(OR(VLOOKUP(UPPER(TRIM(SUBSTITUTE(T131,CHAR(160)," "))),AP4:AS49,2,FALSE)&lt;&gt;VLOOKUP(UPPER(TRIM(SUBSTITUTE(W131,CHAR(160)," "))),AP4:AS49,2,FALSE),AND(VLOOKUP(UPPER(TRIM(SUBSTITUTE(T131,CHAR(160)," "))),AP4:AS49,2,FALSE)="AUTRE",UPPER(TRIM(SUBSTITUTE(T131,CHAR(160)," ")))&lt;&gt;UPPER(TRIM(SUBSTITUTE(W131,CHAR(160)," "))))),"",(V131*VLOOKUP(UPPER(TRIM(SUBSTITUTE(W131,CHAR(160)," "))),AP4:AS49,3,FALSE))/(S131*VLOOKUP(UPPER(TRIM(SUBSTITUTE(T131,CHAR(160)," "))),AP4:AS49,3,FALSE))),"")),IFERROR(AK130,"")))</f>
        <v/>
      </c>
      <c r="AL131" s="40">
        <f t="shared" si="29"/>
        <v>1</v>
      </c>
      <c r="AM131" s="50" t="str">
        <f t="shared" si="30"/>
        <v>COTES DE PORC SAUCE ROBERT</v>
      </c>
      <c r="AN131" s="1"/>
      <c r="AO131" s="1"/>
      <c r="AP131" s="65" t="s">
        <v>452</v>
      </c>
      <c r="AQ131" s="1"/>
      <c r="AR131" s="416" t="s">
        <v>372</v>
      </c>
      <c r="AS131" s="373">
        <f t="shared" ref="AS131:AS133" si="36">AT131 / 1000</f>
        <v>5.0000000000000001E-4</v>
      </c>
      <c r="AT131" s="374">
        <v>0.5</v>
      </c>
      <c r="BB131" s="403"/>
      <c r="BC131" s="410"/>
      <c r="BD131" s="410"/>
      <c r="BE131" s="409" t="s">
        <v>554</v>
      </c>
      <c r="BF131" s="409"/>
      <c r="BG131" s="414"/>
      <c r="BH131" s="417" t="s">
        <v>555</v>
      </c>
      <c r="BJ131" s="229">
        <v>1</v>
      </c>
    </row>
    <row r="132" spans="1:62" ht="20.100000000000001" customHeight="1" x14ac:dyDescent="0.25">
      <c r="A132" s="232" t="s">
        <v>237</v>
      </c>
      <c r="B132" s="178">
        <f t="shared" si="31"/>
        <v>0</v>
      </c>
      <c r="C132" s="156"/>
      <c r="D132" s="157"/>
      <c r="E132" s="157"/>
      <c r="F132" s="157"/>
      <c r="G132" s="157"/>
      <c r="H132" s="157"/>
      <c r="I132" s="158"/>
      <c r="J132" s="131"/>
      <c r="K132" s="255" t="str">
        <f t="shared" si="32"/>
        <v>A</v>
      </c>
      <c r="L132" s="341"/>
      <c r="M132" s="341"/>
      <c r="N132" s="341"/>
      <c r="O132" s="341"/>
      <c r="P132" s="341"/>
      <c r="Q132" s="1"/>
      <c r="R132" s="98" t="s">
        <v>37</v>
      </c>
      <c r="S132" s="104">
        <f>U135</f>
        <v>17</v>
      </c>
      <c r="T132" s="105" t="str">
        <f>V135</f>
        <v>Kg</v>
      </c>
      <c r="U132" s="106" t="s">
        <v>515</v>
      </c>
      <c r="V132" s="107">
        <v>16</v>
      </c>
      <c r="W132" s="15" t="s">
        <v>323</v>
      </c>
      <c r="X132" s="46" t="str">
        <f t="shared" si="21"/>
        <v/>
      </c>
      <c r="Y132" s="46" t="str">
        <f>IF(NOT(AND(LEFT(R132,1)="L",R132&lt;&gt;"LIGNE")),"",IF(UPPER(TRIM(W132))="QS","Qt. suffisante",IF(AJ132="","",IF(AF132="MASSE",IF(AJ132&gt;=1,"Kg","g"),IF(AF132="VOLUME",IF(AJ132&gt;=1,"L","cl"),IFERROR(VLOOKUP(UPPER(TRIM(V132)),AP4:AS49,4,FALSE),V132))))))</f>
        <v/>
      </c>
      <c r="Z132" s="45" t="str">
        <f t="shared" si="22"/>
        <v/>
      </c>
      <c r="AA132" s="45" t="str">
        <f>IF(NOT(AND(LEFT(R132,1)="L",R132&lt;&gt;"LIGNE")),"",IF(UPPER(TRIM(W132))="QS","Qt. suffisante",IF(AI132="","",IF(AF132="MASSE",IF(AI132&gt;=1,"Kg","g"),IF(AF132="VOLUME",IF(AI132&gt;=1,"L","cl"),IFERROR(VLOOKUP(UPPER(TRIM(V132)),AP4:AS49,4,FALSE),V132))))))</f>
        <v/>
      </c>
      <c r="AB132" s="47" t="str">
        <f t="shared" si="33"/>
        <v>OK</v>
      </c>
      <c r="AC132" s="47" t="str">
        <f t="shared" si="34"/>
        <v>MASSE</v>
      </c>
      <c r="AD132" s="47" t="str">
        <f t="shared" si="25"/>
        <v>MASSE</v>
      </c>
      <c r="AE132" s="1"/>
      <c r="AF132" s="48" t="str">
        <f>IF(NOT(AND(LEFT(R132,1)="L",R132&lt;&gt;"LIGNE")),"",IFERROR(VLOOKUP(UPPER(TRIM(V132)),AP4:AS49,2,FALSE),""))</f>
        <v/>
      </c>
      <c r="AG132" s="49" t="str">
        <f>IF(NOT(AND(LEFT(R132,1)="L",R132&lt;&gt;"LIGNE")),"",IFERROR(VLOOKUP(UPPER(TRIM(V132)),AP4:AS49,3,FALSE),""))</f>
        <v/>
      </c>
      <c r="AH132" s="49" t="str">
        <f t="shared" si="35"/>
        <v/>
      </c>
      <c r="AI132" s="49" t="str">
        <f t="shared" si="27"/>
        <v/>
      </c>
      <c r="AJ132" s="49" t="str">
        <f t="shared" si="28"/>
        <v/>
      </c>
      <c r="AK132" s="40">
        <f>IF(R132="RECETTE","",IF(R132="PRINCIPAL AUTEUR",IF(OR(S132="",T132="",V132="",W132="",S132=0),"",IFERROR(IF(OR(VLOOKUP(UPPER(TRIM(SUBSTITUTE(T132,CHAR(160)," "))),AP4:AS49,2,FALSE)&lt;&gt;VLOOKUP(UPPER(TRIM(SUBSTITUTE(W132,CHAR(160)," "))),AP4:AS49,2,FALSE),AND(VLOOKUP(UPPER(TRIM(SUBSTITUTE(T132,CHAR(160)," "))),AP4:AS49,2,FALSE)="AUTRE",UPPER(TRIM(SUBSTITUTE(T132,CHAR(160)," ")))&lt;&gt;UPPER(TRIM(SUBSTITUTE(W132,CHAR(160)," "))))),"",(V132*VLOOKUP(UPPER(TRIM(SUBSTITUTE(W132,CHAR(160)," "))),AP4:AS49,3,FALSE))/(S132*VLOOKUP(UPPER(TRIM(SUBSTITUTE(T132,CHAR(160)," "))),AP4:AS49,3,FALSE))),"")),IFERROR(AK131,"")))</f>
        <v>0.94117647058823528</v>
      </c>
      <c r="AL132" s="40">
        <f t="shared" si="29"/>
        <v>1</v>
      </c>
      <c r="AM132" s="50" t="str">
        <f t="shared" si="30"/>
        <v>COTES DE PORC SAUCE ROBERT</v>
      </c>
      <c r="AN132" s="1"/>
      <c r="AO132" s="1"/>
      <c r="AP132" s="65" t="s">
        <v>453</v>
      </c>
      <c r="AQ132" s="1"/>
      <c r="AR132" s="416" t="s">
        <v>372</v>
      </c>
      <c r="AS132" s="373">
        <f t="shared" si="36"/>
        <v>5.0000000000000001E-4</v>
      </c>
      <c r="AT132" s="374">
        <v>0.5</v>
      </c>
      <c r="BB132" s="418" t="s">
        <v>562</v>
      </c>
      <c r="BC132" s="257"/>
      <c r="BD132" s="257"/>
      <c r="BE132" s="257"/>
      <c r="BF132" s="257"/>
      <c r="BG132" s="257"/>
      <c r="BH132" s="258"/>
      <c r="BJ132" s="229">
        <v>1</v>
      </c>
    </row>
    <row r="133" spans="1:62" ht="20.100000000000001" customHeight="1" x14ac:dyDescent="0.25">
      <c r="A133" s="232" t="s">
        <v>237</v>
      </c>
      <c r="B133" s="178">
        <f t="shared" si="31"/>
        <v>0</v>
      </c>
      <c r="C133" s="156"/>
      <c r="D133" s="157"/>
      <c r="E133" s="157"/>
      <c r="F133" s="157"/>
      <c r="G133" s="157"/>
      <c r="H133" s="157"/>
      <c r="I133" s="158"/>
      <c r="J133" s="131"/>
      <c r="K133" s="255" t="str">
        <f t="shared" si="32"/>
        <v>A</v>
      </c>
      <c r="L133" s="341"/>
      <c r="M133" s="341"/>
      <c r="N133" s="341"/>
      <c r="O133" s="341"/>
      <c r="P133" s="341"/>
      <c r="Q133" s="1"/>
      <c r="R133" s="222"/>
      <c r="S133" s="224" t="s">
        <v>576</v>
      </c>
      <c r="T133" s="218" t="str">
        <f>IF(AND(COUNTIF(T135:T150,"*~**")=0,COUNTIF(T135:T150,"*~?*")=0),"",IF(COUNTIF(T135:T150,"*~**")&gt;0,COUNTIF(T135:T150,"*~**")&amp;" allergène"&amp;IF(COUNTIF(T135:T150,"*~**")&gt;1,"s","")&amp;" repéré"&amp;IF(COUNTIF(T135:T150,"*~**")&gt;1,"s","")&amp;" par *","")&amp;IF(AND(COUNTIF(T135:T150,"*~**")&gt;0,COUNTIF(T135:T150,"*~?*")&gt;0)," | ","")&amp;IF(COUNTIF(T135:T150,"*~?*")&gt;0,COUNTIF(T135:T150,"*~?*")&amp;" produit"&amp;IF(COUNTIF(T135:T150,"*~?*")&gt;1,"s","")&amp;" à vérifier par ?",""))</f>
        <v>3 allergènes repérés par * | 2 produits à vérifier par ?</v>
      </c>
      <c r="U133" s="225"/>
      <c r="V133" s="226"/>
      <c r="W133" s="217"/>
      <c r="X133" s="46" t="str">
        <f t="shared" si="21"/>
        <v/>
      </c>
      <c r="Y133" s="46" t="str">
        <f>IF(NOT(AND(LEFT(R133,1)="L",R133&lt;&gt;"LIGNE")),"",IF(UPPER(TRIM(W133))="QS","Qt. suffisante",IF(AJ133="","",IF(AF133="MASSE",IF(AJ133&gt;=1,"Kg","g"),IF(AF133="VOLUME",IF(AJ133&gt;=1,"L","cl"),IFERROR(VLOOKUP(UPPER(TRIM(V133)),AP4:AS49,4,FALSE),V133))))))</f>
        <v/>
      </c>
      <c r="Z133" s="45" t="str">
        <f t="shared" si="22"/>
        <v/>
      </c>
      <c r="AA133" s="45" t="str">
        <f>IF(NOT(AND(LEFT(R133,1)="L",R133&lt;&gt;"LIGNE")),"",IF(UPPER(TRIM(W133))="QS","Qt. suffisante",IF(AI133="","",IF(AF133="MASSE",IF(AI133&gt;=1,"Kg","g"),IF(AF133="VOLUME",IF(AI133&gt;=1,"L","cl"),IFERROR(VLOOKUP(UPPER(TRIM(V133)),AP4:AS49,4,FALSE),V133))))))</f>
        <v/>
      </c>
      <c r="AB133" s="47" t="str">
        <f t="shared" si="33"/>
        <v/>
      </c>
      <c r="AC133" s="47" t="str">
        <f t="shared" si="34"/>
        <v/>
      </c>
      <c r="AD133" s="47" t="str">
        <f t="shared" si="25"/>
        <v/>
      </c>
      <c r="AE133" s="1"/>
      <c r="AF133" s="48" t="str">
        <f>IF(NOT(AND(LEFT(R133,1)="L",R133&lt;&gt;"LIGNE")),"",IFERROR(VLOOKUP(UPPER(TRIM(V133)),AP4:AS49,2,FALSE),""))</f>
        <v/>
      </c>
      <c r="AG133" s="49" t="str">
        <f>IF(NOT(AND(LEFT(R133,1)="L",R133&lt;&gt;"LIGNE")),"",IFERROR(VLOOKUP(UPPER(TRIM(V133)),AP4:AS49,3,FALSE),""))</f>
        <v/>
      </c>
      <c r="AH133" s="49" t="str">
        <f t="shared" si="35"/>
        <v/>
      </c>
      <c r="AI133" s="49" t="str">
        <f t="shared" si="27"/>
        <v/>
      </c>
      <c r="AJ133" s="49" t="str">
        <f t="shared" si="28"/>
        <v/>
      </c>
      <c r="AK133" s="40">
        <f>IF(R133="RECETTE","",IF(R133="PRINCIPAL AUTEUR",IF(OR(S133="",T133="",V133="",W133="",S133=0),"",IFERROR(IF(OR(VLOOKUP(UPPER(TRIM(SUBSTITUTE(T133,CHAR(160)," "))),AP4:AS49,2,FALSE)&lt;&gt;VLOOKUP(UPPER(TRIM(SUBSTITUTE(W133,CHAR(160)," "))),AP4:AS49,2,FALSE),AND(VLOOKUP(UPPER(TRIM(SUBSTITUTE(T133,CHAR(160)," "))),AP4:AS49,2,FALSE)="AUTRE",UPPER(TRIM(SUBSTITUTE(T133,CHAR(160)," ")))&lt;&gt;UPPER(TRIM(SUBSTITUTE(W133,CHAR(160)," "))))),"",(V133*VLOOKUP(UPPER(TRIM(SUBSTITUTE(W133,CHAR(160)," "))),AP4:AS49,3,FALSE))/(S133*VLOOKUP(UPPER(TRIM(SUBSTITUTE(T133,CHAR(160)," "))),AP4:AS49,3,FALSE))),"")),IFERROR(AK132,"")))</f>
        <v>0.94117647058823528</v>
      </c>
      <c r="AL133" s="40">
        <f t="shared" si="29"/>
        <v>1</v>
      </c>
      <c r="AM133" s="50" t="str">
        <f t="shared" si="30"/>
        <v>COTES DE PORC SAUCE ROBERT</v>
      </c>
      <c r="AN133" s="1"/>
      <c r="AO133" s="1"/>
      <c r="AP133" s="65" t="s">
        <v>458</v>
      </c>
      <c r="AQ133" s="1"/>
      <c r="AR133" s="416" t="s">
        <v>372</v>
      </c>
      <c r="AS133" s="373">
        <f t="shared" si="36"/>
        <v>5.0000000000000001E-4</v>
      </c>
      <c r="AT133" s="374">
        <v>0.5</v>
      </c>
      <c r="BB133" s="419">
        <v>19</v>
      </c>
      <c r="BC133" s="420">
        <v>18</v>
      </c>
      <c r="BD133" s="420">
        <v>10</v>
      </c>
      <c r="BE133" s="420">
        <v>16</v>
      </c>
      <c r="BF133" s="420">
        <v>16</v>
      </c>
      <c r="BG133" s="420">
        <v>11</v>
      </c>
      <c r="BH133" s="421">
        <v>40</v>
      </c>
      <c r="BJ133" s="229">
        <v>1</v>
      </c>
    </row>
    <row r="134" spans="1:62" ht="20.100000000000001" customHeight="1" thickBot="1" x14ac:dyDescent="0.3">
      <c r="A134" s="232" t="s">
        <v>237</v>
      </c>
      <c r="B134" s="178">
        <f t="shared" si="31"/>
        <v>0</v>
      </c>
      <c r="C134" s="156"/>
      <c r="D134" s="157"/>
      <c r="E134" s="157"/>
      <c r="F134" s="157"/>
      <c r="G134" s="157"/>
      <c r="H134" s="157"/>
      <c r="I134" s="158"/>
      <c r="J134" s="131" t="s">
        <v>237</v>
      </c>
      <c r="K134" s="255" t="str">
        <f t="shared" si="32"/>
        <v>A</v>
      </c>
      <c r="L134" s="341"/>
      <c r="M134" s="341"/>
      <c r="N134" s="341"/>
      <c r="O134" s="341"/>
      <c r="P134" s="341"/>
      <c r="Q134" s="1"/>
      <c r="R134" s="220" t="s">
        <v>38</v>
      </c>
      <c r="S134" s="191" t="s">
        <v>39</v>
      </c>
      <c r="T134" s="191" t="s">
        <v>525</v>
      </c>
      <c r="U134" s="191" t="s">
        <v>40</v>
      </c>
      <c r="V134" s="191" t="s">
        <v>41</v>
      </c>
      <c r="W134" s="221" t="s">
        <v>42</v>
      </c>
      <c r="X134" s="46" t="str">
        <f t="shared" si="21"/>
        <v/>
      </c>
      <c r="Y134" s="46" t="str">
        <f>IF(NOT(AND(LEFT(R134,1)="L",R134&lt;&gt;"LIGNE")),"",IF(UPPER(TRIM(W134))="QS","Qt. suffisante",IF(AJ134="","",IF(AF134="MASSE",IF(AJ134&gt;=1,"Kg","g"),IF(AF134="VOLUME",IF(AJ134&gt;=1,"L","cl"),IFERROR(VLOOKUP(UPPER(TRIM(V134)),AP4:AS49,4,FALSE),V134))))))</f>
        <v/>
      </c>
      <c r="Z134" s="45" t="str">
        <f t="shared" si="22"/>
        <v/>
      </c>
      <c r="AA134" s="45" t="str">
        <f>IF(NOT(AND(LEFT(R134,1)="L",R134&lt;&gt;"LIGNE")),"",IF(UPPER(TRIM(W134))="QS","Qt. suffisante",IF(AI134="","",IF(AF134="MASSE",IF(AI134&gt;=1,"Kg","g"),IF(AF134="VOLUME",IF(AI134&gt;=1,"L","cl"),IFERROR(VLOOKUP(UPPER(TRIM(V134)),AP4:AS49,4,FALSE),V134))))))</f>
        <v/>
      </c>
      <c r="AB134" s="47" t="str">
        <f t="shared" si="33"/>
        <v/>
      </c>
      <c r="AC134" s="47" t="str">
        <f t="shared" si="34"/>
        <v/>
      </c>
      <c r="AD134" s="47" t="str">
        <f t="shared" si="25"/>
        <v/>
      </c>
      <c r="AE134" s="1"/>
      <c r="AF134" s="48" t="str">
        <f>IF(NOT(AND(LEFT(R134,1)="L",R134&lt;&gt;"LIGNE")),"",IFERROR(VLOOKUP(UPPER(TRIM(V134)),AP4:AS49,2,FALSE),""))</f>
        <v/>
      </c>
      <c r="AG134" s="49" t="str">
        <f>IF(NOT(AND(LEFT(R134,1)="L",R134&lt;&gt;"LIGNE")),"",IFERROR(VLOOKUP(UPPER(TRIM(V134)),AP4:AS49,3,FALSE),""))</f>
        <v/>
      </c>
      <c r="AH134" s="49" t="str">
        <f t="shared" si="35"/>
        <v/>
      </c>
      <c r="AI134" s="49" t="str">
        <f t="shared" si="27"/>
        <v/>
      </c>
      <c r="AJ134" s="49" t="str">
        <f t="shared" si="28"/>
        <v/>
      </c>
      <c r="AK134" s="40">
        <f>IF(R134="RECETTE","",IF(R134="PRINCIPAL AUTEUR",IF(OR(S134="",T134="",V134="",W134="",S134=0),"",IFERROR(IF(OR(VLOOKUP(UPPER(TRIM(SUBSTITUTE(T134,CHAR(160)," "))),AP4:AS49,2,FALSE)&lt;&gt;VLOOKUP(UPPER(TRIM(SUBSTITUTE(W134,CHAR(160)," "))),AP4:AS49,2,FALSE),AND(VLOOKUP(UPPER(TRIM(SUBSTITUTE(T134,CHAR(160)," "))),AP4:AS49,2,FALSE)="AUTRE",UPPER(TRIM(SUBSTITUTE(T134,CHAR(160)," ")))&lt;&gt;UPPER(TRIM(SUBSTITUTE(W134,CHAR(160)," "))))),"",(V134*VLOOKUP(UPPER(TRIM(SUBSTITUTE(W134,CHAR(160)," "))),AP4:AS49,3,FALSE))/(S134*VLOOKUP(UPPER(TRIM(SUBSTITUTE(T134,CHAR(160)," "))),AP4:AS49,3,FALSE))),"")),IFERROR(AK133,"")))</f>
        <v>0.94117647058823528</v>
      </c>
      <c r="AL134" s="40">
        <f t="shared" si="29"/>
        <v>1</v>
      </c>
      <c r="AM134" s="50" t="str">
        <f t="shared" si="30"/>
        <v>COTES DE PORC SAUCE ROBERT</v>
      </c>
      <c r="AN134" s="1"/>
      <c r="AO134" s="1"/>
      <c r="AP134" s="65" t="s">
        <v>459</v>
      </c>
      <c r="AQ134" s="1"/>
      <c r="AR134" s="422"/>
      <c r="AS134" s="422"/>
      <c r="AT134" s="422"/>
      <c r="BB134" s="423">
        <f t="shared" ref="BB134:BH134" ca="1" si="37">CELL("largeur",BB134)</f>
        <v>19</v>
      </c>
      <c r="BC134" s="424">
        <f t="shared" ca="1" si="37"/>
        <v>18</v>
      </c>
      <c r="BD134" s="424">
        <f t="shared" ca="1" si="37"/>
        <v>10</v>
      </c>
      <c r="BE134" s="424">
        <f t="shared" ca="1" si="37"/>
        <v>16</v>
      </c>
      <c r="BF134" s="424">
        <f t="shared" ca="1" si="37"/>
        <v>16</v>
      </c>
      <c r="BG134" s="424">
        <f t="shared" ca="1" si="37"/>
        <v>11</v>
      </c>
      <c r="BH134" s="425">
        <f t="shared" ca="1" si="37"/>
        <v>40</v>
      </c>
      <c r="BJ134" s="229">
        <v>1</v>
      </c>
    </row>
    <row r="135" spans="1:62" ht="20.100000000000001" customHeight="1" x14ac:dyDescent="0.25">
      <c r="A135" s="232" t="s">
        <v>237</v>
      </c>
      <c r="B135" s="178">
        <f t="shared" si="31"/>
        <v>0</v>
      </c>
      <c r="C135" s="156"/>
      <c r="D135" s="157"/>
      <c r="E135" s="157"/>
      <c r="F135" s="157"/>
      <c r="G135" s="157"/>
      <c r="H135" s="157"/>
      <c r="I135" s="158"/>
      <c r="J135" s="131" t="s">
        <v>237</v>
      </c>
      <c r="K135" s="255" t="str">
        <f t="shared" si="32"/>
        <v>A</v>
      </c>
      <c r="L135" s="341"/>
      <c r="M135" s="341"/>
      <c r="N135" s="341"/>
      <c r="O135" s="341"/>
      <c r="P135" s="341"/>
      <c r="Q135" s="1"/>
      <c r="R135" s="186" t="s">
        <v>43</v>
      </c>
      <c r="S135" s="168" t="s">
        <v>524</v>
      </c>
      <c r="T135" s="58" t="s">
        <v>151</v>
      </c>
      <c r="U135" s="59">
        <v>17</v>
      </c>
      <c r="V135" s="15" t="s">
        <v>323</v>
      </c>
      <c r="W135" s="60"/>
      <c r="X135" s="46">
        <f t="shared" si="21"/>
        <v>17</v>
      </c>
      <c r="Y135" s="46" t="str">
        <f>IF(NOT(AND(LEFT(R135,1)="L",R135&lt;&gt;"LIGNE")),"",IF(UPPER(TRIM(W135))="QS","Qt. suffisante",IF(AJ135="","",IF(AF135="MASSE",IF(AJ135&gt;=1,"Kg","g"),IF(AF135="VOLUME",IF(AJ135&gt;=1,"L","cl"),IFERROR(VLOOKUP(UPPER(TRIM(V135)),AP4:AS49,4,FALSE),V135))))))</f>
        <v>Kg</v>
      </c>
      <c r="Z135" s="45">
        <f t="shared" si="22"/>
        <v>16</v>
      </c>
      <c r="AA135" s="45" t="str">
        <f>IF(NOT(AND(LEFT(R135,1)="L",R135&lt;&gt;"LIGNE")),"",IF(UPPER(TRIM(W135))="QS","Qt. suffisante",IF(AI135="","",IF(AF135="MASSE",IF(AI135&gt;=1,"Kg","g"),IF(AF135="VOLUME",IF(AI135&gt;=1,"L","cl"),IFERROR(VLOOKUP(UPPER(TRIM(V135)),AP4:AS49,4,FALSE),V135))))))</f>
        <v>Kg</v>
      </c>
      <c r="AB135" s="47" t="str">
        <f t="shared" si="33"/>
        <v>OK</v>
      </c>
      <c r="AC135" s="47" t="str">
        <f t="shared" si="34"/>
        <v/>
      </c>
      <c r="AD135" s="47" t="str">
        <f t="shared" si="25"/>
        <v/>
      </c>
      <c r="AE135" s="1"/>
      <c r="AF135" s="48" t="str">
        <f>IF(NOT(AND(LEFT(R135,1)="L",R135&lt;&gt;"LIGNE")),"",IFERROR(VLOOKUP(UPPER(TRIM(V135)),AP4:AS49,2,FALSE),""))</f>
        <v>MASSE</v>
      </c>
      <c r="AG135" s="49">
        <f>IF(NOT(AND(LEFT(R135,1)="L",R135&lt;&gt;"LIGNE")),"",IFERROR(VLOOKUP(UPPER(TRIM(V135)),AP4:AS49,3,FALSE),""))</f>
        <v>1</v>
      </c>
      <c r="AH135" s="49">
        <f t="shared" si="35"/>
        <v>17</v>
      </c>
      <c r="AI135" s="49">
        <f t="shared" si="27"/>
        <v>16</v>
      </c>
      <c r="AJ135" s="49">
        <f t="shared" si="28"/>
        <v>17</v>
      </c>
      <c r="AK135" s="40">
        <f>IF(R135="RECETTE","",IF(R135="PRINCIPAL AUTEUR",IF(OR(S135="",T135="",V135="",W135="",S135=0),"",IFERROR(IF(OR(VLOOKUP(UPPER(TRIM(SUBSTITUTE(T135,CHAR(160)," "))),AP4:AS49,2,FALSE)&lt;&gt;VLOOKUP(UPPER(TRIM(SUBSTITUTE(W135,CHAR(160)," "))),AP4:AS49,2,FALSE),AND(VLOOKUP(UPPER(TRIM(SUBSTITUTE(T135,CHAR(160)," "))),AP4:AS49,2,FALSE)="AUTRE",UPPER(TRIM(SUBSTITUTE(T135,CHAR(160)," ")))&lt;&gt;UPPER(TRIM(SUBSTITUTE(W135,CHAR(160)," "))))),"",(V135*VLOOKUP(UPPER(TRIM(SUBSTITUTE(W135,CHAR(160)," "))),AP4:AS49,3,FALSE))/(S135*VLOOKUP(UPPER(TRIM(SUBSTITUTE(T135,CHAR(160)," "))),AP4:AS49,3,FALSE))),"")),IFERROR(AK134,"")))</f>
        <v>0.94117647058823528</v>
      </c>
      <c r="AL135" s="40">
        <f t="shared" si="29"/>
        <v>1</v>
      </c>
      <c r="AM135" s="50" t="str">
        <f t="shared" si="30"/>
        <v>COTES DE PORC SAUCE ROBERT</v>
      </c>
      <c r="AN135" s="1"/>
      <c r="AO135" s="1"/>
      <c r="AP135" s="65" t="s">
        <v>460</v>
      </c>
      <c r="AQ135" s="1"/>
      <c r="AR135" s="1"/>
      <c r="AS135" s="1"/>
      <c r="AT135" s="1"/>
      <c r="BJ135" s="229">
        <v>1</v>
      </c>
    </row>
    <row r="136" spans="1:62" ht="20.100000000000001" customHeight="1" x14ac:dyDescent="0.25">
      <c r="A136" s="232" t="s">
        <v>237</v>
      </c>
      <c r="B136" s="178">
        <f t="shared" si="31"/>
        <v>0</v>
      </c>
      <c r="C136" s="156"/>
      <c r="D136" s="157"/>
      <c r="E136" s="157"/>
      <c r="F136" s="157"/>
      <c r="G136" s="157"/>
      <c r="H136" s="157"/>
      <c r="I136" s="158"/>
      <c r="J136" s="131" t="s">
        <v>237</v>
      </c>
      <c r="K136" s="255" t="str">
        <f t="shared" si="32"/>
        <v>A</v>
      </c>
      <c r="L136" s="341"/>
      <c r="M136" s="341"/>
      <c r="N136" s="341"/>
      <c r="O136" s="341"/>
      <c r="P136" s="341"/>
      <c r="Q136" s="1"/>
      <c r="R136" s="186" t="str" cm="1">
        <f t="array" ref="R136">IF(ISBLANK(V136),"","L"&amp;TEXT(--RIGHT(LOOKUP(2,1/(R135:R135&lt;&gt;""),R135:R135),3)+1,"000"))</f>
        <v>L002</v>
      </c>
      <c r="S136" s="110"/>
      <c r="T136" s="62" t="s">
        <v>54</v>
      </c>
      <c r="U136" s="63">
        <v>0.25</v>
      </c>
      <c r="V136" s="51" t="s">
        <v>0</v>
      </c>
      <c r="W136" s="60"/>
      <c r="X136" s="46">
        <f t="shared" ref="X136:X199" si="38">IF(NOT(AND(LEFT(R136,1)="L",R136&lt;&gt;"LIGNE")),"",IF(UPPER(TRIM(W136))="QS","",IF(AJ136="","",IF(AF136="MASSE",IF(AJ136&gt;=1,ROUND(AJ136,2),ROUND(AJ136*1000,0)),IF(AF136="VOLUME",IF(AJ136&gt;=1,ROUND(AJ136,2),ROUND(AJ136*100,0)),ROUND(AJ136,0))))))</f>
        <v>25</v>
      </c>
      <c r="Y136" s="46" t="str">
        <f>IF(NOT(AND(LEFT(R136,1)="L",R136&lt;&gt;"LIGNE")),"",IF(UPPER(TRIM(W136))="QS","Qt. suffisante",IF(AJ136="","",IF(AF136="MASSE",IF(AJ136&gt;=1,"Kg","g"),IF(AF136="VOLUME",IF(AJ136&gt;=1,"L","cl"),IFERROR(VLOOKUP(UPPER(TRIM(V136)),AP4:AS49,4,FALSE),V136))))))</f>
        <v>cl</v>
      </c>
      <c r="Z136" s="45">
        <f t="shared" ref="Z136:Z199" si="39">IF(NOT(AND(LEFT(R136,1)="L",R136&lt;&gt;"LIGNE")),"",IF(UPPER(TRIM(W136))="QS","",IF(AI136="","",IF(AF136="MASSE",IF(AI136&gt;=1,ROUND(AI136,2),ROUND(AI136*1000,0)),IF(AF136="VOLUME",IF(AI136&gt;=1,ROUND(AI136,2),ROUND(AI136*100,0)),ROUND(AI136,0))))))</f>
        <v>24</v>
      </c>
      <c r="AA136" s="45" t="str">
        <f>IF(NOT(AND(LEFT(R136,1)="L",R136&lt;&gt;"LIGNE")),"",IF(UPPER(TRIM(W136))="QS","Qt. suffisante",IF(AI136="","",IF(AF136="MASSE",IF(AI136&gt;=1,"Kg","g"),IF(AF136="VOLUME",IF(AI136&gt;=1,"L","cl"),IFERROR(VLOOKUP(UPPER(TRIM(V136)),AP4:AS49,4,FALSE),V136))))))</f>
        <v>cl</v>
      </c>
      <c r="AB136" s="47" t="str">
        <f t="shared" si="33"/>
        <v>OK</v>
      </c>
      <c r="AC136" s="47" t="str">
        <f t="shared" si="34"/>
        <v/>
      </c>
      <c r="AD136" s="47" t="str">
        <f t="shared" ref="AD136:AD199" si="40">IF(R136&lt;&gt;"PRINCIPAL AUTEUR","",IFERROR(VLOOKUP(UPPER(TRIM(SUBSTITUTE(W136,CHAR(160)," "))),$AP$4:$AS$49,2,FALSE),""))</f>
        <v/>
      </c>
      <c r="AE136" s="1"/>
      <c r="AF136" s="48" t="str">
        <f>IF(NOT(AND(LEFT(R136,1)="L",R136&lt;&gt;"LIGNE")),"",IFERROR(VLOOKUP(UPPER(TRIM(V136)),AP4:AS49,2,FALSE),""))</f>
        <v>VOLUME</v>
      </c>
      <c r="AG136" s="49">
        <f>IF(NOT(AND(LEFT(R136,1)="L",R136&lt;&gt;"LIGNE")),"",IFERROR(VLOOKUP(UPPER(TRIM(V136)),AP4:AS49,3,FALSE),""))</f>
        <v>1</v>
      </c>
      <c r="AH136" s="49">
        <f t="shared" si="35"/>
        <v>0.25</v>
      </c>
      <c r="AI136" s="49">
        <f t="shared" ref="AI136:AI199" si="41">IF(NOT(AND(LEFT(R136,1)="L",R136&lt;&gt;"LIGNE")),"",IF(UPPER(TRIM(W136))="QS","",IF(AH136="","",IF(UPPER(TRIM(W136))="F",AH136,IF(AK136="","",AH136*AK136)))))</f>
        <v>0.23529411764705882</v>
      </c>
      <c r="AJ136" s="49">
        <f t="shared" ref="AJ136:AJ199" si="42">IF(NOT(AND(LEFT(R136,1)="L",R136&lt;&gt;"LIGNE")),"",IF(UPPER(TRIM(W136))="QS","",IF(AH136="","",IF(UPPER(TRIM(W136))="F",AH136,IF(AL136="","",AH136*AL136)))))</f>
        <v>0.25</v>
      </c>
      <c r="AK136" s="40">
        <f>IF(R136="RECETTE","",IF(R136="PRINCIPAL AUTEUR",IF(OR(S136="",T136="",V136="",W136="",S136=0),"",IFERROR(IF(OR(VLOOKUP(UPPER(TRIM(SUBSTITUTE(T136,CHAR(160)," "))),AP4:AS49,2,FALSE)&lt;&gt;VLOOKUP(UPPER(TRIM(SUBSTITUTE(W136,CHAR(160)," "))),AP4:AS49,2,FALSE),AND(VLOOKUP(UPPER(TRIM(SUBSTITUTE(T136,CHAR(160)," "))),AP4:AS49,2,FALSE)="AUTRE",UPPER(TRIM(SUBSTITUTE(T136,CHAR(160)," ")))&lt;&gt;UPPER(TRIM(SUBSTITUTE(W136,CHAR(160)," "))))),"",(V136*VLOOKUP(UPPER(TRIM(SUBSTITUTE(W136,CHAR(160)," "))),AP4:AS49,3,FALSE))/(S136*VLOOKUP(UPPER(TRIM(SUBSTITUTE(T136,CHAR(160)," "))),AP4:AS49,3,FALSE))),"")),IFERROR(AK135,"")))</f>
        <v>0.94117647058823528</v>
      </c>
      <c r="AL136" s="40">
        <f t="shared" ref="AL136:AL199" si="43">IF(R136="RECETTE","",IF(R136="COUVERTS",IF(OR(INDEX(T:T,ROW())="",INDEX(V:V,ROW())="",INDEX(T:T,ROW())=0),"",IFERROR(INDEX(V:V,ROW())/INDEX(T:T,ROW()),"")),AL135))</f>
        <v>1</v>
      </c>
      <c r="AM136" s="50" t="str">
        <f t="shared" ref="AM136:AM199" si="44">IF(R136="RECETTE",S136,AM135)</f>
        <v>COTES DE PORC SAUCE ROBERT</v>
      </c>
      <c r="AN136" s="1"/>
      <c r="AO136" s="1"/>
      <c r="AP136" s="65" t="s">
        <v>461</v>
      </c>
      <c r="AQ136" s="1"/>
      <c r="AR136" s="1"/>
      <c r="AS136" s="1"/>
      <c r="AT136" s="1"/>
      <c r="BB136" s="10"/>
      <c r="BC136" s="10"/>
      <c r="BD136" s="10"/>
      <c r="BE136" s="10"/>
      <c r="BF136" s="10"/>
      <c r="BG136" s="10"/>
      <c r="BH136" s="10"/>
      <c r="BJ136" s="229">
        <v>1</v>
      </c>
    </row>
    <row r="137" spans="1:62" ht="20.100000000000001" customHeight="1" x14ac:dyDescent="0.25">
      <c r="A137" s="232" t="s">
        <v>237</v>
      </c>
      <c r="B137" s="178">
        <f t="shared" si="31"/>
        <v>0</v>
      </c>
      <c r="C137" s="156"/>
      <c r="D137" s="157"/>
      <c r="E137" s="157"/>
      <c r="F137" s="157"/>
      <c r="G137" s="157"/>
      <c r="H137" s="157"/>
      <c r="I137" s="158"/>
      <c r="J137" s="131" t="s">
        <v>237</v>
      </c>
      <c r="K137" s="255" t="str">
        <f t="shared" si="32"/>
        <v>A</v>
      </c>
      <c r="L137" s="341"/>
      <c r="M137" s="341"/>
      <c r="N137" s="341"/>
      <c r="O137" s="341"/>
      <c r="P137" s="341"/>
      <c r="Q137" s="1"/>
      <c r="R137" s="186" t="str" cm="1">
        <f t="array" ref="R137">IF(ISBLANK(V137),"","L"&amp;TEXT(--RIGHT(LOOKUP(2,1/(R135:R136&lt;&gt;""),R135:R136),3)+1,"000"))</f>
        <v>L003</v>
      </c>
      <c r="S137" s="61"/>
      <c r="T137" s="62" t="s">
        <v>152</v>
      </c>
      <c r="U137" s="63">
        <v>500</v>
      </c>
      <c r="V137" s="21" t="s">
        <v>272</v>
      </c>
      <c r="W137" s="60"/>
      <c r="X137" s="46">
        <f t="shared" si="38"/>
        <v>500</v>
      </c>
      <c r="Y137" s="46" t="str">
        <f>IF(NOT(AND(LEFT(R137,1)="L",R137&lt;&gt;"LIGNE")),"",IF(UPPER(TRIM(W137))="QS","Qt. suffisante",IF(AJ137="","",IF(AF137="MASSE",IF(AJ137&gt;=1,"Kg","g"),IF(AF137="VOLUME",IF(AJ137&gt;=1,"L","cl"),IFERROR(VLOOKUP(UPPER(TRIM(V137)),AP4:AS49,4,FALSE),V137))))))</f>
        <v>g</v>
      </c>
      <c r="Z137" s="45">
        <f t="shared" si="39"/>
        <v>471</v>
      </c>
      <c r="AA137" s="45" t="str">
        <f>IF(NOT(AND(LEFT(R137,1)="L",R137&lt;&gt;"LIGNE")),"",IF(UPPER(TRIM(W137))="QS","Qt. suffisante",IF(AI137="","",IF(AF137="MASSE",IF(AI137&gt;=1,"Kg","g"),IF(AF137="VOLUME",IF(AI137&gt;=1,"L","cl"),IFERROR(VLOOKUP(UPPER(TRIM(V137)),AP4:AS49,4,FALSE),V137))))))</f>
        <v>g</v>
      </c>
      <c r="AB137" s="47" t="str">
        <f t="shared" si="33"/>
        <v>OK</v>
      </c>
      <c r="AC137" s="47" t="str">
        <f t="shared" si="34"/>
        <v/>
      </c>
      <c r="AD137" s="47" t="str">
        <f t="shared" si="40"/>
        <v/>
      </c>
      <c r="AE137" s="1"/>
      <c r="AF137" s="48" t="str">
        <f>IF(NOT(AND(LEFT(R137,1)="L",R137&lt;&gt;"LIGNE")),"",IFERROR(VLOOKUP(UPPER(TRIM(V137)),AP4:AS49,2,FALSE),""))</f>
        <v>MASSE</v>
      </c>
      <c r="AG137" s="49">
        <f>IF(NOT(AND(LEFT(R137,1)="L",R137&lt;&gt;"LIGNE")),"",IFERROR(VLOOKUP(UPPER(TRIM(V137)),AP4:AS49,3,FALSE),""))</f>
        <v>1E-3</v>
      </c>
      <c r="AH137" s="49">
        <f t="shared" si="35"/>
        <v>0.5</v>
      </c>
      <c r="AI137" s="49">
        <f t="shared" si="41"/>
        <v>0.47058823529411764</v>
      </c>
      <c r="AJ137" s="49">
        <f t="shared" si="42"/>
        <v>0.5</v>
      </c>
      <c r="AK137" s="40">
        <f>IF(R137="RECETTE","",IF(R137="PRINCIPAL AUTEUR",IF(OR(S137="",T137="",V137="",W137="",S137=0),"",IFERROR(IF(OR(VLOOKUP(UPPER(TRIM(SUBSTITUTE(T137,CHAR(160)," "))),AP4:AS49,2,FALSE)&lt;&gt;VLOOKUP(UPPER(TRIM(SUBSTITUTE(W137,CHAR(160)," "))),AP4:AS49,2,FALSE),AND(VLOOKUP(UPPER(TRIM(SUBSTITUTE(T137,CHAR(160)," "))),AP4:AS49,2,FALSE)="AUTRE",UPPER(TRIM(SUBSTITUTE(T137,CHAR(160)," ")))&lt;&gt;UPPER(TRIM(SUBSTITUTE(W137,CHAR(160)," "))))),"",(V137*VLOOKUP(UPPER(TRIM(SUBSTITUTE(W137,CHAR(160)," "))),AP4:AS49,3,FALSE))/(S137*VLOOKUP(UPPER(TRIM(SUBSTITUTE(T137,CHAR(160)," "))),AP4:AS49,3,FALSE))),"")),IFERROR(AK136,"")))</f>
        <v>0.94117647058823528</v>
      </c>
      <c r="AL137" s="40">
        <f t="shared" si="43"/>
        <v>1</v>
      </c>
      <c r="AM137" s="50" t="str">
        <f t="shared" si="44"/>
        <v>COTES DE PORC SAUCE ROBERT</v>
      </c>
      <c r="AN137" s="1"/>
      <c r="AO137" s="1"/>
      <c r="AP137" s="65" t="s">
        <v>462</v>
      </c>
      <c r="AQ137" s="1"/>
      <c r="AR137" s="1"/>
      <c r="AS137" s="1"/>
      <c r="AT137" s="1"/>
      <c r="BB137" s="10"/>
      <c r="BC137" s="10"/>
      <c r="BD137" s="10"/>
      <c r="BE137" s="10"/>
      <c r="BF137" s="10"/>
      <c r="BG137" s="10"/>
      <c r="BH137" s="10"/>
      <c r="BJ137" s="229">
        <v>1</v>
      </c>
    </row>
    <row r="138" spans="1:62" ht="20.100000000000001" customHeight="1" x14ac:dyDescent="0.25">
      <c r="A138" s="232" t="s">
        <v>237</v>
      </c>
      <c r="B138" s="178">
        <f t="shared" si="31"/>
        <v>0</v>
      </c>
      <c r="C138" s="156"/>
      <c r="D138" s="157"/>
      <c r="E138" s="157"/>
      <c r="F138" s="157"/>
      <c r="G138" s="157"/>
      <c r="H138" s="157"/>
      <c r="I138" s="158"/>
      <c r="J138" s="131" t="s">
        <v>237</v>
      </c>
      <c r="K138" s="255" t="str">
        <f t="shared" si="32"/>
        <v>A</v>
      </c>
      <c r="L138" s="341"/>
      <c r="M138" s="341"/>
      <c r="N138" s="341"/>
      <c r="O138" s="341"/>
      <c r="P138" s="341"/>
      <c r="Q138" s="1"/>
      <c r="R138" s="186" t="str" cm="1">
        <f t="array" ref="R138">IF(ISBLANK(V138),"","L"&amp;TEXT(--RIGHT(LOOKUP(2,1/(R135:R137&lt;&gt;""),R135:R137),3)+1,"000"))</f>
        <v>L004</v>
      </c>
      <c r="S138" s="61"/>
      <c r="T138" s="62" t="s">
        <v>153</v>
      </c>
      <c r="U138" s="63">
        <v>2</v>
      </c>
      <c r="V138" s="15" t="s">
        <v>323</v>
      </c>
      <c r="W138" s="60"/>
      <c r="X138" s="46">
        <f t="shared" si="38"/>
        <v>2</v>
      </c>
      <c r="Y138" s="46" t="str">
        <f>IF(NOT(AND(LEFT(R138,1)="L",R138&lt;&gt;"LIGNE")),"",IF(UPPER(TRIM(W138))="QS","Qt. suffisante",IF(AJ138="","",IF(AF138="MASSE",IF(AJ138&gt;=1,"Kg","g"),IF(AF138="VOLUME",IF(AJ138&gt;=1,"L","cl"),IFERROR(VLOOKUP(UPPER(TRIM(V138)),AP4:AS49,4,FALSE),V138))))))</f>
        <v>Kg</v>
      </c>
      <c r="Z138" s="45">
        <f t="shared" si="39"/>
        <v>1.88</v>
      </c>
      <c r="AA138" s="45" t="str">
        <f>IF(NOT(AND(LEFT(R138,1)="L",R138&lt;&gt;"LIGNE")),"",IF(UPPER(TRIM(W138))="QS","Qt. suffisante",IF(AI138="","",IF(AF138="MASSE",IF(AI138&gt;=1,"Kg","g"),IF(AF138="VOLUME",IF(AI138&gt;=1,"L","cl"),IFERROR(VLOOKUP(UPPER(TRIM(V138)),AP4:AS49,4,FALSE),V138))))))</f>
        <v>Kg</v>
      </c>
      <c r="AB138" s="47" t="str">
        <f t="shared" si="33"/>
        <v>OK</v>
      </c>
      <c r="AC138" s="47" t="str">
        <f t="shared" si="34"/>
        <v/>
      </c>
      <c r="AD138" s="47" t="str">
        <f t="shared" si="40"/>
        <v/>
      </c>
      <c r="AE138" s="1"/>
      <c r="AF138" s="48" t="str">
        <f>IF(NOT(AND(LEFT(R138,1)="L",R138&lt;&gt;"LIGNE")),"",IFERROR(VLOOKUP(UPPER(TRIM(V138)),AP4:AS49,2,FALSE),""))</f>
        <v>MASSE</v>
      </c>
      <c r="AG138" s="49">
        <f>IF(NOT(AND(LEFT(R138,1)="L",R138&lt;&gt;"LIGNE")),"",IFERROR(VLOOKUP(UPPER(TRIM(V138)),AP4:AS49,3,FALSE),""))</f>
        <v>1</v>
      </c>
      <c r="AH138" s="49">
        <f t="shared" si="35"/>
        <v>2</v>
      </c>
      <c r="AI138" s="49">
        <f t="shared" si="41"/>
        <v>1.8823529411764706</v>
      </c>
      <c r="AJ138" s="49">
        <f t="shared" si="42"/>
        <v>2</v>
      </c>
      <c r="AK138" s="40">
        <f>IF(R138="RECETTE","",IF(R138="PRINCIPAL AUTEUR",IF(OR(S138="",T138="",V138="",W138="",S138=0),"",IFERROR(IF(OR(VLOOKUP(UPPER(TRIM(SUBSTITUTE(T138,CHAR(160)," "))),AP4:AS49,2,FALSE)&lt;&gt;VLOOKUP(UPPER(TRIM(SUBSTITUTE(W138,CHAR(160)," "))),AP4:AS49,2,FALSE),AND(VLOOKUP(UPPER(TRIM(SUBSTITUTE(T138,CHAR(160)," "))),AP4:AS49,2,FALSE)="AUTRE",UPPER(TRIM(SUBSTITUTE(T138,CHAR(160)," ")))&lt;&gt;UPPER(TRIM(SUBSTITUTE(W138,CHAR(160)," "))))),"",(V138*VLOOKUP(UPPER(TRIM(SUBSTITUTE(W138,CHAR(160)," "))),AP4:AS49,3,FALSE))/(S138*VLOOKUP(UPPER(TRIM(SUBSTITUTE(T138,CHAR(160)," "))),AP4:AS49,3,FALSE))),"")),IFERROR(AK137,"")))</f>
        <v>0.94117647058823528</v>
      </c>
      <c r="AL138" s="40">
        <f t="shared" si="43"/>
        <v>1</v>
      </c>
      <c r="AM138" s="50" t="str">
        <f t="shared" si="44"/>
        <v>COTES DE PORC SAUCE ROBERT</v>
      </c>
      <c r="AN138" s="1"/>
      <c r="AO138" s="1"/>
      <c r="AP138" s="66" t="s">
        <v>463</v>
      </c>
      <c r="AQ138" s="1"/>
      <c r="AR138" s="1"/>
      <c r="AS138" s="1"/>
      <c r="BB138" s="10"/>
      <c r="BC138" s="10"/>
      <c r="BD138" s="10"/>
      <c r="BE138" s="10"/>
      <c r="BF138" s="10"/>
      <c r="BG138" s="10"/>
      <c r="BH138" s="10"/>
      <c r="BJ138" s="229">
        <v>1</v>
      </c>
    </row>
    <row r="139" spans="1:62" ht="20.100000000000001" customHeight="1" x14ac:dyDescent="0.25">
      <c r="A139" s="232" t="s">
        <v>237</v>
      </c>
      <c r="B139" s="178">
        <f t="shared" si="31"/>
        <v>0</v>
      </c>
      <c r="C139" s="156"/>
      <c r="D139" s="157"/>
      <c r="E139" s="157"/>
      <c r="F139" s="157"/>
      <c r="G139" s="157"/>
      <c r="H139" s="157"/>
      <c r="I139" s="158"/>
      <c r="J139" s="131" t="s">
        <v>237</v>
      </c>
      <c r="K139" s="255" t="str">
        <f t="shared" si="32"/>
        <v>A</v>
      </c>
      <c r="L139" s="341"/>
      <c r="M139" s="341"/>
      <c r="N139" s="341"/>
      <c r="O139" s="341"/>
      <c r="P139" s="341"/>
      <c r="Q139" s="1"/>
      <c r="R139" s="186" t="str" cm="1">
        <f t="array" ref="R139">IF(ISBLANK(V139),"","L"&amp;TEXT(--RIGHT(LOOKUP(2,1/(R135:R138&lt;&gt;""),R135:R138),3)+1,"000"))</f>
        <v>L005</v>
      </c>
      <c r="S139" s="61"/>
      <c r="T139" s="62" t="s">
        <v>154</v>
      </c>
      <c r="U139" s="63">
        <v>2</v>
      </c>
      <c r="V139" s="51" t="s">
        <v>0</v>
      </c>
      <c r="W139" s="60"/>
      <c r="X139" s="46">
        <f t="shared" si="38"/>
        <v>2</v>
      </c>
      <c r="Y139" s="46" t="str">
        <f>IF(NOT(AND(LEFT(R139,1)="L",R139&lt;&gt;"LIGNE")),"",IF(UPPER(TRIM(W139))="QS","Qt. suffisante",IF(AJ139="","",IF(AF139="MASSE",IF(AJ139&gt;=1,"Kg","g"),IF(AF139="VOLUME",IF(AJ139&gt;=1,"L","cl"),IFERROR(VLOOKUP(UPPER(TRIM(V139)),AP4:AS49,4,FALSE),V139))))))</f>
        <v>L</v>
      </c>
      <c r="Z139" s="45">
        <f t="shared" si="39"/>
        <v>1.88</v>
      </c>
      <c r="AA139" s="45" t="str">
        <f>IF(NOT(AND(LEFT(R139,1)="L",R139&lt;&gt;"LIGNE")),"",IF(UPPER(TRIM(W139))="QS","Qt. suffisante",IF(AI139="","",IF(AF139="MASSE",IF(AI139&gt;=1,"Kg","g"),IF(AF139="VOLUME",IF(AI139&gt;=1,"L","cl"),IFERROR(VLOOKUP(UPPER(TRIM(V139)),AP4:AS49,4,FALSE),V139))))))</f>
        <v>L</v>
      </c>
      <c r="AB139" s="47" t="str">
        <f t="shared" si="33"/>
        <v>OK</v>
      </c>
      <c r="AC139" s="47" t="str">
        <f t="shared" si="34"/>
        <v/>
      </c>
      <c r="AD139" s="47" t="str">
        <f t="shared" si="40"/>
        <v/>
      </c>
      <c r="AE139" s="1"/>
      <c r="AF139" s="48" t="str">
        <f>IF(NOT(AND(LEFT(R139,1)="L",R139&lt;&gt;"LIGNE")),"",IFERROR(VLOOKUP(UPPER(TRIM(V139)),AP4:AS49,2,FALSE),""))</f>
        <v>VOLUME</v>
      </c>
      <c r="AG139" s="49">
        <f>IF(NOT(AND(LEFT(R139,1)="L",R139&lt;&gt;"LIGNE")),"",IFERROR(VLOOKUP(UPPER(TRIM(V139)),AP4:AS49,3,FALSE),""))</f>
        <v>1</v>
      </c>
      <c r="AH139" s="49">
        <f t="shared" si="35"/>
        <v>2</v>
      </c>
      <c r="AI139" s="49">
        <f t="shared" si="41"/>
        <v>1.8823529411764706</v>
      </c>
      <c r="AJ139" s="49">
        <f t="shared" si="42"/>
        <v>2</v>
      </c>
      <c r="AK139" s="40">
        <f>IF(R139="RECETTE","",IF(R139="PRINCIPAL AUTEUR",IF(OR(S139="",T139="",V139="",W139="",S139=0),"",IFERROR(IF(OR(VLOOKUP(UPPER(TRIM(SUBSTITUTE(T139,CHAR(160)," "))),AP4:AS49,2,FALSE)&lt;&gt;VLOOKUP(UPPER(TRIM(SUBSTITUTE(W139,CHAR(160)," "))),AP4:AS49,2,FALSE),AND(VLOOKUP(UPPER(TRIM(SUBSTITUTE(T139,CHAR(160)," "))),AP4:AS49,2,FALSE)="AUTRE",UPPER(TRIM(SUBSTITUTE(T139,CHAR(160)," ")))&lt;&gt;UPPER(TRIM(SUBSTITUTE(W139,CHAR(160)," "))))),"",(V139*VLOOKUP(UPPER(TRIM(SUBSTITUTE(W139,CHAR(160)," "))),AP4:AS49,3,FALSE))/(S139*VLOOKUP(UPPER(TRIM(SUBSTITUTE(T139,CHAR(160)," "))),AP4:AS49,3,FALSE))),"")),IFERROR(AK138,"")))</f>
        <v>0.94117647058823528</v>
      </c>
      <c r="AL139" s="40">
        <f t="shared" si="43"/>
        <v>1</v>
      </c>
      <c r="AM139" s="50" t="str">
        <f t="shared" si="44"/>
        <v>COTES DE PORC SAUCE ROBERT</v>
      </c>
      <c r="AN139" s="1"/>
      <c r="AO139" s="1"/>
      <c r="AP139" s="66" t="s">
        <v>464</v>
      </c>
      <c r="AQ139" s="1"/>
      <c r="AR139" s="1"/>
      <c r="AS139" s="1"/>
      <c r="BB139" s="10"/>
      <c r="BC139" s="10"/>
      <c r="BD139" s="10"/>
      <c r="BE139" s="10"/>
      <c r="BF139" s="10"/>
      <c r="BG139" s="10"/>
      <c r="BH139" s="10"/>
      <c r="BJ139" s="229">
        <v>1</v>
      </c>
    </row>
    <row r="140" spans="1:62" ht="20.100000000000001" customHeight="1" x14ac:dyDescent="0.25">
      <c r="A140" s="232" t="s">
        <v>237</v>
      </c>
      <c r="B140" s="178">
        <f t="shared" si="31"/>
        <v>0</v>
      </c>
      <c r="C140" s="156"/>
      <c r="D140" s="157"/>
      <c r="E140" s="157"/>
      <c r="F140" s="157"/>
      <c r="G140" s="157"/>
      <c r="H140" s="157"/>
      <c r="I140" s="158"/>
      <c r="J140" s="131" t="s">
        <v>237</v>
      </c>
      <c r="K140" s="255" t="str">
        <f t="shared" si="32"/>
        <v>A</v>
      </c>
      <c r="L140" s="341"/>
      <c r="M140" s="341"/>
      <c r="N140" s="341"/>
      <c r="O140" s="341"/>
      <c r="P140" s="341"/>
      <c r="Q140" s="1"/>
      <c r="R140" s="186" t="str" cm="1">
        <f t="array" ref="R140">IF(ISBLANK(V140),"","L"&amp;TEXT(--RIGHT(LOOKUP(2,1/(R135:R139&lt;&gt;""),R135:R139),3)+1,"000"))</f>
        <v>L006</v>
      </c>
      <c r="S140" s="61"/>
      <c r="T140" s="62" t="s">
        <v>155</v>
      </c>
      <c r="U140" s="63">
        <v>8</v>
      </c>
      <c r="V140" s="51" t="s">
        <v>0</v>
      </c>
      <c r="W140" s="60"/>
      <c r="X140" s="46">
        <f t="shared" si="38"/>
        <v>8</v>
      </c>
      <c r="Y140" s="46" t="str">
        <f>IF(NOT(AND(LEFT(R140,1)="L",R140&lt;&gt;"LIGNE")),"",IF(UPPER(TRIM(W140))="QS","Qt. suffisante",IF(AJ140="","",IF(AF140="MASSE",IF(AJ140&gt;=1,"Kg","g"),IF(AF140="VOLUME",IF(AJ140&gt;=1,"L","cl"),IFERROR(VLOOKUP(UPPER(TRIM(V140)),AP4:AS49,4,FALSE),V140))))))</f>
        <v>L</v>
      </c>
      <c r="Z140" s="45">
        <f t="shared" si="39"/>
        <v>7.53</v>
      </c>
      <c r="AA140" s="45" t="str">
        <f>IF(NOT(AND(LEFT(R140,1)="L",R140&lt;&gt;"LIGNE")),"",IF(UPPER(TRIM(W140))="QS","Qt. suffisante",IF(AI140="","",IF(AF140="MASSE",IF(AI140&gt;=1,"Kg","g"),IF(AF140="VOLUME",IF(AI140&gt;=1,"L","cl"),IFERROR(VLOOKUP(UPPER(TRIM(V140)),AP4:AS49,4,FALSE),V140))))))</f>
        <v>L</v>
      </c>
      <c r="AB140" s="47" t="str">
        <f t="shared" si="33"/>
        <v>OK</v>
      </c>
      <c r="AC140" s="47" t="str">
        <f t="shared" si="34"/>
        <v/>
      </c>
      <c r="AD140" s="47" t="str">
        <f t="shared" si="40"/>
        <v/>
      </c>
      <c r="AE140" s="1"/>
      <c r="AF140" s="48" t="str">
        <f>IF(NOT(AND(LEFT(R140,1)="L",R140&lt;&gt;"LIGNE")),"",IFERROR(VLOOKUP(UPPER(TRIM(V140)),AP4:AS49,2,FALSE),""))</f>
        <v>VOLUME</v>
      </c>
      <c r="AG140" s="49">
        <f>IF(NOT(AND(LEFT(R140,1)="L",R140&lt;&gt;"LIGNE")),"",IFERROR(VLOOKUP(UPPER(TRIM(V140)),AP4:AS49,3,FALSE),""))</f>
        <v>1</v>
      </c>
      <c r="AH140" s="49">
        <f t="shared" si="35"/>
        <v>8</v>
      </c>
      <c r="AI140" s="49">
        <f t="shared" si="41"/>
        <v>7.5294117647058822</v>
      </c>
      <c r="AJ140" s="49">
        <f t="shared" si="42"/>
        <v>8</v>
      </c>
      <c r="AK140" s="40">
        <f>IF(R140="RECETTE","",IF(R140="PRINCIPAL AUTEUR",IF(OR(S140="",T140="",V140="",W140="",S140=0),"",IFERROR(IF(OR(VLOOKUP(UPPER(TRIM(SUBSTITUTE(T140,CHAR(160)," "))),AP4:AS49,2,FALSE)&lt;&gt;VLOOKUP(UPPER(TRIM(SUBSTITUTE(W140,CHAR(160)," "))),AP4:AS49,2,FALSE),AND(VLOOKUP(UPPER(TRIM(SUBSTITUTE(T140,CHAR(160)," "))),AP4:AS49,2,FALSE)="AUTRE",UPPER(TRIM(SUBSTITUTE(T140,CHAR(160)," ")))&lt;&gt;UPPER(TRIM(SUBSTITUTE(W140,CHAR(160)," "))))),"",(V140*VLOOKUP(UPPER(TRIM(SUBSTITUTE(W140,CHAR(160)," "))),AP4:AS49,3,FALSE))/(S140*VLOOKUP(UPPER(TRIM(SUBSTITUTE(T140,CHAR(160)," "))),AP4:AS49,3,FALSE))),"")),IFERROR(AK139,"")))</f>
        <v>0.94117647058823528</v>
      </c>
      <c r="AL140" s="40">
        <f t="shared" si="43"/>
        <v>1</v>
      </c>
      <c r="AM140" s="50" t="str">
        <f t="shared" si="44"/>
        <v>COTES DE PORC SAUCE ROBERT</v>
      </c>
      <c r="AN140" s="1"/>
      <c r="AO140" s="1"/>
      <c r="AP140" s="66" t="s">
        <v>465</v>
      </c>
      <c r="AQ140" s="1"/>
      <c r="AR140" s="1"/>
      <c r="AS140" s="1"/>
      <c r="BB140" s="10"/>
      <c r="BC140" s="10"/>
      <c r="BD140" s="10"/>
      <c r="BE140" s="10"/>
      <c r="BF140" s="10"/>
      <c r="BG140" s="10"/>
      <c r="BH140" s="10"/>
      <c r="BJ140" s="229">
        <v>1</v>
      </c>
    </row>
    <row r="141" spans="1:62" ht="20.100000000000001" customHeight="1" x14ac:dyDescent="0.25">
      <c r="A141" s="232" t="s">
        <v>237</v>
      </c>
      <c r="B141" s="178">
        <f t="shared" si="31"/>
        <v>0</v>
      </c>
      <c r="C141" s="156"/>
      <c r="D141" s="157"/>
      <c r="E141" s="157"/>
      <c r="F141" s="157"/>
      <c r="G141" s="157"/>
      <c r="H141" s="157"/>
      <c r="I141" s="158"/>
      <c r="J141" s="131" t="s">
        <v>237</v>
      </c>
      <c r="K141" s="255" t="str">
        <f t="shared" si="32"/>
        <v>A</v>
      </c>
      <c r="L141" s="341"/>
      <c r="M141" s="341"/>
      <c r="N141" s="341"/>
      <c r="O141" s="341"/>
      <c r="P141" s="341"/>
      <c r="Q141" s="1"/>
      <c r="R141" s="186" t="str" cm="1">
        <f t="array" ref="R141">IF(ISBLANK(V141),"","L"&amp;TEXT(--RIGHT(LOOKUP(2,1/(R135:R140&lt;&gt;""),R135:R140),3)+1,"000"))</f>
        <v>L007</v>
      </c>
      <c r="S141" s="61"/>
      <c r="T141" s="62" t="s">
        <v>156</v>
      </c>
      <c r="U141" s="63">
        <v>400</v>
      </c>
      <c r="V141" s="21" t="s">
        <v>272</v>
      </c>
      <c r="W141" s="60"/>
      <c r="X141" s="46">
        <f t="shared" si="38"/>
        <v>400</v>
      </c>
      <c r="Y141" s="46" t="str">
        <f>IF(NOT(AND(LEFT(R141,1)="L",R141&lt;&gt;"LIGNE")),"",IF(UPPER(TRIM(W141))="QS","Qt. suffisante",IF(AJ141="","",IF(AF141="MASSE",IF(AJ141&gt;=1,"Kg","g"),IF(AF141="VOLUME",IF(AJ141&gt;=1,"L","cl"),IFERROR(VLOOKUP(UPPER(TRIM(V141)),AP4:AS49,4,FALSE),V141))))))</f>
        <v>g</v>
      </c>
      <c r="Z141" s="45">
        <f t="shared" si="39"/>
        <v>376</v>
      </c>
      <c r="AA141" s="45" t="str">
        <f>IF(NOT(AND(LEFT(R141,1)="L",R141&lt;&gt;"LIGNE")),"",IF(UPPER(TRIM(W141))="QS","Qt. suffisante",IF(AI141="","",IF(AF141="MASSE",IF(AI141&gt;=1,"Kg","g"),IF(AF141="VOLUME",IF(AI141&gt;=1,"L","cl"),IFERROR(VLOOKUP(UPPER(TRIM(V141)),AP4:AS49,4,FALSE),V141))))))</f>
        <v>g</v>
      </c>
      <c r="AB141" s="47" t="str">
        <f t="shared" si="33"/>
        <v>OK</v>
      </c>
      <c r="AC141" s="47" t="str">
        <f t="shared" si="34"/>
        <v/>
      </c>
      <c r="AD141" s="47" t="str">
        <f t="shared" si="40"/>
        <v/>
      </c>
      <c r="AE141" s="1"/>
      <c r="AF141" s="48" t="str">
        <f>IF(NOT(AND(LEFT(R141,1)="L",R141&lt;&gt;"LIGNE")),"",IFERROR(VLOOKUP(UPPER(TRIM(V141)),AP4:AS49,2,FALSE),""))</f>
        <v>MASSE</v>
      </c>
      <c r="AG141" s="49">
        <f>IF(NOT(AND(LEFT(R141,1)="L",R141&lt;&gt;"LIGNE")),"",IFERROR(VLOOKUP(UPPER(TRIM(V141)),AP4:AS49,3,FALSE),""))</f>
        <v>1E-3</v>
      </c>
      <c r="AH141" s="49">
        <f t="shared" si="35"/>
        <v>0.4</v>
      </c>
      <c r="AI141" s="49">
        <f t="shared" si="41"/>
        <v>0.37647058823529411</v>
      </c>
      <c r="AJ141" s="49">
        <f t="shared" si="42"/>
        <v>0.4</v>
      </c>
      <c r="AK141" s="40">
        <f>IF(R141="RECETTE","",IF(R141="PRINCIPAL AUTEUR",IF(OR(S141="",T141="",V141="",W141="",S141=0),"",IFERROR(IF(OR(VLOOKUP(UPPER(TRIM(SUBSTITUTE(T141,CHAR(160)," "))),AP4:AS49,2,FALSE)&lt;&gt;VLOOKUP(UPPER(TRIM(SUBSTITUTE(W141,CHAR(160)," "))),AP4:AS49,2,FALSE),AND(VLOOKUP(UPPER(TRIM(SUBSTITUTE(T141,CHAR(160)," "))),AP4:AS49,2,FALSE)="AUTRE",UPPER(TRIM(SUBSTITUTE(T141,CHAR(160)," ")))&lt;&gt;UPPER(TRIM(SUBSTITUTE(W141,CHAR(160)," "))))),"",(V141*VLOOKUP(UPPER(TRIM(SUBSTITUTE(W141,CHAR(160)," "))),AP4:AS49,3,FALSE))/(S141*VLOOKUP(UPPER(TRIM(SUBSTITUTE(T141,CHAR(160)," "))),AP4:AS49,3,FALSE))),"")),IFERROR(AK140,"")))</f>
        <v>0.94117647058823528</v>
      </c>
      <c r="AL141" s="40">
        <f t="shared" si="43"/>
        <v>1</v>
      </c>
      <c r="AM141" s="50" t="str">
        <f t="shared" si="44"/>
        <v>COTES DE PORC SAUCE ROBERT</v>
      </c>
      <c r="AN141" s="1"/>
      <c r="AO141" s="1"/>
      <c r="AP141" s="66" t="s">
        <v>466</v>
      </c>
      <c r="AQ141" s="1"/>
      <c r="AR141" s="1"/>
      <c r="AS141" s="1"/>
      <c r="BB141" s="10"/>
      <c r="BC141" s="10"/>
      <c r="BD141" s="10"/>
      <c r="BE141" s="10"/>
      <c r="BF141" s="10"/>
      <c r="BG141" s="10"/>
      <c r="BH141" s="10"/>
      <c r="BJ141" s="229">
        <v>1</v>
      </c>
    </row>
    <row r="142" spans="1:62" ht="20.100000000000001" customHeight="1" x14ac:dyDescent="0.25">
      <c r="A142" s="232" t="s">
        <v>237</v>
      </c>
      <c r="B142" s="178">
        <f t="shared" si="31"/>
        <v>0</v>
      </c>
      <c r="C142" s="156"/>
      <c r="D142" s="157"/>
      <c r="E142" s="157"/>
      <c r="F142" s="157"/>
      <c r="G142" s="157"/>
      <c r="H142" s="157"/>
      <c r="I142" s="158"/>
      <c r="J142" s="131" t="s">
        <v>237</v>
      </c>
      <c r="K142" s="255" t="str">
        <f t="shared" si="32"/>
        <v>A</v>
      </c>
      <c r="L142" s="341"/>
      <c r="M142" s="341"/>
      <c r="N142" s="341"/>
      <c r="O142" s="341"/>
      <c r="P142" s="341"/>
      <c r="Q142" s="1"/>
      <c r="R142" s="186" t="str" cm="1">
        <f t="array" ref="R142">IF(ISBLANK(V142),"","L"&amp;TEXT(--RIGHT(LOOKUP(2,1/(R135:R141&lt;&gt;""),R135:R141),3)+1,"000"))</f>
        <v>L008</v>
      </c>
      <c r="S142" s="61"/>
      <c r="T142" s="62" t="s">
        <v>157</v>
      </c>
      <c r="U142" s="63">
        <v>750</v>
      </c>
      <c r="V142" s="21" t="s">
        <v>272</v>
      </c>
      <c r="W142" s="60"/>
      <c r="X142" s="46">
        <f t="shared" si="38"/>
        <v>750</v>
      </c>
      <c r="Y142" s="46" t="str">
        <f>IF(NOT(AND(LEFT(R142,1)="L",R142&lt;&gt;"LIGNE")),"",IF(UPPER(TRIM(W142))="QS","Qt. suffisante",IF(AJ142="","",IF(AF142="MASSE",IF(AJ142&gt;=1,"Kg","g"),IF(AF142="VOLUME",IF(AJ142&gt;=1,"L","cl"),IFERROR(VLOOKUP(UPPER(TRIM(V142)),AP4:AS49,4,FALSE),V142))))))</f>
        <v>g</v>
      </c>
      <c r="Z142" s="45">
        <f t="shared" si="39"/>
        <v>706</v>
      </c>
      <c r="AA142" s="45" t="str">
        <f>IF(NOT(AND(LEFT(R142,1)="L",R142&lt;&gt;"LIGNE")),"",IF(UPPER(TRIM(W142))="QS","Qt. suffisante",IF(AI142="","",IF(AF142="MASSE",IF(AI142&gt;=1,"Kg","g"),IF(AF142="VOLUME",IF(AI142&gt;=1,"L","cl"),IFERROR(VLOOKUP(UPPER(TRIM(V142)),AP4:AS49,4,FALSE),V142))))))</f>
        <v>g</v>
      </c>
      <c r="AB142" s="47" t="str">
        <f t="shared" si="33"/>
        <v>OK</v>
      </c>
      <c r="AC142" s="47" t="str">
        <f t="shared" si="34"/>
        <v/>
      </c>
      <c r="AD142" s="47" t="str">
        <f t="shared" si="40"/>
        <v/>
      </c>
      <c r="AE142" s="1"/>
      <c r="AF142" s="48" t="str">
        <f>IF(NOT(AND(LEFT(R142,1)="L",R142&lt;&gt;"LIGNE")),"",IFERROR(VLOOKUP(UPPER(TRIM(V142)),AP4:AS49,2,FALSE),""))</f>
        <v>MASSE</v>
      </c>
      <c r="AG142" s="49">
        <f>IF(NOT(AND(LEFT(R142,1)="L",R142&lt;&gt;"LIGNE")),"",IFERROR(VLOOKUP(UPPER(TRIM(V142)),AP4:AS49,3,FALSE),""))</f>
        <v>1E-3</v>
      </c>
      <c r="AH142" s="49">
        <f t="shared" si="35"/>
        <v>0.75</v>
      </c>
      <c r="AI142" s="49">
        <f t="shared" si="41"/>
        <v>0.70588235294117641</v>
      </c>
      <c r="AJ142" s="49">
        <f t="shared" si="42"/>
        <v>0.75</v>
      </c>
      <c r="AK142" s="40">
        <f>IF(R142="RECETTE","",IF(R142="PRINCIPAL AUTEUR",IF(OR(S142="",T142="",V142="",W142="",S142=0),"",IFERROR(IF(OR(VLOOKUP(UPPER(TRIM(SUBSTITUTE(T142,CHAR(160)," "))),AP4:AS49,2,FALSE)&lt;&gt;VLOOKUP(UPPER(TRIM(SUBSTITUTE(W142,CHAR(160)," "))),AP4:AS49,2,FALSE),AND(VLOOKUP(UPPER(TRIM(SUBSTITUTE(T142,CHAR(160)," "))),AP4:AS49,2,FALSE)="AUTRE",UPPER(TRIM(SUBSTITUTE(T142,CHAR(160)," ")))&lt;&gt;UPPER(TRIM(SUBSTITUTE(W142,CHAR(160)," "))))),"",(V142*VLOOKUP(UPPER(TRIM(SUBSTITUTE(W142,CHAR(160)," "))),AP4:AS49,3,FALSE))/(S142*VLOOKUP(UPPER(TRIM(SUBSTITUTE(T142,CHAR(160)," "))),AP4:AS49,3,FALSE))),"")),IFERROR(AK141,"")))</f>
        <v>0.94117647058823528</v>
      </c>
      <c r="AL142" s="40">
        <f t="shared" si="43"/>
        <v>1</v>
      </c>
      <c r="AM142" s="50" t="str">
        <f t="shared" si="44"/>
        <v>COTES DE PORC SAUCE ROBERT</v>
      </c>
      <c r="AN142" s="1"/>
      <c r="AO142" s="1"/>
      <c r="AP142" s="66" t="s">
        <v>467</v>
      </c>
      <c r="AQ142" s="1"/>
      <c r="AR142" s="1"/>
      <c r="AS142" s="1"/>
      <c r="BB142" s="10"/>
      <c r="BC142" s="10"/>
      <c r="BD142" s="10"/>
      <c r="BE142" s="10"/>
      <c r="BF142" s="10"/>
      <c r="BG142" s="10"/>
      <c r="BH142" s="10"/>
      <c r="BJ142" s="229">
        <v>1</v>
      </c>
    </row>
    <row r="143" spans="1:62" ht="20.100000000000001" customHeight="1" x14ac:dyDescent="0.25">
      <c r="A143" s="232" t="s">
        <v>237</v>
      </c>
      <c r="B143" s="178">
        <f t="shared" si="31"/>
        <v>0</v>
      </c>
      <c r="C143" s="156"/>
      <c r="D143" s="157"/>
      <c r="E143" s="157"/>
      <c r="F143" s="157"/>
      <c r="G143" s="157"/>
      <c r="H143" s="157"/>
      <c r="I143" s="158"/>
      <c r="J143" s="131" t="s">
        <v>237</v>
      </c>
      <c r="K143" s="255" t="str">
        <f t="shared" si="32"/>
        <v>A</v>
      </c>
      <c r="L143" s="341"/>
      <c r="M143" s="341"/>
      <c r="N143" s="341"/>
      <c r="O143" s="341"/>
      <c r="P143" s="341"/>
      <c r="Q143" s="1"/>
      <c r="R143" s="186" t="str" cm="1">
        <f t="array" ref="R143">IF(ISBLANK(V143),"","L"&amp;TEXT(--RIGHT(LOOKUP(2,1/(R135:R142&lt;&gt;""),R135:R142),3)+1,"000"))</f>
        <v>L009</v>
      </c>
      <c r="S143" s="61"/>
      <c r="T143" s="62" t="s">
        <v>158</v>
      </c>
      <c r="U143" s="63">
        <v>0</v>
      </c>
      <c r="V143" s="65" t="s">
        <v>444</v>
      </c>
      <c r="W143" s="60" t="s">
        <v>62</v>
      </c>
      <c r="X143" s="46" t="str">
        <f t="shared" si="38"/>
        <v/>
      </c>
      <c r="Y143" s="46" t="str">
        <f>IF(NOT(AND(LEFT(R143,1)="L",R143&lt;&gt;"LIGNE")),"",IF(UPPER(TRIM(W143))="QS","Qt. suffisante",IF(AJ143="","",IF(AF143="MASSE",IF(AJ143&gt;=1,"Kg","g"),IF(AF143="VOLUME",IF(AJ143&gt;=1,"L","cl"),IFERROR(VLOOKUP(UPPER(TRIM(V143)),AP4:AS49,4,FALSE),V143))))))</f>
        <v>Qt. suffisante</v>
      </c>
      <c r="Z143" s="45" t="str">
        <f t="shared" si="39"/>
        <v/>
      </c>
      <c r="AA143" s="45" t="str">
        <f>IF(NOT(AND(LEFT(R143,1)="L",R143&lt;&gt;"LIGNE")),"",IF(UPPER(TRIM(W143))="QS","Qt. suffisante",IF(AI143="","",IF(AF143="MASSE",IF(AI143&gt;=1,"Kg","g"),IF(AF143="VOLUME",IF(AI143&gt;=1,"L","cl"),IFERROR(VLOOKUP(UPPER(TRIM(V143)),AP4:AS49,4,FALSE),V143))))))</f>
        <v>Qt. suffisante</v>
      </c>
      <c r="AB143" s="47" t="str">
        <f t="shared" si="33"/>
        <v>OK</v>
      </c>
      <c r="AC143" s="47" t="str">
        <f t="shared" si="34"/>
        <v/>
      </c>
      <c r="AD143" s="47" t="str">
        <f t="shared" si="40"/>
        <v/>
      </c>
      <c r="AE143" s="1"/>
      <c r="AF143" s="48" t="str">
        <f>IF(NOT(AND(LEFT(R143,1)="L",R143&lt;&gt;"LIGNE")),"",IFERROR(VLOOKUP(UPPER(TRIM(V143)),AP4:AS49,2,FALSE),""))</f>
        <v>AUTRE</v>
      </c>
      <c r="AG143" s="49">
        <f>IF(NOT(AND(LEFT(R143,1)="L",R143&lt;&gt;"LIGNE")),"",IFERROR(VLOOKUP(UPPER(TRIM(V143)),AP4:AS49,3,FALSE),""))</f>
        <v>1</v>
      </c>
      <c r="AH143" s="49" t="str">
        <f t="shared" si="35"/>
        <v/>
      </c>
      <c r="AI143" s="49" t="str">
        <f t="shared" si="41"/>
        <v/>
      </c>
      <c r="AJ143" s="49" t="str">
        <f t="shared" si="42"/>
        <v/>
      </c>
      <c r="AK143" s="40">
        <f>IF(R143="RECETTE","",IF(R143="PRINCIPAL AUTEUR",IF(OR(S143="",T143="",V143="",W143="",S143=0),"",IFERROR(IF(OR(VLOOKUP(UPPER(TRIM(SUBSTITUTE(T143,CHAR(160)," "))),AP4:AS49,2,FALSE)&lt;&gt;VLOOKUP(UPPER(TRIM(SUBSTITUTE(W143,CHAR(160)," "))),AP4:AS49,2,FALSE),AND(VLOOKUP(UPPER(TRIM(SUBSTITUTE(T143,CHAR(160)," "))),AP4:AS49,2,FALSE)="AUTRE",UPPER(TRIM(SUBSTITUTE(T143,CHAR(160)," ")))&lt;&gt;UPPER(TRIM(SUBSTITUTE(W143,CHAR(160)," "))))),"",(V143*VLOOKUP(UPPER(TRIM(SUBSTITUTE(W143,CHAR(160)," "))),AP4:AS49,3,FALSE))/(S143*VLOOKUP(UPPER(TRIM(SUBSTITUTE(T143,CHAR(160)," "))),AP4:AS49,3,FALSE))),"")),IFERROR(AK142,"")))</f>
        <v>0.94117647058823528</v>
      </c>
      <c r="AL143" s="40">
        <f t="shared" si="43"/>
        <v>1</v>
      </c>
      <c r="AM143" s="50" t="str">
        <f t="shared" si="44"/>
        <v>COTES DE PORC SAUCE ROBERT</v>
      </c>
      <c r="AN143" s="1"/>
      <c r="AO143" s="1"/>
      <c r="AP143" s="66" t="s">
        <v>468</v>
      </c>
      <c r="AQ143" s="1"/>
      <c r="AR143" s="1"/>
      <c r="AS143" s="1"/>
      <c r="BB143" s="10"/>
      <c r="BC143" s="10"/>
      <c r="BD143" s="10"/>
      <c r="BE143" s="10"/>
      <c r="BF143" s="10"/>
      <c r="BG143" s="10"/>
      <c r="BH143" s="10"/>
      <c r="BJ143" s="229">
        <v>1</v>
      </c>
    </row>
    <row r="144" spans="1:62" ht="20.100000000000001" customHeight="1" x14ac:dyDescent="0.25">
      <c r="A144" s="232" t="s">
        <v>237</v>
      </c>
      <c r="B144" s="178">
        <f t="shared" si="31"/>
        <v>0</v>
      </c>
      <c r="C144" s="156"/>
      <c r="D144" s="157"/>
      <c r="E144" s="157"/>
      <c r="F144" s="157"/>
      <c r="G144" s="157"/>
      <c r="H144" s="157"/>
      <c r="I144" s="158"/>
      <c r="J144" s="131" t="s">
        <v>237</v>
      </c>
      <c r="K144" s="255" t="str">
        <f t="shared" si="32"/>
        <v>►</v>
      </c>
      <c r="L144" s="341"/>
      <c r="M144" s="341"/>
      <c r="N144" s="341"/>
      <c r="O144" s="341"/>
      <c r="P144" s="341"/>
      <c r="Q144" s="1"/>
      <c r="R144" s="186" t="str" cm="1">
        <f t="array" ref="R144">IF(ISBLANK(V144),"","L"&amp;TEXT(--RIGHT(LOOKUP(2,1/(R135:R143&lt;&gt;""),R135:R143),3)+1,"000"))</f>
        <v/>
      </c>
      <c r="S144" s="61"/>
      <c r="T144" s="62"/>
      <c r="U144" s="63"/>
      <c r="V144" s="77"/>
      <c r="W144" s="60"/>
      <c r="X144" s="46" t="str">
        <f t="shared" si="38"/>
        <v/>
      </c>
      <c r="Y144" s="46" t="str">
        <f>IF(NOT(AND(LEFT(R144,1)="L",R144&lt;&gt;"LIGNE")),"",IF(UPPER(TRIM(W144))="QS","Qt. suffisante",IF(AJ144="","",IF(AF144="MASSE",IF(AJ144&gt;=1,"Kg","g"),IF(AF144="VOLUME",IF(AJ144&gt;=1,"L","cl"),IFERROR(VLOOKUP(UPPER(TRIM(V144)),AP4:AS49,4,FALSE),V144))))))</f>
        <v/>
      </c>
      <c r="Z144" s="45" t="str">
        <f t="shared" si="39"/>
        <v/>
      </c>
      <c r="AA144" s="45" t="str">
        <f>IF(NOT(AND(LEFT(R144,1)="L",R144&lt;&gt;"LIGNE")),"",IF(UPPER(TRIM(W144))="QS","Qt. suffisante",IF(AI144="","",IF(AF144="MASSE",IF(AI144&gt;=1,"Kg","g"),IF(AF144="VOLUME",IF(AI144&gt;=1,"L","cl"),IFERROR(VLOOKUP(UPPER(TRIM(V144)),AP4:AS49,4,FALSE),V144))))))</f>
        <v/>
      </c>
      <c r="AB144" s="47" t="str">
        <f t="shared" si="33"/>
        <v/>
      </c>
      <c r="AC144" s="47" t="str">
        <f t="shared" si="34"/>
        <v/>
      </c>
      <c r="AD144" s="47" t="str">
        <f t="shared" si="40"/>
        <v/>
      </c>
      <c r="AE144" s="1"/>
      <c r="AF144" s="48" t="str">
        <f>IF(NOT(AND(LEFT(R144,1)="L",R144&lt;&gt;"LIGNE")),"",IFERROR(VLOOKUP(UPPER(TRIM(V144)),AP4:AS49,2,FALSE),""))</f>
        <v/>
      </c>
      <c r="AG144" s="49" t="str">
        <f>IF(NOT(AND(LEFT(R144,1)="L",R144&lt;&gt;"LIGNE")),"",IFERROR(VLOOKUP(UPPER(TRIM(V144)),AP4:AS49,3,FALSE),""))</f>
        <v/>
      </c>
      <c r="AH144" s="49" t="str">
        <f t="shared" si="35"/>
        <v/>
      </c>
      <c r="AI144" s="49" t="str">
        <f t="shared" si="41"/>
        <v/>
      </c>
      <c r="AJ144" s="49" t="str">
        <f t="shared" si="42"/>
        <v/>
      </c>
      <c r="AK144" s="40">
        <f>IF(R144="RECETTE","",IF(R144="PRINCIPAL AUTEUR",IF(OR(S144="",T144="",V144="",W144="",S144=0),"",IFERROR(IF(OR(VLOOKUP(UPPER(TRIM(SUBSTITUTE(T144,CHAR(160)," "))),AP4:AS49,2,FALSE)&lt;&gt;VLOOKUP(UPPER(TRIM(SUBSTITUTE(W144,CHAR(160)," "))),AP4:AS49,2,FALSE),AND(VLOOKUP(UPPER(TRIM(SUBSTITUTE(T144,CHAR(160)," "))),AP4:AS49,2,FALSE)="AUTRE",UPPER(TRIM(SUBSTITUTE(T144,CHAR(160)," ")))&lt;&gt;UPPER(TRIM(SUBSTITUTE(W144,CHAR(160)," "))))),"",(V144*VLOOKUP(UPPER(TRIM(SUBSTITUTE(W144,CHAR(160)," "))),AP4:AS49,3,FALSE))/(S144*VLOOKUP(UPPER(TRIM(SUBSTITUTE(T144,CHAR(160)," "))),AP4:AS49,3,FALSE))),"")),IFERROR(AK143,"")))</f>
        <v>0.94117647058823528</v>
      </c>
      <c r="AL144" s="40">
        <f t="shared" si="43"/>
        <v>1</v>
      </c>
      <c r="AM144" s="50" t="str">
        <f t="shared" si="44"/>
        <v>COTES DE PORC SAUCE ROBERT</v>
      </c>
      <c r="AN144" s="1"/>
      <c r="AO144" s="1"/>
      <c r="AP144" s="75" t="s">
        <v>110</v>
      </c>
      <c r="AQ144" s="1"/>
      <c r="AR144" s="1"/>
      <c r="AS144" s="1"/>
      <c r="BB144" s="10"/>
      <c r="BC144" s="10"/>
      <c r="BD144" s="10"/>
      <c r="BE144" s="10"/>
      <c r="BF144" s="10"/>
      <c r="BG144" s="10"/>
      <c r="BH144" s="10"/>
      <c r="BJ144" s="229">
        <v>1</v>
      </c>
    </row>
    <row r="145" spans="1:62" ht="20.100000000000001" customHeight="1" x14ac:dyDescent="0.25">
      <c r="A145" s="232" t="s">
        <v>237</v>
      </c>
      <c r="B145" s="178">
        <f t="shared" si="31"/>
        <v>0</v>
      </c>
      <c r="C145" s="156"/>
      <c r="D145" s="157"/>
      <c r="E145" s="157"/>
      <c r="F145" s="157"/>
      <c r="G145" s="157"/>
      <c r="H145" s="157"/>
      <c r="I145" s="158"/>
      <c r="J145" s="131" t="s">
        <v>237</v>
      </c>
      <c r="K145" s="255" t="str">
        <f t="shared" si="32"/>
        <v>A</v>
      </c>
      <c r="L145" s="341"/>
      <c r="M145" s="341"/>
      <c r="N145" s="341"/>
      <c r="O145" s="341"/>
      <c r="P145" s="341"/>
      <c r="Q145" s="1"/>
      <c r="R145" s="186" t="str" cm="1">
        <f t="array" ref="R145">IF(ISBLANK(V145),"","L"&amp;TEXT(--RIGHT(LOOKUP(2,1/(R135:R144&lt;&gt;""),R135:R144),3)+1,"000"))</f>
        <v>L010</v>
      </c>
      <c r="S145" s="61"/>
      <c r="T145" s="62" t="s">
        <v>159</v>
      </c>
      <c r="U145" s="63">
        <v>1</v>
      </c>
      <c r="V145" s="66" t="s">
        <v>464</v>
      </c>
      <c r="W145" s="60"/>
      <c r="X145" s="46">
        <f t="shared" si="38"/>
        <v>1</v>
      </c>
      <c r="Y145" s="46" t="str">
        <f>IF(NOT(AND(LEFT(R145,1)="L",R145&lt;&gt;"LIGNE")),"",IF(UPPER(TRIM(W145))="QS","Qt. suffisante",IF(AJ145="","",IF(AF145="MASSE",IF(AJ145&gt;=1,"Kg","g"),IF(AF145="VOLUME",IF(AJ145&gt;=1,"L","cl"),IFERROR(VLOOKUP(UPPER(TRIM(V145)),AP4:AS49,4,FALSE),V145))))))</f>
        <v>bac(s)</v>
      </c>
      <c r="Z145" s="45">
        <f t="shared" si="39"/>
        <v>1</v>
      </c>
      <c r="AA145" s="45" t="str">
        <f>IF(NOT(AND(LEFT(R145,1)="L",R145&lt;&gt;"LIGNE")),"",IF(UPPER(TRIM(W145))="QS","Qt. suffisante",IF(AI145="","",IF(AF145="MASSE",IF(AI145&gt;=1,"Kg","g"),IF(AF145="VOLUME",IF(AI145&gt;=1,"L","cl"),IFERROR(VLOOKUP(UPPER(TRIM(V145)),AP4:AS49,4,FALSE),V145))))))</f>
        <v>bac(s)</v>
      </c>
      <c r="AB145" s="47" t="str">
        <f t="shared" si="33"/>
        <v>OK</v>
      </c>
      <c r="AC145" s="47" t="str">
        <f t="shared" si="34"/>
        <v/>
      </c>
      <c r="AD145" s="47" t="str">
        <f t="shared" si="40"/>
        <v/>
      </c>
      <c r="AE145" s="1"/>
      <c r="AF145" s="48" t="str">
        <f>IF(NOT(AND(LEFT(R145,1)="L",R145&lt;&gt;"LIGNE")),"",IFERROR(VLOOKUP(UPPER(TRIM(V145)),AP4:AS49,2,FALSE),""))</f>
        <v>AUTRE</v>
      </c>
      <c r="AG145" s="49">
        <f>IF(NOT(AND(LEFT(R145,1)="L",R145&lt;&gt;"LIGNE")),"",IFERROR(VLOOKUP(UPPER(TRIM(V145)),AP4:AS49,3,FALSE),""))</f>
        <v>1</v>
      </c>
      <c r="AH145" s="49">
        <f t="shared" si="35"/>
        <v>1</v>
      </c>
      <c r="AI145" s="49">
        <f t="shared" si="41"/>
        <v>0.94117647058823528</v>
      </c>
      <c r="AJ145" s="49">
        <f t="shared" si="42"/>
        <v>1</v>
      </c>
      <c r="AK145" s="40">
        <f>IF(R145="RECETTE","",IF(R145="PRINCIPAL AUTEUR",IF(OR(S145="",T145="",V145="",W145="",S145=0),"",IFERROR(IF(OR(VLOOKUP(UPPER(TRIM(SUBSTITUTE(T145,CHAR(160)," "))),AP4:AS49,2,FALSE)&lt;&gt;VLOOKUP(UPPER(TRIM(SUBSTITUTE(W145,CHAR(160)," "))),AP4:AS49,2,FALSE),AND(VLOOKUP(UPPER(TRIM(SUBSTITUTE(T145,CHAR(160)," "))),AP4:AS49,2,FALSE)="AUTRE",UPPER(TRIM(SUBSTITUTE(T145,CHAR(160)," ")))&lt;&gt;UPPER(TRIM(SUBSTITUTE(W145,CHAR(160)," "))))),"",(V145*VLOOKUP(UPPER(TRIM(SUBSTITUTE(W145,CHAR(160)," "))),AP4:AS49,3,FALSE))/(S145*VLOOKUP(UPPER(TRIM(SUBSTITUTE(T145,CHAR(160)," "))),AP4:AS49,3,FALSE))),"")),IFERROR(AK144,"")))</f>
        <v>0.94117647058823528</v>
      </c>
      <c r="AL145" s="40">
        <f t="shared" si="43"/>
        <v>1</v>
      </c>
      <c r="AM145" s="50" t="str">
        <f t="shared" si="44"/>
        <v>COTES DE PORC SAUCE ROBERT</v>
      </c>
      <c r="AN145" s="1"/>
      <c r="AO145" s="1"/>
      <c r="AP145" s="15" t="s">
        <v>323</v>
      </c>
      <c r="AQ145" s="1"/>
      <c r="AR145" s="1"/>
      <c r="AS145" s="1"/>
      <c r="BJ145" s="229">
        <v>1</v>
      </c>
    </row>
    <row r="146" spans="1:62" ht="20.100000000000001" customHeight="1" x14ac:dyDescent="0.25">
      <c r="A146" s="232" t="s">
        <v>237</v>
      </c>
      <c r="B146" s="178">
        <f t="shared" si="31"/>
        <v>0</v>
      </c>
      <c r="C146" s="156"/>
      <c r="D146" s="157"/>
      <c r="E146" s="157"/>
      <c r="F146" s="157"/>
      <c r="G146" s="157"/>
      <c r="H146" s="157"/>
      <c r="I146" s="158"/>
      <c r="J146" s="131" t="s">
        <v>237</v>
      </c>
      <c r="K146" s="255" t="str">
        <f t="shared" si="32"/>
        <v>A</v>
      </c>
      <c r="L146" s="341"/>
      <c r="M146" s="341"/>
      <c r="N146" s="341"/>
      <c r="O146" s="341"/>
      <c r="P146" s="341"/>
      <c r="Q146" s="1"/>
      <c r="R146" s="186" t="str" cm="1">
        <f t="array" ref="R146">IF(ISBLANK(V146),"","L"&amp;TEXT(--RIGHT(LOOKUP(2,1/(R135:R145&lt;&gt;""),R135:R145),3)+1,"000"))</f>
        <v>L011</v>
      </c>
      <c r="S146" s="61"/>
      <c r="T146" s="62" t="s">
        <v>160</v>
      </c>
      <c r="U146" s="63">
        <v>1</v>
      </c>
      <c r="V146" s="66" t="s">
        <v>464</v>
      </c>
      <c r="W146" s="60"/>
      <c r="X146" s="46">
        <f t="shared" si="38"/>
        <v>1</v>
      </c>
      <c r="Y146" s="46" t="str">
        <f>IF(NOT(AND(LEFT(R146,1)="L",R146&lt;&gt;"LIGNE")),"",IF(UPPER(TRIM(W146))="QS","Qt. suffisante",IF(AJ146="","",IF(AF146="MASSE",IF(AJ146&gt;=1,"Kg","g"),IF(AF146="VOLUME",IF(AJ146&gt;=1,"L","cl"),IFERROR(VLOOKUP(UPPER(TRIM(V146)),AP4:AS49,4,FALSE),V146))))))</f>
        <v>bac(s)</v>
      </c>
      <c r="Z146" s="45">
        <f t="shared" si="39"/>
        <v>1</v>
      </c>
      <c r="AA146" s="45" t="str">
        <f>IF(NOT(AND(LEFT(R146,1)="L",R146&lt;&gt;"LIGNE")),"",IF(UPPER(TRIM(W146))="QS","Qt. suffisante",IF(AI146="","",IF(AF146="MASSE",IF(AI146&gt;=1,"Kg","g"),IF(AF146="VOLUME",IF(AI146&gt;=1,"L","cl"),IFERROR(VLOOKUP(UPPER(TRIM(V146)),AP4:AS49,4,FALSE),V146))))))</f>
        <v>bac(s)</v>
      </c>
      <c r="AB146" s="47" t="str">
        <f t="shared" si="33"/>
        <v>OK</v>
      </c>
      <c r="AC146" s="47" t="str">
        <f t="shared" si="34"/>
        <v/>
      </c>
      <c r="AD146" s="47" t="str">
        <f t="shared" si="40"/>
        <v/>
      </c>
      <c r="AE146" s="1"/>
      <c r="AF146" s="48" t="str">
        <f>IF(NOT(AND(LEFT(R146,1)="L",R146&lt;&gt;"LIGNE")),"",IFERROR(VLOOKUP(UPPER(TRIM(V146)),AP4:AS49,2,FALSE),""))</f>
        <v>AUTRE</v>
      </c>
      <c r="AG146" s="49">
        <f>IF(NOT(AND(LEFT(R146,1)="L",R146&lt;&gt;"LIGNE")),"",IFERROR(VLOOKUP(UPPER(TRIM(V146)),AP4:AS49,3,FALSE),""))</f>
        <v>1</v>
      </c>
      <c r="AH146" s="49">
        <f t="shared" si="35"/>
        <v>1</v>
      </c>
      <c r="AI146" s="49">
        <f t="shared" si="41"/>
        <v>0.94117647058823528</v>
      </c>
      <c r="AJ146" s="49">
        <f t="shared" si="42"/>
        <v>1</v>
      </c>
      <c r="AK146" s="40">
        <f>IF(R146="RECETTE","",IF(R146="PRINCIPAL AUTEUR",IF(OR(S146="",T146="",V146="",W146="",S146=0),"",IFERROR(IF(OR(VLOOKUP(UPPER(TRIM(SUBSTITUTE(T146,CHAR(160)," "))),AP4:AS49,2,FALSE)&lt;&gt;VLOOKUP(UPPER(TRIM(SUBSTITUTE(W146,CHAR(160)," "))),AP4:AS49,2,FALSE),AND(VLOOKUP(UPPER(TRIM(SUBSTITUTE(T146,CHAR(160)," "))),AP4:AS49,2,FALSE)="AUTRE",UPPER(TRIM(SUBSTITUTE(T146,CHAR(160)," ")))&lt;&gt;UPPER(TRIM(SUBSTITUTE(W146,CHAR(160)," "))))),"",(V146*VLOOKUP(UPPER(TRIM(SUBSTITUTE(W146,CHAR(160)," "))),AP4:AS49,3,FALSE))/(S146*VLOOKUP(UPPER(TRIM(SUBSTITUTE(T146,CHAR(160)," "))),AP4:AS49,3,FALSE))),"")),IFERROR(AK145,"")))</f>
        <v>0.94117647058823528</v>
      </c>
      <c r="AL146" s="40">
        <f t="shared" si="43"/>
        <v>1</v>
      </c>
      <c r="AM146" s="50" t="str">
        <f t="shared" si="44"/>
        <v>COTES DE PORC SAUCE ROBERT</v>
      </c>
      <c r="AN146" s="1"/>
      <c r="AO146" s="1"/>
      <c r="AP146" s="21" t="s">
        <v>272</v>
      </c>
      <c r="AQ146" s="1"/>
      <c r="AR146" s="1"/>
      <c r="AS146" s="1"/>
      <c r="BJ146" s="229">
        <v>1</v>
      </c>
    </row>
    <row r="147" spans="1:62" ht="20.100000000000001" customHeight="1" x14ac:dyDescent="0.25">
      <c r="A147" s="232" t="s">
        <v>237</v>
      </c>
      <c r="B147" s="178">
        <f t="shared" si="31"/>
        <v>0</v>
      </c>
      <c r="C147" s="156"/>
      <c r="D147" s="157"/>
      <c r="E147" s="157"/>
      <c r="F147" s="157"/>
      <c r="G147" s="157"/>
      <c r="H147" s="157"/>
      <c r="I147" s="158"/>
      <c r="J147" s="131" t="s">
        <v>237</v>
      </c>
      <c r="K147" s="255" t="str">
        <f t="shared" si="32"/>
        <v>A</v>
      </c>
      <c r="L147" s="341"/>
      <c r="M147" s="341"/>
      <c r="N147" s="341"/>
      <c r="O147" s="341"/>
      <c r="P147" s="341"/>
      <c r="Q147" s="1"/>
      <c r="R147" s="186" t="str" cm="1">
        <f t="array" ref="R147">IF(ISBLANK(V147),"","L"&amp;TEXT(--RIGHT(LOOKUP(2,1/(R135:R146&lt;&gt;""),R135:R146),3)+1,"000"))</f>
        <v>L012</v>
      </c>
      <c r="S147" s="61"/>
      <c r="T147" s="62" t="s">
        <v>161</v>
      </c>
      <c r="U147" s="63">
        <v>8</v>
      </c>
      <c r="V147" s="66" t="s">
        <v>467</v>
      </c>
      <c r="W147" s="76"/>
      <c r="X147" s="46">
        <f t="shared" si="38"/>
        <v>8</v>
      </c>
      <c r="Y147" s="46" t="str">
        <f>IF(NOT(AND(LEFT(R147,1)="L",R147&lt;&gt;"LIGNE")),"",IF(UPPER(TRIM(W147))="QS","Qt. suffisante",IF(AJ147="","",IF(AF147="MASSE",IF(AJ147&gt;=1,"Kg","g"),IF(AF147="VOLUME",IF(AJ147&gt;=1,"L","cl"),IFERROR(VLOOKUP(UPPER(TRIM(V147)),AP4:AS49,4,FALSE),V147))))))</f>
        <v>grille(s)</v>
      </c>
      <c r="Z147" s="45">
        <f t="shared" si="39"/>
        <v>8</v>
      </c>
      <c r="AA147" s="45" t="str">
        <f>IF(NOT(AND(LEFT(R147,1)="L",R147&lt;&gt;"LIGNE")),"",IF(UPPER(TRIM(W147))="QS","Qt. suffisante",IF(AI147="","",IF(AF147="MASSE",IF(AI147&gt;=1,"Kg","g"),IF(AF147="VOLUME",IF(AI147&gt;=1,"L","cl"),IFERROR(VLOOKUP(UPPER(TRIM(V147)),AP4:AS49,4,FALSE),V147))))))</f>
        <v>grille(s)</v>
      </c>
      <c r="AB147" s="47" t="str">
        <f t="shared" si="33"/>
        <v>OK</v>
      </c>
      <c r="AC147" s="47" t="str">
        <f t="shared" si="34"/>
        <v/>
      </c>
      <c r="AD147" s="47" t="str">
        <f t="shared" si="40"/>
        <v/>
      </c>
      <c r="AE147" s="1"/>
      <c r="AF147" s="48" t="str">
        <f>IF(NOT(AND(LEFT(R147,1)="L",R147&lt;&gt;"LIGNE")),"",IFERROR(VLOOKUP(UPPER(TRIM(V147)),AP4:AS49,2,FALSE),""))</f>
        <v>AUTRE</v>
      </c>
      <c r="AG147" s="49">
        <f>IF(NOT(AND(LEFT(R147,1)="L",R147&lt;&gt;"LIGNE")),"",IFERROR(VLOOKUP(UPPER(TRIM(V147)),AP4:AS49,3,FALSE),""))</f>
        <v>1</v>
      </c>
      <c r="AH147" s="49">
        <f t="shared" si="35"/>
        <v>8</v>
      </c>
      <c r="AI147" s="49">
        <f t="shared" si="41"/>
        <v>7.5294117647058822</v>
      </c>
      <c r="AJ147" s="49">
        <f t="shared" si="42"/>
        <v>8</v>
      </c>
      <c r="AK147" s="40">
        <f>IF(R147="RECETTE","",IF(R147="PRINCIPAL AUTEUR",IF(OR(S147="",T147="",V147="",W147="",S147=0),"",IFERROR(IF(OR(VLOOKUP(UPPER(TRIM(SUBSTITUTE(T147,CHAR(160)," "))),AP4:AS49,2,FALSE)&lt;&gt;VLOOKUP(UPPER(TRIM(SUBSTITUTE(W147,CHAR(160)," "))),AP4:AS49,2,FALSE),AND(VLOOKUP(UPPER(TRIM(SUBSTITUTE(T147,CHAR(160)," "))),AP4:AS49,2,FALSE)="AUTRE",UPPER(TRIM(SUBSTITUTE(T147,CHAR(160)," ")))&lt;&gt;UPPER(TRIM(SUBSTITUTE(W147,CHAR(160)," "))))),"",(V147*VLOOKUP(UPPER(TRIM(SUBSTITUTE(W147,CHAR(160)," "))),AP4:AS49,3,FALSE))/(S147*VLOOKUP(UPPER(TRIM(SUBSTITUTE(T147,CHAR(160)," "))),AP4:AS49,3,FALSE))),"")),IFERROR(AK146,"")))</f>
        <v>0.94117647058823528</v>
      </c>
      <c r="AL147" s="40">
        <f t="shared" si="43"/>
        <v>1</v>
      </c>
      <c r="AM147" s="50" t="str">
        <f t="shared" si="44"/>
        <v>COTES DE PORC SAUCE ROBERT</v>
      </c>
      <c r="AN147" s="1"/>
      <c r="AO147" s="1"/>
      <c r="AP147" s="26" t="s">
        <v>469</v>
      </c>
      <c r="AQ147" s="1"/>
      <c r="AR147" s="1"/>
      <c r="AS147" s="1"/>
      <c r="BJ147" s="229">
        <v>1</v>
      </c>
    </row>
    <row r="148" spans="1:62" ht="20.100000000000001" customHeight="1" x14ac:dyDescent="0.25">
      <c r="A148" s="232" t="s">
        <v>237</v>
      </c>
      <c r="B148" s="178">
        <f t="shared" si="31"/>
        <v>0</v>
      </c>
      <c r="C148" s="156"/>
      <c r="D148" s="157"/>
      <c r="E148" s="157"/>
      <c r="F148" s="157"/>
      <c r="G148" s="157"/>
      <c r="H148" s="157"/>
      <c r="I148" s="158"/>
      <c r="J148" s="131" t="s">
        <v>237</v>
      </c>
      <c r="K148" s="255" t="str">
        <f t="shared" si="32"/>
        <v>A</v>
      </c>
      <c r="L148" s="341"/>
      <c r="M148" s="341"/>
      <c r="N148" s="341"/>
      <c r="O148" s="341"/>
      <c r="P148" s="341"/>
      <c r="Q148" s="1"/>
      <c r="R148" s="186" t="str" cm="1">
        <f t="array" ref="R148">IF(ISBLANK(V148),"","L"&amp;TEXT(--RIGHT(LOOKUP(2,1/(R135:R147&lt;&gt;""),R135:R147),3)+1,"000"))</f>
        <v>L013</v>
      </c>
      <c r="S148" s="61"/>
      <c r="T148" s="62" t="s">
        <v>162</v>
      </c>
      <c r="U148" s="63">
        <v>8</v>
      </c>
      <c r="V148" s="66" t="s">
        <v>464</v>
      </c>
      <c r="W148" s="60"/>
      <c r="X148" s="46">
        <f t="shared" si="38"/>
        <v>8</v>
      </c>
      <c r="Y148" s="46" t="str">
        <f>IF(NOT(AND(LEFT(R148,1)="L",R148&lt;&gt;"LIGNE")),"",IF(UPPER(TRIM(W148))="QS","Qt. suffisante",IF(AJ148="","",IF(AF148="MASSE",IF(AJ148&gt;=1,"Kg","g"),IF(AF148="VOLUME",IF(AJ148&gt;=1,"L","cl"),IFERROR(VLOOKUP(UPPER(TRIM(V148)),AP4:AS49,4,FALSE),V148))))))</f>
        <v>bac(s)</v>
      </c>
      <c r="Z148" s="45">
        <f t="shared" si="39"/>
        <v>8</v>
      </c>
      <c r="AA148" s="45" t="str">
        <f>IF(NOT(AND(LEFT(R148,1)="L",R148&lt;&gt;"LIGNE")),"",IF(UPPER(TRIM(W148))="QS","Qt. suffisante",IF(AI148="","",IF(AF148="MASSE",IF(AI148&gt;=1,"Kg","g"),IF(AF148="VOLUME",IF(AI148&gt;=1,"L","cl"),IFERROR(VLOOKUP(UPPER(TRIM(V148)),AP4:AS49,4,FALSE),V148))))))</f>
        <v>bac(s)</v>
      </c>
      <c r="AB148" s="47" t="str">
        <f t="shared" si="33"/>
        <v>OK</v>
      </c>
      <c r="AC148" s="47" t="str">
        <f t="shared" si="34"/>
        <v/>
      </c>
      <c r="AD148" s="47" t="str">
        <f t="shared" si="40"/>
        <v/>
      </c>
      <c r="AE148" s="1"/>
      <c r="AF148" s="48" t="str">
        <f>IF(NOT(AND(LEFT(R148,1)="L",R148&lt;&gt;"LIGNE")),"",IFERROR(VLOOKUP(UPPER(TRIM(V148)),AP4:AS49,2,FALSE),""))</f>
        <v>AUTRE</v>
      </c>
      <c r="AG148" s="49">
        <f>IF(NOT(AND(LEFT(R148,1)="L",R148&lt;&gt;"LIGNE")),"",IFERROR(VLOOKUP(UPPER(TRIM(V148)),AP4:AS49,3,FALSE),""))</f>
        <v>1</v>
      </c>
      <c r="AH148" s="49">
        <f t="shared" si="35"/>
        <v>8</v>
      </c>
      <c r="AI148" s="49">
        <f t="shared" si="41"/>
        <v>7.5294117647058822</v>
      </c>
      <c r="AJ148" s="49">
        <f t="shared" si="42"/>
        <v>8</v>
      </c>
      <c r="AK148" s="40">
        <f>IF(R148="RECETTE","",IF(R148="PRINCIPAL AUTEUR",IF(OR(S148="",T148="",V148="",W148="",S148=0),"",IFERROR(IF(OR(VLOOKUP(UPPER(TRIM(SUBSTITUTE(T148,CHAR(160)," "))),AP4:AS49,2,FALSE)&lt;&gt;VLOOKUP(UPPER(TRIM(SUBSTITUTE(W148,CHAR(160)," "))),AP4:AS49,2,FALSE),AND(VLOOKUP(UPPER(TRIM(SUBSTITUTE(T148,CHAR(160)," "))),AP4:AS49,2,FALSE)="AUTRE",UPPER(TRIM(SUBSTITUTE(T148,CHAR(160)," ")))&lt;&gt;UPPER(TRIM(SUBSTITUTE(W148,CHAR(160)," "))))),"",(V148*VLOOKUP(UPPER(TRIM(SUBSTITUTE(W148,CHAR(160)," "))),AP4:AS49,3,FALSE))/(S148*VLOOKUP(UPPER(TRIM(SUBSTITUTE(T148,CHAR(160)," "))),AP4:AS49,3,FALSE))),"")),IFERROR(AK147,"")))</f>
        <v>0.94117647058823528</v>
      </c>
      <c r="AL148" s="40">
        <f t="shared" si="43"/>
        <v>1</v>
      </c>
      <c r="AM148" s="50" t="str">
        <f t="shared" si="44"/>
        <v>COTES DE PORC SAUCE ROBERT</v>
      </c>
      <c r="AN148" s="1"/>
      <c r="AO148" s="1"/>
      <c r="AP148" s="26" t="s">
        <v>470</v>
      </c>
      <c r="AQ148" s="1"/>
      <c r="AR148" s="1"/>
      <c r="AS148" s="1"/>
      <c r="AT148" s="1"/>
      <c r="AU148" s="1"/>
      <c r="AV148" s="1"/>
      <c r="AW148" s="1"/>
      <c r="BJ148" s="229">
        <v>1</v>
      </c>
    </row>
    <row r="149" spans="1:62" ht="20.100000000000001" customHeight="1" x14ac:dyDescent="0.25">
      <c r="A149" s="232" t="s">
        <v>237</v>
      </c>
      <c r="B149" s="178">
        <f t="shared" si="31"/>
        <v>0</v>
      </c>
      <c r="C149" s="156"/>
      <c r="D149" s="157"/>
      <c r="E149" s="157"/>
      <c r="F149" s="157"/>
      <c r="G149" s="157"/>
      <c r="H149" s="157"/>
      <c r="I149" s="158"/>
      <c r="J149" s="131" t="s">
        <v>237</v>
      </c>
      <c r="K149" s="255" t="str">
        <f t="shared" si="32"/>
        <v>A</v>
      </c>
      <c r="L149" s="341"/>
      <c r="M149" s="341"/>
      <c r="N149" s="341"/>
      <c r="O149" s="341"/>
      <c r="P149" s="341"/>
      <c r="Q149" s="1"/>
      <c r="R149" s="186" t="str" cm="1">
        <f t="array" ref="R149">IF(ISBLANK(V149),"","L"&amp;TEXT(--RIGHT(LOOKUP(2,1/(R135:R148&lt;&gt;""),R135:R148),3)+1,"000"))</f>
        <v/>
      </c>
      <c r="S149" s="166" t="s">
        <v>570</v>
      </c>
      <c r="T149" s="62" t="s">
        <v>436</v>
      </c>
      <c r="U149" s="63"/>
      <c r="V149" s="77"/>
      <c r="W149" s="76"/>
      <c r="X149" s="46" t="str">
        <f t="shared" si="38"/>
        <v/>
      </c>
      <c r="Y149" s="46" t="str">
        <f>IF(NOT(AND(LEFT(R149,1)="L",R149&lt;&gt;"LIGNE")),"",IF(UPPER(TRIM(W149))="QS","Qt. suffisante",IF(AJ149="","",IF(AF149="MASSE",IF(AJ149&gt;=1,"Kg","g"),IF(AF149="VOLUME",IF(AJ149&gt;=1,"L","cl"),IFERROR(VLOOKUP(UPPER(TRIM(V149)),AP4:AS49,4,FALSE),V149))))))</f>
        <v/>
      </c>
      <c r="Z149" s="45" t="str">
        <f t="shared" si="39"/>
        <v/>
      </c>
      <c r="AA149" s="45" t="str">
        <f>IF(NOT(AND(LEFT(R149,1)="L",R149&lt;&gt;"LIGNE")),"",IF(UPPER(TRIM(W149))="QS","Qt. suffisante",IF(AI149="","",IF(AF149="MASSE",IF(AI149&gt;=1,"Kg","g"),IF(AF149="VOLUME",IF(AI149&gt;=1,"L","cl"),IFERROR(VLOOKUP(UPPER(TRIM(V149)),AP4:AS49,4,FALSE),V149))))))</f>
        <v/>
      </c>
      <c r="AB149" s="47" t="str">
        <f t="shared" si="33"/>
        <v/>
      </c>
      <c r="AC149" s="47" t="str">
        <f t="shared" si="34"/>
        <v/>
      </c>
      <c r="AD149" s="47" t="str">
        <f t="shared" si="40"/>
        <v/>
      </c>
      <c r="AE149" s="1"/>
      <c r="AF149" s="48" t="str">
        <f>IF(NOT(AND(LEFT(R149,1)="L",R149&lt;&gt;"LIGNE")),"",IFERROR(VLOOKUP(UPPER(TRIM(V149)),AP4:AS49,2,FALSE),""))</f>
        <v/>
      </c>
      <c r="AG149" s="49" t="str">
        <f>IF(NOT(AND(LEFT(R149,1)="L",R149&lt;&gt;"LIGNE")),"",IFERROR(VLOOKUP(UPPER(TRIM(V149)),AP4:AS49,3,FALSE),""))</f>
        <v/>
      </c>
      <c r="AH149" s="49" t="str">
        <f t="shared" si="35"/>
        <v/>
      </c>
      <c r="AI149" s="49" t="str">
        <f t="shared" si="41"/>
        <v/>
      </c>
      <c r="AJ149" s="49" t="str">
        <f t="shared" si="42"/>
        <v/>
      </c>
      <c r="AK149" s="40">
        <f>IF(R149="RECETTE","",IF(R149="PRINCIPAL AUTEUR",IF(OR(S149="",T149="",V149="",W149="",S149=0),"",IFERROR(IF(OR(VLOOKUP(UPPER(TRIM(SUBSTITUTE(T149,CHAR(160)," "))),AP4:AS49,2,FALSE)&lt;&gt;VLOOKUP(UPPER(TRIM(SUBSTITUTE(W149,CHAR(160)," "))),AP4:AS49,2,FALSE),AND(VLOOKUP(UPPER(TRIM(SUBSTITUTE(T149,CHAR(160)," "))),AP4:AS49,2,FALSE)="AUTRE",UPPER(TRIM(SUBSTITUTE(T149,CHAR(160)," ")))&lt;&gt;UPPER(TRIM(SUBSTITUTE(W149,CHAR(160)," "))))),"",(V149*VLOOKUP(UPPER(TRIM(SUBSTITUTE(W149,CHAR(160)," "))),AP4:AS49,3,FALSE))/(S149*VLOOKUP(UPPER(TRIM(SUBSTITUTE(T149,CHAR(160)," "))),AP4:AS49,3,FALSE))),"")),IFERROR(AK148,"")))</f>
        <v>0.94117647058823528</v>
      </c>
      <c r="AL149" s="40">
        <f t="shared" si="43"/>
        <v>1</v>
      </c>
      <c r="AM149" s="50" t="str">
        <f t="shared" si="44"/>
        <v>COTES DE PORC SAUCE ROBERT</v>
      </c>
      <c r="AN149" s="1"/>
      <c r="AO149" s="1"/>
      <c r="AP149" s="26" t="s">
        <v>471</v>
      </c>
      <c r="AQ149" s="1"/>
      <c r="AR149" s="1"/>
      <c r="AS149" s="1"/>
      <c r="AT149" s="1"/>
      <c r="AU149" s="1"/>
      <c r="AV149" s="1"/>
      <c r="AW149" s="1"/>
      <c r="BJ149" s="229">
        <v>1</v>
      </c>
    </row>
    <row r="150" spans="1:62" ht="20.100000000000001" customHeight="1" thickBot="1" x14ac:dyDescent="0.3">
      <c r="A150" s="232" t="s">
        <v>237</v>
      </c>
      <c r="B150" s="178">
        <f t="shared" si="31"/>
        <v>0</v>
      </c>
      <c r="C150" s="156"/>
      <c r="D150" s="157"/>
      <c r="E150" s="157"/>
      <c r="F150" s="157"/>
      <c r="G150" s="157"/>
      <c r="H150" s="157"/>
      <c r="I150" s="158"/>
      <c r="J150" s="131" t="s">
        <v>237</v>
      </c>
      <c r="K150" s="255" t="str">
        <f t="shared" si="32"/>
        <v>A</v>
      </c>
      <c r="L150" s="341"/>
      <c r="M150" s="341"/>
      <c r="N150" s="341"/>
      <c r="O150" s="341"/>
      <c r="P150" s="341"/>
      <c r="Q150" s="1"/>
      <c r="R150" s="70" t="s">
        <v>571</v>
      </c>
      <c r="S150" s="112" t="s">
        <v>63</v>
      </c>
      <c r="T150" s="72"/>
      <c r="U150" s="72"/>
      <c r="V150" s="72"/>
      <c r="W150" s="73" t="s">
        <v>64</v>
      </c>
      <c r="X150" s="46" t="str">
        <f t="shared" si="38"/>
        <v/>
      </c>
      <c r="Y150" s="46" t="str">
        <f>IF(NOT(AND(LEFT(R150,1)="L",R150&lt;&gt;"LIGNE")),"",IF(UPPER(TRIM(W150))="QS","Qt. suffisante",IF(AJ150="","",IF(AF150="MASSE",IF(AJ150&gt;=1,"Kg","g"),IF(AF150="VOLUME",IF(AJ150&gt;=1,"L","cl"),IFERROR(VLOOKUP(UPPER(TRIM(V150)),AP4:AS49,4,FALSE),V150))))))</f>
        <v/>
      </c>
      <c r="Z150" s="45" t="str">
        <f t="shared" si="39"/>
        <v/>
      </c>
      <c r="AA150" s="45" t="str">
        <f>IF(NOT(AND(LEFT(R150,1)="L",R150&lt;&gt;"LIGNE")),"",IF(UPPER(TRIM(W150))="QS","Qt. suffisante",IF(AI150="","",IF(AF150="MASSE",IF(AI150&gt;=1,"Kg","g"),IF(AF150="VOLUME",IF(AI150&gt;=1,"L","cl"),IFERROR(VLOOKUP(UPPER(TRIM(V150)),AP4:AS49,4,FALSE),V150))))))</f>
        <v/>
      </c>
      <c r="AB150" s="47" t="str">
        <f t="shared" si="33"/>
        <v/>
      </c>
      <c r="AC150" s="47" t="str">
        <f t="shared" si="34"/>
        <v/>
      </c>
      <c r="AD150" s="47" t="str">
        <f t="shared" si="40"/>
        <v/>
      </c>
      <c r="AE150" s="1"/>
      <c r="AF150" s="48" t="str">
        <f>IF(NOT(AND(LEFT(R150,1)="L",R150&lt;&gt;"LIGNE")),"",IFERROR(VLOOKUP(UPPER(TRIM(V150)),AP4:AS49,2,FALSE),""))</f>
        <v/>
      </c>
      <c r="AG150" s="49" t="str">
        <f>IF(NOT(AND(LEFT(R150,1)="L",R150&lt;&gt;"LIGNE")),"",IFERROR(VLOOKUP(UPPER(TRIM(V150)),AP4:AS49,3,FALSE),""))</f>
        <v/>
      </c>
      <c r="AH150" s="49" t="str">
        <f t="shared" si="35"/>
        <v/>
      </c>
      <c r="AI150" s="49" t="str">
        <f t="shared" si="41"/>
        <v/>
      </c>
      <c r="AJ150" s="49" t="str">
        <f t="shared" si="42"/>
        <v/>
      </c>
      <c r="AK150" s="40">
        <f>IF(R150="RECETTE","",IF(R150="PRINCIPAL AUTEUR",IF(OR(S150="",T150="",V150="",W150="",S150=0),"",IFERROR(IF(OR(VLOOKUP(UPPER(TRIM(SUBSTITUTE(T150,CHAR(160)," "))),AP4:AS49,2,FALSE)&lt;&gt;VLOOKUP(UPPER(TRIM(SUBSTITUTE(W150,CHAR(160)," "))),AP4:AS49,2,FALSE),AND(VLOOKUP(UPPER(TRIM(SUBSTITUTE(T150,CHAR(160)," "))),AP4:AS49,2,FALSE)="AUTRE",UPPER(TRIM(SUBSTITUTE(T150,CHAR(160)," ")))&lt;&gt;UPPER(TRIM(SUBSTITUTE(W150,CHAR(160)," "))))),"",(V150*VLOOKUP(UPPER(TRIM(SUBSTITUTE(W150,CHAR(160)," "))),AP4:AS49,3,FALSE))/(S150*VLOOKUP(UPPER(TRIM(SUBSTITUTE(T150,CHAR(160)," "))),AP4:AS49,3,FALSE))),"")),IFERROR(AK149,"")))</f>
        <v>0.94117647058823528</v>
      </c>
      <c r="AL150" s="40">
        <f t="shared" si="43"/>
        <v>1</v>
      </c>
      <c r="AM150" s="50" t="str">
        <f t="shared" si="44"/>
        <v>COTES DE PORC SAUCE ROBERT</v>
      </c>
      <c r="AN150" s="1"/>
      <c r="AO150" s="1"/>
      <c r="AP150" s="51" t="s">
        <v>0</v>
      </c>
      <c r="AQ150" s="1"/>
      <c r="AR150" s="1"/>
      <c r="AS150" s="1"/>
      <c r="AT150" s="1"/>
      <c r="AU150" s="1"/>
      <c r="AV150" s="1"/>
      <c r="AW150" s="1"/>
      <c r="BJ150" s="229">
        <v>1</v>
      </c>
    </row>
    <row r="151" spans="1:62" ht="20.100000000000001" customHeight="1" thickBot="1" x14ac:dyDescent="0.3">
      <c r="A151" s="232" t="s">
        <v>237</v>
      </c>
      <c r="B151" s="178">
        <f t="shared" si="31"/>
        <v>0</v>
      </c>
      <c r="C151" s="156"/>
      <c r="D151" s="157"/>
      <c r="E151" s="157"/>
      <c r="F151" s="157"/>
      <c r="G151" s="157"/>
      <c r="H151" s="157"/>
      <c r="I151" s="158"/>
      <c r="J151" s="131" t="s">
        <v>237</v>
      </c>
      <c r="K151" s="255" t="str">
        <f t="shared" si="32"/>
        <v>►</v>
      </c>
      <c r="L151" s="341"/>
      <c r="M151" s="341"/>
      <c r="N151" s="341"/>
      <c r="O151" s="341"/>
      <c r="P151" s="341"/>
      <c r="Q151" s="1"/>
      <c r="R151" s="1"/>
      <c r="S151" s="77"/>
      <c r="T151" s="77"/>
      <c r="U151" s="77"/>
      <c r="V151" s="77"/>
      <c r="W151" s="1"/>
      <c r="X151" s="46" t="str">
        <f t="shared" si="38"/>
        <v/>
      </c>
      <c r="Y151" s="46" t="str">
        <f>IF(NOT(AND(LEFT(R151,1)="L",R151&lt;&gt;"LIGNE")),"",IF(UPPER(TRIM(W151))="QS","Qt. suffisante",IF(AJ151="","",IF(AF151="MASSE",IF(AJ151&gt;=1,"Kg","g"),IF(AF151="VOLUME",IF(AJ151&gt;=1,"L","cl"),IFERROR(VLOOKUP(UPPER(TRIM(V151)),AP4:AS49,4,FALSE),V151))))))</f>
        <v/>
      </c>
      <c r="Z151" s="45" t="str">
        <f t="shared" si="39"/>
        <v/>
      </c>
      <c r="AA151" s="45" t="str">
        <f>IF(NOT(AND(LEFT(R151,1)="L",R151&lt;&gt;"LIGNE")),"",IF(UPPER(TRIM(W151))="QS","Qt. suffisante",IF(AI151="","",IF(AF151="MASSE",IF(AI151&gt;=1,"Kg","g"),IF(AF151="VOLUME",IF(AI151&gt;=1,"L","cl"),IFERROR(VLOOKUP(UPPER(TRIM(V151)),AP4:AS49,4,FALSE),V151))))))</f>
        <v/>
      </c>
      <c r="AB151" s="47" t="str">
        <f t="shared" si="33"/>
        <v/>
      </c>
      <c r="AC151" s="47" t="str">
        <f t="shared" si="34"/>
        <v/>
      </c>
      <c r="AD151" s="47" t="str">
        <f t="shared" si="40"/>
        <v/>
      </c>
      <c r="AE151" s="1"/>
      <c r="AF151" s="48" t="str">
        <f>IF(NOT(AND(LEFT(R151,1)="L",R151&lt;&gt;"LIGNE")),"",IFERROR(VLOOKUP(UPPER(TRIM(V151)),AP4:AS49,2,FALSE),""))</f>
        <v/>
      </c>
      <c r="AG151" s="49" t="str">
        <f>IF(NOT(AND(LEFT(R151,1)="L",R151&lt;&gt;"LIGNE")),"",IFERROR(VLOOKUP(UPPER(TRIM(V151)),AP4:AS49,3,FALSE),""))</f>
        <v/>
      </c>
      <c r="AH151" s="49" t="str">
        <f t="shared" si="35"/>
        <v/>
      </c>
      <c r="AI151" s="49" t="str">
        <f t="shared" si="41"/>
        <v/>
      </c>
      <c r="AJ151" s="49" t="str">
        <f t="shared" si="42"/>
        <v/>
      </c>
      <c r="AK151" s="40">
        <f>IF(R151="RECETTE","",IF(R151="PRINCIPAL AUTEUR",IF(OR(S151="",T151="",V151="",W151="",S151=0),"",IFERROR(IF(OR(VLOOKUP(UPPER(TRIM(SUBSTITUTE(T151,CHAR(160)," "))),AP4:AS49,2,FALSE)&lt;&gt;VLOOKUP(UPPER(TRIM(SUBSTITUTE(W151,CHAR(160)," "))),AP4:AS49,2,FALSE),AND(VLOOKUP(UPPER(TRIM(SUBSTITUTE(T151,CHAR(160)," "))),AP4:AS49,2,FALSE)="AUTRE",UPPER(TRIM(SUBSTITUTE(T151,CHAR(160)," ")))&lt;&gt;UPPER(TRIM(SUBSTITUTE(W151,CHAR(160)," "))))),"",(V151*VLOOKUP(UPPER(TRIM(SUBSTITUTE(W151,CHAR(160)," "))),AP4:AS49,3,FALSE))/(S151*VLOOKUP(UPPER(TRIM(SUBSTITUTE(T151,CHAR(160)," "))),AP4:AS49,3,FALSE))),"")),IFERROR(AK150,"")))</f>
        <v>0.94117647058823528</v>
      </c>
      <c r="AL151" s="40">
        <f t="shared" si="43"/>
        <v>1</v>
      </c>
      <c r="AM151" s="50" t="str">
        <f t="shared" si="44"/>
        <v>COTES DE PORC SAUCE ROBERT</v>
      </c>
      <c r="AN151" s="1"/>
      <c r="AO151" s="1"/>
      <c r="AP151" s="55" t="s">
        <v>314</v>
      </c>
      <c r="AQ151" s="1"/>
      <c r="AR151" s="1"/>
      <c r="AS151" s="1"/>
      <c r="AT151" s="1"/>
      <c r="AU151" s="1"/>
      <c r="AV151" s="1"/>
      <c r="AW151" s="1"/>
      <c r="BJ151" s="229">
        <v>1</v>
      </c>
    </row>
    <row r="152" spans="1:62" ht="20.100000000000001" customHeight="1" x14ac:dyDescent="0.25">
      <c r="A152" s="232" t="s">
        <v>237</v>
      </c>
      <c r="B152" s="178">
        <f t="shared" si="31"/>
        <v>0</v>
      </c>
      <c r="C152" s="156"/>
      <c r="D152" s="157"/>
      <c r="E152" s="157"/>
      <c r="F152" s="157"/>
      <c r="G152" s="157"/>
      <c r="H152" s="157"/>
      <c r="I152" s="158"/>
      <c r="J152" s="131" t="s">
        <v>237</v>
      </c>
      <c r="K152" s="255" t="str">
        <f t="shared" si="32"/>
        <v>A</v>
      </c>
      <c r="L152" s="341"/>
      <c r="M152" s="341"/>
      <c r="N152" s="341"/>
      <c r="O152" s="341"/>
      <c r="P152" s="341"/>
      <c r="Q152" s="1"/>
      <c r="R152" s="95" t="s">
        <v>31</v>
      </c>
      <c r="S152" s="32" t="s">
        <v>163</v>
      </c>
      <c r="T152" s="32"/>
      <c r="U152" s="430" t="s">
        <v>33</v>
      </c>
      <c r="V152" s="430"/>
      <c r="W152" s="33" t="s">
        <v>164</v>
      </c>
      <c r="X152" s="46" t="str">
        <f t="shared" si="38"/>
        <v/>
      </c>
      <c r="Y152" s="46" t="str">
        <f>IF(NOT(AND(LEFT(R152,1)="L",R152&lt;&gt;"LIGNE")),"",IF(UPPER(TRIM(W152))="QS","Qt. suffisante",IF(AJ152="","",IF(AF152="MASSE",IF(AJ152&gt;=1,"Kg","g"),IF(AF152="VOLUME",IF(AJ152&gt;=1,"L","cl"),IFERROR(VLOOKUP(UPPER(TRIM(V152)),AP4:AS49,4,FALSE),V152))))))</f>
        <v/>
      </c>
      <c r="Z152" s="45" t="str">
        <f t="shared" si="39"/>
        <v/>
      </c>
      <c r="AA152" s="45" t="str">
        <f>IF(NOT(AND(LEFT(R152,1)="L",R152&lt;&gt;"LIGNE")),"",IF(UPPER(TRIM(W152))="QS","Qt. suffisante",IF(AI152="","",IF(AF152="MASSE",IF(AI152&gt;=1,"Kg","g"),IF(AF152="VOLUME",IF(AI152&gt;=1,"L","cl"),IFERROR(VLOOKUP(UPPER(TRIM(V152)),AP4:AS49,4,FALSE),V152))))))</f>
        <v/>
      </c>
      <c r="AB152" s="47" t="str">
        <f t="shared" si="33"/>
        <v/>
      </c>
      <c r="AC152" s="47" t="str">
        <f t="shared" si="34"/>
        <v/>
      </c>
      <c r="AD152" s="47" t="str">
        <f t="shared" si="40"/>
        <v/>
      </c>
      <c r="AE152" s="1"/>
      <c r="AF152" s="48" t="str">
        <f>IF(NOT(AND(LEFT(R152,1)="L",R152&lt;&gt;"LIGNE")),"",IFERROR(VLOOKUP(UPPER(TRIM(V152)),AP4:AS49,2,FALSE),""))</f>
        <v/>
      </c>
      <c r="AG152" s="49" t="str">
        <f>IF(NOT(AND(LEFT(R152,1)="L",R152&lt;&gt;"LIGNE")),"",IFERROR(VLOOKUP(UPPER(TRIM(V152)),AP4:AS49,3,FALSE),""))</f>
        <v/>
      </c>
      <c r="AH152" s="49" t="str">
        <f t="shared" si="35"/>
        <v/>
      </c>
      <c r="AI152" s="49" t="str">
        <f t="shared" si="41"/>
        <v/>
      </c>
      <c r="AJ152" s="49" t="str">
        <f t="shared" si="42"/>
        <v/>
      </c>
      <c r="AK152" s="40" t="str">
        <f>IF(R152="RECETTE","",IF(R152="PRINCIPAL AUTEUR",IF(OR(S152="",T152="",V152="",W152="",S152=0),"",IFERROR(IF(OR(VLOOKUP(UPPER(TRIM(SUBSTITUTE(T152,CHAR(160)," "))),AP4:AS49,2,FALSE)&lt;&gt;VLOOKUP(UPPER(TRIM(SUBSTITUTE(W152,CHAR(160)," "))),AP4:AS49,2,FALSE),AND(VLOOKUP(UPPER(TRIM(SUBSTITUTE(T152,CHAR(160)," "))),AP4:AS49,2,FALSE)="AUTRE",UPPER(TRIM(SUBSTITUTE(T152,CHAR(160)," ")))&lt;&gt;UPPER(TRIM(SUBSTITUTE(W152,CHAR(160)," "))))),"",(V152*VLOOKUP(UPPER(TRIM(SUBSTITUTE(W152,CHAR(160)," "))),AP4:AS49,3,FALSE))/(S152*VLOOKUP(UPPER(TRIM(SUBSTITUTE(T152,CHAR(160)," "))),AP4:AS49,3,FALSE))),"")),IFERROR(AK151,"")))</f>
        <v/>
      </c>
      <c r="AL152" s="40" t="str">
        <f t="shared" si="43"/>
        <v/>
      </c>
      <c r="AM152" s="50" t="str">
        <f t="shared" si="44"/>
        <v>COTES DE PORC A L'ANANAS</v>
      </c>
      <c r="AN152" s="1"/>
      <c r="AO152" s="1"/>
      <c r="AP152" s="55" t="s">
        <v>312</v>
      </c>
      <c r="AQ152" s="1"/>
      <c r="AR152" s="1"/>
      <c r="AS152" s="1"/>
      <c r="AT152" s="1"/>
      <c r="AU152" s="1"/>
      <c r="AV152" s="1"/>
      <c r="AW152" s="1"/>
      <c r="BJ152" s="229">
        <v>1</v>
      </c>
    </row>
    <row r="153" spans="1:62" ht="20.100000000000001" customHeight="1" x14ac:dyDescent="0.25">
      <c r="A153" s="232" t="s">
        <v>237</v>
      </c>
      <c r="B153" s="178">
        <f t="shared" si="31"/>
        <v>0</v>
      </c>
      <c r="C153" s="156"/>
      <c r="D153" s="157"/>
      <c r="E153" s="157"/>
      <c r="F153" s="157"/>
      <c r="G153" s="157"/>
      <c r="H153" s="157"/>
      <c r="I153" s="158"/>
      <c r="J153" s="131" t="s">
        <v>237</v>
      </c>
      <c r="K153" s="255" t="str">
        <f t="shared" si="32"/>
        <v>A</v>
      </c>
      <c r="L153" s="341"/>
      <c r="M153" s="341"/>
      <c r="N153" s="341"/>
      <c r="O153" s="341"/>
      <c r="P153" s="341"/>
      <c r="Q153" s="1"/>
      <c r="R153" s="98" t="s">
        <v>35</v>
      </c>
      <c r="S153" s="99" t="s">
        <v>512</v>
      </c>
      <c r="T153" s="100">
        <v>100</v>
      </c>
      <c r="U153" s="101" t="s">
        <v>513</v>
      </c>
      <c r="V153" s="102">
        <v>80</v>
      </c>
      <c r="W153" s="103" t="s">
        <v>35</v>
      </c>
      <c r="X153" s="46" t="str">
        <f t="shared" si="38"/>
        <v/>
      </c>
      <c r="Y153" s="46" t="str">
        <f>IF(NOT(AND(LEFT(R153,1)="L",R153&lt;&gt;"LIGNE")),"",IF(UPPER(TRIM(W153))="QS","Qt. suffisante",IF(AJ153="","",IF(AF153="MASSE",IF(AJ153&gt;=1,"Kg","g"),IF(AF153="VOLUME",IF(AJ153&gt;=1,"L","cl"),IFERROR(VLOOKUP(UPPER(TRIM(V153)),AP4:AS49,4,FALSE),V153))))))</f>
        <v/>
      </c>
      <c r="Z153" s="45" t="str">
        <f t="shared" si="39"/>
        <v/>
      </c>
      <c r="AA153" s="45" t="str">
        <f>IF(NOT(AND(LEFT(R153,1)="L",R153&lt;&gt;"LIGNE")),"",IF(UPPER(TRIM(W153))="QS","Qt. suffisante",IF(AI153="","",IF(AF153="MASSE",IF(AI153&gt;=1,"Kg","g"),IF(AF153="VOLUME",IF(AI153&gt;=1,"L","cl"),IFERROR(VLOOKUP(UPPER(TRIM(V153)),AP4:AS49,4,FALSE),V153))))))</f>
        <v/>
      </c>
      <c r="AB153" s="47" t="str">
        <f t="shared" si="33"/>
        <v/>
      </c>
      <c r="AC153" s="47" t="str">
        <f t="shared" si="34"/>
        <v/>
      </c>
      <c r="AD153" s="47" t="str">
        <f t="shared" si="40"/>
        <v/>
      </c>
      <c r="AE153" s="1"/>
      <c r="AF153" s="48" t="str">
        <f>IF(NOT(AND(LEFT(R153,1)="L",R153&lt;&gt;"LIGNE")),"",IFERROR(VLOOKUP(UPPER(TRIM(V153)),AP4:AS49,2,FALSE),""))</f>
        <v/>
      </c>
      <c r="AG153" s="49" t="str">
        <f>IF(NOT(AND(LEFT(R153,1)="L",R153&lt;&gt;"LIGNE")),"",IFERROR(VLOOKUP(UPPER(TRIM(V153)),AP4:AS49,3,FALSE),""))</f>
        <v/>
      </c>
      <c r="AH153" s="49" t="str">
        <f t="shared" si="35"/>
        <v/>
      </c>
      <c r="AI153" s="49" t="str">
        <f t="shared" si="41"/>
        <v/>
      </c>
      <c r="AJ153" s="49" t="str">
        <f t="shared" si="42"/>
        <v/>
      </c>
      <c r="AK153" s="40" t="str">
        <f>IF(R153="RECETTE","",IF(R153="PRINCIPAL AUTEUR",IF(OR(S153="",T153="",V153="",W153="",S153=0),"",IFERROR(IF(OR(VLOOKUP(UPPER(TRIM(SUBSTITUTE(T153,CHAR(160)," "))),AP4:AS49,2,FALSE)&lt;&gt;VLOOKUP(UPPER(TRIM(SUBSTITUTE(W153,CHAR(160)," "))),AP4:AS49,2,FALSE),AND(VLOOKUP(UPPER(TRIM(SUBSTITUTE(T153,CHAR(160)," "))),AP4:AS49,2,FALSE)="AUTRE",UPPER(TRIM(SUBSTITUTE(T153,CHAR(160)," ")))&lt;&gt;UPPER(TRIM(SUBSTITUTE(W153,CHAR(160)," "))))),"",(V153*VLOOKUP(UPPER(TRIM(SUBSTITUTE(W153,CHAR(160)," "))),AP4:AS49,3,FALSE))/(S153*VLOOKUP(UPPER(TRIM(SUBSTITUTE(T153,CHAR(160)," "))),AP4:AS49,3,FALSE))),"")),IFERROR(AK152,"")))</f>
        <v/>
      </c>
      <c r="AL153" s="40">
        <f t="shared" si="43"/>
        <v>0.8</v>
      </c>
      <c r="AM153" s="50" t="str">
        <f t="shared" si="44"/>
        <v>COTES DE PORC A L'ANANAS</v>
      </c>
      <c r="AN153" s="1"/>
      <c r="AO153" s="1"/>
      <c r="AP153" s="55" t="s">
        <v>311</v>
      </c>
      <c r="AQ153" s="1"/>
      <c r="AR153" s="1"/>
      <c r="AS153" s="1"/>
      <c r="AT153" s="1"/>
      <c r="AU153" s="1"/>
      <c r="AV153" s="1"/>
      <c r="AW153" s="1"/>
      <c r="BJ153" s="229">
        <v>1</v>
      </c>
    </row>
    <row r="154" spans="1:62" ht="20.100000000000001" customHeight="1" x14ac:dyDescent="0.25">
      <c r="A154" s="232" t="s">
        <v>237</v>
      </c>
      <c r="B154" s="178">
        <f t="shared" si="31"/>
        <v>0</v>
      </c>
      <c r="C154" s="156"/>
      <c r="D154" s="157"/>
      <c r="E154" s="157"/>
      <c r="F154" s="157"/>
      <c r="G154" s="157"/>
      <c r="H154" s="157"/>
      <c r="I154" s="158"/>
      <c r="J154" s="131" t="s">
        <v>237</v>
      </c>
      <c r="K154" s="255" t="str">
        <f t="shared" si="32"/>
        <v>A</v>
      </c>
      <c r="L154" s="341"/>
      <c r="M154" s="341"/>
      <c r="N154" s="341"/>
      <c r="O154" s="341"/>
      <c r="P154" s="341"/>
      <c r="Q154" s="1"/>
      <c r="R154" s="98" t="s">
        <v>37</v>
      </c>
      <c r="S154" s="104">
        <f>U157</f>
        <v>17</v>
      </c>
      <c r="T154" s="105" t="str">
        <f>V157</f>
        <v>Kg</v>
      </c>
      <c r="U154" s="106" t="s">
        <v>515</v>
      </c>
      <c r="V154" s="107">
        <v>41</v>
      </c>
      <c r="W154" s="15" t="s">
        <v>323</v>
      </c>
      <c r="X154" s="46" t="str">
        <f t="shared" si="38"/>
        <v/>
      </c>
      <c r="Y154" s="46" t="str">
        <f>IF(NOT(AND(LEFT(R154,1)="L",R154&lt;&gt;"LIGNE")),"",IF(UPPER(TRIM(W154))="QS","Qt. suffisante",IF(AJ154="","",IF(AF154="MASSE",IF(AJ154&gt;=1,"Kg","g"),IF(AF154="VOLUME",IF(AJ154&gt;=1,"L","cl"),IFERROR(VLOOKUP(UPPER(TRIM(V154)),AP4:AS49,4,FALSE),V154))))))</f>
        <v/>
      </c>
      <c r="Z154" s="45" t="str">
        <f t="shared" si="39"/>
        <v/>
      </c>
      <c r="AA154" s="45" t="str">
        <f>IF(NOT(AND(LEFT(R154,1)="L",R154&lt;&gt;"LIGNE")),"",IF(UPPER(TRIM(W154))="QS","Qt. suffisante",IF(AI154="","",IF(AF154="MASSE",IF(AI154&gt;=1,"Kg","g"),IF(AF154="VOLUME",IF(AI154&gt;=1,"L","cl"),IFERROR(VLOOKUP(UPPER(TRIM(V154)),AP4:AS49,4,FALSE),V154))))))</f>
        <v/>
      </c>
      <c r="AB154" s="47" t="str">
        <f t="shared" si="33"/>
        <v>OK</v>
      </c>
      <c r="AC154" s="47" t="str">
        <f t="shared" si="34"/>
        <v>MASSE</v>
      </c>
      <c r="AD154" s="47" t="str">
        <f t="shared" si="40"/>
        <v>MASSE</v>
      </c>
      <c r="AE154" s="1"/>
      <c r="AF154" s="48" t="str">
        <f>IF(NOT(AND(LEFT(R154,1)="L",R154&lt;&gt;"LIGNE")),"",IFERROR(VLOOKUP(UPPER(TRIM(V154)),AP4:AS49,2,FALSE),""))</f>
        <v/>
      </c>
      <c r="AG154" s="49" t="str">
        <f>IF(NOT(AND(LEFT(R154,1)="L",R154&lt;&gt;"LIGNE")),"",IFERROR(VLOOKUP(UPPER(TRIM(V154)),AP4:AS49,3,FALSE),""))</f>
        <v/>
      </c>
      <c r="AH154" s="49" t="str">
        <f t="shared" si="35"/>
        <v/>
      </c>
      <c r="AI154" s="49" t="str">
        <f t="shared" si="41"/>
        <v/>
      </c>
      <c r="AJ154" s="49" t="str">
        <f t="shared" si="42"/>
        <v/>
      </c>
      <c r="AK154" s="40">
        <f>IF(R154="RECETTE","",IF(R154="PRINCIPAL AUTEUR",IF(OR(S154="",T154="",V154="",W154="",S154=0),"",IFERROR(IF(OR(VLOOKUP(UPPER(TRIM(SUBSTITUTE(T154,CHAR(160)," "))),AP4:AS49,2,FALSE)&lt;&gt;VLOOKUP(UPPER(TRIM(SUBSTITUTE(W154,CHAR(160)," "))),AP4:AS49,2,FALSE),AND(VLOOKUP(UPPER(TRIM(SUBSTITUTE(T154,CHAR(160)," "))),AP4:AS49,2,FALSE)="AUTRE",UPPER(TRIM(SUBSTITUTE(T154,CHAR(160)," ")))&lt;&gt;UPPER(TRIM(SUBSTITUTE(W154,CHAR(160)," "))))),"",(V154*VLOOKUP(UPPER(TRIM(SUBSTITUTE(W154,CHAR(160)," "))),AP4:AS49,3,FALSE))/(S154*VLOOKUP(UPPER(TRIM(SUBSTITUTE(T154,CHAR(160)," "))),AP4:AS49,3,FALSE))),"")),IFERROR(AK153,"")))</f>
        <v>2.4117647058823528</v>
      </c>
      <c r="AL154" s="40">
        <f t="shared" si="43"/>
        <v>0.8</v>
      </c>
      <c r="AM154" s="50" t="str">
        <f t="shared" si="44"/>
        <v>COTES DE PORC A L'ANANAS</v>
      </c>
      <c r="AN154" s="1"/>
      <c r="AO154" s="1"/>
      <c r="AP154" s="64" t="s">
        <v>318</v>
      </c>
      <c r="AQ154" s="1"/>
      <c r="AR154" s="1"/>
      <c r="AS154" s="1"/>
      <c r="AT154" s="1"/>
      <c r="AU154" s="1"/>
      <c r="AV154" s="1"/>
      <c r="AW154" s="1"/>
      <c r="BJ154" s="229">
        <v>1</v>
      </c>
    </row>
    <row r="155" spans="1:62" ht="20.100000000000001" customHeight="1" x14ac:dyDescent="0.25">
      <c r="A155" s="232" t="s">
        <v>237</v>
      </c>
      <c r="B155" s="178">
        <f t="shared" si="31"/>
        <v>0</v>
      </c>
      <c r="C155" s="156"/>
      <c r="D155" s="157"/>
      <c r="E155" s="157"/>
      <c r="F155" s="157"/>
      <c r="G155" s="157"/>
      <c r="H155" s="157"/>
      <c r="I155" s="158"/>
      <c r="J155" s="131" t="s">
        <v>237</v>
      </c>
      <c r="K155" s="255" t="str">
        <f t="shared" si="32"/>
        <v>A</v>
      </c>
      <c r="L155" s="341"/>
      <c r="M155" s="341"/>
      <c r="N155" s="341"/>
      <c r="O155" s="341"/>
      <c r="P155" s="341"/>
      <c r="Q155" s="1"/>
      <c r="R155" s="222"/>
      <c r="S155" s="224" t="s">
        <v>575</v>
      </c>
      <c r="T155" s="218" t="str">
        <f>IF(AND(COUNTIF(T157:T177,"*~**")=0,COUNTIF(T157:T177,"*~?*")=0),"",IF(COUNTIF(T157:T177,"*~**")&gt;0,COUNTIF(T157:T177,"*~**")&amp;" allergène"&amp;IF(COUNTIF(T157:T177,"*~**")&gt;1,"s","")&amp;" repéré"&amp;IF(COUNTIF(T157:T177,"*~**")&gt;1,"s","")&amp;" par *","")&amp;IF(AND(COUNTIF(T157:T177,"*~**")&gt;0,COUNTIF(T157:T177,"*~?*")&gt;0)," | ","")&amp;IF(COUNTIF(T157:T177,"*~?*")&gt;0,COUNTIF(T157:T177,"*~?*")&amp;" produit"&amp;IF(COUNTIF(T157:T177,"*~?*")&gt;1,"s","")&amp;" à vérifier par ?",""))</f>
        <v>1 allergène repéré par * | 2 produits à vérifier par ?</v>
      </c>
      <c r="U155" s="225"/>
      <c r="V155" s="226"/>
      <c r="W155" s="217"/>
      <c r="X155" s="46" t="str">
        <f t="shared" si="38"/>
        <v/>
      </c>
      <c r="Y155" s="46" t="str">
        <f>IF(NOT(AND(LEFT(R155,1)="L",R155&lt;&gt;"LIGNE")),"",IF(UPPER(TRIM(W155))="QS","Qt. suffisante",IF(AJ155="","",IF(AF155="MASSE",IF(AJ155&gt;=1,"Kg","g"),IF(AF155="VOLUME",IF(AJ155&gt;=1,"L","cl"),IFERROR(VLOOKUP(UPPER(TRIM(V155)),AP4:AS49,4,FALSE),V155))))))</f>
        <v/>
      </c>
      <c r="Z155" s="45" t="str">
        <f t="shared" si="39"/>
        <v/>
      </c>
      <c r="AA155" s="45" t="str">
        <f>IF(NOT(AND(LEFT(R155,1)="L",R155&lt;&gt;"LIGNE")),"",IF(UPPER(TRIM(W155))="QS","Qt. suffisante",IF(AI155="","",IF(AF155="MASSE",IF(AI155&gt;=1,"Kg","g"),IF(AF155="VOLUME",IF(AI155&gt;=1,"L","cl"),IFERROR(VLOOKUP(UPPER(TRIM(V155)),AP4:AS49,4,FALSE),V155))))))</f>
        <v/>
      </c>
      <c r="AB155" s="47" t="str">
        <f t="shared" si="33"/>
        <v/>
      </c>
      <c r="AC155" s="47" t="str">
        <f t="shared" si="34"/>
        <v/>
      </c>
      <c r="AD155" s="47" t="str">
        <f t="shared" si="40"/>
        <v/>
      </c>
      <c r="AE155" s="1"/>
      <c r="AF155" s="48" t="str">
        <f>IF(NOT(AND(LEFT(R155,1)="L",R155&lt;&gt;"LIGNE")),"",IFERROR(VLOOKUP(UPPER(TRIM(V155)),AP4:AS49,2,FALSE),""))</f>
        <v/>
      </c>
      <c r="AG155" s="49" t="str">
        <f>IF(NOT(AND(LEFT(R155,1)="L",R155&lt;&gt;"LIGNE")),"",IFERROR(VLOOKUP(UPPER(TRIM(V155)),AP4:AS49,3,FALSE),""))</f>
        <v/>
      </c>
      <c r="AH155" s="49" t="str">
        <f t="shared" si="35"/>
        <v/>
      </c>
      <c r="AI155" s="49" t="str">
        <f t="shared" si="41"/>
        <v/>
      </c>
      <c r="AJ155" s="49" t="str">
        <f t="shared" si="42"/>
        <v/>
      </c>
      <c r="AK155" s="40">
        <f>IF(R155="RECETTE","",IF(R155="PRINCIPAL AUTEUR",IF(OR(S155="",T155="",V155="",W155="",S155=0),"",IFERROR(IF(OR(VLOOKUP(UPPER(TRIM(SUBSTITUTE(T155,CHAR(160)," "))),AP4:AS49,2,FALSE)&lt;&gt;VLOOKUP(UPPER(TRIM(SUBSTITUTE(W155,CHAR(160)," "))),AP4:AS49,2,FALSE),AND(VLOOKUP(UPPER(TRIM(SUBSTITUTE(T155,CHAR(160)," "))),AP4:AS49,2,FALSE)="AUTRE",UPPER(TRIM(SUBSTITUTE(T155,CHAR(160)," ")))&lt;&gt;UPPER(TRIM(SUBSTITUTE(W155,CHAR(160)," "))))),"",(V155*VLOOKUP(UPPER(TRIM(SUBSTITUTE(W155,CHAR(160)," "))),AP4:AS49,3,FALSE))/(S155*VLOOKUP(UPPER(TRIM(SUBSTITUTE(T155,CHAR(160)," "))),AP4:AS49,3,FALSE))),"")),IFERROR(AK154,"")))</f>
        <v>2.4117647058823528</v>
      </c>
      <c r="AL155" s="40">
        <f t="shared" si="43"/>
        <v>0.8</v>
      </c>
      <c r="AM155" s="50" t="str">
        <f t="shared" si="44"/>
        <v>COTES DE PORC A L'ANANAS</v>
      </c>
      <c r="AN155" s="1"/>
      <c r="AO155" s="1"/>
      <c r="AP155" s="64" t="s">
        <v>316</v>
      </c>
      <c r="AQ155" s="1"/>
      <c r="AR155" s="1"/>
      <c r="AS155" s="1"/>
      <c r="AT155" s="1"/>
      <c r="AU155" s="1"/>
      <c r="AV155" s="1"/>
      <c r="AW155" s="1"/>
      <c r="BJ155" s="229">
        <v>1</v>
      </c>
    </row>
    <row r="156" spans="1:62" ht="20.100000000000001" customHeight="1" x14ac:dyDescent="0.25">
      <c r="A156" s="232" t="s">
        <v>237</v>
      </c>
      <c r="B156" s="178">
        <f t="shared" si="31"/>
        <v>0</v>
      </c>
      <c r="C156" s="156"/>
      <c r="D156" s="157"/>
      <c r="E156" s="157"/>
      <c r="F156" s="157"/>
      <c r="G156" s="157"/>
      <c r="H156" s="157"/>
      <c r="I156" s="158"/>
      <c r="J156" s="131" t="s">
        <v>237</v>
      </c>
      <c r="K156" s="255" t="str">
        <f t="shared" si="32"/>
        <v>A</v>
      </c>
      <c r="L156" s="341"/>
      <c r="M156" s="341"/>
      <c r="N156" s="341"/>
      <c r="O156" s="341"/>
      <c r="P156" s="341"/>
      <c r="Q156" s="1"/>
      <c r="R156" s="220" t="s">
        <v>38</v>
      </c>
      <c r="S156" s="191" t="s">
        <v>39</v>
      </c>
      <c r="T156" s="191" t="s">
        <v>525</v>
      </c>
      <c r="U156" s="191" t="s">
        <v>40</v>
      </c>
      <c r="V156" s="191" t="s">
        <v>41</v>
      </c>
      <c r="W156" s="221" t="s">
        <v>42</v>
      </c>
      <c r="X156" s="46" t="str">
        <f t="shared" si="38"/>
        <v/>
      </c>
      <c r="Y156" s="46" t="str">
        <f>IF(NOT(AND(LEFT(R156,1)="L",R156&lt;&gt;"LIGNE")),"",IF(UPPER(TRIM(W156))="QS","Qt. suffisante",IF(AJ156="","",IF(AF156="MASSE",IF(AJ156&gt;=1,"Kg","g"),IF(AF156="VOLUME",IF(AJ156&gt;=1,"L","cl"),IFERROR(VLOOKUP(UPPER(TRIM(V156)),AP4:AS49,4,FALSE),V156))))))</f>
        <v/>
      </c>
      <c r="Z156" s="45" t="str">
        <f t="shared" si="39"/>
        <v/>
      </c>
      <c r="AA156" s="45" t="str">
        <f>IF(NOT(AND(LEFT(R156,1)="L",R156&lt;&gt;"LIGNE")),"",IF(UPPER(TRIM(W156))="QS","Qt. suffisante",IF(AI156="","",IF(AF156="MASSE",IF(AI156&gt;=1,"Kg","g"),IF(AF156="VOLUME",IF(AI156&gt;=1,"L","cl"),IFERROR(VLOOKUP(UPPER(TRIM(V156)),AP4:AS49,4,FALSE),V156))))))</f>
        <v/>
      </c>
      <c r="AB156" s="47" t="str">
        <f t="shared" si="33"/>
        <v/>
      </c>
      <c r="AC156" s="47" t="str">
        <f t="shared" si="34"/>
        <v/>
      </c>
      <c r="AD156" s="47" t="str">
        <f t="shared" si="40"/>
        <v/>
      </c>
      <c r="AE156" s="1"/>
      <c r="AF156" s="48" t="str">
        <f>IF(NOT(AND(LEFT(R156,1)="L",R156&lt;&gt;"LIGNE")),"",IFERROR(VLOOKUP(UPPER(TRIM(V156)),AP4:AS49,2,FALSE),""))</f>
        <v/>
      </c>
      <c r="AG156" s="49" t="str">
        <f>IF(NOT(AND(LEFT(R156,1)="L",R156&lt;&gt;"LIGNE")),"",IFERROR(VLOOKUP(UPPER(TRIM(V156)),AP4:AS49,3,FALSE),""))</f>
        <v/>
      </c>
      <c r="AH156" s="49" t="str">
        <f t="shared" si="35"/>
        <v/>
      </c>
      <c r="AI156" s="49" t="str">
        <f t="shared" si="41"/>
        <v/>
      </c>
      <c r="AJ156" s="49" t="str">
        <f t="shared" si="42"/>
        <v/>
      </c>
      <c r="AK156" s="40">
        <f>IF(R156="RECETTE","",IF(R156="PRINCIPAL AUTEUR",IF(OR(S156="",T156="",V156="",W156="",S156=0),"",IFERROR(IF(OR(VLOOKUP(UPPER(TRIM(SUBSTITUTE(T156,CHAR(160)," "))),AP4:AS49,2,FALSE)&lt;&gt;VLOOKUP(UPPER(TRIM(SUBSTITUTE(W156,CHAR(160)," "))),AP4:AS49,2,FALSE),AND(VLOOKUP(UPPER(TRIM(SUBSTITUTE(T156,CHAR(160)," "))),AP4:AS49,2,FALSE)="AUTRE",UPPER(TRIM(SUBSTITUTE(T156,CHAR(160)," ")))&lt;&gt;UPPER(TRIM(SUBSTITUTE(W156,CHAR(160)," "))))),"",(V156*VLOOKUP(UPPER(TRIM(SUBSTITUTE(W156,CHAR(160)," "))),AP4:AS49,3,FALSE))/(S156*VLOOKUP(UPPER(TRIM(SUBSTITUTE(T156,CHAR(160)," "))),AP4:AS49,3,FALSE))),"")),IFERROR(AK155,"")))</f>
        <v>2.4117647058823528</v>
      </c>
      <c r="AL156" s="40">
        <f t="shared" si="43"/>
        <v>0.8</v>
      </c>
      <c r="AM156" s="50" t="str">
        <f t="shared" si="44"/>
        <v>COTES DE PORC A L'ANANAS</v>
      </c>
      <c r="AN156" s="1"/>
      <c r="AO156" s="1"/>
      <c r="AP156" s="64" t="s">
        <v>368</v>
      </c>
      <c r="AQ156" s="1"/>
      <c r="AR156" s="1"/>
      <c r="AS156" s="1"/>
      <c r="AT156" s="1"/>
      <c r="AU156" s="1"/>
      <c r="AV156" s="1"/>
      <c r="AW156" s="1"/>
      <c r="BJ156" s="229">
        <v>1</v>
      </c>
    </row>
    <row r="157" spans="1:62" ht="20.100000000000001" customHeight="1" x14ac:dyDescent="0.25">
      <c r="A157" s="232" t="s">
        <v>237</v>
      </c>
      <c r="B157" s="178">
        <f t="shared" si="31"/>
        <v>0</v>
      </c>
      <c r="C157" s="156"/>
      <c r="D157" s="157"/>
      <c r="E157" s="157"/>
      <c r="F157" s="157"/>
      <c r="G157" s="157"/>
      <c r="H157" s="157"/>
      <c r="I157" s="158"/>
      <c r="J157" s="131" t="s">
        <v>237</v>
      </c>
      <c r="K157" s="255" t="str">
        <f t="shared" si="32"/>
        <v>A</v>
      </c>
      <c r="L157" s="341"/>
      <c r="M157" s="341"/>
      <c r="N157" s="341"/>
      <c r="O157" s="341"/>
      <c r="P157" s="341"/>
      <c r="Q157" s="1"/>
      <c r="R157" s="186" t="s">
        <v>43</v>
      </c>
      <c r="S157" s="168" t="s">
        <v>524</v>
      </c>
      <c r="T157" s="58" t="s">
        <v>151</v>
      </c>
      <c r="U157" s="59">
        <v>17</v>
      </c>
      <c r="V157" s="15" t="s">
        <v>323</v>
      </c>
      <c r="W157" s="60"/>
      <c r="X157" s="46">
        <f t="shared" si="38"/>
        <v>13.6</v>
      </c>
      <c r="Y157" s="46" t="str">
        <f>IF(NOT(AND(LEFT(R157,1)="L",R157&lt;&gt;"LIGNE")),"",IF(UPPER(TRIM(W157))="QS","Qt. suffisante",IF(AJ157="","",IF(AF157="MASSE",IF(AJ157&gt;=1,"Kg","g"),IF(AF157="VOLUME",IF(AJ157&gt;=1,"L","cl"),IFERROR(VLOOKUP(UPPER(TRIM(V157)),AP4:AS49,4,FALSE),V157))))))</f>
        <v>Kg</v>
      </c>
      <c r="Z157" s="45">
        <f t="shared" si="39"/>
        <v>41</v>
      </c>
      <c r="AA157" s="45" t="str">
        <f>IF(NOT(AND(LEFT(R157,1)="L",R157&lt;&gt;"LIGNE")),"",IF(UPPER(TRIM(W157))="QS","Qt. suffisante",IF(AI157="","",IF(AF157="MASSE",IF(AI157&gt;=1,"Kg","g"),IF(AF157="VOLUME",IF(AI157&gt;=1,"L","cl"),IFERROR(VLOOKUP(UPPER(TRIM(V157)),AP4:AS49,4,FALSE),V157))))))</f>
        <v>Kg</v>
      </c>
      <c r="AB157" s="47" t="str">
        <f t="shared" si="33"/>
        <v>OK</v>
      </c>
      <c r="AC157" s="47" t="str">
        <f t="shared" si="34"/>
        <v/>
      </c>
      <c r="AD157" s="47" t="str">
        <f t="shared" si="40"/>
        <v/>
      </c>
      <c r="AE157" s="1"/>
      <c r="AF157" s="48" t="str">
        <f>IF(NOT(AND(LEFT(R157,1)="L",R157&lt;&gt;"LIGNE")),"",IFERROR(VLOOKUP(UPPER(TRIM(V157)),AP4:AS49,2,FALSE),""))</f>
        <v>MASSE</v>
      </c>
      <c r="AG157" s="49">
        <f>IF(NOT(AND(LEFT(R157,1)="L",R157&lt;&gt;"LIGNE")),"",IFERROR(VLOOKUP(UPPER(TRIM(V157)),AP4:AS49,3,FALSE),""))</f>
        <v>1</v>
      </c>
      <c r="AH157" s="49">
        <f t="shared" si="35"/>
        <v>17</v>
      </c>
      <c r="AI157" s="49">
        <f t="shared" si="41"/>
        <v>41</v>
      </c>
      <c r="AJ157" s="49">
        <f t="shared" si="42"/>
        <v>13.600000000000001</v>
      </c>
      <c r="AK157" s="40">
        <f>IF(R157="RECETTE","",IF(R157="PRINCIPAL AUTEUR",IF(OR(S157="",T157="",V157="",W157="",S157=0),"",IFERROR(IF(OR(VLOOKUP(UPPER(TRIM(SUBSTITUTE(T157,CHAR(160)," "))),AP4:AS49,2,FALSE)&lt;&gt;VLOOKUP(UPPER(TRIM(SUBSTITUTE(W157,CHAR(160)," "))),AP4:AS49,2,FALSE),AND(VLOOKUP(UPPER(TRIM(SUBSTITUTE(T157,CHAR(160)," "))),AP4:AS49,2,FALSE)="AUTRE",UPPER(TRIM(SUBSTITUTE(T157,CHAR(160)," ")))&lt;&gt;UPPER(TRIM(SUBSTITUTE(W157,CHAR(160)," "))))),"",(V157*VLOOKUP(UPPER(TRIM(SUBSTITUTE(W157,CHAR(160)," "))),AP4:AS49,3,FALSE))/(S157*VLOOKUP(UPPER(TRIM(SUBSTITUTE(T157,CHAR(160)," "))),AP4:AS49,3,FALSE))),"")),IFERROR(AK156,"")))</f>
        <v>2.4117647058823528</v>
      </c>
      <c r="AL157" s="40">
        <f t="shared" si="43"/>
        <v>0.8</v>
      </c>
      <c r="AM157" s="50" t="str">
        <f t="shared" si="44"/>
        <v>COTES DE PORC A L'ANANAS</v>
      </c>
      <c r="AN157" s="1"/>
      <c r="AO157" s="1"/>
      <c r="AP157" s="64" t="s">
        <v>49</v>
      </c>
      <c r="AQ157" s="1"/>
      <c r="AR157" s="1"/>
      <c r="AS157" s="1"/>
      <c r="AT157" s="1"/>
      <c r="AU157" s="1"/>
      <c r="AV157" s="1"/>
      <c r="AW157" s="1"/>
      <c r="BJ157" s="229">
        <v>1</v>
      </c>
    </row>
    <row r="158" spans="1:62" ht="20.100000000000001" customHeight="1" x14ac:dyDescent="0.25">
      <c r="A158" s="232" t="s">
        <v>237</v>
      </c>
      <c r="B158" s="178">
        <f t="shared" si="31"/>
        <v>0</v>
      </c>
      <c r="C158" s="156"/>
      <c r="D158" s="157"/>
      <c r="E158" s="157"/>
      <c r="F158" s="157"/>
      <c r="G158" s="157"/>
      <c r="H158" s="157"/>
      <c r="I158" s="158"/>
      <c r="J158" s="131" t="s">
        <v>237</v>
      </c>
      <c r="K158" s="255" t="str">
        <f t="shared" si="32"/>
        <v>A</v>
      </c>
      <c r="L158" s="341"/>
      <c r="M158" s="341"/>
      <c r="N158" s="341"/>
      <c r="O158" s="341"/>
      <c r="P158" s="341"/>
      <c r="Q158" s="1"/>
      <c r="R158" s="186" t="str" cm="1">
        <f t="array" ref="R158">IF(ISBLANK(V158),"","L"&amp;TEXT(--RIGHT(LOOKUP(2,1/(R157:R157&lt;&gt;""),R157:R157),3)+1,"000"))</f>
        <v>L002</v>
      </c>
      <c r="S158" s="110"/>
      <c r="T158" s="62" t="s">
        <v>74</v>
      </c>
      <c r="U158" s="63">
        <v>2</v>
      </c>
      <c r="V158" s="65" t="s">
        <v>448</v>
      </c>
      <c r="W158" s="60"/>
      <c r="X158" s="46">
        <f t="shared" si="38"/>
        <v>2</v>
      </c>
      <c r="Y158" s="46" t="str">
        <f>IF(NOT(AND(LEFT(R158,1)="L",R158&lt;&gt;"LIGNE")),"",IF(UPPER(TRIM(W158))="QS","Qt. suffisante",IF(AJ158="","",IF(AF158="MASSE",IF(AJ158&gt;=1,"Kg","g"),IF(AF158="VOLUME",IF(AJ158&gt;=1,"L","cl"),IFERROR(VLOOKUP(UPPER(TRIM(V158)),AP4:AS49,4,FALSE),V158))))))</f>
        <v>bte(s) 3/1</v>
      </c>
      <c r="Z158" s="45">
        <f t="shared" si="39"/>
        <v>5</v>
      </c>
      <c r="AA158" s="45" t="str">
        <f>IF(NOT(AND(LEFT(R158,1)="L",R158&lt;&gt;"LIGNE")),"",IF(UPPER(TRIM(W158))="QS","Qt. suffisante",IF(AI158="","",IF(AF158="MASSE",IF(AI158&gt;=1,"Kg","g"),IF(AF158="VOLUME",IF(AI158&gt;=1,"L","cl"),IFERROR(VLOOKUP(UPPER(TRIM(V158)),AP4:AS49,4,FALSE),V158))))))</f>
        <v>bte(s) 3/1</v>
      </c>
      <c r="AB158" s="47" t="str">
        <f t="shared" si="33"/>
        <v>OK</v>
      </c>
      <c r="AC158" s="47" t="str">
        <f t="shared" si="34"/>
        <v/>
      </c>
      <c r="AD158" s="47" t="str">
        <f t="shared" si="40"/>
        <v/>
      </c>
      <c r="AE158" s="1"/>
      <c r="AF158" s="48" t="str">
        <f>IF(NOT(AND(LEFT(R158,1)="L",R158&lt;&gt;"LIGNE")),"",IFERROR(VLOOKUP(UPPER(TRIM(V158)),AP4:AS49,2,FALSE),""))</f>
        <v>AUTRE</v>
      </c>
      <c r="AG158" s="49">
        <f>IF(NOT(AND(LEFT(R158,1)="L",R158&lt;&gt;"LIGNE")),"",IFERROR(VLOOKUP(UPPER(TRIM(V158)),AP4:AS49,3,FALSE),""))</f>
        <v>1</v>
      </c>
      <c r="AH158" s="49">
        <f t="shared" si="35"/>
        <v>2</v>
      </c>
      <c r="AI158" s="49">
        <f t="shared" si="41"/>
        <v>4.8235294117647056</v>
      </c>
      <c r="AJ158" s="49">
        <f t="shared" si="42"/>
        <v>1.6</v>
      </c>
      <c r="AK158" s="40">
        <f>IF(R158="RECETTE","",IF(R158="PRINCIPAL AUTEUR",IF(OR(S158="",T158="",V158="",W158="",S158=0),"",IFERROR(IF(OR(VLOOKUP(UPPER(TRIM(SUBSTITUTE(T158,CHAR(160)," "))),AP4:AS49,2,FALSE)&lt;&gt;VLOOKUP(UPPER(TRIM(SUBSTITUTE(W158,CHAR(160)," "))),AP4:AS49,2,FALSE),AND(VLOOKUP(UPPER(TRIM(SUBSTITUTE(T158,CHAR(160)," "))),AP4:AS49,2,FALSE)="AUTRE",UPPER(TRIM(SUBSTITUTE(T158,CHAR(160)," ")))&lt;&gt;UPPER(TRIM(SUBSTITUTE(W158,CHAR(160)," "))))),"",(V158*VLOOKUP(UPPER(TRIM(SUBSTITUTE(W158,CHAR(160)," "))),AP4:AS49,3,FALSE))/(S158*VLOOKUP(UPPER(TRIM(SUBSTITUTE(T158,CHAR(160)," "))),AP4:AS49,3,FALSE))),"")),IFERROR(AK157,"")))</f>
        <v>2.4117647058823528</v>
      </c>
      <c r="AL158" s="40">
        <f t="shared" si="43"/>
        <v>0.8</v>
      </c>
      <c r="AM158" s="50" t="str">
        <f t="shared" si="44"/>
        <v>COTES DE PORC A L'ANANAS</v>
      </c>
      <c r="AN158" s="1"/>
      <c r="AO158" s="1"/>
      <c r="AP158" s="64" t="s">
        <v>439</v>
      </c>
      <c r="AQ158" s="1"/>
      <c r="AR158" s="1"/>
      <c r="AS158" s="1"/>
      <c r="AT158" s="1"/>
      <c r="AU158" s="1"/>
      <c r="AV158" s="1"/>
      <c r="AW158" s="1"/>
      <c r="BJ158" s="229">
        <v>1</v>
      </c>
    </row>
    <row r="159" spans="1:62" ht="20.100000000000001" customHeight="1" x14ac:dyDescent="0.25">
      <c r="A159" s="232" t="s">
        <v>237</v>
      </c>
      <c r="B159" s="178">
        <f t="shared" si="31"/>
        <v>0</v>
      </c>
      <c r="C159" s="156"/>
      <c r="D159" s="157"/>
      <c r="E159" s="157"/>
      <c r="F159" s="157"/>
      <c r="G159" s="157"/>
      <c r="H159" s="157"/>
      <c r="I159" s="158"/>
      <c r="J159" s="131" t="s">
        <v>237</v>
      </c>
      <c r="K159" s="255" t="str">
        <f t="shared" si="32"/>
        <v>A</v>
      </c>
      <c r="L159" s="341"/>
      <c r="M159" s="341"/>
      <c r="N159" s="341"/>
      <c r="O159" s="341"/>
      <c r="P159" s="341"/>
      <c r="Q159" s="1"/>
      <c r="R159" s="186" t="str" cm="1">
        <f t="array" ref="R159">IF(ISBLANK(V159),"","L"&amp;TEXT(--RIGHT(LOOKUP(2,1/(R157:R158&lt;&gt;""),R157:R158),3)+1,"000"))</f>
        <v>L003</v>
      </c>
      <c r="S159" s="61"/>
      <c r="T159" s="62" t="s">
        <v>165</v>
      </c>
      <c r="U159" s="63">
        <v>50</v>
      </c>
      <c r="V159" s="21" t="s">
        <v>272</v>
      </c>
      <c r="W159" s="60"/>
      <c r="X159" s="46">
        <f t="shared" si="38"/>
        <v>40</v>
      </c>
      <c r="Y159" s="46" t="str">
        <f>IF(NOT(AND(LEFT(R159,1)="L",R159&lt;&gt;"LIGNE")),"",IF(UPPER(TRIM(W159))="QS","Qt. suffisante",IF(AJ159="","",IF(AF159="MASSE",IF(AJ159&gt;=1,"Kg","g"),IF(AF159="VOLUME",IF(AJ159&gt;=1,"L","cl"),IFERROR(VLOOKUP(UPPER(TRIM(V159)),AP4:AS49,4,FALSE),V159))))))</f>
        <v>g</v>
      </c>
      <c r="Z159" s="45">
        <f t="shared" si="39"/>
        <v>121</v>
      </c>
      <c r="AA159" s="45" t="str">
        <f>IF(NOT(AND(LEFT(R159,1)="L",R159&lt;&gt;"LIGNE")),"",IF(UPPER(TRIM(W159))="QS","Qt. suffisante",IF(AI159="","",IF(AF159="MASSE",IF(AI159&gt;=1,"Kg","g"),IF(AF159="VOLUME",IF(AI159&gt;=1,"L","cl"),IFERROR(VLOOKUP(UPPER(TRIM(V159)),AP4:AS49,4,FALSE),V159))))))</f>
        <v>g</v>
      </c>
      <c r="AB159" s="47" t="str">
        <f t="shared" si="33"/>
        <v>OK</v>
      </c>
      <c r="AC159" s="47" t="str">
        <f t="shared" si="34"/>
        <v/>
      </c>
      <c r="AD159" s="47" t="str">
        <f t="shared" si="40"/>
        <v/>
      </c>
      <c r="AE159" s="1"/>
      <c r="AF159" s="48" t="str">
        <f>IF(NOT(AND(LEFT(R159,1)="L",R159&lt;&gt;"LIGNE")),"",IFERROR(VLOOKUP(UPPER(TRIM(V159)),AP4:AS49,2,FALSE),""))</f>
        <v>MASSE</v>
      </c>
      <c r="AG159" s="49">
        <f>IF(NOT(AND(LEFT(R159,1)="L",R159&lt;&gt;"LIGNE")),"",IFERROR(VLOOKUP(UPPER(TRIM(V159)),AP4:AS49,3,FALSE),""))</f>
        <v>1E-3</v>
      </c>
      <c r="AH159" s="49">
        <f t="shared" si="35"/>
        <v>0.05</v>
      </c>
      <c r="AI159" s="49">
        <f t="shared" si="41"/>
        <v>0.12058823529411765</v>
      </c>
      <c r="AJ159" s="49">
        <f t="shared" si="42"/>
        <v>4.0000000000000008E-2</v>
      </c>
      <c r="AK159" s="40">
        <f>IF(R159="RECETTE","",IF(R159="PRINCIPAL AUTEUR",IF(OR(S159="",T159="",V159="",W159="",S159=0),"",IFERROR(IF(OR(VLOOKUP(UPPER(TRIM(SUBSTITUTE(T159,CHAR(160)," "))),AP4:AS49,2,FALSE)&lt;&gt;VLOOKUP(UPPER(TRIM(SUBSTITUTE(W159,CHAR(160)," "))),AP4:AS49,2,FALSE),AND(VLOOKUP(UPPER(TRIM(SUBSTITUTE(T159,CHAR(160)," "))),AP4:AS49,2,FALSE)="AUTRE",UPPER(TRIM(SUBSTITUTE(T159,CHAR(160)," ")))&lt;&gt;UPPER(TRIM(SUBSTITUTE(W159,CHAR(160)," "))))),"",(V159*VLOOKUP(UPPER(TRIM(SUBSTITUTE(W159,CHAR(160)," "))),AP4:AS49,3,FALSE))/(S159*VLOOKUP(UPPER(TRIM(SUBSTITUTE(T159,CHAR(160)," "))),AP4:AS49,3,FALSE))),"")),IFERROR(AK158,"")))</f>
        <v>2.4117647058823528</v>
      </c>
      <c r="AL159" s="40">
        <f t="shared" si="43"/>
        <v>0.8</v>
      </c>
      <c r="AM159" s="50" t="str">
        <f t="shared" si="44"/>
        <v>COTES DE PORC A L'ANANAS</v>
      </c>
      <c r="AN159" s="1"/>
      <c r="AO159" s="1"/>
      <c r="AP159" s="64" t="s">
        <v>52</v>
      </c>
      <c r="AQ159" s="1"/>
      <c r="AR159" s="1"/>
      <c r="AS159" s="1"/>
      <c r="AT159" s="1"/>
      <c r="AU159" s="1"/>
      <c r="AV159" s="1"/>
      <c r="AW159" s="1"/>
      <c r="BJ159" s="229">
        <v>1</v>
      </c>
    </row>
    <row r="160" spans="1:62" ht="20.100000000000001" customHeight="1" x14ac:dyDescent="0.25">
      <c r="A160" s="232" t="s">
        <v>237</v>
      </c>
      <c r="B160" s="178">
        <f t="shared" si="31"/>
        <v>0</v>
      </c>
      <c r="C160" s="156"/>
      <c r="D160" s="157"/>
      <c r="E160" s="157"/>
      <c r="F160" s="157"/>
      <c r="G160" s="157"/>
      <c r="H160" s="157"/>
      <c r="I160" s="158"/>
      <c r="J160" s="131" t="s">
        <v>237</v>
      </c>
      <c r="K160" s="255" t="str">
        <f t="shared" si="32"/>
        <v>A</v>
      </c>
      <c r="L160" s="341"/>
      <c r="M160" s="341"/>
      <c r="N160" s="341"/>
      <c r="O160" s="341"/>
      <c r="P160" s="341"/>
      <c r="Q160" s="1"/>
      <c r="R160" s="186" t="str" cm="1">
        <f t="array" ref="R160">IF(ISBLANK(V160),"","L"&amp;TEXT(--RIGHT(LOOKUP(2,1/(R157:R159&lt;&gt;""),R157:R159),3)+1,"000"))</f>
        <v>L004</v>
      </c>
      <c r="S160" s="61"/>
      <c r="T160" s="62" t="s">
        <v>166</v>
      </c>
      <c r="U160" s="63">
        <v>0.5</v>
      </c>
      <c r="V160" s="65" t="s">
        <v>447</v>
      </c>
      <c r="W160" s="60"/>
      <c r="X160" s="46">
        <f t="shared" si="38"/>
        <v>0</v>
      </c>
      <c r="Y160" s="46" t="str">
        <f>IF(NOT(AND(LEFT(R160,1)="L",R160&lt;&gt;"LIGNE")),"",IF(UPPER(TRIM(W160))="QS","Qt. suffisante",IF(AJ160="","",IF(AF160="MASSE",IF(AJ160&gt;=1,"Kg","g"),IF(AF160="VOLUME",IF(AJ160&gt;=1,"L","cl"),IFERROR(VLOOKUP(UPPER(TRIM(V160)),AP4:AS49,4,FALSE),V160))))))</f>
        <v>bte(s) 4/4</v>
      </c>
      <c r="Z160" s="45">
        <f t="shared" si="39"/>
        <v>1</v>
      </c>
      <c r="AA160" s="45" t="str">
        <f>IF(NOT(AND(LEFT(R160,1)="L",R160&lt;&gt;"LIGNE")),"",IF(UPPER(TRIM(W160))="QS","Qt. suffisante",IF(AI160="","",IF(AF160="MASSE",IF(AI160&gt;=1,"Kg","g"),IF(AF160="VOLUME",IF(AI160&gt;=1,"L","cl"),IFERROR(VLOOKUP(UPPER(TRIM(V160)),AP4:AS49,4,FALSE),V160))))))</f>
        <v>bte(s) 4/4</v>
      </c>
      <c r="AB160" s="47" t="str">
        <f t="shared" si="33"/>
        <v>OK</v>
      </c>
      <c r="AC160" s="47" t="str">
        <f t="shared" si="34"/>
        <v/>
      </c>
      <c r="AD160" s="47" t="str">
        <f t="shared" si="40"/>
        <v/>
      </c>
      <c r="AE160" s="1"/>
      <c r="AF160" s="48" t="str">
        <f>IF(NOT(AND(LEFT(R160,1)="L",R160&lt;&gt;"LIGNE")),"",IFERROR(VLOOKUP(UPPER(TRIM(V160)),AP4:AS49,2,FALSE),""))</f>
        <v>AUTRE</v>
      </c>
      <c r="AG160" s="49">
        <f>IF(NOT(AND(LEFT(R160,1)="L",R160&lt;&gt;"LIGNE")),"",IFERROR(VLOOKUP(UPPER(TRIM(V160)),AP4:AS49,3,FALSE),""))</f>
        <v>1</v>
      </c>
      <c r="AH160" s="49">
        <f t="shared" si="35"/>
        <v>0.5</v>
      </c>
      <c r="AI160" s="49">
        <f t="shared" si="41"/>
        <v>1.2058823529411764</v>
      </c>
      <c r="AJ160" s="49">
        <f t="shared" si="42"/>
        <v>0.4</v>
      </c>
      <c r="AK160" s="40">
        <f>IF(R160="RECETTE","",IF(R160="PRINCIPAL AUTEUR",IF(OR(S160="",T160="",V160="",W160="",S160=0),"",IFERROR(IF(OR(VLOOKUP(UPPER(TRIM(SUBSTITUTE(T160,CHAR(160)," "))),AP4:AS49,2,FALSE)&lt;&gt;VLOOKUP(UPPER(TRIM(SUBSTITUTE(W160,CHAR(160)," "))),AP4:AS49,2,FALSE),AND(VLOOKUP(UPPER(TRIM(SUBSTITUTE(T160,CHAR(160)," "))),AP4:AS49,2,FALSE)="AUTRE",UPPER(TRIM(SUBSTITUTE(T160,CHAR(160)," ")))&lt;&gt;UPPER(TRIM(SUBSTITUTE(W160,CHAR(160)," "))))),"",(V160*VLOOKUP(UPPER(TRIM(SUBSTITUTE(W160,CHAR(160)," "))),AP4:AS49,3,FALSE))/(S160*VLOOKUP(UPPER(TRIM(SUBSTITUTE(T160,CHAR(160)," "))),AP4:AS49,3,FALSE))),"")),IFERROR(AK159,"")))</f>
        <v>2.4117647058823528</v>
      </c>
      <c r="AL160" s="40">
        <f t="shared" si="43"/>
        <v>0.8</v>
      </c>
      <c r="AM160" s="50" t="str">
        <f t="shared" si="44"/>
        <v>COTES DE PORC A L'ANANAS</v>
      </c>
      <c r="AN160" s="1"/>
      <c r="AO160" s="1"/>
      <c r="AP160" s="64" t="s">
        <v>440</v>
      </c>
      <c r="AQ160" s="1"/>
      <c r="AR160" s="1"/>
      <c r="AS160" s="1"/>
      <c r="AT160" s="1"/>
      <c r="AU160" s="1"/>
      <c r="AV160" s="1"/>
      <c r="AW160" s="1"/>
      <c r="BJ160" s="229">
        <v>1</v>
      </c>
    </row>
    <row r="161" spans="1:62" ht="20.100000000000001" customHeight="1" x14ac:dyDescent="0.25">
      <c r="A161" s="232" t="s">
        <v>237</v>
      </c>
      <c r="B161" s="178">
        <f t="shared" si="31"/>
        <v>0</v>
      </c>
      <c r="C161" s="156"/>
      <c r="D161" s="157"/>
      <c r="E161" s="157"/>
      <c r="F161" s="157"/>
      <c r="G161" s="157"/>
      <c r="H161" s="157"/>
      <c r="I161" s="158"/>
      <c r="J161" s="131" t="s">
        <v>237</v>
      </c>
      <c r="K161" s="255" t="str">
        <f t="shared" si="32"/>
        <v>A</v>
      </c>
      <c r="L161" s="341"/>
      <c r="M161" s="341"/>
      <c r="N161" s="341"/>
      <c r="O161" s="341"/>
      <c r="P161" s="341"/>
      <c r="Q161" s="1"/>
      <c r="R161" s="186" t="str" cm="1">
        <f t="array" ref="R161">IF(ISBLANK(V161),"","L"&amp;TEXT(--RIGHT(LOOKUP(2,1/(R157:R160&lt;&gt;""),R157:R160),3)+1,"000"))</f>
        <v>L005</v>
      </c>
      <c r="S161" s="61"/>
      <c r="T161" s="62" t="s">
        <v>167</v>
      </c>
      <c r="U161" s="63">
        <v>6</v>
      </c>
      <c r="V161" s="51" t="s">
        <v>0</v>
      </c>
      <c r="W161" s="60"/>
      <c r="X161" s="46">
        <f t="shared" si="38"/>
        <v>4.8</v>
      </c>
      <c r="Y161" s="46" t="str">
        <f>IF(NOT(AND(LEFT(R161,1)="L",R161&lt;&gt;"LIGNE")),"",IF(UPPER(TRIM(W161))="QS","Qt. suffisante",IF(AJ161="","",IF(AF161="MASSE",IF(AJ161&gt;=1,"Kg","g"),IF(AF161="VOLUME",IF(AJ161&gt;=1,"L","cl"),IFERROR(VLOOKUP(UPPER(TRIM(V161)),AP4:AS49,4,FALSE),V161))))))</f>
        <v>L</v>
      </c>
      <c r="Z161" s="45">
        <f t="shared" si="39"/>
        <v>14.47</v>
      </c>
      <c r="AA161" s="45" t="str">
        <f>IF(NOT(AND(LEFT(R161,1)="L",R161&lt;&gt;"LIGNE")),"",IF(UPPER(TRIM(W161))="QS","Qt. suffisante",IF(AI161="","",IF(AF161="MASSE",IF(AI161&gt;=1,"Kg","g"),IF(AF161="VOLUME",IF(AI161&gt;=1,"L","cl"),IFERROR(VLOOKUP(UPPER(TRIM(V161)),AP4:AS49,4,FALSE),V161))))))</f>
        <v>L</v>
      </c>
      <c r="AB161" s="47" t="str">
        <f t="shared" si="33"/>
        <v>OK</v>
      </c>
      <c r="AC161" s="47" t="str">
        <f t="shared" si="34"/>
        <v/>
      </c>
      <c r="AD161" s="47" t="str">
        <f t="shared" si="40"/>
        <v/>
      </c>
      <c r="AE161" s="1"/>
      <c r="AF161" s="48" t="str">
        <f>IF(NOT(AND(LEFT(R161,1)="L",R161&lt;&gt;"LIGNE")),"",IFERROR(VLOOKUP(UPPER(TRIM(V161)),AP4:AS49,2,FALSE),""))</f>
        <v>VOLUME</v>
      </c>
      <c r="AG161" s="49">
        <f>IF(NOT(AND(LEFT(R161,1)="L",R161&lt;&gt;"LIGNE")),"",IFERROR(VLOOKUP(UPPER(TRIM(V161)),AP4:AS49,3,FALSE),""))</f>
        <v>1</v>
      </c>
      <c r="AH161" s="49">
        <f t="shared" si="35"/>
        <v>6</v>
      </c>
      <c r="AI161" s="49">
        <f t="shared" si="41"/>
        <v>14.470588235294116</v>
      </c>
      <c r="AJ161" s="49">
        <f t="shared" si="42"/>
        <v>4.8000000000000007</v>
      </c>
      <c r="AK161" s="40">
        <f>IF(R161="RECETTE","",IF(R161="PRINCIPAL AUTEUR",IF(OR(S161="",T161="",V161="",W161="",S161=0),"",IFERROR(IF(OR(VLOOKUP(UPPER(TRIM(SUBSTITUTE(T161,CHAR(160)," "))),AP4:AS49,2,FALSE)&lt;&gt;VLOOKUP(UPPER(TRIM(SUBSTITUTE(W161,CHAR(160)," "))),AP4:AS49,2,FALSE),AND(VLOOKUP(UPPER(TRIM(SUBSTITUTE(T161,CHAR(160)," "))),AP4:AS49,2,FALSE)="AUTRE",UPPER(TRIM(SUBSTITUTE(T161,CHAR(160)," ")))&lt;&gt;UPPER(TRIM(SUBSTITUTE(W161,CHAR(160)," "))))),"",(V161*VLOOKUP(UPPER(TRIM(SUBSTITUTE(W161,CHAR(160)," "))),AP4:AS49,3,FALSE))/(S161*VLOOKUP(UPPER(TRIM(SUBSTITUTE(T161,CHAR(160)," "))),AP4:AS49,3,FALSE))),"")),IFERROR(AK160,"")))</f>
        <v>2.4117647058823528</v>
      </c>
      <c r="AL161" s="40">
        <f t="shared" si="43"/>
        <v>0.8</v>
      </c>
      <c r="AM161" s="50" t="str">
        <f t="shared" si="44"/>
        <v>COTES DE PORC A L'ANANAS</v>
      </c>
      <c r="AN161" s="1"/>
      <c r="AO161" s="1"/>
      <c r="AP161" s="64" t="s">
        <v>441</v>
      </c>
      <c r="AQ161" s="1"/>
      <c r="AR161" s="1"/>
      <c r="AS161" s="1"/>
      <c r="AT161" s="1"/>
      <c r="AU161" s="1"/>
      <c r="AV161" s="1"/>
      <c r="AW161" s="1"/>
      <c r="BJ161" s="229">
        <v>1</v>
      </c>
    </row>
    <row r="162" spans="1:62" ht="20.100000000000001" customHeight="1" x14ac:dyDescent="0.25">
      <c r="A162" s="232" t="s">
        <v>237</v>
      </c>
      <c r="B162" s="178">
        <f t="shared" si="31"/>
        <v>0</v>
      </c>
      <c r="C162" s="156"/>
      <c r="D162" s="157"/>
      <c r="E162" s="157"/>
      <c r="F162" s="157"/>
      <c r="G162" s="157"/>
      <c r="H162" s="157"/>
      <c r="I162" s="158"/>
      <c r="J162" s="131" t="s">
        <v>237</v>
      </c>
      <c r="K162" s="255" t="str">
        <f t="shared" si="32"/>
        <v>A</v>
      </c>
      <c r="L162" s="341"/>
      <c r="M162" s="341"/>
      <c r="N162" s="341"/>
      <c r="O162" s="341"/>
      <c r="P162" s="341"/>
      <c r="Q162" s="1"/>
      <c r="R162" s="186" t="str" cm="1">
        <f t="array" ref="R162">IF(ISBLANK(V162),"","L"&amp;TEXT(--RIGHT(LOOKUP(2,1/(R157:R161&lt;&gt;""),R157:R161),3)+1,"000"))</f>
        <v>L006</v>
      </c>
      <c r="S162" s="61"/>
      <c r="T162" s="62" t="s">
        <v>54</v>
      </c>
      <c r="U162" s="63">
        <v>1</v>
      </c>
      <c r="V162" s="51" t="s">
        <v>0</v>
      </c>
      <c r="W162" s="60"/>
      <c r="X162" s="46">
        <f t="shared" si="38"/>
        <v>80</v>
      </c>
      <c r="Y162" s="46" t="str">
        <f>IF(NOT(AND(LEFT(R162,1)="L",R162&lt;&gt;"LIGNE")),"",IF(UPPER(TRIM(W162))="QS","Qt. suffisante",IF(AJ162="","",IF(AF162="MASSE",IF(AJ162&gt;=1,"Kg","g"),IF(AF162="VOLUME",IF(AJ162&gt;=1,"L","cl"),IFERROR(VLOOKUP(UPPER(TRIM(V162)),AP4:AS49,4,FALSE),V162))))))</f>
        <v>cl</v>
      </c>
      <c r="Z162" s="45">
        <f t="shared" si="39"/>
        <v>2.41</v>
      </c>
      <c r="AA162" s="45" t="str">
        <f>IF(NOT(AND(LEFT(R162,1)="L",R162&lt;&gt;"LIGNE")),"",IF(UPPER(TRIM(W162))="QS","Qt. suffisante",IF(AI162="","",IF(AF162="MASSE",IF(AI162&gt;=1,"Kg","g"),IF(AF162="VOLUME",IF(AI162&gt;=1,"L","cl"),IFERROR(VLOOKUP(UPPER(TRIM(V162)),AP4:AS49,4,FALSE),V162))))))</f>
        <v>L</v>
      </c>
      <c r="AB162" s="47" t="str">
        <f t="shared" si="33"/>
        <v>OK</v>
      </c>
      <c r="AC162" s="47" t="str">
        <f t="shared" si="34"/>
        <v/>
      </c>
      <c r="AD162" s="47" t="str">
        <f t="shared" si="40"/>
        <v/>
      </c>
      <c r="AE162" s="1"/>
      <c r="AF162" s="48" t="str">
        <f>IF(NOT(AND(LEFT(R162,1)="L",R162&lt;&gt;"LIGNE")),"",IFERROR(VLOOKUP(UPPER(TRIM(V162)),AP4:AS49,2,FALSE),""))</f>
        <v>VOLUME</v>
      </c>
      <c r="AG162" s="49">
        <f>IF(NOT(AND(LEFT(R162,1)="L",R162&lt;&gt;"LIGNE")),"",IFERROR(VLOOKUP(UPPER(TRIM(V162)),AP4:AS49,3,FALSE),""))</f>
        <v>1</v>
      </c>
      <c r="AH162" s="49">
        <f t="shared" si="35"/>
        <v>1</v>
      </c>
      <c r="AI162" s="49">
        <f t="shared" si="41"/>
        <v>2.4117647058823528</v>
      </c>
      <c r="AJ162" s="49">
        <f t="shared" si="42"/>
        <v>0.8</v>
      </c>
      <c r="AK162" s="40">
        <f>IF(R162="RECETTE","",IF(R162="PRINCIPAL AUTEUR",IF(OR(S162="",T162="",V162="",W162="",S162=0),"",IFERROR(IF(OR(VLOOKUP(UPPER(TRIM(SUBSTITUTE(T162,CHAR(160)," "))),AP4:AS49,2,FALSE)&lt;&gt;VLOOKUP(UPPER(TRIM(SUBSTITUTE(W162,CHAR(160)," "))),AP4:AS49,2,FALSE),AND(VLOOKUP(UPPER(TRIM(SUBSTITUTE(T162,CHAR(160)," "))),AP4:AS49,2,FALSE)="AUTRE",UPPER(TRIM(SUBSTITUTE(T162,CHAR(160)," ")))&lt;&gt;UPPER(TRIM(SUBSTITUTE(W162,CHAR(160)," "))))),"",(V162*VLOOKUP(UPPER(TRIM(SUBSTITUTE(W162,CHAR(160)," "))),AP4:AS49,3,FALSE))/(S162*VLOOKUP(UPPER(TRIM(SUBSTITUTE(T162,CHAR(160)," "))),AP4:AS49,3,FALSE))),"")),IFERROR(AK161,"")))</f>
        <v>2.4117647058823528</v>
      </c>
      <c r="AL162" s="40">
        <f t="shared" si="43"/>
        <v>0.8</v>
      </c>
      <c r="AM162" s="50" t="str">
        <f t="shared" si="44"/>
        <v>COTES DE PORC A L'ANANAS</v>
      </c>
      <c r="AN162" s="1"/>
      <c r="AO162" s="1"/>
      <c r="AP162" s="64" t="s">
        <v>442</v>
      </c>
      <c r="AQ162" s="1"/>
      <c r="AR162" s="1"/>
      <c r="AS162" s="1"/>
      <c r="AT162" s="1"/>
      <c r="AU162" s="1"/>
      <c r="AV162" s="1"/>
      <c r="AW162" s="1"/>
      <c r="BJ162" s="229">
        <v>1</v>
      </c>
    </row>
    <row r="163" spans="1:62" ht="20.100000000000001" customHeight="1" x14ac:dyDescent="0.25">
      <c r="A163" s="232" t="s">
        <v>237</v>
      </c>
      <c r="B163" s="178">
        <f t="shared" si="31"/>
        <v>0</v>
      </c>
      <c r="C163" s="156"/>
      <c r="D163" s="157"/>
      <c r="E163" s="157"/>
      <c r="F163" s="157"/>
      <c r="G163" s="157"/>
      <c r="H163" s="157"/>
      <c r="I163" s="158"/>
      <c r="J163" s="131" t="s">
        <v>237</v>
      </c>
      <c r="K163" s="255" t="str">
        <f t="shared" si="32"/>
        <v>A</v>
      </c>
      <c r="L163" s="341"/>
      <c r="M163" s="341"/>
      <c r="N163" s="341"/>
      <c r="O163" s="341"/>
      <c r="P163" s="341"/>
      <c r="Q163" s="1"/>
      <c r="R163" s="186" t="str" cm="1">
        <f t="array" ref="R163">IF(ISBLANK(V163),"","L"&amp;TEXT(--RIGHT(LOOKUP(2,1/(R157:R162&lt;&gt;""),R157:R162),3)+1,"000"))</f>
        <v>L007</v>
      </c>
      <c r="S163" s="61"/>
      <c r="T163" s="62" t="s">
        <v>94</v>
      </c>
      <c r="U163" s="63">
        <v>0</v>
      </c>
      <c r="V163" s="65" t="s">
        <v>444</v>
      </c>
      <c r="W163" s="60" t="s">
        <v>62</v>
      </c>
      <c r="X163" s="46" t="str">
        <f t="shared" si="38"/>
        <v/>
      </c>
      <c r="Y163" s="46" t="str">
        <f>IF(NOT(AND(LEFT(R163,1)="L",R163&lt;&gt;"LIGNE")),"",IF(UPPER(TRIM(W163))="QS","Qt. suffisante",IF(AJ163="","",IF(AF163="MASSE",IF(AJ163&gt;=1,"Kg","g"),IF(AF163="VOLUME",IF(AJ163&gt;=1,"L","cl"),IFERROR(VLOOKUP(UPPER(TRIM(V163)),AP4:AS49,4,FALSE),V163))))))</f>
        <v>Qt. suffisante</v>
      </c>
      <c r="Z163" s="45" t="str">
        <f t="shared" si="39"/>
        <v/>
      </c>
      <c r="AA163" s="45" t="str">
        <f>IF(NOT(AND(LEFT(R163,1)="L",R163&lt;&gt;"LIGNE")),"",IF(UPPER(TRIM(W163))="QS","Qt. suffisante",IF(AI163="","",IF(AF163="MASSE",IF(AI163&gt;=1,"Kg","g"),IF(AF163="VOLUME",IF(AI163&gt;=1,"L","cl"),IFERROR(VLOOKUP(UPPER(TRIM(V163)),AP4:AS49,4,FALSE),V163))))))</f>
        <v>Qt. suffisante</v>
      </c>
      <c r="AB163" s="47" t="str">
        <f t="shared" si="33"/>
        <v>OK</v>
      </c>
      <c r="AC163" s="47" t="str">
        <f t="shared" si="34"/>
        <v/>
      </c>
      <c r="AD163" s="47" t="str">
        <f t="shared" si="40"/>
        <v/>
      </c>
      <c r="AE163" s="1"/>
      <c r="AF163" s="48" t="str">
        <f>IF(NOT(AND(LEFT(R163,1)="L",R163&lt;&gt;"LIGNE")),"",IFERROR(VLOOKUP(UPPER(TRIM(V163)),AP4:AS49,2,FALSE),""))</f>
        <v>AUTRE</v>
      </c>
      <c r="AG163" s="49">
        <f>IF(NOT(AND(LEFT(R163,1)="L",R163&lt;&gt;"LIGNE")),"",IFERROR(VLOOKUP(UPPER(TRIM(V163)),AP4:AS49,3,FALSE),""))</f>
        <v>1</v>
      </c>
      <c r="AH163" s="49" t="str">
        <f t="shared" si="35"/>
        <v/>
      </c>
      <c r="AI163" s="49" t="str">
        <f t="shared" si="41"/>
        <v/>
      </c>
      <c r="AJ163" s="49" t="str">
        <f t="shared" si="42"/>
        <v/>
      </c>
      <c r="AK163" s="40">
        <f>IF(R163="RECETTE","",IF(R163="PRINCIPAL AUTEUR",IF(OR(S163="",T163="",V163="",W163="",S163=0),"",IFERROR(IF(OR(VLOOKUP(UPPER(TRIM(SUBSTITUTE(T163,CHAR(160)," "))),AP4:AS49,2,FALSE)&lt;&gt;VLOOKUP(UPPER(TRIM(SUBSTITUTE(W163,CHAR(160)," "))),AP4:AS49,2,FALSE),AND(VLOOKUP(UPPER(TRIM(SUBSTITUTE(T163,CHAR(160)," "))),AP4:AS49,2,FALSE)="AUTRE",UPPER(TRIM(SUBSTITUTE(T163,CHAR(160)," ")))&lt;&gt;UPPER(TRIM(SUBSTITUTE(W163,CHAR(160)," "))))),"",(V163*VLOOKUP(UPPER(TRIM(SUBSTITUTE(W163,CHAR(160)," "))),AP4:AS49,3,FALSE))/(S163*VLOOKUP(UPPER(TRIM(SUBSTITUTE(T163,CHAR(160)," "))),AP4:AS49,3,FALSE))),"")),IFERROR(AK162,"")))</f>
        <v>2.4117647058823528</v>
      </c>
      <c r="AL163" s="40">
        <f t="shared" si="43"/>
        <v>0.8</v>
      </c>
      <c r="AM163" s="50" t="str">
        <f t="shared" si="44"/>
        <v>COTES DE PORC A L'ANANAS</v>
      </c>
      <c r="AN163" s="1"/>
      <c r="AO163" s="1"/>
      <c r="AP163" s="64" t="s">
        <v>443</v>
      </c>
      <c r="AQ163" s="1"/>
      <c r="AR163" s="1"/>
      <c r="AS163" s="1"/>
      <c r="AT163" s="1"/>
      <c r="AU163" s="1"/>
      <c r="AV163" s="1"/>
      <c r="AW163" s="1"/>
      <c r="BJ163" s="229">
        <v>1</v>
      </c>
    </row>
    <row r="164" spans="1:62" ht="20.100000000000001" customHeight="1" x14ac:dyDescent="0.25">
      <c r="A164" s="232" t="s">
        <v>237</v>
      </c>
      <c r="B164" s="178">
        <f t="shared" si="31"/>
        <v>0</v>
      </c>
      <c r="C164" s="156"/>
      <c r="D164" s="157"/>
      <c r="E164" s="157"/>
      <c r="F164" s="157"/>
      <c r="G164" s="157"/>
      <c r="H164" s="157"/>
      <c r="I164" s="158"/>
      <c r="J164" s="131" t="s">
        <v>237</v>
      </c>
      <c r="K164" s="255" t="str">
        <f t="shared" si="32"/>
        <v>A</v>
      </c>
      <c r="L164" s="341"/>
      <c r="M164" s="341"/>
      <c r="N164" s="341"/>
      <c r="O164" s="341"/>
      <c r="P164" s="341"/>
      <c r="Q164" s="1"/>
      <c r="R164" s="186" t="str" cm="1">
        <f t="array" ref="R164">IF(ISBLANK(V164),"","L"&amp;TEXT(--RIGHT(LOOKUP(2,1/(R157:R163&lt;&gt;""),R157:R163),3)+1,"000"))</f>
        <v>L008</v>
      </c>
      <c r="S164" s="110"/>
      <c r="T164" s="62" t="s">
        <v>96</v>
      </c>
      <c r="U164" s="63">
        <v>0</v>
      </c>
      <c r="V164" s="65" t="s">
        <v>444</v>
      </c>
      <c r="W164" s="60" t="s">
        <v>62</v>
      </c>
      <c r="X164" s="46" t="str">
        <f t="shared" si="38"/>
        <v/>
      </c>
      <c r="Y164" s="46" t="str">
        <f>IF(NOT(AND(LEFT(R164,1)="L",R164&lt;&gt;"LIGNE")),"",IF(UPPER(TRIM(W164))="QS","Qt. suffisante",IF(AJ164="","",IF(AF164="MASSE",IF(AJ164&gt;=1,"Kg","g"),IF(AF164="VOLUME",IF(AJ164&gt;=1,"L","cl"),IFERROR(VLOOKUP(UPPER(TRIM(V164)),AP4:AS49,4,FALSE),V164))))))</f>
        <v>Qt. suffisante</v>
      </c>
      <c r="Z164" s="45" t="str">
        <f t="shared" si="39"/>
        <v/>
      </c>
      <c r="AA164" s="45" t="str">
        <f>IF(NOT(AND(LEFT(R164,1)="L",R164&lt;&gt;"LIGNE")),"",IF(UPPER(TRIM(W164))="QS","Qt. suffisante",IF(AI164="","",IF(AF164="MASSE",IF(AI164&gt;=1,"Kg","g"),IF(AF164="VOLUME",IF(AI164&gt;=1,"L","cl"),IFERROR(VLOOKUP(UPPER(TRIM(V164)),AP4:AS49,4,FALSE),V164))))))</f>
        <v>Qt. suffisante</v>
      </c>
      <c r="AB164" s="47" t="str">
        <f t="shared" si="33"/>
        <v>OK</v>
      </c>
      <c r="AC164" s="47" t="str">
        <f t="shared" si="34"/>
        <v/>
      </c>
      <c r="AD164" s="47" t="str">
        <f t="shared" si="40"/>
        <v/>
      </c>
      <c r="AE164" s="1"/>
      <c r="AF164" s="48" t="str">
        <f>IF(NOT(AND(LEFT(R164,1)="L",R164&lt;&gt;"LIGNE")),"",IFERROR(VLOOKUP(UPPER(TRIM(V164)),AP4:AS49,2,FALSE),""))</f>
        <v>AUTRE</v>
      </c>
      <c r="AG164" s="49">
        <f>IF(NOT(AND(LEFT(R164,1)="L",R164&lt;&gt;"LIGNE")),"",IFERROR(VLOOKUP(UPPER(TRIM(V164)),AP4:AS49,3,FALSE),""))</f>
        <v>1</v>
      </c>
      <c r="AH164" s="49" t="str">
        <f t="shared" si="35"/>
        <v/>
      </c>
      <c r="AI164" s="49" t="str">
        <f t="shared" si="41"/>
        <v/>
      </c>
      <c r="AJ164" s="49" t="str">
        <f t="shared" si="42"/>
        <v/>
      </c>
      <c r="AK164" s="40">
        <f>IF(R164="RECETTE","",IF(R164="PRINCIPAL AUTEUR",IF(OR(S164="",T164="",V164="",W164="",S164=0),"",IFERROR(IF(OR(VLOOKUP(UPPER(TRIM(SUBSTITUTE(T164,CHAR(160)," "))),AP4:AS49,2,FALSE)&lt;&gt;VLOOKUP(UPPER(TRIM(SUBSTITUTE(W164,CHAR(160)," "))),AP4:AS49,2,FALSE),AND(VLOOKUP(UPPER(TRIM(SUBSTITUTE(T164,CHAR(160)," "))),AP4:AS49,2,FALSE)="AUTRE",UPPER(TRIM(SUBSTITUTE(T164,CHAR(160)," ")))&lt;&gt;UPPER(TRIM(SUBSTITUTE(W164,CHAR(160)," "))))),"",(V164*VLOOKUP(UPPER(TRIM(SUBSTITUTE(W164,CHAR(160)," "))),AP4:AS49,3,FALSE))/(S164*VLOOKUP(UPPER(TRIM(SUBSTITUTE(T164,CHAR(160)," "))),AP4:AS49,3,FALSE))),"")),IFERROR(AK163,"")))</f>
        <v>2.4117647058823528</v>
      </c>
      <c r="AL164" s="40">
        <f t="shared" si="43"/>
        <v>0.8</v>
      </c>
      <c r="AM164" s="50" t="str">
        <f t="shared" si="44"/>
        <v>COTES DE PORC A L'ANANAS</v>
      </c>
      <c r="AN164" s="1"/>
      <c r="AO164" s="1"/>
      <c r="AP164" s="64" t="s">
        <v>367</v>
      </c>
      <c r="AQ164" s="1"/>
      <c r="AR164" s="1"/>
      <c r="AS164" s="1"/>
      <c r="BJ164" s="229">
        <v>1</v>
      </c>
    </row>
    <row r="165" spans="1:62" ht="20.100000000000001" customHeight="1" x14ac:dyDescent="0.25">
      <c r="A165" s="232" t="s">
        <v>237</v>
      </c>
      <c r="B165" s="178">
        <f t="shared" si="31"/>
        <v>0</v>
      </c>
      <c r="C165" s="156"/>
      <c r="D165" s="157"/>
      <c r="E165" s="157"/>
      <c r="F165" s="157"/>
      <c r="G165" s="157"/>
      <c r="H165" s="157"/>
      <c r="I165" s="158"/>
      <c r="J165" s="131" t="s">
        <v>237</v>
      </c>
      <c r="K165" s="255" t="str">
        <f t="shared" si="32"/>
        <v>►</v>
      </c>
      <c r="L165" s="341"/>
      <c r="M165" s="341"/>
      <c r="N165" s="341"/>
      <c r="O165" s="341"/>
      <c r="P165" s="341"/>
      <c r="Q165" s="1"/>
      <c r="R165" s="186" t="str" cm="1">
        <f t="array" ref="R165">IF(ISBLANK(V165),"","L"&amp;TEXT(--RIGHT(LOOKUP(2,1/(R157:R164&lt;&gt;""),R157:R164),3)+1,"000"))</f>
        <v/>
      </c>
      <c r="S165" s="110"/>
      <c r="T165" s="62"/>
      <c r="U165" s="63"/>
      <c r="V165" s="77"/>
      <c r="W165" s="60"/>
      <c r="X165" s="46" t="str">
        <f t="shared" si="38"/>
        <v/>
      </c>
      <c r="Y165" s="46" t="str">
        <f>IF(NOT(AND(LEFT(R165,1)="L",R165&lt;&gt;"LIGNE")),"",IF(UPPER(TRIM(W165))="QS","Qt. suffisante",IF(AJ165="","",IF(AF165="MASSE",IF(AJ165&gt;=1,"Kg","g"),IF(AF165="VOLUME",IF(AJ165&gt;=1,"L","cl"),IFERROR(VLOOKUP(UPPER(TRIM(V165)),AP4:AS49,4,FALSE),V165))))))</f>
        <v/>
      </c>
      <c r="Z165" s="45" t="str">
        <f t="shared" si="39"/>
        <v/>
      </c>
      <c r="AA165" s="45" t="str">
        <f>IF(NOT(AND(LEFT(R165,1)="L",R165&lt;&gt;"LIGNE")),"",IF(UPPER(TRIM(W165))="QS","Qt. suffisante",IF(AI165="","",IF(AF165="MASSE",IF(AI165&gt;=1,"Kg","g"),IF(AF165="VOLUME",IF(AI165&gt;=1,"L","cl"),IFERROR(VLOOKUP(UPPER(TRIM(V165)),AP4:AS49,4,FALSE),V165))))))</f>
        <v/>
      </c>
      <c r="AB165" s="47" t="str">
        <f t="shared" si="33"/>
        <v/>
      </c>
      <c r="AC165" s="47" t="str">
        <f t="shared" si="34"/>
        <v/>
      </c>
      <c r="AD165" s="47" t="str">
        <f t="shared" si="40"/>
        <v/>
      </c>
      <c r="AE165" s="1"/>
      <c r="AF165" s="48" t="str">
        <f>IF(NOT(AND(LEFT(R165,1)="L",R165&lt;&gt;"LIGNE")),"",IFERROR(VLOOKUP(UPPER(TRIM(V165)),AP4:AS49,2,FALSE),""))</f>
        <v/>
      </c>
      <c r="AG165" s="49" t="str">
        <f>IF(NOT(AND(LEFT(R165,1)="L",R165&lt;&gt;"LIGNE")),"",IFERROR(VLOOKUP(UPPER(TRIM(V165)),AP4:AS49,3,FALSE),""))</f>
        <v/>
      </c>
      <c r="AH165" s="49" t="str">
        <f t="shared" si="35"/>
        <v/>
      </c>
      <c r="AI165" s="49" t="str">
        <f t="shared" si="41"/>
        <v/>
      </c>
      <c r="AJ165" s="49" t="str">
        <f t="shared" si="42"/>
        <v/>
      </c>
      <c r="AK165" s="40">
        <f>IF(R165="RECETTE","",IF(R165="PRINCIPAL AUTEUR",IF(OR(S165="",T165="",V165="",W165="",S165=0),"",IFERROR(IF(OR(VLOOKUP(UPPER(TRIM(SUBSTITUTE(T165,CHAR(160)," "))),AP4:AS49,2,FALSE)&lt;&gt;VLOOKUP(UPPER(TRIM(SUBSTITUTE(W165,CHAR(160)," "))),AP4:AS49,2,FALSE),AND(VLOOKUP(UPPER(TRIM(SUBSTITUTE(T165,CHAR(160)," "))),AP4:AS49,2,FALSE)="AUTRE",UPPER(TRIM(SUBSTITUTE(T165,CHAR(160)," ")))&lt;&gt;UPPER(TRIM(SUBSTITUTE(W165,CHAR(160)," "))))),"",(V165*VLOOKUP(UPPER(TRIM(SUBSTITUTE(W165,CHAR(160)," "))),AP4:AS49,3,FALSE))/(S165*VLOOKUP(UPPER(TRIM(SUBSTITUTE(T165,CHAR(160)," "))),AP4:AS49,3,FALSE))),"")),IFERROR(AK164,"")))</f>
        <v>2.4117647058823528</v>
      </c>
      <c r="AL165" s="40">
        <f t="shared" si="43"/>
        <v>0.8</v>
      </c>
      <c r="AM165" s="50" t="str">
        <f t="shared" si="44"/>
        <v>COTES DE PORC A L'ANANAS</v>
      </c>
      <c r="AN165" s="1"/>
      <c r="AO165" s="1"/>
      <c r="AP165" s="65" t="s">
        <v>444</v>
      </c>
      <c r="AQ165" s="1"/>
      <c r="AR165" s="1"/>
      <c r="AS165" s="1"/>
      <c r="BJ165" s="229">
        <v>1</v>
      </c>
    </row>
    <row r="166" spans="1:62" ht="20.100000000000001" customHeight="1" x14ac:dyDescent="0.25">
      <c r="A166" s="232" t="s">
        <v>237</v>
      </c>
      <c r="B166" s="178">
        <f t="shared" si="31"/>
        <v>0</v>
      </c>
      <c r="C166" s="156"/>
      <c r="D166" s="157"/>
      <c r="E166" s="157"/>
      <c r="F166" s="157"/>
      <c r="G166" s="157"/>
      <c r="H166" s="157"/>
      <c r="I166" s="158"/>
      <c r="J166" s="131"/>
      <c r="K166" s="255" t="str">
        <f t="shared" si="32"/>
        <v>►</v>
      </c>
      <c r="L166" s="341"/>
      <c r="M166" s="341"/>
      <c r="N166" s="341"/>
      <c r="O166" s="341"/>
      <c r="P166" s="341"/>
      <c r="Q166" s="1"/>
      <c r="R166" s="186" t="str" cm="1">
        <f t="array" ref="R166">IF(ISBLANK(V166),"","L"&amp;TEXT(--RIGHT(LOOKUP(2,1/(R157:R165&lt;&gt;""),R157:R165),3)+1,"000"))</f>
        <v/>
      </c>
      <c r="S166" s="110"/>
      <c r="T166" s="62"/>
      <c r="U166" s="63"/>
      <c r="V166" s="77"/>
      <c r="W166" s="60"/>
      <c r="X166" s="46" t="str">
        <f t="shared" si="38"/>
        <v/>
      </c>
      <c r="Y166" s="46" t="str">
        <f>IF(NOT(AND(LEFT(R166,1)="L",R166&lt;&gt;"LIGNE")),"",IF(UPPER(TRIM(W166))="QS","Qt. suffisante",IF(AJ166="","",IF(AF166="MASSE",IF(AJ166&gt;=1,"Kg","g"),IF(AF166="VOLUME",IF(AJ166&gt;=1,"L","cl"),IFERROR(VLOOKUP(UPPER(TRIM(V166)),AP4:AS49,4,FALSE),V166))))))</f>
        <v/>
      </c>
      <c r="Z166" s="45" t="str">
        <f t="shared" si="39"/>
        <v/>
      </c>
      <c r="AA166" s="45" t="str">
        <f>IF(NOT(AND(LEFT(R166,1)="L",R166&lt;&gt;"LIGNE")),"",IF(UPPER(TRIM(W166))="QS","Qt. suffisante",IF(AI166="","",IF(AF166="MASSE",IF(AI166&gt;=1,"Kg","g"),IF(AF166="VOLUME",IF(AI166&gt;=1,"L","cl"),IFERROR(VLOOKUP(UPPER(TRIM(V166)),AP4:AS49,4,FALSE),V166))))))</f>
        <v/>
      </c>
      <c r="AB166" s="47" t="str">
        <f t="shared" si="33"/>
        <v/>
      </c>
      <c r="AC166" s="47" t="str">
        <f t="shared" si="34"/>
        <v/>
      </c>
      <c r="AD166" s="47" t="str">
        <f t="shared" si="40"/>
        <v/>
      </c>
      <c r="AE166" s="1"/>
      <c r="AF166" s="48" t="str">
        <f>IF(NOT(AND(LEFT(R166,1)="L",R166&lt;&gt;"LIGNE")),"",IFERROR(VLOOKUP(UPPER(TRIM(V166)),AP4:AS49,2,FALSE),""))</f>
        <v/>
      </c>
      <c r="AG166" s="49" t="str">
        <f>IF(NOT(AND(LEFT(R166,1)="L",R166&lt;&gt;"LIGNE")),"",IFERROR(VLOOKUP(UPPER(TRIM(V166)),AP4:AS49,3,FALSE),""))</f>
        <v/>
      </c>
      <c r="AH166" s="49" t="str">
        <f t="shared" si="35"/>
        <v/>
      </c>
      <c r="AI166" s="49" t="str">
        <f t="shared" si="41"/>
        <v/>
      </c>
      <c r="AJ166" s="49" t="str">
        <f t="shared" si="42"/>
        <v/>
      </c>
      <c r="AK166" s="40">
        <f>IF(R166="RECETTE","",IF(R166="PRINCIPAL AUTEUR",IF(OR(S166="",T166="",V166="",W166="",S166=0),"",IFERROR(IF(OR(VLOOKUP(UPPER(TRIM(SUBSTITUTE(T166,CHAR(160)," "))),AP4:AS49,2,FALSE)&lt;&gt;VLOOKUP(UPPER(TRIM(SUBSTITUTE(W166,CHAR(160)," "))),AP4:AS49,2,FALSE),AND(VLOOKUP(UPPER(TRIM(SUBSTITUTE(T166,CHAR(160)," "))),AP4:AS49,2,FALSE)="AUTRE",UPPER(TRIM(SUBSTITUTE(T166,CHAR(160)," ")))&lt;&gt;UPPER(TRIM(SUBSTITUTE(W166,CHAR(160)," "))))),"",(V166*VLOOKUP(UPPER(TRIM(SUBSTITUTE(W166,CHAR(160)," "))),AP4:AS49,3,FALSE))/(S166*VLOOKUP(UPPER(TRIM(SUBSTITUTE(T166,CHAR(160)," "))),AP4:AS49,3,FALSE))),"")),IFERROR(AK165,"")))</f>
        <v>2.4117647058823528</v>
      </c>
      <c r="AL166" s="40">
        <f t="shared" si="43"/>
        <v>0.8</v>
      </c>
      <c r="AM166" s="50" t="str">
        <f t="shared" si="44"/>
        <v>COTES DE PORC A L'ANANAS</v>
      </c>
      <c r="AN166" s="1"/>
      <c r="AO166" s="1"/>
      <c r="AP166" s="60" t="s">
        <v>62</v>
      </c>
      <c r="AQ166" s="1"/>
      <c r="AR166" s="1"/>
      <c r="AS166" s="1"/>
      <c r="BJ166" s="229">
        <v>1</v>
      </c>
    </row>
    <row r="167" spans="1:62" ht="20.100000000000001" customHeight="1" x14ac:dyDescent="0.25">
      <c r="A167" s="232" t="s">
        <v>237</v>
      </c>
      <c r="B167" s="178">
        <f t="shared" ref="B167:B230" si="45">LEN(C167)+LEN(D167)+LEN(E167)+LEN(F167)+LEN(G167)+LEN(H167)+LEN(I167)</f>
        <v>0</v>
      </c>
      <c r="C167" s="156"/>
      <c r="D167" s="157"/>
      <c r="E167" s="157"/>
      <c r="F167" s="157"/>
      <c r="G167" s="157"/>
      <c r="H167" s="157"/>
      <c r="I167" s="158"/>
      <c r="J167" s="131"/>
      <c r="K167" s="255" t="str">
        <f t="shared" si="32"/>
        <v>►</v>
      </c>
      <c r="L167" s="341"/>
      <c r="M167" s="341"/>
      <c r="N167" s="341"/>
      <c r="O167" s="341"/>
      <c r="P167" s="341"/>
      <c r="Q167" s="1"/>
      <c r="R167" s="186" t="str" cm="1">
        <f t="array" ref="R167">IF(ISBLANK(V167),"","L"&amp;TEXT(--RIGHT(LOOKUP(2,1/(R157:R166&lt;&gt;""),R157:R166),3)+1,"000"))</f>
        <v/>
      </c>
      <c r="S167" s="110"/>
      <c r="T167" s="62"/>
      <c r="U167" s="63"/>
      <c r="V167" s="77"/>
      <c r="W167" s="60"/>
      <c r="X167" s="46" t="str">
        <f t="shared" si="38"/>
        <v/>
      </c>
      <c r="Y167" s="46" t="str">
        <f>IF(NOT(AND(LEFT(R167,1)="L",R167&lt;&gt;"LIGNE")),"",IF(UPPER(TRIM(W167))="QS","Qt. suffisante",IF(AJ167="","",IF(AF167="MASSE",IF(AJ167&gt;=1,"Kg","g"),IF(AF167="VOLUME",IF(AJ167&gt;=1,"L","cl"),IFERROR(VLOOKUP(UPPER(TRIM(V167)),AP4:AS49,4,FALSE),V167))))))</f>
        <v/>
      </c>
      <c r="Z167" s="45" t="str">
        <f t="shared" si="39"/>
        <v/>
      </c>
      <c r="AA167" s="45" t="str">
        <f>IF(NOT(AND(LEFT(R167,1)="L",R167&lt;&gt;"LIGNE")),"",IF(UPPER(TRIM(W167))="QS","Qt. suffisante",IF(AI167="","",IF(AF167="MASSE",IF(AI167&gt;=1,"Kg","g"),IF(AF167="VOLUME",IF(AI167&gt;=1,"L","cl"),IFERROR(VLOOKUP(UPPER(TRIM(V167)),AP4:AS49,4,FALSE),V167))))))</f>
        <v/>
      </c>
      <c r="AB167" s="47" t="str">
        <f t="shared" si="33"/>
        <v/>
      </c>
      <c r="AC167" s="47" t="str">
        <f t="shared" si="34"/>
        <v/>
      </c>
      <c r="AD167" s="47" t="str">
        <f t="shared" si="40"/>
        <v/>
      </c>
      <c r="AE167" s="1"/>
      <c r="AF167" s="48" t="str">
        <f>IF(NOT(AND(LEFT(R167,1)="L",R167&lt;&gt;"LIGNE")),"",IFERROR(VLOOKUP(UPPER(TRIM(V167)),AP4:AS49,2,FALSE),""))</f>
        <v/>
      </c>
      <c r="AG167" s="49" t="str">
        <f>IF(NOT(AND(LEFT(R167,1)="L",R167&lt;&gt;"LIGNE")),"",IFERROR(VLOOKUP(UPPER(TRIM(V167)),AP4:AS49,3,FALSE),""))</f>
        <v/>
      </c>
      <c r="AH167" s="49" t="str">
        <f t="shared" si="35"/>
        <v/>
      </c>
      <c r="AI167" s="49" t="str">
        <f t="shared" si="41"/>
        <v/>
      </c>
      <c r="AJ167" s="49" t="str">
        <f t="shared" si="42"/>
        <v/>
      </c>
      <c r="AK167" s="40">
        <f>IF(R167="RECETTE","",IF(R167="PRINCIPAL AUTEUR",IF(OR(S167="",T167="",V167="",W167="",S167=0),"",IFERROR(IF(OR(VLOOKUP(UPPER(TRIM(SUBSTITUTE(T167,CHAR(160)," "))),AP4:AS49,2,FALSE)&lt;&gt;VLOOKUP(UPPER(TRIM(SUBSTITUTE(W167,CHAR(160)," "))),AP4:AS49,2,FALSE),AND(VLOOKUP(UPPER(TRIM(SUBSTITUTE(T167,CHAR(160)," "))),AP4:AS49,2,FALSE)="AUTRE",UPPER(TRIM(SUBSTITUTE(T167,CHAR(160)," ")))&lt;&gt;UPPER(TRIM(SUBSTITUTE(W167,CHAR(160)," "))))),"",(V167*VLOOKUP(UPPER(TRIM(SUBSTITUTE(W167,CHAR(160)," "))),AP4:AS49,3,FALSE))/(S167*VLOOKUP(UPPER(TRIM(SUBSTITUTE(T167,CHAR(160)," "))),AP4:AS49,3,FALSE))),"")),IFERROR(AK166,"")))</f>
        <v>2.4117647058823528</v>
      </c>
      <c r="AL167" s="40">
        <f t="shared" si="43"/>
        <v>0.8</v>
      </c>
      <c r="AM167" s="50" t="str">
        <f t="shared" si="44"/>
        <v>COTES DE PORC A L'ANANAS</v>
      </c>
      <c r="AN167" s="1"/>
      <c r="AO167" s="1"/>
      <c r="AP167" s="65" t="s">
        <v>445</v>
      </c>
      <c r="AQ167" s="1"/>
      <c r="AR167" s="1"/>
      <c r="AS167" s="1"/>
      <c r="BJ167" s="229">
        <v>1</v>
      </c>
    </row>
    <row r="168" spans="1:62" ht="20.100000000000001" customHeight="1" x14ac:dyDescent="0.25">
      <c r="A168" s="232" t="s">
        <v>237</v>
      </c>
      <c r="B168" s="178">
        <f t="shared" si="45"/>
        <v>0</v>
      </c>
      <c r="C168" s="156"/>
      <c r="D168" s="157"/>
      <c r="E168" s="157"/>
      <c r="F168" s="157"/>
      <c r="G168" s="157"/>
      <c r="H168" s="157"/>
      <c r="I168" s="158"/>
      <c r="J168" s="131"/>
      <c r="K168" s="255" t="str">
        <f t="shared" si="32"/>
        <v>►</v>
      </c>
      <c r="L168" s="341"/>
      <c r="M168" s="341"/>
      <c r="N168" s="341"/>
      <c r="O168" s="341"/>
      <c r="P168" s="341"/>
      <c r="Q168" s="1"/>
      <c r="R168" s="186" t="str" cm="1">
        <f t="array" ref="R168">IF(ISBLANK(V168),"","L"&amp;TEXT(--RIGHT(LOOKUP(2,1/(R157:R167&lt;&gt;""),R157:R167),3)+1,"000"))</f>
        <v/>
      </c>
      <c r="S168" s="110"/>
      <c r="T168" s="62"/>
      <c r="U168" s="63"/>
      <c r="V168" s="77"/>
      <c r="W168" s="60"/>
      <c r="X168" s="46" t="str">
        <f t="shared" si="38"/>
        <v/>
      </c>
      <c r="Y168" s="46" t="str">
        <f>IF(NOT(AND(LEFT(R168,1)="L",R168&lt;&gt;"LIGNE")),"",IF(UPPER(TRIM(W168))="QS","Qt. suffisante",IF(AJ168="","",IF(AF168="MASSE",IF(AJ168&gt;=1,"Kg","g"),IF(AF168="VOLUME",IF(AJ168&gt;=1,"L","cl"),IFERROR(VLOOKUP(UPPER(TRIM(V168)),AP4:AS49,4,FALSE),V168))))))</f>
        <v/>
      </c>
      <c r="Z168" s="45" t="str">
        <f t="shared" si="39"/>
        <v/>
      </c>
      <c r="AA168" s="45" t="str">
        <f>IF(NOT(AND(LEFT(R168,1)="L",R168&lt;&gt;"LIGNE")),"",IF(UPPER(TRIM(W168))="QS","Qt. suffisante",IF(AI168="","",IF(AF168="MASSE",IF(AI168&gt;=1,"Kg","g"),IF(AF168="VOLUME",IF(AI168&gt;=1,"L","cl"),IFERROR(VLOOKUP(UPPER(TRIM(V168)),AP4:AS49,4,FALSE),V168))))))</f>
        <v/>
      </c>
      <c r="AB168" s="47" t="str">
        <f t="shared" si="33"/>
        <v/>
      </c>
      <c r="AC168" s="47" t="str">
        <f t="shared" si="34"/>
        <v/>
      </c>
      <c r="AD168" s="47" t="str">
        <f t="shared" si="40"/>
        <v/>
      </c>
      <c r="AE168" s="1"/>
      <c r="AF168" s="48" t="str">
        <f>IF(NOT(AND(LEFT(R168,1)="L",R168&lt;&gt;"LIGNE")),"",IFERROR(VLOOKUP(UPPER(TRIM(V168)),AP4:AS49,2,FALSE),""))</f>
        <v/>
      </c>
      <c r="AG168" s="49" t="str">
        <f>IF(NOT(AND(LEFT(R168,1)="L",R168&lt;&gt;"LIGNE")),"",IFERROR(VLOOKUP(UPPER(TRIM(V168)),AP4:AS49,3,FALSE),""))</f>
        <v/>
      </c>
      <c r="AH168" s="49" t="str">
        <f t="shared" si="35"/>
        <v/>
      </c>
      <c r="AI168" s="49" t="str">
        <f t="shared" si="41"/>
        <v/>
      </c>
      <c r="AJ168" s="49" t="str">
        <f t="shared" si="42"/>
        <v/>
      </c>
      <c r="AK168" s="40">
        <f>IF(R168="RECETTE","",IF(R168="PRINCIPAL AUTEUR",IF(OR(S168="",T168="",V168="",W168="",S168=0),"",IFERROR(IF(OR(VLOOKUP(UPPER(TRIM(SUBSTITUTE(T168,CHAR(160)," "))),AP4:AS49,2,FALSE)&lt;&gt;VLOOKUP(UPPER(TRIM(SUBSTITUTE(W168,CHAR(160)," "))),AP4:AS49,2,FALSE),AND(VLOOKUP(UPPER(TRIM(SUBSTITUTE(T168,CHAR(160)," "))),AP4:AS49,2,FALSE)="AUTRE",UPPER(TRIM(SUBSTITUTE(T168,CHAR(160)," ")))&lt;&gt;UPPER(TRIM(SUBSTITUTE(W168,CHAR(160)," "))))),"",(V168*VLOOKUP(UPPER(TRIM(SUBSTITUTE(W168,CHAR(160)," "))),AP4:AS49,3,FALSE))/(S168*VLOOKUP(UPPER(TRIM(SUBSTITUTE(T168,CHAR(160)," "))),AP4:AS49,3,FALSE))),"")),IFERROR(AK167,"")))</f>
        <v>2.4117647058823528</v>
      </c>
      <c r="AL168" s="40">
        <f t="shared" si="43"/>
        <v>0.8</v>
      </c>
      <c r="AM168" s="50" t="str">
        <f t="shared" si="44"/>
        <v>COTES DE PORC A L'ANANAS</v>
      </c>
      <c r="AN168" s="1"/>
      <c r="AO168" s="1"/>
      <c r="AP168" s="65" t="s">
        <v>446</v>
      </c>
      <c r="AQ168" s="1"/>
      <c r="AR168" s="1"/>
      <c r="AS168" s="1"/>
      <c r="BJ168" s="229">
        <v>1</v>
      </c>
    </row>
    <row r="169" spans="1:62" ht="20.100000000000001" customHeight="1" x14ac:dyDescent="0.25">
      <c r="A169" s="232" t="s">
        <v>237</v>
      </c>
      <c r="B169" s="178">
        <f t="shared" si="45"/>
        <v>0</v>
      </c>
      <c r="C169" s="156"/>
      <c r="D169" s="157"/>
      <c r="E169" s="157"/>
      <c r="F169" s="157"/>
      <c r="G169" s="157"/>
      <c r="H169" s="157"/>
      <c r="I169" s="158"/>
      <c r="J169" s="131"/>
      <c r="K169" s="255" t="str">
        <f t="shared" si="32"/>
        <v>A</v>
      </c>
      <c r="L169" s="341"/>
      <c r="M169" s="341"/>
      <c r="N169" s="341"/>
      <c r="O169" s="341"/>
      <c r="P169" s="341"/>
      <c r="Q169" s="1"/>
      <c r="R169" s="186" t="str" cm="1">
        <f t="array" ref="R169">IF(ISBLANK(V169),"","L"&amp;TEXT(--RIGHT(LOOKUP(2,1/(R157:R168&lt;&gt;""),R157:R168),3)+1,"000"))</f>
        <v>L009</v>
      </c>
      <c r="S169" s="110"/>
      <c r="T169" s="62" t="s">
        <v>168</v>
      </c>
      <c r="U169" s="63">
        <v>1</v>
      </c>
      <c r="V169" s="66" t="s">
        <v>464</v>
      </c>
      <c r="W169" s="60"/>
      <c r="X169" s="46">
        <f t="shared" si="38"/>
        <v>1</v>
      </c>
      <c r="Y169" s="46" t="str">
        <f>IF(NOT(AND(LEFT(R169,1)="L",R169&lt;&gt;"LIGNE")),"",IF(UPPER(TRIM(W169))="QS","Qt. suffisante",IF(AJ169="","",IF(AF169="MASSE",IF(AJ169&gt;=1,"Kg","g"),IF(AF169="VOLUME",IF(AJ169&gt;=1,"L","cl"),IFERROR(VLOOKUP(UPPER(TRIM(V169)),AP4:AS49,4,FALSE),V169))))))</f>
        <v>bac(s)</v>
      </c>
      <c r="Z169" s="45">
        <f t="shared" si="39"/>
        <v>2</v>
      </c>
      <c r="AA169" s="45" t="str">
        <f>IF(NOT(AND(LEFT(R169,1)="L",R169&lt;&gt;"LIGNE")),"",IF(UPPER(TRIM(W169))="QS","Qt. suffisante",IF(AI169="","",IF(AF169="MASSE",IF(AI169&gt;=1,"Kg","g"),IF(AF169="VOLUME",IF(AI169&gt;=1,"L","cl"),IFERROR(VLOOKUP(UPPER(TRIM(V169)),AP4:AS49,4,FALSE),V169))))))</f>
        <v>bac(s)</v>
      </c>
      <c r="AB169" s="47" t="str">
        <f t="shared" si="33"/>
        <v>OK</v>
      </c>
      <c r="AC169" s="47" t="str">
        <f t="shared" si="34"/>
        <v/>
      </c>
      <c r="AD169" s="47" t="str">
        <f t="shared" si="40"/>
        <v/>
      </c>
      <c r="AE169" s="1"/>
      <c r="AF169" s="48" t="str">
        <f>IF(NOT(AND(LEFT(R169,1)="L",R169&lt;&gt;"LIGNE")),"",IFERROR(VLOOKUP(UPPER(TRIM(V169)),AP4:AS49,2,FALSE),""))</f>
        <v>AUTRE</v>
      </c>
      <c r="AG169" s="49">
        <f>IF(NOT(AND(LEFT(R169,1)="L",R169&lt;&gt;"LIGNE")),"",IFERROR(VLOOKUP(UPPER(TRIM(V169)),AP4:AS49,3,FALSE),""))</f>
        <v>1</v>
      </c>
      <c r="AH169" s="49">
        <f t="shared" si="35"/>
        <v>1</v>
      </c>
      <c r="AI169" s="49">
        <f t="shared" si="41"/>
        <v>2.4117647058823528</v>
      </c>
      <c r="AJ169" s="49">
        <f t="shared" si="42"/>
        <v>0.8</v>
      </c>
      <c r="AK169" s="40">
        <f>IF(R169="RECETTE","",IF(R169="PRINCIPAL AUTEUR",IF(OR(S169="",T169="",V169="",W169="",S169=0),"",IFERROR(IF(OR(VLOOKUP(UPPER(TRIM(SUBSTITUTE(T169,CHAR(160)," "))),AP4:AS49,2,FALSE)&lt;&gt;VLOOKUP(UPPER(TRIM(SUBSTITUTE(W169,CHAR(160)," "))),AP4:AS49,2,FALSE),AND(VLOOKUP(UPPER(TRIM(SUBSTITUTE(T169,CHAR(160)," "))),AP4:AS49,2,FALSE)="AUTRE",UPPER(TRIM(SUBSTITUTE(T169,CHAR(160)," ")))&lt;&gt;UPPER(TRIM(SUBSTITUTE(W169,CHAR(160)," "))))),"",(V169*VLOOKUP(UPPER(TRIM(SUBSTITUTE(W169,CHAR(160)," "))),AP4:AS49,3,FALSE))/(S169*VLOOKUP(UPPER(TRIM(SUBSTITUTE(T169,CHAR(160)," "))),AP4:AS49,3,FALSE))),"")),IFERROR(AK168,"")))</f>
        <v>2.4117647058823528</v>
      </c>
      <c r="AL169" s="40">
        <f t="shared" si="43"/>
        <v>0.8</v>
      </c>
      <c r="AM169" s="50" t="str">
        <f t="shared" si="44"/>
        <v>COTES DE PORC A L'ANANAS</v>
      </c>
      <c r="AN169" s="1"/>
      <c r="AO169" s="1"/>
      <c r="AP169" s="65" t="s">
        <v>447</v>
      </c>
      <c r="AQ169" s="1"/>
      <c r="AR169" s="1"/>
      <c r="AS169" s="1"/>
      <c r="BJ169" s="229">
        <v>1</v>
      </c>
    </row>
    <row r="170" spans="1:62" ht="20.100000000000001" customHeight="1" x14ac:dyDescent="0.25">
      <c r="A170" s="232" t="s">
        <v>237</v>
      </c>
      <c r="B170" s="178">
        <f t="shared" si="45"/>
        <v>0</v>
      </c>
      <c r="C170" s="156"/>
      <c r="D170" s="157"/>
      <c r="E170" s="157"/>
      <c r="F170" s="157"/>
      <c r="G170" s="157"/>
      <c r="H170" s="157"/>
      <c r="I170" s="158"/>
      <c r="J170" s="131"/>
      <c r="K170" s="255" t="str">
        <f t="shared" si="32"/>
        <v>A</v>
      </c>
      <c r="L170" s="341"/>
      <c r="M170" s="341"/>
      <c r="N170" s="341"/>
      <c r="O170" s="341"/>
      <c r="P170" s="341"/>
      <c r="Q170" s="1"/>
      <c r="R170" s="186" t="str" cm="1">
        <f t="array" ref="R170">IF(ISBLANK(V170),"","L"&amp;TEXT(--RIGHT(LOOKUP(2,1/(R157:R169&lt;&gt;""),R157:R169),3)+1,"000"))</f>
        <v>L010</v>
      </c>
      <c r="S170" s="110"/>
      <c r="T170" s="62" t="s">
        <v>169</v>
      </c>
      <c r="U170" s="63">
        <v>1</v>
      </c>
      <c r="V170" s="66" t="s">
        <v>466</v>
      </c>
      <c r="W170" s="60"/>
      <c r="X170" s="46">
        <f t="shared" si="38"/>
        <v>1</v>
      </c>
      <c r="Y170" s="46" t="str">
        <f>IF(NOT(AND(LEFT(R170,1)="L",R170&lt;&gt;"LIGNE")),"",IF(UPPER(TRIM(W170))="QS","Qt. suffisante",IF(AJ170="","",IF(AF170="MASSE",IF(AJ170&gt;=1,"Kg","g"),IF(AF170="VOLUME",IF(AJ170&gt;=1,"L","cl"),IFERROR(VLOOKUP(UPPER(TRIM(V170)),AP4:AS49,4,FALSE),V170))))))</f>
        <v>égouttoir(s)</v>
      </c>
      <c r="Z170" s="45">
        <f t="shared" si="39"/>
        <v>2</v>
      </c>
      <c r="AA170" s="45" t="str">
        <f>IF(NOT(AND(LEFT(R170,1)="L",R170&lt;&gt;"LIGNE")),"",IF(UPPER(TRIM(W170))="QS","Qt. suffisante",IF(AI170="","",IF(AF170="MASSE",IF(AI170&gt;=1,"Kg","g"),IF(AF170="VOLUME",IF(AI170&gt;=1,"L","cl"),IFERROR(VLOOKUP(UPPER(TRIM(V170)),AP4:AS49,4,FALSE),V170))))))</f>
        <v>égouttoir(s)</v>
      </c>
      <c r="AB170" s="47" t="str">
        <f t="shared" si="33"/>
        <v>OK</v>
      </c>
      <c r="AC170" s="47" t="str">
        <f t="shared" si="34"/>
        <v/>
      </c>
      <c r="AD170" s="47" t="str">
        <f t="shared" si="40"/>
        <v/>
      </c>
      <c r="AE170" s="1"/>
      <c r="AF170" s="48" t="str">
        <f>IF(NOT(AND(LEFT(R170,1)="L",R170&lt;&gt;"LIGNE")),"",IFERROR(VLOOKUP(UPPER(TRIM(V170)),AP4:AS49,2,FALSE),""))</f>
        <v>AUTRE</v>
      </c>
      <c r="AG170" s="49">
        <f>IF(NOT(AND(LEFT(R170,1)="L",R170&lt;&gt;"LIGNE")),"",IFERROR(VLOOKUP(UPPER(TRIM(V170)),AP4:AS49,3,FALSE),""))</f>
        <v>1</v>
      </c>
      <c r="AH170" s="49">
        <f t="shared" si="35"/>
        <v>1</v>
      </c>
      <c r="AI170" s="49">
        <f t="shared" si="41"/>
        <v>2.4117647058823528</v>
      </c>
      <c r="AJ170" s="49">
        <f t="shared" si="42"/>
        <v>0.8</v>
      </c>
      <c r="AK170" s="40">
        <f>IF(R170="RECETTE","",IF(R170="PRINCIPAL AUTEUR",IF(OR(S170="",T170="",V170="",W170="",S170=0),"",IFERROR(IF(OR(VLOOKUP(UPPER(TRIM(SUBSTITUTE(T170,CHAR(160)," "))),AP4:AS49,2,FALSE)&lt;&gt;VLOOKUP(UPPER(TRIM(SUBSTITUTE(W170,CHAR(160)," "))),AP4:AS49,2,FALSE),AND(VLOOKUP(UPPER(TRIM(SUBSTITUTE(T170,CHAR(160)," "))),AP4:AS49,2,FALSE)="AUTRE",UPPER(TRIM(SUBSTITUTE(T170,CHAR(160)," ")))&lt;&gt;UPPER(TRIM(SUBSTITUTE(W170,CHAR(160)," "))))),"",(V170*VLOOKUP(UPPER(TRIM(SUBSTITUTE(W170,CHAR(160)," "))),AP4:AS49,3,FALSE))/(S170*VLOOKUP(UPPER(TRIM(SUBSTITUTE(T170,CHAR(160)," "))),AP4:AS49,3,FALSE))),"")),IFERROR(AK169,"")))</f>
        <v>2.4117647058823528</v>
      </c>
      <c r="AL170" s="40">
        <f t="shared" si="43"/>
        <v>0.8</v>
      </c>
      <c r="AM170" s="50" t="str">
        <f t="shared" si="44"/>
        <v>COTES DE PORC A L'ANANAS</v>
      </c>
      <c r="AN170" s="1"/>
      <c r="AO170" s="1"/>
      <c r="AP170" s="65" t="s">
        <v>448</v>
      </c>
      <c r="AQ170" s="1"/>
      <c r="AR170" s="1"/>
      <c r="AS170" s="1"/>
      <c r="BJ170" s="229">
        <v>1</v>
      </c>
    </row>
    <row r="171" spans="1:62" ht="20.100000000000001" customHeight="1" x14ac:dyDescent="0.25">
      <c r="A171" s="232" t="s">
        <v>237</v>
      </c>
      <c r="B171" s="178">
        <f t="shared" si="45"/>
        <v>0</v>
      </c>
      <c r="C171" s="156"/>
      <c r="D171" s="157"/>
      <c r="E171" s="157"/>
      <c r="F171" s="157"/>
      <c r="G171" s="157"/>
      <c r="H171" s="157"/>
      <c r="I171" s="158"/>
      <c r="J171" s="131"/>
      <c r="K171" s="255" t="str">
        <f t="shared" si="32"/>
        <v>A</v>
      </c>
      <c r="L171" s="341"/>
      <c r="M171" s="341"/>
      <c r="N171" s="341"/>
      <c r="O171" s="341"/>
      <c r="P171" s="341"/>
      <c r="Q171" s="1"/>
      <c r="R171" s="186" t="str" cm="1">
        <f t="array" ref="R171">IF(ISBLANK(V171),"","L"&amp;TEXT(--RIGHT(LOOKUP(2,1/(R157:R170&lt;&gt;""),R157:R170),3)+1,"000"))</f>
        <v>L011</v>
      </c>
      <c r="S171" s="110"/>
      <c r="T171" s="62" t="s">
        <v>111</v>
      </c>
      <c r="U171" s="63">
        <v>1</v>
      </c>
      <c r="V171" s="66" t="s">
        <v>465</v>
      </c>
      <c r="W171" s="60"/>
      <c r="X171" s="46">
        <f t="shared" si="38"/>
        <v>1</v>
      </c>
      <c r="Y171" s="46" t="str">
        <f>IF(NOT(AND(LEFT(R171,1)="L",R171&lt;&gt;"LIGNE")),"",IF(UPPER(TRIM(W171))="QS","Qt. suffisante",IF(AJ171="","",IF(AF171="MASSE",IF(AJ171&gt;=1,"Kg","g"),IF(AF171="VOLUME",IF(AJ171&gt;=1,"L","cl"),IFERROR(VLOOKUP(UPPER(TRIM(V171)),AP4:AS49,4,FALSE),V171))))))</f>
        <v>couvercle(s)</v>
      </c>
      <c r="Z171" s="45">
        <f t="shared" si="39"/>
        <v>2</v>
      </c>
      <c r="AA171" s="45" t="str">
        <f>IF(NOT(AND(LEFT(R171,1)="L",R171&lt;&gt;"LIGNE")),"",IF(UPPER(TRIM(W171))="QS","Qt. suffisante",IF(AI171="","",IF(AF171="MASSE",IF(AI171&gt;=1,"Kg","g"),IF(AF171="VOLUME",IF(AI171&gt;=1,"L","cl"),IFERROR(VLOOKUP(UPPER(TRIM(V171)),AP4:AS49,4,FALSE),V171))))))</f>
        <v>couvercle(s)</v>
      </c>
      <c r="AB171" s="47" t="str">
        <f t="shared" si="33"/>
        <v>OK</v>
      </c>
      <c r="AC171" s="47" t="str">
        <f t="shared" si="34"/>
        <v/>
      </c>
      <c r="AD171" s="47" t="str">
        <f t="shared" si="40"/>
        <v/>
      </c>
      <c r="AE171" s="1"/>
      <c r="AF171" s="48" t="str">
        <f>IF(NOT(AND(LEFT(R171,1)="L",R171&lt;&gt;"LIGNE")),"",IFERROR(VLOOKUP(UPPER(TRIM(V171)),AP4:AS49,2,FALSE),""))</f>
        <v>AUTRE</v>
      </c>
      <c r="AG171" s="49">
        <f>IF(NOT(AND(LEFT(R171,1)="L",R171&lt;&gt;"LIGNE")),"",IFERROR(VLOOKUP(UPPER(TRIM(V171)),AP4:AS49,3,FALSE),""))</f>
        <v>1</v>
      </c>
      <c r="AH171" s="49">
        <f t="shared" si="35"/>
        <v>1</v>
      </c>
      <c r="AI171" s="49">
        <f t="shared" si="41"/>
        <v>2.4117647058823528</v>
      </c>
      <c r="AJ171" s="49">
        <f t="shared" si="42"/>
        <v>0.8</v>
      </c>
      <c r="AK171" s="40">
        <f>IF(R171="RECETTE","",IF(R171="PRINCIPAL AUTEUR",IF(OR(S171="",T171="",V171="",W171="",S171=0),"",IFERROR(IF(OR(VLOOKUP(UPPER(TRIM(SUBSTITUTE(T171,CHAR(160)," "))),AP4:AS49,2,FALSE)&lt;&gt;VLOOKUP(UPPER(TRIM(SUBSTITUTE(W171,CHAR(160)," "))),AP4:AS49,2,FALSE),AND(VLOOKUP(UPPER(TRIM(SUBSTITUTE(T171,CHAR(160)," "))),AP4:AS49,2,FALSE)="AUTRE",UPPER(TRIM(SUBSTITUTE(T171,CHAR(160)," ")))&lt;&gt;UPPER(TRIM(SUBSTITUTE(W171,CHAR(160)," "))))),"",(V171*VLOOKUP(UPPER(TRIM(SUBSTITUTE(W171,CHAR(160)," "))),AP4:AS49,3,FALSE))/(S171*VLOOKUP(UPPER(TRIM(SUBSTITUTE(T171,CHAR(160)," "))),AP4:AS49,3,FALSE))),"")),IFERROR(AK170,"")))</f>
        <v>2.4117647058823528</v>
      </c>
      <c r="AL171" s="40">
        <f t="shared" si="43"/>
        <v>0.8</v>
      </c>
      <c r="AM171" s="50" t="str">
        <f t="shared" si="44"/>
        <v>COTES DE PORC A L'ANANAS</v>
      </c>
      <c r="AN171" s="1"/>
      <c r="AO171" s="1"/>
      <c r="AP171" s="65" t="s">
        <v>449</v>
      </c>
      <c r="AQ171" s="1"/>
      <c r="AR171" s="1"/>
      <c r="AS171" s="1"/>
      <c r="BJ171" s="229">
        <v>1</v>
      </c>
    </row>
    <row r="172" spans="1:62" ht="20.100000000000001" customHeight="1" x14ac:dyDescent="0.25">
      <c r="A172" s="232" t="s">
        <v>237</v>
      </c>
      <c r="B172" s="178">
        <f t="shared" si="45"/>
        <v>0</v>
      </c>
      <c r="C172" s="156"/>
      <c r="D172" s="157"/>
      <c r="E172" s="157"/>
      <c r="F172" s="157"/>
      <c r="G172" s="157"/>
      <c r="H172" s="157"/>
      <c r="I172" s="158"/>
      <c r="J172" s="131"/>
      <c r="K172" s="255" t="str">
        <f t="shared" si="32"/>
        <v>A</v>
      </c>
      <c r="L172" s="341"/>
      <c r="M172" s="341"/>
      <c r="N172" s="341"/>
      <c r="O172" s="341"/>
      <c r="P172" s="341"/>
      <c r="Q172" s="1"/>
      <c r="R172" s="186" t="str" cm="1">
        <f t="array" ref="R172">IF(ISBLANK(V172),"","L"&amp;TEXT(--RIGHT(LOOKUP(2,1/(R157:R171&lt;&gt;""),R157:R171),3)+1,"000"))</f>
        <v>L012</v>
      </c>
      <c r="S172" s="110"/>
      <c r="T172" s="62" t="s">
        <v>170</v>
      </c>
      <c r="U172" s="63">
        <v>1</v>
      </c>
      <c r="V172" s="66" t="s">
        <v>464</v>
      </c>
      <c r="W172" s="60"/>
      <c r="X172" s="46">
        <f t="shared" si="38"/>
        <v>1</v>
      </c>
      <c r="Y172" s="46" t="str">
        <f>IF(NOT(AND(LEFT(R172,1)="L",R172&lt;&gt;"LIGNE")),"",IF(UPPER(TRIM(W172))="QS","Qt. suffisante",IF(AJ172="","",IF(AF172="MASSE",IF(AJ172&gt;=1,"Kg","g"),IF(AF172="VOLUME",IF(AJ172&gt;=1,"L","cl"),IFERROR(VLOOKUP(UPPER(TRIM(V172)),AP4:AS49,4,FALSE),V172))))))</f>
        <v>bac(s)</v>
      </c>
      <c r="Z172" s="45">
        <f t="shared" si="39"/>
        <v>2</v>
      </c>
      <c r="AA172" s="45" t="str">
        <f>IF(NOT(AND(LEFT(R172,1)="L",R172&lt;&gt;"LIGNE")),"",IF(UPPER(TRIM(W172))="QS","Qt. suffisante",IF(AI172="","",IF(AF172="MASSE",IF(AI172&gt;=1,"Kg","g"),IF(AF172="VOLUME",IF(AI172&gt;=1,"L","cl"),IFERROR(VLOOKUP(UPPER(TRIM(V172)),AP4:AS49,4,FALSE),V172))))))</f>
        <v>bac(s)</v>
      </c>
      <c r="AB172" s="47" t="str">
        <f t="shared" si="33"/>
        <v>OK</v>
      </c>
      <c r="AC172" s="47" t="str">
        <f t="shared" si="34"/>
        <v/>
      </c>
      <c r="AD172" s="47" t="str">
        <f t="shared" si="40"/>
        <v/>
      </c>
      <c r="AE172" s="1"/>
      <c r="AF172" s="48" t="str">
        <f>IF(NOT(AND(LEFT(R172,1)="L",R172&lt;&gt;"LIGNE")),"",IFERROR(VLOOKUP(UPPER(TRIM(V172)),AP4:AS49,2,FALSE),""))</f>
        <v>AUTRE</v>
      </c>
      <c r="AG172" s="49">
        <f>IF(NOT(AND(LEFT(R172,1)="L",R172&lt;&gt;"LIGNE")),"",IFERROR(VLOOKUP(UPPER(TRIM(V172)),AP4:AS49,3,FALSE),""))</f>
        <v>1</v>
      </c>
      <c r="AH172" s="49">
        <f t="shared" si="35"/>
        <v>1</v>
      </c>
      <c r="AI172" s="49">
        <f t="shared" si="41"/>
        <v>2.4117647058823528</v>
      </c>
      <c r="AJ172" s="49">
        <f t="shared" si="42"/>
        <v>0.8</v>
      </c>
      <c r="AK172" s="40">
        <f>IF(R172="RECETTE","",IF(R172="PRINCIPAL AUTEUR",IF(OR(S172="",T172="",V172="",W172="",S172=0),"",IFERROR(IF(OR(VLOOKUP(UPPER(TRIM(SUBSTITUTE(T172,CHAR(160)," "))),AP4:AS49,2,FALSE)&lt;&gt;VLOOKUP(UPPER(TRIM(SUBSTITUTE(W172,CHAR(160)," "))),AP4:AS49,2,FALSE),AND(VLOOKUP(UPPER(TRIM(SUBSTITUTE(T172,CHAR(160)," "))),AP4:AS49,2,FALSE)="AUTRE",UPPER(TRIM(SUBSTITUTE(T172,CHAR(160)," ")))&lt;&gt;UPPER(TRIM(SUBSTITUTE(W172,CHAR(160)," "))))),"",(V172*VLOOKUP(UPPER(TRIM(SUBSTITUTE(W172,CHAR(160)," "))),AP4:AS49,3,FALSE))/(S172*VLOOKUP(UPPER(TRIM(SUBSTITUTE(T172,CHAR(160)," "))),AP4:AS49,3,FALSE))),"")),IFERROR(AK171,"")))</f>
        <v>2.4117647058823528</v>
      </c>
      <c r="AL172" s="40">
        <f t="shared" si="43"/>
        <v>0.8</v>
      </c>
      <c r="AM172" s="50" t="str">
        <f t="shared" si="44"/>
        <v>COTES DE PORC A L'ANANAS</v>
      </c>
      <c r="AN172" s="1"/>
      <c r="AO172" s="1"/>
      <c r="AP172" s="65" t="s">
        <v>454</v>
      </c>
      <c r="AQ172" s="1"/>
      <c r="AR172" s="1"/>
      <c r="AS172" s="1"/>
      <c r="BJ172" s="229">
        <v>1</v>
      </c>
    </row>
    <row r="173" spans="1:62" ht="20.100000000000001" customHeight="1" x14ac:dyDescent="0.25">
      <c r="A173" s="232" t="s">
        <v>237</v>
      </c>
      <c r="B173" s="178">
        <f t="shared" si="45"/>
        <v>0</v>
      </c>
      <c r="C173" s="156"/>
      <c r="D173" s="157"/>
      <c r="E173" s="157"/>
      <c r="F173" s="157"/>
      <c r="G173" s="157"/>
      <c r="H173" s="157"/>
      <c r="I173" s="158"/>
      <c r="J173" s="131"/>
      <c r="K173" s="255" t="str">
        <f t="shared" si="32"/>
        <v>A</v>
      </c>
      <c r="L173" s="341"/>
      <c r="M173" s="341"/>
      <c r="N173" s="341"/>
      <c r="O173" s="341"/>
      <c r="P173" s="341"/>
      <c r="Q173" s="1"/>
      <c r="R173" s="186" t="str" cm="1">
        <f t="array" ref="R173">IF(ISBLANK(V173),"","L"&amp;TEXT(--RIGHT(LOOKUP(2,1/(R157:R172&lt;&gt;""),R157:R172),3)+1,"000"))</f>
        <v>L013</v>
      </c>
      <c r="S173" s="110"/>
      <c r="T173" s="62" t="s">
        <v>171</v>
      </c>
      <c r="U173" s="63">
        <v>1</v>
      </c>
      <c r="V173" s="66" t="s">
        <v>464</v>
      </c>
      <c r="W173" s="60"/>
      <c r="X173" s="46">
        <f t="shared" si="38"/>
        <v>1</v>
      </c>
      <c r="Y173" s="46" t="str">
        <f>IF(NOT(AND(LEFT(R173,1)="L",R173&lt;&gt;"LIGNE")),"",IF(UPPER(TRIM(W173))="QS","Qt. suffisante",IF(AJ173="","",IF(AF173="MASSE",IF(AJ173&gt;=1,"Kg","g"),IF(AF173="VOLUME",IF(AJ173&gt;=1,"L","cl"),IFERROR(VLOOKUP(UPPER(TRIM(V173)),AP4:AS49,4,FALSE),V173))))))</f>
        <v>bac(s)</v>
      </c>
      <c r="Z173" s="45">
        <f t="shared" si="39"/>
        <v>2</v>
      </c>
      <c r="AA173" s="45" t="str">
        <f>IF(NOT(AND(LEFT(R173,1)="L",R173&lt;&gt;"LIGNE")),"",IF(UPPER(TRIM(W173))="QS","Qt. suffisante",IF(AI173="","",IF(AF173="MASSE",IF(AI173&gt;=1,"Kg","g"),IF(AF173="VOLUME",IF(AI173&gt;=1,"L","cl"),IFERROR(VLOOKUP(UPPER(TRIM(V173)),AP4:AS49,4,FALSE),V173))))))</f>
        <v>bac(s)</v>
      </c>
      <c r="AB173" s="47" t="str">
        <f t="shared" si="33"/>
        <v>OK</v>
      </c>
      <c r="AC173" s="47" t="str">
        <f t="shared" si="34"/>
        <v/>
      </c>
      <c r="AD173" s="47" t="str">
        <f t="shared" si="40"/>
        <v/>
      </c>
      <c r="AE173" s="1"/>
      <c r="AF173" s="48" t="str">
        <f>IF(NOT(AND(LEFT(R173,1)="L",R173&lt;&gt;"LIGNE")),"",IFERROR(VLOOKUP(UPPER(TRIM(V173)),AP4:AS49,2,FALSE),""))</f>
        <v>AUTRE</v>
      </c>
      <c r="AG173" s="49">
        <f>IF(NOT(AND(LEFT(R173,1)="L",R173&lt;&gt;"LIGNE")),"",IFERROR(VLOOKUP(UPPER(TRIM(V173)),AP4:AS49,3,FALSE),""))</f>
        <v>1</v>
      </c>
      <c r="AH173" s="49">
        <f t="shared" si="35"/>
        <v>1</v>
      </c>
      <c r="AI173" s="49">
        <f t="shared" si="41"/>
        <v>2.4117647058823528</v>
      </c>
      <c r="AJ173" s="49">
        <f t="shared" si="42"/>
        <v>0.8</v>
      </c>
      <c r="AK173" s="40">
        <f>IF(R173="RECETTE","",IF(R173="PRINCIPAL AUTEUR",IF(OR(S173="",T173="",V173="",W173="",S173=0),"",IFERROR(IF(OR(VLOOKUP(UPPER(TRIM(SUBSTITUTE(T173,CHAR(160)," "))),AP4:AS49,2,FALSE)&lt;&gt;VLOOKUP(UPPER(TRIM(SUBSTITUTE(W173,CHAR(160)," "))),AP4:AS49,2,FALSE),AND(VLOOKUP(UPPER(TRIM(SUBSTITUTE(T173,CHAR(160)," "))),AP4:AS49,2,FALSE)="AUTRE",UPPER(TRIM(SUBSTITUTE(T173,CHAR(160)," ")))&lt;&gt;UPPER(TRIM(SUBSTITUTE(W173,CHAR(160)," "))))),"",(V173*VLOOKUP(UPPER(TRIM(SUBSTITUTE(W173,CHAR(160)," "))),AP4:AS49,3,FALSE))/(S173*VLOOKUP(UPPER(TRIM(SUBSTITUTE(T173,CHAR(160)," "))),AP4:AS49,3,FALSE))),"")),IFERROR(AK172,"")))</f>
        <v>2.4117647058823528</v>
      </c>
      <c r="AL173" s="40">
        <f t="shared" si="43"/>
        <v>0.8</v>
      </c>
      <c r="AM173" s="50" t="str">
        <f t="shared" si="44"/>
        <v>COTES DE PORC A L'ANANAS</v>
      </c>
      <c r="AN173" s="1"/>
      <c r="AO173" s="1"/>
      <c r="AP173" s="65" t="s">
        <v>455</v>
      </c>
      <c r="AQ173" s="1"/>
      <c r="AR173" s="1"/>
      <c r="AS173" s="1"/>
      <c r="BJ173" s="229">
        <v>1</v>
      </c>
    </row>
    <row r="174" spans="1:62" ht="20.100000000000001" customHeight="1" x14ac:dyDescent="0.25">
      <c r="A174" s="232" t="s">
        <v>237</v>
      </c>
      <c r="B174" s="178">
        <f t="shared" si="45"/>
        <v>0</v>
      </c>
      <c r="C174" s="156"/>
      <c r="D174" s="157"/>
      <c r="E174" s="157"/>
      <c r="F174" s="157"/>
      <c r="G174" s="157"/>
      <c r="H174" s="157"/>
      <c r="I174" s="158"/>
      <c r="J174" s="131"/>
      <c r="K174" s="255" t="str">
        <f t="shared" si="32"/>
        <v>A</v>
      </c>
      <c r="L174" s="341"/>
      <c r="M174" s="341"/>
      <c r="N174" s="341"/>
      <c r="O174" s="341"/>
      <c r="P174" s="341"/>
      <c r="Q174" s="1"/>
      <c r="R174" s="186" t="str" cm="1">
        <f t="array" ref="R174">IF(ISBLANK(V174),"","L"&amp;TEXT(--RIGHT(LOOKUP(2,1/(R157:R173&lt;&gt;""),R157:R173),3)+1,"000"))</f>
        <v>L014</v>
      </c>
      <c r="S174" s="110"/>
      <c r="T174" s="62" t="s">
        <v>162</v>
      </c>
      <c r="U174" s="63">
        <v>8</v>
      </c>
      <c r="V174" s="66" t="s">
        <v>464</v>
      </c>
      <c r="W174" s="60"/>
      <c r="X174" s="46">
        <f t="shared" si="38"/>
        <v>6</v>
      </c>
      <c r="Y174" s="46" t="str">
        <f>IF(NOT(AND(LEFT(R174,1)="L",R174&lt;&gt;"LIGNE")),"",IF(UPPER(TRIM(W174))="QS","Qt. suffisante",IF(AJ174="","",IF(AF174="MASSE",IF(AJ174&gt;=1,"Kg","g"),IF(AF174="VOLUME",IF(AJ174&gt;=1,"L","cl"),IFERROR(VLOOKUP(UPPER(TRIM(V174)),AP4:AS49,4,FALSE),V174))))))</f>
        <v>bac(s)</v>
      </c>
      <c r="Z174" s="45">
        <f t="shared" si="39"/>
        <v>19</v>
      </c>
      <c r="AA174" s="45" t="str">
        <f>IF(NOT(AND(LEFT(R174,1)="L",R174&lt;&gt;"LIGNE")),"",IF(UPPER(TRIM(W174))="QS","Qt. suffisante",IF(AI174="","",IF(AF174="MASSE",IF(AI174&gt;=1,"Kg","g"),IF(AF174="VOLUME",IF(AI174&gt;=1,"L","cl"),IFERROR(VLOOKUP(UPPER(TRIM(V174)),AP4:AS49,4,FALSE),V174))))))</f>
        <v>bac(s)</v>
      </c>
      <c r="AB174" s="47" t="str">
        <f t="shared" si="33"/>
        <v>OK</v>
      </c>
      <c r="AC174" s="47" t="str">
        <f t="shared" si="34"/>
        <v/>
      </c>
      <c r="AD174" s="47" t="str">
        <f t="shared" si="40"/>
        <v/>
      </c>
      <c r="AE174" s="1"/>
      <c r="AF174" s="48" t="str">
        <f>IF(NOT(AND(LEFT(R174,1)="L",R174&lt;&gt;"LIGNE")),"",IFERROR(VLOOKUP(UPPER(TRIM(V174)),AP4:AS49,2,FALSE),""))</f>
        <v>AUTRE</v>
      </c>
      <c r="AG174" s="49">
        <f>IF(NOT(AND(LEFT(R174,1)="L",R174&lt;&gt;"LIGNE")),"",IFERROR(VLOOKUP(UPPER(TRIM(V174)),AP4:AS49,3,FALSE),""))</f>
        <v>1</v>
      </c>
      <c r="AH174" s="49">
        <f t="shared" si="35"/>
        <v>8</v>
      </c>
      <c r="AI174" s="49">
        <f t="shared" si="41"/>
        <v>19.294117647058822</v>
      </c>
      <c r="AJ174" s="49">
        <f t="shared" si="42"/>
        <v>6.4</v>
      </c>
      <c r="AK174" s="40">
        <f>IF(R174="RECETTE","",IF(R174="PRINCIPAL AUTEUR",IF(OR(S174="",T174="",V174="",W174="",S174=0),"",IFERROR(IF(OR(VLOOKUP(UPPER(TRIM(SUBSTITUTE(T174,CHAR(160)," "))),AP4:AS49,2,FALSE)&lt;&gt;VLOOKUP(UPPER(TRIM(SUBSTITUTE(W174,CHAR(160)," "))),AP4:AS49,2,FALSE),AND(VLOOKUP(UPPER(TRIM(SUBSTITUTE(T174,CHAR(160)," "))),AP4:AS49,2,FALSE)="AUTRE",UPPER(TRIM(SUBSTITUTE(T174,CHAR(160)," ")))&lt;&gt;UPPER(TRIM(SUBSTITUTE(W174,CHAR(160)," "))))),"",(V174*VLOOKUP(UPPER(TRIM(SUBSTITUTE(W174,CHAR(160)," "))),AP4:AS49,3,FALSE))/(S174*VLOOKUP(UPPER(TRIM(SUBSTITUTE(T174,CHAR(160)," "))),AP4:AS49,3,FALSE))),"")),IFERROR(AK173,"")))</f>
        <v>2.4117647058823528</v>
      </c>
      <c r="AL174" s="40">
        <f t="shared" si="43"/>
        <v>0.8</v>
      </c>
      <c r="AM174" s="50" t="str">
        <f t="shared" si="44"/>
        <v>COTES DE PORC A L'ANANAS</v>
      </c>
      <c r="AN174" s="1"/>
      <c r="AO174" s="1"/>
      <c r="AP174" s="65" t="s">
        <v>456</v>
      </c>
      <c r="AQ174" s="1"/>
      <c r="AR174" s="1"/>
      <c r="AS174" s="1"/>
      <c r="BJ174" s="229">
        <v>1</v>
      </c>
    </row>
    <row r="175" spans="1:62" ht="20.100000000000001" customHeight="1" x14ac:dyDescent="0.25">
      <c r="A175" s="232" t="s">
        <v>237</v>
      </c>
      <c r="B175" s="178">
        <f t="shared" si="45"/>
        <v>0</v>
      </c>
      <c r="C175" s="156"/>
      <c r="D175" s="157"/>
      <c r="E175" s="157"/>
      <c r="F175" s="157"/>
      <c r="G175" s="157"/>
      <c r="H175" s="157"/>
      <c r="I175" s="158"/>
      <c r="J175" s="131"/>
      <c r="K175" s="255" t="str">
        <f t="shared" si="32"/>
        <v>►</v>
      </c>
      <c r="L175" s="341"/>
      <c r="M175" s="341"/>
      <c r="N175" s="341"/>
      <c r="O175" s="341"/>
      <c r="P175" s="341"/>
      <c r="Q175" s="1"/>
      <c r="R175" s="186" t="str" cm="1">
        <f t="array" ref="R175">IF(ISBLANK(V175),"","L"&amp;TEXT(--RIGHT(LOOKUP(2,1/(R157:R174&lt;&gt;""),R157:R174),3)+1,"000"))</f>
        <v/>
      </c>
      <c r="S175" s="110"/>
      <c r="T175" s="62"/>
      <c r="U175" s="63"/>
      <c r="V175" s="77"/>
      <c r="W175" s="60"/>
      <c r="X175" s="46" t="str">
        <f t="shared" si="38"/>
        <v/>
      </c>
      <c r="Y175" s="46" t="str">
        <f>IF(NOT(AND(LEFT(R175,1)="L",R175&lt;&gt;"LIGNE")),"",IF(UPPER(TRIM(W175))="QS","Qt. suffisante",IF(AJ175="","",IF(AF175="MASSE",IF(AJ175&gt;=1,"Kg","g"),IF(AF175="VOLUME",IF(AJ175&gt;=1,"L","cl"),IFERROR(VLOOKUP(UPPER(TRIM(V175)),AP4:AS49,4,FALSE),V175))))))</f>
        <v/>
      </c>
      <c r="Z175" s="45" t="str">
        <f t="shared" si="39"/>
        <v/>
      </c>
      <c r="AA175" s="45" t="str">
        <f>IF(NOT(AND(LEFT(R175,1)="L",R175&lt;&gt;"LIGNE")),"",IF(UPPER(TRIM(W175))="QS","Qt. suffisante",IF(AI175="","",IF(AF175="MASSE",IF(AI175&gt;=1,"Kg","g"),IF(AF175="VOLUME",IF(AI175&gt;=1,"L","cl"),IFERROR(VLOOKUP(UPPER(TRIM(V175)),AP4:AS49,4,FALSE),V175))))))</f>
        <v/>
      </c>
      <c r="AB175" s="47" t="str">
        <f t="shared" si="33"/>
        <v/>
      </c>
      <c r="AC175" s="47" t="str">
        <f t="shared" si="34"/>
        <v/>
      </c>
      <c r="AD175" s="47" t="str">
        <f t="shared" si="40"/>
        <v/>
      </c>
      <c r="AE175" s="1"/>
      <c r="AF175" s="48" t="str">
        <f>IF(NOT(AND(LEFT(R175,1)="L",R175&lt;&gt;"LIGNE")),"",IFERROR(VLOOKUP(UPPER(TRIM(V175)),AP4:AS49,2,FALSE),""))</f>
        <v/>
      </c>
      <c r="AG175" s="49" t="str">
        <f>IF(NOT(AND(LEFT(R175,1)="L",R175&lt;&gt;"LIGNE")),"",IFERROR(VLOOKUP(UPPER(TRIM(V175)),AP4:AS49,3,FALSE),""))</f>
        <v/>
      </c>
      <c r="AH175" s="49" t="str">
        <f t="shared" si="35"/>
        <v/>
      </c>
      <c r="AI175" s="49" t="str">
        <f t="shared" si="41"/>
        <v/>
      </c>
      <c r="AJ175" s="49" t="str">
        <f t="shared" si="42"/>
        <v/>
      </c>
      <c r="AK175" s="40">
        <f>IF(R175="RECETTE","",IF(R175="PRINCIPAL AUTEUR",IF(OR(S175="",T175="",V175="",W175="",S175=0),"",IFERROR(IF(OR(VLOOKUP(UPPER(TRIM(SUBSTITUTE(T175,CHAR(160)," "))),AP4:AS49,2,FALSE)&lt;&gt;VLOOKUP(UPPER(TRIM(SUBSTITUTE(W175,CHAR(160)," "))),AP4:AS49,2,FALSE),AND(VLOOKUP(UPPER(TRIM(SUBSTITUTE(T175,CHAR(160)," "))),AP4:AS49,2,FALSE)="AUTRE",UPPER(TRIM(SUBSTITUTE(T175,CHAR(160)," ")))&lt;&gt;UPPER(TRIM(SUBSTITUTE(W175,CHAR(160)," "))))),"",(V175*VLOOKUP(UPPER(TRIM(SUBSTITUTE(W175,CHAR(160)," "))),AP4:AS49,3,FALSE))/(S175*VLOOKUP(UPPER(TRIM(SUBSTITUTE(T175,CHAR(160)," "))),AP4:AS49,3,FALSE))),"")),IFERROR(AK174,"")))</f>
        <v>2.4117647058823528</v>
      </c>
      <c r="AL175" s="40">
        <f t="shared" si="43"/>
        <v>0.8</v>
      </c>
      <c r="AM175" s="50" t="str">
        <f t="shared" si="44"/>
        <v>COTES DE PORC A L'ANANAS</v>
      </c>
      <c r="AN175" s="1"/>
      <c r="AO175" s="1"/>
      <c r="AP175" s="65" t="s">
        <v>457</v>
      </c>
      <c r="AQ175" s="1"/>
      <c r="AR175" s="1"/>
      <c r="AS175" s="1"/>
      <c r="BJ175" s="229">
        <v>1</v>
      </c>
    </row>
    <row r="176" spans="1:62" ht="20.100000000000001" customHeight="1" x14ac:dyDescent="0.25">
      <c r="A176" s="232" t="s">
        <v>237</v>
      </c>
      <c r="B176" s="178">
        <f t="shared" si="45"/>
        <v>0</v>
      </c>
      <c r="C176" s="156"/>
      <c r="D176" s="157"/>
      <c r="E176" s="157"/>
      <c r="F176" s="157"/>
      <c r="G176" s="157"/>
      <c r="H176" s="157"/>
      <c r="I176" s="158"/>
      <c r="J176" s="131"/>
      <c r="K176" s="255" t="str">
        <f t="shared" si="32"/>
        <v>A</v>
      </c>
      <c r="L176" s="341"/>
      <c r="M176" s="341"/>
      <c r="N176" s="341"/>
      <c r="O176" s="341"/>
      <c r="P176" s="341"/>
      <c r="Q176" s="1"/>
      <c r="R176" s="186" t="str" cm="1">
        <f t="array" ref="R176">IF(ISBLANK(V176),"","L"&amp;TEXT(--RIGHT(LOOKUP(2,1/(R157:R175&lt;&gt;""),R157:R175),3)+1,"000"))</f>
        <v/>
      </c>
      <c r="S176" s="166" t="s">
        <v>570</v>
      </c>
      <c r="T176" s="62" t="s">
        <v>436</v>
      </c>
      <c r="U176" s="63"/>
      <c r="V176" s="77"/>
      <c r="W176" s="76"/>
      <c r="X176" s="46" t="str">
        <f t="shared" si="38"/>
        <v/>
      </c>
      <c r="Y176" s="46" t="str">
        <f>IF(NOT(AND(LEFT(R176,1)="L",R176&lt;&gt;"LIGNE")),"",IF(UPPER(TRIM(W176))="QS","Qt. suffisante",IF(AJ176="","",IF(AF176="MASSE",IF(AJ176&gt;=1,"Kg","g"),IF(AF176="VOLUME",IF(AJ176&gt;=1,"L","cl"),IFERROR(VLOOKUP(UPPER(TRIM(V176)),AP4:AS49,4,FALSE),V176))))))</f>
        <v/>
      </c>
      <c r="Z176" s="45" t="str">
        <f t="shared" si="39"/>
        <v/>
      </c>
      <c r="AA176" s="45" t="str">
        <f>IF(NOT(AND(LEFT(R176,1)="L",R176&lt;&gt;"LIGNE")),"",IF(UPPER(TRIM(W176))="QS","Qt. suffisante",IF(AI176="","",IF(AF176="MASSE",IF(AI176&gt;=1,"Kg","g"),IF(AF176="VOLUME",IF(AI176&gt;=1,"L","cl"),IFERROR(VLOOKUP(UPPER(TRIM(V176)),AP4:AS49,4,FALSE),V176))))))</f>
        <v/>
      </c>
      <c r="AB176" s="47" t="str">
        <f t="shared" si="33"/>
        <v/>
      </c>
      <c r="AC176" s="47" t="str">
        <f t="shared" si="34"/>
        <v/>
      </c>
      <c r="AD176" s="47" t="str">
        <f t="shared" si="40"/>
        <v/>
      </c>
      <c r="AE176" s="1"/>
      <c r="AF176" s="48" t="str">
        <f>IF(NOT(AND(LEFT(R176,1)="L",R176&lt;&gt;"LIGNE")),"",IFERROR(VLOOKUP(UPPER(TRIM(V176)),AP4:AS49,2,FALSE),""))</f>
        <v/>
      </c>
      <c r="AG176" s="49" t="str">
        <f>IF(NOT(AND(LEFT(R176,1)="L",R176&lt;&gt;"LIGNE")),"",IFERROR(VLOOKUP(UPPER(TRIM(V176)),AP4:AS49,3,FALSE),""))</f>
        <v/>
      </c>
      <c r="AH176" s="49" t="str">
        <f t="shared" si="35"/>
        <v/>
      </c>
      <c r="AI176" s="49" t="str">
        <f t="shared" si="41"/>
        <v/>
      </c>
      <c r="AJ176" s="49" t="str">
        <f t="shared" si="42"/>
        <v/>
      </c>
      <c r="AK176" s="40">
        <f>IF(R176="RECETTE","",IF(R176="PRINCIPAL AUTEUR",IF(OR(S176="",T176="",V176="",W176="",S176=0),"",IFERROR(IF(OR(VLOOKUP(UPPER(TRIM(SUBSTITUTE(T176,CHAR(160)," "))),AP4:AS49,2,FALSE)&lt;&gt;VLOOKUP(UPPER(TRIM(SUBSTITUTE(W176,CHAR(160)," "))),AP4:AS49,2,FALSE),AND(VLOOKUP(UPPER(TRIM(SUBSTITUTE(T176,CHAR(160)," "))),AP4:AS49,2,FALSE)="AUTRE",UPPER(TRIM(SUBSTITUTE(T176,CHAR(160)," ")))&lt;&gt;UPPER(TRIM(SUBSTITUTE(W176,CHAR(160)," "))))),"",(V176*VLOOKUP(UPPER(TRIM(SUBSTITUTE(W176,CHAR(160)," "))),AP4:AS49,3,FALSE))/(S176*VLOOKUP(UPPER(TRIM(SUBSTITUTE(T176,CHAR(160)," "))),AP4:AS49,3,FALSE))),"")),IFERROR(AK175,"")))</f>
        <v>2.4117647058823528</v>
      </c>
      <c r="AL176" s="40">
        <f t="shared" si="43"/>
        <v>0.8</v>
      </c>
      <c r="AM176" s="50" t="str">
        <f t="shared" si="44"/>
        <v>COTES DE PORC A L'ANANAS</v>
      </c>
      <c r="AN176" s="1"/>
      <c r="AO176" s="1"/>
      <c r="AP176" s="65" t="s">
        <v>450</v>
      </c>
      <c r="AQ176" s="1"/>
      <c r="AR176" s="1"/>
      <c r="AS176" s="1"/>
      <c r="BJ176" s="229">
        <v>1</v>
      </c>
    </row>
    <row r="177" spans="1:62" ht="20.100000000000001" customHeight="1" thickBot="1" x14ac:dyDescent="0.3">
      <c r="A177" s="232" t="s">
        <v>237</v>
      </c>
      <c r="B177" s="178">
        <f t="shared" si="45"/>
        <v>0</v>
      </c>
      <c r="C177" s="156"/>
      <c r="D177" s="157"/>
      <c r="E177" s="157"/>
      <c r="F177" s="157"/>
      <c r="G177" s="157"/>
      <c r="H177" s="157"/>
      <c r="I177" s="158"/>
      <c r="J177" s="131"/>
      <c r="K177" s="255" t="str">
        <f t="shared" si="32"/>
        <v>A</v>
      </c>
      <c r="L177" s="341"/>
      <c r="M177" s="341"/>
      <c r="N177" s="341"/>
      <c r="O177" s="341"/>
      <c r="P177" s="341"/>
      <c r="Q177" s="1"/>
      <c r="R177" s="70" t="s">
        <v>571</v>
      </c>
      <c r="S177" s="112" t="s">
        <v>63</v>
      </c>
      <c r="T177" s="72"/>
      <c r="U177" s="72"/>
      <c r="V177" s="72"/>
      <c r="W177" s="73" t="s">
        <v>64</v>
      </c>
      <c r="X177" s="46" t="str">
        <f t="shared" si="38"/>
        <v/>
      </c>
      <c r="Y177" s="46" t="str">
        <f>IF(NOT(AND(LEFT(R177,1)="L",R177&lt;&gt;"LIGNE")),"",IF(UPPER(TRIM(W177))="QS","Qt. suffisante",IF(AJ177="","",IF(AF177="MASSE",IF(AJ177&gt;=1,"Kg","g"),IF(AF177="VOLUME",IF(AJ177&gt;=1,"L","cl"),IFERROR(VLOOKUP(UPPER(TRIM(V177)),AP4:AS49,4,FALSE),V177))))))</f>
        <v/>
      </c>
      <c r="Z177" s="45" t="str">
        <f t="shared" si="39"/>
        <v/>
      </c>
      <c r="AA177" s="45" t="str">
        <f>IF(NOT(AND(LEFT(R177,1)="L",R177&lt;&gt;"LIGNE")),"",IF(UPPER(TRIM(W177))="QS","Qt. suffisante",IF(AI177="","",IF(AF177="MASSE",IF(AI177&gt;=1,"Kg","g"),IF(AF177="VOLUME",IF(AI177&gt;=1,"L","cl"),IFERROR(VLOOKUP(UPPER(TRIM(V177)),AP4:AS49,4,FALSE),V177))))))</f>
        <v/>
      </c>
      <c r="AB177" s="47" t="str">
        <f t="shared" si="33"/>
        <v/>
      </c>
      <c r="AC177" s="47" t="str">
        <f t="shared" si="34"/>
        <v/>
      </c>
      <c r="AD177" s="47" t="str">
        <f t="shared" si="40"/>
        <v/>
      </c>
      <c r="AE177" s="1"/>
      <c r="AF177" s="48" t="str">
        <f>IF(NOT(AND(LEFT(R177,1)="L",R177&lt;&gt;"LIGNE")),"",IFERROR(VLOOKUP(UPPER(TRIM(V177)),AP4:AS49,2,FALSE),""))</f>
        <v/>
      </c>
      <c r="AG177" s="49" t="str">
        <f>IF(NOT(AND(LEFT(R177,1)="L",R177&lt;&gt;"LIGNE")),"",IFERROR(VLOOKUP(UPPER(TRIM(V177)),AP4:AS49,3,FALSE),""))</f>
        <v/>
      </c>
      <c r="AH177" s="49" t="str">
        <f t="shared" si="35"/>
        <v/>
      </c>
      <c r="AI177" s="49" t="str">
        <f t="shared" si="41"/>
        <v/>
      </c>
      <c r="AJ177" s="49" t="str">
        <f t="shared" si="42"/>
        <v/>
      </c>
      <c r="AK177" s="40">
        <f>IF(R177="RECETTE","",IF(R177="PRINCIPAL AUTEUR",IF(OR(S177="",T177="",V177="",W177="",S177=0),"",IFERROR(IF(OR(VLOOKUP(UPPER(TRIM(SUBSTITUTE(T177,CHAR(160)," "))),AP4:AS49,2,FALSE)&lt;&gt;VLOOKUP(UPPER(TRIM(SUBSTITUTE(W177,CHAR(160)," "))),AP4:AS49,2,FALSE),AND(VLOOKUP(UPPER(TRIM(SUBSTITUTE(T177,CHAR(160)," "))),AP4:AS49,2,FALSE)="AUTRE",UPPER(TRIM(SUBSTITUTE(T177,CHAR(160)," ")))&lt;&gt;UPPER(TRIM(SUBSTITUTE(W177,CHAR(160)," "))))),"",(V177*VLOOKUP(UPPER(TRIM(SUBSTITUTE(W177,CHAR(160)," "))),AP4:AS49,3,FALSE))/(S177*VLOOKUP(UPPER(TRIM(SUBSTITUTE(T177,CHAR(160)," "))),AP4:AS49,3,FALSE))),"")),IFERROR(AK176,"")))</f>
        <v>2.4117647058823528</v>
      </c>
      <c r="AL177" s="40">
        <f t="shared" si="43"/>
        <v>0.8</v>
      </c>
      <c r="AM177" s="50" t="str">
        <f t="shared" si="44"/>
        <v>COTES DE PORC A L'ANANAS</v>
      </c>
      <c r="AN177" s="1"/>
      <c r="AO177" s="1"/>
      <c r="AP177" s="65" t="s">
        <v>451</v>
      </c>
      <c r="AQ177" s="1"/>
      <c r="AR177" s="1"/>
      <c r="AS177" s="1"/>
      <c r="BJ177" s="229">
        <v>1</v>
      </c>
    </row>
    <row r="178" spans="1:62" ht="20.100000000000001" customHeight="1" thickBot="1" x14ac:dyDescent="0.3">
      <c r="A178" s="232" t="s">
        <v>237</v>
      </c>
      <c r="B178" s="178">
        <f t="shared" si="45"/>
        <v>0</v>
      </c>
      <c r="C178" s="156"/>
      <c r="D178" s="157"/>
      <c r="E178" s="157"/>
      <c r="F178" s="157"/>
      <c r="G178" s="157"/>
      <c r="H178" s="157"/>
      <c r="I178" s="158"/>
      <c r="J178" s="131"/>
      <c r="K178" s="255" t="str">
        <f t="shared" si="32"/>
        <v>►</v>
      </c>
      <c r="L178" s="341"/>
      <c r="M178" s="341"/>
      <c r="N178" s="341"/>
      <c r="O178" s="341"/>
      <c r="P178" s="341"/>
      <c r="Q178" s="1"/>
      <c r="R178" s="1"/>
      <c r="S178" s="77"/>
      <c r="T178" s="77"/>
      <c r="U178" s="77"/>
      <c r="V178" s="77"/>
      <c r="W178" s="1"/>
      <c r="X178" s="46" t="str">
        <f t="shared" si="38"/>
        <v/>
      </c>
      <c r="Y178" s="46" t="str">
        <f>IF(NOT(AND(LEFT(R178,1)="L",R178&lt;&gt;"LIGNE")),"",IF(UPPER(TRIM(W178))="QS","Qt. suffisante",IF(AJ178="","",IF(AF178="MASSE",IF(AJ178&gt;=1,"Kg","g"),IF(AF178="VOLUME",IF(AJ178&gt;=1,"L","cl"),IFERROR(VLOOKUP(UPPER(TRIM(V178)),AP4:AS49,4,FALSE),V178))))))</f>
        <v/>
      </c>
      <c r="Z178" s="45" t="str">
        <f t="shared" si="39"/>
        <v/>
      </c>
      <c r="AA178" s="45" t="str">
        <f>IF(NOT(AND(LEFT(R178,1)="L",R178&lt;&gt;"LIGNE")),"",IF(UPPER(TRIM(W178))="QS","Qt. suffisante",IF(AI178="","",IF(AF178="MASSE",IF(AI178&gt;=1,"Kg","g"),IF(AF178="VOLUME",IF(AI178&gt;=1,"L","cl"),IFERROR(VLOOKUP(UPPER(TRIM(V178)),AP4:AS49,4,FALSE),V178))))))</f>
        <v/>
      </c>
      <c r="AB178" s="47" t="str">
        <f t="shared" si="33"/>
        <v/>
      </c>
      <c r="AC178" s="47" t="str">
        <f t="shared" si="34"/>
        <v/>
      </c>
      <c r="AD178" s="47" t="str">
        <f t="shared" si="40"/>
        <v/>
      </c>
      <c r="AE178" s="1"/>
      <c r="AF178" s="48" t="str">
        <f>IF(NOT(AND(LEFT(R178,1)="L",R178&lt;&gt;"LIGNE")),"",IFERROR(VLOOKUP(UPPER(TRIM(V178)),AP4:AS49,2,FALSE),""))</f>
        <v/>
      </c>
      <c r="AG178" s="49" t="str">
        <f>IF(NOT(AND(LEFT(R178,1)="L",R178&lt;&gt;"LIGNE")),"",IFERROR(VLOOKUP(UPPER(TRIM(V178)),AP4:AS49,3,FALSE),""))</f>
        <v/>
      </c>
      <c r="AH178" s="49" t="str">
        <f t="shared" si="35"/>
        <v/>
      </c>
      <c r="AI178" s="49" t="str">
        <f t="shared" si="41"/>
        <v/>
      </c>
      <c r="AJ178" s="49" t="str">
        <f t="shared" si="42"/>
        <v/>
      </c>
      <c r="AK178" s="40">
        <f>IF(R178="RECETTE","",IF(R178="PRINCIPAL AUTEUR",IF(OR(S178="",T178="",V178="",W178="",S178=0),"",IFERROR(IF(OR(VLOOKUP(UPPER(TRIM(SUBSTITUTE(T178,CHAR(160)," "))),AP4:AS49,2,FALSE)&lt;&gt;VLOOKUP(UPPER(TRIM(SUBSTITUTE(W178,CHAR(160)," "))),AP4:AS49,2,FALSE),AND(VLOOKUP(UPPER(TRIM(SUBSTITUTE(T178,CHAR(160)," "))),AP4:AS49,2,FALSE)="AUTRE",UPPER(TRIM(SUBSTITUTE(T178,CHAR(160)," ")))&lt;&gt;UPPER(TRIM(SUBSTITUTE(W178,CHAR(160)," "))))),"",(V178*VLOOKUP(UPPER(TRIM(SUBSTITUTE(W178,CHAR(160)," "))),AP4:AS49,3,FALSE))/(S178*VLOOKUP(UPPER(TRIM(SUBSTITUTE(T178,CHAR(160)," "))),AP4:AS49,3,FALSE))),"")),IFERROR(AK177,"")))</f>
        <v>2.4117647058823528</v>
      </c>
      <c r="AL178" s="40">
        <f t="shared" si="43"/>
        <v>0.8</v>
      </c>
      <c r="AM178" s="50" t="str">
        <f t="shared" si="44"/>
        <v>COTES DE PORC A L'ANANAS</v>
      </c>
      <c r="AN178" s="1"/>
      <c r="AO178" s="1"/>
      <c r="AP178" s="65" t="s">
        <v>452</v>
      </c>
      <c r="AQ178" s="1"/>
      <c r="AR178" s="1"/>
      <c r="AS178" s="1"/>
      <c r="BJ178" s="229">
        <v>1</v>
      </c>
    </row>
    <row r="179" spans="1:62" ht="20.100000000000001" customHeight="1" x14ac:dyDescent="0.25">
      <c r="A179" s="232" t="s">
        <v>237</v>
      </c>
      <c r="B179" s="178">
        <f t="shared" si="45"/>
        <v>0</v>
      </c>
      <c r="C179" s="156"/>
      <c r="D179" s="157"/>
      <c r="E179" s="157"/>
      <c r="F179" s="157"/>
      <c r="G179" s="157"/>
      <c r="H179" s="157"/>
      <c r="I179" s="158"/>
      <c r="J179" s="131"/>
      <c r="K179" s="255" t="str">
        <f t="shared" si="32"/>
        <v>A</v>
      </c>
      <c r="L179" s="341"/>
      <c r="M179" s="341"/>
      <c r="N179" s="341"/>
      <c r="O179" s="341"/>
      <c r="P179" s="341"/>
      <c r="Q179" s="1"/>
      <c r="R179" s="95" t="s">
        <v>31</v>
      </c>
      <c r="S179" s="32" t="s">
        <v>172</v>
      </c>
      <c r="T179" s="32"/>
      <c r="U179" s="430" t="s">
        <v>33</v>
      </c>
      <c r="V179" s="430"/>
      <c r="W179" s="33" t="s">
        <v>173</v>
      </c>
      <c r="X179" s="46" t="str">
        <f t="shared" si="38"/>
        <v/>
      </c>
      <c r="Y179" s="46" t="str">
        <f>IF(NOT(AND(LEFT(R179,1)="L",R179&lt;&gt;"LIGNE")),"",IF(UPPER(TRIM(W179))="QS","Qt. suffisante",IF(AJ179="","",IF(AF179="MASSE",IF(AJ179&gt;=1,"Kg","g"),IF(AF179="VOLUME",IF(AJ179&gt;=1,"L","cl"),IFERROR(VLOOKUP(UPPER(TRIM(V179)),AP4:AS49,4,FALSE),V179))))))</f>
        <v/>
      </c>
      <c r="Z179" s="45" t="str">
        <f t="shared" si="39"/>
        <v/>
      </c>
      <c r="AA179" s="45" t="str">
        <f>IF(NOT(AND(LEFT(R179,1)="L",R179&lt;&gt;"LIGNE")),"",IF(UPPER(TRIM(W179))="QS","Qt. suffisante",IF(AI179="","",IF(AF179="MASSE",IF(AI179&gt;=1,"Kg","g"),IF(AF179="VOLUME",IF(AI179&gt;=1,"L","cl"),IFERROR(VLOOKUP(UPPER(TRIM(V179)),AP4:AS49,4,FALSE),V179))))))</f>
        <v/>
      </c>
      <c r="AB179" s="47" t="str">
        <f t="shared" si="33"/>
        <v/>
      </c>
      <c r="AC179" s="47" t="str">
        <f t="shared" si="34"/>
        <v/>
      </c>
      <c r="AD179" s="47" t="str">
        <f t="shared" si="40"/>
        <v/>
      </c>
      <c r="AE179" s="1"/>
      <c r="AF179" s="48" t="str">
        <f>IF(NOT(AND(LEFT(R179,1)="L",R179&lt;&gt;"LIGNE")),"",IFERROR(VLOOKUP(UPPER(TRIM(V179)),AP4:AS49,2,FALSE),""))</f>
        <v/>
      </c>
      <c r="AG179" s="49" t="str">
        <f>IF(NOT(AND(LEFT(R179,1)="L",R179&lt;&gt;"LIGNE")),"",IFERROR(VLOOKUP(UPPER(TRIM(V179)),AP4:AS49,3,FALSE),""))</f>
        <v/>
      </c>
      <c r="AH179" s="49" t="str">
        <f t="shared" si="35"/>
        <v/>
      </c>
      <c r="AI179" s="49" t="str">
        <f t="shared" si="41"/>
        <v/>
      </c>
      <c r="AJ179" s="49" t="str">
        <f t="shared" si="42"/>
        <v/>
      </c>
      <c r="AK179" s="40" t="str">
        <f>IF(R179="RECETTE","",IF(R179="PRINCIPAL AUTEUR",IF(OR(S179="",T179="",V179="",W179="",S179=0),"",IFERROR(IF(OR(VLOOKUP(UPPER(TRIM(SUBSTITUTE(T179,CHAR(160)," "))),AP4:AS49,2,FALSE)&lt;&gt;VLOOKUP(UPPER(TRIM(SUBSTITUTE(W179,CHAR(160)," "))),AP4:AS49,2,FALSE),AND(VLOOKUP(UPPER(TRIM(SUBSTITUTE(T179,CHAR(160)," "))),AP4:AS49,2,FALSE)="AUTRE",UPPER(TRIM(SUBSTITUTE(T179,CHAR(160)," ")))&lt;&gt;UPPER(TRIM(SUBSTITUTE(W179,CHAR(160)," "))))),"",(V179*VLOOKUP(UPPER(TRIM(SUBSTITUTE(W179,CHAR(160)," "))),AP4:AS49,3,FALSE))/(S179*VLOOKUP(UPPER(TRIM(SUBSTITUTE(T179,CHAR(160)," "))),AP4:AS49,3,FALSE))),"")),IFERROR(AK178,"")))</f>
        <v/>
      </c>
      <c r="AL179" s="40" t="str">
        <f t="shared" si="43"/>
        <v/>
      </c>
      <c r="AM179" s="50" t="str">
        <f t="shared" si="44"/>
        <v>ROUGAIL DE SAUCISSES</v>
      </c>
      <c r="AN179" s="1"/>
      <c r="AO179" s="1"/>
      <c r="AP179" s="65" t="s">
        <v>453</v>
      </c>
      <c r="AQ179" s="1"/>
      <c r="AR179" s="1"/>
      <c r="AS179" s="1"/>
      <c r="BJ179" s="229">
        <v>1</v>
      </c>
    </row>
    <row r="180" spans="1:62" ht="20.100000000000001" customHeight="1" x14ac:dyDescent="0.25">
      <c r="A180" s="232" t="s">
        <v>237</v>
      </c>
      <c r="B180" s="178">
        <f t="shared" si="45"/>
        <v>0</v>
      </c>
      <c r="C180" s="156"/>
      <c r="D180" s="157"/>
      <c r="E180" s="157"/>
      <c r="F180" s="157"/>
      <c r="G180" s="157"/>
      <c r="H180" s="157"/>
      <c r="I180" s="158"/>
      <c r="J180" s="131"/>
      <c r="K180" s="255" t="str">
        <f t="shared" si="32"/>
        <v>A</v>
      </c>
      <c r="L180" s="341"/>
      <c r="M180" s="341"/>
      <c r="N180" s="341"/>
      <c r="O180" s="341"/>
      <c r="P180" s="341"/>
      <c r="Q180" s="1"/>
      <c r="R180" s="98" t="s">
        <v>35</v>
      </c>
      <c r="S180" s="99" t="s">
        <v>512</v>
      </c>
      <c r="T180" s="100">
        <v>100</v>
      </c>
      <c r="U180" s="101" t="s">
        <v>513</v>
      </c>
      <c r="V180" s="102">
        <v>100</v>
      </c>
      <c r="W180" s="103" t="s">
        <v>35</v>
      </c>
      <c r="X180" s="46" t="str">
        <f t="shared" si="38"/>
        <v/>
      </c>
      <c r="Y180" s="46" t="str">
        <f>IF(NOT(AND(LEFT(R180,1)="L",R180&lt;&gt;"LIGNE")),"",IF(UPPER(TRIM(W180))="QS","Qt. suffisante",IF(AJ180="","",IF(AF180="MASSE",IF(AJ180&gt;=1,"Kg","g"),IF(AF180="VOLUME",IF(AJ180&gt;=1,"L","cl"),IFERROR(VLOOKUP(UPPER(TRIM(V180)),AP4:AS49,4,FALSE),V180))))))</f>
        <v/>
      </c>
      <c r="Z180" s="45" t="str">
        <f t="shared" si="39"/>
        <v/>
      </c>
      <c r="AA180" s="45" t="str">
        <f>IF(NOT(AND(LEFT(R180,1)="L",R180&lt;&gt;"LIGNE")),"",IF(UPPER(TRIM(W180))="QS","Qt. suffisante",IF(AI180="","",IF(AF180="MASSE",IF(AI180&gt;=1,"Kg","g"),IF(AF180="VOLUME",IF(AI180&gt;=1,"L","cl"),IFERROR(VLOOKUP(UPPER(TRIM(V180)),AP4:AS49,4,FALSE),V180))))))</f>
        <v/>
      </c>
      <c r="AB180" s="47" t="str">
        <f t="shared" si="33"/>
        <v/>
      </c>
      <c r="AC180" s="47" t="str">
        <f t="shared" si="34"/>
        <v/>
      </c>
      <c r="AD180" s="47" t="str">
        <f t="shared" si="40"/>
        <v/>
      </c>
      <c r="AE180" s="1"/>
      <c r="AF180" s="48" t="str">
        <f>IF(NOT(AND(LEFT(R180,1)="L",R180&lt;&gt;"LIGNE")),"",IFERROR(VLOOKUP(UPPER(TRIM(V180)),AP4:AS49,2,FALSE),""))</f>
        <v/>
      </c>
      <c r="AG180" s="49" t="str">
        <f>IF(NOT(AND(LEFT(R180,1)="L",R180&lt;&gt;"LIGNE")),"",IFERROR(VLOOKUP(UPPER(TRIM(V180)),AP4:AS49,3,FALSE),""))</f>
        <v/>
      </c>
      <c r="AH180" s="49" t="str">
        <f t="shared" si="35"/>
        <v/>
      </c>
      <c r="AI180" s="49" t="str">
        <f t="shared" si="41"/>
        <v/>
      </c>
      <c r="AJ180" s="49" t="str">
        <f t="shared" si="42"/>
        <v/>
      </c>
      <c r="AK180" s="40" t="str">
        <f>IF(R180="RECETTE","",IF(R180="PRINCIPAL AUTEUR",IF(OR(S180="",T180="",V180="",W180="",S180=0),"",IFERROR(IF(OR(VLOOKUP(UPPER(TRIM(SUBSTITUTE(T180,CHAR(160)," "))),AP4:AS49,2,FALSE)&lt;&gt;VLOOKUP(UPPER(TRIM(SUBSTITUTE(W180,CHAR(160)," "))),AP4:AS49,2,FALSE),AND(VLOOKUP(UPPER(TRIM(SUBSTITUTE(T180,CHAR(160)," "))),AP4:AS49,2,FALSE)="AUTRE",UPPER(TRIM(SUBSTITUTE(T180,CHAR(160)," ")))&lt;&gt;UPPER(TRIM(SUBSTITUTE(W180,CHAR(160)," "))))),"",(V180*VLOOKUP(UPPER(TRIM(SUBSTITUTE(W180,CHAR(160)," "))),AP4:AS49,3,FALSE))/(S180*VLOOKUP(UPPER(TRIM(SUBSTITUTE(T180,CHAR(160)," "))),AP4:AS49,3,FALSE))),"")),IFERROR(AK179,"")))</f>
        <v/>
      </c>
      <c r="AL180" s="40">
        <f t="shared" si="43"/>
        <v>1</v>
      </c>
      <c r="AM180" s="50" t="str">
        <f t="shared" si="44"/>
        <v>ROUGAIL DE SAUCISSES</v>
      </c>
      <c r="AN180" s="1"/>
      <c r="AO180" s="1"/>
      <c r="AP180" s="65" t="s">
        <v>458</v>
      </c>
      <c r="AQ180" s="1"/>
      <c r="AR180" s="1"/>
      <c r="AS180" s="1"/>
      <c r="BJ180" s="229">
        <v>1</v>
      </c>
    </row>
    <row r="181" spans="1:62" ht="20.100000000000001" customHeight="1" x14ac:dyDescent="0.25">
      <c r="A181" s="232" t="s">
        <v>237</v>
      </c>
      <c r="B181" s="178">
        <f t="shared" si="45"/>
        <v>0</v>
      </c>
      <c r="C181" s="156"/>
      <c r="D181" s="157"/>
      <c r="E181" s="157"/>
      <c r="F181" s="157"/>
      <c r="G181" s="157"/>
      <c r="H181" s="157"/>
      <c r="I181" s="158"/>
      <c r="J181" s="131"/>
      <c r="K181" s="255" t="str">
        <f t="shared" si="32"/>
        <v>A</v>
      </c>
      <c r="L181" s="341"/>
      <c r="M181" s="341"/>
      <c r="N181" s="341"/>
      <c r="O181" s="341"/>
      <c r="P181" s="341"/>
      <c r="Q181" s="1"/>
      <c r="R181" s="98" t="s">
        <v>37</v>
      </c>
      <c r="S181" s="104">
        <f>U184</f>
        <v>15</v>
      </c>
      <c r="T181" s="105" t="str">
        <f>V184</f>
        <v>Kg</v>
      </c>
      <c r="U181" s="106" t="s">
        <v>515</v>
      </c>
      <c r="V181" s="107">
        <v>16</v>
      </c>
      <c r="W181" s="15" t="s">
        <v>323</v>
      </c>
      <c r="X181" s="46" t="str">
        <f t="shared" si="38"/>
        <v/>
      </c>
      <c r="Y181" s="46" t="str">
        <f>IF(NOT(AND(LEFT(R181,1)="L",R181&lt;&gt;"LIGNE")),"",IF(UPPER(TRIM(W181))="QS","Qt. suffisante",IF(AJ181="","",IF(AF181="MASSE",IF(AJ181&gt;=1,"Kg","g"),IF(AF181="VOLUME",IF(AJ181&gt;=1,"L","cl"),IFERROR(VLOOKUP(UPPER(TRIM(V181)),AP4:AS49,4,FALSE),V181))))))</f>
        <v/>
      </c>
      <c r="Z181" s="45" t="str">
        <f t="shared" si="39"/>
        <v/>
      </c>
      <c r="AA181" s="45" t="str">
        <f>IF(NOT(AND(LEFT(R181,1)="L",R181&lt;&gt;"LIGNE")),"",IF(UPPER(TRIM(W181))="QS","Qt. suffisante",IF(AI181="","",IF(AF181="MASSE",IF(AI181&gt;=1,"Kg","g"),IF(AF181="VOLUME",IF(AI181&gt;=1,"L","cl"),IFERROR(VLOOKUP(UPPER(TRIM(V181)),AP4:AS49,4,FALSE),V181))))))</f>
        <v/>
      </c>
      <c r="AB181" s="47" t="str">
        <f t="shared" si="33"/>
        <v>OK</v>
      </c>
      <c r="AC181" s="47" t="str">
        <f t="shared" si="34"/>
        <v>MASSE</v>
      </c>
      <c r="AD181" s="47" t="str">
        <f t="shared" si="40"/>
        <v>MASSE</v>
      </c>
      <c r="AE181" s="1"/>
      <c r="AF181" s="48" t="str">
        <f>IF(NOT(AND(LEFT(R181,1)="L",R181&lt;&gt;"LIGNE")),"",IFERROR(VLOOKUP(UPPER(TRIM(V181)),AP4:AS49,2,FALSE),""))</f>
        <v/>
      </c>
      <c r="AG181" s="49" t="str">
        <f>IF(NOT(AND(LEFT(R181,1)="L",R181&lt;&gt;"LIGNE")),"",IFERROR(VLOOKUP(UPPER(TRIM(V181)),AP4:AS49,3,FALSE),""))</f>
        <v/>
      </c>
      <c r="AH181" s="49" t="str">
        <f t="shared" si="35"/>
        <v/>
      </c>
      <c r="AI181" s="49" t="str">
        <f t="shared" si="41"/>
        <v/>
      </c>
      <c r="AJ181" s="49" t="str">
        <f t="shared" si="42"/>
        <v/>
      </c>
      <c r="AK181" s="40">
        <f>IF(R181="RECETTE","",IF(R181="PRINCIPAL AUTEUR",IF(OR(S181="",T181="",V181="",W181="",S181=0),"",IFERROR(IF(OR(VLOOKUP(UPPER(TRIM(SUBSTITUTE(T181,CHAR(160)," "))),AP4:AS49,2,FALSE)&lt;&gt;VLOOKUP(UPPER(TRIM(SUBSTITUTE(W181,CHAR(160)," "))),AP4:AS49,2,FALSE),AND(VLOOKUP(UPPER(TRIM(SUBSTITUTE(T181,CHAR(160)," "))),AP4:AS49,2,FALSE)="AUTRE",UPPER(TRIM(SUBSTITUTE(T181,CHAR(160)," ")))&lt;&gt;UPPER(TRIM(SUBSTITUTE(W181,CHAR(160)," "))))),"",(V181*VLOOKUP(UPPER(TRIM(SUBSTITUTE(W181,CHAR(160)," "))),AP4:AS49,3,FALSE))/(S181*VLOOKUP(UPPER(TRIM(SUBSTITUTE(T181,CHAR(160)," "))),AP4:AS49,3,FALSE))),"")),IFERROR(AK180,"")))</f>
        <v>1.0666666666666667</v>
      </c>
      <c r="AL181" s="40">
        <f t="shared" si="43"/>
        <v>1</v>
      </c>
      <c r="AM181" s="50" t="str">
        <f t="shared" si="44"/>
        <v>ROUGAIL DE SAUCISSES</v>
      </c>
      <c r="AN181" s="1"/>
      <c r="AO181" s="1"/>
      <c r="AP181" s="65" t="s">
        <v>459</v>
      </c>
      <c r="AQ181" s="1"/>
      <c r="AR181" s="1"/>
      <c r="AS181" s="1"/>
      <c r="BJ181" s="229">
        <v>1</v>
      </c>
    </row>
    <row r="182" spans="1:62" ht="20.100000000000001" customHeight="1" x14ac:dyDescent="0.25">
      <c r="A182" s="232" t="s">
        <v>237</v>
      </c>
      <c r="B182" s="178">
        <f t="shared" si="45"/>
        <v>0</v>
      </c>
      <c r="C182" s="156"/>
      <c r="D182" s="157"/>
      <c r="E182" s="157"/>
      <c r="F182" s="157"/>
      <c r="G182" s="157"/>
      <c r="H182" s="157"/>
      <c r="I182" s="158"/>
      <c r="J182" s="131"/>
      <c r="K182" s="255" t="str">
        <f t="shared" si="32"/>
        <v>A</v>
      </c>
      <c r="L182" s="341"/>
      <c r="M182" s="341"/>
      <c r="N182" s="341"/>
      <c r="O182" s="341"/>
      <c r="P182" s="341"/>
      <c r="Q182" s="1"/>
      <c r="R182" s="222"/>
      <c r="S182" s="224" t="s">
        <v>575</v>
      </c>
      <c r="T182" s="218" t="str">
        <f>IF(AND(COUNTIF(T184:T204,"*~**")=0,COUNTIF(T184:T204,"*~?*")=0),"",IF(COUNTIF(T184:T204,"*~**")&gt;0,COUNTIF(T184:T204,"*~**")&amp;" allergène"&amp;IF(COUNTIF(T184:T204,"*~**")&gt;1,"s","")&amp;" repéré"&amp;IF(COUNTIF(T184:T204,"*~**")&gt;1,"s","")&amp;" par *","")&amp;IF(AND(COUNTIF(T184:T204,"*~**")&gt;0,COUNTIF(T184:T204,"*~?*")&gt;0)," | ","")&amp;IF(COUNTIF(T184:T204,"*~?*")&gt;0,COUNTIF(T184:T204,"*~?*")&amp;" produit"&amp;IF(COUNTIF(T184:T204,"*~?*")&gt;1,"s","")&amp;" à vérifier par ?",""))</f>
        <v>2 allergènes repérés par * | 3 produits à vérifier par ?</v>
      </c>
      <c r="U182" s="225"/>
      <c r="V182" s="226"/>
      <c r="W182" s="217"/>
      <c r="X182" s="46" t="str">
        <f t="shared" si="38"/>
        <v/>
      </c>
      <c r="Y182" s="46" t="str">
        <f>IF(NOT(AND(LEFT(R182,1)="L",R182&lt;&gt;"LIGNE")),"",IF(UPPER(TRIM(W182))="QS","Qt. suffisante",IF(AJ182="","",IF(AF182="MASSE",IF(AJ182&gt;=1,"Kg","g"),IF(AF182="VOLUME",IF(AJ182&gt;=1,"L","cl"),IFERROR(VLOOKUP(UPPER(TRIM(V182)),AP4:AS49,4,FALSE),V182))))))</f>
        <v/>
      </c>
      <c r="Z182" s="78" t="str">
        <f t="shared" si="39"/>
        <v/>
      </c>
      <c r="AA182" s="45" t="str">
        <f>IF(NOT(AND(LEFT(R182,1)="L",R182&lt;&gt;"LIGNE")),"",IF(UPPER(TRIM(W182))="QS","Qt. suffisante",IF(AI182="","",IF(AF182="MASSE",IF(AI182&gt;=1,"Kg","g"),IF(AF182="VOLUME",IF(AI182&gt;=1,"L","cl"),IFERROR(VLOOKUP(UPPER(TRIM(V182)),AP4:AS49,4,FALSE),V182))))))</f>
        <v/>
      </c>
      <c r="AB182" s="47" t="str">
        <f t="shared" si="33"/>
        <v/>
      </c>
      <c r="AC182" s="47" t="str">
        <f t="shared" si="34"/>
        <v/>
      </c>
      <c r="AD182" s="47" t="str">
        <f t="shared" si="40"/>
        <v/>
      </c>
      <c r="AE182" s="1"/>
      <c r="AF182" s="48" t="str">
        <f>IF(NOT(AND(LEFT(R182,1)="L",R182&lt;&gt;"LIGNE")),"",IFERROR(VLOOKUP(UPPER(TRIM(V182)),AP4:AS49,2,FALSE),""))</f>
        <v/>
      </c>
      <c r="AG182" s="49" t="str">
        <f>IF(NOT(AND(LEFT(R182,1)="L",R182&lt;&gt;"LIGNE")),"",IFERROR(VLOOKUP(UPPER(TRIM(V182)),AP4:AS49,3,FALSE),""))</f>
        <v/>
      </c>
      <c r="AH182" s="49" t="str">
        <f t="shared" si="35"/>
        <v/>
      </c>
      <c r="AI182" s="49" t="str">
        <f t="shared" si="41"/>
        <v/>
      </c>
      <c r="AJ182" s="49" t="str">
        <f t="shared" si="42"/>
        <v/>
      </c>
      <c r="AK182" s="40">
        <f>IF(R182="RECETTE","",IF(R182="PRINCIPAL AUTEUR",IF(OR(S182="",T182="",V182="",W182="",S182=0),"",IFERROR(IF(OR(VLOOKUP(UPPER(TRIM(SUBSTITUTE(T182,CHAR(160)," "))),AP4:AS49,2,FALSE)&lt;&gt;VLOOKUP(UPPER(TRIM(SUBSTITUTE(W182,CHAR(160)," "))),AP4:AS49,2,FALSE),AND(VLOOKUP(UPPER(TRIM(SUBSTITUTE(T182,CHAR(160)," "))),AP4:AS49,2,FALSE)="AUTRE",UPPER(TRIM(SUBSTITUTE(T182,CHAR(160)," ")))&lt;&gt;UPPER(TRIM(SUBSTITUTE(W182,CHAR(160)," "))))),"",(V182*VLOOKUP(UPPER(TRIM(SUBSTITUTE(W182,CHAR(160)," "))),AP4:AS49,3,FALSE))/(S182*VLOOKUP(UPPER(TRIM(SUBSTITUTE(T182,CHAR(160)," "))),AP4:AS49,3,FALSE))),"")),IFERROR(AK181,"")))</f>
        <v>1.0666666666666667</v>
      </c>
      <c r="AL182" s="40">
        <f t="shared" si="43"/>
        <v>1</v>
      </c>
      <c r="AM182" s="50" t="str">
        <f t="shared" si="44"/>
        <v>ROUGAIL DE SAUCISSES</v>
      </c>
      <c r="AN182" s="1"/>
      <c r="AO182" s="1"/>
      <c r="AP182" s="65" t="s">
        <v>460</v>
      </c>
      <c r="AQ182" s="1"/>
      <c r="AR182" s="1"/>
      <c r="AS182" s="1"/>
      <c r="BJ182" s="229">
        <v>1</v>
      </c>
    </row>
    <row r="183" spans="1:62" ht="20.100000000000001" customHeight="1" x14ac:dyDescent="0.25">
      <c r="A183" s="232" t="s">
        <v>237</v>
      </c>
      <c r="B183" s="178">
        <f t="shared" si="45"/>
        <v>0</v>
      </c>
      <c r="C183" s="156"/>
      <c r="D183" s="157"/>
      <c r="E183" s="157"/>
      <c r="F183" s="157"/>
      <c r="G183" s="157"/>
      <c r="H183" s="157"/>
      <c r="I183" s="158"/>
      <c r="J183" s="131" t="s">
        <v>237</v>
      </c>
      <c r="K183" s="255" t="str">
        <f t="shared" si="32"/>
        <v>A</v>
      </c>
      <c r="L183" s="341"/>
      <c r="M183" s="341"/>
      <c r="N183" s="341"/>
      <c r="O183" s="341"/>
      <c r="P183" s="341"/>
      <c r="Q183" s="1"/>
      <c r="R183" s="220" t="s">
        <v>38</v>
      </c>
      <c r="S183" s="191" t="s">
        <v>39</v>
      </c>
      <c r="T183" s="191" t="s">
        <v>525</v>
      </c>
      <c r="U183" s="191" t="s">
        <v>40</v>
      </c>
      <c r="V183" s="191" t="s">
        <v>41</v>
      </c>
      <c r="W183" s="221" t="s">
        <v>42</v>
      </c>
      <c r="X183" s="46" t="str">
        <f t="shared" si="38"/>
        <v/>
      </c>
      <c r="Y183" s="46" t="str">
        <f>IF(NOT(AND(LEFT(R183,1)="L",R183&lt;&gt;"LIGNE")),"",IF(UPPER(TRIM(W183))="QS","Qt. suffisante",IF(AJ183="","",IF(AF183="MASSE",IF(AJ183&gt;=1,"Kg","g"),IF(AF183="VOLUME",IF(AJ183&gt;=1,"L","cl"),IFERROR(VLOOKUP(UPPER(TRIM(V183)),AP4:AS49,4,FALSE),V183))))))</f>
        <v/>
      </c>
      <c r="Z183" s="45" t="str">
        <f t="shared" si="39"/>
        <v/>
      </c>
      <c r="AA183" s="45" t="str">
        <f>IF(NOT(AND(LEFT(R183,1)="L",R183&lt;&gt;"LIGNE")),"",IF(UPPER(TRIM(W183))="QS","Qt. suffisante",IF(AI183="","",IF(AF183="MASSE",IF(AI183&gt;=1,"Kg","g"),IF(AF183="VOLUME",IF(AI183&gt;=1,"L","cl"),IFERROR(VLOOKUP(UPPER(TRIM(V183)),AP4:AS49,4,FALSE),V183))))))</f>
        <v/>
      </c>
      <c r="AB183" s="47" t="str">
        <f t="shared" si="33"/>
        <v/>
      </c>
      <c r="AC183" s="47" t="str">
        <f t="shared" si="34"/>
        <v/>
      </c>
      <c r="AD183" s="47" t="str">
        <f t="shared" si="40"/>
        <v/>
      </c>
      <c r="AE183" s="1"/>
      <c r="AF183" s="48" t="str">
        <f>IF(NOT(AND(LEFT(R183,1)="L",R183&lt;&gt;"LIGNE")),"",IFERROR(VLOOKUP(UPPER(TRIM(V183)),AP4:AS49,2,FALSE),""))</f>
        <v/>
      </c>
      <c r="AG183" s="49" t="str">
        <f>IF(NOT(AND(LEFT(R183,1)="L",R183&lt;&gt;"LIGNE")),"",IFERROR(VLOOKUP(UPPER(TRIM(V183)),AP4:AS49,3,FALSE),""))</f>
        <v/>
      </c>
      <c r="AH183" s="49" t="str">
        <f t="shared" si="35"/>
        <v/>
      </c>
      <c r="AI183" s="49" t="str">
        <f t="shared" si="41"/>
        <v/>
      </c>
      <c r="AJ183" s="49" t="str">
        <f t="shared" si="42"/>
        <v/>
      </c>
      <c r="AK183" s="40">
        <f>IF(R183="RECETTE","",IF(R183="PRINCIPAL AUTEUR",IF(OR(S183="",T183="",V183="",W183="",S183=0),"",IFERROR(IF(OR(VLOOKUP(UPPER(TRIM(SUBSTITUTE(T183,CHAR(160)," "))),AP4:AS49,2,FALSE)&lt;&gt;VLOOKUP(UPPER(TRIM(SUBSTITUTE(W183,CHAR(160)," "))),AP4:AS49,2,FALSE),AND(VLOOKUP(UPPER(TRIM(SUBSTITUTE(T183,CHAR(160)," "))),AP4:AS49,2,FALSE)="AUTRE",UPPER(TRIM(SUBSTITUTE(T183,CHAR(160)," ")))&lt;&gt;UPPER(TRIM(SUBSTITUTE(W183,CHAR(160)," "))))),"",(V183*VLOOKUP(UPPER(TRIM(SUBSTITUTE(W183,CHAR(160)," "))),AP4:AS49,3,FALSE))/(S183*VLOOKUP(UPPER(TRIM(SUBSTITUTE(T183,CHAR(160)," "))),AP4:AS49,3,FALSE))),"")),IFERROR(AK182,"")))</f>
        <v>1.0666666666666667</v>
      </c>
      <c r="AL183" s="40">
        <f t="shared" si="43"/>
        <v>1</v>
      </c>
      <c r="AM183" s="50" t="str">
        <f t="shared" si="44"/>
        <v>ROUGAIL DE SAUCISSES</v>
      </c>
      <c r="AN183" s="1"/>
      <c r="AO183" s="1"/>
      <c r="AP183" s="65" t="s">
        <v>461</v>
      </c>
      <c r="AQ183" s="1"/>
      <c r="AR183" s="1"/>
      <c r="AS183" s="1"/>
      <c r="BJ183" s="229">
        <v>1</v>
      </c>
    </row>
    <row r="184" spans="1:62" ht="20.100000000000001" customHeight="1" x14ac:dyDescent="0.25">
      <c r="A184" s="232" t="s">
        <v>237</v>
      </c>
      <c r="B184" s="178">
        <f t="shared" si="45"/>
        <v>0</v>
      </c>
      <c r="C184" s="156"/>
      <c r="D184" s="157"/>
      <c r="E184" s="157"/>
      <c r="F184" s="157"/>
      <c r="G184" s="157"/>
      <c r="H184" s="157"/>
      <c r="I184" s="158"/>
      <c r="J184" s="131" t="s">
        <v>237</v>
      </c>
      <c r="K184" s="255" t="str">
        <f t="shared" si="32"/>
        <v>A</v>
      </c>
      <c r="L184" s="341"/>
      <c r="M184" s="341"/>
      <c r="N184" s="341"/>
      <c r="O184" s="341"/>
      <c r="P184" s="341"/>
      <c r="Q184" s="1"/>
      <c r="R184" s="186" t="s">
        <v>43</v>
      </c>
      <c r="S184" s="168" t="s">
        <v>524</v>
      </c>
      <c r="T184" s="58" t="s">
        <v>174</v>
      </c>
      <c r="U184" s="59">
        <v>15</v>
      </c>
      <c r="V184" s="15" t="s">
        <v>323</v>
      </c>
      <c r="W184" s="60"/>
      <c r="X184" s="46">
        <f t="shared" si="38"/>
        <v>15</v>
      </c>
      <c r="Y184" s="46" t="str">
        <f>IF(NOT(AND(LEFT(R184,1)="L",R184&lt;&gt;"LIGNE")),"",IF(UPPER(TRIM(W184))="QS","Qt. suffisante",IF(AJ184="","",IF(AF184="MASSE",IF(AJ184&gt;=1,"Kg","g"),IF(AF184="VOLUME",IF(AJ184&gt;=1,"L","cl"),IFERROR(VLOOKUP(UPPER(TRIM(V184)),AP4:AS49,4,FALSE),V184))))))</f>
        <v>Kg</v>
      </c>
      <c r="Z184" s="45">
        <f t="shared" si="39"/>
        <v>16</v>
      </c>
      <c r="AA184" s="45" t="str">
        <f>IF(NOT(AND(LEFT(R184,1)="L",R184&lt;&gt;"LIGNE")),"",IF(UPPER(TRIM(W184))="QS","Qt. suffisante",IF(AI184="","",IF(AF184="MASSE",IF(AI184&gt;=1,"Kg","g"),IF(AF184="VOLUME",IF(AI184&gt;=1,"L","cl"),IFERROR(VLOOKUP(UPPER(TRIM(V184)),AP4:AS49,4,FALSE),V184))))))</f>
        <v>Kg</v>
      </c>
      <c r="AB184" s="47" t="str">
        <f t="shared" si="33"/>
        <v>OK</v>
      </c>
      <c r="AC184" s="47" t="str">
        <f t="shared" si="34"/>
        <v/>
      </c>
      <c r="AD184" s="47" t="str">
        <f t="shared" si="40"/>
        <v/>
      </c>
      <c r="AE184" s="1"/>
      <c r="AF184" s="48" t="str">
        <f>IF(NOT(AND(LEFT(R184,1)="L",R184&lt;&gt;"LIGNE")),"",IFERROR(VLOOKUP(UPPER(TRIM(V184)),AP4:AS49,2,FALSE),""))</f>
        <v>MASSE</v>
      </c>
      <c r="AG184" s="49">
        <f>IF(NOT(AND(LEFT(R184,1)="L",R184&lt;&gt;"LIGNE")),"",IFERROR(VLOOKUP(UPPER(TRIM(V184)),AP4:AS49,3,FALSE),""))</f>
        <v>1</v>
      </c>
      <c r="AH184" s="49">
        <f t="shared" si="35"/>
        <v>15</v>
      </c>
      <c r="AI184" s="49">
        <f t="shared" si="41"/>
        <v>16</v>
      </c>
      <c r="AJ184" s="49">
        <f t="shared" si="42"/>
        <v>15</v>
      </c>
      <c r="AK184" s="40">
        <f>IF(R184="RECETTE","",IF(R184="PRINCIPAL AUTEUR",IF(OR(S184="",T184="",V184="",W184="",S184=0),"",IFERROR(IF(OR(VLOOKUP(UPPER(TRIM(SUBSTITUTE(T184,CHAR(160)," "))),AP4:AS49,2,FALSE)&lt;&gt;VLOOKUP(UPPER(TRIM(SUBSTITUTE(W184,CHAR(160)," "))),AP4:AS49,2,FALSE),AND(VLOOKUP(UPPER(TRIM(SUBSTITUTE(T184,CHAR(160)," "))),AP4:AS49,2,FALSE)="AUTRE",UPPER(TRIM(SUBSTITUTE(T184,CHAR(160)," ")))&lt;&gt;UPPER(TRIM(SUBSTITUTE(W184,CHAR(160)," "))))),"",(V184*VLOOKUP(UPPER(TRIM(SUBSTITUTE(W184,CHAR(160)," "))),AP4:AS49,3,FALSE))/(S184*VLOOKUP(UPPER(TRIM(SUBSTITUTE(T184,CHAR(160)," "))),AP4:AS49,3,FALSE))),"")),IFERROR(AK183,"")))</f>
        <v>1.0666666666666667</v>
      </c>
      <c r="AL184" s="40">
        <f t="shared" si="43"/>
        <v>1</v>
      </c>
      <c r="AM184" s="50" t="str">
        <f t="shared" si="44"/>
        <v>ROUGAIL DE SAUCISSES</v>
      </c>
      <c r="AN184" s="1"/>
      <c r="AO184" s="1"/>
      <c r="AP184" s="65" t="s">
        <v>462</v>
      </c>
      <c r="AQ184" s="1"/>
      <c r="AR184" s="1"/>
      <c r="AS184" s="1"/>
      <c r="BJ184" s="229">
        <v>1</v>
      </c>
    </row>
    <row r="185" spans="1:62" ht="20.100000000000001" customHeight="1" x14ac:dyDescent="0.25">
      <c r="A185" s="232" t="s">
        <v>237</v>
      </c>
      <c r="B185" s="178">
        <f t="shared" si="45"/>
        <v>0</v>
      </c>
      <c r="C185" s="156"/>
      <c r="D185" s="157"/>
      <c r="E185" s="157"/>
      <c r="F185" s="157"/>
      <c r="G185" s="157"/>
      <c r="H185" s="157"/>
      <c r="I185" s="158"/>
      <c r="J185" s="131" t="s">
        <v>237</v>
      </c>
      <c r="K185" s="255" t="str">
        <f t="shared" si="32"/>
        <v>A</v>
      </c>
      <c r="L185" s="341"/>
      <c r="M185" s="341"/>
      <c r="N185" s="341"/>
      <c r="O185" s="341"/>
      <c r="P185" s="341"/>
      <c r="Q185" s="1"/>
      <c r="R185" s="186" t="str" cm="1">
        <f t="array" ref="R185">IF(ISBLANK(V185),"","L"&amp;TEXT(--RIGHT(LOOKUP(2,1/(R184:R184&lt;&gt;""),R184:R184),3)+1,"000"))</f>
        <v>L002</v>
      </c>
      <c r="S185" s="110"/>
      <c r="T185" s="62" t="s">
        <v>47</v>
      </c>
      <c r="U185" s="63">
        <v>5</v>
      </c>
      <c r="V185" s="15" t="s">
        <v>323</v>
      </c>
      <c r="W185" s="60"/>
      <c r="X185" s="46">
        <f t="shared" si="38"/>
        <v>5</v>
      </c>
      <c r="Y185" s="46" t="str">
        <f>IF(NOT(AND(LEFT(R185,1)="L",R185&lt;&gt;"LIGNE")),"",IF(UPPER(TRIM(W185))="QS","Qt. suffisante",IF(AJ185="","",IF(AF185="MASSE",IF(AJ185&gt;=1,"Kg","g"),IF(AF185="VOLUME",IF(AJ185&gt;=1,"L","cl"),IFERROR(VLOOKUP(UPPER(TRIM(V185)),AP4:AS49,4,FALSE),V185))))))</f>
        <v>Kg</v>
      </c>
      <c r="Z185" s="45">
        <f t="shared" si="39"/>
        <v>5.33</v>
      </c>
      <c r="AA185" s="45" t="str">
        <f>IF(NOT(AND(LEFT(R185,1)="L",R185&lt;&gt;"LIGNE")),"",IF(UPPER(TRIM(W185))="QS","Qt. suffisante",IF(AI185="","",IF(AF185="MASSE",IF(AI185&gt;=1,"Kg","g"),IF(AF185="VOLUME",IF(AI185&gt;=1,"L","cl"),IFERROR(VLOOKUP(UPPER(TRIM(V185)),AP4:AS49,4,FALSE),V185))))))</f>
        <v>Kg</v>
      </c>
      <c r="AB185" s="47" t="str">
        <f t="shared" si="33"/>
        <v>OK</v>
      </c>
      <c r="AC185" s="47" t="str">
        <f t="shared" si="34"/>
        <v/>
      </c>
      <c r="AD185" s="47" t="str">
        <f t="shared" si="40"/>
        <v/>
      </c>
      <c r="AE185" s="1"/>
      <c r="AF185" s="48" t="str">
        <f>IF(NOT(AND(LEFT(R185,1)="L",R185&lt;&gt;"LIGNE")),"",IFERROR(VLOOKUP(UPPER(TRIM(V185)),AP4:AS49,2,FALSE),""))</f>
        <v>MASSE</v>
      </c>
      <c r="AG185" s="49">
        <f>IF(NOT(AND(LEFT(R185,1)="L",R185&lt;&gt;"LIGNE")),"",IFERROR(VLOOKUP(UPPER(TRIM(V185)),AP4:AS49,3,FALSE),""))</f>
        <v>1</v>
      </c>
      <c r="AH185" s="49">
        <f t="shared" si="35"/>
        <v>5</v>
      </c>
      <c r="AI185" s="49">
        <f t="shared" si="41"/>
        <v>5.333333333333333</v>
      </c>
      <c r="AJ185" s="49">
        <f t="shared" si="42"/>
        <v>5</v>
      </c>
      <c r="AK185" s="40">
        <f>IF(R185="RECETTE","",IF(R185="PRINCIPAL AUTEUR",IF(OR(S185="",T185="",V185="",W185="",S185=0),"",IFERROR(IF(OR(VLOOKUP(UPPER(TRIM(SUBSTITUTE(T185,CHAR(160)," "))),AP4:AS49,2,FALSE)&lt;&gt;VLOOKUP(UPPER(TRIM(SUBSTITUTE(W185,CHAR(160)," "))),AP4:AS49,2,FALSE),AND(VLOOKUP(UPPER(TRIM(SUBSTITUTE(T185,CHAR(160)," "))),AP4:AS49,2,FALSE)="AUTRE",UPPER(TRIM(SUBSTITUTE(T185,CHAR(160)," ")))&lt;&gt;UPPER(TRIM(SUBSTITUTE(W185,CHAR(160)," "))))),"",(V185*VLOOKUP(UPPER(TRIM(SUBSTITUTE(W185,CHAR(160)," "))),AP4:AS49,3,FALSE))/(S185*VLOOKUP(UPPER(TRIM(SUBSTITUTE(T185,CHAR(160)," "))),AP4:AS49,3,FALSE))),"")),IFERROR(AK184,"")))</f>
        <v>1.0666666666666667</v>
      </c>
      <c r="AL185" s="40">
        <f t="shared" si="43"/>
        <v>1</v>
      </c>
      <c r="AM185" s="50" t="str">
        <f t="shared" si="44"/>
        <v>ROUGAIL DE SAUCISSES</v>
      </c>
      <c r="AN185" s="1"/>
      <c r="AO185" s="1"/>
      <c r="AP185" s="66" t="s">
        <v>463</v>
      </c>
      <c r="AQ185" s="1"/>
      <c r="AR185" s="1"/>
      <c r="AS185" s="1"/>
      <c r="BJ185" s="229">
        <v>1</v>
      </c>
    </row>
    <row r="186" spans="1:62" ht="20.100000000000001" customHeight="1" x14ac:dyDescent="0.25">
      <c r="A186" s="232" t="s">
        <v>237</v>
      </c>
      <c r="B186" s="178">
        <f t="shared" si="45"/>
        <v>0</v>
      </c>
      <c r="C186" s="156"/>
      <c r="D186" s="157"/>
      <c r="E186" s="157"/>
      <c r="F186" s="157"/>
      <c r="G186" s="157"/>
      <c r="H186" s="157"/>
      <c r="I186" s="158"/>
      <c r="J186" s="131" t="s">
        <v>237</v>
      </c>
      <c r="K186" s="255" t="str">
        <f t="shared" si="32"/>
        <v>A</v>
      </c>
      <c r="L186" s="341"/>
      <c r="M186" s="341"/>
      <c r="N186" s="341"/>
      <c r="O186" s="341"/>
      <c r="P186" s="341"/>
      <c r="Q186" s="1"/>
      <c r="R186" s="186" t="str" cm="1">
        <f t="array" ref="R186">IF(ISBLANK(V186),"","L"&amp;TEXT(--RIGHT(LOOKUP(2,1/(R184:R185&lt;&gt;""),R184:R185),3)+1,"000"))</f>
        <v>L003</v>
      </c>
      <c r="S186" s="61"/>
      <c r="T186" s="62" t="s">
        <v>175</v>
      </c>
      <c r="U186" s="63">
        <v>3</v>
      </c>
      <c r="V186" s="15" t="s">
        <v>323</v>
      </c>
      <c r="W186" s="60"/>
      <c r="X186" s="46">
        <f t="shared" si="38"/>
        <v>3</v>
      </c>
      <c r="Y186" s="46" t="str">
        <f>IF(NOT(AND(LEFT(R186,1)="L",R186&lt;&gt;"LIGNE")),"",IF(UPPER(TRIM(W186))="QS","Qt. suffisante",IF(AJ186="","",IF(AF186="MASSE",IF(AJ186&gt;=1,"Kg","g"),IF(AF186="VOLUME",IF(AJ186&gt;=1,"L","cl"),IFERROR(VLOOKUP(UPPER(TRIM(V186)),AP4:AS49,4,FALSE),V186))))))</f>
        <v>Kg</v>
      </c>
      <c r="Z186" s="45">
        <f t="shared" si="39"/>
        <v>3.2</v>
      </c>
      <c r="AA186" s="45" t="str">
        <f>IF(NOT(AND(LEFT(R186,1)="L",R186&lt;&gt;"LIGNE")),"",IF(UPPER(TRIM(W186))="QS","Qt. suffisante",IF(AI186="","",IF(AF186="MASSE",IF(AI186&gt;=1,"Kg","g"),IF(AF186="VOLUME",IF(AI186&gt;=1,"L","cl"),IFERROR(VLOOKUP(UPPER(TRIM(V186)),AP4:AS49,4,FALSE),V186))))))</f>
        <v>Kg</v>
      </c>
      <c r="AB186" s="47" t="str">
        <f t="shared" si="33"/>
        <v>OK</v>
      </c>
      <c r="AC186" s="47" t="str">
        <f t="shared" si="34"/>
        <v/>
      </c>
      <c r="AD186" s="47" t="str">
        <f t="shared" si="40"/>
        <v/>
      </c>
      <c r="AE186" s="1"/>
      <c r="AF186" s="48" t="str">
        <f>IF(NOT(AND(LEFT(R186,1)="L",R186&lt;&gt;"LIGNE")),"",IFERROR(VLOOKUP(UPPER(TRIM(V186)),AP4:AS49,2,FALSE),""))</f>
        <v>MASSE</v>
      </c>
      <c r="AG186" s="49">
        <f>IF(NOT(AND(LEFT(R186,1)="L",R186&lt;&gt;"LIGNE")),"",IFERROR(VLOOKUP(UPPER(TRIM(V186)),AP4:AS49,3,FALSE),""))</f>
        <v>1</v>
      </c>
      <c r="AH186" s="49">
        <f t="shared" si="35"/>
        <v>3</v>
      </c>
      <c r="AI186" s="49">
        <f t="shared" si="41"/>
        <v>3.2</v>
      </c>
      <c r="AJ186" s="49">
        <f t="shared" si="42"/>
        <v>3</v>
      </c>
      <c r="AK186" s="40">
        <f>IF(R186="RECETTE","",IF(R186="PRINCIPAL AUTEUR",IF(OR(S186="",T186="",V186="",W186="",S186=0),"",IFERROR(IF(OR(VLOOKUP(UPPER(TRIM(SUBSTITUTE(T186,CHAR(160)," "))),AP4:AS49,2,FALSE)&lt;&gt;VLOOKUP(UPPER(TRIM(SUBSTITUTE(W186,CHAR(160)," "))),AP4:AS49,2,FALSE),AND(VLOOKUP(UPPER(TRIM(SUBSTITUTE(T186,CHAR(160)," "))),AP4:AS49,2,FALSE)="AUTRE",UPPER(TRIM(SUBSTITUTE(T186,CHAR(160)," ")))&lt;&gt;UPPER(TRIM(SUBSTITUTE(W186,CHAR(160)," "))))),"",(V186*VLOOKUP(UPPER(TRIM(SUBSTITUTE(W186,CHAR(160)," "))),AP4:AS49,3,FALSE))/(S186*VLOOKUP(UPPER(TRIM(SUBSTITUTE(T186,CHAR(160)," "))),AP4:AS49,3,FALSE))),"")),IFERROR(AK185,"")))</f>
        <v>1.0666666666666667</v>
      </c>
      <c r="AL186" s="40">
        <f t="shared" si="43"/>
        <v>1</v>
      </c>
      <c r="AM186" s="50" t="str">
        <f t="shared" si="44"/>
        <v>ROUGAIL DE SAUCISSES</v>
      </c>
      <c r="AN186" s="1"/>
      <c r="AO186" s="1"/>
      <c r="AP186" s="66" t="s">
        <v>464</v>
      </c>
      <c r="AQ186" s="1"/>
      <c r="AR186" s="1"/>
      <c r="AS186" s="1"/>
      <c r="BJ186" s="229">
        <v>1</v>
      </c>
    </row>
    <row r="187" spans="1:62" ht="20.100000000000001" customHeight="1" x14ac:dyDescent="0.25">
      <c r="A187" s="232" t="s">
        <v>237</v>
      </c>
      <c r="B187" s="178">
        <f t="shared" si="45"/>
        <v>0</v>
      </c>
      <c r="C187" s="156"/>
      <c r="D187" s="157"/>
      <c r="E187" s="157"/>
      <c r="F187" s="157"/>
      <c r="G187" s="157"/>
      <c r="H187" s="157"/>
      <c r="I187" s="158"/>
      <c r="J187" s="131" t="s">
        <v>237</v>
      </c>
      <c r="K187" s="255" t="str">
        <f t="shared" si="32"/>
        <v>A</v>
      </c>
      <c r="L187" s="341"/>
      <c r="M187" s="341"/>
      <c r="N187" s="341"/>
      <c r="O187" s="341"/>
      <c r="P187" s="341"/>
      <c r="Q187" s="1"/>
      <c r="R187" s="186" t="str" cm="1">
        <f t="array" ref="R187">IF(ISBLANK(V187),"","L"&amp;TEXT(--RIGHT(LOOKUP(2,1/(R184:R186&lt;&gt;""),R184:R186),3)+1,"000"))</f>
        <v>L004</v>
      </c>
      <c r="S187" s="61"/>
      <c r="T187" s="62" t="s">
        <v>123</v>
      </c>
      <c r="U187" s="63">
        <v>200</v>
      </c>
      <c r="V187" s="21" t="s">
        <v>272</v>
      </c>
      <c r="W187" s="60"/>
      <c r="X187" s="46">
        <f t="shared" si="38"/>
        <v>200</v>
      </c>
      <c r="Y187" s="46" t="str">
        <f>IF(NOT(AND(LEFT(R187,1)="L",R187&lt;&gt;"LIGNE")),"",IF(UPPER(TRIM(W187))="QS","Qt. suffisante",IF(AJ187="","",IF(AF187="MASSE",IF(AJ187&gt;=1,"Kg","g"),IF(AF187="VOLUME",IF(AJ187&gt;=1,"L","cl"),IFERROR(VLOOKUP(UPPER(TRIM(V187)),AP4:AS49,4,FALSE),V187))))))</f>
        <v>g</v>
      </c>
      <c r="Z187" s="45">
        <f t="shared" si="39"/>
        <v>213</v>
      </c>
      <c r="AA187" s="45" t="str">
        <f>IF(NOT(AND(LEFT(R187,1)="L",R187&lt;&gt;"LIGNE")),"",IF(UPPER(TRIM(W187))="QS","Qt. suffisante",IF(AI187="","",IF(AF187="MASSE",IF(AI187&gt;=1,"Kg","g"),IF(AF187="VOLUME",IF(AI187&gt;=1,"L","cl"),IFERROR(VLOOKUP(UPPER(TRIM(V187)),AP4:AS49,4,FALSE),V187))))))</f>
        <v>g</v>
      </c>
      <c r="AB187" s="47" t="str">
        <f t="shared" si="33"/>
        <v>OK</v>
      </c>
      <c r="AC187" s="47" t="str">
        <f t="shared" si="34"/>
        <v/>
      </c>
      <c r="AD187" s="47" t="str">
        <f t="shared" si="40"/>
        <v/>
      </c>
      <c r="AE187" s="1"/>
      <c r="AF187" s="48" t="str">
        <f>IF(NOT(AND(LEFT(R187,1)="L",R187&lt;&gt;"LIGNE")),"",IFERROR(VLOOKUP(UPPER(TRIM(V187)),AP4:AS49,2,FALSE),""))</f>
        <v>MASSE</v>
      </c>
      <c r="AG187" s="49">
        <f>IF(NOT(AND(LEFT(R187,1)="L",R187&lt;&gt;"LIGNE")),"",IFERROR(VLOOKUP(UPPER(TRIM(V187)),AP4:AS49,3,FALSE),""))</f>
        <v>1E-3</v>
      </c>
      <c r="AH187" s="49">
        <f t="shared" si="35"/>
        <v>0.2</v>
      </c>
      <c r="AI187" s="49">
        <f t="shared" si="41"/>
        <v>0.21333333333333335</v>
      </c>
      <c r="AJ187" s="49">
        <f t="shared" si="42"/>
        <v>0.2</v>
      </c>
      <c r="AK187" s="40">
        <f>IF(R187="RECETTE","",IF(R187="PRINCIPAL AUTEUR",IF(OR(S187="",T187="",V187="",W187="",S187=0),"",IFERROR(IF(OR(VLOOKUP(UPPER(TRIM(SUBSTITUTE(T187,CHAR(160)," "))),AP4:AS49,2,FALSE)&lt;&gt;VLOOKUP(UPPER(TRIM(SUBSTITUTE(W187,CHAR(160)," "))),AP4:AS49,2,FALSE),AND(VLOOKUP(UPPER(TRIM(SUBSTITUTE(T187,CHAR(160)," "))),AP4:AS49,2,FALSE)="AUTRE",UPPER(TRIM(SUBSTITUTE(T187,CHAR(160)," ")))&lt;&gt;UPPER(TRIM(SUBSTITUTE(W187,CHAR(160)," "))))),"",(V187*VLOOKUP(UPPER(TRIM(SUBSTITUTE(W187,CHAR(160)," "))),AP4:AS49,3,FALSE))/(S187*VLOOKUP(UPPER(TRIM(SUBSTITUTE(T187,CHAR(160)," "))),AP4:AS49,3,FALSE))),"")),IFERROR(AK186,"")))</f>
        <v>1.0666666666666667</v>
      </c>
      <c r="AL187" s="40">
        <f t="shared" si="43"/>
        <v>1</v>
      </c>
      <c r="AM187" s="50" t="str">
        <f t="shared" si="44"/>
        <v>ROUGAIL DE SAUCISSES</v>
      </c>
      <c r="AN187" s="1"/>
      <c r="AO187" s="1"/>
      <c r="AP187" s="66" t="s">
        <v>465</v>
      </c>
      <c r="AQ187" s="1"/>
      <c r="AR187" s="1"/>
      <c r="AS187" s="1"/>
      <c r="BJ187" s="229">
        <v>1</v>
      </c>
    </row>
    <row r="188" spans="1:62" ht="20.100000000000001" customHeight="1" x14ac:dyDescent="0.25">
      <c r="A188" s="232" t="s">
        <v>237</v>
      </c>
      <c r="B188" s="178">
        <f t="shared" si="45"/>
        <v>0</v>
      </c>
      <c r="C188" s="156"/>
      <c r="D188" s="157"/>
      <c r="E188" s="157"/>
      <c r="F188" s="157"/>
      <c r="G188" s="157"/>
      <c r="H188" s="157"/>
      <c r="I188" s="158"/>
      <c r="J188" s="131" t="s">
        <v>237</v>
      </c>
      <c r="K188" s="255" t="str">
        <f t="shared" si="32"/>
        <v>A</v>
      </c>
      <c r="L188" s="341"/>
      <c r="M188" s="341"/>
      <c r="N188" s="341"/>
      <c r="O188" s="341"/>
      <c r="P188" s="341"/>
      <c r="Q188" s="1"/>
      <c r="R188" s="186" t="str" cm="1">
        <f t="array" ref="R188">IF(ISBLANK(V188),"","L"&amp;TEXT(--RIGHT(LOOKUP(2,1/(R184:R187&lt;&gt;""),R184:R187),3)+1,"000"))</f>
        <v>L005</v>
      </c>
      <c r="S188" s="61"/>
      <c r="T188" s="62" t="s">
        <v>165</v>
      </c>
      <c r="U188" s="63">
        <v>120</v>
      </c>
      <c r="V188" s="21" t="s">
        <v>272</v>
      </c>
      <c r="W188" s="60"/>
      <c r="X188" s="46">
        <f t="shared" si="38"/>
        <v>120</v>
      </c>
      <c r="Y188" s="46" t="str">
        <f>IF(NOT(AND(LEFT(R188,1)="L",R188&lt;&gt;"LIGNE")),"",IF(UPPER(TRIM(W188))="QS","Qt. suffisante",IF(AJ188="","",IF(AF188="MASSE",IF(AJ188&gt;=1,"Kg","g"),IF(AF188="VOLUME",IF(AJ188&gt;=1,"L","cl"),IFERROR(VLOOKUP(UPPER(TRIM(V188)),AP4:AS49,4,FALSE),V188))))))</f>
        <v>g</v>
      </c>
      <c r="Z188" s="45">
        <f t="shared" si="39"/>
        <v>128</v>
      </c>
      <c r="AA188" s="45" t="str">
        <f>IF(NOT(AND(LEFT(R188,1)="L",R188&lt;&gt;"LIGNE")),"",IF(UPPER(TRIM(W188))="QS","Qt. suffisante",IF(AI188="","",IF(AF188="MASSE",IF(AI188&gt;=1,"Kg","g"),IF(AF188="VOLUME",IF(AI188&gt;=1,"L","cl"),IFERROR(VLOOKUP(UPPER(TRIM(V188)),AP4:AS49,4,FALSE),V188))))))</f>
        <v>g</v>
      </c>
      <c r="AB188" s="47" t="str">
        <f t="shared" si="33"/>
        <v>OK</v>
      </c>
      <c r="AC188" s="47" t="str">
        <f t="shared" si="34"/>
        <v/>
      </c>
      <c r="AD188" s="47" t="str">
        <f t="shared" si="40"/>
        <v/>
      </c>
      <c r="AE188" s="1"/>
      <c r="AF188" s="48" t="str">
        <f>IF(NOT(AND(LEFT(R188,1)="L",R188&lt;&gt;"LIGNE")),"",IFERROR(VLOOKUP(UPPER(TRIM(V188)),AP4:AS49,2,FALSE),""))</f>
        <v>MASSE</v>
      </c>
      <c r="AG188" s="49">
        <f>IF(NOT(AND(LEFT(R188,1)="L",R188&lt;&gt;"LIGNE")),"",IFERROR(VLOOKUP(UPPER(TRIM(V188)),AP4:AS49,3,FALSE),""))</f>
        <v>1E-3</v>
      </c>
      <c r="AH188" s="49">
        <f t="shared" si="35"/>
        <v>0.12</v>
      </c>
      <c r="AI188" s="49">
        <f t="shared" si="41"/>
        <v>0.128</v>
      </c>
      <c r="AJ188" s="49">
        <f t="shared" si="42"/>
        <v>0.12</v>
      </c>
      <c r="AK188" s="40">
        <f>IF(R188="RECETTE","",IF(R188="PRINCIPAL AUTEUR",IF(OR(S188="",T188="",V188="",W188="",S188=0),"",IFERROR(IF(OR(VLOOKUP(UPPER(TRIM(SUBSTITUTE(T188,CHAR(160)," "))),AP4:AS49,2,FALSE)&lt;&gt;VLOOKUP(UPPER(TRIM(SUBSTITUTE(W188,CHAR(160)," "))),AP4:AS49,2,FALSE),AND(VLOOKUP(UPPER(TRIM(SUBSTITUTE(T188,CHAR(160)," "))),AP4:AS49,2,FALSE)="AUTRE",UPPER(TRIM(SUBSTITUTE(T188,CHAR(160)," ")))&lt;&gt;UPPER(TRIM(SUBSTITUTE(W188,CHAR(160)," "))))),"",(V188*VLOOKUP(UPPER(TRIM(SUBSTITUTE(W188,CHAR(160)," "))),AP4:AS49,3,FALSE))/(S188*VLOOKUP(UPPER(TRIM(SUBSTITUTE(T188,CHAR(160)," "))),AP4:AS49,3,FALSE))),"")),IFERROR(AK187,"")))</f>
        <v>1.0666666666666667</v>
      </c>
      <c r="AL188" s="40">
        <f t="shared" si="43"/>
        <v>1</v>
      </c>
      <c r="AM188" s="50" t="str">
        <f t="shared" si="44"/>
        <v>ROUGAIL DE SAUCISSES</v>
      </c>
      <c r="AN188" s="1"/>
      <c r="AO188" s="1"/>
      <c r="AP188" s="66" t="s">
        <v>466</v>
      </c>
      <c r="AQ188" s="1"/>
      <c r="AR188" s="1"/>
      <c r="AS188" s="1"/>
      <c r="BJ188" s="229">
        <v>1</v>
      </c>
    </row>
    <row r="189" spans="1:62" ht="20.100000000000001" customHeight="1" x14ac:dyDescent="0.25">
      <c r="A189" s="232" t="s">
        <v>237</v>
      </c>
      <c r="B189" s="178">
        <f t="shared" si="45"/>
        <v>0</v>
      </c>
      <c r="C189" s="156"/>
      <c r="D189" s="157"/>
      <c r="E189" s="157"/>
      <c r="F189" s="157"/>
      <c r="G189" s="157"/>
      <c r="H189" s="157"/>
      <c r="I189" s="158"/>
      <c r="J189" s="131" t="s">
        <v>237</v>
      </c>
      <c r="K189" s="255" t="str">
        <f t="shared" ref="K189:K252" si="46">IF(OR(S189&lt;&gt;"",T189&lt;&gt;"",U189&lt;&gt;"",V189&lt;&gt;""),"A","►")</f>
        <v>A</v>
      </c>
      <c r="L189" s="341"/>
      <c r="M189" s="341"/>
      <c r="N189" s="341"/>
      <c r="O189" s="341"/>
      <c r="P189" s="341"/>
      <c r="Q189" s="1"/>
      <c r="R189" s="186" t="str" cm="1">
        <f t="array" ref="R189">IF(ISBLANK(V189),"","L"&amp;TEXT(--RIGHT(LOOKUP(2,1/(R184:R188&lt;&gt;""),R184:R188),3)+1,"000"))</f>
        <v>L006</v>
      </c>
      <c r="S189" s="61"/>
      <c r="T189" s="62" t="s">
        <v>176</v>
      </c>
      <c r="U189" s="63">
        <v>1</v>
      </c>
      <c r="V189" s="65" t="s">
        <v>447</v>
      </c>
      <c r="W189" s="60"/>
      <c r="X189" s="46">
        <f t="shared" si="38"/>
        <v>1</v>
      </c>
      <c r="Y189" s="46" t="str">
        <f>IF(NOT(AND(LEFT(R189,1)="L",R189&lt;&gt;"LIGNE")),"",IF(UPPER(TRIM(W189))="QS","Qt. suffisante",IF(AJ189="","",IF(AF189="MASSE",IF(AJ189&gt;=1,"Kg","g"),IF(AF189="VOLUME",IF(AJ189&gt;=1,"L","cl"),IFERROR(VLOOKUP(UPPER(TRIM(V189)),AP4:AS49,4,FALSE),V189))))))</f>
        <v>bte(s) 4/4</v>
      </c>
      <c r="Z189" s="45">
        <f t="shared" si="39"/>
        <v>1</v>
      </c>
      <c r="AA189" s="45" t="str">
        <f>IF(NOT(AND(LEFT(R189,1)="L",R189&lt;&gt;"LIGNE")),"",IF(UPPER(TRIM(W189))="QS","Qt. suffisante",IF(AI189="","",IF(AF189="MASSE",IF(AI189&gt;=1,"Kg","g"),IF(AF189="VOLUME",IF(AI189&gt;=1,"L","cl"),IFERROR(VLOOKUP(UPPER(TRIM(V189)),AP4:AS49,4,FALSE),V189))))))</f>
        <v>bte(s) 4/4</v>
      </c>
      <c r="AB189" s="47" t="str">
        <f t="shared" ref="AB189:AB252" si="47">IF(R189="PRINCIPAL AUTEUR",IF(OR(S189="",T189="",V189="",W189=""),"À COMPLÉTER",IF(OR(AC189="",AD189=""),"UNITÉ ?",IF(OR(AC189&lt;&gt;AD189,AND(AC189="AUTRE",UPPER(TRIM(SUBSTITUTE(T189,CHAR(160)," ")))&lt;&gt;UPPER(TRIM(SUBSTITUTE(W189,CHAR(160)," "))))),"UNITÉS INCOMPATIBLES","OK"))),IF(NOT(AND(LEFT(R189,1)="L",R189&lt;&gt;"LIGNE")),"",IF(AND(W189&lt;&gt;"",UPPER(TRIM(W189))&lt;&gt;"F",UPPER(TRIM(W189))&lt;&gt;"QS"),"RÈGLE ?",IF(UPPER(TRIM(W189))="QS","OK",IF(NOT(ISNUMBER(U189)),"QUANTITÉ ?",IF(V189="","UNITÉ ?",IF(COUNTIF($AP$4:$AP$49,UPPER(TRIM(V189)))=0,"UNITÉ ?","OK")))))))</f>
        <v>OK</v>
      </c>
      <c r="AC189" s="47" t="str">
        <f t="shared" ref="AC189:AC252" si="48">IF(R189&lt;&gt;"PRINCIPAL AUTEUR","",IFERROR(VLOOKUP(UPPER(TRIM(SUBSTITUTE(T189,CHAR(160)," "))),$AP$4:$AS$49,2,FALSE),""))</f>
        <v/>
      </c>
      <c r="AD189" s="47" t="str">
        <f t="shared" si="40"/>
        <v/>
      </c>
      <c r="AE189" s="1"/>
      <c r="AF189" s="48" t="str">
        <f>IF(NOT(AND(LEFT(R189,1)="L",R189&lt;&gt;"LIGNE")),"",IFERROR(VLOOKUP(UPPER(TRIM(V189)),AP4:AS49,2,FALSE),""))</f>
        <v>AUTRE</v>
      </c>
      <c r="AG189" s="49">
        <f>IF(NOT(AND(LEFT(R189,1)="L",R189&lt;&gt;"LIGNE")),"",IFERROR(VLOOKUP(UPPER(TRIM(V189)),AP4:AS49,3,FALSE),""))</f>
        <v>1</v>
      </c>
      <c r="AH189" s="49">
        <f t="shared" ref="AH189:AH252" si="49">IF(NOT(AND(LEFT(R189,1)="L",R189&lt;&gt;"LIGNE")),"",IF(UPPER(TRIM(W189))="QS","",IF(OR(T189="",U189="",AG189=""),"",U189*AG189)))</f>
        <v>1</v>
      </c>
      <c r="AI189" s="49">
        <f t="shared" si="41"/>
        <v>1.0666666666666667</v>
      </c>
      <c r="AJ189" s="49">
        <f t="shared" si="42"/>
        <v>1</v>
      </c>
      <c r="AK189" s="40">
        <f>IF(R189="RECETTE","",IF(R189="PRINCIPAL AUTEUR",IF(OR(S189="",T189="",V189="",W189="",S189=0),"",IFERROR(IF(OR(VLOOKUP(UPPER(TRIM(SUBSTITUTE(T189,CHAR(160)," "))),AP4:AS49,2,FALSE)&lt;&gt;VLOOKUP(UPPER(TRIM(SUBSTITUTE(W189,CHAR(160)," "))),AP4:AS49,2,FALSE),AND(VLOOKUP(UPPER(TRIM(SUBSTITUTE(T189,CHAR(160)," "))),AP4:AS49,2,FALSE)="AUTRE",UPPER(TRIM(SUBSTITUTE(T189,CHAR(160)," ")))&lt;&gt;UPPER(TRIM(SUBSTITUTE(W189,CHAR(160)," "))))),"",(V189*VLOOKUP(UPPER(TRIM(SUBSTITUTE(W189,CHAR(160)," "))),AP4:AS49,3,FALSE))/(S189*VLOOKUP(UPPER(TRIM(SUBSTITUTE(T189,CHAR(160)," "))),AP4:AS49,3,FALSE))),"")),IFERROR(AK188,"")))</f>
        <v>1.0666666666666667</v>
      </c>
      <c r="AL189" s="40">
        <f t="shared" si="43"/>
        <v>1</v>
      </c>
      <c r="AM189" s="50" t="str">
        <f t="shared" si="44"/>
        <v>ROUGAIL DE SAUCISSES</v>
      </c>
      <c r="AN189" s="1"/>
      <c r="AO189" s="1"/>
      <c r="AP189" s="66" t="s">
        <v>467</v>
      </c>
      <c r="AQ189" s="1"/>
      <c r="AR189" s="1"/>
      <c r="AS189" s="1"/>
      <c r="BJ189" s="229">
        <v>1</v>
      </c>
    </row>
    <row r="190" spans="1:62" ht="20.100000000000001" customHeight="1" x14ac:dyDescent="0.25">
      <c r="A190" s="232" t="s">
        <v>237</v>
      </c>
      <c r="B190" s="178">
        <f t="shared" si="45"/>
        <v>0</v>
      </c>
      <c r="C190" s="156"/>
      <c r="D190" s="157"/>
      <c r="E190" s="157"/>
      <c r="F190" s="157"/>
      <c r="G190" s="157"/>
      <c r="H190" s="157"/>
      <c r="I190" s="158"/>
      <c r="J190" s="131" t="s">
        <v>237</v>
      </c>
      <c r="K190" s="255" t="str">
        <f t="shared" si="46"/>
        <v>A</v>
      </c>
      <c r="L190" s="341"/>
      <c r="M190" s="341"/>
      <c r="N190" s="341"/>
      <c r="O190" s="341"/>
      <c r="P190" s="341"/>
      <c r="Q190" s="1"/>
      <c r="R190" s="186" t="str" cm="1">
        <f t="array" ref="R190">IF(ISBLANK(V190),"","L"&amp;TEXT(--RIGHT(LOOKUP(2,1/(R184:R189&lt;&gt;""),R184:R189),3)+1,"000"))</f>
        <v>L007</v>
      </c>
      <c r="S190" s="61"/>
      <c r="T190" s="62" t="s">
        <v>177</v>
      </c>
      <c r="U190" s="63">
        <v>7</v>
      </c>
      <c r="V190" s="51" t="s">
        <v>0</v>
      </c>
      <c r="W190" s="60"/>
      <c r="X190" s="46">
        <f t="shared" si="38"/>
        <v>7</v>
      </c>
      <c r="Y190" s="46" t="str">
        <f>IF(NOT(AND(LEFT(R190,1)="L",R190&lt;&gt;"LIGNE")),"",IF(UPPER(TRIM(W190))="QS","Qt. suffisante",IF(AJ190="","",IF(AF190="MASSE",IF(AJ190&gt;=1,"Kg","g"),IF(AF190="VOLUME",IF(AJ190&gt;=1,"L","cl"),IFERROR(VLOOKUP(UPPER(TRIM(V190)),AP4:AS49,4,FALSE),V190))))))</f>
        <v>L</v>
      </c>
      <c r="Z190" s="45">
        <f t="shared" si="39"/>
        <v>7.47</v>
      </c>
      <c r="AA190" s="45" t="str">
        <f>IF(NOT(AND(LEFT(R190,1)="L",R190&lt;&gt;"LIGNE")),"",IF(UPPER(TRIM(W190))="QS","Qt. suffisante",IF(AI190="","",IF(AF190="MASSE",IF(AI190&gt;=1,"Kg","g"),IF(AF190="VOLUME",IF(AI190&gt;=1,"L","cl"),IFERROR(VLOOKUP(UPPER(TRIM(V190)),AP4:AS49,4,FALSE),V190))))))</f>
        <v>L</v>
      </c>
      <c r="AB190" s="47" t="str">
        <f t="shared" si="47"/>
        <v>OK</v>
      </c>
      <c r="AC190" s="47" t="str">
        <f t="shared" si="48"/>
        <v/>
      </c>
      <c r="AD190" s="47" t="str">
        <f t="shared" si="40"/>
        <v/>
      </c>
      <c r="AE190" s="1"/>
      <c r="AF190" s="48" t="str">
        <f>IF(NOT(AND(LEFT(R190,1)="L",R190&lt;&gt;"LIGNE")),"",IFERROR(VLOOKUP(UPPER(TRIM(V190)),AP4:AS49,2,FALSE),""))</f>
        <v>VOLUME</v>
      </c>
      <c r="AG190" s="49">
        <f>IF(NOT(AND(LEFT(R190,1)="L",R190&lt;&gt;"LIGNE")),"",IFERROR(VLOOKUP(UPPER(TRIM(V190)),AP4:AS49,3,FALSE),""))</f>
        <v>1</v>
      </c>
      <c r="AH190" s="49">
        <f t="shared" si="49"/>
        <v>7</v>
      </c>
      <c r="AI190" s="49">
        <f t="shared" si="41"/>
        <v>7.4666666666666668</v>
      </c>
      <c r="AJ190" s="49">
        <f t="shared" si="42"/>
        <v>7</v>
      </c>
      <c r="AK190" s="40">
        <f>IF(R190="RECETTE","",IF(R190="PRINCIPAL AUTEUR",IF(OR(S190="",T190="",V190="",W190="",S190=0),"",IFERROR(IF(OR(VLOOKUP(UPPER(TRIM(SUBSTITUTE(T190,CHAR(160)," "))),AP4:AS49,2,FALSE)&lt;&gt;VLOOKUP(UPPER(TRIM(SUBSTITUTE(W190,CHAR(160)," "))),AP4:AS49,2,FALSE),AND(VLOOKUP(UPPER(TRIM(SUBSTITUTE(T190,CHAR(160)," "))),AP4:AS49,2,FALSE)="AUTRE",UPPER(TRIM(SUBSTITUTE(T190,CHAR(160)," ")))&lt;&gt;UPPER(TRIM(SUBSTITUTE(W190,CHAR(160)," "))))),"",(V190*VLOOKUP(UPPER(TRIM(SUBSTITUTE(W190,CHAR(160)," "))),AP4:AS49,3,FALSE))/(S190*VLOOKUP(UPPER(TRIM(SUBSTITUTE(T190,CHAR(160)," "))),AP4:AS49,3,FALSE))),"")),IFERROR(AK189,"")))</f>
        <v>1.0666666666666667</v>
      </c>
      <c r="AL190" s="40">
        <f t="shared" si="43"/>
        <v>1</v>
      </c>
      <c r="AM190" s="50" t="str">
        <f t="shared" si="44"/>
        <v>ROUGAIL DE SAUCISSES</v>
      </c>
      <c r="AN190" s="1"/>
      <c r="AO190" s="1"/>
      <c r="AP190" s="66" t="s">
        <v>468</v>
      </c>
      <c r="AQ190" s="1"/>
      <c r="AR190" s="1"/>
      <c r="AS190" s="1"/>
      <c r="BJ190" s="229">
        <v>1</v>
      </c>
    </row>
    <row r="191" spans="1:62" ht="20.100000000000001" customHeight="1" x14ac:dyDescent="0.25">
      <c r="A191" s="232" t="s">
        <v>237</v>
      </c>
      <c r="B191" s="178">
        <f t="shared" si="45"/>
        <v>0</v>
      </c>
      <c r="C191" s="156"/>
      <c r="D191" s="157"/>
      <c r="E191" s="157"/>
      <c r="F191" s="157"/>
      <c r="G191" s="157"/>
      <c r="H191" s="157"/>
      <c r="I191" s="158"/>
      <c r="J191" s="131" t="s">
        <v>237</v>
      </c>
      <c r="K191" s="255" t="str">
        <f t="shared" si="46"/>
        <v>A</v>
      </c>
      <c r="L191" s="341"/>
      <c r="M191" s="341"/>
      <c r="N191" s="341"/>
      <c r="O191" s="341"/>
      <c r="P191" s="341"/>
      <c r="Q191" s="1"/>
      <c r="R191" s="186" t="str" cm="1">
        <f t="array" ref="R191">IF(ISBLANK(V191),"","L"&amp;TEXT(--RIGHT(LOOKUP(2,1/(R184:R190&lt;&gt;""),R184:R190),3)+1,"000"))</f>
        <v>L008</v>
      </c>
      <c r="S191" s="110"/>
      <c r="T191" s="62" t="s">
        <v>178</v>
      </c>
      <c r="U191" s="63">
        <v>4</v>
      </c>
      <c r="V191" s="51" t="s">
        <v>0</v>
      </c>
      <c r="W191" s="60"/>
      <c r="X191" s="46">
        <f t="shared" si="38"/>
        <v>4</v>
      </c>
      <c r="Y191" s="46" t="str">
        <f>IF(NOT(AND(LEFT(R191,1)="L",R191&lt;&gt;"LIGNE")),"",IF(UPPER(TRIM(W191))="QS","Qt. suffisante",IF(AJ191="","",IF(AF191="MASSE",IF(AJ191&gt;=1,"Kg","g"),IF(AF191="VOLUME",IF(AJ191&gt;=1,"L","cl"),IFERROR(VLOOKUP(UPPER(TRIM(V191)),AP4:AS49,4,FALSE),V191))))))</f>
        <v>L</v>
      </c>
      <c r="Z191" s="45">
        <f t="shared" si="39"/>
        <v>4.2699999999999996</v>
      </c>
      <c r="AA191" s="45" t="str">
        <f>IF(NOT(AND(LEFT(R191,1)="L",R191&lt;&gt;"LIGNE")),"",IF(UPPER(TRIM(W191))="QS","Qt. suffisante",IF(AI191="","",IF(AF191="MASSE",IF(AI191&gt;=1,"Kg","g"),IF(AF191="VOLUME",IF(AI191&gt;=1,"L","cl"),IFERROR(VLOOKUP(UPPER(TRIM(V191)),AP4:AS49,4,FALSE),V191))))))</f>
        <v>L</v>
      </c>
      <c r="AB191" s="47" t="str">
        <f t="shared" si="47"/>
        <v>OK</v>
      </c>
      <c r="AC191" s="47" t="str">
        <f t="shared" si="48"/>
        <v/>
      </c>
      <c r="AD191" s="47" t="str">
        <f t="shared" si="40"/>
        <v/>
      </c>
      <c r="AE191" s="1"/>
      <c r="AF191" s="48" t="str">
        <f>IF(NOT(AND(LEFT(R191,1)="L",R191&lt;&gt;"LIGNE")),"",IFERROR(VLOOKUP(UPPER(TRIM(V191)),AP4:AS49,2,FALSE),""))</f>
        <v>VOLUME</v>
      </c>
      <c r="AG191" s="49">
        <f>IF(NOT(AND(LEFT(R191,1)="L",R191&lt;&gt;"LIGNE")),"",IFERROR(VLOOKUP(UPPER(TRIM(V191)),AP4:AS49,3,FALSE),""))</f>
        <v>1</v>
      </c>
      <c r="AH191" s="49">
        <f t="shared" si="49"/>
        <v>4</v>
      </c>
      <c r="AI191" s="49">
        <f t="shared" si="41"/>
        <v>4.2666666666666666</v>
      </c>
      <c r="AJ191" s="49">
        <f t="shared" si="42"/>
        <v>4</v>
      </c>
      <c r="AK191" s="40">
        <f>IF(R191="RECETTE","",IF(R191="PRINCIPAL AUTEUR",IF(OR(S191="",T191="",V191="",W191="",S191=0),"",IFERROR(IF(OR(VLOOKUP(UPPER(TRIM(SUBSTITUTE(T191,CHAR(160)," "))),AP4:AS49,2,FALSE)&lt;&gt;VLOOKUP(UPPER(TRIM(SUBSTITUTE(W191,CHAR(160)," "))),AP4:AS49,2,FALSE),AND(VLOOKUP(UPPER(TRIM(SUBSTITUTE(T191,CHAR(160)," "))),AP4:AS49,2,FALSE)="AUTRE",UPPER(TRIM(SUBSTITUTE(T191,CHAR(160)," ")))&lt;&gt;UPPER(TRIM(SUBSTITUTE(W191,CHAR(160)," "))))),"",(V191*VLOOKUP(UPPER(TRIM(SUBSTITUTE(W191,CHAR(160)," "))),AP4:AS49,3,FALSE))/(S191*VLOOKUP(UPPER(TRIM(SUBSTITUTE(T191,CHAR(160)," "))),AP4:AS49,3,FALSE))),"")),IFERROR(AK190,"")))</f>
        <v>1.0666666666666667</v>
      </c>
      <c r="AL191" s="40">
        <f t="shared" si="43"/>
        <v>1</v>
      </c>
      <c r="AM191" s="50" t="str">
        <f t="shared" si="44"/>
        <v>ROUGAIL DE SAUCISSES</v>
      </c>
      <c r="AN191" s="1"/>
      <c r="AO191" s="1"/>
      <c r="AP191" s="75" t="s">
        <v>110</v>
      </c>
      <c r="AQ191" s="1"/>
      <c r="AR191" s="1"/>
      <c r="AS191" s="1"/>
      <c r="BJ191" s="229">
        <v>1</v>
      </c>
    </row>
    <row r="192" spans="1:62" ht="20.100000000000001" customHeight="1" x14ac:dyDescent="0.25">
      <c r="A192" s="232" t="s">
        <v>237</v>
      </c>
      <c r="B192" s="178">
        <f t="shared" si="45"/>
        <v>0</v>
      </c>
      <c r="C192" s="156"/>
      <c r="D192" s="157"/>
      <c r="E192" s="157"/>
      <c r="F192" s="157"/>
      <c r="G192" s="157"/>
      <c r="H192" s="157"/>
      <c r="I192" s="158"/>
      <c r="J192" s="131" t="s">
        <v>237</v>
      </c>
      <c r="K192" s="255" t="str">
        <f t="shared" si="46"/>
        <v>A</v>
      </c>
      <c r="L192" s="341"/>
      <c r="M192" s="341"/>
      <c r="N192" s="341"/>
      <c r="O192" s="341"/>
      <c r="P192" s="341"/>
      <c r="Q192" s="1"/>
      <c r="R192" s="186" t="str" cm="1">
        <f t="array" ref="R192">IF(ISBLANK(V192),"","L"&amp;TEXT(--RIGHT(LOOKUP(2,1/(R184:R191&lt;&gt;""),R184:R191),3)+1,"000"))</f>
        <v>L009</v>
      </c>
      <c r="S192" s="110"/>
      <c r="T192" s="62" t="s">
        <v>179</v>
      </c>
      <c r="U192" s="63">
        <v>200</v>
      </c>
      <c r="V192" s="21" t="s">
        <v>272</v>
      </c>
      <c r="W192" s="60"/>
      <c r="X192" s="46">
        <f t="shared" si="38"/>
        <v>200</v>
      </c>
      <c r="Y192" s="46" t="str">
        <f>IF(NOT(AND(LEFT(R192,1)="L",R192&lt;&gt;"LIGNE")),"",IF(UPPER(TRIM(W192))="QS","Qt. suffisante",IF(AJ192="","",IF(AF192="MASSE",IF(AJ192&gt;=1,"Kg","g"),IF(AF192="VOLUME",IF(AJ192&gt;=1,"L","cl"),IFERROR(VLOOKUP(UPPER(TRIM(V192)),AP4:AS49,4,FALSE),V192))))))</f>
        <v>g</v>
      </c>
      <c r="Z192" s="45">
        <f t="shared" si="39"/>
        <v>213</v>
      </c>
      <c r="AA192" s="45" t="str">
        <f>IF(NOT(AND(LEFT(R192,1)="L",R192&lt;&gt;"LIGNE")),"",IF(UPPER(TRIM(W192))="QS","Qt. suffisante",IF(AI192="","",IF(AF192="MASSE",IF(AI192&gt;=1,"Kg","g"),IF(AF192="VOLUME",IF(AI192&gt;=1,"L","cl"),IFERROR(VLOOKUP(UPPER(TRIM(V192)),AP4:AS49,4,FALSE),V192))))))</f>
        <v>g</v>
      </c>
      <c r="AB192" s="47" t="str">
        <f t="shared" si="47"/>
        <v>OK</v>
      </c>
      <c r="AC192" s="47" t="str">
        <f t="shared" si="48"/>
        <v/>
      </c>
      <c r="AD192" s="47" t="str">
        <f t="shared" si="40"/>
        <v/>
      </c>
      <c r="AE192" s="1"/>
      <c r="AF192" s="48" t="str">
        <f>IF(NOT(AND(LEFT(R192,1)="L",R192&lt;&gt;"LIGNE")),"",IFERROR(VLOOKUP(UPPER(TRIM(V192)),AP4:AS49,2,FALSE),""))</f>
        <v>MASSE</v>
      </c>
      <c r="AG192" s="49">
        <f>IF(NOT(AND(LEFT(R192,1)="L",R192&lt;&gt;"LIGNE")),"",IFERROR(VLOOKUP(UPPER(TRIM(V192)),AP4:AS49,3,FALSE),""))</f>
        <v>1E-3</v>
      </c>
      <c r="AH192" s="49">
        <f t="shared" si="49"/>
        <v>0.2</v>
      </c>
      <c r="AI192" s="49">
        <f t="shared" si="41"/>
        <v>0.21333333333333335</v>
      </c>
      <c r="AJ192" s="49">
        <f t="shared" si="42"/>
        <v>0.2</v>
      </c>
      <c r="AK192" s="40">
        <f>IF(R192="RECETTE","",IF(R192="PRINCIPAL AUTEUR",IF(OR(S192="",T192="",V192="",W192="",S192=0),"",IFERROR(IF(OR(VLOOKUP(UPPER(TRIM(SUBSTITUTE(T192,CHAR(160)," "))),AP4:AS49,2,FALSE)&lt;&gt;VLOOKUP(UPPER(TRIM(SUBSTITUTE(W192,CHAR(160)," "))),AP4:AS49,2,FALSE),AND(VLOOKUP(UPPER(TRIM(SUBSTITUTE(T192,CHAR(160)," "))),AP4:AS49,2,FALSE)="AUTRE",UPPER(TRIM(SUBSTITUTE(T192,CHAR(160)," ")))&lt;&gt;UPPER(TRIM(SUBSTITUTE(W192,CHAR(160)," "))))),"",(V192*VLOOKUP(UPPER(TRIM(SUBSTITUTE(W192,CHAR(160)," "))),AP4:AS49,3,FALSE))/(S192*VLOOKUP(UPPER(TRIM(SUBSTITUTE(T192,CHAR(160)," "))),AP4:AS49,3,FALSE))),"")),IFERROR(AK191,"")))</f>
        <v>1.0666666666666667</v>
      </c>
      <c r="AL192" s="40">
        <f t="shared" si="43"/>
        <v>1</v>
      </c>
      <c r="AM192" s="50" t="str">
        <f t="shared" si="44"/>
        <v>ROUGAIL DE SAUCISSES</v>
      </c>
      <c r="AN192" s="1"/>
      <c r="AO192" s="1"/>
      <c r="AP192" s="15" t="s">
        <v>323</v>
      </c>
      <c r="AQ192" s="1"/>
      <c r="AR192" s="1"/>
      <c r="AS192" s="1"/>
      <c r="BJ192" s="229">
        <v>1</v>
      </c>
    </row>
    <row r="193" spans="1:62" ht="20.100000000000001" customHeight="1" x14ac:dyDescent="0.25">
      <c r="A193" s="232" t="s">
        <v>237</v>
      </c>
      <c r="B193" s="178">
        <f t="shared" si="45"/>
        <v>0</v>
      </c>
      <c r="C193" s="156"/>
      <c r="D193" s="157"/>
      <c r="E193" s="157"/>
      <c r="F193" s="157"/>
      <c r="G193" s="157"/>
      <c r="H193" s="157"/>
      <c r="I193" s="158"/>
      <c r="J193" s="131" t="s">
        <v>237</v>
      </c>
      <c r="K193" s="255" t="str">
        <f t="shared" si="46"/>
        <v>A</v>
      </c>
      <c r="L193" s="341"/>
      <c r="M193" s="341"/>
      <c r="N193" s="341"/>
      <c r="O193" s="341"/>
      <c r="P193" s="341"/>
      <c r="Q193" s="1"/>
      <c r="R193" s="186" t="str" cm="1">
        <f t="array" ref="R193">IF(ISBLANK(V193),"","L"&amp;TEXT(--RIGHT(LOOKUP(2,1/(R184:R192&lt;&gt;""),R184:R192),3)+1,"000"))</f>
        <v>L010</v>
      </c>
      <c r="S193" s="110"/>
      <c r="T193" s="62" t="s">
        <v>180</v>
      </c>
      <c r="U193" s="63">
        <v>6</v>
      </c>
      <c r="V193" s="21" t="s">
        <v>272</v>
      </c>
      <c r="W193" s="60"/>
      <c r="X193" s="46">
        <f t="shared" si="38"/>
        <v>6</v>
      </c>
      <c r="Y193" s="46" t="str">
        <f>IF(NOT(AND(LEFT(R193,1)="L",R193&lt;&gt;"LIGNE")),"",IF(UPPER(TRIM(W193))="QS","Qt. suffisante",IF(AJ193="","",IF(AF193="MASSE",IF(AJ193&gt;=1,"Kg","g"),IF(AF193="VOLUME",IF(AJ193&gt;=1,"L","cl"),IFERROR(VLOOKUP(UPPER(TRIM(V193)),AP4:AS49,4,FALSE),V193))))))</f>
        <v>g</v>
      </c>
      <c r="Z193" s="45">
        <f t="shared" si="39"/>
        <v>6</v>
      </c>
      <c r="AA193" s="45" t="str">
        <f>IF(NOT(AND(LEFT(R193,1)="L",R193&lt;&gt;"LIGNE")),"",IF(UPPER(TRIM(W193))="QS","Qt. suffisante",IF(AI193="","",IF(AF193="MASSE",IF(AI193&gt;=1,"Kg","g"),IF(AF193="VOLUME",IF(AI193&gt;=1,"L","cl"),IFERROR(VLOOKUP(UPPER(TRIM(V193)),AP4:AS49,4,FALSE),V193))))))</f>
        <v>g</v>
      </c>
      <c r="AB193" s="47" t="str">
        <f t="shared" si="47"/>
        <v>OK</v>
      </c>
      <c r="AC193" s="47" t="str">
        <f t="shared" si="48"/>
        <v/>
      </c>
      <c r="AD193" s="47" t="str">
        <f t="shared" si="40"/>
        <v/>
      </c>
      <c r="AE193" s="1"/>
      <c r="AF193" s="48" t="str">
        <f>IF(NOT(AND(LEFT(R193,1)="L",R193&lt;&gt;"LIGNE")),"",IFERROR(VLOOKUP(UPPER(TRIM(V193)),AP4:AS49,2,FALSE),""))</f>
        <v>MASSE</v>
      </c>
      <c r="AG193" s="49">
        <f>IF(NOT(AND(LEFT(R193,1)="L",R193&lt;&gt;"LIGNE")),"",IFERROR(VLOOKUP(UPPER(TRIM(V193)),AP4:AS49,3,FALSE),""))</f>
        <v>1E-3</v>
      </c>
      <c r="AH193" s="49">
        <f t="shared" si="49"/>
        <v>6.0000000000000001E-3</v>
      </c>
      <c r="AI193" s="49">
        <f t="shared" si="41"/>
        <v>6.4000000000000003E-3</v>
      </c>
      <c r="AJ193" s="49">
        <f t="shared" si="42"/>
        <v>6.0000000000000001E-3</v>
      </c>
      <c r="AK193" s="40">
        <f>IF(R193="RECETTE","",IF(R193="PRINCIPAL AUTEUR",IF(OR(S193="",T193="",V193="",W193="",S193=0),"",IFERROR(IF(OR(VLOOKUP(UPPER(TRIM(SUBSTITUTE(T193,CHAR(160)," "))),AP4:AS49,2,FALSE)&lt;&gt;VLOOKUP(UPPER(TRIM(SUBSTITUTE(W193,CHAR(160)," "))),AP4:AS49,2,FALSE),AND(VLOOKUP(UPPER(TRIM(SUBSTITUTE(T193,CHAR(160)," "))),AP4:AS49,2,FALSE)="AUTRE",UPPER(TRIM(SUBSTITUTE(T193,CHAR(160)," ")))&lt;&gt;UPPER(TRIM(SUBSTITUTE(W193,CHAR(160)," "))))),"",(V193*VLOOKUP(UPPER(TRIM(SUBSTITUTE(W193,CHAR(160)," "))),AP4:AS49,3,FALSE))/(S193*VLOOKUP(UPPER(TRIM(SUBSTITUTE(T193,CHAR(160)," "))),AP4:AS49,3,FALSE))),"")),IFERROR(AK192,"")))</f>
        <v>1.0666666666666667</v>
      </c>
      <c r="AL193" s="40">
        <f t="shared" si="43"/>
        <v>1</v>
      </c>
      <c r="AM193" s="50" t="str">
        <f t="shared" si="44"/>
        <v>ROUGAIL DE SAUCISSES</v>
      </c>
      <c r="AN193" s="1"/>
      <c r="AO193" s="1"/>
      <c r="AP193" s="21" t="s">
        <v>272</v>
      </c>
      <c r="AQ193" s="1"/>
      <c r="AR193" s="1"/>
      <c r="AS193" s="1"/>
      <c r="BJ193" s="229">
        <v>1</v>
      </c>
    </row>
    <row r="194" spans="1:62" ht="20.100000000000001" customHeight="1" x14ac:dyDescent="0.25">
      <c r="A194" s="232" t="s">
        <v>237</v>
      </c>
      <c r="B194" s="178">
        <f t="shared" si="45"/>
        <v>0</v>
      </c>
      <c r="C194" s="156"/>
      <c r="D194" s="157"/>
      <c r="E194" s="157"/>
      <c r="F194" s="157"/>
      <c r="G194" s="157"/>
      <c r="H194" s="157"/>
      <c r="I194" s="158"/>
      <c r="J194" s="131" t="s">
        <v>237</v>
      </c>
      <c r="K194" s="255" t="str">
        <f t="shared" si="46"/>
        <v>A</v>
      </c>
      <c r="L194" s="341"/>
      <c r="M194" s="341"/>
      <c r="N194" s="341"/>
      <c r="O194" s="341"/>
      <c r="P194" s="341"/>
      <c r="Q194" s="1"/>
      <c r="R194" s="186" t="str" cm="1">
        <f t="array" ref="R194">IF(ISBLANK(V194),"","L"&amp;TEXT(--RIGHT(LOOKUP(2,1/(R184:R193&lt;&gt;""),R184:R193),3)+1,"000"))</f>
        <v>L011</v>
      </c>
      <c r="S194" s="110"/>
      <c r="T194" s="62" t="s">
        <v>143</v>
      </c>
      <c r="U194" s="63">
        <v>60</v>
      </c>
      <c r="V194" s="21" t="s">
        <v>272</v>
      </c>
      <c r="W194" s="60"/>
      <c r="X194" s="46">
        <f t="shared" si="38"/>
        <v>60</v>
      </c>
      <c r="Y194" s="46" t="str">
        <f>IF(NOT(AND(LEFT(R194,1)="L",R194&lt;&gt;"LIGNE")),"",IF(UPPER(TRIM(W194))="QS","Qt. suffisante",IF(AJ194="","",IF(AF194="MASSE",IF(AJ194&gt;=1,"Kg","g"),IF(AF194="VOLUME",IF(AJ194&gt;=1,"L","cl"),IFERROR(VLOOKUP(UPPER(TRIM(V194)),AP4:AS49,4,FALSE),V194))))))</f>
        <v>g</v>
      </c>
      <c r="Z194" s="45">
        <f t="shared" si="39"/>
        <v>64</v>
      </c>
      <c r="AA194" s="45" t="str">
        <f>IF(NOT(AND(LEFT(R194,1)="L",R194&lt;&gt;"LIGNE")),"",IF(UPPER(TRIM(W194))="QS","Qt. suffisante",IF(AI194="","",IF(AF194="MASSE",IF(AI194&gt;=1,"Kg","g"),IF(AF194="VOLUME",IF(AI194&gt;=1,"L","cl"),IFERROR(VLOOKUP(UPPER(TRIM(V194)),AP4:AS49,4,FALSE),V194))))))</f>
        <v>g</v>
      </c>
      <c r="AB194" s="47" t="str">
        <f t="shared" si="47"/>
        <v>OK</v>
      </c>
      <c r="AC194" s="47" t="str">
        <f t="shared" si="48"/>
        <v/>
      </c>
      <c r="AD194" s="47" t="str">
        <f t="shared" si="40"/>
        <v/>
      </c>
      <c r="AE194" s="1"/>
      <c r="AF194" s="48" t="str">
        <f>IF(NOT(AND(LEFT(R194,1)="L",R194&lt;&gt;"LIGNE")),"",IFERROR(VLOOKUP(UPPER(TRIM(V194)),AP4:AS49,2,FALSE),""))</f>
        <v>MASSE</v>
      </c>
      <c r="AG194" s="49">
        <f>IF(NOT(AND(LEFT(R194,1)="L",R194&lt;&gt;"LIGNE")),"",IFERROR(VLOOKUP(UPPER(TRIM(V194)),AP4:AS49,3,FALSE),""))</f>
        <v>1E-3</v>
      </c>
      <c r="AH194" s="49">
        <f t="shared" si="49"/>
        <v>0.06</v>
      </c>
      <c r="AI194" s="49">
        <f t="shared" si="41"/>
        <v>6.4000000000000001E-2</v>
      </c>
      <c r="AJ194" s="49">
        <f t="shared" si="42"/>
        <v>0.06</v>
      </c>
      <c r="AK194" s="40">
        <f>IF(R194="RECETTE","",IF(R194="PRINCIPAL AUTEUR",IF(OR(S194="",T194="",V194="",W194="",S194=0),"",IFERROR(IF(OR(VLOOKUP(UPPER(TRIM(SUBSTITUTE(T194,CHAR(160)," "))),AP4:AS49,2,FALSE)&lt;&gt;VLOOKUP(UPPER(TRIM(SUBSTITUTE(W194,CHAR(160)," "))),AP4:AS49,2,FALSE),AND(VLOOKUP(UPPER(TRIM(SUBSTITUTE(T194,CHAR(160)," "))),AP4:AS49,2,FALSE)="AUTRE",UPPER(TRIM(SUBSTITUTE(T194,CHAR(160)," ")))&lt;&gt;UPPER(TRIM(SUBSTITUTE(W194,CHAR(160)," "))))),"",(V194*VLOOKUP(UPPER(TRIM(SUBSTITUTE(W194,CHAR(160)," "))),AP4:AS49,3,FALSE))/(S194*VLOOKUP(UPPER(TRIM(SUBSTITUTE(T194,CHAR(160)," "))),AP4:AS49,3,FALSE))),"")),IFERROR(AK193,"")))</f>
        <v>1.0666666666666667</v>
      </c>
      <c r="AL194" s="40">
        <f t="shared" si="43"/>
        <v>1</v>
      </c>
      <c r="AM194" s="50" t="str">
        <f t="shared" si="44"/>
        <v>ROUGAIL DE SAUCISSES</v>
      </c>
      <c r="AN194" s="1"/>
      <c r="AO194" s="1"/>
      <c r="AP194" s="26" t="s">
        <v>469</v>
      </c>
      <c r="AQ194" s="1"/>
      <c r="AR194" s="1"/>
      <c r="AS194" s="1"/>
      <c r="BJ194" s="229">
        <v>1</v>
      </c>
    </row>
    <row r="195" spans="1:62" ht="20.100000000000001" customHeight="1" x14ac:dyDescent="0.25">
      <c r="A195" s="232" t="s">
        <v>237</v>
      </c>
      <c r="B195" s="178">
        <f t="shared" si="45"/>
        <v>0</v>
      </c>
      <c r="C195" s="156"/>
      <c r="D195" s="157"/>
      <c r="E195" s="157"/>
      <c r="F195" s="157"/>
      <c r="G195" s="157"/>
      <c r="H195" s="157"/>
      <c r="I195" s="158"/>
      <c r="J195" s="131" t="s">
        <v>237</v>
      </c>
      <c r="K195" s="255" t="str">
        <f t="shared" si="46"/>
        <v>A</v>
      </c>
      <c r="L195" s="341"/>
      <c r="M195" s="341"/>
      <c r="N195" s="341"/>
      <c r="O195" s="341"/>
      <c r="P195" s="341"/>
      <c r="Q195" s="1"/>
      <c r="R195" s="186" t="str" cm="1">
        <f t="array" ref="R195">IF(ISBLANK(V195),"","L"&amp;TEXT(--RIGHT(LOOKUP(2,1/(R184:R194&lt;&gt;""),R184:R194),3)+1,"000"))</f>
        <v>L012</v>
      </c>
      <c r="S195" s="110"/>
      <c r="T195" s="62" t="s">
        <v>96</v>
      </c>
      <c r="U195" s="63">
        <v>10</v>
      </c>
      <c r="V195" s="21" t="s">
        <v>272</v>
      </c>
      <c r="W195" s="60"/>
      <c r="X195" s="46">
        <f t="shared" si="38"/>
        <v>10</v>
      </c>
      <c r="Y195" s="46" t="str">
        <f>IF(NOT(AND(LEFT(R195,1)="L",R195&lt;&gt;"LIGNE")),"",IF(UPPER(TRIM(W195))="QS","Qt. suffisante",IF(AJ195="","",IF(AF195="MASSE",IF(AJ195&gt;=1,"Kg","g"),IF(AF195="VOLUME",IF(AJ195&gt;=1,"L","cl"),IFERROR(VLOOKUP(UPPER(TRIM(V195)),AP4:AS49,4,FALSE),V195))))))</f>
        <v>g</v>
      </c>
      <c r="Z195" s="45">
        <f t="shared" si="39"/>
        <v>11</v>
      </c>
      <c r="AA195" s="45" t="str">
        <f>IF(NOT(AND(LEFT(R195,1)="L",R195&lt;&gt;"LIGNE")),"",IF(UPPER(TRIM(W195))="QS","Qt. suffisante",IF(AI195="","",IF(AF195="MASSE",IF(AI195&gt;=1,"Kg","g"),IF(AF195="VOLUME",IF(AI195&gt;=1,"L","cl"),IFERROR(VLOOKUP(UPPER(TRIM(V195)),AP4:AS49,4,FALSE),V195))))))</f>
        <v>g</v>
      </c>
      <c r="AB195" s="47" t="str">
        <f t="shared" si="47"/>
        <v>OK</v>
      </c>
      <c r="AC195" s="47" t="str">
        <f t="shared" si="48"/>
        <v/>
      </c>
      <c r="AD195" s="47" t="str">
        <f t="shared" si="40"/>
        <v/>
      </c>
      <c r="AE195" s="1"/>
      <c r="AF195" s="48" t="str">
        <f>IF(NOT(AND(LEFT(R195,1)="L",R195&lt;&gt;"LIGNE")),"",IFERROR(VLOOKUP(UPPER(TRIM(V195)),AP4:AS49,2,FALSE),""))</f>
        <v>MASSE</v>
      </c>
      <c r="AG195" s="49">
        <f>IF(NOT(AND(LEFT(R195,1)="L",R195&lt;&gt;"LIGNE")),"",IFERROR(VLOOKUP(UPPER(TRIM(V195)),AP4:AS49,3,FALSE),""))</f>
        <v>1E-3</v>
      </c>
      <c r="AH195" s="49">
        <f t="shared" si="49"/>
        <v>0.01</v>
      </c>
      <c r="AI195" s="49">
        <f t="shared" si="41"/>
        <v>1.0666666666666666E-2</v>
      </c>
      <c r="AJ195" s="49">
        <f t="shared" si="42"/>
        <v>0.01</v>
      </c>
      <c r="AK195" s="40">
        <f>IF(R195="RECETTE","",IF(R195="PRINCIPAL AUTEUR",IF(OR(S195="",T195="",V195="",W195="",S195=0),"",IFERROR(IF(OR(VLOOKUP(UPPER(TRIM(SUBSTITUTE(T195,CHAR(160)," "))),AP4:AS49,2,FALSE)&lt;&gt;VLOOKUP(UPPER(TRIM(SUBSTITUTE(W195,CHAR(160)," "))),AP4:AS49,2,FALSE),AND(VLOOKUP(UPPER(TRIM(SUBSTITUTE(T195,CHAR(160)," "))),AP4:AS49,2,FALSE)="AUTRE",UPPER(TRIM(SUBSTITUTE(T195,CHAR(160)," ")))&lt;&gt;UPPER(TRIM(SUBSTITUTE(W195,CHAR(160)," "))))),"",(V195*VLOOKUP(UPPER(TRIM(SUBSTITUTE(W195,CHAR(160)," "))),AP4:AS49,3,FALSE))/(S195*VLOOKUP(UPPER(TRIM(SUBSTITUTE(T195,CHAR(160)," "))),AP4:AS49,3,FALSE))),"")),IFERROR(AK194,"")))</f>
        <v>1.0666666666666667</v>
      </c>
      <c r="AL195" s="40">
        <f t="shared" si="43"/>
        <v>1</v>
      </c>
      <c r="AM195" s="50" t="str">
        <f t="shared" si="44"/>
        <v>ROUGAIL DE SAUCISSES</v>
      </c>
      <c r="AN195" s="1"/>
      <c r="AO195" s="1"/>
      <c r="AP195" s="26" t="s">
        <v>470</v>
      </c>
      <c r="AQ195" s="1"/>
      <c r="AR195" s="1"/>
      <c r="AS195" s="1"/>
      <c r="BJ195" s="229">
        <v>1</v>
      </c>
    </row>
    <row r="196" spans="1:62" ht="20.100000000000001" customHeight="1" x14ac:dyDescent="0.25">
      <c r="A196" s="232" t="s">
        <v>237</v>
      </c>
      <c r="B196" s="178">
        <f t="shared" si="45"/>
        <v>0</v>
      </c>
      <c r="C196" s="156"/>
      <c r="D196" s="157"/>
      <c r="E196" s="157"/>
      <c r="F196" s="157"/>
      <c r="G196" s="157"/>
      <c r="H196" s="157"/>
      <c r="I196" s="158"/>
      <c r="J196" s="131" t="s">
        <v>237</v>
      </c>
      <c r="K196" s="255" t="str">
        <f t="shared" si="46"/>
        <v>A</v>
      </c>
      <c r="L196" s="341"/>
      <c r="M196" s="341"/>
      <c r="N196" s="341"/>
      <c r="O196" s="341"/>
      <c r="P196" s="341"/>
      <c r="Q196" s="1"/>
      <c r="R196" s="186" t="str" cm="1">
        <f t="array" ref="R196">IF(ISBLANK(V196),"","L"&amp;TEXT(--RIGHT(LOOKUP(2,1/(R184:R195&lt;&gt;""),R184:R195),3)+1,"000"))</f>
        <v>L013</v>
      </c>
      <c r="S196" s="110"/>
      <c r="T196" s="62" t="s">
        <v>142</v>
      </c>
      <c r="U196" s="63">
        <v>4</v>
      </c>
      <c r="V196" s="21" t="s">
        <v>272</v>
      </c>
      <c r="W196" s="60"/>
      <c r="X196" s="46">
        <f t="shared" si="38"/>
        <v>4</v>
      </c>
      <c r="Y196" s="46" t="str">
        <f>IF(NOT(AND(LEFT(R196,1)="L",R196&lt;&gt;"LIGNE")),"",IF(UPPER(TRIM(W196))="QS","Qt. suffisante",IF(AJ196="","",IF(AF196="MASSE",IF(AJ196&gt;=1,"Kg","g"),IF(AF196="VOLUME",IF(AJ196&gt;=1,"L","cl"),IFERROR(VLOOKUP(UPPER(TRIM(V196)),AP4:AS49,4,FALSE),V196))))))</f>
        <v>g</v>
      </c>
      <c r="Z196" s="45">
        <f t="shared" si="39"/>
        <v>4</v>
      </c>
      <c r="AA196" s="45" t="str">
        <f>IF(NOT(AND(LEFT(R196,1)="L",R196&lt;&gt;"LIGNE")),"",IF(UPPER(TRIM(W196))="QS","Qt. suffisante",IF(AI196="","",IF(AF196="MASSE",IF(AI196&gt;=1,"Kg","g"),IF(AF196="VOLUME",IF(AI196&gt;=1,"L","cl"),IFERROR(VLOOKUP(UPPER(TRIM(V196)),AP4:AS49,4,FALSE),V196))))))</f>
        <v>g</v>
      </c>
      <c r="AB196" s="47" t="str">
        <f t="shared" si="47"/>
        <v>OK</v>
      </c>
      <c r="AC196" s="47" t="str">
        <f t="shared" si="48"/>
        <v/>
      </c>
      <c r="AD196" s="47" t="str">
        <f t="shared" si="40"/>
        <v/>
      </c>
      <c r="AE196" s="1"/>
      <c r="AF196" s="48" t="str">
        <f>IF(NOT(AND(LEFT(R196,1)="L",R196&lt;&gt;"LIGNE")),"",IFERROR(VLOOKUP(UPPER(TRIM(V196)),AP4:AS49,2,FALSE),""))</f>
        <v>MASSE</v>
      </c>
      <c r="AG196" s="49">
        <f>IF(NOT(AND(LEFT(R196,1)="L",R196&lt;&gt;"LIGNE")),"",IFERROR(VLOOKUP(UPPER(TRIM(V196)),AP4:AS49,3,FALSE),""))</f>
        <v>1E-3</v>
      </c>
      <c r="AH196" s="49">
        <f t="shared" si="49"/>
        <v>4.0000000000000001E-3</v>
      </c>
      <c r="AI196" s="49">
        <f t="shared" si="41"/>
        <v>4.2666666666666669E-3</v>
      </c>
      <c r="AJ196" s="49">
        <f t="shared" si="42"/>
        <v>4.0000000000000001E-3</v>
      </c>
      <c r="AK196" s="40">
        <f>IF(R196="RECETTE","",IF(R196="PRINCIPAL AUTEUR",IF(OR(S196="",T196="",V196="",W196="",S196=0),"",IFERROR(IF(OR(VLOOKUP(UPPER(TRIM(SUBSTITUTE(T196,CHAR(160)," "))),AP4:AS49,2,FALSE)&lt;&gt;VLOOKUP(UPPER(TRIM(SUBSTITUTE(W196,CHAR(160)," "))),AP4:AS49,2,FALSE),AND(VLOOKUP(UPPER(TRIM(SUBSTITUTE(T196,CHAR(160)," "))),AP4:AS49,2,FALSE)="AUTRE",UPPER(TRIM(SUBSTITUTE(T196,CHAR(160)," ")))&lt;&gt;UPPER(TRIM(SUBSTITUTE(W196,CHAR(160)," "))))),"",(V196*VLOOKUP(UPPER(TRIM(SUBSTITUTE(W196,CHAR(160)," "))),AP4:AS49,3,FALSE))/(S196*VLOOKUP(UPPER(TRIM(SUBSTITUTE(T196,CHAR(160)," "))),AP4:AS49,3,FALSE))),"")),IFERROR(AK195,"")))</f>
        <v>1.0666666666666667</v>
      </c>
      <c r="AL196" s="40">
        <f t="shared" si="43"/>
        <v>1</v>
      </c>
      <c r="AM196" s="50" t="str">
        <f t="shared" si="44"/>
        <v>ROUGAIL DE SAUCISSES</v>
      </c>
      <c r="AN196" s="1"/>
      <c r="AO196" s="1"/>
      <c r="AP196" s="26" t="s">
        <v>471</v>
      </c>
      <c r="AQ196" s="1"/>
      <c r="AR196" s="1"/>
      <c r="AS196" s="1"/>
      <c r="BJ196" s="229">
        <v>1</v>
      </c>
    </row>
    <row r="197" spans="1:62" ht="20.100000000000001" customHeight="1" x14ac:dyDescent="0.25">
      <c r="A197" s="232" t="s">
        <v>237</v>
      </c>
      <c r="B197" s="178">
        <f t="shared" si="45"/>
        <v>0</v>
      </c>
      <c r="C197" s="156"/>
      <c r="D197" s="157"/>
      <c r="E197" s="157"/>
      <c r="F197" s="157"/>
      <c r="G197" s="157"/>
      <c r="H197" s="157"/>
      <c r="I197" s="158"/>
      <c r="J197" s="131" t="s">
        <v>237</v>
      </c>
      <c r="K197" s="255" t="str">
        <f t="shared" si="46"/>
        <v>A</v>
      </c>
      <c r="L197" s="341"/>
      <c r="M197" s="341"/>
      <c r="N197" s="341"/>
      <c r="O197" s="341"/>
      <c r="P197" s="341"/>
      <c r="Q197" s="1"/>
      <c r="R197" s="186" t="str" cm="1">
        <f t="array" ref="R197">IF(ISBLANK(V197),"","L"&amp;TEXT(--RIGHT(LOOKUP(2,1/(R184:R196&lt;&gt;""),R184:R196),3)+1,"000"))</f>
        <v>L014</v>
      </c>
      <c r="S197" s="110"/>
      <c r="T197" s="62" t="s">
        <v>54</v>
      </c>
      <c r="U197" s="63">
        <v>0</v>
      </c>
      <c r="V197" s="65" t="s">
        <v>444</v>
      </c>
      <c r="W197" s="60" t="s">
        <v>62</v>
      </c>
      <c r="X197" s="46" t="str">
        <f t="shared" si="38"/>
        <v/>
      </c>
      <c r="Y197" s="46" t="str">
        <f>IF(NOT(AND(LEFT(R197,1)="L",R197&lt;&gt;"LIGNE")),"",IF(UPPER(TRIM(W197))="QS","Qt. suffisante",IF(AJ197="","",IF(AF197="MASSE",IF(AJ197&gt;=1,"Kg","g"),IF(AF197="VOLUME",IF(AJ197&gt;=1,"L","cl"),IFERROR(VLOOKUP(UPPER(TRIM(V197)),AP4:AS49,4,FALSE),V197))))))</f>
        <v>Qt. suffisante</v>
      </c>
      <c r="Z197" s="45" t="str">
        <f t="shared" si="39"/>
        <v/>
      </c>
      <c r="AA197" s="45" t="str">
        <f>IF(NOT(AND(LEFT(R197,1)="L",R197&lt;&gt;"LIGNE")),"",IF(UPPER(TRIM(W197))="QS","Qt. suffisante",IF(AI197="","",IF(AF197="MASSE",IF(AI197&gt;=1,"Kg","g"),IF(AF197="VOLUME",IF(AI197&gt;=1,"L","cl"),IFERROR(VLOOKUP(UPPER(TRIM(V197)),AP4:AS49,4,FALSE),V197))))))</f>
        <v>Qt. suffisante</v>
      </c>
      <c r="AB197" s="47" t="str">
        <f t="shared" si="47"/>
        <v>OK</v>
      </c>
      <c r="AC197" s="47" t="str">
        <f t="shared" si="48"/>
        <v/>
      </c>
      <c r="AD197" s="47" t="str">
        <f t="shared" si="40"/>
        <v/>
      </c>
      <c r="AE197" s="1"/>
      <c r="AF197" s="48" t="str">
        <f>IF(NOT(AND(LEFT(R197,1)="L",R197&lt;&gt;"LIGNE")),"",IFERROR(VLOOKUP(UPPER(TRIM(V197)),AP4:AS49,2,FALSE),""))</f>
        <v>AUTRE</v>
      </c>
      <c r="AG197" s="49">
        <f>IF(NOT(AND(LEFT(R197,1)="L",R197&lt;&gt;"LIGNE")),"",IFERROR(VLOOKUP(UPPER(TRIM(V197)),AP4:AS49,3,FALSE),""))</f>
        <v>1</v>
      </c>
      <c r="AH197" s="49" t="str">
        <f t="shared" si="49"/>
        <v/>
      </c>
      <c r="AI197" s="49" t="str">
        <f t="shared" si="41"/>
        <v/>
      </c>
      <c r="AJ197" s="49" t="str">
        <f t="shared" si="42"/>
        <v/>
      </c>
      <c r="AK197" s="40">
        <f>IF(R197="RECETTE","",IF(R197="PRINCIPAL AUTEUR",IF(OR(S197="",T197="",V197="",W197="",S197=0),"",IFERROR(IF(OR(VLOOKUP(UPPER(TRIM(SUBSTITUTE(T197,CHAR(160)," "))),AP4:AS49,2,FALSE)&lt;&gt;VLOOKUP(UPPER(TRIM(SUBSTITUTE(W197,CHAR(160)," "))),AP4:AS49,2,FALSE),AND(VLOOKUP(UPPER(TRIM(SUBSTITUTE(T197,CHAR(160)," "))),AP4:AS49,2,FALSE)="AUTRE",UPPER(TRIM(SUBSTITUTE(T197,CHAR(160)," ")))&lt;&gt;UPPER(TRIM(SUBSTITUTE(W197,CHAR(160)," "))))),"",(V197*VLOOKUP(UPPER(TRIM(SUBSTITUTE(W197,CHAR(160)," "))),AP4:AS49,3,FALSE))/(S197*VLOOKUP(UPPER(TRIM(SUBSTITUTE(T197,CHAR(160)," "))),AP4:AS49,3,FALSE))),"")),IFERROR(AK196,"")))</f>
        <v>1.0666666666666667</v>
      </c>
      <c r="AL197" s="40">
        <f t="shared" si="43"/>
        <v>1</v>
      </c>
      <c r="AM197" s="50" t="str">
        <f t="shared" si="44"/>
        <v>ROUGAIL DE SAUCISSES</v>
      </c>
      <c r="AN197" s="1"/>
      <c r="AO197" s="1"/>
      <c r="AP197" s="51" t="s">
        <v>0</v>
      </c>
      <c r="AQ197" s="1"/>
      <c r="AR197" s="1"/>
      <c r="AS197" s="1"/>
      <c r="BJ197" s="229">
        <v>1</v>
      </c>
    </row>
    <row r="198" spans="1:62" ht="20.100000000000001" customHeight="1" x14ac:dyDescent="0.25">
      <c r="A198" s="232" t="s">
        <v>237</v>
      </c>
      <c r="B198" s="178">
        <f t="shared" si="45"/>
        <v>0</v>
      </c>
      <c r="C198" s="156"/>
      <c r="D198" s="157"/>
      <c r="E198" s="157"/>
      <c r="F198" s="157"/>
      <c r="G198" s="157"/>
      <c r="H198" s="157"/>
      <c r="I198" s="158"/>
      <c r="J198" s="131" t="s">
        <v>237</v>
      </c>
      <c r="K198" s="255" t="str">
        <f t="shared" si="46"/>
        <v>►</v>
      </c>
      <c r="L198" s="341"/>
      <c r="M198" s="341"/>
      <c r="N198" s="341"/>
      <c r="O198" s="341"/>
      <c r="P198" s="341"/>
      <c r="Q198" s="1"/>
      <c r="R198" s="186" t="str" cm="1">
        <f t="array" ref="R198">IF(ISBLANK(V198),"","L"&amp;TEXT(--RIGHT(LOOKUP(2,1/(R184:R197&lt;&gt;""),R184:R197),3)+1,"000"))</f>
        <v/>
      </c>
      <c r="S198" s="110"/>
      <c r="T198" s="62"/>
      <c r="U198" s="63"/>
      <c r="V198" s="77"/>
      <c r="W198" s="60"/>
      <c r="X198" s="46" t="str">
        <f t="shared" si="38"/>
        <v/>
      </c>
      <c r="Y198" s="46" t="str">
        <f>IF(NOT(AND(LEFT(R198,1)="L",R198&lt;&gt;"LIGNE")),"",IF(UPPER(TRIM(W198))="QS","Qt. suffisante",IF(AJ198="","",IF(AF198="MASSE",IF(AJ198&gt;=1,"Kg","g"),IF(AF198="VOLUME",IF(AJ198&gt;=1,"L","cl"),IFERROR(VLOOKUP(UPPER(TRIM(V198)),AP4:AS49,4,FALSE),V198))))))</f>
        <v/>
      </c>
      <c r="Z198" s="78" t="str">
        <f t="shared" si="39"/>
        <v/>
      </c>
      <c r="AA198" s="45" t="str">
        <f>IF(NOT(AND(LEFT(R198,1)="L",R198&lt;&gt;"LIGNE")),"",IF(UPPER(TRIM(W198))="QS","Qt. suffisante",IF(AI198="","",IF(AF198="MASSE",IF(AI198&gt;=1,"Kg","g"),IF(AF198="VOLUME",IF(AI198&gt;=1,"L","cl"),IFERROR(VLOOKUP(UPPER(TRIM(V198)),AP4:AS49,4,FALSE),V198))))))</f>
        <v/>
      </c>
      <c r="AB198" s="47" t="str">
        <f t="shared" si="47"/>
        <v/>
      </c>
      <c r="AC198" s="47" t="str">
        <f t="shared" si="48"/>
        <v/>
      </c>
      <c r="AD198" s="47" t="str">
        <f t="shared" si="40"/>
        <v/>
      </c>
      <c r="AE198" s="1"/>
      <c r="AF198" s="48" t="str">
        <f>IF(NOT(AND(LEFT(R198,1)="L",R198&lt;&gt;"LIGNE")),"",IFERROR(VLOOKUP(UPPER(TRIM(V198)),AP4:AS49,2,FALSE),""))</f>
        <v/>
      </c>
      <c r="AG198" s="49" t="str">
        <f>IF(NOT(AND(LEFT(R198,1)="L",R198&lt;&gt;"LIGNE")),"",IFERROR(VLOOKUP(UPPER(TRIM(V198)),AP4:AS49,3,FALSE),""))</f>
        <v/>
      </c>
      <c r="AH198" s="49" t="str">
        <f t="shared" si="49"/>
        <v/>
      </c>
      <c r="AI198" s="49" t="str">
        <f t="shared" si="41"/>
        <v/>
      </c>
      <c r="AJ198" s="49" t="str">
        <f t="shared" si="42"/>
        <v/>
      </c>
      <c r="AK198" s="40">
        <f>IF(R198="RECETTE","",IF(R198="PRINCIPAL AUTEUR",IF(OR(S198="",T198="",V198="",W198="",S198=0),"",IFERROR(IF(OR(VLOOKUP(UPPER(TRIM(SUBSTITUTE(T198,CHAR(160)," "))),AP4:AS49,2,FALSE)&lt;&gt;VLOOKUP(UPPER(TRIM(SUBSTITUTE(W198,CHAR(160)," "))),AP4:AS49,2,FALSE),AND(VLOOKUP(UPPER(TRIM(SUBSTITUTE(T198,CHAR(160)," "))),AP4:AS49,2,FALSE)="AUTRE",UPPER(TRIM(SUBSTITUTE(T198,CHAR(160)," ")))&lt;&gt;UPPER(TRIM(SUBSTITUTE(W198,CHAR(160)," "))))),"",(V198*VLOOKUP(UPPER(TRIM(SUBSTITUTE(W198,CHAR(160)," "))),AP4:AS49,3,FALSE))/(S198*VLOOKUP(UPPER(TRIM(SUBSTITUTE(T198,CHAR(160)," "))),AP4:AS49,3,FALSE))),"")),IFERROR(AK197,"")))</f>
        <v>1.0666666666666667</v>
      </c>
      <c r="AL198" s="40">
        <f t="shared" si="43"/>
        <v>1</v>
      </c>
      <c r="AM198" s="50" t="str">
        <f t="shared" si="44"/>
        <v>ROUGAIL DE SAUCISSES</v>
      </c>
      <c r="AN198" s="1"/>
      <c r="AO198" s="1"/>
      <c r="AP198" s="55" t="s">
        <v>314</v>
      </c>
      <c r="AQ198" s="1"/>
      <c r="AR198" s="1"/>
      <c r="AS198" s="1"/>
      <c r="BJ198" s="229">
        <v>1</v>
      </c>
    </row>
    <row r="199" spans="1:62" ht="20.100000000000001" customHeight="1" x14ac:dyDescent="0.25">
      <c r="A199" s="232" t="s">
        <v>237</v>
      </c>
      <c r="B199" s="178">
        <f t="shared" si="45"/>
        <v>0</v>
      </c>
      <c r="C199" s="156"/>
      <c r="D199" s="157"/>
      <c r="E199" s="157"/>
      <c r="F199" s="157"/>
      <c r="G199" s="157"/>
      <c r="H199" s="157"/>
      <c r="I199" s="158"/>
      <c r="J199" s="131" t="s">
        <v>237</v>
      </c>
      <c r="K199" s="255" t="str">
        <f t="shared" si="46"/>
        <v>A</v>
      </c>
      <c r="L199" s="341"/>
      <c r="M199" s="341"/>
      <c r="N199" s="341"/>
      <c r="O199" s="341"/>
      <c r="P199" s="341"/>
      <c r="Q199" s="1"/>
      <c r="R199" s="186" t="str" cm="1">
        <f t="array" ref="R199">IF(ISBLANK(V199),"","L"&amp;TEXT(--RIGHT(LOOKUP(2,1/(R184:R198&lt;&gt;""),R184:R198),3)+1,"000"))</f>
        <v>L015</v>
      </c>
      <c r="S199" s="110"/>
      <c r="T199" s="62" t="s">
        <v>181</v>
      </c>
      <c r="U199" s="63">
        <v>2</v>
      </c>
      <c r="V199" s="66" t="s">
        <v>464</v>
      </c>
      <c r="W199" s="60"/>
      <c r="X199" s="46">
        <f t="shared" si="38"/>
        <v>2</v>
      </c>
      <c r="Y199" s="46" t="str">
        <f>IF(NOT(AND(LEFT(R199,1)="L",R199&lt;&gt;"LIGNE")),"",IF(UPPER(TRIM(W199))="QS","Qt. suffisante",IF(AJ199="","",IF(AF199="MASSE",IF(AJ199&gt;=1,"Kg","g"),IF(AF199="VOLUME",IF(AJ199&gt;=1,"L","cl"),IFERROR(VLOOKUP(UPPER(TRIM(V199)),AP4:AS49,4,FALSE),V199))))))</f>
        <v>bac(s)</v>
      </c>
      <c r="Z199" s="78">
        <f t="shared" si="39"/>
        <v>2</v>
      </c>
      <c r="AA199" s="45" t="str">
        <f>IF(NOT(AND(LEFT(R199,1)="L",R199&lt;&gt;"LIGNE")),"",IF(UPPER(TRIM(W199))="QS","Qt. suffisante",IF(AI199="","",IF(AF199="MASSE",IF(AI199&gt;=1,"Kg","g"),IF(AF199="VOLUME",IF(AI199&gt;=1,"L","cl"),IFERROR(VLOOKUP(UPPER(TRIM(V199)),AP4:AS49,4,FALSE),V199))))))</f>
        <v>bac(s)</v>
      </c>
      <c r="AB199" s="47" t="str">
        <f t="shared" si="47"/>
        <v>OK</v>
      </c>
      <c r="AC199" s="47" t="str">
        <f t="shared" si="48"/>
        <v/>
      </c>
      <c r="AD199" s="47" t="str">
        <f t="shared" si="40"/>
        <v/>
      </c>
      <c r="AE199" s="1"/>
      <c r="AF199" s="48" t="str">
        <f>IF(NOT(AND(LEFT(R199,1)="L",R199&lt;&gt;"LIGNE")),"",IFERROR(VLOOKUP(UPPER(TRIM(V199)),AP4:AS49,2,FALSE),""))</f>
        <v>AUTRE</v>
      </c>
      <c r="AG199" s="49">
        <f>IF(NOT(AND(LEFT(R199,1)="L",R199&lt;&gt;"LIGNE")),"",IFERROR(VLOOKUP(UPPER(TRIM(V199)),AP4:AS49,3,FALSE),""))</f>
        <v>1</v>
      </c>
      <c r="AH199" s="49">
        <f t="shared" si="49"/>
        <v>2</v>
      </c>
      <c r="AI199" s="49">
        <f t="shared" si="41"/>
        <v>2.1333333333333333</v>
      </c>
      <c r="AJ199" s="49">
        <f t="shared" si="42"/>
        <v>2</v>
      </c>
      <c r="AK199" s="40">
        <f>IF(R199="RECETTE","",IF(R199="PRINCIPAL AUTEUR",IF(OR(S199="",T199="",V199="",W199="",S199=0),"",IFERROR(IF(OR(VLOOKUP(UPPER(TRIM(SUBSTITUTE(T199,CHAR(160)," "))),AP4:AS49,2,FALSE)&lt;&gt;VLOOKUP(UPPER(TRIM(SUBSTITUTE(W199,CHAR(160)," "))),AP4:AS49,2,FALSE),AND(VLOOKUP(UPPER(TRIM(SUBSTITUTE(T199,CHAR(160)," "))),AP4:AS49,2,FALSE)="AUTRE",UPPER(TRIM(SUBSTITUTE(T199,CHAR(160)," ")))&lt;&gt;UPPER(TRIM(SUBSTITUTE(W199,CHAR(160)," "))))),"",(V199*VLOOKUP(UPPER(TRIM(SUBSTITUTE(W199,CHAR(160)," "))),AP4:AS49,3,FALSE))/(S199*VLOOKUP(UPPER(TRIM(SUBSTITUTE(T199,CHAR(160)," "))),AP4:AS49,3,FALSE))),"")),IFERROR(AK198,"")))</f>
        <v>1.0666666666666667</v>
      </c>
      <c r="AL199" s="40">
        <f t="shared" si="43"/>
        <v>1</v>
      </c>
      <c r="AM199" s="50" t="str">
        <f t="shared" si="44"/>
        <v>ROUGAIL DE SAUCISSES</v>
      </c>
      <c r="AN199" s="1"/>
      <c r="AO199" s="1"/>
      <c r="AP199" s="55" t="s">
        <v>312</v>
      </c>
      <c r="AQ199" s="1"/>
      <c r="AR199" s="1"/>
      <c r="AS199" s="1"/>
      <c r="BJ199" s="229">
        <v>1</v>
      </c>
    </row>
    <row r="200" spans="1:62" ht="20.100000000000001" customHeight="1" x14ac:dyDescent="0.25">
      <c r="A200" s="232" t="s">
        <v>237</v>
      </c>
      <c r="B200" s="178">
        <f t="shared" si="45"/>
        <v>0</v>
      </c>
      <c r="C200" s="156"/>
      <c r="D200" s="157"/>
      <c r="E200" s="157"/>
      <c r="F200" s="157"/>
      <c r="G200" s="157"/>
      <c r="H200" s="157"/>
      <c r="I200" s="158"/>
      <c r="J200" s="131" t="s">
        <v>237</v>
      </c>
      <c r="K200" s="255" t="str">
        <f t="shared" si="46"/>
        <v>A</v>
      </c>
      <c r="L200" s="341"/>
      <c r="M200" s="341"/>
      <c r="N200" s="341"/>
      <c r="O200" s="341"/>
      <c r="P200" s="341"/>
      <c r="Q200" s="1"/>
      <c r="R200" s="186" t="str" cm="1">
        <f t="array" ref="R200">IF(ISBLANK(V200),"","L"&amp;TEXT(--RIGHT(LOOKUP(2,1/(R184:R199&lt;&gt;""),R184:R199),3)+1,"000"))</f>
        <v>L016</v>
      </c>
      <c r="S200" s="110"/>
      <c r="T200" s="62" t="s">
        <v>182</v>
      </c>
      <c r="U200" s="63">
        <v>3</v>
      </c>
      <c r="V200" s="66" t="s">
        <v>464</v>
      </c>
      <c r="W200" s="60"/>
      <c r="X200" s="46">
        <f t="shared" ref="X200:X263" si="50">IF(NOT(AND(LEFT(R200,1)="L",R200&lt;&gt;"LIGNE")),"",IF(UPPER(TRIM(W200))="QS","",IF(AJ200="","",IF(AF200="MASSE",IF(AJ200&gt;=1,ROUND(AJ200,2),ROUND(AJ200*1000,0)),IF(AF200="VOLUME",IF(AJ200&gt;=1,ROUND(AJ200,2),ROUND(AJ200*100,0)),ROUND(AJ200,0))))))</f>
        <v>3</v>
      </c>
      <c r="Y200" s="46" t="str">
        <f>IF(NOT(AND(LEFT(R200,1)="L",R200&lt;&gt;"LIGNE")),"",IF(UPPER(TRIM(W200))="QS","Qt. suffisante",IF(AJ200="","",IF(AF200="MASSE",IF(AJ200&gt;=1,"Kg","g"),IF(AF200="VOLUME",IF(AJ200&gt;=1,"L","cl"),IFERROR(VLOOKUP(UPPER(TRIM(V200)),AP4:AS49,4,FALSE),V200))))))</f>
        <v>bac(s)</v>
      </c>
      <c r="Z200" s="78">
        <f t="shared" ref="Z200:Z263" si="51">IF(NOT(AND(LEFT(R200,1)="L",R200&lt;&gt;"LIGNE")),"",IF(UPPER(TRIM(W200))="QS","",IF(AI200="","",IF(AF200="MASSE",IF(AI200&gt;=1,ROUND(AI200,2),ROUND(AI200*1000,0)),IF(AF200="VOLUME",IF(AI200&gt;=1,ROUND(AI200,2),ROUND(AI200*100,0)),ROUND(AI200,0))))))</f>
        <v>3</v>
      </c>
      <c r="AA200" s="45" t="str">
        <f>IF(NOT(AND(LEFT(R200,1)="L",R200&lt;&gt;"LIGNE")),"",IF(UPPER(TRIM(W200))="QS","Qt. suffisante",IF(AI200="","",IF(AF200="MASSE",IF(AI200&gt;=1,"Kg","g"),IF(AF200="VOLUME",IF(AI200&gt;=1,"L","cl"),IFERROR(VLOOKUP(UPPER(TRIM(V200)),AP4:AS49,4,FALSE),V200))))))</f>
        <v>bac(s)</v>
      </c>
      <c r="AB200" s="47" t="str">
        <f t="shared" si="47"/>
        <v>OK</v>
      </c>
      <c r="AC200" s="47" t="str">
        <f t="shared" si="48"/>
        <v/>
      </c>
      <c r="AD200" s="47" t="str">
        <f t="shared" ref="AD200:AD263" si="52">IF(R200&lt;&gt;"PRINCIPAL AUTEUR","",IFERROR(VLOOKUP(UPPER(TRIM(SUBSTITUTE(W200,CHAR(160)," "))),$AP$4:$AS$49,2,FALSE),""))</f>
        <v/>
      </c>
      <c r="AE200" s="1"/>
      <c r="AF200" s="48" t="str">
        <f>IF(NOT(AND(LEFT(R200,1)="L",R200&lt;&gt;"LIGNE")),"",IFERROR(VLOOKUP(UPPER(TRIM(V200)),AP4:AS49,2,FALSE),""))</f>
        <v>AUTRE</v>
      </c>
      <c r="AG200" s="49">
        <f>IF(NOT(AND(LEFT(R200,1)="L",R200&lt;&gt;"LIGNE")),"",IFERROR(VLOOKUP(UPPER(TRIM(V200)),AP4:AS49,3,FALSE),""))</f>
        <v>1</v>
      </c>
      <c r="AH200" s="49">
        <f t="shared" si="49"/>
        <v>3</v>
      </c>
      <c r="AI200" s="49">
        <f t="shared" ref="AI200:AI263" si="53">IF(NOT(AND(LEFT(R200,1)="L",R200&lt;&gt;"LIGNE")),"",IF(UPPER(TRIM(W200))="QS","",IF(AH200="","",IF(UPPER(TRIM(W200))="F",AH200,IF(AK200="","",AH200*AK200)))))</f>
        <v>3.2</v>
      </c>
      <c r="AJ200" s="49">
        <f t="shared" ref="AJ200:AJ263" si="54">IF(NOT(AND(LEFT(R200,1)="L",R200&lt;&gt;"LIGNE")),"",IF(UPPER(TRIM(W200))="QS","",IF(AH200="","",IF(UPPER(TRIM(W200))="F",AH200,IF(AL200="","",AH200*AL200)))))</f>
        <v>3</v>
      </c>
      <c r="AK200" s="40">
        <f>IF(R200="RECETTE","",IF(R200="PRINCIPAL AUTEUR",IF(OR(S200="",T200="",V200="",W200="",S200=0),"",IFERROR(IF(OR(VLOOKUP(UPPER(TRIM(SUBSTITUTE(T200,CHAR(160)," "))),AP4:AS49,2,FALSE)&lt;&gt;VLOOKUP(UPPER(TRIM(SUBSTITUTE(W200,CHAR(160)," "))),AP4:AS49,2,FALSE),AND(VLOOKUP(UPPER(TRIM(SUBSTITUTE(T200,CHAR(160)," "))),AP4:AS49,2,FALSE)="AUTRE",UPPER(TRIM(SUBSTITUTE(T200,CHAR(160)," ")))&lt;&gt;UPPER(TRIM(SUBSTITUTE(W200,CHAR(160)," "))))),"",(V200*VLOOKUP(UPPER(TRIM(SUBSTITUTE(W200,CHAR(160)," "))),AP4:AS49,3,FALSE))/(S200*VLOOKUP(UPPER(TRIM(SUBSTITUTE(T200,CHAR(160)," "))),AP4:AS49,3,FALSE))),"")),IFERROR(AK199,"")))</f>
        <v>1.0666666666666667</v>
      </c>
      <c r="AL200" s="40">
        <f t="shared" ref="AL200:AL263" si="55">IF(R200="RECETTE","",IF(R200="COUVERTS",IF(OR(INDEX(T:T,ROW())="",INDEX(V:V,ROW())="",INDEX(T:T,ROW())=0),"",IFERROR(INDEX(V:V,ROW())/INDEX(T:T,ROW()),"")),AL199))</f>
        <v>1</v>
      </c>
      <c r="AM200" s="50" t="str">
        <f t="shared" ref="AM200:AM263" si="56">IF(R200="RECETTE",S200,AM199)</f>
        <v>ROUGAIL DE SAUCISSES</v>
      </c>
      <c r="AN200" s="1"/>
      <c r="AO200" s="1"/>
      <c r="AP200" s="55" t="s">
        <v>311</v>
      </c>
      <c r="AQ200" s="1"/>
      <c r="AR200" s="1"/>
      <c r="AS200" s="1"/>
      <c r="BJ200" s="229">
        <v>1</v>
      </c>
    </row>
    <row r="201" spans="1:62" ht="20.100000000000001" customHeight="1" x14ac:dyDescent="0.25">
      <c r="A201" s="232" t="s">
        <v>237</v>
      </c>
      <c r="B201" s="178">
        <f t="shared" si="45"/>
        <v>0</v>
      </c>
      <c r="C201" s="156"/>
      <c r="D201" s="157"/>
      <c r="E201" s="157"/>
      <c r="F201" s="157"/>
      <c r="G201" s="157"/>
      <c r="H201" s="157"/>
      <c r="I201" s="158"/>
      <c r="J201" s="131" t="s">
        <v>237</v>
      </c>
      <c r="K201" s="255" t="str">
        <f t="shared" si="46"/>
        <v>A</v>
      </c>
      <c r="L201" s="341"/>
      <c r="M201" s="341"/>
      <c r="N201" s="341"/>
      <c r="O201" s="341"/>
      <c r="P201" s="341"/>
      <c r="Q201" s="1"/>
      <c r="R201" s="186" t="str" cm="1">
        <f t="array" ref="R201">IF(ISBLANK(V201),"","L"&amp;TEXT(--RIGHT(LOOKUP(2,1/(R184:R200&lt;&gt;""),R184:R200),3)+1,"000"))</f>
        <v>L017</v>
      </c>
      <c r="S201" s="110"/>
      <c r="T201" s="62" t="s">
        <v>183</v>
      </c>
      <c r="U201" s="63">
        <v>3</v>
      </c>
      <c r="V201" s="66" t="s">
        <v>465</v>
      </c>
      <c r="W201" s="60"/>
      <c r="X201" s="46">
        <f t="shared" si="50"/>
        <v>3</v>
      </c>
      <c r="Y201" s="46" t="str">
        <f>IF(NOT(AND(LEFT(R201,1)="L",R201&lt;&gt;"LIGNE")),"",IF(UPPER(TRIM(W201))="QS","Qt. suffisante",IF(AJ201="","",IF(AF201="MASSE",IF(AJ201&gt;=1,"Kg","g"),IF(AF201="VOLUME",IF(AJ201&gt;=1,"L","cl"),IFERROR(VLOOKUP(UPPER(TRIM(V201)),AP4:AS49,4,FALSE),V201))))))</f>
        <v>couvercle(s)</v>
      </c>
      <c r="Z201" s="78">
        <f t="shared" si="51"/>
        <v>3</v>
      </c>
      <c r="AA201" s="45" t="str">
        <f>IF(NOT(AND(LEFT(R201,1)="L",R201&lt;&gt;"LIGNE")),"",IF(UPPER(TRIM(W201))="QS","Qt. suffisante",IF(AI201="","",IF(AF201="MASSE",IF(AI201&gt;=1,"Kg","g"),IF(AF201="VOLUME",IF(AI201&gt;=1,"L","cl"),IFERROR(VLOOKUP(UPPER(TRIM(V201)),AP4:AS49,4,FALSE),V201))))))</f>
        <v>couvercle(s)</v>
      </c>
      <c r="AB201" s="47" t="str">
        <f t="shared" si="47"/>
        <v>OK</v>
      </c>
      <c r="AC201" s="47" t="str">
        <f t="shared" si="48"/>
        <v/>
      </c>
      <c r="AD201" s="47" t="str">
        <f t="shared" si="52"/>
        <v/>
      </c>
      <c r="AE201" s="1"/>
      <c r="AF201" s="48" t="str">
        <f>IF(NOT(AND(LEFT(R201,1)="L",R201&lt;&gt;"LIGNE")),"",IFERROR(VLOOKUP(UPPER(TRIM(V201)),AP4:AS49,2,FALSE),""))</f>
        <v>AUTRE</v>
      </c>
      <c r="AG201" s="49">
        <f>IF(NOT(AND(LEFT(R201,1)="L",R201&lt;&gt;"LIGNE")),"",IFERROR(VLOOKUP(UPPER(TRIM(V201)),AP4:AS49,3,FALSE),""))</f>
        <v>1</v>
      </c>
      <c r="AH201" s="49">
        <f t="shared" si="49"/>
        <v>3</v>
      </c>
      <c r="AI201" s="49">
        <f t="shared" si="53"/>
        <v>3.2</v>
      </c>
      <c r="AJ201" s="49">
        <f t="shared" si="54"/>
        <v>3</v>
      </c>
      <c r="AK201" s="40">
        <f>IF(R201="RECETTE","",IF(R201="PRINCIPAL AUTEUR",IF(OR(S201="",T201="",V201="",W201="",S201=0),"",IFERROR(IF(OR(VLOOKUP(UPPER(TRIM(SUBSTITUTE(T201,CHAR(160)," "))),AP4:AS49,2,FALSE)&lt;&gt;VLOOKUP(UPPER(TRIM(SUBSTITUTE(W201,CHAR(160)," "))),AP4:AS49,2,FALSE),AND(VLOOKUP(UPPER(TRIM(SUBSTITUTE(T201,CHAR(160)," "))),AP4:AS49,2,FALSE)="AUTRE",UPPER(TRIM(SUBSTITUTE(T201,CHAR(160)," ")))&lt;&gt;UPPER(TRIM(SUBSTITUTE(W201,CHAR(160)," "))))),"",(V201*VLOOKUP(UPPER(TRIM(SUBSTITUTE(W201,CHAR(160)," "))),AP4:AS49,3,FALSE))/(S201*VLOOKUP(UPPER(TRIM(SUBSTITUTE(T201,CHAR(160)," "))),AP4:AS49,3,FALSE))),"")),IFERROR(AK200,"")))</f>
        <v>1.0666666666666667</v>
      </c>
      <c r="AL201" s="40">
        <f t="shared" si="55"/>
        <v>1</v>
      </c>
      <c r="AM201" s="50" t="str">
        <f t="shared" si="56"/>
        <v>ROUGAIL DE SAUCISSES</v>
      </c>
      <c r="AN201" s="1"/>
      <c r="AO201" s="1"/>
      <c r="AP201" s="64" t="s">
        <v>318</v>
      </c>
      <c r="AQ201" s="1"/>
      <c r="AR201" s="1"/>
      <c r="AS201" s="1"/>
      <c r="BJ201" s="229">
        <v>1</v>
      </c>
    </row>
    <row r="202" spans="1:62" ht="20.100000000000001" customHeight="1" x14ac:dyDescent="0.25">
      <c r="A202" s="232" t="s">
        <v>237</v>
      </c>
      <c r="B202" s="178">
        <f t="shared" si="45"/>
        <v>0</v>
      </c>
      <c r="C202" s="156"/>
      <c r="D202" s="157"/>
      <c r="E202" s="157"/>
      <c r="F202" s="157"/>
      <c r="G202" s="157"/>
      <c r="H202" s="157"/>
      <c r="I202" s="158"/>
      <c r="J202" s="131" t="s">
        <v>237</v>
      </c>
      <c r="K202" s="255" t="str">
        <f t="shared" si="46"/>
        <v>►</v>
      </c>
      <c r="L202" s="341"/>
      <c r="M202" s="341"/>
      <c r="N202" s="341"/>
      <c r="O202" s="341"/>
      <c r="P202" s="341"/>
      <c r="Q202" s="1"/>
      <c r="R202" s="186" t="str" cm="1">
        <f t="array" ref="R202">IF(ISBLANK(V202),"","L"&amp;TEXT(--RIGHT(LOOKUP(2,1/(R184:R201&lt;&gt;""),R184:R201),3)+1,"000"))</f>
        <v/>
      </c>
      <c r="S202" s="110"/>
      <c r="T202" s="62"/>
      <c r="U202" s="63"/>
      <c r="V202" s="77"/>
      <c r="W202" s="60"/>
      <c r="X202" s="46" t="str">
        <f t="shared" si="50"/>
        <v/>
      </c>
      <c r="Y202" s="46" t="str">
        <f>IF(NOT(AND(LEFT(R202,1)="L",R202&lt;&gt;"LIGNE")),"",IF(UPPER(TRIM(W202))="QS","Qt. suffisante",IF(AJ202="","",IF(AF202="MASSE",IF(AJ202&gt;=1,"Kg","g"),IF(AF202="VOLUME",IF(AJ202&gt;=1,"L","cl"),IFERROR(VLOOKUP(UPPER(TRIM(V202)),AP4:AS49,4,FALSE),V202))))))</f>
        <v/>
      </c>
      <c r="Z202" s="78" t="str">
        <f t="shared" si="51"/>
        <v/>
      </c>
      <c r="AA202" s="45" t="str">
        <f>IF(NOT(AND(LEFT(R202,1)="L",R202&lt;&gt;"LIGNE")),"",IF(UPPER(TRIM(W202))="QS","Qt. suffisante",IF(AI202="","",IF(AF202="MASSE",IF(AI202&gt;=1,"Kg","g"),IF(AF202="VOLUME",IF(AI202&gt;=1,"L","cl"),IFERROR(VLOOKUP(UPPER(TRIM(V202)),AP4:AS49,4,FALSE),V202))))))</f>
        <v/>
      </c>
      <c r="AB202" s="47" t="str">
        <f t="shared" si="47"/>
        <v/>
      </c>
      <c r="AC202" s="47" t="str">
        <f t="shared" si="48"/>
        <v/>
      </c>
      <c r="AD202" s="47" t="str">
        <f t="shared" si="52"/>
        <v/>
      </c>
      <c r="AE202" s="1"/>
      <c r="AF202" s="48" t="str">
        <f>IF(NOT(AND(LEFT(R202,1)="L",R202&lt;&gt;"LIGNE")),"",IFERROR(VLOOKUP(UPPER(TRIM(V202)),AP4:AS49,2,FALSE),""))</f>
        <v/>
      </c>
      <c r="AG202" s="49" t="str">
        <f>IF(NOT(AND(LEFT(R202,1)="L",R202&lt;&gt;"LIGNE")),"",IFERROR(VLOOKUP(UPPER(TRIM(V202)),AP4:AS49,3,FALSE),""))</f>
        <v/>
      </c>
      <c r="AH202" s="49" t="str">
        <f t="shared" si="49"/>
        <v/>
      </c>
      <c r="AI202" s="49" t="str">
        <f t="shared" si="53"/>
        <v/>
      </c>
      <c r="AJ202" s="49" t="str">
        <f t="shared" si="54"/>
        <v/>
      </c>
      <c r="AK202" s="40">
        <f>IF(R202="RECETTE","",IF(R202="PRINCIPAL AUTEUR",IF(OR(S202="",T202="",V202="",W202="",S202=0),"",IFERROR(IF(OR(VLOOKUP(UPPER(TRIM(SUBSTITUTE(T202,CHAR(160)," "))),AP4:AS49,2,FALSE)&lt;&gt;VLOOKUP(UPPER(TRIM(SUBSTITUTE(W202,CHAR(160)," "))),AP4:AS49,2,FALSE),AND(VLOOKUP(UPPER(TRIM(SUBSTITUTE(T202,CHAR(160)," "))),AP4:AS49,2,FALSE)="AUTRE",UPPER(TRIM(SUBSTITUTE(T202,CHAR(160)," ")))&lt;&gt;UPPER(TRIM(SUBSTITUTE(W202,CHAR(160)," "))))),"",(V202*VLOOKUP(UPPER(TRIM(SUBSTITUTE(W202,CHAR(160)," "))),AP4:AS49,3,FALSE))/(S202*VLOOKUP(UPPER(TRIM(SUBSTITUTE(T202,CHAR(160)," "))),AP4:AS49,3,FALSE))),"")),IFERROR(AK201,"")))</f>
        <v>1.0666666666666667</v>
      </c>
      <c r="AL202" s="40">
        <f t="shared" si="55"/>
        <v>1</v>
      </c>
      <c r="AM202" s="50" t="str">
        <f t="shared" si="56"/>
        <v>ROUGAIL DE SAUCISSES</v>
      </c>
      <c r="AN202" s="1"/>
      <c r="AO202" s="1"/>
      <c r="AP202" s="64" t="s">
        <v>316</v>
      </c>
      <c r="AQ202" s="1"/>
      <c r="AR202" s="1"/>
      <c r="AS202" s="1"/>
      <c r="BJ202" s="229">
        <v>1</v>
      </c>
    </row>
    <row r="203" spans="1:62" ht="20.100000000000001" customHeight="1" x14ac:dyDescent="0.25">
      <c r="A203" s="232" t="s">
        <v>237</v>
      </c>
      <c r="B203" s="178">
        <f t="shared" si="45"/>
        <v>0</v>
      </c>
      <c r="C203" s="156"/>
      <c r="D203" s="157"/>
      <c r="E203" s="157"/>
      <c r="F203" s="157"/>
      <c r="G203" s="157"/>
      <c r="H203" s="157"/>
      <c r="I203" s="158"/>
      <c r="J203" s="131" t="s">
        <v>237</v>
      </c>
      <c r="K203" s="255" t="str">
        <f t="shared" si="46"/>
        <v>A</v>
      </c>
      <c r="L203" s="341"/>
      <c r="M203" s="341"/>
      <c r="N203" s="341"/>
      <c r="O203" s="341"/>
      <c r="P203" s="341"/>
      <c r="Q203" s="1"/>
      <c r="R203" s="186" t="str" cm="1">
        <f t="array" ref="R203">IF(ISBLANK(V203),"","L"&amp;TEXT(--RIGHT(LOOKUP(2,1/(R184:R202&lt;&gt;""),R184:R202),3)+1,"000"))</f>
        <v/>
      </c>
      <c r="S203" s="166" t="s">
        <v>570</v>
      </c>
      <c r="T203" s="62" t="s">
        <v>436</v>
      </c>
      <c r="U203" s="63"/>
      <c r="V203" s="77"/>
      <c r="W203" s="76"/>
      <c r="X203" s="46" t="str">
        <f t="shared" si="50"/>
        <v/>
      </c>
      <c r="Y203" s="46" t="str">
        <f>IF(NOT(AND(LEFT(R203,1)="L",R203&lt;&gt;"LIGNE")),"",IF(UPPER(TRIM(W203))="QS","Qt. suffisante",IF(AJ203="","",IF(AF203="MASSE",IF(AJ203&gt;=1,"Kg","g"),IF(AF203="VOLUME",IF(AJ203&gt;=1,"L","cl"),IFERROR(VLOOKUP(UPPER(TRIM(V203)),AP4:AS49,4,FALSE),V203))))))</f>
        <v/>
      </c>
      <c r="Z203" s="78" t="str">
        <f t="shared" si="51"/>
        <v/>
      </c>
      <c r="AA203" s="45" t="str">
        <f>IF(NOT(AND(LEFT(R203,1)="L",R203&lt;&gt;"LIGNE")),"",IF(UPPER(TRIM(W203))="QS","Qt. suffisante",IF(AI203="","",IF(AF203="MASSE",IF(AI203&gt;=1,"Kg","g"),IF(AF203="VOLUME",IF(AI203&gt;=1,"L","cl"),IFERROR(VLOOKUP(UPPER(TRIM(V203)),AP4:AS49,4,FALSE),V203))))))</f>
        <v/>
      </c>
      <c r="AB203" s="47" t="str">
        <f t="shared" si="47"/>
        <v/>
      </c>
      <c r="AC203" s="47" t="str">
        <f t="shared" si="48"/>
        <v/>
      </c>
      <c r="AD203" s="47" t="str">
        <f t="shared" si="52"/>
        <v/>
      </c>
      <c r="AE203" s="1"/>
      <c r="AF203" s="48" t="str">
        <f>IF(NOT(AND(LEFT(R203,1)="L",R203&lt;&gt;"LIGNE")),"",IFERROR(VLOOKUP(UPPER(TRIM(V203)),AP4:AS49,2,FALSE),""))</f>
        <v/>
      </c>
      <c r="AG203" s="49" t="str">
        <f>IF(NOT(AND(LEFT(R203,1)="L",R203&lt;&gt;"LIGNE")),"",IFERROR(VLOOKUP(UPPER(TRIM(V203)),AP4:AS49,3,FALSE),""))</f>
        <v/>
      </c>
      <c r="AH203" s="49" t="str">
        <f t="shared" si="49"/>
        <v/>
      </c>
      <c r="AI203" s="49" t="str">
        <f t="shared" si="53"/>
        <v/>
      </c>
      <c r="AJ203" s="49" t="str">
        <f t="shared" si="54"/>
        <v/>
      </c>
      <c r="AK203" s="40">
        <f>IF(R203="RECETTE","",IF(R203="PRINCIPAL AUTEUR",IF(OR(S203="",T203="",V203="",W203="",S203=0),"",IFERROR(IF(OR(VLOOKUP(UPPER(TRIM(SUBSTITUTE(T203,CHAR(160)," "))),AP4:AS49,2,FALSE)&lt;&gt;VLOOKUP(UPPER(TRIM(SUBSTITUTE(W203,CHAR(160)," "))),AP4:AS49,2,FALSE),AND(VLOOKUP(UPPER(TRIM(SUBSTITUTE(T203,CHAR(160)," "))),AP4:AS49,2,FALSE)="AUTRE",UPPER(TRIM(SUBSTITUTE(T203,CHAR(160)," ")))&lt;&gt;UPPER(TRIM(SUBSTITUTE(W203,CHAR(160)," "))))),"",(V203*VLOOKUP(UPPER(TRIM(SUBSTITUTE(W203,CHAR(160)," "))),AP4:AS49,3,FALSE))/(S203*VLOOKUP(UPPER(TRIM(SUBSTITUTE(T203,CHAR(160)," "))),AP4:AS49,3,FALSE))),"")),IFERROR(AK202,"")))</f>
        <v>1.0666666666666667</v>
      </c>
      <c r="AL203" s="40">
        <f t="shared" si="55"/>
        <v>1</v>
      </c>
      <c r="AM203" s="50" t="str">
        <f t="shared" si="56"/>
        <v>ROUGAIL DE SAUCISSES</v>
      </c>
      <c r="AN203" s="1"/>
      <c r="AO203" s="1"/>
      <c r="AP203" s="64" t="s">
        <v>368</v>
      </c>
      <c r="AQ203" s="1"/>
      <c r="AR203" s="1"/>
      <c r="AS203" s="1"/>
      <c r="BJ203" s="229">
        <v>1</v>
      </c>
    </row>
    <row r="204" spans="1:62" ht="20.100000000000001" customHeight="1" thickBot="1" x14ac:dyDescent="0.3">
      <c r="A204" s="232" t="s">
        <v>237</v>
      </c>
      <c r="B204" s="178">
        <f t="shared" si="45"/>
        <v>0</v>
      </c>
      <c r="C204" s="156"/>
      <c r="D204" s="157"/>
      <c r="E204" s="157"/>
      <c r="F204" s="157"/>
      <c r="G204" s="157"/>
      <c r="H204" s="157"/>
      <c r="I204" s="158"/>
      <c r="J204" s="131" t="s">
        <v>237</v>
      </c>
      <c r="K204" s="255" t="str">
        <f t="shared" si="46"/>
        <v>A</v>
      </c>
      <c r="L204" s="341"/>
      <c r="M204" s="341"/>
      <c r="N204" s="341"/>
      <c r="O204" s="341"/>
      <c r="P204" s="341"/>
      <c r="Q204" s="1"/>
      <c r="R204" s="70" t="s">
        <v>571</v>
      </c>
      <c r="S204" s="112" t="s">
        <v>63</v>
      </c>
      <c r="T204" s="72"/>
      <c r="U204" s="72"/>
      <c r="V204" s="72"/>
      <c r="W204" s="73" t="s">
        <v>64</v>
      </c>
      <c r="X204" s="46" t="str">
        <f t="shared" si="50"/>
        <v/>
      </c>
      <c r="Y204" s="46" t="str">
        <f>IF(NOT(AND(LEFT(R204,1)="L",R204&lt;&gt;"LIGNE")),"",IF(UPPER(TRIM(W204))="QS","Qt. suffisante",IF(AJ204="","",IF(AF204="MASSE",IF(AJ204&gt;=1,"Kg","g"),IF(AF204="VOLUME",IF(AJ204&gt;=1,"L","cl"),IFERROR(VLOOKUP(UPPER(TRIM(V204)),AP4:AS49,4,FALSE),V204))))))</f>
        <v/>
      </c>
      <c r="Z204" s="78" t="str">
        <f t="shared" si="51"/>
        <v/>
      </c>
      <c r="AA204" s="45" t="str">
        <f>IF(NOT(AND(LEFT(R204,1)="L",R204&lt;&gt;"LIGNE")),"",IF(UPPER(TRIM(W204))="QS","Qt. suffisante",IF(AI204="","",IF(AF204="MASSE",IF(AI204&gt;=1,"Kg","g"),IF(AF204="VOLUME",IF(AI204&gt;=1,"L","cl"),IFERROR(VLOOKUP(UPPER(TRIM(V204)),AP4:AS49,4,FALSE),V204))))))</f>
        <v/>
      </c>
      <c r="AB204" s="47" t="str">
        <f t="shared" si="47"/>
        <v/>
      </c>
      <c r="AC204" s="47" t="str">
        <f t="shared" si="48"/>
        <v/>
      </c>
      <c r="AD204" s="47" t="str">
        <f t="shared" si="52"/>
        <v/>
      </c>
      <c r="AE204" s="1"/>
      <c r="AF204" s="48" t="str">
        <f>IF(NOT(AND(LEFT(R204,1)="L",R204&lt;&gt;"LIGNE")),"",IFERROR(VLOOKUP(UPPER(TRIM(V204)),AP4:AS49,2,FALSE),""))</f>
        <v/>
      </c>
      <c r="AG204" s="49" t="str">
        <f>IF(NOT(AND(LEFT(R204,1)="L",R204&lt;&gt;"LIGNE")),"",IFERROR(VLOOKUP(UPPER(TRIM(V204)),AP4:AS49,3,FALSE),""))</f>
        <v/>
      </c>
      <c r="AH204" s="49" t="str">
        <f t="shared" si="49"/>
        <v/>
      </c>
      <c r="AI204" s="49" t="str">
        <f t="shared" si="53"/>
        <v/>
      </c>
      <c r="AJ204" s="49" t="str">
        <f t="shared" si="54"/>
        <v/>
      </c>
      <c r="AK204" s="40">
        <f>IF(R204="RECETTE","",IF(R204="PRINCIPAL AUTEUR",IF(OR(S204="",T204="",V204="",W204="",S204=0),"",IFERROR(IF(OR(VLOOKUP(UPPER(TRIM(SUBSTITUTE(T204,CHAR(160)," "))),AP4:AS49,2,FALSE)&lt;&gt;VLOOKUP(UPPER(TRIM(SUBSTITUTE(W204,CHAR(160)," "))),AP4:AS49,2,FALSE),AND(VLOOKUP(UPPER(TRIM(SUBSTITUTE(T204,CHAR(160)," "))),AP4:AS49,2,FALSE)="AUTRE",UPPER(TRIM(SUBSTITUTE(T204,CHAR(160)," ")))&lt;&gt;UPPER(TRIM(SUBSTITUTE(W204,CHAR(160)," "))))),"",(V204*VLOOKUP(UPPER(TRIM(SUBSTITUTE(W204,CHAR(160)," "))),AP4:AS49,3,FALSE))/(S204*VLOOKUP(UPPER(TRIM(SUBSTITUTE(T204,CHAR(160)," "))),AP4:AS49,3,FALSE))),"")),IFERROR(AK203,"")))</f>
        <v>1.0666666666666667</v>
      </c>
      <c r="AL204" s="40">
        <f t="shared" si="55"/>
        <v>1</v>
      </c>
      <c r="AM204" s="50" t="str">
        <f t="shared" si="56"/>
        <v>ROUGAIL DE SAUCISSES</v>
      </c>
      <c r="AN204" s="1"/>
      <c r="AO204" s="1"/>
      <c r="AP204" s="64" t="s">
        <v>49</v>
      </c>
      <c r="AQ204" s="1"/>
      <c r="AR204" s="1"/>
      <c r="AS204" s="1"/>
      <c r="BJ204" s="229">
        <v>1</v>
      </c>
    </row>
    <row r="205" spans="1:62" ht="20.100000000000001" customHeight="1" thickBot="1" x14ac:dyDescent="0.3">
      <c r="A205" s="232" t="s">
        <v>237</v>
      </c>
      <c r="B205" s="178">
        <f t="shared" si="45"/>
        <v>0</v>
      </c>
      <c r="C205" s="156"/>
      <c r="D205" s="157"/>
      <c r="E205" s="157"/>
      <c r="F205" s="157"/>
      <c r="G205" s="157"/>
      <c r="H205" s="157"/>
      <c r="I205" s="158"/>
      <c r="J205" s="131" t="s">
        <v>237</v>
      </c>
      <c r="K205" s="255" t="str">
        <f t="shared" si="46"/>
        <v>►</v>
      </c>
      <c r="L205" s="341"/>
      <c r="M205" s="341"/>
      <c r="N205" s="341"/>
      <c r="O205" s="341"/>
      <c r="P205" s="341"/>
      <c r="Q205" s="1"/>
      <c r="R205" s="1"/>
      <c r="S205" s="77"/>
      <c r="T205" s="77"/>
      <c r="U205" s="77"/>
      <c r="V205" s="77"/>
      <c r="W205" s="1"/>
      <c r="X205" s="46" t="str">
        <f t="shared" si="50"/>
        <v/>
      </c>
      <c r="Y205" s="46" t="str">
        <f>IF(NOT(AND(LEFT(R205,1)="L",R205&lt;&gt;"LIGNE")),"",IF(UPPER(TRIM(W205))="QS","Qt. suffisante",IF(AJ205="","",IF(AF205="MASSE",IF(AJ205&gt;=1,"Kg","g"),IF(AF205="VOLUME",IF(AJ205&gt;=1,"L","cl"),IFERROR(VLOOKUP(UPPER(TRIM(V205)),AP4:AS49,4,FALSE),V205))))))</f>
        <v/>
      </c>
      <c r="Z205" s="78" t="str">
        <f t="shared" si="51"/>
        <v/>
      </c>
      <c r="AA205" s="45" t="str">
        <f>IF(NOT(AND(LEFT(R205,1)="L",R205&lt;&gt;"LIGNE")),"",IF(UPPER(TRIM(W205))="QS","Qt. suffisante",IF(AI205="","",IF(AF205="MASSE",IF(AI205&gt;=1,"Kg","g"),IF(AF205="VOLUME",IF(AI205&gt;=1,"L","cl"),IFERROR(VLOOKUP(UPPER(TRIM(V205)),AP4:AS49,4,FALSE),V205))))))</f>
        <v/>
      </c>
      <c r="AB205" s="47" t="str">
        <f t="shared" si="47"/>
        <v/>
      </c>
      <c r="AC205" s="47" t="str">
        <f t="shared" si="48"/>
        <v/>
      </c>
      <c r="AD205" s="47" t="str">
        <f t="shared" si="52"/>
        <v/>
      </c>
      <c r="AE205" s="1"/>
      <c r="AF205" s="48" t="str">
        <f>IF(NOT(AND(LEFT(R205,1)="L",R205&lt;&gt;"LIGNE")),"",IFERROR(VLOOKUP(UPPER(TRIM(V205)),AP4:AS49,2,FALSE),""))</f>
        <v/>
      </c>
      <c r="AG205" s="49" t="str">
        <f>IF(NOT(AND(LEFT(R205,1)="L",R205&lt;&gt;"LIGNE")),"",IFERROR(VLOOKUP(UPPER(TRIM(V205)),AP4:AS49,3,FALSE),""))</f>
        <v/>
      </c>
      <c r="AH205" s="49" t="str">
        <f t="shared" si="49"/>
        <v/>
      </c>
      <c r="AI205" s="49" t="str">
        <f t="shared" si="53"/>
        <v/>
      </c>
      <c r="AJ205" s="49" t="str">
        <f t="shared" si="54"/>
        <v/>
      </c>
      <c r="AK205" s="40">
        <f>IF(R205="RECETTE","",IF(R205="PRINCIPAL AUTEUR",IF(OR(S205="",T205="",V205="",W205="",S205=0),"",IFERROR(IF(OR(VLOOKUP(UPPER(TRIM(SUBSTITUTE(T205,CHAR(160)," "))),AP4:AS49,2,FALSE)&lt;&gt;VLOOKUP(UPPER(TRIM(SUBSTITUTE(W205,CHAR(160)," "))),AP4:AS49,2,FALSE),AND(VLOOKUP(UPPER(TRIM(SUBSTITUTE(T205,CHAR(160)," "))),AP4:AS49,2,FALSE)="AUTRE",UPPER(TRIM(SUBSTITUTE(T205,CHAR(160)," ")))&lt;&gt;UPPER(TRIM(SUBSTITUTE(W205,CHAR(160)," "))))),"",(V205*VLOOKUP(UPPER(TRIM(SUBSTITUTE(W205,CHAR(160)," "))),AP4:AS49,3,FALSE))/(S205*VLOOKUP(UPPER(TRIM(SUBSTITUTE(T205,CHAR(160)," "))),AP4:AS49,3,FALSE))),"")),IFERROR(AK204,"")))</f>
        <v>1.0666666666666667</v>
      </c>
      <c r="AL205" s="40">
        <f t="shared" si="55"/>
        <v>1</v>
      </c>
      <c r="AM205" s="50" t="str">
        <f t="shared" si="56"/>
        <v>ROUGAIL DE SAUCISSES</v>
      </c>
      <c r="AN205" s="1"/>
      <c r="AO205" s="1"/>
      <c r="AP205" s="64" t="s">
        <v>439</v>
      </c>
      <c r="AQ205" s="1"/>
      <c r="AR205" s="1"/>
      <c r="AS205" s="1"/>
      <c r="BJ205" s="229">
        <v>1</v>
      </c>
    </row>
    <row r="206" spans="1:62" ht="20.100000000000001" customHeight="1" x14ac:dyDescent="0.25">
      <c r="A206" s="232" t="s">
        <v>237</v>
      </c>
      <c r="B206" s="178">
        <f t="shared" si="45"/>
        <v>0</v>
      </c>
      <c r="C206" s="156"/>
      <c r="D206" s="157"/>
      <c r="E206" s="157"/>
      <c r="F206" s="157"/>
      <c r="G206" s="157"/>
      <c r="H206" s="157"/>
      <c r="I206" s="158"/>
      <c r="J206" s="131" t="s">
        <v>237</v>
      </c>
      <c r="K206" s="255" t="str">
        <f t="shared" si="46"/>
        <v>A</v>
      </c>
      <c r="L206" s="341"/>
      <c r="M206" s="341"/>
      <c r="N206" s="341"/>
      <c r="O206" s="341"/>
      <c r="P206" s="341"/>
      <c r="Q206" s="1"/>
      <c r="R206" s="95" t="s">
        <v>31</v>
      </c>
      <c r="S206" s="32" t="s">
        <v>135</v>
      </c>
      <c r="T206" s="32"/>
      <c r="U206" s="430" t="s">
        <v>33</v>
      </c>
      <c r="V206" s="430"/>
      <c r="W206" s="33" t="s">
        <v>136</v>
      </c>
      <c r="X206" s="46" t="str">
        <f t="shared" si="50"/>
        <v/>
      </c>
      <c r="Y206" s="46" t="str">
        <f>IF(NOT(AND(LEFT(R206,1)="L",R206&lt;&gt;"LIGNE")),"",IF(UPPER(TRIM(W206))="QS","Qt. suffisante",IF(AJ206="","",IF(AF206="MASSE",IF(AJ206&gt;=1,"Kg","g"),IF(AF206="VOLUME",IF(AJ206&gt;=1,"L","cl"),IFERROR(VLOOKUP(UPPER(TRIM(V206)),AP4:AS49,4,FALSE),V206))))))</f>
        <v/>
      </c>
      <c r="Z206" s="78" t="str">
        <f t="shared" si="51"/>
        <v/>
      </c>
      <c r="AA206" s="45" t="str">
        <f>IF(NOT(AND(LEFT(R206,1)="L",R206&lt;&gt;"LIGNE")),"",IF(UPPER(TRIM(W206))="QS","Qt. suffisante",IF(AI206="","",IF(AF206="MASSE",IF(AI206&gt;=1,"Kg","g"),IF(AF206="VOLUME",IF(AI206&gt;=1,"L","cl"),IFERROR(VLOOKUP(UPPER(TRIM(V206)),AP4:AS49,4,FALSE),V206))))))</f>
        <v/>
      </c>
      <c r="AB206" s="47" t="str">
        <f t="shared" si="47"/>
        <v/>
      </c>
      <c r="AC206" s="47" t="str">
        <f t="shared" si="48"/>
        <v/>
      </c>
      <c r="AD206" s="47" t="str">
        <f t="shared" si="52"/>
        <v/>
      </c>
      <c r="AE206" s="1"/>
      <c r="AF206" s="48" t="str">
        <f>IF(NOT(AND(LEFT(R206,1)="L",R206&lt;&gt;"LIGNE")),"",IFERROR(VLOOKUP(UPPER(TRIM(V206)),AP4:AS49,2,FALSE),""))</f>
        <v/>
      </c>
      <c r="AG206" s="49" t="str">
        <f>IF(NOT(AND(LEFT(R206,1)="L",R206&lt;&gt;"LIGNE")),"",IFERROR(VLOOKUP(UPPER(TRIM(V206)),AP4:AS49,3,FALSE),""))</f>
        <v/>
      </c>
      <c r="AH206" s="49" t="str">
        <f t="shared" si="49"/>
        <v/>
      </c>
      <c r="AI206" s="49" t="str">
        <f t="shared" si="53"/>
        <v/>
      </c>
      <c r="AJ206" s="49" t="str">
        <f t="shared" si="54"/>
        <v/>
      </c>
      <c r="AK206" s="40" t="str">
        <f>IF(R206="RECETTE","",IF(R206="PRINCIPAL AUTEUR",IF(OR(S206="",T206="",V206="",W206="",S206=0),"",IFERROR(IF(OR(VLOOKUP(UPPER(TRIM(SUBSTITUTE(T206,CHAR(160)," "))),AP4:AS49,2,FALSE)&lt;&gt;VLOOKUP(UPPER(TRIM(SUBSTITUTE(W206,CHAR(160)," "))),AP4:AS49,2,FALSE),AND(VLOOKUP(UPPER(TRIM(SUBSTITUTE(T206,CHAR(160)," "))),AP4:AS49,2,FALSE)="AUTRE",UPPER(TRIM(SUBSTITUTE(T206,CHAR(160)," ")))&lt;&gt;UPPER(TRIM(SUBSTITUTE(W206,CHAR(160)," "))))),"",(V206*VLOOKUP(UPPER(TRIM(SUBSTITUTE(W206,CHAR(160)," "))),AP4:AS49,3,FALSE))/(S206*VLOOKUP(UPPER(TRIM(SUBSTITUTE(T206,CHAR(160)," "))),AP4:AS49,3,FALSE))),"")),IFERROR(AK205,"")))</f>
        <v/>
      </c>
      <c r="AL206" s="40" t="str">
        <f t="shared" si="55"/>
        <v/>
      </c>
      <c r="AM206" s="50" t="str">
        <f t="shared" si="56"/>
        <v>TRAVERS DE PORC AUX ÉPICES</v>
      </c>
      <c r="AN206" s="1"/>
      <c r="AO206" s="1"/>
      <c r="AP206" s="64" t="s">
        <v>52</v>
      </c>
      <c r="AQ206" s="1"/>
      <c r="AR206" s="1"/>
      <c r="AS206" s="1"/>
      <c r="BJ206" s="229">
        <v>1</v>
      </c>
    </row>
    <row r="207" spans="1:62" ht="20.100000000000001" customHeight="1" x14ac:dyDescent="0.25">
      <c r="A207" s="232" t="s">
        <v>237</v>
      </c>
      <c r="B207" s="178">
        <f t="shared" si="45"/>
        <v>0</v>
      </c>
      <c r="C207" s="156"/>
      <c r="D207" s="157"/>
      <c r="E207" s="157"/>
      <c r="F207" s="157"/>
      <c r="G207" s="157"/>
      <c r="H207" s="157"/>
      <c r="I207" s="158"/>
      <c r="J207" s="131" t="s">
        <v>237</v>
      </c>
      <c r="K207" s="255" t="str">
        <f t="shared" si="46"/>
        <v>A</v>
      </c>
      <c r="L207" s="341"/>
      <c r="M207" s="341"/>
      <c r="N207" s="341"/>
      <c r="O207" s="341"/>
      <c r="P207" s="341"/>
      <c r="Q207" s="1"/>
      <c r="R207" s="98" t="s">
        <v>35</v>
      </c>
      <c r="S207" s="99" t="s">
        <v>512</v>
      </c>
      <c r="T207" s="100">
        <v>100</v>
      </c>
      <c r="U207" s="101" t="s">
        <v>513</v>
      </c>
      <c r="V207" s="102">
        <v>250</v>
      </c>
      <c r="W207" s="103" t="s">
        <v>35</v>
      </c>
      <c r="X207" s="46" t="str">
        <f t="shared" si="50"/>
        <v/>
      </c>
      <c r="Y207" s="46" t="str">
        <f>IF(NOT(AND(LEFT(R207,1)="L",R207&lt;&gt;"LIGNE")),"",IF(UPPER(TRIM(W207))="QS","Qt. suffisante",IF(AJ207="","",IF(AF207="MASSE",IF(AJ207&gt;=1,"Kg","g"),IF(AF207="VOLUME",IF(AJ207&gt;=1,"L","cl"),IFERROR(VLOOKUP(UPPER(TRIM(V207)),AP4:AS49,4,FALSE),V207))))))</f>
        <v/>
      </c>
      <c r="Z207" s="78" t="str">
        <f t="shared" si="51"/>
        <v/>
      </c>
      <c r="AA207" s="45" t="str">
        <f>IF(NOT(AND(LEFT(R207,1)="L",R207&lt;&gt;"LIGNE")),"",IF(UPPER(TRIM(W207))="QS","Qt. suffisante",IF(AI207="","",IF(AF207="MASSE",IF(AI207&gt;=1,"Kg","g"),IF(AF207="VOLUME",IF(AI207&gt;=1,"L","cl"),IFERROR(VLOOKUP(UPPER(TRIM(V207)),AP4:AS49,4,FALSE),V207))))))</f>
        <v/>
      </c>
      <c r="AB207" s="47" t="str">
        <f t="shared" si="47"/>
        <v/>
      </c>
      <c r="AC207" s="47" t="str">
        <f t="shared" si="48"/>
        <v/>
      </c>
      <c r="AD207" s="47" t="str">
        <f t="shared" si="52"/>
        <v/>
      </c>
      <c r="AE207" s="1"/>
      <c r="AF207" s="48" t="str">
        <f>IF(NOT(AND(LEFT(R207,1)="L",R207&lt;&gt;"LIGNE")),"",IFERROR(VLOOKUP(UPPER(TRIM(V207)),AP4:AS49,2,FALSE),""))</f>
        <v/>
      </c>
      <c r="AG207" s="49" t="str">
        <f>IF(NOT(AND(LEFT(R207,1)="L",R207&lt;&gt;"LIGNE")),"",IFERROR(VLOOKUP(UPPER(TRIM(V207)),AP4:AS49,3,FALSE),""))</f>
        <v/>
      </c>
      <c r="AH207" s="49" t="str">
        <f t="shared" si="49"/>
        <v/>
      </c>
      <c r="AI207" s="49" t="str">
        <f t="shared" si="53"/>
        <v/>
      </c>
      <c r="AJ207" s="49" t="str">
        <f t="shared" si="54"/>
        <v/>
      </c>
      <c r="AK207" s="40" t="str">
        <f>IF(R207="RECETTE","",IF(R207="PRINCIPAL AUTEUR",IF(OR(S207="",T207="",V207="",W207="",S207=0),"",IFERROR(IF(OR(VLOOKUP(UPPER(TRIM(SUBSTITUTE(T207,CHAR(160)," "))),AP4:AS49,2,FALSE)&lt;&gt;VLOOKUP(UPPER(TRIM(SUBSTITUTE(W207,CHAR(160)," "))),AP4:AS49,2,FALSE),AND(VLOOKUP(UPPER(TRIM(SUBSTITUTE(T207,CHAR(160)," "))),AP4:AS49,2,FALSE)="AUTRE",UPPER(TRIM(SUBSTITUTE(T207,CHAR(160)," ")))&lt;&gt;UPPER(TRIM(SUBSTITUTE(W207,CHAR(160)," "))))),"",(V207*VLOOKUP(UPPER(TRIM(SUBSTITUTE(W207,CHAR(160)," "))),AP4:AS49,3,FALSE))/(S207*VLOOKUP(UPPER(TRIM(SUBSTITUTE(T207,CHAR(160)," "))),AP4:AS49,3,FALSE))),"")),IFERROR(AK206,"")))</f>
        <v/>
      </c>
      <c r="AL207" s="40">
        <f t="shared" si="55"/>
        <v>2.5</v>
      </c>
      <c r="AM207" s="50" t="str">
        <f t="shared" si="56"/>
        <v>TRAVERS DE PORC AUX ÉPICES</v>
      </c>
      <c r="AN207" s="1"/>
      <c r="AO207" s="1"/>
      <c r="AP207" s="64" t="s">
        <v>440</v>
      </c>
      <c r="AQ207" s="1"/>
      <c r="AR207" s="1"/>
      <c r="AS207" s="1"/>
      <c r="BJ207" s="229">
        <v>1</v>
      </c>
    </row>
    <row r="208" spans="1:62" ht="20.100000000000001" customHeight="1" x14ac:dyDescent="0.25">
      <c r="A208" s="232" t="s">
        <v>237</v>
      </c>
      <c r="B208" s="178">
        <f t="shared" si="45"/>
        <v>0</v>
      </c>
      <c r="C208" s="156"/>
      <c r="D208" s="157"/>
      <c r="E208" s="157"/>
      <c r="F208" s="157"/>
      <c r="G208" s="157"/>
      <c r="H208" s="157"/>
      <c r="I208" s="158"/>
      <c r="J208" s="131" t="s">
        <v>237</v>
      </c>
      <c r="K208" s="255" t="str">
        <f t="shared" si="46"/>
        <v>A</v>
      </c>
      <c r="L208" s="341"/>
      <c r="M208" s="341"/>
      <c r="N208" s="341"/>
      <c r="O208" s="341"/>
      <c r="P208" s="341"/>
      <c r="Q208" s="1"/>
      <c r="R208" s="98" t="s">
        <v>37</v>
      </c>
      <c r="S208" s="104">
        <f>U211</f>
        <v>19</v>
      </c>
      <c r="T208" s="105" t="str">
        <f>V211</f>
        <v>Kg</v>
      </c>
      <c r="U208" s="106" t="s">
        <v>515</v>
      </c>
      <c r="V208" s="107">
        <v>32</v>
      </c>
      <c r="W208" s="15" t="s">
        <v>323</v>
      </c>
      <c r="X208" s="46" t="str">
        <f t="shared" si="50"/>
        <v/>
      </c>
      <c r="Y208" s="46" t="str">
        <f>IF(NOT(AND(LEFT(R208,1)="L",R208&lt;&gt;"LIGNE")),"",IF(UPPER(TRIM(W208))="QS","Qt. suffisante",IF(AJ208="","",IF(AF208="MASSE",IF(AJ208&gt;=1,"Kg","g"),IF(AF208="VOLUME",IF(AJ208&gt;=1,"L","cl"),IFERROR(VLOOKUP(UPPER(TRIM(V208)),AP4:AS49,4,FALSE),V208))))))</f>
        <v/>
      </c>
      <c r="Z208" s="78" t="str">
        <f t="shared" si="51"/>
        <v/>
      </c>
      <c r="AA208" s="45" t="str">
        <f>IF(NOT(AND(LEFT(R208,1)="L",R208&lt;&gt;"LIGNE")),"",IF(UPPER(TRIM(W208))="QS","Qt. suffisante",IF(AI208="","",IF(AF208="MASSE",IF(AI208&gt;=1,"Kg","g"),IF(AF208="VOLUME",IF(AI208&gt;=1,"L","cl"),IFERROR(VLOOKUP(UPPER(TRIM(V208)),AP4:AS49,4,FALSE),V208))))))</f>
        <v/>
      </c>
      <c r="AB208" s="47" t="str">
        <f t="shared" si="47"/>
        <v>OK</v>
      </c>
      <c r="AC208" s="47" t="str">
        <f t="shared" si="48"/>
        <v>MASSE</v>
      </c>
      <c r="AD208" s="47" t="str">
        <f t="shared" si="52"/>
        <v>MASSE</v>
      </c>
      <c r="AE208" s="1"/>
      <c r="AF208" s="48" t="str">
        <f>IF(NOT(AND(LEFT(R208,1)="L",R208&lt;&gt;"LIGNE")),"",IFERROR(VLOOKUP(UPPER(TRIM(V208)),AP4:AS49,2,FALSE),""))</f>
        <v/>
      </c>
      <c r="AG208" s="49" t="str">
        <f>IF(NOT(AND(LEFT(R208,1)="L",R208&lt;&gt;"LIGNE")),"",IFERROR(VLOOKUP(UPPER(TRIM(V208)),AP4:AS49,3,FALSE),""))</f>
        <v/>
      </c>
      <c r="AH208" s="49" t="str">
        <f t="shared" si="49"/>
        <v/>
      </c>
      <c r="AI208" s="49" t="str">
        <f t="shared" si="53"/>
        <v/>
      </c>
      <c r="AJ208" s="49" t="str">
        <f t="shared" si="54"/>
        <v/>
      </c>
      <c r="AK208" s="40">
        <f>IF(R208="RECETTE","",IF(R208="PRINCIPAL AUTEUR",IF(OR(S208="",T208="",V208="",W208="",S208=0),"",IFERROR(IF(OR(VLOOKUP(UPPER(TRIM(SUBSTITUTE(T208,CHAR(160)," "))),AP4:AS49,2,FALSE)&lt;&gt;VLOOKUP(UPPER(TRIM(SUBSTITUTE(W208,CHAR(160)," "))),AP4:AS49,2,FALSE),AND(VLOOKUP(UPPER(TRIM(SUBSTITUTE(T208,CHAR(160)," "))),AP4:AS49,2,FALSE)="AUTRE",UPPER(TRIM(SUBSTITUTE(T208,CHAR(160)," ")))&lt;&gt;UPPER(TRIM(SUBSTITUTE(W208,CHAR(160)," "))))),"",(V208*VLOOKUP(UPPER(TRIM(SUBSTITUTE(W208,CHAR(160)," "))),AP4:AS49,3,FALSE))/(S208*VLOOKUP(UPPER(TRIM(SUBSTITUTE(T208,CHAR(160)," "))),AP4:AS49,3,FALSE))),"")),IFERROR(AK207,"")))</f>
        <v>1.6842105263157894</v>
      </c>
      <c r="AL208" s="40">
        <f t="shared" si="55"/>
        <v>2.5</v>
      </c>
      <c r="AM208" s="50" t="str">
        <f t="shared" si="56"/>
        <v>TRAVERS DE PORC AUX ÉPICES</v>
      </c>
      <c r="AN208" s="1"/>
      <c r="AO208" s="1"/>
      <c r="AP208" s="64" t="s">
        <v>441</v>
      </c>
      <c r="AQ208" s="1"/>
      <c r="AR208" s="1"/>
      <c r="AS208" s="1"/>
      <c r="BJ208" s="229">
        <v>1</v>
      </c>
    </row>
    <row r="209" spans="1:62" ht="20.100000000000001" customHeight="1" x14ac:dyDescent="0.25">
      <c r="A209" s="232" t="s">
        <v>237</v>
      </c>
      <c r="B209" s="178">
        <f t="shared" si="45"/>
        <v>0</v>
      </c>
      <c r="C209" s="156"/>
      <c r="D209" s="157"/>
      <c r="E209" s="157"/>
      <c r="F209" s="157"/>
      <c r="G209" s="157"/>
      <c r="H209" s="157"/>
      <c r="I209" s="158"/>
      <c r="J209" s="131" t="s">
        <v>237</v>
      </c>
      <c r="K209" s="255" t="str">
        <f t="shared" si="46"/>
        <v>A</v>
      </c>
      <c r="L209" s="341"/>
      <c r="M209" s="341"/>
      <c r="N209" s="341"/>
      <c r="O209" s="341"/>
      <c r="P209" s="341"/>
      <c r="Q209" s="1"/>
      <c r="R209" s="222"/>
      <c r="S209" s="224" t="s">
        <v>584</v>
      </c>
      <c r="T209" s="218" t="str">
        <f>IF(AND(COUNTIF(T211:T234,"*~**")=0,COUNTIF(T211:T234,"*~?*")=0),"",IF(COUNTIF(T211:T234,"*~**")&gt;0,COUNTIF(T211:T234,"*~**")&amp;" allergène"&amp;IF(COUNTIF(T211:T234,"*~**")&gt;1,"s","")&amp;" repéré"&amp;IF(COUNTIF(T211:T234,"*~**")&gt;1,"s","")&amp;" par *","")&amp;IF(AND(COUNTIF(T211:T234,"*~**")&gt;0,COUNTIF(T211:T234,"*~?*")&gt;0)," | ","")&amp;IF(COUNTIF(T211:T234,"*~?*")&gt;0,COUNTIF(T211:T234,"*~?*")&amp;" produit"&amp;IF(COUNTIF(T211:T234,"*~?*")&gt;1,"s","")&amp;" à vérifier par ?",""))</f>
        <v>2 allergènes repérés par * | 2 produits à vérifier par ?</v>
      </c>
      <c r="U209" s="225"/>
      <c r="V209" s="226"/>
      <c r="W209" s="217"/>
      <c r="X209" s="46" t="str">
        <f t="shared" si="50"/>
        <v/>
      </c>
      <c r="Y209" s="46" t="str">
        <f>IF(NOT(AND(LEFT(R209,1)="L",R209&lt;&gt;"LIGNE")),"",IF(UPPER(TRIM(W209))="QS","Qt. suffisante",IF(AJ209="","",IF(AF209="MASSE",IF(AJ209&gt;=1,"Kg","g"),IF(AF209="VOLUME",IF(AJ209&gt;=1,"L","cl"),IFERROR(VLOOKUP(UPPER(TRIM(V209)),AP4:AS49,4,FALSE),V209))))))</f>
        <v/>
      </c>
      <c r="Z209" s="78" t="str">
        <f t="shared" si="51"/>
        <v/>
      </c>
      <c r="AA209" s="45" t="str">
        <f>IF(NOT(AND(LEFT(R209,1)="L",R209&lt;&gt;"LIGNE")),"",IF(UPPER(TRIM(W209))="QS","Qt. suffisante",IF(AI209="","",IF(AF209="MASSE",IF(AI209&gt;=1,"Kg","g"),IF(AF209="VOLUME",IF(AI209&gt;=1,"L","cl"),IFERROR(VLOOKUP(UPPER(TRIM(V209)),AP4:AS49,4,FALSE),V209))))))</f>
        <v/>
      </c>
      <c r="AB209" s="47" t="str">
        <f t="shared" si="47"/>
        <v/>
      </c>
      <c r="AC209" s="47" t="str">
        <f t="shared" si="48"/>
        <v/>
      </c>
      <c r="AD209" s="47" t="str">
        <f t="shared" si="52"/>
        <v/>
      </c>
      <c r="AE209" s="1"/>
      <c r="AF209" s="48" t="str">
        <f>IF(NOT(AND(LEFT(R209,1)="L",R209&lt;&gt;"LIGNE")),"",IFERROR(VLOOKUP(UPPER(TRIM(V209)),AP4:AS49,2,FALSE),""))</f>
        <v/>
      </c>
      <c r="AG209" s="49" t="str">
        <f>IF(NOT(AND(LEFT(R209,1)="L",R209&lt;&gt;"LIGNE")),"",IFERROR(VLOOKUP(UPPER(TRIM(V209)),AP4:AS49,3,FALSE),""))</f>
        <v/>
      </c>
      <c r="AH209" s="49" t="str">
        <f t="shared" si="49"/>
        <v/>
      </c>
      <c r="AI209" s="49" t="str">
        <f t="shared" si="53"/>
        <v/>
      </c>
      <c r="AJ209" s="49" t="str">
        <f t="shared" si="54"/>
        <v/>
      </c>
      <c r="AK209" s="40">
        <f>IF(R209="RECETTE","",IF(R209="PRINCIPAL AUTEUR",IF(OR(S209="",T209="",V209="",W209="",S209=0),"",IFERROR(IF(OR(VLOOKUP(UPPER(TRIM(SUBSTITUTE(T209,CHAR(160)," "))),AP4:AS49,2,FALSE)&lt;&gt;VLOOKUP(UPPER(TRIM(SUBSTITUTE(W209,CHAR(160)," "))),AP4:AS49,2,FALSE),AND(VLOOKUP(UPPER(TRIM(SUBSTITUTE(T209,CHAR(160)," "))),AP4:AS49,2,FALSE)="AUTRE",UPPER(TRIM(SUBSTITUTE(T209,CHAR(160)," ")))&lt;&gt;UPPER(TRIM(SUBSTITUTE(W209,CHAR(160)," "))))),"",(V209*VLOOKUP(UPPER(TRIM(SUBSTITUTE(W209,CHAR(160)," "))),AP4:AS49,3,FALSE))/(S209*VLOOKUP(UPPER(TRIM(SUBSTITUTE(T209,CHAR(160)," "))),AP4:AS49,3,FALSE))),"")),IFERROR(AK208,"")))</f>
        <v>1.6842105263157894</v>
      </c>
      <c r="AL209" s="40">
        <f t="shared" si="55"/>
        <v>2.5</v>
      </c>
      <c r="AM209" s="50" t="str">
        <f t="shared" si="56"/>
        <v>TRAVERS DE PORC AUX ÉPICES</v>
      </c>
      <c r="AN209" s="1"/>
      <c r="AO209" s="1"/>
      <c r="AP209" s="64" t="s">
        <v>442</v>
      </c>
      <c r="AQ209" s="1"/>
      <c r="AR209" s="1"/>
      <c r="AS209" s="1"/>
      <c r="BJ209" s="229">
        <v>1</v>
      </c>
    </row>
    <row r="210" spans="1:62" ht="20.100000000000001" customHeight="1" x14ac:dyDescent="0.25">
      <c r="A210" s="232" t="s">
        <v>237</v>
      </c>
      <c r="B210" s="178">
        <f t="shared" si="45"/>
        <v>0</v>
      </c>
      <c r="C210" s="156"/>
      <c r="D210" s="157"/>
      <c r="E210" s="157"/>
      <c r="F210" s="157"/>
      <c r="G210" s="157"/>
      <c r="H210" s="157"/>
      <c r="I210" s="158"/>
      <c r="J210" s="131" t="s">
        <v>237</v>
      </c>
      <c r="K210" s="255" t="str">
        <f t="shared" si="46"/>
        <v>A</v>
      </c>
      <c r="L210" s="341"/>
      <c r="M210" s="341"/>
      <c r="N210" s="341"/>
      <c r="O210" s="341"/>
      <c r="P210" s="341"/>
      <c r="Q210" s="1"/>
      <c r="R210" s="220" t="s">
        <v>38</v>
      </c>
      <c r="S210" s="191" t="s">
        <v>39</v>
      </c>
      <c r="T210" s="191" t="s">
        <v>525</v>
      </c>
      <c r="U210" s="191" t="s">
        <v>40</v>
      </c>
      <c r="V210" s="191" t="s">
        <v>41</v>
      </c>
      <c r="W210" s="221" t="s">
        <v>42</v>
      </c>
      <c r="X210" s="46" t="str">
        <f t="shared" si="50"/>
        <v/>
      </c>
      <c r="Y210" s="46" t="str">
        <f>IF(NOT(AND(LEFT(R210,1)="L",R210&lt;&gt;"LIGNE")),"",IF(UPPER(TRIM(W210))="QS","Qt. suffisante",IF(AJ210="","",IF(AF210="MASSE",IF(AJ210&gt;=1,"Kg","g"),IF(AF210="VOLUME",IF(AJ210&gt;=1,"L","cl"),IFERROR(VLOOKUP(UPPER(TRIM(V210)),AP4:AS49,4,FALSE),V210))))))</f>
        <v/>
      </c>
      <c r="Z210" s="78" t="str">
        <f t="shared" si="51"/>
        <v/>
      </c>
      <c r="AA210" s="45" t="str">
        <f>IF(NOT(AND(LEFT(R210,1)="L",R210&lt;&gt;"LIGNE")),"",IF(UPPER(TRIM(W210))="QS","Qt. suffisante",IF(AI210="","",IF(AF210="MASSE",IF(AI210&gt;=1,"Kg","g"),IF(AF210="VOLUME",IF(AI210&gt;=1,"L","cl"),IFERROR(VLOOKUP(UPPER(TRIM(V210)),AP4:AS49,4,FALSE),V210))))))</f>
        <v/>
      </c>
      <c r="AB210" s="47" t="str">
        <f t="shared" si="47"/>
        <v/>
      </c>
      <c r="AC210" s="47" t="str">
        <f t="shared" si="48"/>
        <v/>
      </c>
      <c r="AD210" s="47" t="str">
        <f t="shared" si="52"/>
        <v/>
      </c>
      <c r="AE210" s="1"/>
      <c r="AF210" s="48" t="str">
        <f>IF(NOT(AND(LEFT(R210,1)="L",R210&lt;&gt;"LIGNE")),"",IFERROR(VLOOKUP(UPPER(TRIM(V210)),AP4:AS49,2,FALSE),""))</f>
        <v/>
      </c>
      <c r="AG210" s="49" t="str">
        <f>IF(NOT(AND(LEFT(R210,1)="L",R210&lt;&gt;"LIGNE")),"",IFERROR(VLOOKUP(UPPER(TRIM(V210)),AP4:AS49,3,FALSE),""))</f>
        <v/>
      </c>
      <c r="AH210" s="49" t="str">
        <f t="shared" si="49"/>
        <v/>
      </c>
      <c r="AI210" s="49" t="str">
        <f t="shared" si="53"/>
        <v/>
      </c>
      <c r="AJ210" s="49" t="str">
        <f t="shared" si="54"/>
        <v/>
      </c>
      <c r="AK210" s="40">
        <f>IF(R210="RECETTE","",IF(R210="PRINCIPAL AUTEUR",IF(OR(S210="",T210="",V210="",W210="",S210=0),"",IFERROR(IF(OR(VLOOKUP(UPPER(TRIM(SUBSTITUTE(T210,CHAR(160)," "))),AP4:AS49,2,FALSE)&lt;&gt;VLOOKUP(UPPER(TRIM(SUBSTITUTE(W210,CHAR(160)," "))),AP4:AS49,2,FALSE),AND(VLOOKUP(UPPER(TRIM(SUBSTITUTE(T210,CHAR(160)," "))),AP4:AS49,2,FALSE)="AUTRE",UPPER(TRIM(SUBSTITUTE(T210,CHAR(160)," ")))&lt;&gt;UPPER(TRIM(SUBSTITUTE(W210,CHAR(160)," "))))),"",(V210*VLOOKUP(UPPER(TRIM(SUBSTITUTE(W210,CHAR(160)," "))),AP4:AS49,3,FALSE))/(S210*VLOOKUP(UPPER(TRIM(SUBSTITUTE(T210,CHAR(160)," "))),AP4:AS49,3,FALSE))),"")),IFERROR(AK209,"")))</f>
        <v>1.6842105263157894</v>
      </c>
      <c r="AL210" s="40">
        <f t="shared" si="55"/>
        <v>2.5</v>
      </c>
      <c r="AM210" s="50" t="str">
        <f t="shared" si="56"/>
        <v>TRAVERS DE PORC AUX ÉPICES</v>
      </c>
      <c r="AN210" s="1"/>
      <c r="AO210" s="1"/>
      <c r="AP210" s="64" t="s">
        <v>443</v>
      </c>
      <c r="AQ210" s="1"/>
      <c r="AR210" s="1"/>
      <c r="AS210" s="1"/>
      <c r="BJ210" s="229">
        <v>1</v>
      </c>
    </row>
    <row r="211" spans="1:62" ht="20.100000000000001" customHeight="1" x14ac:dyDescent="0.25">
      <c r="A211" s="232" t="s">
        <v>237</v>
      </c>
      <c r="B211" s="178">
        <f t="shared" si="45"/>
        <v>0</v>
      </c>
      <c r="C211" s="156"/>
      <c r="D211" s="157"/>
      <c r="E211" s="157"/>
      <c r="F211" s="157"/>
      <c r="G211" s="157"/>
      <c r="H211" s="157"/>
      <c r="I211" s="158"/>
      <c r="J211" s="131" t="s">
        <v>237</v>
      </c>
      <c r="K211" s="255" t="str">
        <f t="shared" si="46"/>
        <v>A</v>
      </c>
      <c r="L211" s="341"/>
      <c r="M211" s="341"/>
      <c r="N211" s="341"/>
      <c r="O211" s="341"/>
      <c r="P211" s="341"/>
      <c r="Q211" s="1"/>
      <c r="R211" s="186" t="s">
        <v>43</v>
      </c>
      <c r="S211" s="168" t="s">
        <v>524</v>
      </c>
      <c r="T211" s="58" t="s">
        <v>137</v>
      </c>
      <c r="U211" s="59">
        <v>19</v>
      </c>
      <c r="V211" s="15" t="s">
        <v>323</v>
      </c>
      <c r="W211" s="60"/>
      <c r="X211" s="46">
        <f t="shared" si="50"/>
        <v>47.5</v>
      </c>
      <c r="Y211" s="46" t="str">
        <f>IF(NOT(AND(LEFT(R211,1)="L",R211&lt;&gt;"LIGNE")),"",IF(UPPER(TRIM(W211))="QS","Qt. suffisante",IF(AJ211="","",IF(AF211="MASSE",IF(AJ211&gt;=1,"Kg","g"),IF(AF211="VOLUME",IF(AJ211&gt;=1,"L","cl"),IFERROR(VLOOKUP(UPPER(TRIM(V211)),AP4:AS49,4,FALSE),V211))))))</f>
        <v>Kg</v>
      </c>
      <c r="Z211" s="78">
        <f t="shared" si="51"/>
        <v>32</v>
      </c>
      <c r="AA211" s="45" t="str">
        <f>IF(NOT(AND(LEFT(R211,1)="L",R211&lt;&gt;"LIGNE")),"",IF(UPPER(TRIM(W211))="QS","Qt. suffisante",IF(AI211="","",IF(AF211="MASSE",IF(AI211&gt;=1,"Kg","g"),IF(AF211="VOLUME",IF(AI211&gt;=1,"L","cl"),IFERROR(VLOOKUP(UPPER(TRIM(V211)),AP4:AS49,4,FALSE),V211))))))</f>
        <v>Kg</v>
      </c>
      <c r="AB211" s="47" t="str">
        <f t="shared" si="47"/>
        <v>OK</v>
      </c>
      <c r="AC211" s="47" t="str">
        <f t="shared" si="48"/>
        <v/>
      </c>
      <c r="AD211" s="47" t="str">
        <f t="shared" si="52"/>
        <v/>
      </c>
      <c r="AE211" s="1"/>
      <c r="AF211" s="48" t="str">
        <f>IF(NOT(AND(LEFT(R211,1)="L",R211&lt;&gt;"LIGNE")),"",IFERROR(VLOOKUP(UPPER(TRIM(V211)),AP4:AS49,2,FALSE),""))</f>
        <v>MASSE</v>
      </c>
      <c r="AG211" s="49">
        <f>IF(NOT(AND(LEFT(R211,1)="L",R211&lt;&gt;"LIGNE")),"",IFERROR(VLOOKUP(UPPER(TRIM(V211)),AP4:AS49,3,FALSE),""))</f>
        <v>1</v>
      </c>
      <c r="AH211" s="49">
        <f t="shared" si="49"/>
        <v>19</v>
      </c>
      <c r="AI211" s="49">
        <f t="shared" si="53"/>
        <v>32</v>
      </c>
      <c r="AJ211" s="49">
        <f t="shared" si="54"/>
        <v>47.5</v>
      </c>
      <c r="AK211" s="40">
        <f>IF(R211="RECETTE","",IF(R211="PRINCIPAL AUTEUR",IF(OR(S211="",T211="",V211="",W211="",S211=0),"",IFERROR(IF(OR(VLOOKUP(UPPER(TRIM(SUBSTITUTE(T211,CHAR(160)," "))),AP4:AS49,2,FALSE)&lt;&gt;VLOOKUP(UPPER(TRIM(SUBSTITUTE(W211,CHAR(160)," "))),AP4:AS49,2,FALSE),AND(VLOOKUP(UPPER(TRIM(SUBSTITUTE(T211,CHAR(160)," "))),AP4:AS49,2,FALSE)="AUTRE",UPPER(TRIM(SUBSTITUTE(T211,CHAR(160)," ")))&lt;&gt;UPPER(TRIM(SUBSTITUTE(W211,CHAR(160)," "))))),"",(V211*VLOOKUP(UPPER(TRIM(SUBSTITUTE(W211,CHAR(160)," "))),AP4:AS49,3,FALSE))/(S211*VLOOKUP(UPPER(TRIM(SUBSTITUTE(T211,CHAR(160)," "))),AP4:AS49,3,FALSE))),"")),IFERROR(AK210,"")))</f>
        <v>1.6842105263157894</v>
      </c>
      <c r="AL211" s="40">
        <f t="shared" si="55"/>
        <v>2.5</v>
      </c>
      <c r="AM211" s="50" t="str">
        <f t="shared" si="56"/>
        <v>TRAVERS DE PORC AUX ÉPICES</v>
      </c>
      <c r="AN211" s="1"/>
      <c r="AO211" s="1"/>
      <c r="AP211" s="64" t="s">
        <v>367</v>
      </c>
      <c r="AQ211" s="1"/>
      <c r="AR211" s="1"/>
      <c r="AS211" s="1"/>
      <c r="BJ211" s="229">
        <v>1</v>
      </c>
    </row>
    <row r="212" spans="1:62" ht="20.100000000000001" customHeight="1" x14ac:dyDescent="0.25">
      <c r="A212" s="232" t="s">
        <v>237</v>
      </c>
      <c r="B212" s="178">
        <f t="shared" si="45"/>
        <v>0</v>
      </c>
      <c r="C212" s="156"/>
      <c r="D212" s="157"/>
      <c r="E212" s="157"/>
      <c r="F212" s="157"/>
      <c r="G212" s="157"/>
      <c r="H212" s="157"/>
      <c r="I212" s="158"/>
      <c r="J212" s="131" t="s">
        <v>237</v>
      </c>
      <c r="K212" s="255" t="str">
        <f t="shared" si="46"/>
        <v>A</v>
      </c>
      <c r="L212" s="341"/>
      <c r="M212" s="341"/>
      <c r="N212" s="341"/>
      <c r="O212" s="341"/>
      <c r="P212" s="341"/>
      <c r="Q212" s="1"/>
      <c r="R212" s="186" t="str" cm="1">
        <f t="array" ref="R212">IF(ISBLANK(V212),"","L"&amp;TEXT(--RIGHT(LOOKUP(2,1/(R211:R211&lt;&gt;""),R211:R211),3)+1,"000"))</f>
        <v>L002</v>
      </c>
      <c r="S212" s="61"/>
      <c r="T212" s="62" t="s">
        <v>138</v>
      </c>
      <c r="U212" s="63">
        <v>150</v>
      </c>
      <c r="V212" s="21" t="s">
        <v>272</v>
      </c>
      <c r="W212" s="60"/>
      <c r="X212" s="46">
        <f t="shared" si="50"/>
        <v>375</v>
      </c>
      <c r="Y212" s="46" t="str">
        <f>IF(NOT(AND(LEFT(R212,1)="L",R212&lt;&gt;"LIGNE")),"",IF(UPPER(TRIM(W212))="QS","Qt. suffisante",IF(AJ212="","",IF(AF212="MASSE",IF(AJ212&gt;=1,"Kg","g"),IF(AF212="VOLUME",IF(AJ212&gt;=1,"L","cl"),IFERROR(VLOOKUP(UPPER(TRIM(V212)),AP4:AS49,4,FALSE),V212))))))</f>
        <v>g</v>
      </c>
      <c r="Z212" s="78">
        <f t="shared" si="51"/>
        <v>253</v>
      </c>
      <c r="AA212" s="45" t="str">
        <f>IF(NOT(AND(LEFT(R212,1)="L",R212&lt;&gt;"LIGNE")),"",IF(UPPER(TRIM(W212))="QS","Qt. suffisante",IF(AI212="","",IF(AF212="MASSE",IF(AI212&gt;=1,"Kg","g"),IF(AF212="VOLUME",IF(AI212&gt;=1,"L","cl"),IFERROR(VLOOKUP(UPPER(TRIM(V212)),AP4:AS49,4,FALSE),V212))))))</f>
        <v>g</v>
      </c>
      <c r="AB212" s="47" t="str">
        <f t="shared" si="47"/>
        <v>OK</v>
      </c>
      <c r="AC212" s="47" t="str">
        <f t="shared" si="48"/>
        <v/>
      </c>
      <c r="AD212" s="47" t="str">
        <f t="shared" si="52"/>
        <v/>
      </c>
      <c r="AE212" s="1"/>
      <c r="AF212" s="48" t="str">
        <f>IF(NOT(AND(LEFT(R212,1)="L",R212&lt;&gt;"LIGNE")),"",IFERROR(VLOOKUP(UPPER(TRIM(V212)),AP4:AS49,2,FALSE),""))</f>
        <v>MASSE</v>
      </c>
      <c r="AG212" s="49">
        <f>IF(NOT(AND(LEFT(R212,1)="L",R212&lt;&gt;"LIGNE")),"",IFERROR(VLOOKUP(UPPER(TRIM(V212)),AP4:AS49,3,FALSE),""))</f>
        <v>1E-3</v>
      </c>
      <c r="AH212" s="49">
        <f t="shared" si="49"/>
        <v>0.15</v>
      </c>
      <c r="AI212" s="49">
        <f t="shared" si="53"/>
        <v>0.25263157894736837</v>
      </c>
      <c r="AJ212" s="49">
        <f t="shared" si="54"/>
        <v>0.375</v>
      </c>
      <c r="AK212" s="40">
        <f>IF(R212="RECETTE","",IF(R212="PRINCIPAL AUTEUR",IF(OR(S212="",T212="",V212="",W212="",S212=0),"",IFERROR(IF(OR(VLOOKUP(UPPER(TRIM(SUBSTITUTE(T212,CHAR(160)," "))),AP4:AS49,2,FALSE)&lt;&gt;VLOOKUP(UPPER(TRIM(SUBSTITUTE(W212,CHAR(160)," "))),AP4:AS49,2,FALSE),AND(VLOOKUP(UPPER(TRIM(SUBSTITUTE(T212,CHAR(160)," "))),AP4:AS49,2,FALSE)="AUTRE",UPPER(TRIM(SUBSTITUTE(T212,CHAR(160)," ")))&lt;&gt;UPPER(TRIM(SUBSTITUTE(W212,CHAR(160)," "))))),"",(V212*VLOOKUP(UPPER(TRIM(SUBSTITUTE(W212,CHAR(160)," "))),AP4:AS49,3,FALSE))/(S212*VLOOKUP(UPPER(TRIM(SUBSTITUTE(T212,CHAR(160)," "))),AP4:AS49,3,FALSE))),"")),IFERROR(AK211,"")))</f>
        <v>1.6842105263157894</v>
      </c>
      <c r="AL212" s="40">
        <f t="shared" si="55"/>
        <v>2.5</v>
      </c>
      <c r="AM212" s="50" t="str">
        <f t="shared" si="56"/>
        <v>TRAVERS DE PORC AUX ÉPICES</v>
      </c>
      <c r="AN212" s="1"/>
      <c r="AO212" s="1"/>
      <c r="AP212" s="65" t="s">
        <v>444</v>
      </c>
      <c r="AQ212" s="1"/>
      <c r="AR212" s="1"/>
      <c r="AS212" s="1"/>
      <c r="BJ212" s="229">
        <v>1</v>
      </c>
    </row>
    <row r="213" spans="1:62" ht="20.100000000000001" customHeight="1" x14ac:dyDescent="0.25">
      <c r="A213" s="232" t="s">
        <v>237</v>
      </c>
      <c r="B213" s="178">
        <f t="shared" si="45"/>
        <v>0</v>
      </c>
      <c r="C213" s="156"/>
      <c r="D213" s="157"/>
      <c r="E213" s="157"/>
      <c r="F213" s="157"/>
      <c r="G213" s="157"/>
      <c r="H213" s="157"/>
      <c r="I213" s="158"/>
      <c r="J213" s="131" t="s">
        <v>237</v>
      </c>
      <c r="K213" s="255" t="str">
        <f t="shared" si="46"/>
        <v>A</v>
      </c>
      <c r="L213" s="341"/>
      <c r="M213" s="341"/>
      <c r="N213" s="341"/>
      <c r="O213" s="341"/>
      <c r="P213" s="341"/>
      <c r="Q213" s="1"/>
      <c r="R213" s="186" t="str" cm="1">
        <f t="array" ref="R213">IF(ISBLANK(V213),"","L"&amp;TEXT(--RIGHT(LOOKUP(2,1/(R211:R212&lt;&gt;""),R211:R212),3)+1,"000"))</f>
        <v>L003</v>
      </c>
      <c r="S213" s="61"/>
      <c r="T213" s="62" t="s">
        <v>123</v>
      </c>
      <c r="U213" s="63">
        <v>150</v>
      </c>
      <c r="V213" s="21" t="s">
        <v>272</v>
      </c>
      <c r="W213" s="60"/>
      <c r="X213" s="46">
        <f t="shared" si="50"/>
        <v>375</v>
      </c>
      <c r="Y213" s="46" t="str">
        <f>IF(NOT(AND(LEFT(R213,1)="L",R213&lt;&gt;"LIGNE")),"",IF(UPPER(TRIM(W213))="QS","Qt. suffisante",IF(AJ213="","",IF(AF213="MASSE",IF(AJ213&gt;=1,"Kg","g"),IF(AF213="VOLUME",IF(AJ213&gt;=1,"L","cl"),IFERROR(VLOOKUP(UPPER(TRIM(V213)),AP4:AS49,4,FALSE),V213))))))</f>
        <v>g</v>
      </c>
      <c r="Z213" s="78">
        <f t="shared" si="51"/>
        <v>253</v>
      </c>
      <c r="AA213" s="45" t="str">
        <f>IF(NOT(AND(LEFT(R213,1)="L",R213&lt;&gt;"LIGNE")),"",IF(UPPER(TRIM(W213))="QS","Qt. suffisante",IF(AI213="","",IF(AF213="MASSE",IF(AI213&gt;=1,"Kg","g"),IF(AF213="VOLUME",IF(AI213&gt;=1,"L","cl"),IFERROR(VLOOKUP(UPPER(TRIM(V213)),AP4:AS49,4,FALSE),V213))))))</f>
        <v>g</v>
      </c>
      <c r="AB213" s="47" t="str">
        <f t="shared" si="47"/>
        <v>OK</v>
      </c>
      <c r="AC213" s="47" t="str">
        <f t="shared" si="48"/>
        <v/>
      </c>
      <c r="AD213" s="47" t="str">
        <f t="shared" si="52"/>
        <v/>
      </c>
      <c r="AE213" s="1"/>
      <c r="AF213" s="48" t="str">
        <f>IF(NOT(AND(LEFT(R213,1)="L",R213&lt;&gt;"LIGNE")),"",IFERROR(VLOOKUP(UPPER(TRIM(V213)),AP4:AS49,2,FALSE),""))</f>
        <v>MASSE</v>
      </c>
      <c r="AG213" s="49">
        <f>IF(NOT(AND(LEFT(R213,1)="L",R213&lt;&gt;"LIGNE")),"",IFERROR(VLOOKUP(UPPER(TRIM(V213)),AP4:AS49,3,FALSE),""))</f>
        <v>1E-3</v>
      </c>
      <c r="AH213" s="49">
        <f t="shared" si="49"/>
        <v>0.15</v>
      </c>
      <c r="AI213" s="49">
        <f t="shared" si="53"/>
        <v>0.25263157894736837</v>
      </c>
      <c r="AJ213" s="49">
        <f t="shared" si="54"/>
        <v>0.375</v>
      </c>
      <c r="AK213" s="40">
        <f>IF(R213="RECETTE","",IF(R213="PRINCIPAL AUTEUR",IF(OR(S213="",T213="",V213="",W213="",S213=0),"",IFERROR(IF(OR(VLOOKUP(UPPER(TRIM(SUBSTITUTE(T213,CHAR(160)," "))),AP4:AS49,2,FALSE)&lt;&gt;VLOOKUP(UPPER(TRIM(SUBSTITUTE(W213,CHAR(160)," "))),AP4:AS49,2,FALSE),AND(VLOOKUP(UPPER(TRIM(SUBSTITUTE(T213,CHAR(160)," "))),AP4:AS49,2,FALSE)="AUTRE",UPPER(TRIM(SUBSTITUTE(T213,CHAR(160)," ")))&lt;&gt;UPPER(TRIM(SUBSTITUTE(W213,CHAR(160)," "))))),"",(V213*VLOOKUP(UPPER(TRIM(SUBSTITUTE(W213,CHAR(160)," "))),AP4:AS49,3,FALSE))/(S213*VLOOKUP(UPPER(TRIM(SUBSTITUTE(T213,CHAR(160)," "))),AP4:AS49,3,FALSE))),"")),IFERROR(AK212,"")))</f>
        <v>1.6842105263157894</v>
      </c>
      <c r="AL213" s="40">
        <f t="shared" si="55"/>
        <v>2.5</v>
      </c>
      <c r="AM213" s="50" t="str">
        <f t="shared" si="56"/>
        <v>TRAVERS DE PORC AUX ÉPICES</v>
      </c>
      <c r="AN213" s="1"/>
      <c r="AO213" s="1"/>
      <c r="AP213" s="60" t="s">
        <v>62</v>
      </c>
      <c r="AQ213" s="1"/>
      <c r="AR213" s="1"/>
      <c r="AS213" s="1"/>
      <c r="BJ213" s="229">
        <v>1</v>
      </c>
    </row>
    <row r="214" spans="1:62" ht="20.100000000000001" customHeight="1" x14ac:dyDescent="0.25">
      <c r="A214" s="232" t="s">
        <v>237</v>
      </c>
      <c r="B214" s="178">
        <f t="shared" si="45"/>
        <v>0</v>
      </c>
      <c r="C214" s="156"/>
      <c r="D214" s="157"/>
      <c r="E214" s="157"/>
      <c r="F214" s="157"/>
      <c r="G214" s="157"/>
      <c r="H214" s="157"/>
      <c r="I214" s="158"/>
      <c r="J214" s="131" t="s">
        <v>237</v>
      </c>
      <c r="K214" s="255" t="str">
        <f t="shared" si="46"/>
        <v>A</v>
      </c>
      <c r="L214" s="341"/>
      <c r="M214" s="341"/>
      <c r="N214" s="341"/>
      <c r="O214" s="341"/>
      <c r="P214" s="341"/>
      <c r="Q214" s="1"/>
      <c r="R214" s="186" t="str" cm="1">
        <f t="array" ref="R214">IF(ISBLANK(V214),"","L"&amp;TEXT(--RIGHT(LOOKUP(2,1/(R211:R213&lt;&gt;""),R211:R213),3)+1,"000"))</f>
        <v>L004</v>
      </c>
      <c r="S214" s="61"/>
      <c r="T214" s="62" t="s">
        <v>90</v>
      </c>
      <c r="U214" s="63">
        <v>70</v>
      </c>
      <c r="V214" s="55" t="s">
        <v>312</v>
      </c>
      <c r="W214" s="60"/>
      <c r="X214" s="46">
        <f t="shared" si="50"/>
        <v>1.75</v>
      </c>
      <c r="Y214" s="46" t="str">
        <f>IF(NOT(AND(LEFT(R214,1)="L",R214&lt;&gt;"LIGNE")),"",IF(UPPER(TRIM(W214))="QS","Qt. suffisante",IF(AJ214="","",IF(AF214="MASSE",IF(AJ214&gt;=1,"Kg","g"),IF(AF214="VOLUME",IF(AJ214&gt;=1,"L","cl"),IFERROR(VLOOKUP(UPPER(TRIM(V214)),AP4:AS49,4,FALSE),V214))))))</f>
        <v>L</v>
      </c>
      <c r="Z214" s="78">
        <f t="shared" si="51"/>
        <v>1.18</v>
      </c>
      <c r="AA214" s="45" t="str">
        <f>IF(NOT(AND(LEFT(R214,1)="L",R214&lt;&gt;"LIGNE")),"",IF(UPPER(TRIM(W214))="QS","Qt. suffisante",IF(AI214="","",IF(AF214="MASSE",IF(AI214&gt;=1,"Kg","g"),IF(AF214="VOLUME",IF(AI214&gt;=1,"L","cl"),IFERROR(VLOOKUP(UPPER(TRIM(V214)),AP4:AS49,4,FALSE),V214))))))</f>
        <v>L</v>
      </c>
      <c r="AB214" s="47" t="str">
        <f t="shared" si="47"/>
        <v>OK</v>
      </c>
      <c r="AC214" s="47" t="str">
        <f t="shared" si="48"/>
        <v/>
      </c>
      <c r="AD214" s="47" t="str">
        <f t="shared" si="52"/>
        <v/>
      </c>
      <c r="AE214" s="1"/>
      <c r="AF214" s="48" t="str">
        <f>IF(NOT(AND(LEFT(R214,1)="L",R214&lt;&gt;"LIGNE")),"",IFERROR(VLOOKUP(UPPER(TRIM(V214)),AP4:AS49,2,FALSE),""))</f>
        <v>VOLUME</v>
      </c>
      <c r="AG214" s="49">
        <f>IF(NOT(AND(LEFT(R214,1)="L",R214&lt;&gt;"LIGNE")),"",IFERROR(VLOOKUP(UPPER(TRIM(V214)),AP4:AS49,3,FALSE),""))</f>
        <v>0.01</v>
      </c>
      <c r="AH214" s="49">
        <f t="shared" si="49"/>
        <v>0.70000000000000007</v>
      </c>
      <c r="AI214" s="49">
        <f t="shared" si="53"/>
        <v>1.1789473684210527</v>
      </c>
      <c r="AJ214" s="49">
        <f t="shared" si="54"/>
        <v>1.7500000000000002</v>
      </c>
      <c r="AK214" s="40">
        <f>IF(R214="RECETTE","",IF(R214="PRINCIPAL AUTEUR",IF(OR(S214="",T214="",V214="",W214="",S214=0),"",IFERROR(IF(OR(VLOOKUP(UPPER(TRIM(SUBSTITUTE(T214,CHAR(160)," "))),AP4:AS49,2,FALSE)&lt;&gt;VLOOKUP(UPPER(TRIM(SUBSTITUTE(W214,CHAR(160)," "))),AP4:AS49,2,FALSE),AND(VLOOKUP(UPPER(TRIM(SUBSTITUTE(T214,CHAR(160)," "))),AP4:AS49,2,FALSE)="AUTRE",UPPER(TRIM(SUBSTITUTE(T214,CHAR(160)," ")))&lt;&gt;UPPER(TRIM(SUBSTITUTE(W214,CHAR(160)," "))))),"",(V214*VLOOKUP(UPPER(TRIM(SUBSTITUTE(W214,CHAR(160)," "))),AP4:AS49,3,FALSE))/(S214*VLOOKUP(UPPER(TRIM(SUBSTITUTE(T214,CHAR(160)," "))),AP4:AS49,3,FALSE))),"")),IFERROR(AK213,"")))</f>
        <v>1.6842105263157894</v>
      </c>
      <c r="AL214" s="40">
        <f t="shared" si="55"/>
        <v>2.5</v>
      </c>
      <c r="AM214" s="50" t="str">
        <f t="shared" si="56"/>
        <v>TRAVERS DE PORC AUX ÉPICES</v>
      </c>
      <c r="AN214" s="1"/>
      <c r="AO214" s="1"/>
      <c r="AP214" s="65" t="s">
        <v>445</v>
      </c>
      <c r="AQ214" s="1"/>
      <c r="AR214" s="1"/>
      <c r="AS214" s="1"/>
      <c r="BJ214" s="229">
        <v>1</v>
      </c>
    </row>
    <row r="215" spans="1:62" ht="20.100000000000001" customHeight="1" x14ac:dyDescent="0.25">
      <c r="A215" s="232" t="s">
        <v>237</v>
      </c>
      <c r="B215" s="178">
        <f t="shared" si="45"/>
        <v>0</v>
      </c>
      <c r="C215" s="156"/>
      <c r="D215" s="157"/>
      <c r="E215" s="157"/>
      <c r="F215" s="157"/>
      <c r="G215" s="157"/>
      <c r="H215" s="157"/>
      <c r="I215" s="158"/>
      <c r="J215" s="131" t="s">
        <v>237</v>
      </c>
      <c r="K215" s="255" t="str">
        <f t="shared" si="46"/>
        <v>A</v>
      </c>
      <c r="L215" s="341"/>
      <c r="M215" s="341"/>
      <c r="N215" s="341"/>
      <c r="O215" s="341"/>
      <c r="P215" s="341"/>
      <c r="Q215" s="1"/>
      <c r="R215" s="186" t="str" cm="1">
        <f t="array" ref="R215">IF(ISBLANK(V215),"","L"&amp;TEXT(--RIGHT(LOOKUP(2,1/(R211:R214&lt;&gt;""),R211:R214),3)+1,"000"))</f>
        <v>L005</v>
      </c>
      <c r="S215" s="61"/>
      <c r="T215" s="62" t="s">
        <v>125</v>
      </c>
      <c r="U215" s="63">
        <v>750</v>
      </c>
      <c r="V215" s="21" t="s">
        <v>272</v>
      </c>
      <c r="W215" s="60"/>
      <c r="X215" s="46">
        <f t="shared" si="50"/>
        <v>1.88</v>
      </c>
      <c r="Y215" s="46" t="str">
        <f>IF(NOT(AND(LEFT(R215,1)="L",R215&lt;&gt;"LIGNE")),"",IF(UPPER(TRIM(W215))="QS","Qt. suffisante",IF(AJ215="","",IF(AF215="MASSE",IF(AJ215&gt;=1,"Kg","g"),IF(AF215="VOLUME",IF(AJ215&gt;=1,"L","cl"),IFERROR(VLOOKUP(UPPER(TRIM(V215)),AP4:AS49,4,FALSE),V215))))))</f>
        <v>Kg</v>
      </c>
      <c r="Z215" s="78">
        <f t="shared" si="51"/>
        <v>1.26</v>
      </c>
      <c r="AA215" s="45" t="str">
        <f>IF(NOT(AND(LEFT(R215,1)="L",R215&lt;&gt;"LIGNE")),"",IF(UPPER(TRIM(W215))="QS","Qt. suffisante",IF(AI215="","",IF(AF215="MASSE",IF(AI215&gt;=1,"Kg","g"),IF(AF215="VOLUME",IF(AI215&gt;=1,"L","cl"),IFERROR(VLOOKUP(UPPER(TRIM(V215)),AP4:AS49,4,FALSE),V215))))))</f>
        <v>Kg</v>
      </c>
      <c r="AB215" s="47" t="str">
        <f t="shared" si="47"/>
        <v>OK</v>
      </c>
      <c r="AC215" s="47" t="str">
        <f t="shared" si="48"/>
        <v/>
      </c>
      <c r="AD215" s="47" t="str">
        <f t="shared" si="52"/>
        <v/>
      </c>
      <c r="AE215" s="1"/>
      <c r="AF215" s="48" t="str">
        <f>IF(NOT(AND(LEFT(R215,1)="L",R215&lt;&gt;"LIGNE")),"",IFERROR(VLOOKUP(UPPER(TRIM(V215)),AP4:AS49,2,FALSE),""))</f>
        <v>MASSE</v>
      </c>
      <c r="AG215" s="49">
        <f>IF(NOT(AND(LEFT(R215,1)="L",R215&lt;&gt;"LIGNE")),"",IFERROR(VLOOKUP(UPPER(TRIM(V215)),AP4:AS49,3,FALSE),""))</f>
        <v>1E-3</v>
      </c>
      <c r="AH215" s="49">
        <f t="shared" si="49"/>
        <v>0.75</v>
      </c>
      <c r="AI215" s="49">
        <f t="shared" si="53"/>
        <v>1.263157894736842</v>
      </c>
      <c r="AJ215" s="49">
        <f t="shared" si="54"/>
        <v>1.875</v>
      </c>
      <c r="AK215" s="40">
        <f>IF(R215="RECETTE","",IF(R215="PRINCIPAL AUTEUR",IF(OR(S215="",T215="",V215="",W215="",S215=0),"",IFERROR(IF(OR(VLOOKUP(UPPER(TRIM(SUBSTITUTE(T215,CHAR(160)," "))),AP4:AS49,2,FALSE)&lt;&gt;VLOOKUP(UPPER(TRIM(SUBSTITUTE(W215,CHAR(160)," "))),AP4:AS49,2,FALSE),AND(VLOOKUP(UPPER(TRIM(SUBSTITUTE(T215,CHAR(160)," "))),AP4:AS49,2,FALSE)="AUTRE",UPPER(TRIM(SUBSTITUTE(T215,CHAR(160)," ")))&lt;&gt;UPPER(TRIM(SUBSTITUTE(W215,CHAR(160)," "))))),"",(V215*VLOOKUP(UPPER(TRIM(SUBSTITUTE(W215,CHAR(160)," "))),AP4:AS49,3,FALSE))/(S215*VLOOKUP(UPPER(TRIM(SUBSTITUTE(T215,CHAR(160)," "))),AP4:AS49,3,FALSE))),"")),IFERROR(AK214,"")))</f>
        <v>1.6842105263157894</v>
      </c>
      <c r="AL215" s="40">
        <f t="shared" si="55"/>
        <v>2.5</v>
      </c>
      <c r="AM215" s="50" t="str">
        <f t="shared" si="56"/>
        <v>TRAVERS DE PORC AUX ÉPICES</v>
      </c>
      <c r="AN215" s="1"/>
      <c r="AO215" s="1"/>
      <c r="AP215" s="65" t="s">
        <v>446</v>
      </c>
      <c r="AQ215" s="1"/>
      <c r="AR215" s="1"/>
      <c r="AS215" s="1"/>
      <c r="BJ215" s="229">
        <v>1</v>
      </c>
    </row>
    <row r="216" spans="1:62" ht="20.100000000000001" customHeight="1" x14ac:dyDescent="0.25">
      <c r="A216" s="232" t="s">
        <v>237</v>
      </c>
      <c r="B216" s="178">
        <f t="shared" si="45"/>
        <v>0</v>
      </c>
      <c r="C216" s="156"/>
      <c r="D216" s="157"/>
      <c r="E216" s="157"/>
      <c r="F216" s="157"/>
      <c r="G216" s="157"/>
      <c r="H216" s="157"/>
      <c r="I216" s="158"/>
      <c r="J216" s="131"/>
      <c r="K216" s="255" t="str">
        <f t="shared" si="46"/>
        <v>A</v>
      </c>
      <c r="L216" s="341"/>
      <c r="M216" s="341"/>
      <c r="N216" s="341"/>
      <c r="O216" s="341"/>
      <c r="P216" s="341"/>
      <c r="Q216" s="1"/>
      <c r="R216" s="186" t="str" cm="1">
        <f t="array" ref="R216">IF(ISBLANK(V216),"","L"&amp;TEXT(--RIGHT(LOOKUP(2,1/(R211:R215&lt;&gt;""),R211:R215),3)+1,"000"))</f>
        <v>L006</v>
      </c>
      <c r="S216" s="61"/>
      <c r="T216" s="62" t="s">
        <v>139</v>
      </c>
      <c r="U216" s="63">
        <v>25</v>
      </c>
      <c r="V216" s="55" t="s">
        <v>312</v>
      </c>
      <c r="W216" s="60"/>
      <c r="X216" s="46">
        <f t="shared" si="50"/>
        <v>63</v>
      </c>
      <c r="Y216" s="46" t="str">
        <f>IF(NOT(AND(LEFT(R216,1)="L",R216&lt;&gt;"LIGNE")),"",IF(UPPER(TRIM(W216))="QS","Qt. suffisante",IF(AJ216="","",IF(AF216="MASSE",IF(AJ216&gt;=1,"Kg","g"),IF(AF216="VOLUME",IF(AJ216&gt;=1,"L","cl"),IFERROR(VLOOKUP(UPPER(TRIM(V216)),AP4:AS49,4,FALSE),V216))))))</f>
        <v>cl</v>
      </c>
      <c r="Z216" s="78">
        <f t="shared" si="51"/>
        <v>42</v>
      </c>
      <c r="AA216" s="45" t="str">
        <f>IF(NOT(AND(LEFT(R216,1)="L",R216&lt;&gt;"LIGNE")),"",IF(UPPER(TRIM(W216))="QS","Qt. suffisante",IF(AI216="","",IF(AF216="MASSE",IF(AI216&gt;=1,"Kg","g"),IF(AF216="VOLUME",IF(AI216&gt;=1,"L","cl"),IFERROR(VLOOKUP(UPPER(TRIM(V216)),AP4:AS49,4,FALSE),V216))))))</f>
        <v>cl</v>
      </c>
      <c r="AB216" s="47" t="str">
        <f t="shared" si="47"/>
        <v>OK</v>
      </c>
      <c r="AC216" s="47" t="str">
        <f t="shared" si="48"/>
        <v/>
      </c>
      <c r="AD216" s="47" t="str">
        <f t="shared" si="52"/>
        <v/>
      </c>
      <c r="AE216" s="1"/>
      <c r="AF216" s="48" t="str">
        <f>IF(NOT(AND(LEFT(R216,1)="L",R216&lt;&gt;"LIGNE")),"",IFERROR(VLOOKUP(UPPER(TRIM(V216)),AP4:AS49,2,FALSE),""))</f>
        <v>VOLUME</v>
      </c>
      <c r="AG216" s="49">
        <f>IF(NOT(AND(LEFT(R216,1)="L",R216&lt;&gt;"LIGNE")),"",IFERROR(VLOOKUP(UPPER(TRIM(V216)),AP4:AS49,3,FALSE),""))</f>
        <v>0.01</v>
      </c>
      <c r="AH216" s="49">
        <f t="shared" si="49"/>
        <v>0.25</v>
      </c>
      <c r="AI216" s="49">
        <f t="shared" si="53"/>
        <v>0.42105263157894735</v>
      </c>
      <c r="AJ216" s="49">
        <f t="shared" si="54"/>
        <v>0.625</v>
      </c>
      <c r="AK216" s="40">
        <f>IF(R216="RECETTE","",IF(R216="PRINCIPAL AUTEUR",IF(OR(S216="",T216="",V216="",W216="",S216=0),"",IFERROR(IF(OR(VLOOKUP(UPPER(TRIM(SUBSTITUTE(T216,CHAR(160)," "))),AP4:AS49,2,FALSE)&lt;&gt;VLOOKUP(UPPER(TRIM(SUBSTITUTE(W216,CHAR(160)," "))),AP4:AS49,2,FALSE),AND(VLOOKUP(UPPER(TRIM(SUBSTITUTE(T216,CHAR(160)," "))),AP4:AS49,2,FALSE)="AUTRE",UPPER(TRIM(SUBSTITUTE(T216,CHAR(160)," ")))&lt;&gt;UPPER(TRIM(SUBSTITUTE(W216,CHAR(160)," "))))),"",(V216*VLOOKUP(UPPER(TRIM(SUBSTITUTE(W216,CHAR(160)," "))),AP4:AS49,3,FALSE))/(S216*VLOOKUP(UPPER(TRIM(SUBSTITUTE(T216,CHAR(160)," "))),AP4:AS49,3,FALSE))),"")),IFERROR(AK215,"")))</f>
        <v>1.6842105263157894</v>
      </c>
      <c r="AL216" s="40">
        <f t="shared" si="55"/>
        <v>2.5</v>
      </c>
      <c r="AM216" s="50" t="str">
        <f t="shared" si="56"/>
        <v>TRAVERS DE PORC AUX ÉPICES</v>
      </c>
      <c r="AN216" s="1"/>
      <c r="AO216" s="1"/>
      <c r="AP216" s="65" t="s">
        <v>447</v>
      </c>
      <c r="AQ216" s="1"/>
      <c r="AR216" s="1"/>
      <c r="AS216" s="1"/>
      <c r="BJ216" s="229">
        <v>1</v>
      </c>
    </row>
    <row r="217" spans="1:62" ht="20.100000000000001" customHeight="1" x14ac:dyDescent="0.25">
      <c r="A217" s="232" t="s">
        <v>237</v>
      </c>
      <c r="B217" s="178">
        <f t="shared" si="45"/>
        <v>0</v>
      </c>
      <c r="C217" s="156"/>
      <c r="D217" s="157"/>
      <c r="E217" s="157"/>
      <c r="F217" s="157"/>
      <c r="G217" s="157"/>
      <c r="H217" s="157"/>
      <c r="I217" s="158"/>
      <c r="J217" s="131"/>
      <c r="K217" s="255" t="str">
        <f t="shared" si="46"/>
        <v>A</v>
      </c>
      <c r="L217" s="341"/>
      <c r="M217" s="341"/>
      <c r="N217" s="341"/>
      <c r="O217" s="341"/>
      <c r="P217" s="341"/>
      <c r="Q217" s="1"/>
      <c r="R217" s="186" t="str" cm="1">
        <f t="array" ref="R217">IF(ISBLANK(V217),"","L"&amp;TEXT(--RIGHT(LOOKUP(2,1/(R211:R216&lt;&gt;""),R211:R216),3)+1,"000"))</f>
        <v>L007</v>
      </c>
      <c r="S217" s="61"/>
      <c r="T217" s="62" t="s">
        <v>140</v>
      </c>
      <c r="U217" s="63">
        <v>15</v>
      </c>
      <c r="V217" s="21" t="s">
        <v>272</v>
      </c>
      <c r="W217" s="60"/>
      <c r="X217" s="46">
        <f t="shared" si="50"/>
        <v>38</v>
      </c>
      <c r="Y217" s="46" t="str">
        <f>IF(NOT(AND(LEFT(R217,1)="L",R217&lt;&gt;"LIGNE")),"",IF(UPPER(TRIM(W217))="QS","Qt. suffisante",IF(AJ217="","",IF(AF217="MASSE",IF(AJ217&gt;=1,"Kg","g"),IF(AF217="VOLUME",IF(AJ217&gt;=1,"L","cl"),IFERROR(VLOOKUP(UPPER(TRIM(V217)),AP4:AS49,4,FALSE),V217))))))</f>
        <v>g</v>
      </c>
      <c r="Z217" s="78">
        <f t="shared" si="51"/>
        <v>25</v>
      </c>
      <c r="AA217" s="45" t="str">
        <f>IF(NOT(AND(LEFT(R217,1)="L",R217&lt;&gt;"LIGNE")),"",IF(UPPER(TRIM(W217))="QS","Qt. suffisante",IF(AI217="","",IF(AF217="MASSE",IF(AI217&gt;=1,"Kg","g"),IF(AF217="VOLUME",IF(AI217&gt;=1,"L","cl"),IFERROR(VLOOKUP(UPPER(TRIM(V217)),AP4:AS49,4,FALSE),V217))))))</f>
        <v>g</v>
      </c>
      <c r="AB217" s="47" t="str">
        <f t="shared" si="47"/>
        <v>OK</v>
      </c>
      <c r="AC217" s="47" t="str">
        <f t="shared" si="48"/>
        <v/>
      </c>
      <c r="AD217" s="47" t="str">
        <f t="shared" si="52"/>
        <v/>
      </c>
      <c r="AE217" s="1"/>
      <c r="AF217" s="48" t="str">
        <f>IF(NOT(AND(LEFT(R217,1)="L",R217&lt;&gt;"LIGNE")),"",IFERROR(VLOOKUP(UPPER(TRIM(V217)),AP4:AS49,2,FALSE),""))</f>
        <v>MASSE</v>
      </c>
      <c r="AG217" s="49">
        <f>IF(NOT(AND(LEFT(R217,1)="L",R217&lt;&gt;"LIGNE")),"",IFERROR(VLOOKUP(UPPER(TRIM(V217)),AP4:AS49,3,FALSE),""))</f>
        <v>1E-3</v>
      </c>
      <c r="AH217" s="49">
        <f t="shared" si="49"/>
        <v>1.4999999999999999E-2</v>
      </c>
      <c r="AI217" s="49">
        <f t="shared" si="53"/>
        <v>2.5263157894736838E-2</v>
      </c>
      <c r="AJ217" s="49">
        <f t="shared" si="54"/>
        <v>3.7499999999999999E-2</v>
      </c>
      <c r="AK217" s="40">
        <f>IF(R217="RECETTE","",IF(R217="PRINCIPAL AUTEUR",IF(OR(S217="",T217="",V217="",W217="",S217=0),"",IFERROR(IF(OR(VLOOKUP(UPPER(TRIM(SUBSTITUTE(T217,CHAR(160)," "))),AP4:AS49,2,FALSE)&lt;&gt;VLOOKUP(UPPER(TRIM(SUBSTITUTE(W217,CHAR(160)," "))),AP4:AS49,2,FALSE),AND(VLOOKUP(UPPER(TRIM(SUBSTITUTE(T217,CHAR(160)," "))),AP4:AS49,2,FALSE)="AUTRE",UPPER(TRIM(SUBSTITUTE(T217,CHAR(160)," ")))&lt;&gt;UPPER(TRIM(SUBSTITUTE(W217,CHAR(160)," "))))),"",(V217*VLOOKUP(UPPER(TRIM(SUBSTITUTE(W217,CHAR(160)," "))),AP4:AS49,3,FALSE))/(S217*VLOOKUP(UPPER(TRIM(SUBSTITUTE(T217,CHAR(160)," "))),AP4:AS49,3,FALSE))),"")),IFERROR(AK216,"")))</f>
        <v>1.6842105263157894</v>
      </c>
      <c r="AL217" s="40">
        <f t="shared" si="55"/>
        <v>2.5</v>
      </c>
      <c r="AM217" s="50" t="str">
        <f t="shared" si="56"/>
        <v>TRAVERS DE PORC AUX ÉPICES</v>
      </c>
      <c r="AN217" s="1"/>
      <c r="AO217" s="1"/>
      <c r="AP217" s="65" t="s">
        <v>448</v>
      </c>
      <c r="AQ217" s="1"/>
      <c r="AR217" s="1"/>
      <c r="AS217" s="1"/>
      <c r="BJ217" s="229">
        <v>1</v>
      </c>
    </row>
    <row r="218" spans="1:62" ht="20.100000000000001" customHeight="1" x14ac:dyDescent="0.25">
      <c r="A218" s="232" t="s">
        <v>237</v>
      </c>
      <c r="B218" s="178">
        <f t="shared" si="45"/>
        <v>0</v>
      </c>
      <c r="C218" s="156"/>
      <c r="D218" s="157"/>
      <c r="E218" s="157"/>
      <c r="F218" s="157"/>
      <c r="G218" s="157"/>
      <c r="H218" s="157"/>
      <c r="I218" s="158"/>
      <c r="J218" s="131"/>
      <c r="K218" s="255" t="str">
        <f t="shared" si="46"/>
        <v>A</v>
      </c>
      <c r="L218" s="341"/>
      <c r="M218" s="341"/>
      <c r="N218" s="341"/>
      <c r="O218" s="341"/>
      <c r="P218" s="341"/>
      <c r="Q218" s="1"/>
      <c r="R218" s="186" t="str" cm="1">
        <f t="array" ref="R218">IF(ISBLANK(V218),"","L"&amp;TEXT(--RIGHT(LOOKUP(2,1/(R211:R217&lt;&gt;""),R211:R217),3)+1,"000"))</f>
        <v>L008</v>
      </c>
      <c r="S218" s="61"/>
      <c r="T218" s="62" t="s">
        <v>141</v>
      </c>
      <c r="U218" s="63">
        <v>30</v>
      </c>
      <c r="V218" s="21" t="s">
        <v>272</v>
      </c>
      <c r="W218" s="60"/>
      <c r="X218" s="46">
        <f t="shared" si="50"/>
        <v>75</v>
      </c>
      <c r="Y218" s="46" t="str">
        <f>IF(NOT(AND(LEFT(R218,1)="L",R218&lt;&gt;"LIGNE")),"",IF(UPPER(TRIM(W218))="QS","Qt. suffisante",IF(AJ218="","",IF(AF218="MASSE",IF(AJ218&gt;=1,"Kg","g"),IF(AF218="VOLUME",IF(AJ218&gt;=1,"L","cl"),IFERROR(VLOOKUP(UPPER(TRIM(V218)),AP4:AS49,4,FALSE),V218))))))</f>
        <v>g</v>
      </c>
      <c r="Z218" s="78">
        <f t="shared" si="51"/>
        <v>51</v>
      </c>
      <c r="AA218" s="45" t="str">
        <f>IF(NOT(AND(LEFT(R218,1)="L",R218&lt;&gt;"LIGNE")),"",IF(UPPER(TRIM(W218))="QS","Qt. suffisante",IF(AI218="","",IF(AF218="MASSE",IF(AI218&gt;=1,"Kg","g"),IF(AF218="VOLUME",IF(AI218&gt;=1,"L","cl"),IFERROR(VLOOKUP(UPPER(TRIM(V218)),AP4:AS49,4,FALSE),V218))))))</f>
        <v>g</v>
      </c>
      <c r="AB218" s="47" t="str">
        <f t="shared" si="47"/>
        <v>OK</v>
      </c>
      <c r="AC218" s="47" t="str">
        <f t="shared" si="48"/>
        <v/>
      </c>
      <c r="AD218" s="47" t="str">
        <f t="shared" si="52"/>
        <v/>
      </c>
      <c r="AE218" s="1"/>
      <c r="AF218" s="48" t="str">
        <f>IF(NOT(AND(LEFT(R218,1)="L",R218&lt;&gt;"LIGNE")),"",IFERROR(VLOOKUP(UPPER(TRIM(V218)),AP4:AS49,2,FALSE),""))</f>
        <v>MASSE</v>
      </c>
      <c r="AG218" s="49">
        <f>IF(NOT(AND(LEFT(R218,1)="L",R218&lt;&gt;"LIGNE")),"",IFERROR(VLOOKUP(UPPER(TRIM(V218)),AP4:AS49,3,FALSE),""))</f>
        <v>1E-3</v>
      </c>
      <c r="AH218" s="49">
        <f t="shared" si="49"/>
        <v>0.03</v>
      </c>
      <c r="AI218" s="49">
        <f t="shared" si="53"/>
        <v>5.0526315789473676E-2</v>
      </c>
      <c r="AJ218" s="49">
        <f t="shared" si="54"/>
        <v>7.4999999999999997E-2</v>
      </c>
      <c r="AK218" s="40">
        <f>IF(R218="RECETTE","",IF(R218="PRINCIPAL AUTEUR",IF(OR(S218="",T218="",V218="",W218="",S218=0),"",IFERROR(IF(OR(VLOOKUP(UPPER(TRIM(SUBSTITUTE(T218,CHAR(160)," "))),AP4:AS49,2,FALSE)&lt;&gt;VLOOKUP(UPPER(TRIM(SUBSTITUTE(W218,CHAR(160)," "))),AP4:AS49,2,FALSE),AND(VLOOKUP(UPPER(TRIM(SUBSTITUTE(T218,CHAR(160)," "))),AP4:AS49,2,FALSE)="AUTRE",UPPER(TRIM(SUBSTITUTE(T218,CHAR(160)," ")))&lt;&gt;UPPER(TRIM(SUBSTITUTE(W218,CHAR(160)," "))))),"",(V218*VLOOKUP(UPPER(TRIM(SUBSTITUTE(W218,CHAR(160)," "))),AP4:AS49,3,FALSE))/(S218*VLOOKUP(UPPER(TRIM(SUBSTITUTE(T218,CHAR(160)," "))),AP4:AS49,3,FALSE))),"")),IFERROR(AK217,"")))</f>
        <v>1.6842105263157894</v>
      </c>
      <c r="AL218" s="40">
        <f t="shared" si="55"/>
        <v>2.5</v>
      </c>
      <c r="AM218" s="50" t="str">
        <f t="shared" si="56"/>
        <v>TRAVERS DE PORC AUX ÉPICES</v>
      </c>
      <c r="AN218" s="1"/>
      <c r="AO218" s="1"/>
      <c r="AP218" s="65" t="s">
        <v>449</v>
      </c>
      <c r="AQ218" s="1"/>
      <c r="AR218" s="1"/>
      <c r="AS218" s="1"/>
      <c r="BJ218" s="229">
        <v>1</v>
      </c>
    </row>
    <row r="219" spans="1:62" ht="20.100000000000001" customHeight="1" x14ac:dyDescent="0.25">
      <c r="A219" s="232" t="s">
        <v>237</v>
      </c>
      <c r="B219" s="178">
        <f t="shared" si="45"/>
        <v>0</v>
      </c>
      <c r="C219" s="156"/>
      <c r="D219" s="157"/>
      <c r="E219" s="157"/>
      <c r="F219" s="157"/>
      <c r="G219" s="157"/>
      <c r="H219" s="157"/>
      <c r="I219" s="158"/>
      <c r="J219" s="131"/>
      <c r="K219" s="255" t="str">
        <f t="shared" si="46"/>
        <v>A</v>
      </c>
      <c r="L219" s="341"/>
      <c r="M219" s="341"/>
      <c r="N219" s="341"/>
      <c r="O219" s="341"/>
      <c r="P219" s="341"/>
      <c r="Q219" s="1"/>
      <c r="R219" s="186" t="str" cm="1">
        <f t="array" ref="R219">IF(ISBLANK(V219),"","L"&amp;TEXT(--RIGHT(LOOKUP(2,1/(R211:R218&lt;&gt;""),R211:R218),3)+1,"000"))</f>
        <v>L009</v>
      </c>
      <c r="S219" s="110"/>
      <c r="T219" s="62" t="s">
        <v>142</v>
      </c>
      <c r="U219" s="63">
        <v>6</v>
      </c>
      <c r="V219" s="21" t="s">
        <v>272</v>
      </c>
      <c r="W219" s="60"/>
      <c r="X219" s="46">
        <f t="shared" si="50"/>
        <v>15</v>
      </c>
      <c r="Y219" s="46" t="str">
        <f>IF(NOT(AND(LEFT(R219,1)="L",R219&lt;&gt;"LIGNE")),"",IF(UPPER(TRIM(W219))="QS","Qt. suffisante",IF(AJ219="","",IF(AF219="MASSE",IF(AJ219&gt;=1,"Kg","g"),IF(AF219="VOLUME",IF(AJ219&gt;=1,"L","cl"),IFERROR(VLOOKUP(UPPER(TRIM(V219)),AP4:AS49,4,FALSE),V219))))))</f>
        <v>g</v>
      </c>
      <c r="Z219" s="78">
        <f t="shared" si="51"/>
        <v>10</v>
      </c>
      <c r="AA219" s="45" t="str">
        <f>IF(NOT(AND(LEFT(R219,1)="L",R219&lt;&gt;"LIGNE")),"",IF(UPPER(TRIM(W219))="QS","Qt. suffisante",IF(AI219="","",IF(AF219="MASSE",IF(AI219&gt;=1,"Kg","g"),IF(AF219="VOLUME",IF(AI219&gt;=1,"L","cl"),IFERROR(VLOOKUP(UPPER(TRIM(V219)),AP4:AS49,4,FALSE),V219))))))</f>
        <v>g</v>
      </c>
      <c r="AB219" s="47" t="str">
        <f t="shared" si="47"/>
        <v>OK</v>
      </c>
      <c r="AC219" s="47" t="str">
        <f t="shared" si="48"/>
        <v/>
      </c>
      <c r="AD219" s="47" t="str">
        <f t="shared" si="52"/>
        <v/>
      </c>
      <c r="AE219" s="1"/>
      <c r="AF219" s="48" t="str">
        <f>IF(NOT(AND(LEFT(R219,1)="L",R219&lt;&gt;"LIGNE")),"",IFERROR(VLOOKUP(UPPER(TRIM(V219)),AP4:AS49,2,FALSE),""))</f>
        <v>MASSE</v>
      </c>
      <c r="AG219" s="49">
        <f>IF(NOT(AND(LEFT(R219,1)="L",R219&lt;&gt;"LIGNE")),"",IFERROR(VLOOKUP(UPPER(TRIM(V219)),AP4:AS49,3,FALSE),""))</f>
        <v>1E-3</v>
      </c>
      <c r="AH219" s="49">
        <f t="shared" si="49"/>
        <v>6.0000000000000001E-3</v>
      </c>
      <c r="AI219" s="49">
        <f t="shared" si="53"/>
        <v>1.0105263157894737E-2</v>
      </c>
      <c r="AJ219" s="49">
        <f t="shared" si="54"/>
        <v>1.4999999999999999E-2</v>
      </c>
      <c r="AK219" s="40">
        <f>IF(R219="RECETTE","",IF(R219="PRINCIPAL AUTEUR",IF(OR(S219="",T219="",V219="",W219="",S219=0),"",IFERROR(IF(OR(VLOOKUP(UPPER(TRIM(SUBSTITUTE(T219,CHAR(160)," "))),AP4:AS49,2,FALSE)&lt;&gt;VLOOKUP(UPPER(TRIM(SUBSTITUTE(W219,CHAR(160)," "))),AP4:AS49,2,FALSE),AND(VLOOKUP(UPPER(TRIM(SUBSTITUTE(T219,CHAR(160)," "))),AP4:AS49,2,FALSE)="AUTRE",UPPER(TRIM(SUBSTITUTE(T219,CHAR(160)," ")))&lt;&gt;UPPER(TRIM(SUBSTITUTE(W219,CHAR(160)," "))))),"",(V219*VLOOKUP(UPPER(TRIM(SUBSTITUTE(W219,CHAR(160)," "))),AP4:AS49,3,FALSE))/(S219*VLOOKUP(UPPER(TRIM(SUBSTITUTE(T219,CHAR(160)," "))),AP4:AS49,3,FALSE))),"")),IFERROR(AK218,"")))</f>
        <v>1.6842105263157894</v>
      </c>
      <c r="AL219" s="40">
        <f t="shared" si="55"/>
        <v>2.5</v>
      </c>
      <c r="AM219" s="50" t="str">
        <f t="shared" si="56"/>
        <v>TRAVERS DE PORC AUX ÉPICES</v>
      </c>
      <c r="AN219" s="1"/>
      <c r="AO219" s="1"/>
      <c r="AP219" s="65" t="s">
        <v>454</v>
      </c>
      <c r="AQ219" s="1"/>
      <c r="AR219" s="1"/>
      <c r="AS219" s="1"/>
      <c r="BJ219" s="229">
        <v>1</v>
      </c>
    </row>
    <row r="220" spans="1:62" ht="20.100000000000001" customHeight="1" x14ac:dyDescent="0.25">
      <c r="A220" s="232" t="s">
        <v>237</v>
      </c>
      <c r="B220" s="178">
        <f t="shared" si="45"/>
        <v>0</v>
      </c>
      <c r="C220" s="156"/>
      <c r="D220" s="157"/>
      <c r="E220" s="157"/>
      <c r="F220" s="157"/>
      <c r="G220" s="157"/>
      <c r="H220" s="157"/>
      <c r="I220" s="158"/>
      <c r="J220" s="131"/>
      <c r="K220" s="255" t="str">
        <f t="shared" si="46"/>
        <v>A</v>
      </c>
      <c r="L220" s="341"/>
      <c r="M220" s="341"/>
      <c r="N220" s="341"/>
      <c r="O220" s="341"/>
      <c r="P220" s="341"/>
      <c r="Q220" s="1"/>
      <c r="R220" s="186" t="str" cm="1">
        <f t="array" ref="R220">IF(ISBLANK(V220),"","L"&amp;TEXT(--RIGHT(LOOKUP(2,1/(R211:R219&lt;&gt;""),R211:R219),3)+1,"000"))</f>
        <v>L010</v>
      </c>
      <c r="S220" s="61"/>
      <c r="T220" s="62" t="s">
        <v>143</v>
      </c>
      <c r="U220" s="63">
        <v>50</v>
      </c>
      <c r="V220" s="21" t="s">
        <v>272</v>
      </c>
      <c r="W220" s="60"/>
      <c r="X220" s="46">
        <f t="shared" si="50"/>
        <v>125</v>
      </c>
      <c r="Y220" s="46" t="str">
        <f>IF(NOT(AND(LEFT(R220,1)="L",R220&lt;&gt;"LIGNE")),"",IF(UPPER(TRIM(W220))="QS","Qt. suffisante",IF(AJ220="","",IF(AF220="MASSE",IF(AJ220&gt;=1,"Kg","g"),IF(AF220="VOLUME",IF(AJ220&gt;=1,"L","cl"),IFERROR(VLOOKUP(UPPER(TRIM(V220)),AP4:AS49,4,FALSE),V220))))))</f>
        <v>g</v>
      </c>
      <c r="Z220" s="78">
        <f t="shared" si="51"/>
        <v>84</v>
      </c>
      <c r="AA220" s="45" t="str">
        <f>IF(NOT(AND(LEFT(R220,1)="L",R220&lt;&gt;"LIGNE")),"",IF(UPPER(TRIM(W220))="QS","Qt. suffisante",IF(AI220="","",IF(AF220="MASSE",IF(AI220&gt;=1,"Kg","g"),IF(AF220="VOLUME",IF(AI220&gt;=1,"L","cl"),IFERROR(VLOOKUP(UPPER(TRIM(V220)),AP4:AS49,4,FALSE),V220))))))</f>
        <v>g</v>
      </c>
      <c r="AB220" s="47" t="str">
        <f t="shared" si="47"/>
        <v>OK</v>
      </c>
      <c r="AC220" s="47" t="str">
        <f t="shared" si="48"/>
        <v/>
      </c>
      <c r="AD220" s="47" t="str">
        <f t="shared" si="52"/>
        <v/>
      </c>
      <c r="AE220" s="1"/>
      <c r="AF220" s="48" t="str">
        <f>IF(NOT(AND(LEFT(R220,1)="L",R220&lt;&gt;"LIGNE")),"",IFERROR(VLOOKUP(UPPER(TRIM(V220)),AP4:AS49,2,FALSE),""))</f>
        <v>MASSE</v>
      </c>
      <c r="AG220" s="49">
        <f>IF(NOT(AND(LEFT(R220,1)="L",R220&lt;&gt;"LIGNE")),"",IFERROR(VLOOKUP(UPPER(TRIM(V220)),AP4:AS49,3,FALSE),""))</f>
        <v>1E-3</v>
      </c>
      <c r="AH220" s="49">
        <f t="shared" si="49"/>
        <v>0.05</v>
      </c>
      <c r="AI220" s="49">
        <f t="shared" si="53"/>
        <v>8.4210526315789472E-2</v>
      </c>
      <c r="AJ220" s="49">
        <f t="shared" si="54"/>
        <v>0.125</v>
      </c>
      <c r="AK220" s="40">
        <f>IF(R220="RECETTE","",IF(R220="PRINCIPAL AUTEUR",IF(OR(S220="",T220="",V220="",W220="",S220=0),"",IFERROR(IF(OR(VLOOKUP(UPPER(TRIM(SUBSTITUTE(T220,CHAR(160)," "))),AP4:AS49,2,FALSE)&lt;&gt;VLOOKUP(UPPER(TRIM(SUBSTITUTE(W220,CHAR(160)," "))),AP4:AS49,2,FALSE),AND(VLOOKUP(UPPER(TRIM(SUBSTITUTE(T220,CHAR(160)," "))),AP4:AS49,2,FALSE)="AUTRE",UPPER(TRIM(SUBSTITUTE(T220,CHAR(160)," ")))&lt;&gt;UPPER(TRIM(SUBSTITUTE(W220,CHAR(160)," "))))),"",(V220*VLOOKUP(UPPER(TRIM(SUBSTITUTE(W220,CHAR(160)," "))),AP4:AS49,3,FALSE))/(S220*VLOOKUP(UPPER(TRIM(SUBSTITUTE(T220,CHAR(160)," "))),AP4:AS49,3,FALSE))),"")),IFERROR(AK219,"")))</f>
        <v>1.6842105263157894</v>
      </c>
      <c r="AL220" s="40">
        <f t="shared" si="55"/>
        <v>2.5</v>
      </c>
      <c r="AM220" s="50" t="str">
        <f t="shared" si="56"/>
        <v>TRAVERS DE PORC AUX ÉPICES</v>
      </c>
      <c r="AN220" s="1"/>
      <c r="AO220" s="1"/>
      <c r="AP220" s="65" t="s">
        <v>455</v>
      </c>
      <c r="AQ220" s="1"/>
      <c r="AR220" s="1"/>
      <c r="AS220" s="1"/>
      <c r="BJ220" s="229">
        <v>1</v>
      </c>
    </row>
    <row r="221" spans="1:62" ht="20.100000000000001" customHeight="1" x14ac:dyDescent="0.25">
      <c r="A221" s="232" t="s">
        <v>237</v>
      </c>
      <c r="B221" s="178">
        <f t="shared" si="45"/>
        <v>0</v>
      </c>
      <c r="C221" s="156"/>
      <c r="D221" s="157"/>
      <c r="E221" s="157"/>
      <c r="F221" s="157"/>
      <c r="G221" s="157"/>
      <c r="H221" s="157"/>
      <c r="I221" s="158"/>
      <c r="J221" s="131"/>
      <c r="K221" s="255" t="str">
        <f t="shared" si="46"/>
        <v>A</v>
      </c>
      <c r="L221" s="341"/>
      <c r="M221" s="341"/>
      <c r="N221" s="341"/>
      <c r="O221" s="341"/>
      <c r="P221" s="341"/>
      <c r="Q221" s="1"/>
      <c r="R221" s="186" t="str" cm="1">
        <f t="array" ref="R221">IF(ISBLANK(V221),"","L"&amp;TEXT(--RIGHT(LOOKUP(2,1/(R211:R220&lt;&gt;""),R211:R220),3)+1,"000"))</f>
        <v>L011</v>
      </c>
      <c r="S221" s="61"/>
      <c r="T221" s="62" t="s">
        <v>144</v>
      </c>
      <c r="U221" s="63">
        <v>10</v>
      </c>
      <c r="V221" s="21" t="s">
        <v>272</v>
      </c>
      <c r="W221" s="60"/>
      <c r="X221" s="46">
        <f t="shared" si="50"/>
        <v>25</v>
      </c>
      <c r="Y221" s="46" t="str">
        <f>IF(NOT(AND(LEFT(R221,1)="L",R221&lt;&gt;"LIGNE")),"",IF(UPPER(TRIM(W221))="QS","Qt. suffisante",IF(AJ221="","",IF(AF221="MASSE",IF(AJ221&gt;=1,"Kg","g"),IF(AF221="VOLUME",IF(AJ221&gt;=1,"L","cl"),IFERROR(VLOOKUP(UPPER(TRIM(V221)),AP4:AS49,4,FALSE),V221))))))</f>
        <v>g</v>
      </c>
      <c r="Z221" s="78">
        <f t="shared" si="51"/>
        <v>17</v>
      </c>
      <c r="AA221" s="45" t="str">
        <f>IF(NOT(AND(LEFT(R221,1)="L",R221&lt;&gt;"LIGNE")),"",IF(UPPER(TRIM(W221))="QS","Qt. suffisante",IF(AI221="","",IF(AF221="MASSE",IF(AI221&gt;=1,"Kg","g"),IF(AF221="VOLUME",IF(AI221&gt;=1,"L","cl"),IFERROR(VLOOKUP(UPPER(TRIM(V221)),AP4:AS49,4,FALSE),V221))))))</f>
        <v>g</v>
      </c>
      <c r="AB221" s="47" t="str">
        <f t="shared" si="47"/>
        <v>OK</v>
      </c>
      <c r="AC221" s="47" t="str">
        <f t="shared" si="48"/>
        <v/>
      </c>
      <c r="AD221" s="47" t="str">
        <f t="shared" si="52"/>
        <v/>
      </c>
      <c r="AE221" s="1"/>
      <c r="AF221" s="48" t="str">
        <f>IF(NOT(AND(LEFT(R221,1)="L",R221&lt;&gt;"LIGNE")),"",IFERROR(VLOOKUP(UPPER(TRIM(V221)),AP4:AS49,2,FALSE),""))</f>
        <v>MASSE</v>
      </c>
      <c r="AG221" s="49">
        <f>IF(NOT(AND(LEFT(R221,1)="L",R221&lt;&gt;"LIGNE")),"",IFERROR(VLOOKUP(UPPER(TRIM(V221)),AP4:AS49,3,FALSE),""))</f>
        <v>1E-3</v>
      </c>
      <c r="AH221" s="49">
        <f t="shared" si="49"/>
        <v>0.01</v>
      </c>
      <c r="AI221" s="49">
        <f t="shared" si="53"/>
        <v>1.6842105263157894E-2</v>
      </c>
      <c r="AJ221" s="49">
        <f t="shared" si="54"/>
        <v>2.5000000000000001E-2</v>
      </c>
      <c r="AK221" s="40">
        <f>IF(R221="RECETTE","",IF(R221="PRINCIPAL AUTEUR",IF(OR(S221="",T221="",V221="",W221="",S221=0),"",IFERROR(IF(OR(VLOOKUP(UPPER(TRIM(SUBSTITUTE(T221,CHAR(160)," "))),AP4:AS49,2,FALSE)&lt;&gt;VLOOKUP(UPPER(TRIM(SUBSTITUTE(W221,CHAR(160)," "))),AP4:AS49,2,FALSE),AND(VLOOKUP(UPPER(TRIM(SUBSTITUTE(T221,CHAR(160)," "))),AP4:AS49,2,FALSE)="AUTRE",UPPER(TRIM(SUBSTITUTE(T221,CHAR(160)," ")))&lt;&gt;UPPER(TRIM(SUBSTITUTE(W221,CHAR(160)," "))))),"",(V221*VLOOKUP(UPPER(TRIM(SUBSTITUTE(W221,CHAR(160)," "))),AP4:AS49,3,FALSE))/(S221*VLOOKUP(UPPER(TRIM(SUBSTITUTE(T221,CHAR(160)," "))),AP4:AS49,3,FALSE))),"")),IFERROR(AK220,"")))</f>
        <v>1.6842105263157894</v>
      </c>
      <c r="AL221" s="40">
        <f t="shared" si="55"/>
        <v>2.5</v>
      </c>
      <c r="AM221" s="50" t="str">
        <f t="shared" si="56"/>
        <v>TRAVERS DE PORC AUX ÉPICES</v>
      </c>
      <c r="AN221" s="1"/>
      <c r="AO221" s="1"/>
      <c r="AP221" s="65" t="s">
        <v>456</v>
      </c>
      <c r="AQ221" s="1"/>
      <c r="AR221" s="1"/>
      <c r="AS221" s="1"/>
      <c r="BJ221" s="229">
        <v>1</v>
      </c>
    </row>
    <row r="222" spans="1:62" ht="20.100000000000001" customHeight="1" x14ac:dyDescent="0.25">
      <c r="A222" s="232" t="s">
        <v>237</v>
      </c>
      <c r="B222" s="178">
        <f t="shared" si="45"/>
        <v>0</v>
      </c>
      <c r="C222" s="156"/>
      <c r="D222" s="157"/>
      <c r="E222" s="157"/>
      <c r="F222" s="157"/>
      <c r="G222" s="157"/>
      <c r="H222" s="157"/>
      <c r="I222" s="158"/>
      <c r="J222" s="131"/>
      <c r="K222" s="255" t="str">
        <f t="shared" si="46"/>
        <v>►</v>
      </c>
      <c r="L222" s="341"/>
      <c r="M222" s="341"/>
      <c r="N222" s="341"/>
      <c r="O222" s="341"/>
      <c r="P222" s="341"/>
      <c r="Q222" s="1"/>
      <c r="R222" s="186" t="str" cm="1">
        <f t="array" ref="R222">IF(ISBLANK(V222),"","L"&amp;TEXT(--RIGHT(LOOKUP(2,1/(R211:R221&lt;&gt;""),R211:R221),3)+1,"000"))</f>
        <v/>
      </c>
      <c r="S222" s="61"/>
      <c r="T222" s="62"/>
      <c r="U222" s="63"/>
      <c r="V222" s="77"/>
      <c r="W222" s="60"/>
      <c r="X222" s="46" t="str">
        <f t="shared" si="50"/>
        <v/>
      </c>
      <c r="Y222" s="46" t="str">
        <f>IF(NOT(AND(LEFT(R222,1)="L",R222&lt;&gt;"LIGNE")),"",IF(UPPER(TRIM(W222))="QS","Qt. suffisante",IF(AJ222="","",IF(AF222="MASSE",IF(AJ222&gt;=1,"Kg","g"),IF(AF222="VOLUME",IF(AJ222&gt;=1,"L","cl"),IFERROR(VLOOKUP(UPPER(TRIM(V222)),AP4:AS49,4,FALSE),V222))))))</f>
        <v/>
      </c>
      <c r="Z222" s="78" t="str">
        <f t="shared" si="51"/>
        <v/>
      </c>
      <c r="AA222" s="45" t="str">
        <f>IF(NOT(AND(LEFT(R222,1)="L",R222&lt;&gt;"LIGNE")),"",IF(UPPER(TRIM(W222))="QS","Qt. suffisante",IF(AI222="","",IF(AF222="MASSE",IF(AI222&gt;=1,"Kg","g"),IF(AF222="VOLUME",IF(AI222&gt;=1,"L","cl"),IFERROR(VLOOKUP(UPPER(TRIM(V222)),AP4:AS49,4,FALSE),V222))))))</f>
        <v/>
      </c>
      <c r="AB222" s="47" t="str">
        <f t="shared" si="47"/>
        <v/>
      </c>
      <c r="AC222" s="47" t="str">
        <f t="shared" si="48"/>
        <v/>
      </c>
      <c r="AD222" s="47" t="str">
        <f t="shared" si="52"/>
        <v/>
      </c>
      <c r="AE222" s="1"/>
      <c r="AF222" s="48" t="str">
        <f>IF(NOT(AND(LEFT(R222,1)="L",R222&lt;&gt;"LIGNE")),"",IFERROR(VLOOKUP(UPPER(TRIM(V222)),AP4:AS49,2,FALSE),""))</f>
        <v/>
      </c>
      <c r="AG222" s="49" t="str">
        <f>IF(NOT(AND(LEFT(R222,1)="L",R222&lt;&gt;"LIGNE")),"",IFERROR(VLOOKUP(UPPER(TRIM(V222)),AP4:AS49,3,FALSE),""))</f>
        <v/>
      </c>
      <c r="AH222" s="49" t="str">
        <f t="shared" si="49"/>
        <v/>
      </c>
      <c r="AI222" s="49" t="str">
        <f t="shared" si="53"/>
        <v/>
      </c>
      <c r="AJ222" s="49" t="str">
        <f t="shared" si="54"/>
        <v/>
      </c>
      <c r="AK222" s="40">
        <f>IF(R222="RECETTE","",IF(R222="PRINCIPAL AUTEUR",IF(OR(S222="",T222="",V222="",W222="",S222=0),"",IFERROR(IF(OR(VLOOKUP(UPPER(TRIM(SUBSTITUTE(T222,CHAR(160)," "))),AP4:AS49,2,FALSE)&lt;&gt;VLOOKUP(UPPER(TRIM(SUBSTITUTE(W222,CHAR(160)," "))),AP4:AS49,2,FALSE),AND(VLOOKUP(UPPER(TRIM(SUBSTITUTE(T222,CHAR(160)," "))),AP4:AS49,2,FALSE)="AUTRE",UPPER(TRIM(SUBSTITUTE(T222,CHAR(160)," ")))&lt;&gt;UPPER(TRIM(SUBSTITUTE(W222,CHAR(160)," "))))),"",(V222*VLOOKUP(UPPER(TRIM(SUBSTITUTE(W222,CHAR(160)," "))),AP4:AS49,3,FALSE))/(S222*VLOOKUP(UPPER(TRIM(SUBSTITUTE(T222,CHAR(160)," "))),AP4:AS49,3,FALSE))),"")),IFERROR(AK221,"")))</f>
        <v>1.6842105263157894</v>
      </c>
      <c r="AL222" s="40">
        <f t="shared" si="55"/>
        <v>2.5</v>
      </c>
      <c r="AM222" s="50" t="str">
        <f t="shared" si="56"/>
        <v>TRAVERS DE PORC AUX ÉPICES</v>
      </c>
      <c r="AN222" s="1"/>
      <c r="AO222" s="1"/>
      <c r="AP222" s="65" t="s">
        <v>457</v>
      </c>
      <c r="AQ222" s="1"/>
      <c r="AR222" s="1"/>
      <c r="AS222" s="1"/>
      <c r="BJ222" s="229">
        <v>1</v>
      </c>
    </row>
    <row r="223" spans="1:62" ht="20.100000000000001" customHeight="1" x14ac:dyDescent="0.25">
      <c r="A223" s="232" t="s">
        <v>237</v>
      </c>
      <c r="B223" s="178">
        <f t="shared" si="45"/>
        <v>0</v>
      </c>
      <c r="C223" s="156"/>
      <c r="D223" s="157"/>
      <c r="E223" s="157"/>
      <c r="F223" s="157"/>
      <c r="G223" s="157"/>
      <c r="H223" s="157"/>
      <c r="I223" s="158"/>
      <c r="J223" s="131"/>
      <c r="K223" s="255" t="str">
        <f t="shared" si="46"/>
        <v>►</v>
      </c>
      <c r="L223" s="341"/>
      <c r="M223" s="341"/>
      <c r="N223" s="341"/>
      <c r="O223" s="341"/>
      <c r="P223" s="341"/>
      <c r="Q223" s="1"/>
      <c r="R223" s="186" t="str" cm="1">
        <f t="array" ref="R223">IF(ISBLANK(V223),"","L"&amp;TEXT(--RIGHT(LOOKUP(2,1/(R211:R222&lt;&gt;""),R211:R222),3)+1,"000"))</f>
        <v/>
      </c>
      <c r="S223" s="61"/>
      <c r="T223" s="62"/>
      <c r="U223" s="63"/>
      <c r="V223" s="77"/>
      <c r="W223" s="60"/>
      <c r="X223" s="46" t="str">
        <f t="shared" si="50"/>
        <v/>
      </c>
      <c r="Y223" s="46" t="str">
        <f>IF(NOT(AND(LEFT(R223,1)="L",R223&lt;&gt;"LIGNE")),"",IF(UPPER(TRIM(W223))="QS","Qt. suffisante",IF(AJ223="","",IF(AF223="MASSE",IF(AJ223&gt;=1,"Kg","g"),IF(AF223="VOLUME",IF(AJ223&gt;=1,"L","cl"),IFERROR(VLOOKUP(UPPER(TRIM(V223)),AP4:AS49,4,FALSE),V223))))))</f>
        <v/>
      </c>
      <c r="Z223" s="78" t="str">
        <f t="shared" si="51"/>
        <v/>
      </c>
      <c r="AA223" s="45" t="str">
        <f>IF(NOT(AND(LEFT(R223,1)="L",R223&lt;&gt;"LIGNE")),"",IF(UPPER(TRIM(W223))="QS","Qt. suffisante",IF(AI223="","",IF(AF223="MASSE",IF(AI223&gt;=1,"Kg","g"),IF(AF223="VOLUME",IF(AI223&gt;=1,"L","cl"),IFERROR(VLOOKUP(UPPER(TRIM(V223)),AP4:AS49,4,FALSE),V223))))))</f>
        <v/>
      </c>
      <c r="AB223" s="47" t="str">
        <f t="shared" si="47"/>
        <v/>
      </c>
      <c r="AC223" s="47" t="str">
        <f t="shared" si="48"/>
        <v/>
      </c>
      <c r="AD223" s="47" t="str">
        <f t="shared" si="52"/>
        <v/>
      </c>
      <c r="AE223" s="1"/>
      <c r="AF223" s="48" t="str">
        <f>IF(NOT(AND(LEFT(R223,1)="L",R223&lt;&gt;"LIGNE")),"",IFERROR(VLOOKUP(UPPER(TRIM(V223)),AP4:AS49,2,FALSE),""))</f>
        <v/>
      </c>
      <c r="AG223" s="49" t="str">
        <f>IF(NOT(AND(LEFT(R223,1)="L",R223&lt;&gt;"LIGNE")),"",IFERROR(VLOOKUP(UPPER(TRIM(V223)),AP4:AS49,3,FALSE),""))</f>
        <v/>
      </c>
      <c r="AH223" s="49" t="str">
        <f t="shared" si="49"/>
        <v/>
      </c>
      <c r="AI223" s="49" t="str">
        <f t="shared" si="53"/>
        <v/>
      </c>
      <c r="AJ223" s="49" t="str">
        <f t="shared" si="54"/>
        <v/>
      </c>
      <c r="AK223" s="40">
        <f>IF(R223="RECETTE","",IF(R223="PRINCIPAL AUTEUR",IF(OR(S223="",T223="",V223="",W223="",S223=0),"",IFERROR(IF(OR(VLOOKUP(UPPER(TRIM(SUBSTITUTE(T223,CHAR(160)," "))),AP4:AS49,2,FALSE)&lt;&gt;VLOOKUP(UPPER(TRIM(SUBSTITUTE(W223,CHAR(160)," "))),AP4:AS49,2,FALSE),AND(VLOOKUP(UPPER(TRIM(SUBSTITUTE(T223,CHAR(160)," "))),AP4:AS49,2,FALSE)="AUTRE",UPPER(TRIM(SUBSTITUTE(T223,CHAR(160)," ")))&lt;&gt;UPPER(TRIM(SUBSTITUTE(W223,CHAR(160)," "))))),"",(V223*VLOOKUP(UPPER(TRIM(SUBSTITUTE(W223,CHAR(160)," "))),AP4:AS49,3,FALSE))/(S223*VLOOKUP(UPPER(TRIM(SUBSTITUTE(T223,CHAR(160)," "))),AP4:AS49,3,FALSE))),"")),IFERROR(AK222,"")))</f>
        <v>1.6842105263157894</v>
      </c>
      <c r="AL223" s="40">
        <f t="shared" si="55"/>
        <v>2.5</v>
      </c>
      <c r="AM223" s="50" t="str">
        <f t="shared" si="56"/>
        <v>TRAVERS DE PORC AUX ÉPICES</v>
      </c>
      <c r="AN223" s="1"/>
      <c r="AO223" s="1"/>
      <c r="AP223" s="65" t="s">
        <v>450</v>
      </c>
      <c r="AQ223" s="1"/>
      <c r="AR223" s="1"/>
      <c r="AS223" s="1"/>
      <c r="BJ223" s="229">
        <v>1</v>
      </c>
    </row>
    <row r="224" spans="1:62" ht="20.100000000000001" customHeight="1" x14ac:dyDescent="0.25">
      <c r="A224" s="232" t="s">
        <v>237</v>
      </c>
      <c r="B224" s="178">
        <f t="shared" si="45"/>
        <v>0</v>
      </c>
      <c r="C224" s="156"/>
      <c r="D224" s="157"/>
      <c r="E224" s="157"/>
      <c r="F224" s="157"/>
      <c r="G224" s="157"/>
      <c r="H224" s="157"/>
      <c r="I224" s="158"/>
      <c r="J224" s="131"/>
      <c r="K224" s="255" t="str">
        <f t="shared" si="46"/>
        <v>►</v>
      </c>
      <c r="L224" s="341"/>
      <c r="M224" s="341"/>
      <c r="N224" s="341"/>
      <c r="O224" s="341"/>
      <c r="P224" s="341"/>
      <c r="Q224" s="1"/>
      <c r="R224" s="186" t="str" cm="1">
        <f t="array" ref="R224">IF(ISBLANK(V224),"","L"&amp;TEXT(--RIGHT(LOOKUP(2,1/(R211:R223&lt;&gt;""),R211:R223),3)+1,"000"))</f>
        <v/>
      </c>
      <c r="S224" s="61"/>
      <c r="T224" s="62"/>
      <c r="U224" s="63"/>
      <c r="V224" s="77"/>
      <c r="W224" s="60"/>
      <c r="X224" s="46" t="str">
        <f t="shared" si="50"/>
        <v/>
      </c>
      <c r="Y224" s="46" t="str">
        <f>IF(NOT(AND(LEFT(R224,1)="L",R224&lt;&gt;"LIGNE")),"",IF(UPPER(TRIM(W224))="QS","Qt. suffisante",IF(AJ224="","",IF(AF224="MASSE",IF(AJ224&gt;=1,"Kg","g"),IF(AF224="VOLUME",IF(AJ224&gt;=1,"L","cl"),IFERROR(VLOOKUP(UPPER(TRIM(V224)),AP4:AS49,4,FALSE),V224))))))</f>
        <v/>
      </c>
      <c r="Z224" s="78" t="str">
        <f t="shared" si="51"/>
        <v/>
      </c>
      <c r="AA224" s="45" t="str">
        <f>IF(NOT(AND(LEFT(R224,1)="L",R224&lt;&gt;"LIGNE")),"",IF(UPPER(TRIM(W224))="QS","Qt. suffisante",IF(AI224="","",IF(AF224="MASSE",IF(AI224&gt;=1,"Kg","g"),IF(AF224="VOLUME",IF(AI224&gt;=1,"L","cl"),IFERROR(VLOOKUP(UPPER(TRIM(V224)),AP4:AS49,4,FALSE),V224))))))</f>
        <v/>
      </c>
      <c r="AB224" s="47" t="str">
        <f t="shared" si="47"/>
        <v/>
      </c>
      <c r="AC224" s="47" t="str">
        <f t="shared" si="48"/>
        <v/>
      </c>
      <c r="AD224" s="47" t="str">
        <f t="shared" si="52"/>
        <v/>
      </c>
      <c r="AE224" s="1"/>
      <c r="AF224" s="48" t="str">
        <f>IF(NOT(AND(LEFT(R224,1)="L",R224&lt;&gt;"LIGNE")),"",IFERROR(VLOOKUP(UPPER(TRIM(V224)),AP4:AS49,2,FALSE),""))</f>
        <v/>
      </c>
      <c r="AG224" s="49" t="str">
        <f>IF(NOT(AND(LEFT(R224,1)="L",R224&lt;&gt;"LIGNE")),"",IFERROR(VLOOKUP(UPPER(TRIM(V224)),AP4:AS49,3,FALSE),""))</f>
        <v/>
      </c>
      <c r="AH224" s="49" t="str">
        <f t="shared" si="49"/>
        <v/>
      </c>
      <c r="AI224" s="49" t="str">
        <f t="shared" si="53"/>
        <v/>
      </c>
      <c r="AJ224" s="49" t="str">
        <f t="shared" si="54"/>
        <v/>
      </c>
      <c r="AK224" s="40">
        <f>IF(R224="RECETTE","",IF(R224="PRINCIPAL AUTEUR",IF(OR(S224="",T224="",V224="",W224="",S224=0),"",IFERROR(IF(OR(VLOOKUP(UPPER(TRIM(SUBSTITUTE(T224,CHAR(160)," "))),AP4:AS49,2,FALSE)&lt;&gt;VLOOKUP(UPPER(TRIM(SUBSTITUTE(W224,CHAR(160)," "))),AP4:AS49,2,FALSE),AND(VLOOKUP(UPPER(TRIM(SUBSTITUTE(T224,CHAR(160)," "))),AP4:AS49,2,FALSE)="AUTRE",UPPER(TRIM(SUBSTITUTE(T224,CHAR(160)," ")))&lt;&gt;UPPER(TRIM(SUBSTITUTE(W224,CHAR(160)," "))))),"",(V224*VLOOKUP(UPPER(TRIM(SUBSTITUTE(W224,CHAR(160)," "))),AP4:AS49,3,FALSE))/(S224*VLOOKUP(UPPER(TRIM(SUBSTITUTE(T224,CHAR(160)," "))),AP4:AS49,3,FALSE))),"")),IFERROR(AK223,"")))</f>
        <v>1.6842105263157894</v>
      </c>
      <c r="AL224" s="40">
        <f t="shared" si="55"/>
        <v>2.5</v>
      </c>
      <c r="AM224" s="50" t="str">
        <f t="shared" si="56"/>
        <v>TRAVERS DE PORC AUX ÉPICES</v>
      </c>
      <c r="AN224" s="1"/>
      <c r="AO224" s="1"/>
      <c r="AP224" s="65" t="s">
        <v>451</v>
      </c>
      <c r="AQ224" s="1"/>
      <c r="AR224" s="1"/>
      <c r="AS224" s="1"/>
      <c r="BJ224" s="229">
        <v>1</v>
      </c>
    </row>
    <row r="225" spans="1:62" ht="20.100000000000001" customHeight="1" x14ac:dyDescent="0.25">
      <c r="A225" s="232" t="s">
        <v>237</v>
      </c>
      <c r="B225" s="178">
        <f t="shared" si="45"/>
        <v>0</v>
      </c>
      <c r="C225" s="156"/>
      <c r="D225" s="157"/>
      <c r="E225" s="157"/>
      <c r="F225" s="157"/>
      <c r="G225" s="157"/>
      <c r="H225" s="157"/>
      <c r="I225" s="158"/>
      <c r="J225" s="131"/>
      <c r="K225" s="255" t="str">
        <f t="shared" si="46"/>
        <v>►</v>
      </c>
      <c r="L225" s="341"/>
      <c r="M225" s="341"/>
      <c r="N225" s="341"/>
      <c r="O225" s="341"/>
      <c r="P225" s="341"/>
      <c r="Q225" s="1"/>
      <c r="R225" s="186" t="str" cm="1">
        <f t="array" ref="R225">IF(ISBLANK(V225),"","L"&amp;TEXT(--RIGHT(LOOKUP(2,1/(R211:R224&lt;&gt;""),R211:R224),3)+1,"000"))</f>
        <v/>
      </c>
      <c r="S225" s="61"/>
      <c r="T225" s="62"/>
      <c r="U225" s="63"/>
      <c r="V225" s="77"/>
      <c r="W225" s="60"/>
      <c r="X225" s="46" t="str">
        <f t="shared" si="50"/>
        <v/>
      </c>
      <c r="Y225" s="46" t="str">
        <f>IF(NOT(AND(LEFT(R225,1)="L",R225&lt;&gt;"LIGNE")),"",IF(UPPER(TRIM(W225))="QS","Qt. suffisante",IF(AJ225="","",IF(AF225="MASSE",IF(AJ225&gt;=1,"Kg","g"),IF(AF225="VOLUME",IF(AJ225&gt;=1,"L","cl"),IFERROR(VLOOKUP(UPPER(TRIM(V225)),AP4:AS49,4,FALSE),V225))))))</f>
        <v/>
      </c>
      <c r="Z225" s="78" t="str">
        <f t="shared" si="51"/>
        <v/>
      </c>
      <c r="AA225" s="45" t="str">
        <f>IF(NOT(AND(LEFT(R225,1)="L",R225&lt;&gt;"LIGNE")),"",IF(UPPER(TRIM(W225))="QS","Qt. suffisante",IF(AI225="","",IF(AF225="MASSE",IF(AI225&gt;=1,"Kg","g"),IF(AF225="VOLUME",IF(AI225&gt;=1,"L","cl"),IFERROR(VLOOKUP(UPPER(TRIM(V225)),AP4:AS49,4,FALSE),V225))))))</f>
        <v/>
      </c>
      <c r="AB225" s="47" t="str">
        <f t="shared" si="47"/>
        <v/>
      </c>
      <c r="AC225" s="47" t="str">
        <f t="shared" si="48"/>
        <v/>
      </c>
      <c r="AD225" s="47" t="str">
        <f t="shared" si="52"/>
        <v/>
      </c>
      <c r="AE225" s="1"/>
      <c r="AF225" s="48" t="str">
        <f>IF(NOT(AND(LEFT(R225,1)="L",R225&lt;&gt;"LIGNE")),"",IFERROR(VLOOKUP(UPPER(TRIM(V225)),AP4:AS49,2,FALSE),""))</f>
        <v/>
      </c>
      <c r="AG225" s="49" t="str">
        <f>IF(NOT(AND(LEFT(R225,1)="L",R225&lt;&gt;"LIGNE")),"",IFERROR(VLOOKUP(UPPER(TRIM(V225)),AP4:AS49,3,FALSE),""))</f>
        <v/>
      </c>
      <c r="AH225" s="49" t="str">
        <f t="shared" si="49"/>
        <v/>
      </c>
      <c r="AI225" s="49" t="str">
        <f t="shared" si="53"/>
        <v/>
      </c>
      <c r="AJ225" s="49" t="str">
        <f t="shared" si="54"/>
        <v/>
      </c>
      <c r="AK225" s="40">
        <f>IF(R225="RECETTE","",IF(R225="PRINCIPAL AUTEUR",IF(OR(S225="",T225="",V225="",W225="",S225=0),"",IFERROR(IF(OR(VLOOKUP(UPPER(TRIM(SUBSTITUTE(T225,CHAR(160)," "))),AP4:AS49,2,FALSE)&lt;&gt;VLOOKUP(UPPER(TRIM(SUBSTITUTE(W225,CHAR(160)," "))),AP4:AS49,2,FALSE),AND(VLOOKUP(UPPER(TRIM(SUBSTITUTE(T225,CHAR(160)," "))),AP4:AS49,2,FALSE)="AUTRE",UPPER(TRIM(SUBSTITUTE(T225,CHAR(160)," ")))&lt;&gt;UPPER(TRIM(SUBSTITUTE(W225,CHAR(160)," "))))),"",(V225*VLOOKUP(UPPER(TRIM(SUBSTITUTE(W225,CHAR(160)," "))),AP4:AS49,3,FALSE))/(S225*VLOOKUP(UPPER(TRIM(SUBSTITUTE(T225,CHAR(160)," "))),AP4:AS49,3,FALSE))),"")),IFERROR(AK224,"")))</f>
        <v>1.6842105263157894</v>
      </c>
      <c r="AL225" s="40">
        <f t="shared" si="55"/>
        <v>2.5</v>
      </c>
      <c r="AM225" s="50" t="str">
        <f t="shared" si="56"/>
        <v>TRAVERS DE PORC AUX ÉPICES</v>
      </c>
      <c r="AN225" s="1"/>
      <c r="AO225" s="1"/>
      <c r="AP225" s="65" t="s">
        <v>452</v>
      </c>
      <c r="AQ225" s="1"/>
      <c r="AR225" s="1"/>
      <c r="AS225" s="1"/>
      <c r="BJ225" s="229">
        <v>1</v>
      </c>
    </row>
    <row r="226" spans="1:62" ht="20.100000000000001" customHeight="1" x14ac:dyDescent="0.25">
      <c r="A226" s="232" t="s">
        <v>237</v>
      </c>
      <c r="B226" s="178">
        <f t="shared" si="45"/>
        <v>0</v>
      </c>
      <c r="C226" s="156"/>
      <c r="D226" s="157"/>
      <c r="E226" s="157"/>
      <c r="F226" s="157"/>
      <c r="G226" s="157"/>
      <c r="H226" s="157"/>
      <c r="I226" s="158"/>
      <c r="J226" s="131"/>
      <c r="K226" s="255" t="str">
        <f t="shared" si="46"/>
        <v>A</v>
      </c>
      <c r="L226" s="341"/>
      <c r="M226" s="341"/>
      <c r="N226" s="341"/>
      <c r="O226" s="341"/>
      <c r="P226" s="341"/>
      <c r="Q226" s="1"/>
      <c r="R226" s="186" t="str" cm="1">
        <f t="array" ref="R226">IF(ISBLANK(V226),"","L"&amp;TEXT(--RIGHT(LOOKUP(2,1/(R211:R225&lt;&gt;""),R211:R225),3)+1,"000"))</f>
        <v>L012</v>
      </c>
      <c r="S226" s="61"/>
      <c r="T226" s="62" t="s">
        <v>107</v>
      </c>
      <c r="U226" s="63">
        <v>2</v>
      </c>
      <c r="V226" s="66" t="s">
        <v>464</v>
      </c>
      <c r="W226" s="60"/>
      <c r="X226" s="46">
        <f t="shared" si="50"/>
        <v>5</v>
      </c>
      <c r="Y226" s="46" t="str">
        <f>IF(NOT(AND(LEFT(R226,1)="L",R226&lt;&gt;"LIGNE")),"",IF(UPPER(TRIM(W226))="QS","Qt. suffisante",IF(AJ226="","",IF(AF226="MASSE",IF(AJ226&gt;=1,"Kg","g"),IF(AF226="VOLUME",IF(AJ226&gt;=1,"L","cl"),IFERROR(VLOOKUP(UPPER(TRIM(V226)),AP4:AS49,4,FALSE),V226))))))</f>
        <v>bac(s)</v>
      </c>
      <c r="Z226" s="78">
        <f t="shared" si="51"/>
        <v>3</v>
      </c>
      <c r="AA226" s="45" t="str">
        <f>IF(NOT(AND(LEFT(R226,1)="L",R226&lt;&gt;"LIGNE")),"",IF(UPPER(TRIM(W226))="QS","Qt. suffisante",IF(AI226="","",IF(AF226="MASSE",IF(AI226&gt;=1,"Kg","g"),IF(AF226="VOLUME",IF(AI226&gt;=1,"L","cl"),IFERROR(VLOOKUP(UPPER(TRIM(V226)),AP4:AS49,4,FALSE),V226))))))</f>
        <v>bac(s)</v>
      </c>
      <c r="AB226" s="47" t="str">
        <f t="shared" si="47"/>
        <v>OK</v>
      </c>
      <c r="AC226" s="47" t="str">
        <f t="shared" si="48"/>
        <v/>
      </c>
      <c r="AD226" s="47" t="str">
        <f t="shared" si="52"/>
        <v/>
      </c>
      <c r="AE226" s="1"/>
      <c r="AF226" s="48" t="str">
        <f>IF(NOT(AND(LEFT(R226,1)="L",R226&lt;&gt;"LIGNE")),"",IFERROR(VLOOKUP(UPPER(TRIM(V226)),AP4:AS49,2,FALSE),""))</f>
        <v>AUTRE</v>
      </c>
      <c r="AG226" s="49">
        <f>IF(NOT(AND(LEFT(R226,1)="L",R226&lt;&gt;"LIGNE")),"",IFERROR(VLOOKUP(UPPER(TRIM(V226)),AP4:AS49,3,FALSE),""))</f>
        <v>1</v>
      </c>
      <c r="AH226" s="49">
        <f t="shared" si="49"/>
        <v>2</v>
      </c>
      <c r="AI226" s="49">
        <f t="shared" si="53"/>
        <v>3.3684210526315788</v>
      </c>
      <c r="AJ226" s="49">
        <f t="shared" si="54"/>
        <v>5</v>
      </c>
      <c r="AK226" s="40">
        <f>IF(R226="RECETTE","",IF(R226="PRINCIPAL AUTEUR",IF(OR(S226="",T226="",V226="",W226="",S226=0),"",IFERROR(IF(OR(VLOOKUP(UPPER(TRIM(SUBSTITUTE(T226,CHAR(160)," "))),AP4:AS49,2,FALSE)&lt;&gt;VLOOKUP(UPPER(TRIM(SUBSTITUTE(W226,CHAR(160)," "))),AP4:AS49,2,FALSE),AND(VLOOKUP(UPPER(TRIM(SUBSTITUTE(T226,CHAR(160)," "))),AP4:AS49,2,FALSE)="AUTRE",UPPER(TRIM(SUBSTITUTE(T226,CHAR(160)," ")))&lt;&gt;UPPER(TRIM(SUBSTITUTE(W226,CHAR(160)," "))))),"",(V226*VLOOKUP(UPPER(TRIM(SUBSTITUTE(W226,CHAR(160)," "))),AP4:AS49,3,FALSE))/(S226*VLOOKUP(UPPER(TRIM(SUBSTITUTE(T226,CHAR(160)," "))),AP4:AS49,3,FALSE))),"")),IFERROR(AK225,"")))</f>
        <v>1.6842105263157894</v>
      </c>
      <c r="AL226" s="40">
        <f t="shared" si="55"/>
        <v>2.5</v>
      </c>
      <c r="AM226" s="50" t="str">
        <f t="shared" si="56"/>
        <v>TRAVERS DE PORC AUX ÉPICES</v>
      </c>
      <c r="AN226" s="1"/>
      <c r="AO226" s="1"/>
      <c r="AP226" s="65" t="s">
        <v>453</v>
      </c>
      <c r="AQ226" s="1"/>
      <c r="AR226" s="1"/>
      <c r="AS226" s="1"/>
      <c r="BJ226" s="229">
        <v>1</v>
      </c>
    </row>
    <row r="227" spans="1:62" ht="20.100000000000001" customHeight="1" x14ac:dyDescent="0.25">
      <c r="A227" s="232" t="s">
        <v>237</v>
      </c>
      <c r="B227" s="178">
        <f t="shared" si="45"/>
        <v>0</v>
      </c>
      <c r="C227" s="156"/>
      <c r="D227" s="157"/>
      <c r="E227" s="157"/>
      <c r="F227" s="157"/>
      <c r="G227" s="157"/>
      <c r="H227" s="157"/>
      <c r="I227" s="158"/>
      <c r="J227" s="131"/>
      <c r="K227" s="255" t="str">
        <f t="shared" si="46"/>
        <v>A</v>
      </c>
      <c r="L227" s="341"/>
      <c r="M227" s="341"/>
      <c r="N227" s="341"/>
      <c r="O227" s="341"/>
      <c r="P227" s="341"/>
      <c r="Q227" s="1"/>
      <c r="R227" s="186" t="str" cm="1">
        <f t="array" ref="R227">IF(ISBLANK(V227),"","L"&amp;TEXT(--RIGHT(LOOKUP(2,1/(R211:R226&lt;&gt;""),R211:R226),3)+1,"000"))</f>
        <v>L013</v>
      </c>
      <c r="S227" s="61"/>
      <c r="T227" s="62" t="s">
        <v>145</v>
      </c>
      <c r="U227" s="63">
        <v>1</v>
      </c>
      <c r="V227" s="66" t="s">
        <v>466</v>
      </c>
      <c r="W227" s="60"/>
      <c r="X227" s="46">
        <f t="shared" si="50"/>
        <v>3</v>
      </c>
      <c r="Y227" s="46" t="str">
        <f>IF(NOT(AND(LEFT(R227,1)="L",R227&lt;&gt;"LIGNE")),"",IF(UPPER(TRIM(W227))="QS","Qt. suffisante",IF(AJ227="","",IF(AF227="MASSE",IF(AJ227&gt;=1,"Kg","g"),IF(AF227="VOLUME",IF(AJ227&gt;=1,"L","cl"),IFERROR(VLOOKUP(UPPER(TRIM(V227)),AP4:AS49,4,FALSE),V227))))))</f>
        <v>égouttoir(s)</v>
      </c>
      <c r="Z227" s="78">
        <f t="shared" si="51"/>
        <v>2</v>
      </c>
      <c r="AA227" s="45" t="str">
        <f>IF(NOT(AND(LEFT(R227,1)="L",R227&lt;&gt;"LIGNE")),"",IF(UPPER(TRIM(W227))="QS","Qt. suffisante",IF(AI227="","",IF(AF227="MASSE",IF(AI227&gt;=1,"Kg","g"),IF(AF227="VOLUME",IF(AI227&gt;=1,"L","cl"),IFERROR(VLOOKUP(UPPER(TRIM(V227)),AP4:AS49,4,FALSE),V227))))))</f>
        <v>égouttoir(s)</v>
      </c>
      <c r="AB227" s="47" t="str">
        <f t="shared" si="47"/>
        <v>OK</v>
      </c>
      <c r="AC227" s="47" t="str">
        <f t="shared" si="48"/>
        <v/>
      </c>
      <c r="AD227" s="47" t="str">
        <f t="shared" si="52"/>
        <v/>
      </c>
      <c r="AE227" s="1"/>
      <c r="AF227" s="48" t="str">
        <f>IF(NOT(AND(LEFT(R227,1)="L",R227&lt;&gt;"LIGNE")),"",IFERROR(VLOOKUP(UPPER(TRIM(V227)),AP4:AS49,2,FALSE),""))</f>
        <v>AUTRE</v>
      </c>
      <c r="AG227" s="49">
        <f>IF(NOT(AND(LEFT(R227,1)="L",R227&lt;&gt;"LIGNE")),"",IFERROR(VLOOKUP(UPPER(TRIM(V227)),AP4:AS49,3,FALSE),""))</f>
        <v>1</v>
      </c>
      <c r="AH227" s="49">
        <f t="shared" si="49"/>
        <v>1</v>
      </c>
      <c r="AI227" s="49">
        <f t="shared" si="53"/>
        <v>1.6842105263157894</v>
      </c>
      <c r="AJ227" s="49">
        <f t="shared" si="54"/>
        <v>2.5</v>
      </c>
      <c r="AK227" s="40">
        <f>IF(R227="RECETTE","",IF(R227="PRINCIPAL AUTEUR",IF(OR(S227="",T227="",V227="",W227="",S227=0),"",IFERROR(IF(OR(VLOOKUP(UPPER(TRIM(SUBSTITUTE(T227,CHAR(160)," "))),AP4:AS49,2,FALSE)&lt;&gt;VLOOKUP(UPPER(TRIM(SUBSTITUTE(W227,CHAR(160)," "))),AP4:AS49,2,FALSE),AND(VLOOKUP(UPPER(TRIM(SUBSTITUTE(T227,CHAR(160)," "))),AP4:AS49,2,FALSE)="AUTRE",UPPER(TRIM(SUBSTITUTE(T227,CHAR(160)," ")))&lt;&gt;UPPER(TRIM(SUBSTITUTE(W227,CHAR(160)," "))))),"",(V227*VLOOKUP(UPPER(TRIM(SUBSTITUTE(W227,CHAR(160)," "))),AP4:AS49,3,FALSE))/(S227*VLOOKUP(UPPER(TRIM(SUBSTITUTE(T227,CHAR(160)," "))),AP4:AS49,3,FALSE))),"")),IFERROR(AK226,"")))</f>
        <v>1.6842105263157894</v>
      </c>
      <c r="AL227" s="40">
        <f t="shared" si="55"/>
        <v>2.5</v>
      </c>
      <c r="AM227" s="50" t="str">
        <f t="shared" si="56"/>
        <v>TRAVERS DE PORC AUX ÉPICES</v>
      </c>
      <c r="AN227" s="1"/>
      <c r="AO227" s="1"/>
      <c r="AP227" s="65" t="s">
        <v>458</v>
      </c>
      <c r="AQ227" s="1"/>
      <c r="AR227" s="1"/>
      <c r="AS227" s="1"/>
      <c r="BJ227" s="229">
        <v>1</v>
      </c>
    </row>
    <row r="228" spans="1:62" ht="20.100000000000001" customHeight="1" x14ac:dyDescent="0.25">
      <c r="A228" s="232" t="s">
        <v>237</v>
      </c>
      <c r="B228" s="178">
        <f t="shared" si="45"/>
        <v>0</v>
      </c>
      <c r="C228" s="156"/>
      <c r="D228" s="157"/>
      <c r="E228" s="157"/>
      <c r="F228" s="157"/>
      <c r="G228" s="157"/>
      <c r="H228" s="157"/>
      <c r="I228" s="158"/>
      <c r="J228" s="131"/>
      <c r="K228" s="255" t="str">
        <f t="shared" si="46"/>
        <v>A</v>
      </c>
      <c r="L228" s="341"/>
      <c r="M228" s="341"/>
      <c r="N228" s="341"/>
      <c r="O228" s="341"/>
      <c r="P228" s="341"/>
      <c r="Q228" s="1"/>
      <c r="R228" s="186" t="str" cm="1">
        <f t="array" ref="R228">IF(ISBLANK(V228),"","L"&amp;TEXT(--RIGHT(LOOKUP(2,1/(R211:R227&lt;&gt;""),R211:R227),3)+1,"000"))</f>
        <v>L014</v>
      </c>
      <c r="S228" s="61"/>
      <c r="T228" s="62" t="s">
        <v>111</v>
      </c>
      <c r="U228" s="63">
        <v>1</v>
      </c>
      <c r="V228" s="66" t="s">
        <v>465</v>
      </c>
      <c r="W228" s="60"/>
      <c r="X228" s="46">
        <f t="shared" si="50"/>
        <v>3</v>
      </c>
      <c r="Y228" s="46" t="str">
        <f>IF(NOT(AND(LEFT(R228,1)="L",R228&lt;&gt;"LIGNE")),"",IF(UPPER(TRIM(W228))="QS","Qt. suffisante",IF(AJ228="","",IF(AF228="MASSE",IF(AJ228&gt;=1,"Kg","g"),IF(AF228="VOLUME",IF(AJ228&gt;=1,"L","cl"),IFERROR(VLOOKUP(UPPER(TRIM(V228)),AP4:AS49,4,FALSE),V228))))))</f>
        <v>couvercle(s)</v>
      </c>
      <c r="Z228" s="78">
        <f t="shared" si="51"/>
        <v>2</v>
      </c>
      <c r="AA228" s="45" t="str">
        <f>IF(NOT(AND(LEFT(R228,1)="L",R228&lt;&gt;"LIGNE")),"",IF(UPPER(TRIM(W228))="QS","Qt. suffisante",IF(AI228="","",IF(AF228="MASSE",IF(AI228&gt;=1,"Kg","g"),IF(AF228="VOLUME",IF(AI228&gt;=1,"L","cl"),IFERROR(VLOOKUP(UPPER(TRIM(V228)),AP4:AS49,4,FALSE),V228))))))</f>
        <v>couvercle(s)</v>
      </c>
      <c r="AB228" s="47" t="str">
        <f t="shared" si="47"/>
        <v>OK</v>
      </c>
      <c r="AC228" s="47" t="str">
        <f t="shared" si="48"/>
        <v/>
      </c>
      <c r="AD228" s="47" t="str">
        <f t="shared" si="52"/>
        <v/>
      </c>
      <c r="AE228" s="1"/>
      <c r="AF228" s="48" t="str">
        <f>IF(NOT(AND(LEFT(R228,1)="L",R228&lt;&gt;"LIGNE")),"",IFERROR(VLOOKUP(UPPER(TRIM(V228)),AP4:AS49,2,FALSE),""))</f>
        <v>AUTRE</v>
      </c>
      <c r="AG228" s="49">
        <f>IF(NOT(AND(LEFT(R228,1)="L",R228&lt;&gt;"LIGNE")),"",IFERROR(VLOOKUP(UPPER(TRIM(V228)),AP4:AS49,3,FALSE),""))</f>
        <v>1</v>
      </c>
      <c r="AH228" s="49">
        <f t="shared" si="49"/>
        <v>1</v>
      </c>
      <c r="AI228" s="49">
        <f t="shared" si="53"/>
        <v>1.6842105263157894</v>
      </c>
      <c r="AJ228" s="49">
        <f t="shared" si="54"/>
        <v>2.5</v>
      </c>
      <c r="AK228" s="40">
        <f>IF(R228="RECETTE","",IF(R228="PRINCIPAL AUTEUR",IF(OR(S228="",T228="",V228="",W228="",S228=0),"",IFERROR(IF(OR(VLOOKUP(UPPER(TRIM(SUBSTITUTE(T228,CHAR(160)," "))),AP4:AS49,2,FALSE)&lt;&gt;VLOOKUP(UPPER(TRIM(SUBSTITUTE(W228,CHAR(160)," "))),AP4:AS49,2,FALSE),AND(VLOOKUP(UPPER(TRIM(SUBSTITUTE(T228,CHAR(160)," "))),AP4:AS49,2,FALSE)="AUTRE",UPPER(TRIM(SUBSTITUTE(T228,CHAR(160)," ")))&lt;&gt;UPPER(TRIM(SUBSTITUTE(W228,CHAR(160)," "))))),"",(V228*VLOOKUP(UPPER(TRIM(SUBSTITUTE(W228,CHAR(160)," "))),AP4:AS49,3,FALSE))/(S228*VLOOKUP(UPPER(TRIM(SUBSTITUTE(T228,CHAR(160)," "))),AP4:AS49,3,FALSE))),"")),IFERROR(AK227,"")))</f>
        <v>1.6842105263157894</v>
      </c>
      <c r="AL228" s="40">
        <f t="shared" si="55"/>
        <v>2.5</v>
      </c>
      <c r="AM228" s="50" t="str">
        <f t="shared" si="56"/>
        <v>TRAVERS DE PORC AUX ÉPICES</v>
      </c>
      <c r="AN228" s="1"/>
      <c r="AO228" s="1"/>
      <c r="AP228" s="65" t="s">
        <v>459</v>
      </c>
      <c r="AQ228" s="1"/>
      <c r="AR228" s="1"/>
      <c r="AS228" s="1"/>
      <c r="BJ228" s="229">
        <v>1</v>
      </c>
    </row>
    <row r="229" spans="1:62" ht="20.100000000000001" customHeight="1" x14ac:dyDescent="0.25">
      <c r="A229" s="232" t="s">
        <v>237</v>
      </c>
      <c r="B229" s="178">
        <f t="shared" si="45"/>
        <v>0</v>
      </c>
      <c r="C229" s="156"/>
      <c r="D229" s="157"/>
      <c r="E229" s="157"/>
      <c r="F229" s="157"/>
      <c r="G229" s="157"/>
      <c r="H229" s="157"/>
      <c r="I229" s="158"/>
      <c r="J229" s="131"/>
      <c r="K229" s="255" t="str">
        <f t="shared" si="46"/>
        <v>A</v>
      </c>
      <c r="L229" s="341"/>
      <c r="M229" s="341"/>
      <c r="N229" s="341"/>
      <c r="O229" s="341"/>
      <c r="P229" s="341"/>
      <c r="Q229" s="1"/>
      <c r="R229" s="186" t="str" cm="1">
        <f t="array" ref="R229">IF(ISBLANK(V229),"","L"&amp;TEXT(--RIGHT(LOOKUP(2,1/(R211:R228&lt;&gt;""),R211:R228),3)+1,"000"))</f>
        <v>L015</v>
      </c>
      <c r="S229" s="61"/>
      <c r="T229" s="62" t="s">
        <v>146</v>
      </c>
      <c r="U229" s="63">
        <v>8</v>
      </c>
      <c r="V229" s="66" t="s">
        <v>467</v>
      </c>
      <c r="W229" s="60"/>
      <c r="X229" s="46">
        <f t="shared" si="50"/>
        <v>20</v>
      </c>
      <c r="Y229" s="46" t="str">
        <f>IF(NOT(AND(LEFT(R229,1)="L",R229&lt;&gt;"LIGNE")),"",IF(UPPER(TRIM(W229))="QS","Qt. suffisante",IF(AJ229="","",IF(AF229="MASSE",IF(AJ229&gt;=1,"Kg","g"),IF(AF229="VOLUME",IF(AJ229&gt;=1,"L","cl"),IFERROR(VLOOKUP(UPPER(TRIM(V229)),AP4:AS49,4,FALSE),V229))))))</f>
        <v>grille(s)</v>
      </c>
      <c r="Z229" s="78">
        <f t="shared" si="51"/>
        <v>13</v>
      </c>
      <c r="AA229" s="45" t="str">
        <f>IF(NOT(AND(LEFT(R229,1)="L",R229&lt;&gt;"LIGNE")),"",IF(UPPER(TRIM(W229))="QS","Qt. suffisante",IF(AI229="","",IF(AF229="MASSE",IF(AI229&gt;=1,"Kg","g"),IF(AF229="VOLUME",IF(AI229&gt;=1,"L","cl"),IFERROR(VLOOKUP(UPPER(TRIM(V229)),AP4:AS49,4,FALSE),V229))))))</f>
        <v>grille(s)</v>
      </c>
      <c r="AB229" s="47" t="str">
        <f t="shared" si="47"/>
        <v>OK</v>
      </c>
      <c r="AC229" s="47" t="str">
        <f t="shared" si="48"/>
        <v/>
      </c>
      <c r="AD229" s="47" t="str">
        <f t="shared" si="52"/>
        <v/>
      </c>
      <c r="AE229" s="1"/>
      <c r="AF229" s="48" t="str">
        <f>IF(NOT(AND(LEFT(R229,1)="L",R229&lt;&gt;"LIGNE")),"",IFERROR(VLOOKUP(UPPER(TRIM(V229)),AP4:AS49,2,FALSE),""))</f>
        <v>AUTRE</v>
      </c>
      <c r="AG229" s="49">
        <f>IF(NOT(AND(LEFT(R229,1)="L",R229&lt;&gt;"LIGNE")),"",IFERROR(VLOOKUP(UPPER(TRIM(V229)),AP4:AS49,3,FALSE),""))</f>
        <v>1</v>
      </c>
      <c r="AH229" s="49">
        <f t="shared" si="49"/>
        <v>8</v>
      </c>
      <c r="AI229" s="49">
        <f t="shared" si="53"/>
        <v>13.473684210526315</v>
      </c>
      <c r="AJ229" s="49">
        <f t="shared" si="54"/>
        <v>20</v>
      </c>
      <c r="AK229" s="40">
        <f>IF(R229="RECETTE","",IF(R229="PRINCIPAL AUTEUR",IF(OR(S229="",T229="",V229="",W229="",S229=0),"",IFERROR(IF(OR(VLOOKUP(UPPER(TRIM(SUBSTITUTE(T229,CHAR(160)," "))),AP4:AS49,2,FALSE)&lt;&gt;VLOOKUP(UPPER(TRIM(SUBSTITUTE(W229,CHAR(160)," "))),AP4:AS49,2,FALSE),AND(VLOOKUP(UPPER(TRIM(SUBSTITUTE(T229,CHAR(160)," "))),AP4:AS49,2,FALSE)="AUTRE",UPPER(TRIM(SUBSTITUTE(T229,CHAR(160)," ")))&lt;&gt;UPPER(TRIM(SUBSTITUTE(W229,CHAR(160)," "))))),"",(V229*VLOOKUP(UPPER(TRIM(SUBSTITUTE(W229,CHAR(160)," "))),AP4:AS49,3,FALSE))/(S229*VLOOKUP(UPPER(TRIM(SUBSTITUTE(T229,CHAR(160)," "))),AP4:AS49,3,FALSE))),"")),IFERROR(AK228,"")))</f>
        <v>1.6842105263157894</v>
      </c>
      <c r="AL229" s="40">
        <f t="shared" si="55"/>
        <v>2.5</v>
      </c>
      <c r="AM229" s="50" t="str">
        <f t="shared" si="56"/>
        <v>TRAVERS DE PORC AUX ÉPICES</v>
      </c>
      <c r="AN229" s="1"/>
      <c r="AO229" s="1"/>
      <c r="AP229" s="65" t="s">
        <v>460</v>
      </c>
      <c r="AQ229" s="1"/>
      <c r="AR229" s="1"/>
      <c r="AS229" s="1"/>
      <c r="BJ229" s="229">
        <v>1</v>
      </c>
    </row>
    <row r="230" spans="1:62" ht="20.100000000000001" customHeight="1" x14ac:dyDescent="0.25">
      <c r="A230" s="232" t="s">
        <v>237</v>
      </c>
      <c r="B230" s="178">
        <f t="shared" si="45"/>
        <v>0</v>
      </c>
      <c r="C230" s="156"/>
      <c r="D230" s="157"/>
      <c r="E230" s="157"/>
      <c r="F230" s="157"/>
      <c r="G230" s="157"/>
      <c r="H230" s="157"/>
      <c r="I230" s="158"/>
      <c r="J230" s="131"/>
      <c r="K230" s="255" t="str">
        <f t="shared" si="46"/>
        <v>A</v>
      </c>
      <c r="L230" s="341"/>
      <c r="M230" s="341"/>
      <c r="N230" s="341"/>
      <c r="O230" s="341"/>
      <c r="P230" s="341"/>
      <c r="Q230" s="1"/>
      <c r="R230" s="186" t="str" cm="1">
        <f t="array" ref="R230">IF(ISBLANK(V230),"","L"&amp;TEXT(--RIGHT(LOOKUP(2,1/(R211:R229&lt;&gt;""),R211:R229),3)+1,"000"))</f>
        <v>L016</v>
      </c>
      <c r="S230" s="61"/>
      <c r="T230" s="62" t="s">
        <v>147</v>
      </c>
      <c r="U230" s="63">
        <v>4</v>
      </c>
      <c r="V230" s="66" t="s">
        <v>464</v>
      </c>
      <c r="W230" s="60"/>
      <c r="X230" s="46">
        <f t="shared" si="50"/>
        <v>10</v>
      </c>
      <c r="Y230" s="46" t="str">
        <f>IF(NOT(AND(LEFT(R230,1)="L",R230&lt;&gt;"LIGNE")),"",IF(UPPER(TRIM(W230))="QS","Qt. suffisante",IF(AJ230="","",IF(AF230="MASSE",IF(AJ230&gt;=1,"Kg","g"),IF(AF230="VOLUME",IF(AJ230&gt;=1,"L","cl"),IFERROR(VLOOKUP(UPPER(TRIM(V230)),AP4:AS49,4,FALSE),V230))))))</f>
        <v>bac(s)</v>
      </c>
      <c r="Z230" s="78">
        <f t="shared" si="51"/>
        <v>7</v>
      </c>
      <c r="AA230" s="45" t="str">
        <f>IF(NOT(AND(LEFT(R230,1)="L",R230&lt;&gt;"LIGNE")),"",IF(UPPER(TRIM(W230))="QS","Qt. suffisante",IF(AI230="","",IF(AF230="MASSE",IF(AI230&gt;=1,"Kg","g"),IF(AF230="VOLUME",IF(AI230&gt;=1,"L","cl"),IFERROR(VLOOKUP(UPPER(TRIM(V230)),AP4:AS49,4,FALSE),V230))))))</f>
        <v>bac(s)</v>
      </c>
      <c r="AB230" s="47" t="str">
        <f t="shared" si="47"/>
        <v>OK</v>
      </c>
      <c r="AC230" s="47" t="str">
        <f t="shared" si="48"/>
        <v/>
      </c>
      <c r="AD230" s="47" t="str">
        <f t="shared" si="52"/>
        <v/>
      </c>
      <c r="AE230" s="1"/>
      <c r="AF230" s="48" t="str">
        <f>IF(NOT(AND(LEFT(R230,1)="L",R230&lt;&gt;"LIGNE")),"",IFERROR(VLOOKUP(UPPER(TRIM(V230)),AP4:AS49,2,FALSE),""))</f>
        <v>AUTRE</v>
      </c>
      <c r="AG230" s="49">
        <f>IF(NOT(AND(LEFT(R230,1)="L",R230&lt;&gt;"LIGNE")),"",IFERROR(VLOOKUP(UPPER(TRIM(V230)),AP4:AS49,3,FALSE),""))</f>
        <v>1</v>
      </c>
      <c r="AH230" s="49">
        <f t="shared" si="49"/>
        <v>4</v>
      </c>
      <c r="AI230" s="49">
        <f t="shared" si="53"/>
        <v>6.7368421052631575</v>
      </c>
      <c r="AJ230" s="49">
        <f t="shared" si="54"/>
        <v>10</v>
      </c>
      <c r="AK230" s="40">
        <f>IF(R230="RECETTE","",IF(R230="PRINCIPAL AUTEUR",IF(OR(S230="",T230="",V230="",W230="",S230=0),"",IFERROR(IF(OR(VLOOKUP(UPPER(TRIM(SUBSTITUTE(T230,CHAR(160)," "))),AP4:AS49,2,FALSE)&lt;&gt;VLOOKUP(UPPER(TRIM(SUBSTITUTE(W230,CHAR(160)," "))),AP4:AS49,2,FALSE),AND(VLOOKUP(UPPER(TRIM(SUBSTITUTE(T230,CHAR(160)," "))),AP4:AS49,2,FALSE)="AUTRE",UPPER(TRIM(SUBSTITUTE(T230,CHAR(160)," ")))&lt;&gt;UPPER(TRIM(SUBSTITUTE(W230,CHAR(160)," "))))),"",(V230*VLOOKUP(UPPER(TRIM(SUBSTITUTE(W230,CHAR(160)," "))),AP4:AS49,3,FALSE))/(S230*VLOOKUP(UPPER(TRIM(SUBSTITUTE(T230,CHAR(160)," "))),AP4:AS49,3,FALSE))),"")),IFERROR(AK229,"")))</f>
        <v>1.6842105263157894</v>
      </c>
      <c r="AL230" s="40">
        <f t="shared" si="55"/>
        <v>2.5</v>
      </c>
      <c r="AM230" s="50" t="str">
        <f t="shared" si="56"/>
        <v>TRAVERS DE PORC AUX ÉPICES</v>
      </c>
      <c r="AN230" s="1"/>
      <c r="AO230" s="1"/>
      <c r="AP230" s="65" t="s">
        <v>461</v>
      </c>
      <c r="AQ230" s="1"/>
      <c r="AR230" s="1"/>
      <c r="AS230" s="1"/>
      <c r="BJ230" s="229">
        <v>1</v>
      </c>
    </row>
    <row r="231" spans="1:62" ht="20.100000000000001" customHeight="1" x14ac:dyDescent="0.25">
      <c r="A231" s="232" t="s">
        <v>237</v>
      </c>
      <c r="B231" s="178">
        <f t="shared" ref="B231:B294" si="57">LEN(C231)+LEN(D231)+LEN(E231)+LEN(F231)+LEN(G231)+LEN(H231)+LEN(I231)</f>
        <v>0</v>
      </c>
      <c r="C231" s="156"/>
      <c r="D231" s="157"/>
      <c r="E231" s="157"/>
      <c r="F231" s="157"/>
      <c r="G231" s="157"/>
      <c r="H231" s="157"/>
      <c r="I231" s="158"/>
      <c r="J231" s="131"/>
      <c r="K231" s="255" t="str">
        <f t="shared" si="46"/>
        <v>A</v>
      </c>
      <c r="L231" s="341"/>
      <c r="M231" s="341"/>
      <c r="N231" s="341"/>
      <c r="O231" s="341"/>
      <c r="P231" s="341"/>
      <c r="Q231" s="1"/>
      <c r="R231" s="186" t="str" cm="1">
        <f t="array" ref="R231">IF(ISBLANK(V231),"","L"&amp;TEXT(--RIGHT(LOOKUP(2,1/(R211:R230&lt;&gt;""),R211:R230),3)+1,"000"))</f>
        <v>L017</v>
      </c>
      <c r="S231" s="61"/>
      <c r="T231" s="62" t="s">
        <v>148</v>
      </c>
      <c r="U231" s="63">
        <v>4</v>
      </c>
      <c r="V231" s="66" t="s">
        <v>465</v>
      </c>
      <c r="W231" s="60"/>
      <c r="X231" s="46">
        <f t="shared" si="50"/>
        <v>10</v>
      </c>
      <c r="Y231" s="46" t="str">
        <f>IF(NOT(AND(LEFT(R231,1)="L",R231&lt;&gt;"LIGNE")),"",IF(UPPER(TRIM(W231))="QS","Qt. suffisante",IF(AJ231="","",IF(AF231="MASSE",IF(AJ231&gt;=1,"Kg","g"),IF(AF231="VOLUME",IF(AJ231&gt;=1,"L","cl"),IFERROR(VLOOKUP(UPPER(TRIM(V231)),AP4:AS49,4,FALSE),V231))))))</f>
        <v>couvercle(s)</v>
      </c>
      <c r="Z231" s="78">
        <f t="shared" si="51"/>
        <v>7</v>
      </c>
      <c r="AA231" s="45" t="str">
        <f>IF(NOT(AND(LEFT(R231,1)="L",R231&lt;&gt;"LIGNE")),"",IF(UPPER(TRIM(W231))="QS","Qt. suffisante",IF(AI231="","",IF(AF231="MASSE",IF(AI231&gt;=1,"Kg","g"),IF(AF231="VOLUME",IF(AI231&gt;=1,"L","cl"),IFERROR(VLOOKUP(UPPER(TRIM(V231)),AP4:AS49,4,FALSE),V231))))))</f>
        <v>couvercle(s)</v>
      </c>
      <c r="AB231" s="47" t="str">
        <f t="shared" si="47"/>
        <v>OK</v>
      </c>
      <c r="AC231" s="47" t="str">
        <f t="shared" si="48"/>
        <v/>
      </c>
      <c r="AD231" s="47" t="str">
        <f t="shared" si="52"/>
        <v/>
      </c>
      <c r="AE231" s="1"/>
      <c r="AF231" s="48" t="str">
        <f>IF(NOT(AND(LEFT(R231,1)="L",R231&lt;&gt;"LIGNE")),"",IFERROR(VLOOKUP(UPPER(TRIM(V231)),AP4:AS49,2,FALSE),""))</f>
        <v>AUTRE</v>
      </c>
      <c r="AG231" s="49">
        <f>IF(NOT(AND(LEFT(R231,1)="L",R231&lt;&gt;"LIGNE")),"",IFERROR(VLOOKUP(UPPER(TRIM(V231)),AP4:AS49,3,FALSE),""))</f>
        <v>1</v>
      </c>
      <c r="AH231" s="49">
        <f t="shared" si="49"/>
        <v>4</v>
      </c>
      <c r="AI231" s="49">
        <f t="shared" si="53"/>
        <v>6.7368421052631575</v>
      </c>
      <c r="AJ231" s="49">
        <f t="shared" si="54"/>
        <v>10</v>
      </c>
      <c r="AK231" s="40">
        <f>IF(R231="RECETTE","",IF(R231="PRINCIPAL AUTEUR",IF(OR(S231="",T231="",V231="",W231="",S231=0),"",IFERROR(IF(OR(VLOOKUP(UPPER(TRIM(SUBSTITUTE(T231,CHAR(160)," "))),AP4:AS49,2,FALSE)&lt;&gt;VLOOKUP(UPPER(TRIM(SUBSTITUTE(W231,CHAR(160)," "))),AP4:AS49,2,FALSE),AND(VLOOKUP(UPPER(TRIM(SUBSTITUTE(T231,CHAR(160)," "))),AP4:AS49,2,FALSE)="AUTRE",UPPER(TRIM(SUBSTITUTE(T231,CHAR(160)," ")))&lt;&gt;UPPER(TRIM(SUBSTITUTE(W231,CHAR(160)," "))))),"",(V231*VLOOKUP(UPPER(TRIM(SUBSTITUTE(W231,CHAR(160)," "))),AP4:AS49,3,FALSE))/(S231*VLOOKUP(UPPER(TRIM(SUBSTITUTE(T231,CHAR(160)," "))),AP4:AS49,3,FALSE))),"")),IFERROR(AK230,"")))</f>
        <v>1.6842105263157894</v>
      </c>
      <c r="AL231" s="40">
        <f t="shared" si="55"/>
        <v>2.5</v>
      </c>
      <c r="AM231" s="50" t="str">
        <f t="shared" si="56"/>
        <v>TRAVERS DE PORC AUX ÉPICES</v>
      </c>
      <c r="AN231" s="1"/>
      <c r="AO231" s="1"/>
      <c r="AP231" s="65" t="s">
        <v>462</v>
      </c>
      <c r="AQ231" s="1"/>
      <c r="AR231" s="1"/>
      <c r="AS231" s="1"/>
      <c r="BJ231" s="229">
        <v>1</v>
      </c>
    </row>
    <row r="232" spans="1:62" ht="20.100000000000001" customHeight="1" x14ac:dyDescent="0.25">
      <c r="A232" s="232" t="s">
        <v>237</v>
      </c>
      <c r="B232" s="178">
        <f t="shared" si="57"/>
        <v>0</v>
      </c>
      <c r="C232" s="156"/>
      <c r="D232" s="157"/>
      <c r="E232" s="157"/>
      <c r="F232" s="157"/>
      <c r="G232" s="157"/>
      <c r="H232" s="157"/>
      <c r="I232" s="158"/>
      <c r="J232" s="131"/>
      <c r="K232" s="255" t="str">
        <f t="shared" si="46"/>
        <v>►</v>
      </c>
      <c r="L232" s="341"/>
      <c r="M232" s="341"/>
      <c r="N232" s="341"/>
      <c r="O232" s="341"/>
      <c r="P232" s="341"/>
      <c r="Q232" s="1"/>
      <c r="R232" s="186" t="str" cm="1">
        <f t="array" ref="R232">IF(ISBLANK(V232),"","L"&amp;TEXT(--RIGHT(LOOKUP(2,1/(R211:R231&lt;&gt;""),R211:R231),3)+1,"000"))</f>
        <v/>
      </c>
      <c r="S232" s="61"/>
      <c r="T232" s="62"/>
      <c r="U232" s="63"/>
      <c r="V232" s="77"/>
      <c r="W232" s="60"/>
      <c r="X232" s="46" t="str">
        <f t="shared" si="50"/>
        <v/>
      </c>
      <c r="Y232" s="46" t="str">
        <f>IF(NOT(AND(LEFT(R232,1)="L",R232&lt;&gt;"LIGNE")),"",IF(UPPER(TRIM(W232))="QS","Qt. suffisante",IF(AJ232="","",IF(AF232="MASSE",IF(AJ232&gt;=1,"Kg","g"),IF(AF232="VOLUME",IF(AJ232&gt;=1,"L","cl"),IFERROR(VLOOKUP(UPPER(TRIM(V232)),AP4:AS49,4,FALSE),V232))))))</f>
        <v/>
      </c>
      <c r="Z232" s="78" t="str">
        <f t="shared" si="51"/>
        <v/>
      </c>
      <c r="AA232" s="45" t="str">
        <f>IF(NOT(AND(LEFT(R232,1)="L",R232&lt;&gt;"LIGNE")),"",IF(UPPER(TRIM(W232))="QS","Qt. suffisante",IF(AI232="","",IF(AF232="MASSE",IF(AI232&gt;=1,"Kg","g"),IF(AF232="VOLUME",IF(AI232&gt;=1,"L","cl"),IFERROR(VLOOKUP(UPPER(TRIM(V232)),AP4:AS49,4,FALSE),V232))))))</f>
        <v/>
      </c>
      <c r="AB232" s="47" t="str">
        <f t="shared" si="47"/>
        <v/>
      </c>
      <c r="AC232" s="47" t="str">
        <f t="shared" si="48"/>
        <v/>
      </c>
      <c r="AD232" s="47" t="str">
        <f t="shared" si="52"/>
        <v/>
      </c>
      <c r="AE232" s="1"/>
      <c r="AF232" s="48" t="str">
        <f>IF(NOT(AND(LEFT(R232,1)="L",R232&lt;&gt;"LIGNE")),"",IFERROR(VLOOKUP(UPPER(TRIM(V232)),AP4:AS49,2,FALSE),""))</f>
        <v/>
      </c>
      <c r="AG232" s="49" t="str">
        <f>IF(NOT(AND(LEFT(R232,1)="L",R232&lt;&gt;"LIGNE")),"",IFERROR(VLOOKUP(UPPER(TRIM(V232)),AP4:AS49,3,FALSE),""))</f>
        <v/>
      </c>
      <c r="AH232" s="49" t="str">
        <f t="shared" si="49"/>
        <v/>
      </c>
      <c r="AI232" s="49" t="str">
        <f t="shared" si="53"/>
        <v/>
      </c>
      <c r="AJ232" s="49" t="str">
        <f t="shared" si="54"/>
        <v/>
      </c>
      <c r="AK232" s="40">
        <f>IF(R232="RECETTE","",IF(R232="PRINCIPAL AUTEUR",IF(OR(S232="",T232="",V232="",W232="",S232=0),"",IFERROR(IF(OR(VLOOKUP(UPPER(TRIM(SUBSTITUTE(T232,CHAR(160)," "))),AP4:AS49,2,FALSE)&lt;&gt;VLOOKUP(UPPER(TRIM(SUBSTITUTE(W232,CHAR(160)," "))),AP4:AS49,2,FALSE),AND(VLOOKUP(UPPER(TRIM(SUBSTITUTE(T232,CHAR(160)," "))),AP4:AS49,2,FALSE)="AUTRE",UPPER(TRIM(SUBSTITUTE(T232,CHAR(160)," ")))&lt;&gt;UPPER(TRIM(SUBSTITUTE(W232,CHAR(160)," "))))),"",(V232*VLOOKUP(UPPER(TRIM(SUBSTITUTE(W232,CHAR(160)," "))),AP4:AS49,3,FALSE))/(S232*VLOOKUP(UPPER(TRIM(SUBSTITUTE(T232,CHAR(160)," "))),AP4:AS49,3,FALSE))),"")),IFERROR(AK231,"")))</f>
        <v>1.6842105263157894</v>
      </c>
      <c r="AL232" s="40">
        <f t="shared" si="55"/>
        <v>2.5</v>
      </c>
      <c r="AM232" s="50" t="str">
        <f t="shared" si="56"/>
        <v>TRAVERS DE PORC AUX ÉPICES</v>
      </c>
      <c r="AN232" s="1"/>
      <c r="AO232" s="1"/>
      <c r="AP232" s="66" t="s">
        <v>463</v>
      </c>
      <c r="AQ232" s="1"/>
      <c r="AR232" s="1"/>
      <c r="AS232" s="1"/>
      <c r="BJ232" s="229">
        <v>1</v>
      </c>
    </row>
    <row r="233" spans="1:62" ht="20.100000000000001" customHeight="1" x14ac:dyDescent="0.25">
      <c r="A233" s="232" t="s">
        <v>237</v>
      </c>
      <c r="B233" s="178">
        <f t="shared" si="57"/>
        <v>0</v>
      </c>
      <c r="C233" s="156"/>
      <c r="D233" s="157"/>
      <c r="E233" s="157"/>
      <c r="F233" s="157"/>
      <c r="G233" s="157"/>
      <c r="H233" s="157"/>
      <c r="I233" s="158"/>
      <c r="J233" s="131" t="s">
        <v>237</v>
      </c>
      <c r="K233" s="255" t="str">
        <f t="shared" si="46"/>
        <v>A</v>
      </c>
      <c r="L233" s="341"/>
      <c r="M233" s="341"/>
      <c r="N233" s="341"/>
      <c r="O233" s="341"/>
      <c r="P233" s="341"/>
      <c r="Q233" s="1"/>
      <c r="R233" s="186" t="str" cm="1">
        <f t="array" ref="R233">IF(ISBLANK(V233),"","L"&amp;TEXT(--RIGHT(LOOKUP(2,1/(R211:R232&lt;&gt;""),R211:R232),3)+1,"000"))</f>
        <v/>
      </c>
      <c r="S233" s="166" t="s">
        <v>570</v>
      </c>
      <c r="T233" s="62" t="s">
        <v>436</v>
      </c>
      <c r="U233" s="63"/>
      <c r="V233" s="77"/>
      <c r="W233" s="76"/>
      <c r="X233" s="46" t="str">
        <f t="shared" si="50"/>
        <v/>
      </c>
      <c r="Y233" s="46" t="str">
        <f>IF(NOT(AND(LEFT(R233,1)="L",R233&lt;&gt;"LIGNE")),"",IF(UPPER(TRIM(W233))="QS","Qt. suffisante",IF(AJ233="","",IF(AF233="MASSE",IF(AJ233&gt;=1,"Kg","g"),IF(AF233="VOLUME",IF(AJ233&gt;=1,"L","cl"),IFERROR(VLOOKUP(UPPER(TRIM(V233)),AP4:AS49,4,FALSE),V233))))))</f>
        <v/>
      </c>
      <c r="Z233" s="78" t="str">
        <f t="shared" si="51"/>
        <v/>
      </c>
      <c r="AA233" s="45" t="str">
        <f>IF(NOT(AND(LEFT(R233,1)="L",R233&lt;&gt;"LIGNE")),"",IF(UPPER(TRIM(W233))="QS","Qt. suffisante",IF(AI233="","",IF(AF233="MASSE",IF(AI233&gt;=1,"Kg","g"),IF(AF233="VOLUME",IF(AI233&gt;=1,"L","cl"),IFERROR(VLOOKUP(UPPER(TRIM(V233)),AP4:AS49,4,FALSE),V233))))))</f>
        <v/>
      </c>
      <c r="AB233" s="47" t="str">
        <f t="shared" si="47"/>
        <v/>
      </c>
      <c r="AC233" s="47" t="str">
        <f t="shared" si="48"/>
        <v/>
      </c>
      <c r="AD233" s="47" t="str">
        <f t="shared" si="52"/>
        <v/>
      </c>
      <c r="AE233" s="1"/>
      <c r="AF233" s="48" t="str">
        <f>IF(NOT(AND(LEFT(R233,1)="L",R233&lt;&gt;"LIGNE")),"",IFERROR(VLOOKUP(UPPER(TRIM(V233)),AP4:AS49,2,FALSE),""))</f>
        <v/>
      </c>
      <c r="AG233" s="49" t="str">
        <f>IF(NOT(AND(LEFT(R233,1)="L",R233&lt;&gt;"LIGNE")),"",IFERROR(VLOOKUP(UPPER(TRIM(V233)),AP4:AS49,3,FALSE),""))</f>
        <v/>
      </c>
      <c r="AH233" s="49" t="str">
        <f t="shared" si="49"/>
        <v/>
      </c>
      <c r="AI233" s="49" t="str">
        <f t="shared" si="53"/>
        <v/>
      </c>
      <c r="AJ233" s="49" t="str">
        <f t="shared" si="54"/>
        <v/>
      </c>
      <c r="AK233" s="40">
        <f>IF(R233="RECETTE","",IF(R233="PRINCIPAL AUTEUR",IF(OR(S233="",T233="",V233="",W233="",S233=0),"",IFERROR(IF(OR(VLOOKUP(UPPER(TRIM(SUBSTITUTE(T233,CHAR(160)," "))),AP4:AS49,2,FALSE)&lt;&gt;VLOOKUP(UPPER(TRIM(SUBSTITUTE(W233,CHAR(160)," "))),AP4:AS49,2,FALSE),AND(VLOOKUP(UPPER(TRIM(SUBSTITUTE(T233,CHAR(160)," "))),AP4:AS49,2,FALSE)="AUTRE",UPPER(TRIM(SUBSTITUTE(T233,CHAR(160)," ")))&lt;&gt;UPPER(TRIM(SUBSTITUTE(W233,CHAR(160)," "))))),"",(V233*VLOOKUP(UPPER(TRIM(SUBSTITUTE(W233,CHAR(160)," "))),AP4:AS49,3,FALSE))/(S233*VLOOKUP(UPPER(TRIM(SUBSTITUTE(T233,CHAR(160)," "))),AP4:AS49,3,FALSE))),"")),IFERROR(AK232,"")))</f>
        <v>1.6842105263157894</v>
      </c>
      <c r="AL233" s="40">
        <f t="shared" si="55"/>
        <v>2.5</v>
      </c>
      <c r="AM233" s="50" t="str">
        <f t="shared" si="56"/>
        <v>TRAVERS DE PORC AUX ÉPICES</v>
      </c>
      <c r="AN233" s="1"/>
      <c r="AO233" s="1"/>
      <c r="AP233" s="66" t="s">
        <v>464</v>
      </c>
      <c r="AQ233" s="1"/>
      <c r="AR233" s="1"/>
      <c r="AS233" s="1"/>
      <c r="BJ233" s="229">
        <v>1</v>
      </c>
    </row>
    <row r="234" spans="1:62" ht="20.100000000000001" customHeight="1" thickBot="1" x14ac:dyDescent="0.3">
      <c r="A234" s="232" t="s">
        <v>237</v>
      </c>
      <c r="B234" s="178">
        <f t="shared" si="57"/>
        <v>0</v>
      </c>
      <c r="C234" s="156"/>
      <c r="D234" s="157"/>
      <c r="E234" s="157"/>
      <c r="F234" s="157"/>
      <c r="G234" s="157"/>
      <c r="H234" s="157"/>
      <c r="I234" s="158"/>
      <c r="J234" s="131" t="s">
        <v>237</v>
      </c>
      <c r="K234" s="255" t="str">
        <f t="shared" si="46"/>
        <v>A</v>
      </c>
      <c r="L234" s="341"/>
      <c r="M234" s="341"/>
      <c r="N234" s="341"/>
      <c r="O234" s="341"/>
      <c r="P234" s="341"/>
      <c r="Q234" s="1"/>
      <c r="R234" s="70" t="s">
        <v>571</v>
      </c>
      <c r="S234" s="112" t="s">
        <v>63</v>
      </c>
      <c r="T234" s="72"/>
      <c r="U234" s="72"/>
      <c r="V234" s="72"/>
      <c r="W234" s="73" t="s">
        <v>64</v>
      </c>
      <c r="X234" s="46" t="str">
        <f t="shared" si="50"/>
        <v/>
      </c>
      <c r="Y234" s="46" t="str">
        <f>IF(NOT(AND(LEFT(R234,1)="L",R234&lt;&gt;"LIGNE")),"",IF(UPPER(TRIM(W234))="QS","Qt. suffisante",IF(AJ234="","",IF(AF234="MASSE",IF(AJ234&gt;=1,"Kg","g"),IF(AF234="VOLUME",IF(AJ234&gt;=1,"L","cl"),IFERROR(VLOOKUP(UPPER(TRIM(V234)),AP4:AS49,4,FALSE),V234))))))</f>
        <v/>
      </c>
      <c r="Z234" s="78" t="str">
        <f t="shared" si="51"/>
        <v/>
      </c>
      <c r="AA234" s="45" t="str">
        <f>IF(NOT(AND(LEFT(R234,1)="L",R234&lt;&gt;"LIGNE")),"",IF(UPPER(TRIM(W234))="QS","Qt. suffisante",IF(AI234="","",IF(AF234="MASSE",IF(AI234&gt;=1,"Kg","g"),IF(AF234="VOLUME",IF(AI234&gt;=1,"L","cl"),IFERROR(VLOOKUP(UPPER(TRIM(V234)),AP4:AS49,4,FALSE),V234))))))</f>
        <v/>
      </c>
      <c r="AB234" s="47" t="str">
        <f t="shared" si="47"/>
        <v/>
      </c>
      <c r="AC234" s="47" t="str">
        <f t="shared" si="48"/>
        <v/>
      </c>
      <c r="AD234" s="47" t="str">
        <f t="shared" si="52"/>
        <v/>
      </c>
      <c r="AE234" s="1"/>
      <c r="AF234" s="48" t="str">
        <f>IF(NOT(AND(LEFT(R234,1)="L",R234&lt;&gt;"LIGNE")),"",IFERROR(VLOOKUP(UPPER(TRIM(V234)),AP4:AS49,2,FALSE),""))</f>
        <v/>
      </c>
      <c r="AG234" s="49" t="str">
        <f>IF(NOT(AND(LEFT(R234,1)="L",R234&lt;&gt;"LIGNE")),"",IFERROR(VLOOKUP(UPPER(TRIM(V234)),AP4:AS49,3,FALSE),""))</f>
        <v/>
      </c>
      <c r="AH234" s="49" t="str">
        <f t="shared" si="49"/>
        <v/>
      </c>
      <c r="AI234" s="49" t="str">
        <f t="shared" si="53"/>
        <v/>
      </c>
      <c r="AJ234" s="49" t="str">
        <f t="shared" si="54"/>
        <v/>
      </c>
      <c r="AK234" s="40">
        <f>IF(R234="RECETTE","",IF(R234="PRINCIPAL AUTEUR",IF(OR(S234="",T234="",V234="",W234="",S234=0),"",IFERROR(IF(OR(VLOOKUP(UPPER(TRIM(SUBSTITUTE(T234,CHAR(160)," "))),AP4:AS49,2,FALSE)&lt;&gt;VLOOKUP(UPPER(TRIM(SUBSTITUTE(W234,CHAR(160)," "))),AP4:AS49,2,FALSE),AND(VLOOKUP(UPPER(TRIM(SUBSTITUTE(T234,CHAR(160)," "))),AP4:AS49,2,FALSE)="AUTRE",UPPER(TRIM(SUBSTITUTE(T234,CHAR(160)," ")))&lt;&gt;UPPER(TRIM(SUBSTITUTE(W234,CHAR(160)," "))))),"",(V234*VLOOKUP(UPPER(TRIM(SUBSTITUTE(W234,CHAR(160)," "))),AP4:AS49,3,FALSE))/(S234*VLOOKUP(UPPER(TRIM(SUBSTITUTE(T234,CHAR(160)," "))),AP4:AS49,3,FALSE))),"")),IFERROR(AK233,"")))</f>
        <v>1.6842105263157894</v>
      </c>
      <c r="AL234" s="40">
        <f t="shared" si="55"/>
        <v>2.5</v>
      </c>
      <c r="AM234" s="50" t="str">
        <f t="shared" si="56"/>
        <v>TRAVERS DE PORC AUX ÉPICES</v>
      </c>
      <c r="AN234" s="1"/>
      <c r="AO234" s="1"/>
      <c r="AP234" s="66" t="s">
        <v>465</v>
      </c>
      <c r="AQ234" s="1"/>
      <c r="AR234" s="1"/>
      <c r="AS234" s="1"/>
      <c r="BJ234" s="229">
        <v>1</v>
      </c>
    </row>
    <row r="235" spans="1:62" ht="20.100000000000001" customHeight="1" x14ac:dyDescent="0.25">
      <c r="A235" s="232" t="s">
        <v>237</v>
      </c>
      <c r="B235" s="178">
        <f t="shared" si="57"/>
        <v>0</v>
      </c>
      <c r="C235" s="156"/>
      <c r="D235" s="157"/>
      <c r="E235" s="157"/>
      <c r="F235" s="157"/>
      <c r="G235" s="157"/>
      <c r="H235" s="157"/>
      <c r="I235" s="158"/>
      <c r="J235" s="131" t="s">
        <v>237</v>
      </c>
      <c r="K235" s="255" t="str">
        <f t="shared" si="46"/>
        <v>►</v>
      </c>
      <c r="L235" s="341"/>
      <c r="M235" s="341"/>
      <c r="N235" s="341"/>
      <c r="O235" s="341"/>
      <c r="P235" s="341"/>
      <c r="Q235" s="1"/>
      <c r="R235" s="31" t="s">
        <v>31</v>
      </c>
      <c r="S235" s="77"/>
      <c r="T235" s="77"/>
      <c r="U235" s="77"/>
      <c r="V235" s="77"/>
      <c r="W235" s="1"/>
      <c r="X235" s="46" t="str">
        <f t="shared" si="50"/>
        <v/>
      </c>
      <c r="Y235" s="46" t="str">
        <f>IF(NOT(AND(LEFT(R235,1)="L",R235&lt;&gt;"LIGNE")),"",IF(UPPER(TRIM(W235))="QS","Qt. suffisante",IF(AJ235="","",IF(AF235="MASSE",IF(AJ235&gt;=1,"Kg","g"),IF(AF235="VOLUME",IF(AJ235&gt;=1,"L","cl"),IFERROR(VLOOKUP(UPPER(TRIM(V235)),AP4:AS49,4,FALSE),V235))))))</f>
        <v/>
      </c>
      <c r="Z235" s="78" t="str">
        <f t="shared" si="51"/>
        <v/>
      </c>
      <c r="AA235" s="45" t="str">
        <f>IF(NOT(AND(LEFT(R235,1)="L",R235&lt;&gt;"LIGNE")),"",IF(UPPER(TRIM(W235))="QS","Qt. suffisante",IF(AI235="","",IF(AF235="MASSE",IF(AI235&gt;=1,"Kg","g"),IF(AF235="VOLUME",IF(AI235&gt;=1,"L","cl"),IFERROR(VLOOKUP(UPPER(TRIM(V235)),AP4:AS49,4,FALSE),V235))))))</f>
        <v/>
      </c>
      <c r="AB235" s="47" t="str">
        <f t="shared" si="47"/>
        <v/>
      </c>
      <c r="AC235" s="47" t="str">
        <f t="shared" si="48"/>
        <v/>
      </c>
      <c r="AD235" s="47" t="str">
        <f t="shared" si="52"/>
        <v/>
      </c>
      <c r="AE235" s="1"/>
      <c r="AF235" s="48" t="str">
        <f>IF(NOT(AND(LEFT(R235,1)="L",R235&lt;&gt;"LIGNE")),"",IFERROR(VLOOKUP(UPPER(TRIM(V235)),AP4:AS49,2,FALSE),""))</f>
        <v/>
      </c>
      <c r="AG235" s="49" t="str">
        <f>IF(NOT(AND(LEFT(R235,1)="L",R235&lt;&gt;"LIGNE")),"",IFERROR(VLOOKUP(UPPER(TRIM(V235)),AP4:AS49,3,FALSE),""))</f>
        <v/>
      </c>
      <c r="AH235" s="49" t="str">
        <f t="shared" si="49"/>
        <v/>
      </c>
      <c r="AI235" s="49" t="str">
        <f t="shared" si="53"/>
        <v/>
      </c>
      <c r="AJ235" s="49" t="str">
        <f t="shared" si="54"/>
        <v/>
      </c>
      <c r="AK235" s="40" t="str">
        <f>IF(R235="RECETTE","",IF(R235="PRINCIPAL AUTEUR",IF(OR(S235="",T235="",V235="",W235="",S235=0),"",IFERROR(IF(OR(VLOOKUP(UPPER(TRIM(SUBSTITUTE(T235,CHAR(160)," "))),AP4:AS49,2,FALSE)&lt;&gt;VLOOKUP(UPPER(TRIM(SUBSTITUTE(W235,CHAR(160)," "))),AP4:AS49,2,FALSE),AND(VLOOKUP(UPPER(TRIM(SUBSTITUTE(T235,CHAR(160)," "))),AP4:AS49,2,FALSE)="AUTRE",UPPER(TRIM(SUBSTITUTE(T235,CHAR(160)," ")))&lt;&gt;UPPER(TRIM(SUBSTITUTE(W235,CHAR(160)," "))))),"",(V235*VLOOKUP(UPPER(TRIM(SUBSTITUTE(W235,CHAR(160)," "))),AP4:AS49,3,FALSE))/(S235*VLOOKUP(UPPER(TRIM(SUBSTITUTE(T235,CHAR(160)," "))),AP4:AS49,3,FALSE))),"")),IFERROR(AK234,"")))</f>
        <v/>
      </c>
      <c r="AL235" s="40" t="str">
        <f t="shared" si="55"/>
        <v/>
      </c>
      <c r="AM235" s="50">
        <f t="shared" si="56"/>
        <v>0</v>
      </c>
      <c r="AN235" s="1"/>
      <c r="AO235" s="1"/>
      <c r="AP235" s="66" t="s">
        <v>466</v>
      </c>
      <c r="AQ235" s="1"/>
      <c r="AR235" s="1"/>
      <c r="AS235" s="1"/>
      <c r="BJ235" s="229">
        <v>1</v>
      </c>
    </row>
    <row r="236" spans="1:62" ht="20.100000000000001" customHeight="1" x14ac:dyDescent="0.25">
      <c r="A236" s="232" t="s">
        <v>237</v>
      </c>
      <c r="B236" s="178">
        <f t="shared" si="57"/>
        <v>0</v>
      </c>
      <c r="C236" s="156"/>
      <c r="D236" s="157"/>
      <c r="E236" s="157"/>
      <c r="F236" s="157"/>
      <c r="G236" s="157"/>
      <c r="H236" s="157"/>
      <c r="I236" s="158"/>
      <c r="J236" s="131" t="s">
        <v>237</v>
      </c>
      <c r="K236" s="255" t="str">
        <f t="shared" si="46"/>
        <v>►</v>
      </c>
      <c r="L236" s="341"/>
      <c r="M236" s="341"/>
      <c r="N236" s="341"/>
      <c r="O236" s="341"/>
      <c r="P236" s="341"/>
      <c r="Q236" s="1"/>
      <c r="R236" s="1"/>
      <c r="S236" s="77"/>
      <c r="T236" s="77"/>
      <c r="U236" s="77"/>
      <c r="V236" s="77"/>
      <c r="W236" s="1"/>
      <c r="X236" s="46" t="str">
        <f t="shared" si="50"/>
        <v/>
      </c>
      <c r="Y236" s="46" t="str">
        <f>IF(NOT(AND(LEFT(R236,1)="L",R236&lt;&gt;"LIGNE")),"",IF(UPPER(TRIM(W236))="QS","Qt. suffisante",IF(AJ236="","",IF(AF236="MASSE",IF(AJ236&gt;=1,"Kg","g"),IF(AF236="VOLUME",IF(AJ236&gt;=1,"L","cl"),IFERROR(VLOOKUP(UPPER(TRIM(V236)),AP4:AS49,4,FALSE),V236))))))</f>
        <v/>
      </c>
      <c r="Z236" s="78" t="str">
        <f t="shared" si="51"/>
        <v/>
      </c>
      <c r="AA236" s="45" t="str">
        <f>IF(NOT(AND(LEFT(R236,1)="L",R236&lt;&gt;"LIGNE")),"",IF(UPPER(TRIM(W236))="QS","Qt. suffisante",IF(AI236="","",IF(AF236="MASSE",IF(AI236&gt;=1,"Kg","g"),IF(AF236="VOLUME",IF(AI236&gt;=1,"L","cl"),IFERROR(VLOOKUP(UPPER(TRIM(V236)),AP4:AS49,4,FALSE),V236))))))</f>
        <v/>
      </c>
      <c r="AB236" s="47" t="str">
        <f t="shared" si="47"/>
        <v/>
      </c>
      <c r="AC236" s="47" t="str">
        <f t="shared" si="48"/>
        <v/>
      </c>
      <c r="AD236" s="47" t="str">
        <f t="shared" si="52"/>
        <v/>
      </c>
      <c r="AE236" s="1"/>
      <c r="AF236" s="48" t="str">
        <f>IF(NOT(AND(LEFT(R236,1)="L",R236&lt;&gt;"LIGNE")),"",IFERROR(VLOOKUP(UPPER(TRIM(V236)),AP4:AS49,2,FALSE),""))</f>
        <v/>
      </c>
      <c r="AG236" s="49" t="str">
        <f>IF(NOT(AND(LEFT(R236,1)="L",R236&lt;&gt;"LIGNE")),"",IFERROR(VLOOKUP(UPPER(TRIM(V236)),AP4:AS49,3,FALSE),""))</f>
        <v/>
      </c>
      <c r="AH236" s="49" t="str">
        <f t="shared" si="49"/>
        <v/>
      </c>
      <c r="AI236" s="49" t="str">
        <f t="shared" si="53"/>
        <v/>
      </c>
      <c r="AJ236" s="49" t="str">
        <f t="shared" si="54"/>
        <v/>
      </c>
      <c r="AK236" s="40" t="str">
        <f>IF(R236="RECETTE","",IF(R236="PRINCIPAL AUTEUR",IF(OR(S236="",T236="",V236="",W236="",S236=0),"",IFERROR(IF(OR(VLOOKUP(UPPER(TRIM(SUBSTITUTE(T236,CHAR(160)," "))),AP4:AS49,2,FALSE)&lt;&gt;VLOOKUP(UPPER(TRIM(SUBSTITUTE(W236,CHAR(160)," "))),AP4:AS49,2,FALSE),AND(VLOOKUP(UPPER(TRIM(SUBSTITUTE(T236,CHAR(160)," "))),AP4:AS49,2,FALSE)="AUTRE",UPPER(TRIM(SUBSTITUTE(T236,CHAR(160)," ")))&lt;&gt;UPPER(TRIM(SUBSTITUTE(W236,CHAR(160)," "))))),"",(V236*VLOOKUP(UPPER(TRIM(SUBSTITUTE(W236,CHAR(160)," "))),AP4:AS49,3,FALSE))/(S236*VLOOKUP(UPPER(TRIM(SUBSTITUTE(T236,CHAR(160)," "))),AP4:AS49,3,FALSE))),"")),IFERROR(AK235,"")))</f>
        <v/>
      </c>
      <c r="AL236" s="40" t="str">
        <f t="shared" si="55"/>
        <v/>
      </c>
      <c r="AM236" s="50">
        <f t="shared" si="56"/>
        <v>0</v>
      </c>
      <c r="AN236" s="1"/>
      <c r="AO236" s="1"/>
      <c r="AP236" s="66" t="s">
        <v>467</v>
      </c>
      <c r="AQ236" s="1"/>
      <c r="AR236" s="1"/>
      <c r="AS236" s="1"/>
      <c r="BJ236" s="229">
        <v>1</v>
      </c>
    </row>
    <row r="237" spans="1:62" ht="20.100000000000001" customHeight="1" x14ac:dyDescent="0.25">
      <c r="A237" s="232" t="s">
        <v>237</v>
      </c>
      <c r="B237" s="178">
        <f t="shared" si="57"/>
        <v>0</v>
      </c>
      <c r="C237" s="156"/>
      <c r="D237" s="157"/>
      <c r="E237" s="157"/>
      <c r="F237" s="157"/>
      <c r="G237" s="157"/>
      <c r="H237" s="157"/>
      <c r="I237" s="158"/>
      <c r="J237" s="131" t="s">
        <v>237</v>
      </c>
      <c r="K237" s="255" t="str">
        <f t="shared" si="46"/>
        <v>►</v>
      </c>
      <c r="L237" s="341"/>
      <c r="M237" s="341"/>
      <c r="N237" s="341"/>
      <c r="O237" s="341"/>
      <c r="P237" s="341"/>
      <c r="Q237" s="1"/>
      <c r="R237" s="1"/>
      <c r="S237" s="77"/>
      <c r="T237" s="77"/>
      <c r="U237" s="77"/>
      <c r="V237" s="77"/>
      <c r="W237" s="1"/>
      <c r="X237" s="46" t="str">
        <f t="shared" si="50"/>
        <v/>
      </c>
      <c r="Y237" s="46" t="str">
        <f>IF(NOT(AND(LEFT(R237,1)="L",R237&lt;&gt;"LIGNE")),"",IF(UPPER(TRIM(W237))="QS","Qt. suffisante",IF(AJ237="","",IF(AF237="MASSE",IF(AJ237&gt;=1,"Kg","g"),IF(AF237="VOLUME",IF(AJ237&gt;=1,"L","cl"),IFERROR(VLOOKUP(UPPER(TRIM(V237)),AP4:AS49,4,FALSE),V237))))))</f>
        <v/>
      </c>
      <c r="Z237" s="78" t="str">
        <f t="shared" si="51"/>
        <v/>
      </c>
      <c r="AA237" s="45" t="str">
        <f>IF(NOT(AND(LEFT(R237,1)="L",R237&lt;&gt;"LIGNE")),"",IF(UPPER(TRIM(W237))="QS","Qt. suffisante",IF(AI237="","",IF(AF237="MASSE",IF(AI237&gt;=1,"Kg","g"),IF(AF237="VOLUME",IF(AI237&gt;=1,"L","cl"),IFERROR(VLOOKUP(UPPER(TRIM(V237)),AP4:AS49,4,FALSE),V237))))))</f>
        <v/>
      </c>
      <c r="AB237" s="47" t="str">
        <f t="shared" si="47"/>
        <v/>
      </c>
      <c r="AC237" s="47" t="str">
        <f t="shared" si="48"/>
        <v/>
      </c>
      <c r="AD237" s="47" t="str">
        <f t="shared" si="52"/>
        <v/>
      </c>
      <c r="AE237" s="1"/>
      <c r="AF237" s="48" t="str">
        <f>IF(NOT(AND(LEFT(R237,1)="L",R237&lt;&gt;"LIGNE")),"",IFERROR(VLOOKUP(UPPER(TRIM(V237)),AP4:AS49,2,FALSE),""))</f>
        <v/>
      </c>
      <c r="AG237" s="49" t="str">
        <f>IF(NOT(AND(LEFT(R237,1)="L",R237&lt;&gt;"LIGNE")),"",IFERROR(VLOOKUP(UPPER(TRIM(V237)),AP4:AS49,3,FALSE),""))</f>
        <v/>
      </c>
      <c r="AH237" s="49" t="str">
        <f t="shared" si="49"/>
        <v/>
      </c>
      <c r="AI237" s="49" t="str">
        <f t="shared" si="53"/>
        <v/>
      </c>
      <c r="AJ237" s="49" t="str">
        <f t="shared" si="54"/>
        <v/>
      </c>
      <c r="AK237" s="40" t="str">
        <f>IF(R237="RECETTE","",IF(R237="PRINCIPAL AUTEUR",IF(OR(S237="",T237="",V237="",W237="",S237=0),"",IFERROR(IF(OR(VLOOKUP(UPPER(TRIM(SUBSTITUTE(T237,CHAR(160)," "))),AP4:AS49,2,FALSE)&lt;&gt;VLOOKUP(UPPER(TRIM(SUBSTITUTE(W237,CHAR(160)," "))),AP4:AS49,2,FALSE),AND(VLOOKUP(UPPER(TRIM(SUBSTITUTE(T237,CHAR(160)," "))),AP4:AS49,2,FALSE)="AUTRE",UPPER(TRIM(SUBSTITUTE(T237,CHAR(160)," ")))&lt;&gt;UPPER(TRIM(SUBSTITUTE(W237,CHAR(160)," "))))),"",(V237*VLOOKUP(UPPER(TRIM(SUBSTITUTE(W237,CHAR(160)," "))),AP4:AS49,3,FALSE))/(S237*VLOOKUP(UPPER(TRIM(SUBSTITUTE(T237,CHAR(160)," "))),AP4:AS49,3,FALSE))),"")),IFERROR(AK236,"")))</f>
        <v/>
      </c>
      <c r="AL237" s="40" t="str">
        <f t="shared" si="55"/>
        <v/>
      </c>
      <c r="AM237" s="50">
        <f t="shared" si="56"/>
        <v>0</v>
      </c>
      <c r="AN237" s="1"/>
      <c r="AO237" s="1"/>
      <c r="AP237" s="66" t="s">
        <v>468</v>
      </c>
      <c r="AQ237" s="1"/>
      <c r="AR237" s="1"/>
      <c r="AS237" s="1"/>
      <c r="BJ237" s="229">
        <v>1</v>
      </c>
    </row>
    <row r="238" spans="1:62" ht="20.100000000000001" customHeight="1" x14ac:dyDescent="0.25">
      <c r="A238" s="232" t="s">
        <v>237</v>
      </c>
      <c r="B238" s="178">
        <f t="shared" si="57"/>
        <v>0</v>
      </c>
      <c r="C238" s="156"/>
      <c r="D238" s="157"/>
      <c r="E238" s="157"/>
      <c r="F238" s="157"/>
      <c r="G238" s="157"/>
      <c r="H238" s="157"/>
      <c r="I238" s="158"/>
      <c r="J238" s="131" t="s">
        <v>237</v>
      </c>
      <c r="K238" s="255" t="str">
        <f t="shared" si="46"/>
        <v>A</v>
      </c>
      <c r="L238" s="341"/>
      <c r="M238" s="341"/>
      <c r="N238" s="341"/>
      <c r="O238" s="341"/>
      <c r="P238" s="341"/>
      <c r="Q238" s="1"/>
      <c r="R238" s="1"/>
      <c r="S238" s="203" t="s">
        <v>568</v>
      </c>
      <c r="T238" s="201"/>
      <c r="U238" s="201"/>
      <c r="W238" s="1"/>
      <c r="X238" s="46" t="str">
        <f t="shared" si="50"/>
        <v/>
      </c>
      <c r="Y238" s="46" t="str">
        <f>IF(NOT(AND(LEFT(R238,1)="L",R238&lt;&gt;"LIGNE")),"",IF(UPPER(TRIM(W238))="QS","Qt. suffisante",IF(AJ238="","",IF(AF238="MASSE",IF(AJ238&gt;=1,"Kg","g"),IF(AF238="VOLUME",IF(AJ238&gt;=1,"L","cl"),IFERROR(VLOOKUP(UPPER(TRIM(V238)),AP4:AS49,4,FALSE),V238))))))</f>
        <v/>
      </c>
      <c r="Z238" s="78" t="str">
        <f t="shared" si="51"/>
        <v/>
      </c>
      <c r="AA238" s="45" t="str">
        <f>IF(NOT(AND(LEFT(R238,1)="L",R238&lt;&gt;"LIGNE")),"",IF(UPPER(TRIM(W238))="QS","Qt. suffisante",IF(AI238="","",IF(AF238="MASSE",IF(AI238&gt;=1,"Kg","g"),IF(AF238="VOLUME",IF(AI238&gt;=1,"L","cl"),IFERROR(VLOOKUP(UPPER(TRIM(V238)),AP4:AS49,4,FALSE),V238))))))</f>
        <v/>
      </c>
      <c r="AB238" s="47" t="str">
        <f t="shared" si="47"/>
        <v/>
      </c>
      <c r="AC238" s="47" t="str">
        <f t="shared" si="48"/>
        <v/>
      </c>
      <c r="AD238" s="47" t="str">
        <f t="shared" si="52"/>
        <v/>
      </c>
      <c r="AE238" s="1"/>
      <c r="AF238" s="48" t="str">
        <f>IF(NOT(AND(LEFT(R238,1)="L",R238&lt;&gt;"LIGNE")),"",IFERROR(VLOOKUP(UPPER(TRIM(V238)),AP4:AS49,2,FALSE),""))</f>
        <v/>
      </c>
      <c r="AG238" s="49" t="str">
        <f>IF(NOT(AND(LEFT(R238,1)="L",R238&lt;&gt;"LIGNE")),"",IFERROR(VLOOKUP(UPPER(TRIM(V238)),AP4:AS49,3,FALSE),""))</f>
        <v/>
      </c>
      <c r="AH238" s="49" t="str">
        <f t="shared" si="49"/>
        <v/>
      </c>
      <c r="AI238" s="49" t="str">
        <f t="shared" si="53"/>
        <v/>
      </c>
      <c r="AJ238" s="49" t="str">
        <f t="shared" si="54"/>
        <v/>
      </c>
      <c r="AK238" s="40" t="str">
        <f>IF(R238="RECETTE","",IF(R238="PRINCIPAL AUTEUR",IF(OR(S238="",T238="",V238="",W238="",S238=0),"",IFERROR(IF(OR(VLOOKUP(UPPER(TRIM(SUBSTITUTE(T238,CHAR(160)," "))),AP4:AS49,2,FALSE)&lt;&gt;VLOOKUP(UPPER(TRIM(SUBSTITUTE(W238,CHAR(160)," "))),AP4:AS49,2,FALSE),AND(VLOOKUP(UPPER(TRIM(SUBSTITUTE(T238,CHAR(160)," "))),AP4:AS49,2,FALSE)="AUTRE",UPPER(TRIM(SUBSTITUTE(T238,CHAR(160)," ")))&lt;&gt;UPPER(TRIM(SUBSTITUTE(W238,CHAR(160)," "))))),"",(V238*VLOOKUP(UPPER(TRIM(SUBSTITUTE(W238,CHAR(160)," "))),AP4:AS49,3,FALSE))/(S238*VLOOKUP(UPPER(TRIM(SUBSTITUTE(T238,CHAR(160)," "))),AP4:AS49,3,FALSE))),"")),IFERROR(AK237,"")))</f>
        <v/>
      </c>
      <c r="AL238" s="40" t="str">
        <f t="shared" si="55"/>
        <v/>
      </c>
      <c r="AM238" s="50">
        <f t="shared" si="56"/>
        <v>0</v>
      </c>
      <c r="AN238" s="1"/>
      <c r="AO238" s="1"/>
      <c r="AP238" s="75" t="s">
        <v>110</v>
      </c>
      <c r="AQ238" s="1"/>
      <c r="AR238" s="1"/>
      <c r="AS238" s="1"/>
      <c r="BJ238" s="229">
        <v>1</v>
      </c>
    </row>
    <row r="239" spans="1:62" ht="20.100000000000001" customHeight="1" x14ac:dyDescent="0.25">
      <c r="A239" s="232" t="s">
        <v>237</v>
      </c>
      <c r="B239" s="178">
        <f t="shared" si="57"/>
        <v>0</v>
      </c>
      <c r="C239" s="156"/>
      <c r="D239" s="157"/>
      <c r="E239" s="157"/>
      <c r="F239" s="157"/>
      <c r="G239" s="157"/>
      <c r="H239" s="157"/>
      <c r="I239" s="158"/>
      <c r="J239" s="131" t="s">
        <v>237</v>
      </c>
      <c r="K239" s="255" t="str">
        <f t="shared" si="46"/>
        <v>A</v>
      </c>
      <c r="L239" s="341"/>
      <c r="M239" s="341"/>
      <c r="N239" s="341"/>
      <c r="O239" s="341"/>
      <c r="P239" s="341"/>
      <c r="Q239" s="1"/>
      <c r="R239" s="1"/>
      <c r="S239" s="212" t="s">
        <v>478</v>
      </c>
      <c r="T239" s="212"/>
      <c r="U239" s="212"/>
      <c r="W239" s="1"/>
      <c r="X239" s="46" t="str">
        <f t="shared" si="50"/>
        <v/>
      </c>
      <c r="Y239" s="46" t="str">
        <f>IF(NOT(AND(LEFT(R239,1)="L",R239&lt;&gt;"LIGNE")),"",IF(UPPER(TRIM(W239))="QS","Qt. suffisante",IF(AJ239="","",IF(AF239="MASSE",IF(AJ239&gt;=1,"Kg","g"),IF(AF239="VOLUME",IF(AJ239&gt;=1,"L","cl"),IFERROR(VLOOKUP(UPPER(TRIM(V239)),AP4:AS49,4,FALSE),V239))))))</f>
        <v/>
      </c>
      <c r="Z239" s="78" t="str">
        <f t="shared" si="51"/>
        <v/>
      </c>
      <c r="AA239" s="45" t="str">
        <f>IF(NOT(AND(LEFT(R239,1)="L",R239&lt;&gt;"LIGNE")),"",IF(UPPER(TRIM(W239))="QS","Qt. suffisante",IF(AI239="","",IF(AF239="MASSE",IF(AI239&gt;=1,"Kg","g"),IF(AF239="VOLUME",IF(AI239&gt;=1,"L","cl"),IFERROR(VLOOKUP(UPPER(TRIM(V239)),AP4:AS49,4,FALSE),V239))))))</f>
        <v/>
      </c>
      <c r="AB239" s="47" t="str">
        <f t="shared" si="47"/>
        <v/>
      </c>
      <c r="AC239" s="47" t="str">
        <f t="shared" si="48"/>
        <v/>
      </c>
      <c r="AD239" s="47" t="str">
        <f t="shared" si="52"/>
        <v/>
      </c>
      <c r="AE239" s="1"/>
      <c r="AF239" s="48" t="str">
        <f>IF(NOT(AND(LEFT(R239,1)="L",R239&lt;&gt;"LIGNE")),"",IFERROR(VLOOKUP(UPPER(TRIM(V239)),AP4:AS49,2,FALSE),""))</f>
        <v/>
      </c>
      <c r="AG239" s="49" t="str">
        <f>IF(NOT(AND(LEFT(R239,1)="L",R239&lt;&gt;"LIGNE")),"",IFERROR(VLOOKUP(UPPER(TRIM(V239)),AP4:AS49,3,FALSE),""))</f>
        <v/>
      </c>
      <c r="AH239" s="49" t="str">
        <f t="shared" si="49"/>
        <v/>
      </c>
      <c r="AI239" s="49" t="str">
        <f t="shared" si="53"/>
        <v/>
      </c>
      <c r="AJ239" s="49" t="str">
        <f t="shared" si="54"/>
        <v/>
      </c>
      <c r="AK239" s="40" t="str">
        <f>IF(R239="RECETTE","",IF(R239="PRINCIPAL AUTEUR",IF(OR(S239="",T239="",V239="",W239="",S239=0),"",IFERROR(IF(OR(VLOOKUP(UPPER(TRIM(SUBSTITUTE(T239,CHAR(160)," "))),AP4:AS49,2,FALSE)&lt;&gt;VLOOKUP(UPPER(TRIM(SUBSTITUTE(W239,CHAR(160)," "))),AP4:AS49,2,FALSE),AND(VLOOKUP(UPPER(TRIM(SUBSTITUTE(T239,CHAR(160)," "))),AP4:AS49,2,FALSE)="AUTRE",UPPER(TRIM(SUBSTITUTE(T239,CHAR(160)," ")))&lt;&gt;UPPER(TRIM(SUBSTITUTE(W239,CHAR(160)," "))))),"",(V239*VLOOKUP(UPPER(TRIM(SUBSTITUTE(W239,CHAR(160)," "))),AP4:AS49,3,FALSE))/(S239*VLOOKUP(UPPER(TRIM(SUBSTITUTE(T239,CHAR(160)," "))),AP4:AS49,3,FALSE))),"")),IFERROR(AK238,"")))</f>
        <v/>
      </c>
      <c r="AL239" s="40" t="str">
        <f t="shared" si="55"/>
        <v/>
      </c>
      <c r="AM239" s="50">
        <f t="shared" si="56"/>
        <v>0</v>
      </c>
      <c r="AN239" s="1"/>
      <c r="AO239" s="1"/>
      <c r="AP239" s="15" t="s">
        <v>323</v>
      </c>
      <c r="AQ239" s="1"/>
      <c r="AR239" s="1"/>
      <c r="AS239" s="1"/>
      <c r="BJ239" s="229">
        <v>1</v>
      </c>
    </row>
    <row r="240" spans="1:62" ht="20.100000000000001" customHeight="1" x14ac:dyDescent="0.25">
      <c r="A240" s="232" t="s">
        <v>237</v>
      </c>
      <c r="B240" s="178">
        <f t="shared" si="57"/>
        <v>0</v>
      </c>
      <c r="C240" s="156"/>
      <c r="D240" s="157"/>
      <c r="E240" s="157"/>
      <c r="F240" s="157"/>
      <c r="G240" s="157"/>
      <c r="H240" s="157"/>
      <c r="I240" s="158"/>
      <c r="J240" s="131" t="s">
        <v>237</v>
      </c>
      <c r="K240" s="255" t="str">
        <f t="shared" si="46"/>
        <v>A</v>
      </c>
      <c r="L240" s="341"/>
      <c r="M240" s="341"/>
      <c r="N240" s="341"/>
      <c r="O240" s="341"/>
      <c r="P240" s="341"/>
      <c r="Q240" s="1"/>
      <c r="R240" s="1"/>
      <c r="S240" s="212" t="s">
        <v>479</v>
      </c>
      <c r="T240" s="212"/>
      <c r="U240" s="212"/>
      <c r="W240" s="1"/>
      <c r="X240" s="46" t="str">
        <f t="shared" si="50"/>
        <v/>
      </c>
      <c r="Y240" s="46" t="str">
        <f>IF(NOT(AND(LEFT(R240,1)="L",R240&lt;&gt;"LIGNE")),"",IF(UPPER(TRIM(W240))="QS","Qt. suffisante",IF(AJ240="","",IF(AF240="MASSE",IF(AJ240&gt;=1,"Kg","g"),IF(AF240="VOLUME",IF(AJ240&gt;=1,"L","cl"),IFERROR(VLOOKUP(UPPER(TRIM(V240)),AP4:AS49,4,FALSE),V240))))))</f>
        <v/>
      </c>
      <c r="Z240" s="78" t="str">
        <f t="shared" si="51"/>
        <v/>
      </c>
      <c r="AA240" s="45" t="str">
        <f>IF(NOT(AND(LEFT(R240,1)="L",R240&lt;&gt;"LIGNE")),"",IF(UPPER(TRIM(W240))="QS","Qt. suffisante",IF(AI240="","",IF(AF240="MASSE",IF(AI240&gt;=1,"Kg","g"),IF(AF240="VOLUME",IF(AI240&gt;=1,"L","cl"),IFERROR(VLOOKUP(UPPER(TRIM(V240)),AP4:AS49,4,FALSE),V240))))))</f>
        <v/>
      </c>
      <c r="AB240" s="47" t="str">
        <f t="shared" si="47"/>
        <v/>
      </c>
      <c r="AC240" s="47" t="str">
        <f t="shared" si="48"/>
        <v/>
      </c>
      <c r="AD240" s="47" t="str">
        <f t="shared" si="52"/>
        <v/>
      </c>
      <c r="AE240" s="1"/>
      <c r="AF240" s="48" t="str">
        <f>IF(NOT(AND(LEFT(R240,1)="L",R240&lt;&gt;"LIGNE")),"",IFERROR(VLOOKUP(UPPER(TRIM(V240)),AP4:AS49,2,FALSE),""))</f>
        <v/>
      </c>
      <c r="AG240" s="49" t="str">
        <f>IF(NOT(AND(LEFT(R240,1)="L",R240&lt;&gt;"LIGNE")),"",IFERROR(VLOOKUP(UPPER(TRIM(V240)),AP4:AS49,3,FALSE),""))</f>
        <v/>
      </c>
      <c r="AH240" s="49" t="str">
        <f t="shared" si="49"/>
        <v/>
      </c>
      <c r="AI240" s="49" t="str">
        <f t="shared" si="53"/>
        <v/>
      </c>
      <c r="AJ240" s="49" t="str">
        <f t="shared" si="54"/>
        <v/>
      </c>
      <c r="AK240" s="40" t="str">
        <f>IF(R240="RECETTE","",IF(R240="PRINCIPAL AUTEUR",IF(OR(S240="",T240="",V240="",W240="",S240=0),"",IFERROR(IF(OR(VLOOKUP(UPPER(TRIM(SUBSTITUTE(T240,CHAR(160)," "))),AP4:AS49,2,FALSE)&lt;&gt;VLOOKUP(UPPER(TRIM(SUBSTITUTE(W240,CHAR(160)," "))),AP4:AS49,2,FALSE),AND(VLOOKUP(UPPER(TRIM(SUBSTITUTE(T240,CHAR(160)," "))),AP4:AS49,2,FALSE)="AUTRE",UPPER(TRIM(SUBSTITUTE(T240,CHAR(160)," ")))&lt;&gt;UPPER(TRIM(SUBSTITUTE(W240,CHAR(160)," "))))),"",(V240*VLOOKUP(UPPER(TRIM(SUBSTITUTE(W240,CHAR(160)," "))),AP4:AS49,3,FALSE))/(S240*VLOOKUP(UPPER(TRIM(SUBSTITUTE(T240,CHAR(160)," "))),AP4:AS49,3,FALSE))),"")),IFERROR(AK239,"")))</f>
        <v/>
      </c>
      <c r="AL240" s="40" t="str">
        <f t="shared" si="55"/>
        <v/>
      </c>
      <c r="AM240" s="50">
        <f t="shared" si="56"/>
        <v>0</v>
      </c>
      <c r="AN240" s="1"/>
      <c r="AO240" s="1"/>
      <c r="AP240" s="21" t="s">
        <v>272</v>
      </c>
      <c r="AQ240" s="1"/>
      <c r="AR240" s="1"/>
      <c r="AS240" s="1"/>
      <c r="BJ240" s="229">
        <v>1</v>
      </c>
    </row>
    <row r="241" spans="1:62" ht="20.100000000000001" customHeight="1" x14ac:dyDescent="0.25">
      <c r="A241" s="232" t="s">
        <v>237</v>
      </c>
      <c r="B241" s="178">
        <f t="shared" si="57"/>
        <v>0</v>
      </c>
      <c r="C241" s="156"/>
      <c r="D241" s="157"/>
      <c r="E241" s="157"/>
      <c r="F241" s="157"/>
      <c r="G241" s="157"/>
      <c r="H241" s="157"/>
      <c r="I241" s="158"/>
      <c r="J241" s="131" t="s">
        <v>237</v>
      </c>
      <c r="K241" s="255" t="str">
        <f t="shared" si="46"/>
        <v>A</v>
      </c>
      <c r="L241" s="341"/>
      <c r="M241" s="341"/>
      <c r="N241" s="341"/>
      <c r="O241" s="341"/>
      <c r="P241" s="341"/>
      <c r="Q241" s="1"/>
      <c r="R241" s="1"/>
      <c r="S241" s="213" t="s">
        <v>313</v>
      </c>
      <c r="T241" s="213"/>
      <c r="U241" s="213"/>
      <c r="W241" s="1"/>
      <c r="X241" s="46" t="str">
        <f t="shared" si="50"/>
        <v/>
      </c>
      <c r="Y241" s="46" t="str">
        <f>IF(NOT(AND(LEFT(R241,1)="L",R241&lt;&gt;"LIGNE")),"",IF(UPPER(TRIM(W241))="QS","Qt. suffisante",IF(AJ241="","",IF(AF241="MASSE",IF(AJ241&gt;=1,"Kg","g"),IF(AF241="VOLUME",IF(AJ241&gt;=1,"L","cl"),IFERROR(VLOOKUP(UPPER(TRIM(V241)),AP4:AS49,4,FALSE),V241))))))</f>
        <v/>
      </c>
      <c r="Z241" s="78" t="str">
        <f t="shared" si="51"/>
        <v/>
      </c>
      <c r="AA241" s="45" t="str">
        <f>IF(NOT(AND(LEFT(R241,1)="L",R241&lt;&gt;"LIGNE")),"",IF(UPPER(TRIM(W241))="QS","Qt. suffisante",IF(AI241="","",IF(AF241="MASSE",IF(AI241&gt;=1,"Kg","g"),IF(AF241="VOLUME",IF(AI241&gt;=1,"L","cl"),IFERROR(VLOOKUP(UPPER(TRIM(V241)),AP4:AS49,4,FALSE),V241))))))</f>
        <v/>
      </c>
      <c r="AB241" s="47" t="str">
        <f t="shared" si="47"/>
        <v/>
      </c>
      <c r="AC241" s="47" t="str">
        <f t="shared" si="48"/>
        <v/>
      </c>
      <c r="AD241" s="47" t="str">
        <f t="shared" si="52"/>
        <v/>
      </c>
      <c r="AE241" s="1"/>
      <c r="AF241" s="48" t="str">
        <f>IF(NOT(AND(LEFT(R241,1)="L",R241&lt;&gt;"LIGNE")),"",IFERROR(VLOOKUP(UPPER(TRIM(V241)),AP4:AS49,2,FALSE),""))</f>
        <v/>
      </c>
      <c r="AG241" s="49" t="str">
        <f>IF(NOT(AND(LEFT(R241,1)="L",R241&lt;&gt;"LIGNE")),"",IFERROR(VLOOKUP(UPPER(TRIM(V241)),AP4:AS49,3,FALSE),""))</f>
        <v/>
      </c>
      <c r="AH241" s="49" t="str">
        <f t="shared" si="49"/>
        <v/>
      </c>
      <c r="AI241" s="49" t="str">
        <f t="shared" si="53"/>
        <v/>
      </c>
      <c r="AJ241" s="49" t="str">
        <f t="shared" si="54"/>
        <v/>
      </c>
      <c r="AK241" s="40" t="str">
        <f>IF(R241="RECETTE","",IF(R241="PRINCIPAL AUTEUR",IF(OR(S241="",T241="",V241="",W241="",S241=0),"",IFERROR(IF(OR(VLOOKUP(UPPER(TRIM(SUBSTITUTE(T241,CHAR(160)," "))),AP4:AS49,2,FALSE)&lt;&gt;VLOOKUP(UPPER(TRIM(SUBSTITUTE(W241,CHAR(160)," "))),AP4:AS49,2,FALSE),AND(VLOOKUP(UPPER(TRIM(SUBSTITUTE(T241,CHAR(160)," "))),AP4:AS49,2,FALSE)="AUTRE",UPPER(TRIM(SUBSTITUTE(T241,CHAR(160)," ")))&lt;&gt;UPPER(TRIM(SUBSTITUTE(W241,CHAR(160)," "))))),"",(V241*VLOOKUP(UPPER(TRIM(SUBSTITUTE(W241,CHAR(160)," "))),AP4:AS49,3,FALSE))/(S241*VLOOKUP(UPPER(TRIM(SUBSTITUTE(T241,CHAR(160)," "))),AP4:AS49,3,FALSE))),"")),IFERROR(AK240,"")))</f>
        <v/>
      </c>
      <c r="AL241" s="40" t="str">
        <f t="shared" si="55"/>
        <v/>
      </c>
      <c r="AM241" s="50">
        <f t="shared" si="56"/>
        <v>0</v>
      </c>
      <c r="AN241" s="1"/>
      <c r="AO241" s="1"/>
      <c r="AP241" s="26" t="s">
        <v>469</v>
      </c>
      <c r="AQ241" s="1"/>
      <c r="AR241" s="1"/>
      <c r="AS241" s="1"/>
      <c r="BJ241" s="229">
        <v>1</v>
      </c>
    </row>
    <row r="242" spans="1:62" ht="20.100000000000001" customHeight="1" x14ac:dyDescent="0.25">
      <c r="A242" s="232" t="s">
        <v>237</v>
      </c>
      <c r="B242" s="178">
        <f t="shared" si="57"/>
        <v>0</v>
      </c>
      <c r="C242" s="156"/>
      <c r="D242" s="157"/>
      <c r="E242" s="157"/>
      <c r="F242" s="157"/>
      <c r="G242" s="157"/>
      <c r="H242" s="157"/>
      <c r="I242" s="158"/>
      <c r="J242" s="131" t="s">
        <v>237</v>
      </c>
      <c r="K242" s="255" t="str">
        <f t="shared" si="46"/>
        <v>A</v>
      </c>
      <c r="L242" s="341"/>
      <c r="M242" s="341"/>
      <c r="N242" s="341"/>
      <c r="O242" s="341"/>
      <c r="P242" s="341"/>
      <c r="Q242" s="1"/>
      <c r="R242" s="1"/>
      <c r="S242" s="213" t="s">
        <v>315</v>
      </c>
      <c r="T242" s="213"/>
      <c r="U242" s="213"/>
      <c r="W242" s="1"/>
      <c r="X242" s="46" t="str">
        <f t="shared" si="50"/>
        <v/>
      </c>
      <c r="Y242" s="46" t="str">
        <f>IF(NOT(AND(LEFT(R242,1)="L",R242&lt;&gt;"LIGNE")),"",IF(UPPER(TRIM(W242))="QS","Qt. suffisante",IF(AJ242="","",IF(AF242="MASSE",IF(AJ242&gt;=1,"Kg","g"),IF(AF242="VOLUME",IF(AJ242&gt;=1,"L","cl"),IFERROR(VLOOKUP(UPPER(TRIM(V242)),AP4:AS49,4,FALSE),V242))))))</f>
        <v/>
      </c>
      <c r="Z242" s="78" t="str">
        <f t="shared" si="51"/>
        <v/>
      </c>
      <c r="AA242" s="45" t="str">
        <f>IF(NOT(AND(LEFT(R242,1)="L",R242&lt;&gt;"LIGNE")),"",IF(UPPER(TRIM(W242))="QS","Qt. suffisante",IF(AI242="","",IF(AF242="MASSE",IF(AI242&gt;=1,"Kg","g"),IF(AF242="VOLUME",IF(AI242&gt;=1,"L","cl"),IFERROR(VLOOKUP(UPPER(TRIM(V242)),AP4:AS49,4,FALSE),V242))))))</f>
        <v/>
      </c>
      <c r="AB242" s="47" t="str">
        <f t="shared" si="47"/>
        <v/>
      </c>
      <c r="AC242" s="47" t="str">
        <f t="shared" si="48"/>
        <v/>
      </c>
      <c r="AD242" s="47" t="str">
        <f t="shared" si="52"/>
        <v/>
      </c>
      <c r="AE242" s="1"/>
      <c r="AF242" s="48" t="str">
        <f>IF(NOT(AND(LEFT(R242,1)="L",R242&lt;&gt;"LIGNE")),"",IFERROR(VLOOKUP(UPPER(TRIM(V242)),AP4:AS49,2,FALSE),""))</f>
        <v/>
      </c>
      <c r="AG242" s="49" t="str">
        <f>IF(NOT(AND(LEFT(R242,1)="L",R242&lt;&gt;"LIGNE")),"",IFERROR(VLOOKUP(UPPER(TRIM(V242)),AP4:AS49,3,FALSE),""))</f>
        <v/>
      </c>
      <c r="AH242" s="49" t="str">
        <f t="shared" si="49"/>
        <v/>
      </c>
      <c r="AI242" s="49" t="str">
        <f t="shared" si="53"/>
        <v/>
      </c>
      <c r="AJ242" s="49" t="str">
        <f t="shared" si="54"/>
        <v/>
      </c>
      <c r="AK242" s="40" t="str">
        <f>IF(R242="RECETTE","",IF(R242="PRINCIPAL AUTEUR",IF(OR(S242="",T242="",V242="",W242="",S242=0),"",IFERROR(IF(OR(VLOOKUP(UPPER(TRIM(SUBSTITUTE(T242,CHAR(160)," "))),AP4:AS49,2,FALSE)&lt;&gt;VLOOKUP(UPPER(TRIM(SUBSTITUTE(W242,CHAR(160)," "))),AP4:AS49,2,FALSE),AND(VLOOKUP(UPPER(TRIM(SUBSTITUTE(T242,CHAR(160)," "))),AP4:AS49,2,FALSE)="AUTRE",UPPER(TRIM(SUBSTITUTE(T242,CHAR(160)," ")))&lt;&gt;UPPER(TRIM(SUBSTITUTE(W242,CHAR(160)," "))))),"",(V242*VLOOKUP(UPPER(TRIM(SUBSTITUTE(W242,CHAR(160)," "))),AP4:AS49,3,FALSE))/(S242*VLOOKUP(UPPER(TRIM(SUBSTITUTE(T242,CHAR(160)," "))),AP4:AS49,3,FALSE))),"")),IFERROR(AK241,"")))</f>
        <v/>
      </c>
      <c r="AL242" s="40" t="str">
        <f t="shared" si="55"/>
        <v/>
      </c>
      <c r="AM242" s="50">
        <f t="shared" si="56"/>
        <v>0</v>
      </c>
      <c r="AN242" s="1"/>
      <c r="AO242" s="1"/>
      <c r="AP242" s="26" t="s">
        <v>470</v>
      </c>
      <c r="AQ242" s="1"/>
      <c r="AR242" s="1"/>
      <c r="AS242" s="1"/>
      <c r="BJ242" s="229">
        <v>1</v>
      </c>
    </row>
    <row r="243" spans="1:62" ht="20.100000000000001" customHeight="1" x14ac:dyDescent="0.25">
      <c r="A243" s="232" t="s">
        <v>237</v>
      </c>
      <c r="B243" s="178">
        <f t="shared" si="57"/>
        <v>0</v>
      </c>
      <c r="C243" s="156"/>
      <c r="D243" s="157"/>
      <c r="E243" s="157"/>
      <c r="F243" s="157"/>
      <c r="G243" s="157"/>
      <c r="H243" s="157"/>
      <c r="I243" s="158"/>
      <c r="J243" s="131" t="s">
        <v>237</v>
      </c>
      <c r="K243" s="255" t="str">
        <f t="shared" si="46"/>
        <v>A</v>
      </c>
      <c r="L243" s="341"/>
      <c r="M243" s="341"/>
      <c r="N243" s="341"/>
      <c r="O243" s="341"/>
      <c r="P243" s="341"/>
      <c r="Q243" s="1"/>
      <c r="R243" s="1"/>
      <c r="S243" s="214" t="s">
        <v>317</v>
      </c>
      <c r="T243" s="214"/>
      <c r="U243" s="214"/>
      <c r="W243" s="1"/>
      <c r="X243" s="46" t="str">
        <f t="shared" si="50"/>
        <v/>
      </c>
      <c r="Y243" s="46" t="str">
        <f>IF(NOT(AND(LEFT(R243,1)="L",R243&lt;&gt;"LIGNE")),"",IF(UPPER(TRIM(W243))="QS","Qt. suffisante",IF(AJ243="","",IF(AF243="MASSE",IF(AJ243&gt;=1,"Kg","g"),IF(AF243="VOLUME",IF(AJ243&gt;=1,"L","cl"),IFERROR(VLOOKUP(UPPER(TRIM(V243)),AP4:AS49,4,FALSE),V243))))))</f>
        <v/>
      </c>
      <c r="Z243" s="78" t="str">
        <f t="shared" si="51"/>
        <v/>
      </c>
      <c r="AA243" s="45" t="str">
        <f>IF(NOT(AND(LEFT(R243,1)="L",R243&lt;&gt;"LIGNE")),"",IF(UPPER(TRIM(W243))="QS","Qt. suffisante",IF(AI243="","",IF(AF243="MASSE",IF(AI243&gt;=1,"Kg","g"),IF(AF243="VOLUME",IF(AI243&gt;=1,"L","cl"),IFERROR(VLOOKUP(UPPER(TRIM(V243)),AP4:AS49,4,FALSE),V243))))))</f>
        <v/>
      </c>
      <c r="AB243" s="47" t="str">
        <f t="shared" si="47"/>
        <v/>
      </c>
      <c r="AC243" s="47" t="str">
        <f t="shared" si="48"/>
        <v/>
      </c>
      <c r="AD243" s="47" t="str">
        <f t="shared" si="52"/>
        <v/>
      </c>
      <c r="AE243" s="1"/>
      <c r="AF243" s="48" t="str">
        <f>IF(NOT(AND(LEFT(R243,1)="L",R243&lt;&gt;"LIGNE")),"",IFERROR(VLOOKUP(UPPER(TRIM(V243)),AP4:AS49,2,FALSE),""))</f>
        <v/>
      </c>
      <c r="AG243" s="49" t="str">
        <f>IF(NOT(AND(LEFT(R243,1)="L",R243&lt;&gt;"LIGNE")),"",IFERROR(VLOOKUP(UPPER(TRIM(V243)),AP4:AS49,3,FALSE),""))</f>
        <v/>
      </c>
      <c r="AH243" s="49" t="str">
        <f t="shared" si="49"/>
        <v/>
      </c>
      <c r="AI243" s="49" t="str">
        <f t="shared" si="53"/>
        <v/>
      </c>
      <c r="AJ243" s="49" t="str">
        <f t="shared" si="54"/>
        <v/>
      </c>
      <c r="AK243" s="40" t="str">
        <f>IF(R243="RECETTE","",IF(R243="PRINCIPAL AUTEUR",IF(OR(S243="",T243="",V243="",W243="",S243=0),"",IFERROR(IF(OR(VLOOKUP(UPPER(TRIM(SUBSTITUTE(T243,CHAR(160)," "))),AP4:AS49,2,FALSE)&lt;&gt;VLOOKUP(UPPER(TRIM(SUBSTITUTE(W243,CHAR(160)," "))),AP4:AS49,2,FALSE),AND(VLOOKUP(UPPER(TRIM(SUBSTITUTE(T243,CHAR(160)," "))),AP4:AS49,2,FALSE)="AUTRE",UPPER(TRIM(SUBSTITUTE(T243,CHAR(160)," ")))&lt;&gt;UPPER(TRIM(SUBSTITUTE(W243,CHAR(160)," "))))),"",(V243*VLOOKUP(UPPER(TRIM(SUBSTITUTE(W243,CHAR(160)," "))),AP4:AS49,3,FALSE))/(S243*VLOOKUP(UPPER(TRIM(SUBSTITUTE(T243,CHAR(160)," "))),AP4:AS49,3,FALSE))),"")),IFERROR(AK242,"")))</f>
        <v/>
      </c>
      <c r="AL243" s="40" t="str">
        <f t="shared" si="55"/>
        <v/>
      </c>
      <c r="AM243" s="50">
        <f t="shared" si="56"/>
        <v>0</v>
      </c>
      <c r="AN243" s="1"/>
      <c r="AO243" s="1"/>
      <c r="AP243" s="26" t="s">
        <v>471</v>
      </c>
      <c r="AQ243" s="1"/>
      <c r="AR243" s="1"/>
      <c r="AS243" s="1"/>
      <c r="BJ243" s="229">
        <v>1</v>
      </c>
    </row>
    <row r="244" spans="1:62" ht="20.100000000000001" customHeight="1" x14ac:dyDescent="0.25">
      <c r="A244" s="232" t="s">
        <v>237</v>
      </c>
      <c r="B244" s="178">
        <f t="shared" si="57"/>
        <v>0</v>
      </c>
      <c r="C244" s="156"/>
      <c r="D244" s="157"/>
      <c r="E244" s="157"/>
      <c r="F244" s="157"/>
      <c r="G244" s="157"/>
      <c r="H244" s="157"/>
      <c r="I244" s="158"/>
      <c r="J244" s="131" t="s">
        <v>237</v>
      </c>
      <c r="K244" s="255" t="str">
        <f t="shared" si="46"/>
        <v>A</v>
      </c>
      <c r="L244" s="341"/>
      <c r="M244" s="341"/>
      <c r="N244" s="341"/>
      <c r="O244" s="341"/>
      <c r="P244" s="341"/>
      <c r="Q244" s="1"/>
      <c r="R244" s="1"/>
      <c r="S244" s="214" t="s">
        <v>320</v>
      </c>
      <c r="T244" s="214"/>
      <c r="U244" s="214"/>
      <c r="W244" s="1"/>
      <c r="X244" s="46" t="str">
        <f t="shared" si="50"/>
        <v/>
      </c>
      <c r="Y244" s="46" t="str">
        <f>IF(NOT(AND(LEFT(R244,1)="L",R244&lt;&gt;"LIGNE")),"",IF(UPPER(TRIM(W244))="QS","Qt. suffisante",IF(AJ244="","",IF(AF244="MASSE",IF(AJ244&gt;=1,"Kg","g"),IF(AF244="VOLUME",IF(AJ244&gt;=1,"L","cl"),IFERROR(VLOOKUP(UPPER(TRIM(V244)),AP4:AS49,4,FALSE),V244))))))</f>
        <v/>
      </c>
      <c r="Z244" s="78" t="str">
        <f t="shared" si="51"/>
        <v/>
      </c>
      <c r="AA244" s="45" t="str">
        <f>IF(NOT(AND(LEFT(R244,1)="L",R244&lt;&gt;"LIGNE")),"",IF(UPPER(TRIM(W244))="QS","Qt. suffisante",IF(AI244="","",IF(AF244="MASSE",IF(AI244&gt;=1,"Kg","g"),IF(AF244="VOLUME",IF(AI244&gt;=1,"L","cl"),IFERROR(VLOOKUP(UPPER(TRIM(V244)),AP4:AS49,4,FALSE),V244))))))</f>
        <v/>
      </c>
      <c r="AB244" s="47" t="str">
        <f t="shared" si="47"/>
        <v/>
      </c>
      <c r="AC244" s="47" t="str">
        <f t="shared" si="48"/>
        <v/>
      </c>
      <c r="AD244" s="47" t="str">
        <f t="shared" si="52"/>
        <v/>
      </c>
      <c r="AE244" s="1"/>
      <c r="AF244" s="48" t="str">
        <f>IF(NOT(AND(LEFT(R244,1)="L",R244&lt;&gt;"LIGNE")),"",IFERROR(VLOOKUP(UPPER(TRIM(V244)),AP4:AS49,2,FALSE),""))</f>
        <v/>
      </c>
      <c r="AG244" s="49" t="str">
        <f>IF(NOT(AND(LEFT(R244,1)="L",R244&lt;&gt;"LIGNE")),"",IFERROR(VLOOKUP(UPPER(TRIM(V244)),AP4:AS49,3,FALSE),""))</f>
        <v/>
      </c>
      <c r="AH244" s="49" t="str">
        <f t="shared" si="49"/>
        <v/>
      </c>
      <c r="AI244" s="49" t="str">
        <f t="shared" si="53"/>
        <v/>
      </c>
      <c r="AJ244" s="49" t="str">
        <f t="shared" si="54"/>
        <v/>
      </c>
      <c r="AK244" s="40" t="str">
        <f>IF(R244="RECETTE","",IF(R244="PRINCIPAL AUTEUR",IF(OR(S244="",T244="",V244="",W244="",S244=0),"",IFERROR(IF(OR(VLOOKUP(UPPER(TRIM(SUBSTITUTE(T244,CHAR(160)," "))),AP4:AS49,2,FALSE)&lt;&gt;VLOOKUP(UPPER(TRIM(SUBSTITUTE(W244,CHAR(160)," "))),AP4:AS49,2,FALSE),AND(VLOOKUP(UPPER(TRIM(SUBSTITUTE(T244,CHAR(160)," "))),AP4:AS49,2,FALSE)="AUTRE",UPPER(TRIM(SUBSTITUTE(T244,CHAR(160)," ")))&lt;&gt;UPPER(TRIM(SUBSTITUTE(W244,CHAR(160)," "))))),"",(V244*VLOOKUP(UPPER(TRIM(SUBSTITUTE(W244,CHAR(160)," "))),AP4:AS49,3,FALSE))/(S244*VLOOKUP(UPPER(TRIM(SUBSTITUTE(T244,CHAR(160)," "))),AP4:AS49,3,FALSE))),"")),IFERROR(AK243,"")))</f>
        <v/>
      </c>
      <c r="AL244" s="40" t="str">
        <f t="shared" si="55"/>
        <v/>
      </c>
      <c r="AM244" s="50">
        <f t="shared" si="56"/>
        <v>0</v>
      </c>
      <c r="AN244" s="1"/>
      <c r="AO244" s="1"/>
      <c r="AP244" s="51" t="s">
        <v>0</v>
      </c>
      <c r="AQ244" s="1"/>
      <c r="AR244" s="1"/>
      <c r="AS244" s="1"/>
      <c r="BJ244" s="229">
        <v>1</v>
      </c>
    </row>
    <row r="245" spans="1:62" ht="20.100000000000001" customHeight="1" x14ac:dyDescent="0.25">
      <c r="A245" s="232" t="s">
        <v>237</v>
      </c>
      <c r="B245" s="178">
        <f t="shared" si="57"/>
        <v>0</v>
      </c>
      <c r="C245" s="156"/>
      <c r="D245" s="157"/>
      <c r="E245" s="157"/>
      <c r="F245" s="157"/>
      <c r="G245" s="157"/>
      <c r="H245" s="157"/>
      <c r="I245" s="158"/>
      <c r="J245" s="131" t="s">
        <v>237</v>
      </c>
      <c r="K245" s="255" t="str">
        <f t="shared" si="46"/>
        <v>A</v>
      </c>
      <c r="L245" s="341"/>
      <c r="M245" s="341"/>
      <c r="N245" s="341"/>
      <c r="O245" s="341"/>
      <c r="P245" s="341"/>
      <c r="Q245" s="1"/>
      <c r="R245" s="1"/>
      <c r="S245" s="215" t="s">
        <v>475</v>
      </c>
      <c r="T245" s="215"/>
      <c r="U245" s="215"/>
      <c r="W245" s="1"/>
      <c r="X245" s="46" t="str">
        <f t="shared" si="50"/>
        <v/>
      </c>
      <c r="Y245" s="46" t="str">
        <f>IF(NOT(AND(LEFT(R245,1)="L",R245&lt;&gt;"LIGNE")),"",IF(UPPER(TRIM(W245))="QS","Qt. suffisante",IF(AJ245="","",IF(AF245="MASSE",IF(AJ245&gt;=1,"Kg","g"),IF(AF245="VOLUME",IF(AJ245&gt;=1,"L","cl"),IFERROR(VLOOKUP(UPPER(TRIM(V245)),AP4:AS49,4,FALSE),V245))))))</f>
        <v/>
      </c>
      <c r="Z245" s="78" t="str">
        <f t="shared" si="51"/>
        <v/>
      </c>
      <c r="AA245" s="45" t="str">
        <f>IF(NOT(AND(LEFT(R245,1)="L",R245&lt;&gt;"LIGNE")),"",IF(UPPER(TRIM(W245))="QS","Qt. suffisante",IF(AI245="","",IF(AF245="MASSE",IF(AI245&gt;=1,"Kg","g"),IF(AF245="VOLUME",IF(AI245&gt;=1,"L","cl"),IFERROR(VLOOKUP(UPPER(TRIM(V245)),AP4:AS49,4,FALSE),V245))))))</f>
        <v/>
      </c>
      <c r="AB245" s="47" t="str">
        <f t="shared" si="47"/>
        <v/>
      </c>
      <c r="AC245" s="47" t="str">
        <f t="shared" si="48"/>
        <v/>
      </c>
      <c r="AD245" s="47" t="str">
        <f t="shared" si="52"/>
        <v/>
      </c>
      <c r="AE245" s="1"/>
      <c r="AF245" s="48" t="str">
        <f>IF(NOT(AND(LEFT(R245,1)="L",R245&lt;&gt;"LIGNE")),"",IFERROR(VLOOKUP(UPPER(TRIM(V245)),AP4:AS49,2,FALSE),""))</f>
        <v/>
      </c>
      <c r="AG245" s="49" t="str">
        <f>IF(NOT(AND(LEFT(R245,1)="L",R245&lt;&gt;"LIGNE")),"",IFERROR(VLOOKUP(UPPER(TRIM(V245)),AP4:AS49,3,FALSE),""))</f>
        <v/>
      </c>
      <c r="AH245" s="49" t="str">
        <f t="shared" si="49"/>
        <v/>
      </c>
      <c r="AI245" s="49" t="str">
        <f t="shared" si="53"/>
        <v/>
      </c>
      <c r="AJ245" s="49" t="str">
        <f t="shared" si="54"/>
        <v/>
      </c>
      <c r="AK245" s="40" t="str">
        <f>IF(R245="RECETTE","",IF(R245="PRINCIPAL AUTEUR",IF(OR(S245="",T245="",V245="",W245="",S245=0),"",IFERROR(IF(OR(VLOOKUP(UPPER(TRIM(SUBSTITUTE(T245,CHAR(160)," "))),AP4:AS49,2,FALSE)&lt;&gt;VLOOKUP(UPPER(TRIM(SUBSTITUTE(W245,CHAR(160)," "))),AP4:AS49,2,FALSE),AND(VLOOKUP(UPPER(TRIM(SUBSTITUTE(T245,CHAR(160)," "))),AP4:AS49,2,FALSE)="AUTRE",UPPER(TRIM(SUBSTITUTE(T245,CHAR(160)," ")))&lt;&gt;UPPER(TRIM(SUBSTITUTE(W245,CHAR(160)," "))))),"",(V245*VLOOKUP(UPPER(TRIM(SUBSTITUTE(W245,CHAR(160)," "))),AP4:AS49,3,FALSE))/(S245*VLOOKUP(UPPER(TRIM(SUBSTITUTE(T245,CHAR(160)," "))),AP4:AS49,3,FALSE))),"")),IFERROR(AK244,"")))</f>
        <v/>
      </c>
      <c r="AL245" s="40" t="str">
        <f t="shared" si="55"/>
        <v/>
      </c>
      <c r="AM245" s="50">
        <f t="shared" si="56"/>
        <v>0</v>
      </c>
      <c r="AN245" s="1"/>
      <c r="AO245" s="1"/>
      <c r="AP245" s="55" t="s">
        <v>314</v>
      </c>
      <c r="AQ245" s="1"/>
      <c r="AR245" s="1"/>
      <c r="AS245" s="1"/>
      <c r="BJ245" s="229">
        <v>1</v>
      </c>
    </row>
    <row r="246" spans="1:62" ht="20.100000000000001" customHeight="1" x14ac:dyDescent="0.25">
      <c r="A246" s="232" t="s">
        <v>237</v>
      </c>
      <c r="B246" s="178">
        <f t="shared" si="57"/>
        <v>0</v>
      </c>
      <c r="C246" s="156"/>
      <c r="D246" s="157"/>
      <c r="E246" s="157"/>
      <c r="F246" s="157"/>
      <c r="G246" s="157"/>
      <c r="H246" s="157"/>
      <c r="I246" s="158"/>
      <c r="J246" s="131" t="s">
        <v>237</v>
      </c>
      <c r="K246" s="255" t="str">
        <f t="shared" si="46"/>
        <v>A</v>
      </c>
      <c r="L246" s="341"/>
      <c r="M246" s="341"/>
      <c r="N246" s="341"/>
      <c r="O246" s="341"/>
      <c r="P246" s="341"/>
      <c r="Q246" s="1"/>
      <c r="R246" s="1"/>
      <c r="S246" s="214" t="s">
        <v>569</v>
      </c>
      <c r="T246" s="214"/>
      <c r="U246" s="214"/>
      <c r="W246" s="1"/>
      <c r="X246" s="46" t="str">
        <f t="shared" si="50"/>
        <v/>
      </c>
      <c r="Y246" s="46" t="str">
        <f>IF(NOT(AND(LEFT(R246,1)="L",R246&lt;&gt;"LIGNE")),"",IF(UPPER(TRIM(W246))="QS","Qt. suffisante",IF(AJ246="","",IF(AF246="MASSE",IF(AJ246&gt;=1,"Kg","g"),IF(AF246="VOLUME",IF(AJ246&gt;=1,"L","cl"),IFERROR(VLOOKUP(UPPER(TRIM(V246)),AP4:AS49,4,FALSE),V246))))))</f>
        <v/>
      </c>
      <c r="Z246" s="78" t="str">
        <f t="shared" si="51"/>
        <v/>
      </c>
      <c r="AA246" s="45" t="str">
        <f>IF(NOT(AND(LEFT(R246,1)="L",R246&lt;&gt;"LIGNE")),"",IF(UPPER(TRIM(W246))="QS","Qt. suffisante",IF(AI246="","",IF(AF246="MASSE",IF(AI246&gt;=1,"Kg","g"),IF(AF246="VOLUME",IF(AI246&gt;=1,"L","cl"),IFERROR(VLOOKUP(UPPER(TRIM(V246)),AP4:AS49,4,FALSE),V246))))))</f>
        <v/>
      </c>
      <c r="AB246" s="47" t="str">
        <f t="shared" si="47"/>
        <v/>
      </c>
      <c r="AC246" s="47" t="str">
        <f t="shared" si="48"/>
        <v/>
      </c>
      <c r="AD246" s="47" t="str">
        <f t="shared" si="52"/>
        <v/>
      </c>
      <c r="AE246" s="1"/>
      <c r="AF246" s="48" t="str">
        <f>IF(NOT(AND(LEFT(R246,1)="L",R246&lt;&gt;"LIGNE")),"",IFERROR(VLOOKUP(UPPER(TRIM(V246)),AP4:AS49,2,FALSE),""))</f>
        <v/>
      </c>
      <c r="AG246" s="49" t="str">
        <f>IF(NOT(AND(LEFT(R246,1)="L",R246&lt;&gt;"LIGNE")),"",IFERROR(VLOOKUP(UPPER(TRIM(V246)),AP4:AS49,3,FALSE),""))</f>
        <v/>
      </c>
      <c r="AH246" s="49" t="str">
        <f t="shared" si="49"/>
        <v/>
      </c>
      <c r="AI246" s="49" t="str">
        <f t="shared" si="53"/>
        <v/>
      </c>
      <c r="AJ246" s="49" t="str">
        <f t="shared" si="54"/>
        <v/>
      </c>
      <c r="AK246" s="40" t="str">
        <f>IF(R246="RECETTE","",IF(R246="PRINCIPAL AUTEUR",IF(OR(S246="",T246="",V246="",W246="",S246=0),"",IFERROR(IF(OR(VLOOKUP(UPPER(TRIM(SUBSTITUTE(T246,CHAR(160)," "))),AP4:AS49,2,FALSE)&lt;&gt;VLOOKUP(UPPER(TRIM(SUBSTITUTE(W246,CHAR(160)," "))),AP4:AS49,2,FALSE),AND(VLOOKUP(UPPER(TRIM(SUBSTITUTE(T246,CHAR(160)," "))),AP4:AS49,2,FALSE)="AUTRE",UPPER(TRIM(SUBSTITUTE(T246,CHAR(160)," ")))&lt;&gt;UPPER(TRIM(SUBSTITUTE(W246,CHAR(160)," "))))),"",(V246*VLOOKUP(UPPER(TRIM(SUBSTITUTE(W246,CHAR(160)," "))),AP4:AS49,3,FALSE))/(S246*VLOOKUP(UPPER(TRIM(SUBSTITUTE(T246,CHAR(160)," "))),AP4:AS49,3,FALSE))),"")),IFERROR(AK245,"")))</f>
        <v/>
      </c>
      <c r="AL246" s="40" t="str">
        <f t="shared" si="55"/>
        <v/>
      </c>
      <c r="AM246" s="50">
        <f t="shared" si="56"/>
        <v>0</v>
      </c>
      <c r="AN246" s="1"/>
      <c r="AO246" s="1"/>
      <c r="AP246" s="55" t="s">
        <v>312</v>
      </c>
      <c r="AQ246" s="1"/>
      <c r="AR246" s="1"/>
      <c r="AS246" s="1"/>
      <c r="BJ246" s="229">
        <v>1</v>
      </c>
    </row>
    <row r="247" spans="1:62" ht="20.100000000000001" customHeight="1" x14ac:dyDescent="0.25">
      <c r="A247" s="232" t="s">
        <v>237</v>
      </c>
      <c r="B247" s="178">
        <f t="shared" si="57"/>
        <v>0</v>
      </c>
      <c r="C247" s="156"/>
      <c r="D247" s="157"/>
      <c r="E247" s="157"/>
      <c r="F247" s="157"/>
      <c r="G247" s="157"/>
      <c r="H247" s="157"/>
      <c r="I247" s="158"/>
      <c r="J247" s="131" t="s">
        <v>237</v>
      </c>
      <c r="K247" s="255" t="str">
        <f t="shared" si="46"/>
        <v>A</v>
      </c>
      <c r="L247" s="341"/>
      <c r="M247" s="341"/>
      <c r="N247" s="341"/>
      <c r="O247" s="341"/>
      <c r="P247" s="341"/>
      <c r="Q247" s="1"/>
      <c r="R247" s="1"/>
      <c r="S247" s="214" t="s">
        <v>477</v>
      </c>
      <c r="T247" s="214"/>
      <c r="U247" s="214"/>
      <c r="W247" s="1"/>
      <c r="X247" s="46" t="str">
        <f t="shared" si="50"/>
        <v/>
      </c>
      <c r="Y247" s="46" t="str">
        <f>IF(NOT(AND(LEFT(R247,1)="L",R247&lt;&gt;"LIGNE")),"",IF(UPPER(TRIM(W247))="QS","Qt. suffisante",IF(AJ247="","",IF(AF247="MASSE",IF(AJ247&gt;=1,"Kg","g"),IF(AF247="VOLUME",IF(AJ247&gt;=1,"L","cl"),IFERROR(VLOOKUP(UPPER(TRIM(V247)),AP4:AS49,4,FALSE),V247))))))</f>
        <v/>
      </c>
      <c r="Z247" s="78" t="str">
        <f t="shared" si="51"/>
        <v/>
      </c>
      <c r="AA247" s="45" t="str">
        <f>IF(NOT(AND(LEFT(R247,1)="L",R247&lt;&gt;"LIGNE")),"",IF(UPPER(TRIM(W247))="QS","Qt. suffisante",IF(AI247="","",IF(AF247="MASSE",IF(AI247&gt;=1,"Kg","g"),IF(AF247="VOLUME",IF(AI247&gt;=1,"L","cl"),IFERROR(VLOOKUP(UPPER(TRIM(V247)),AP4:AS49,4,FALSE),V247))))))</f>
        <v/>
      </c>
      <c r="AB247" s="47" t="str">
        <f t="shared" si="47"/>
        <v/>
      </c>
      <c r="AC247" s="47" t="str">
        <f t="shared" si="48"/>
        <v/>
      </c>
      <c r="AD247" s="47" t="str">
        <f t="shared" si="52"/>
        <v/>
      </c>
      <c r="AE247" s="1"/>
      <c r="AF247" s="48" t="str">
        <f>IF(NOT(AND(LEFT(R247,1)="L",R247&lt;&gt;"LIGNE")),"",IFERROR(VLOOKUP(UPPER(TRIM(V247)),AP4:AS49,2,FALSE),""))</f>
        <v/>
      </c>
      <c r="AG247" s="49" t="str">
        <f>IF(NOT(AND(LEFT(R247,1)="L",R247&lt;&gt;"LIGNE")),"",IFERROR(VLOOKUP(UPPER(TRIM(V247)),AP4:AS49,3,FALSE),""))</f>
        <v/>
      </c>
      <c r="AH247" s="49" t="str">
        <f t="shared" si="49"/>
        <v/>
      </c>
      <c r="AI247" s="49" t="str">
        <f t="shared" si="53"/>
        <v/>
      </c>
      <c r="AJ247" s="49" t="str">
        <f t="shared" si="54"/>
        <v/>
      </c>
      <c r="AK247" s="40" t="str">
        <f>IF(R247="RECETTE","",IF(R247="PRINCIPAL AUTEUR",IF(OR(S247="",T247="",V247="",W247="",S247=0),"",IFERROR(IF(OR(VLOOKUP(UPPER(TRIM(SUBSTITUTE(T247,CHAR(160)," "))),AP4:AS49,2,FALSE)&lt;&gt;VLOOKUP(UPPER(TRIM(SUBSTITUTE(W247,CHAR(160)," "))),AP4:AS49,2,FALSE),AND(VLOOKUP(UPPER(TRIM(SUBSTITUTE(T247,CHAR(160)," "))),AP4:AS49,2,FALSE)="AUTRE",UPPER(TRIM(SUBSTITUTE(T247,CHAR(160)," ")))&lt;&gt;UPPER(TRIM(SUBSTITUTE(W247,CHAR(160)," "))))),"",(V247*VLOOKUP(UPPER(TRIM(SUBSTITUTE(W247,CHAR(160)," "))),AP4:AS49,3,FALSE))/(S247*VLOOKUP(UPPER(TRIM(SUBSTITUTE(T247,CHAR(160)," "))),AP4:AS49,3,FALSE))),"")),IFERROR(AK246,"")))</f>
        <v/>
      </c>
      <c r="AL247" s="40" t="str">
        <f t="shared" si="55"/>
        <v/>
      </c>
      <c r="AM247" s="50">
        <f t="shared" si="56"/>
        <v>0</v>
      </c>
      <c r="AN247" s="1"/>
      <c r="AO247" s="1"/>
      <c r="AP247" s="55" t="s">
        <v>311</v>
      </c>
      <c r="AQ247" s="1"/>
      <c r="AR247" s="1"/>
      <c r="AS247" s="1"/>
      <c r="BJ247" s="229">
        <v>1</v>
      </c>
    </row>
    <row r="248" spans="1:62" ht="20.100000000000001" customHeight="1" x14ac:dyDescent="0.25">
      <c r="A248" s="232" t="s">
        <v>237</v>
      </c>
      <c r="B248" s="178">
        <f t="shared" si="57"/>
        <v>0</v>
      </c>
      <c r="C248" s="156"/>
      <c r="D248" s="157"/>
      <c r="E248" s="157"/>
      <c r="F248" s="157"/>
      <c r="G248" s="157"/>
      <c r="H248" s="157"/>
      <c r="I248" s="158"/>
      <c r="J248" s="131" t="s">
        <v>237</v>
      </c>
      <c r="K248" s="255" t="str">
        <f t="shared" si="46"/>
        <v>►</v>
      </c>
      <c r="L248" s="341"/>
      <c r="M248" s="341"/>
      <c r="N248" s="341"/>
      <c r="O248" s="341"/>
      <c r="P248" s="341"/>
      <c r="Q248" s="1"/>
      <c r="R248" s="1"/>
      <c r="S248" s="214"/>
      <c r="T248" s="214"/>
      <c r="U248" s="214"/>
      <c r="W248" s="1"/>
      <c r="X248" s="46" t="str">
        <f t="shared" si="50"/>
        <v/>
      </c>
      <c r="Y248" s="46" t="str">
        <f>IF(NOT(AND(LEFT(R248,1)="L",R248&lt;&gt;"LIGNE")),"",IF(UPPER(TRIM(W248))="QS","Qt. suffisante",IF(AJ248="","",IF(AF248="MASSE",IF(AJ248&gt;=1,"Kg","g"),IF(AF248="VOLUME",IF(AJ248&gt;=1,"L","cl"),IFERROR(VLOOKUP(UPPER(TRIM(V248)),AP4:AS49,4,FALSE),V248))))))</f>
        <v/>
      </c>
      <c r="Z248" s="78" t="str">
        <f t="shared" si="51"/>
        <v/>
      </c>
      <c r="AA248" s="45" t="str">
        <f>IF(NOT(AND(LEFT(R248,1)="L",R248&lt;&gt;"LIGNE")),"",IF(UPPER(TRIM(W248))="QS","Qt. suffisante",IF(AI248="","",IF(AF248="MASSE",IF(AI248&gt;=1,"Kg","g"),IF(AF248="VOLUME",IF(AI248&gt;=1,"L","cl"),IFERROR(VLOOKUP(UPPER(TRIM(V248)),AP4:AS49,4,FALSE),V248))))))</f>
        <v/>
      </c>
      <c r="AB248" s="47" t="str">
        <f t="shared" si="47"/>
        <v/>
      </c>
      <c r="AC248" s="47" t="str">
        <f t="shared" si="48"/>
        <v/>
      </c>
      <c r="AD248" s="47" t="str">
        <f t="shared" si="52"/>
        <v/>
      </c>
      <c r="AE248" s="1"/>
      <c r="AF248" s="48" t="str">
        <f>IF(NOT(AND(LEFT(R248,1)="L",R248&lt;&gt;"LIGNE")),"",IFERROR(VLOOKUP(UPPER(TRIM(V248)),AP4:AS49,2,FALSE),""))</f>
        <v/>
      </c>
      <c r="AG248" s="49" t="str">
        <f>IF(NOT(AND(LEFT(R248,1)="L",R248&lt;&gt;"LIGNE")),"",IFERROR(VLOOKUP(UPPER(TRIM(V248)),AP4:AS49,3,FALSE),""))</f>
        <v/>
      </c>
      <c r="AH248" s="49" t="str">
        <f t="shared" si="49"/>
        <v/>
      </c>
      <c r="AI248" s="49" t="str">
        <f t="shared" si="53"/>
        <v/>
      </c>
      <c r="AJ248" s="49" t="str">
        <f t="shared" si="54"/>
        <v/>
      </c>
      <c r="AK248" s="40" t="str">
        <f>IF(R248="RECETTE","",IF(R248="PRINCIPAL AUTEUR",IF(OR(S248="",T248="",V248="",W248="",S248=0),"",IFERROR(IF(OR(VLOOKUP(UPPER(TRIM(SUBSTITUTE(T248,CHAR(160)," "))),AP4:AS49,2,FALSE)&lt;&gt;VLOOKUP(UPPER(TRIM(SUBSTITUTE(W248,CHAR(160)," "))),AP4:AS49,2,FALSE),AND(VLOOKUP(UPPER(TRIM(SUBSTITUTE(T248,CHAR(160)," "))),AP4:AS49,2,FALSE)="AUTRE",UPPER(TRIM(SUBSTITUTE(T248,CHAR(160)," ")))&lt;&gt;UPPER(TRIM(SUBSTITUTE(W248,CHAR(160)," "))))),"",(V248*VLOOKUP(UPPER(TRIM(SUBSTITUTE(W248,CHAR(160)," "))),AP4:AS49,3,FALSE))/(S248*VLOOKUP(UPPER(TRIM(SUBSTITUTE(T248,CHAR(160)," "))),AP4:AS49,3,FALSE))),"")),IFERROR(AK247,"")))</f>
        <v/>
      </c>
      <c r="AL248" s="40" t="str">
        <f t="shared" si="55"/>
        <v/>
      </c>
      <c r="AM248" s="50">
        <f t="shared" si="56"/>
        <v>0</v>
      </c>
      <c r="AN248" s="1"/>
      <c r="AO248" s="1"/>
      <c r="AP248" s="64" t="s">
        <v>318</v>
      </c>
      <c r="AQ248" s="1"/>
      <c r="AR248" s="1"/>
      <c r="AS248" s="1"/>
      <c r="BJ248" s="229">
        <v>1</v>
      </c>
    </row>
    <row r="249" spans="1:62" ht="20.100000000000001" customHeight="1" x14ac:dyDescent="0.25">
      <c r="A249" s="232" t="s">
        <v>237</v>
      </c>
      <c r="B249" s="178">
        <f t="shared" si="57"/>
        <v>0</v>
      </c>
      <c r="C249" s="156"/>
      <c r="D249" s="157"/>
      <c r="E249" s="157"/>
      <c r="F249" s="157"/>
      <c r="G249" s="157"/>
      <c r="H249" s="157"/>
      <c r="I249" s="158"/>
      <c r="J249" s="131" t="s">
        <v>237</v>
      </c>
      <c r="K249" s="255" t="str">
        <f t="shared" si="46"/>
        <v>A</v>
      </c>
      <c r="L249" s="341"/>
      <c r="M249" s="341"/>
      <c r="N249" s="341"/>
      <c r="O249" s="341"/>
      <c r="P249" s="341"/>
      <c r="Q249" s="1"/>
      <c r="R249" s="1"/>
      <c r="S249" s="132" t="s">
        <v>567</v>
      </c>
      <c r="T249" s="132"/>
      <c r="U249" s="132"/>
      <c r="W249" s="1"/>
      <c r="X249" s="46" t="str">
        <f t="shared" si="50"/>
        <v/>
      </c>
      <c r="Y249" s="46" t="str">
        <f>IF(NOT(AND(LEFT(R249,1)="L",R249&lt;&gt;"LIGNE")),"",IF(UPPER(TRIM(W249))="QS","Qt. suffisante",IF(AJ249="","",IF(AF249="MASSE",IF(AJ249&gt;=1,"Kg","g"),IF(AF249="VOLUME",IF(AJ249&gt;=1,"L","cl"),IFERROR(VLOOKUP(UPPER(TRIM(V249)),AP4:AS49,4,FALSE),V249))))))</f>
        <v/>
      </c>
      <c r="Z249" s="78" t="str">
        <f t="shared" si="51"/>
        <v/>
      </c>
      <c r="AA249" s="45" t="str">
        <f>IF(NOT(AND(LEFT(R249,1)="L",R249&lt;&gt;"LIGNE")),"",IF(UPPER(TRIM(W249))="QS","Qt. suffisante",IF(AI249="","",IF(AF249="MASSE",IF(AI249&gt;=1,"Kg","g"),IF(AF249="VOLUME",IF(AI249&gt;=1,"L","cl"),IFERROR(VLOOKUP(UPPER(TRIM(V249)),AP4:AS49,4,FALSE),V249))))))</f>
        <v/>
      </c>
      <c r="AB249" s="47" t="str">
        <f t="shared" si="47"/>
        <v/>
      </c>
      <c r="AC249" s="47" t="str">
        <f t="shared" si="48"/>
        <v/>
      </c>
      <c r="AD249" s="47" t="str">
        <f t="shared" si="52"/>
        <v/>
      </c>
      <c r="AE249" s="1"/>
      <c r="AF249" s="48" t="str">
        <f>IF(NOT(AND(LEFT(R249,1)="L",R249&lt;&gt;"LIGNE")),"",IFERROR(VLOOKUP(UPPER(TRIM(V249)),AP4:AS49,2,FALSE),""))</f>
        <v/>
      </c>
      <c r="AG249" s="49" t="str">
        <f>IF(NOT(AND(LEFT(R249,1)="L",R249&lt;&gt;"LIGNE")),"",IFERROR(VLOOKUP(UPPER(TRIM(V249)),AP4:AS49,3,FALSE),""))</f>
        <v/>
      </c>
      <c r="AH249" s="49" t="str">
        <f t="shared" si="49"/>
        <v/>
      </c>
      <c r="AI249" s="49" t="str">
        <f t="shared" si="53"/>
        <v/>
      </c>
      <c r="AJ249" s="49" t="str">
        <f t="shared" si="54"/>
        <v/>
      </c>
      <c r="AK249" s="40" t="str">
        <f>IF(R249="RECETTE","",IF(R249="PRINCIPAL AUTEUR",IF(OR(S249="",T249="",V249="",W249="",S249=0),"",IFERROR(IF(OR(VLOOKUP(UPPER(TRIM(SUBSTITUTE(T249,CHAR(160)," "))),AP4:AS49,2,FALSE)&lt;&gt;VLOOKUP(UPPER(TRIM(SUBSTITUTE(W249,CHAR(160)," "))),AP4:AS49,2,FALSE),AND(VLOOKUP(UPPER(TRIM(SUBSTITUTE(T249,CHAR(160)," "))),AP4:AS49,2,FALSE)="AUTRE",UPPER(TRIM(SUBSTITUTE(T249,CHAR(160)," ")))&lt;&gt;UPPER(TRIM(SUBSTITUTE(W249,CHAR(160)," "))))),"",(V249*VLOOKUP(UPPER(TRIM(SUBSTITUTE(W249,CHAR(160)," "))),AP4:AS49,3,FALSE))/(S249*VLOOKUP(UPPER(TRIM(SUBSTITUTE(T249,CHAR(160)," "))),AP4:AS49,3,FALSE))),"")),IFERROR(AK248,"")))</f>
        <v/>
      </c>
      <c r="AL249" s="40" t="str">
        <f t="shared" si="55"/>
        <v/>
      </c>
      <c r="AM249" s="50">
        <f t="shared" si="56"/>
        <v>0</v>
      </c>
      <c r="AN249" s="1"/>
      <c r="AO249" s="1"/>
      <c r="AP249" s="64" t="s">
        <v>316</v>
      </c>
      <c r="AQ249" s="1"/>
      <c r="AR249" s="1"/>
      <c r="AS249" s="1"/>
      <c r="BJ249" s="229">
        <v>1</v>
      </c>
    </row>
    <row r="250" spans="1:62" ht="20.100000000000001" customHeight="1" x14ac:dyDescent="0.25">
      <c r="A250" s="232" t="s">
        <v>237</v>
      </c>
      <c r="B250" s="178">
        <f t="shared" si="57"/>
        <v>0</v>
      </c>
      <c r="C250" s="156"/>
      <c r="D250" s="157"/>
      <c r="E250" s="157"/>
      <c r="F250" s="157"/>
      <c r="G250" s="157"/>
      <c r="H250" s="157"/>
      <c r="I250" s="158"/>
      <c r="J250" s="131" t="s">
        <v>237</v>
      </c>
      <c r="K250" s="255" t="str">
        <f t="shared" si="46"/>
        <v>A</v>
      </c>
      <c r="L250" s="341"/>
      <c r="M250" s="341"/>
      <c r="N250" s="341"/>
      <c r="O250" s="341"/>
      <c r="P250" s="341"/>
      <c r="Q250" s="1"/>
      <c r="R250" s="1"/>
      <c r="S250" s="133" t="s">
        <v>540</v>
      </c>
      <c r="T250" s="133"/>
      <c r="U250" s="133"/>
      <c r="W250" s="1"/>
      <c r="X250" s="46" t="str">
        <f t="shared" si="50"/>
        <v/>
      </c>
      <c r="Y250" s="46" t="str">
        <f>IF(NOT(AND(LEFT(R250,1)="L",R250&lt;&gt;"LIGNE")),"",IF(UPPER(TRIM(W250))="QS","Qt. suffisante",IF(AJ250="","",IF(AF250="MASSE",IF(AJ250&gt;=1,"Kg","g"),IF(AF250="VOLUME",IF(AJ250&gt;=1,"L","cl"),IFERROR(VLOOKUP(UPPER(TRIM(V250)),AP4:AS49,4,FALSE),V250))))))</f>
        <v/>
      </c>
      <c r="Z250" s="78" t="str">
        <f t="shared" si="51"/>
        <v/>
      </c>
      <c r="AA250" s="45" t="str">
        <f>IF(NOT(AND(LEFT(R250,1)="L",R250&lt;&gt;"LIGNE")),"",IF(UPPER(TRIM(W250))="QS","Qt. suffisante",IF(AI250="","",IF(AF250="MASSE",IF(AI250&gt;=1,"Kg","g"),IF(AF250="VOLUME",IF(AI250&gt;=1,"L","cl"),IFERROR(VLOOKUP(UPPER(TRIM(V250)),AP4:AS49,4,FALSE),V250))))))</f>
        <v/>
      </c>
      <c r="AB250" s="47" t="str">
        <f t="shared" si="47"/>
        <v/>
      </c>
      <c r="AC250" s="47" t="str">
        <f t="shared" si="48"/>
        <v/>
      </c>
      <c r="AD250" s="47" t="str">
        <f t="shared" si="52"/>
        <v/>
      </c>
      <c r="AE250" s="1"/>
      <c r="AF250" s="48" t="str">
        <f>IF(NOT(AND(LEFT(R250,1)="L",R250&lt;&gt;"LIGNE")),"",IFERROR(VLOOKUP(UPPER(TRIM(V250)),AP4:AS49,2,FALSE),""))</f>
        <v/>
      </c>
      <c r="AG250" s="49" t="str">
        <f>IF(NOT(AND(LEFT(R250,1)="L",R250&lt;&gt;"LIGNE")),"",IFERROR(VLOOKUP(UPPER(TRIM(V250)),AP4:AS49,3,FALSE),""))</f>
        <v/>
      </c>
      <c r="AH250" s="49" t="str">
        <f t="shared" si="49"/>
        <v/>
      </c>
      <c r="AI250" s="49" t="str">
        <f t="shared" si="53"/>
        <v/>
      </c>
      <c r="AJ250" s="49" t="str">
        <f t="shared" si="54"/>
        <v/>
      </c>
      <c r="AK250" s="40" t="str">
        <f>IF(R250="RECETTE","",IF(R250="PRINCIPAL AUTEUR",IF(OR(S250="",T250="",V250="",W250="",S250=0),"",IFERROR(IF(OR(VLOOKUP(UPPER(TRIM(SUBSTITUTE(T250,CHAR(160)," "))),AP4:AS49,2,FALSE)&lt;&gt;VLOOKUP(UPPER(TRIM(SUBSTITUTE(W250,CHAR(160)," "))),AP4:AS49,2,FALSE),AND(VLOOKUP(UPPER(TRIM(SUBSTITUTE(T250,CHAR(160)," "))),AP4:AS49,2,FALSE)="AUTRE",UPPER(TRIM(SUBSTITUTE(T250,CHAR(160)," ")))&lt;&gt;UPPER(TRIM(SUBSTITUTE(W250,CHAR(160)," "))))),"",(V250*VLOOKUP(UPPER(TRIM(SUBSTITUTE(W250,CHAR(160)," "))),AP4:AS49,3,FALSE))/(S250*VLOOKUP(UPPER(TRIM(SUBSTITUTE(T250,CHAR(160)," "))),AP4:AS49,3,FALSE))),"")),IFERROR(AK249,"")))</f>
        <v/>
      </c>
      <c r="AL250" s="40" t="str">
        <f t="shared" si="55"/>
        <v/>
      </c>
      <c r="AM250" s="50">
        <f t="shared" si="56"/>
        <v>0</v>
      </c>
      <c r="AN250" s="1"/>
      <c r="AO250" s="1"/>
      <c r="AP250" s="64" t="s">
        <v>368</v>
      </c>
      <c r="AQ250" s="1"/>
      <c r="AR250" s="1"/>
      <c r="AS250" s="1"/>
      <c r="BJ250" s="229">
        <v>1</v>
      </c>
    </row>
    <row r="251" spans="1:62" ht="20.100000000000001" customHeight="1" x14ac:dyDescent="0.25">
      <c r="A251" s="232" t="s">
        <v>237</v>
      </c>
      <c r="B251" s="178">
        <f t="shared" si="57"/>
        <v>0</v>
      </c>
      <c r="C251" s="156"/>
      <c r="D251" s="157"/>
      <c r="E251" s="157"/>
      <c r="F251" s="157"/>
      <c r="G251" s="157"/>
      <c r="H251" s="157"/>
      <c r="I251" s="158"/>
      <c r="J251" s="131" t="s">
        <v>237</v>
      </c>
      <c r="K251" s="255" t="str">
        <f t="shared" si="46"/>
        <v>A</v>
      </c>
      <c r="L251" s="341"/>
      <c r="M251" s="341"/>
      <c r="N251" s="341"/>
      <c r="O251" s="341"/>
      <c r="P251" s="341"/>
      <c r="Q251" s="1"/>
      <c r="R251" s="1"/>
      <c r="S251" s="202" t="s">
        <v>541</v>
      </c>
      <c r="T251" s="202"/>
      <c r="U251" s="202"/>
      <c r="W251" s="1"/>
      <c r="X251" s="46" t="str">
        <f t="shared" si="50"/>
        <v/>
      </c>
      <c r="Y251" s="46" t="str">
        <f>IF(NOT(AND(LEFT(R251,1)="L",R251&lt;&gt;"LIGNE")),"",IF(UPPER(TRIM(W251))="QS","Qt. suffisante",IF(AJ251="","",IF(AF251="MASSE",IF(AJ251&gt;=1,"Kg","g"),IF(AF251="VOLUME",IF(AJ251&gt;=1,"L","cl"),IFERROR(VLOOKUP(UPPER(TRIM(V251)),AP4:AS49,4,FALSE),V251))))))</f>
        <v/>
      </c>
      <c r="Z251" s="78" t="str">
        <f t="shared" si="51"/>
        <v/>
      </c>
      <c r="AA251" s="45" t="str">
        <f>IF(NOT(AND(LEFT(R251,1)="L",R251&lt;&gt;"LIGNE")),"",IF(UPPER(TRIM(W251))="QS","Qt. suffisante",IF(AI251="","",IF(AF251="MASSE",IF(AI251&gt;=1,"Kg","g"),IF(AF251="VOLUME",IF(AI251&gt;=1,"L","cl"),IFERROR(VLOOKUP(UPPER(TRIM(V251)),AP4:AS49,4,FALSE),V251))))))</f>
        <v/>
      </c>
      <c r="AB251" s="47" t="str">
        <f t="shared" si="47"/>
        <v/>
      </c>
      <c r="AC251" s="47" t="str">
        <f t="shared" si="48"/>
        <v/>
      </c>
      <c r="AD251" s="47" t="str">
        <f t="shared" si="52"/>
        <v/>
      </c>
      <c r="AE251" s="1"/>
      <c r="AF251" s="48" t="str">
        <f>IF(NOT(AND(LEFT(R251,1)="L",R251&lt;&gt;"LIGNE")),"",IFERROR(VLOOKUP(UPPER(TRIM(V251)),AP4:AS49,2,FALSE),""))</f>
        <v/>
      </c>
      <c r="AG251" s="49" t="str">
        <f>IF(NOT(AND(LEFT(R251,1)="L",R251&lt;&gt;"LIGNE")),"",IFERROR(VLOOKUP(UPPER(TRIM(V251)),AP4:AS49,3,FALSE),""))</f>
        <v/>
      </c>
      <c r="AH251" s="49" t="str">
        <f t="shared" si="49"/>
        <v/>
      </c>
      <c r="AI251" s="49" t="str">
        <f t="shared" si="53"/>
        <v/>
      </c>
      <c r="AJ251" s="49" t="str">
        <f t="shared" si="54"/>
        <v/>
      </c>
      <c r="AK251" s="40" t="str">
        <f>IF(R251="RECETTE","",IF(R251="PRINCIPAL AUTEUR",IF(OR(S251="",T251="",V251="",W251="",S251=0),"",IFERROR(IF(OR(VLOOKUP(UPPER(TRIM(SUBSTITUTE(T251,CHAR(160)," "))),AP4:AS49,2,FALSE)&lt;&gt;VLOOKUP(UPPER(TRIM(SUBSTITUTE(W251,CHAR(160)," "))),AP4:AS49,2,FALSE),AND(VLOOKUP(UPPER(TRIM(SUBSTITUTE(T251,CHAR(160)," "))),AP4:AS49,2,FALSE)="AUTRE",UPPER(TRIM(SUBSTITUTE(T251,CHAR(160)," ")))&lt;&gt;UPPER(TRIM(SUBSTITUTE(W251,CHAR(160)," "))))),"",(V251*VLOOKUP(UPPER(TRIM(SUBSTITUTE(W251,CHAR(160)," "))),AP4:AS49,3,FALSE))/(S251*VLOOKUP(UPPER(TRIM(SUBSTITUTE(T251,CHAR(160)," "))),AP4:AS49,3,FALSE))),"")),IFERROR(AK250,"")))</f>
        <v/>
      </c>
      <c r="AL251" s="40" t="str">
        <f t="shared" si="55"/>
        <v/>
      </c>
      <c r="AM251" s="50">
        <f t="shared" si="56"/>
        <v>0</v>
      </c>
      <c r="AN251" s="1"/>
      <c r="AO251" s="1"/>
      <c r="AP251" s="64" t="s">
        <v>49</v>
      </c>
      <c r="AQ251" s="1"/>
      <c r="AR251" s="1"/>
      <c r="AS251" s="1"/>
      <c r="BJ251" s="229">
        <v>1</v>
      </c>
    </row>
    <row r="252" spans="1:62" ht="20.100000000000001" customHeight="1" x14ac:dyDescent="0.25">
      <c r="A252" s="232" t="s">
        <v>237</v>
      </c>
      <c r="B252" s="178">
        <f t="shared" si="57"/>
        <v>0</v>
      </c>
      <c r="C252" s="156"/>
      <c r="D252" s="157"/>
      <c r="E252" s="157"/>
      <c r="F252" s="157"/>
      <c r="G252" s="157"/>
      <c r="H252" s="157"/>
      <c r="I252" s="158"/>
      <c r="J252" s="131" t="s">
        <v>237</v>
      </c>
      <c r="K252" s="255" t="str">
        <f t="shared" si="46"/>
        <v>A</v>
      </c>
      <c r="L252" s="341"/>
      <c r="M252" s="341"/>
      <c r="N252" s="341"/>
      <c r="O252" s="341"/>
      <c r="P252" s="341"/>
      <c r="Q252" s="1"/>
      <c r="R252" s="1"/>
      <c r="S252" s="202" t="s">
        <v>542</v>
      </c>
      <c r="T252" s="202"/>
      <c r="U252" s="202"/>
      <c r="W252" s="1"/>
      <c r="X252" s="46" t="str">
        <f t="shared" si="50"/>
        <v/>
      </c>
      <c r="Y252" s="46" t="str">
        <f>IF(NOT(AND(LEFT(R252,1)="L",R252&lt;&gt;"LIGNE")),"",IF(UPPER(TRIM(W252))="QS","Qt. suffisante",IF(AJ252="","",IF(AF252="MASSE",IF(AJ252&gt;=1,"Kg","g"),IF(AF252="VOLUME",IF(AJ252&gt;=1,"L","cl"),IFERROR(VLOOKUP(UPPER(TRIM(V252)),AP4:AS49,4,FALSE),V252))))))</f>
        <v/>
      </c>
      <c r="Z252" s="78" t="str">
        <f t="shared" si="51"/>
        <v/>
      </c>
      <c r="AA252" s="45" t="str">
        <f>IF(NOT(AND(LEFT(R252,1)="L",R252&lt;&gt;"LIGNE")),"",IF(UPPER(TRIM(W252))="QS","Qt. suffisante",IF(AI252="","",IF(AF252="MASSE",IF(AI252&gt;=1,"Kg","g"),IF(AF252="VOLUME",IF(AI252&gt;=1,"L","cl"),IFERROR(VLOOKUP(UPPER(TRIM(V252)),AP4:AS49,4,FALSE),V252))))))</f>
        <v/>
      </c>
      <c r="AB252" s="47" t="str">
        <f t="shared" si="47"/>
        <v/>
      </c>
      <c r="AC252" s="47" t="str">
        <f t="shared" si="48"/>
        <v/>
      </c>
      <c r="AD252" s="47" t="str">
        <f t="shared" si="52"/>
        <v/>
      </c>
      <c r="AE252" s="1"/>
      <c r="AF252" s="48" t="str">
        <f>IF(NOT(AND(LEFT(R252,1)="L",R252&lt;&gt;"LIGNE")),"",IFERROR(VLOOKUP(UPPER(TRIM(V252)),AP4:AS49,2,FALSE),""))</f>
        <v/>
      </c>
      <c r="AG252" s="49" t="str">
        <f>IF(NOT(AND(LEFT(R252,1)="L",R252&lt;&gt;"LIGNE")),"",IFERROR(VLOOKUP(UPPER(TRIM(V252)),AP4:AS49,3,FALSE),""))</f>
        <v/>
      </c>
      <c r="AH252" s="49" t="str">
        <f t="shared" si="49"/>
        <v/>
      </c>
      <c r="AI252" s="49" t="str">
        <f t="shared" si="53"/>
        <v/>
      </c>
      <c r="AJ252" s="49" t="str">
        <f t="shared" si="54"/>
        <v/>
      </c>
      <c r="AK252" s="40" t="str">
        <f>IF(R252="RECETTE","",IF(R252="PRINCIPAL AUTEUR",IF(OR(S252="",T252="",V252="",W252="",S252=0),"",IFERROR(IF(OR(VLOOKUP(UPPER(TRIM(SUBSTITUTE(T252,CHAR(160)," "))),AP4:AS49,2,FALSE)&lt;&gt;VLOOKUP(UPPER(TRIM(SUBSTITUTE(W252,CHAR(160)," "))),AP4:AS49,2,FALSE),AND(VLOOKUP(UPPER(TRIM(SUBSTITUTE(T252,CHAR(160)," "))),AP4:AS49,2,FALSE)="AUTRE",UPPER(TRIM(SUBSTITUTE(T252,CHAR(160)," ")))&lt;&gt;UPPER(TRIM(SUBSTITUTE(W252,CHAR(160)," "))))),"",(V252*VLOOKUP(UPPER(TRIM(SUBSTITUTE(W252,CHAR(160)," "))),AP4:AS49,3,FALSE))/(S252*VLOOKUP(UPPER(TRIM(SUBSTITUTE(T252,CHAR(160)," "))),AP4:AS49,3,FALSE))),"")),IFERROR(AK251,"")))</f>
        <v/>
      </c>
      <c r="AL252" s="40" t="str">
        <f t="shared" si="55"/>
        <v/>
      </c>
      <c r="AM252" s="50">
        <f t="shared" si="56"/>
        <v>0</v>
      </c>
      <c r="AN252" s="1"/>
      <c r="AO252" s="1"/>
      <c r="AP252" s="64" t="s">
        <v>439</v>
      </c>
      <c r="AQ252" s="1"/>
      <c r="AR252" s="1"/>
      <c r="AS252" s="1"/>
      <c r="BJ252" s="229">
        <v>1</v>
      </c>
    </row>
    <row r="253" spans="1:62" ht="20.100000000000001" customHeight="1" x14ac:dyDescent="0.25">
      <c r="A253" s="232" t="s">
        <v>237</v>
      </c>
      <c r="B253" s="178">
        <f t="shared" si="57"/>
        <v>0</v>
      </c>
      <c r="C253" s="156"/>
      <c r="D253" s="157"/>
      <c r="E253" s="157"/>
      <c r="F253" s="157"/>
      <c r="G253" s="157"/>
      <c r="H253" s="157"/>
      <c r="I253" s="158"/>
      <c r="J253" s="131" t="s">
        <v>237</v>
      </c>
      <c r="K253" s="255" t="str">
        <f t="shared" ref="K253:K316" si="58">IF(OR(S253&lt;&gt;"",T253&lt;&gt;"",U253&lt;&gt;"",V253&lt;&gt;""),"A","►")</f>
        <v>A</v>
      </c>
      <c r="L253" s="341"/>
      <c r="M253" s="341"/>
      <c r="N253" s="341"/>
      <c r="O253" s="341"/>
      <c r="P253" s="341"/>
      <c r="Q253" s="1"/>
      <c r="R253" s="1"/>
      <c r="S253" s="202" t="s">
        <v>543</v>
      </c>
      <c r="T253" s="202"/>
      <c r="U253" s="202"/>
      <c r="W253" s="1"/>
      <c r="X253" s="46" t="str">
        <f t="shared" si="50"/>
        <v/>
      </c>
      <c r="Y253" s="46" t="str">
        <f>IF(NOT(AND(LEFT(R253,1)="L",R253&lt;&gt;"LIGNE")),"",IF(UPPER(TRIM(W253))="QS","Qt. suffisante",IF(AJ253="","",IF(AF253="MASSE",IF(AJ253&gt;=1,"Kg","g"),IF(AF253="VOLUME",IF(AJ253&gt;=1,"L","cl"),IFERROR(VLOOKUP(UPPER(TRIM(V253)),AP4:AS49,4,FALSE),V253))))))</f>
        <v/>
      </c>
      <c r="Z253" s="78" t="str">
        <f t="shared" si="51"/>
        <v/>
      </c>
      <c r="AA253" s="45" t="str">
        <f>IF(NOT(AND(LEFT(R253,1)="L",R253&lt;&gt;"LIGNE")),"",IF(UPPER(TRIM(W253))="QS","Qt. suffisante",IF(AI253="","",IF(AF253="MASSE",IF(AI253&gt;=1,"Kg","g"),IF(AF253="VOLUME",IF(AI253&gt;=1,"L","cl"),IFERROR(VLOOKUP(UPPER(TRIM(V253)),AP4:AS49,4,FALSE),V253))))))</f>
        <v/>
      </c>
      <c r="AB253" s="47" t="str">
        <f t="shared" ref="AB253:AB316" si="59">IF(R253="PRINCIPAL AUTEUR",IF(OR(S253="",T253="",V253="",W253=""),"À COMPLÉTER",IF(OR(AC253="",AD253=""),"UNITÉ ?",IF(OR(AC253&lt;&gt;AD253,AND(AC253="AUTRE",UPPER(TRIM(SUBSTITUTE(T253,CHAR(160)," ")))&lt;&gt;UPPER(TRIM(SUBSTITUTE(W253,CHAR(160)," "))))),"UNITÉS INCOMPATIBLES","OK"))),IF(NOT(AND(LEFT(R253,1)="L",R253&lt;&gt;"LIGNE")),"",IF(AND(W253&lt;&gt;"",UPPER(TRIM(W253))&lt;&gt;"F",UPPER(TRIM(W253))&lt;&gt;"QS"),"RÈGLE ?",IF(UPPER(TRIM(W253))="QS","OK",IF(NOT(ISNUMBER(U253)),"QUANTITÉ ?",IF(V253="","UNITÉ ?",IF(COUNTIF($AP$4:$AP$49,UPPER(TRIM(V253)))=0,"UNITÉ ?","OK")))))))</f>
        <v/>
      </c>
      <c r="AC253" s="47" t="str">
        <f t="shared" ref="AC253:AC316" si="60">IF(R253&lt;&gt;"PRINCIPAL AUTEUR","",IFERROR(VLOOKUP(UPPER(TRIM(SUBSTITUTE(T253,CHAR(160)," "))),$AP$4:$AS$49,2,FALSE),""))</f>
        <v/>
      </c>
      <c r="AD253" s="47" t="str">
        <f t="shared" si="52"/>
        <v/>
      </c>
      <c r="AE253" s="1"/>
      <c r="AF253" s="48" t="str">
        <f>IF(NOT(AND(LEFT(R253,1)="L",R253&lt;&gt;"LIGNE")),"",IFERROR(VLOOKUP(UPPER(TRIM(V253)),AP4:AS49,2,FALSE),""))</f>
        <v/>
      </c>
      <c r="AG253" s="49" t="str">
        <f>IF(NOT(AND(LEFT(R253,1)="L",R253&lt;&gt;"LIGNE")),"",IFERROR(VLOOKUP(UPPER(TRIM(V253)),AP4:AS49,3,FALSE),""))</f>
        <v/>
      </c>
      <c r="AH253" s="49" t="str">
        <f t="shared" ref="AH253:AH316" si="61">IF(NOT(AND(LEFT(R253,1)="L",R253&lt;&gt;"LIGNE")),"",IF(UPPER(TRIM(W253))="QS","",IF(OR(T253="",U253="",AG253=""),"",U253*AG253)))</f>
        <v/>
      </c>
      <c r="AI253" s="49" t="str">
        <f t="shared" si="53"/>
        <v/>
      </c>
      <c r="AJ253" s="49" t="str">
        <f t="shared" si="54"/>
        <v/>
      </c>
      <c r="AK253" s="40" t="str">
        <f>IF(R253="RECETTE","",IF(R253="PRINCIPAL AUTEUR",IF(OR(S253="",T253="",V253="",W253="",S253=0),"",IFERROR(IF(OR(VLOOKUP(UPPER(TRIM(SUBSTITUTE(T253,CHAR(160)," "))),AP4:AS49,2,FALSE)&lt;&gt;VLOOKUP(UPPER(TRIM(SUBSTITUTE(W253,CHAR(160)," "))),AP4:AS49,2,FALSE),AND(VLOOKUP(UPPER(TRIM(SUBSTITUTE(T253,CHAR(160)," "))),AP4:AS49,2,FALSE)="AUTRE",UPPER(TRIM(SUBSTITUTE(T253,CHAR(160)," ")))&lt;&gt;UPPER(TRIM(SUBSTITUTE(W253,CHAR(160)," "))))),"",(V253*VLOOKUP(UPPER(TRIM(SUBSTITUTE(W253,CHAR(160)," "))),AP4:AS49,3,FALSE))/(S253*VLOOKUP(UPPER(TRIM(SUBSTITUTE(T253,CHAR(160)," "))),AP4:AS49,3,FALSE))),"")),IFERROR(AK252,"")))</f>
        <v/>
      </c>
      <c r="AL253" s="40" t="str">
        <f t="shared" si="55"/>
        <v/>
      </c>
      <c r="AM253" s="50">
        <f t="shared" si="56"/>
        <v>0</v>
      </c>
      <c r="AN253" s="1"/>
      <c r="AO253" s="1"/>
      <c r="AP253" s="64" t="s">
        <v>52</v>
      </c>
      <c r="AQ253" s="1"/>
      <c r="AR253" s="1"/>
      <c r="AS253" s="1"/>
      <c r="BJ253" s="229">
        <v>1</v>
      </c>
    </row>
    <row r="254" spans="1:62" ht="20.100000000000001" customHeight="1" x14ac:dyDescent="0.25">
      <c r="A254" s="232" t="s">
        <v>237</v>
      </c>
      <c r="B254" s="178">
        <f t="shared" si="57"/>
        <v>0</v>
      </c>
      <c r="C254" s="156"/>
      <c r="D254" s="157"/>
      <c r="E254" s="157"/>
      <c r="F254" s="157"/>
      <c r="G254" s="157"/>
      <c r="H254" s="157"/>
      <c r="I254" s="158"/>
      <c r="J254" s="131" t="s">
        <v>237</v>
      </c>
      <c r="K254" s="255" t="str">
        <f t="shared" si="58"/>
        <v>A</v>
      </c>
      <c r="L254" s="341"/>
      <c r="M254" s="341"/>
      <c r="N254" s="341"/>
      <c r="O254" s="341"/>
      <c r="P254" s="341"/>
      <c r="Q254" s="1"/>
      <c r="R254" s="1"/>
      <c r="S254" s="202" t="s">
        <v>545</v>
      </c>
      <c r="T254" s="202"/>
      <c r="U254" s="202"/>
      <c r="W254" s="1"/>
      <c r="X254" s="46" t="str">
        <f t="shared" si="50"/>
        <v/>
      </c>
      <c r="Y254" s="46" t="str">
        <f>IF(NOT(AND(LEFT(R254,1)="L",R254&lt;&gt;"LIGNE")),"",IF(UPPER(TRIM(W254))="QS","Qt. suffisante",IF(AJ254="","",IF(AF254="MASSE",IF(AJ254&gt;=1,"Kg","g"),IF(AF254="VOLUME",IF(AJ254&gt;=1,"L","cl"),IFERROR(VLOOKUP(UPPER(TRIM(V254)),AP4:AS49,4,FALSE),V254))))))</f>
        <v/>
      </c>
      <c r="Z254" s="78" t="str">
        <f t="shared" si="51"/>
        <v/>
      </c>
      <c r="AA254" s="45" t="str">
        <f>IF(NOT(AND(LEFT(R254,1)="L",R254&lt;&gt;"LIGNE")),"",IF(UPPER(TRIM(W254))="QS","Qt. suffisante",IF(AI254="","",IF(AF254="MASSE",IF(AI254&gt;=1,"Kg","g"),IF(AF254="VOLUME",IF(AI254&gt;=1,"L","cl"),IFERROR(VLOOKUP(UPPER(TRIM(V254)),AP4:AS49,4,FALSE),V254))))))</f>
        <v/>
      </c>
      <c r="AB254" s="47" t="str">
        <f t="shared" si="59"/>
        <v/>
      </c>
      <c r="AC254" s="47" t="str">
        <f t="shared" si="60"/>
        <v/>
      </c>
      <c r="AD254" s="47" t="str">
        <f t="shared" si="52"/>
        <v/>
      </c>
      <c r="AE254" s="1"/>
      <c r="AF254" s="48" t="str">
        <f>IF(NOT(AND(LEFT(R254,1)="L",R254&lt;&gt;"LIGNE")),"",IFERROR(VLOOKUP(UPPER(TRIM(V254)),AP4:AS49,2,FALSE),""))</f>
        <v/>
      </c>
      <c r="AG254" s="49" t="str">
        <f>IF(NOT(AND(LEFT(R254,1)="L",R254&lt;&gt;"LIGNE")),"",IFERROR(VLOOKUP(UPPER(TRIM(V254)),AP4:AS49,3,FALSE),""))</f>
        <v/>
      </c>
      <c r="AH254" s="49" t="str">
        <f t="shared" si="61"/>
        <v/>
      </c>
      <c r="AI254" s="49" t="str">
        <f t="shared" si="53"/>
        <v/>
      </c>
      <c r="AJ254" s="49" t="str">
        <f t="shared" si="54"/>
        <v/>
      </c>
      <c r="AK254" s="40" t="str">
        <f>IF(R254="RECETTE","",IF(R254="PRINCIPAL AUTEUR",IF(OR(S254="",T254="",V254="",W254="",S254=0),"",IFERROR(IF(OR(VLOOKUP(UPPER(TRIM(SUBSTITUTE(T254,CHAR(160)," "))),AP4:AS49,2,FALSE)&lt;&gt;VLOOKUP(UPPER(TRIM(SUBSTITUTE(W254,CHAR(160)," "))),AP4:AS49,2,FALSE),AND(VLOOKUP(UPPER(TRIM(SUBSTITUTE(T254,CHAR(160)," "))),AP4:AS49,2,FALSE)="AUTRE",UPPER(TRIM(SUBSTITUTE(T254,CHAR(160)," ")))&lt;&gt;UPPER(TRIM(SUBSTITUTE(W254,CHAR(160)," "))))),"",(V254*VLOOKUP(UPPER(TRIM(SUBSTITUTE(W254,CHAR(160)," "))),AP4:AS49,3,FALSE))/(S254*VLOOKUP(UPPER(TRIM(SUBSTITUTE(T254,CHAR(160)," "))),AP4:AS49,3,FALSE))),"")),IFERROR(AK253,"")))</f>
        <v/>
      </c>
      <c r="AL254" s="40" t="str">
        <f t="shared" si="55"/>
        <v/>
      </c>
      <c r="AM254" s="50">
        <f t="shared" si="56"/>
        <v>0</v>
      </c>
      <c r="AN254" s="1"/>
      <c r="AO254" s="1"/>
      <c r="AP254" s="64" t="s">
        <v>440</v>
      </c>
      <c r="AQ254" s="1"/>
      <c r="AR254" s="1"/>
      <c r="AS254" s="1"/>
      <c r="BJ254" s="229">
        <v>1</v>
      </c>
    </row>
    <row r="255" spans="1:62" ht="20.100000000000001" customHeight="1" x14ac:dyDescent="0.25">
      <c r="A255" s="232" t="s">
        <v>237</v>
      </c>
      <c r="B255" s="178">
        <f t="shared" si="57"/>
        <v>0</v>
      </c>
      <c r="C255" s="156"/>
      <c r="D255" s="157"/>
      <c r="E255" s="157"/>
      <c r="F255" s="157"/>
      <c r="G255" s="157"/>
      <c r="H255" s="157"/>
      <c r="I255" s="158"/>
      <c r="J255" s="131" t="s">
        <v>237</v>
      </c>
      <c r="K255" s="255" t="str">
        <f t="shared" si="58"/>
        <v>A</v>
      </c>
      <c r="L255" s="341"/>
      <c r="M255" s="341"/>
      <c r="N255" s="341"/>
      <c r="O255" s="341"/>
      <c r="P255" s="341"/>
      <c r="Q255" s="1"/>
      <c r="R255" s="1"/>
      <c r="S255" s="202" t="s">
        <v>564</v>
      </c>
      <c r="T255" s="202"/>
      <c r="U255" s="202"/>
      <c r="W255" s="1"/>
      <c r="X255" s="46" t="str">
        <f t="shared" si="50"/>
        <v/>
      </c>
      <c r="Y255" s="46" t="str">
        <f>IF(NOT(AND(LEFT(R255,1)="L",R255&lt;&gt;"LIGNE")),"",IF(UPPER(TRIM(W255))="QS","Qt. suffisante",IF(AJ255="","",IF(AF255="MASSE",IF(AJ255&gt;=1,"Kg","g"),IF(AF255="VOLUME",IF(AJ255&gt;=1,"L","cl"),IFERROR(VLOOKUP(UPPER(TRIM(V255)),AP4:AS49,4,FALSE),V255))))))</f>
        <v/>
      </c>
      <c r="Z255" s="78" t="str">
        <f t="shared" si="51"/>
        <v/>
      </c>
      <c r="AA255" s="45" t="str">
        <f>IF(NOT(AND(LEFT(R255,1)="L",R255&lt;&gt;"LIGNE")),"",IF(UPPER(TRIM(W255))="QS","Qt. suffisante",IF(AI255="","",IF(AF255="MASSE",IF(AI255&gt;=1,"Kg","g"),IF(AF255="VOLUME",IF(AI255&gt;=1,"L","cl"),IFERROR(VLOOKUP(UPPER(TRIM(V255)),AP4:AS49,4,FALSE),V255))))))</f>
        <v/>
      </c>
      <c r="AB255" s="47" t="str">
        <f t="shared" si="59"/>
        <v/>
      </c>
      <c r="AC255" s="47" t="str">
        <f t="shared" si="60"/>
        <v/>
      </c>
      <c r="AD255" s="47" t="str">
        <f t="shared" si="52"/>
        <v/>
      </c>
      <c r="AE255" s="1"/>
      <c r="AF255" s="48" t="str">
        <f>IF(NOT(AND(LEFT(R255,1)="L",R255&lt;&gt;"LIGNE")),"",IFERROR(VLOOKUP(UPPER(TRIM(V255)),AP4:AS49,2,FALSE),""))</f>
        <v/>
      </c>
      <c r="AG255" s="49" t="str">
        <f>IF(NOT(AND(LEFT(R255,1)="L",R255&lt;&gt;"LIGNE")),"",IFERROR(VLOOKUP(UPPER(TRIM(V255)),AP4:AS49,3,FALSE),""))</f>
        <v/>
      </c>
      <c r="AH255" s="49" t="str">
        <f t="shared" si="61"/>
        <v/>
      </c>
      <c r="AI255" s="49" t="str">
        <f t="shared" si="53"/>
        <v/>
      </c>
      <c r="AJ255" s="49" t="str">
        <f t="shared" si="54"/>
        <v/>
      </c>
      <c r="AK255" s="40" t="str">
        <f>IF(R255="RECETTE","",IF(R255="PRINCIPAL AUTEUR",IF(OR(S255="",T255="",V255="",W255="",S255=0),"",IFERROR(IF(OR(VLOOKUP(UPPER(TRIM(SUBSTITUTE(T255,CHAR(160)," "))),AP4:AS49,2,FALSE)&lt;&gt;VLOOKUP(UPPER(TRIM(SUBSTITUTE(W255,CHAR(160)," "))),AP4:AS49,2,FALSE),AND(VLOOKUP(UPPER(TRIM(SUBSTITUTE(T255,CHAR(160)," "))),AP4:AS49,2,FALSE)="AUTRE",UPPER(TRIM(SUBSTITUTE(T255,CHAR(160)," ")))&lt;&gt;UPPER(TRIM(SUBSTITUTE(W255,CHAR(160)," "))))),"",(V255*VLOOKUP(UPPER(TRIM(SUBSTITUTE(W255,CHAR(160)," "))),AP4:AS49,3,FALSE))/(S255*VLOOKUP(UPPER(TRIM(SUBSTITUTE(T255,CHAR(160)," "))),AP4:AS49,3,FALSE))),"")),IFERROR(AK254,"")))</f>
        <v/>
      </c>
      <c r="AL255" s="40" t="str">
        <f t="shared" si="55"/>
        <v/>
      </c>
      <c r="AM255" s="50">
        <f t="shared" si="56"/>
        <v>0</v>
      </c>
      <c r="AN255" s="1"/>
      <c r="AO255" s="1"/>
      <c r="AP255" s="64" t="s">
        <v>441</v>
      </c>
      <c r="AQ255" s="1"/>
      <c r="AR255" s="1"/>
      <c r="AS255" s="1"/>
      <c r="BJ255" s="229">
        <v>1</v>
      </c>
    </row>
    <row r="256" spans="1:62" ht="20.100000000000001" customHeight="1" x14ac:dyDescent="0.25">
      <c r="A256" s="232" t="s">
        <v>237</v>
      </c>
      <c r="B256" s="178">
        <f t="shared" si="57"/>
        <v>0</v>
      </c>
      <c r="C256" s="156"/>
      <c r="D256" s="157"/>
      <c r="E256" s="157"/>
      <c r="F256" s="157"/>
      <c r="G256" s="157"/>
      <c r="H256" s="157"/>
      <c r="I256" s="158"/>
      <c r="J256" s="131" t="s">
        <v>237</v>
      </c>
      <c r="K256" s="255" t="str">
        <f t="shared" si="58"/>
        <v>A</v>
      </c>
      <c r="L256" s="341"/>
      <c r="M256" s="341"/>
      <c r="N256" s="341"/>
      <c r="O256" s="341"/>
      <c r="P256" s="341"/>
      <c r="Q256" s="1"/>
      <c r="R256" s="1"/>
      <c r="S256" s="202" t="s">
        <v>563</v>
      </c>
      <c r="T256" s="202"/>
      <c r="U256" s="202"/>
      <c r="W256" s="1"/>
      <c r="X256" s="46" t="str">
        <f t="shared" si="50"/>
        <v/>
      </c>
      <c r="Y256" s="46" t="str">
        <f>IF(NOT(AND(LEFT(R256,1)="L",R256&lt;&gt;"LIGNE")),"",IF(UPPER(TRIM(W256))="QS","Qt. suffisante",IF(AJ256="","",IF(AF256="MASSE",IF(AJ256&gt;=1,"Kg","g"),IF(AF256="VOLUME",IF(AJ256&gt;=1,"L","cl"),IFERROR(VLOOKUP(UPPER(TRIM(V256)),AP4:AS49,4,FALSE),V256))))))</f>
        <v/>
      </c>
      <c r="Z256" s="78" t="str">
        <f t="shared" si="51"/>
        <v/>
      </c>
      <c r="AA256" s="45" t="str">
        <f>IF(NOT(AND(LEFT(R256,1)="L",R256&lt;&gt;"LIGNE")),"",IF(UPPER(TRIM(W256))="QS","Qt. suffisante",IF(AI256="","",IF(AF256="MASSE",IF(AI256&gt;=1,"Kg","g"),IF(AF256="VOLUME",IF(AI256&gt;=1,"L","cl"),IFERROR(VLOOKUP(UPPER(TRIM(V256)),AP4:AS49,4,FALSE),V256))))))</f>
        <v/>
      </c>
      <c r="AB256" s="47" t="str">
        <f t="shared" si="59"/>
        <v/>
      </c>
      <c r="AC256" s="47" t="str">
        <f t="shared" si="60"/>
        <v/>
      </c>
      <c r="AD256" s="47" t="str">
        <f t="shared" si="52"/>
        <v/>
      </c>
      <c r="AE256" s="1"/>
      <c r="AF256" s="48" t="str">
        <f>IF(NOT(AND(LEFT(R256,1)="L",R256&lt;&gt;"LIGNE")),"",IFERROR(VLOOKUP(UPPER(TRIM(V256)),AP4:AS49,2,FALSE),""))</f>
        <v/>
      </c>
      <c r="AG256" s="49" t="str">
        <f>IF(NOT(AND(LEFT(R256,1)="L",R256&lt;&gt;"LIGNE")),"",IFERROR(VLOOKUP(UPPER(TRIM(V256)),AP4:AS49,3,FALSE),""))</f>
        <v/>
      </c>
      <c r="AH256" s="49" t="str">
        <f t="shared" si="61"/>
        <v/>
      </c>
      <c r="AI256" s="49" t="str">
        <f t="shared" si="53"/>
        <v/>
      </c>
      <c r="AJ256" s="49" t="str">
        <f t="shared" si="54"/>
        <v/>
      </c>
      <c r="AK256" s="40" t="str">
        <f>IF(R256="RECETTE","",IF(R256="PRINCIPAL AUTEUR",IF(OR(S256="",T256="",V256="",W256="",S256=0),"",IFERROR(IF(OR(VLOOKUP(UPPER(TRIM(SUBSTITUTE(T256,CHAR(160)," "))),AP4:AS49,2,FALSE)&lt;&gt;VLOOKUP(UPPER(TRIM(SUBSTITUTE(W256,CHAR(160)," "))),AP4:AS49,2,FALSE),AND(VLOOKUP(UPPER(TRIM(SUBSTITUTE(T256,CHAR(160)," "))),AP4:AS49,2,FALSE)="AUTRE",UPPER(TRIM(SUBSTITUTE(T256,CHAR(160)," ")))&lt;&gt;UPPER(TRIM(SUBSTITUTE(W256,CHAR(160)," "))))),"",(V256*VLOOKUP(UPPER(TRIM(SUBSTITUTE(W256,CHAR(160)," "))),AP4:AS49,3,FALSE))/(S256*VLOOKUP(UPPER(TRIM(SUBSTITUTE(T256,CHAR(160)," "))),AP4:AS49,3,FALSE))),"")),IFERROR(AK255,"")))</f>
        <v/>
      </c>
      <c r="AL256" s="40" t="str">
        <f t="shared" si="55"/>
        <v/>
      </c>
      <c r="AM256" s="50">
        <f t="shared" si="56"/>
        <v>0</v>
      </c>
      <c r="AN256" s="1"/>
      <c r="AO256" s="1"/>
      <c r="AP256" s="64" t="s">
        <v>442</v>
      </c>
      <c r="AQ256" s="1"/>
      <c r="AR256" s="1"/>
      <c r="AS256" s="1"/>
      <c r="BJ256" s="229">
        <v>1</v>
      </c>
    </row>
    <row r="257" spans="1:62" ht="20.100000000000001" customHeight="1" x14ac:dyDescent="0.25">
      <c r="A257" s="232" t="s">
        <v>237</v>
      </c>
      <c r="B257" s="178">
        <f t="shared" si="57"/>
        <v>0</v>
      </c>
      <c r="C257" s="156"/>
      <c r="D257" s="157"/>
      <c r="E257" s="157"/>
      <c r="F257" s="157"/>
      <c r="G257" s="157"/>
      <c r="H257" s="157"/>
      <c r="I257" s="158"/>
      <c r="J257" s="131" t="s">
        <v>237</v>
      </c>
      <c r="K257" s="255" t="str">
        <f t="shared" si="58"/>
        <v>A</v>
      </c>
      <c r="L257" s="341"/>
      <c r="M257" s="341"/>
      <c r="N257" s="341"/>
      <c r="O257" s="341"/>
      <c r="P257" s="341"/>
      <c r="Q257" s="1"/>
      <c r="R257" s="1"/>
      <c r="S257" s="204" t="s">
        <v>510</v>
      </c>
      <c r="T257" s="204"/>
      <c r="U257" s="204"/>
      <c r="V257" s="77"/>
      <c r="W257" s="1"/>
      <c r="X257" s="46" t="str">
        <f t="shared" si="50"/>
        <v/>
      </c>
      <c r="Y257" s="46" t="str">
        <f>IF(NOT(AND(LEFT(R257,1)="L",R257&lt;&gt;"LIGNE")),"",IF(UPPER(TRIM(W257))="QS","Qt. suffisante",IF(AJ257="","",IF(AF257="MASSE",IF(AJ257&gt;=1,"Kg","g"),IF(AF257="VOLUME",IF(AJ257&gt;=1,"L","cl"),IFERROR(VLOOKUP(UPPER(TRIM(V257)),AP4:AS49,4,FALSE),V257))))))</f>
        <v/>
      </c>
      <c r="Z257" s="78" t="str">
        <f t="shared" si="51"/>
        <v/>
      </c>
      <c r="AA257" s="45" t="str">
        <f>IF(NOT(AND(LEFT(R257,1)="L",R257&lt;&gt;"LIGNE")),"",IF(UPPER(TRIM(W257))="QS","Qt. suffisante",IF(AI257="","",IF(AF257="MASSE",IF(AI257&gt;=1,"Kg","g"),IF(AF257="VOLUME",IF(AI257&gt;=1,"L","cl"),IFERROR(VLOOKUP(UPPER(TRIM(V257)),AP4:AS49,4,FALSE),V257))))))</f>
        <v/>
      </c>
      <c r="AB257" s="47" t="str">
        <f t="shared" si="59"/>
        <v/>
      </c>
      <c r="AC257" s="47" t="str">
        <f t="shared" si="60"/>
        <v/>
      </c>
      <c r="AD257" s="47" t="str">
        <f t="shared" si="52"/>
        <v/>
      </c>
      <c r="AE257" s="1"/>
      <c r="AF257" s="48" t="str">
        <f>IF(NOT(AND(LEFT(R257,1)="L",R257&lt;&gt;"LIGNE")),"",IFERROR(VLOOKUP(UPPER(TRIM(V257)),AP4:AS49,2,FALSE),""))</f>
        <v/>
      </c>
      <c r="AG257" s="49" t="str">
        <f>IF(NOT(AND(LEFT(R257,1)="L",R257&lt;&gt;"LIGNE")),"",IFERROR(VLOOKUP(UPPER(TRIM(V257)),AP4:AS49,3,FALSE),""))</f>
        <v/>
      </c>
      <c r="AH257" s="49" t="str">
        <f t="shared" si="61"/>
        <v/>
      </c>
      <c r="AI257" s="49" t="str">
        <f t="shared" si="53"/>
        <v/>
      </c>
      <c r="AJ257" s="49" t="str">
        <f t="shared" si="54"/>
        <v/>
      </c>
      <c r="AK257" s="40" t="str">
        <f>IF(R257="RECETTE","",IF(R257="PRINCIPAL AUTEUR",IF(OR(S257="",T257="",V257="",W257="",S257=0),"",IFERROR(IF(OR(VLOOKUP(UPPER(TRIM(SUBSTITUTE(T257,CHAR(160)," "))),AP4:AS49,2,FALSE)&lt;&gt;VLOOKUP(UPPER(TRIM(SUBSTITUTE(W257,CHAR(160)," "))),AP4:AS49,2,FALSE),AND(VLOOKUP(UPPER(TRIM(SUBSTITUTE(T257,CHAR(160)," "))),AP4:AS49,2,FALSE)="AUTRE",UPPER(TRIM(SUBSTITUTE(T257,CHAR(160)," ")))&lt;&gt;UPPER(TRIM(SUBSTITUTE(W257,CHAR(160)," "))))),"",(V257*VLOOKUP(UPPER(TRIM(SUBSTITUTE(W257,CHAR(160)," "))),AP4:AS49,3,FALSE))/(S257*VLOOKUP(UPPER(TRIM(SUBSTITUTE(T257,CHAR(160)," "))),AP4:AS49,3,FALSE))),"")),IFERROR(AK256,"")))</f>
        <v/>
      </c>
      <c r="AL257" s="40" t="str">
        <f t="shared" si="55"/>
        <v/>
      </c>
      <c r="AM257" s="50">
        <f t="shared" si="56"/>
        <v>0</v>
      </c>
      <c r="AN257" s="1"/>
      <c r="AO257" s="1"/>
      <c r="AP257" s="64" t="s">
        <v>443</v>
      </c>
      <c r="AQ257" s="1"/>
      <c r="AR257" s="1"/>
      <c r="AS257" s="1"/>
      <c r="BJ257" s="229">
        <v>1</v>
      </c>
    </row>
    <row r="258" spans="1:62" ht="20.100000000000001" customHeight="1" x14ac:dyDescent="0.25">
      <c r="A258" s="232" t="s">
        <v>237</v>
      </c>
      <c r="B258" s="178">
        <f t="shared" si="57"/>
        <v>0</v>
      </c>
      <c r="C258" s="156"/>
      <c r="D258" s="157"/>
      <c r="E258" s="157"/>
      <c r="F258" s="157"/>
      <c r="G258" s="157"/>
      <c r="H258" s="157"/>
      <c r="I258" s="158"/>
      <c r="J258" s="131" t="s">
        <v>237</v>
      </c>
      <c r="K258" s="255" t="str">
        <f t="shared" si="58"/>
        <v>A</v>
      </c>
      <c r="L258" s="341"/>
      <c r="M258" s="341"/>
      <c r="N258" s="341"/>
      <c r="O258" s="341"/>
      <c r="P258" s="341"/>
      <c r="Q258" s="1"/>
      <c r="R258" s="1"/>
      <c r="S258" s="204" t="s">
        <v>509</v>
      </c>
      <c r="T258" s="204"/>
      <c r="U258" s="204"/>
      <c r="V258" s="77"/>
      <c r="W258" s="1"/>
      <c r="X258" s="46" t="str">
        <f t="shared" si="50"/>
        <v/>
      </c>
      <c r="Y258" s="46" t="str">
        <f>IF(NOT(AND(LEFT(R258,1)="L",R258&lt;&gt;"LIGNE")),"",IF(UPPER(TRIM(W258))="QS","Qt. suffisante",IF(AJ258="","",IF(AF258="MASSE",IF(AJ258&gt;=1,"Kg","g"),IF(AF258="VOLUME",IF(AJ258&gt;=1,"L","cl"),IFERROR(VLOOKUP(UPPER(TRIM(V258)),AP4:AS49,4,FALSE),V258))))))</f>
        <v/>
      </c>
      <c r="Z258" s="78" t="str">
        <f t="shared" si="51"/>
        <v/>
      </c>
      <c r="AA258" s="45" t="str">
        <f>IF(NOT(AND(LEFT(R258,1)="L",R258&lt;&gt;"LIGNE")),"",IF(UPPER(TRIM(W258))="QS","Qt. suffisante",IF(AI258="","",IF(AF258="MASSE",IF(AI258&gt;=1,"Kg","g"),IF(AF258="VOLUME",IF(AI258&gt;=1,"L","cl"),IFERROR(VLOOKUP(UPPER(TRIM(V258)),AP4:AS49,4,FALSE),V258))))))</f>
        <v/>
      </c>
      <c r="AB258" s="47" t="str">
        <f t="shared" si="59"/>
        <v/>
      </c>
      <c r="AC258" s="47" t="str">
        <f t="shared" si="60"/>
        <v/>
      </c>
      <c r="AD258" s="47" t="str">
        <f t="shared" si="52"/>
        <v/>
      </c>
      <c r="AE258" s="1"/>
      <c r="AF258" s="48" t="str">
        <f>IF(NOT(AND(LEFT(R258,1)="L",R258&lt;&gt;"LIGNE")),"",IFERROR(VLOOKUP(UPPER(TRIM(V258)),AP4:AS49,2,FALSE),""))</f>
        <v/>
      </c>
      <c r="AG258" s="49" t="str">
        <f>IF(NOT(AND(LEFT(R258,1)="L",R258&lt;&gt;"LIGNE")),"",IFERROR(VLOOKUP(UPPER(TRIM(V258)),AP4:AS49,3,FALSE),""))</f>
        <v/>
      </c>
      <c r="AH258" s="49" t="str">
        <f t="shared" si="61"/>
        <v/>
      </c>
      <c r="AI258" s="49" t="str">
        <f t="shared" si="53"/>
        <v/>
      </c>
      <c r="AJ258" s="49" t="str">
        <f t="shared" si="54"/>
        <v/>
      </c>
      <c r="AK258" s="40" t="str">
        <f>IF(R258="RECETTE","",IF(R258="PRINCIPAL AUTEUR",IF(OR(S258="",T258="",V258="",W258="",S258=0),"",IFERROR(IF(OR(VLOOKUP(UPPER(TRIM(SUBSTITUTE(T258,CHAR(160)," "))),AP4:AS49,2,FALSE)&lt;&gt;VLOOKUP(UPPER(TRIM(SUBSTITUTE(W258,CHAR(160)," "))),AP4:AS49,2,FALSE),AND(VLOOKUP(UPPER(TRIM(SUBSTITUTE(T258,CHAR(160)," "))),AP4:AS49,2,FALSE)="AUTRE",UPPER(TRIM(SUBSTITUTE(T258,CHAR(160)," ")))&lt;&gt;UPPER(TRIM(SUBSTITUTE(W258,CHAR(160)," "))))),"",(V258*VLOOKUP(UPPER(TRIM(SUBSTITUTE(W258,CHAR(160)," "))),AP4:AS49,3,FALSE))/(S258*VLOOKUP(UPPER(TRIM(SUBSTITUTE(T258,CHAR(160)," "))),AP4:AS49,3,FALSE))),"")),IFERROR(AK257,"")))</f>
        <v/>
      </c>
      <c r="AL258" s="40" t="str">
        <f t="shared" si="55"/>
        <v/>
      </c>
      <c r="AM258" s="50">
        <f t="shared" si="56"/>
        <v>0</v>
      </c>
      <c r="AN258" s="1"/>
      <c r="AO258" s="1"/>
      <c r="AP258" s="64" t="s">
        <v>367</v>
      </c>
      <c r="AQ258" s="1"/>
      <c r="AR258" s="1"/>
      <c r="AS258" s="1"/>
      <c r="BJ258" s="229">
        <v>1</v>
      </c>
    </row>
    <row r="259" spans="1:62" ht="20.100000000000001" customHeight="1" x14ac:dyDescent="0.25">
      <c r="A259" s="232" t="s">
        <v>237</v>
      </c>
      <c r="B259" s="178">
        <f t="shared" si="57"/>
        <v>0</v>
      </c>
      <c r="C259" s="156"/>
      <c r="D259" s="157"/>
      <c r="E259" s="157"/>
      <c r="F259" s="157"/>
      <c r="G259" s="157"/>
      <c r="H259" s="157"/>
      <c r="I259" s="158"/>
      <c r="J259" s="131" t="s">
        <v>237</v>
      </c>
      <c r="K259" s="255" t="str">
        <f t="shared" si="58"/>
        <v>A</v>
      </c>
      <c r="L259" s="341"/>
      <c r="M259" s="341"/>
      <c r="N259" s="341"/>
      <c r="O259" s="341"/>
      <c r="P259" s="341"/>
      <c r="Q259" s="1"/>
      <c r="R259" s="1"/>
      <c r="S259" s="205" t="s">
        <v>512</v>
      </c>
      <c r="T259" s="205"/>
      <c r="U259" s="205"/>
      <c r="V259" s="77"/>
      <c r="W259" s="1"/>
      <c r="X259" s="46" t="str">
        <f t="shared" si="50"/>
        <v/>
      </c>
      <c r="Y259" s="46" t="str">
        <f>IF(NOT(AND(LEFT(R259,1)="L",R259&lt;&gt;"LIGNE")),"",IF(UPPER(TRIM(W259))="QS","Qt. suffisante",IF(AJ259="","",IF(AF259="MASSE",IF(AJ259&gt;=1,"Kg","g"),IF(AF259="VOLUME",IF(AJ259&gt;=1,"L","cl"),IFERROR(VLOOKUP(UPPER(TRIM(V259)),AP4:AS49,4,FALSE),V259))))))</f>
        <v/>
      </c>
      <c r="Z259" s="78" t="str">
        <f t="shared" si="51"/>
        <v/>
      </c>
      <c r="AA259" s="45" t="str">
        <f>IF(NOT(AND(LEFT(R259,1)="L",R259&lt;&gt;"LIGNE")),"",IF(UPPER(TRIM(W259))="QS","Qt. suffisante",IF(AI259="","",IF(AF259="MASSE",IF(AI259&gt;=1,"Kg","g"),IF(AF259="VOLUME",IF(AI259&gt;=1,"L","cl"),IFERROR(VLOOKUP(UPPER(TRIM(V259)),AP4:AS49,4,FALSE),V259))))))</f>
        <v/>
      </c>
      <c r="AB259" s="47" t="str">
        <f t="shared" si="59"/>
        <v/>
      </c>
      <c r="AC259" s="47" t="str">
        <f t="shared" si="60"/>
        <v/>
      </c>
      <c r="AD259" s="47" t="str">
        <f t="shared" si="52"/>
        <v/>
      </c>
      <c r="AE259" s="1"/>
      <c r="AF259" s="48" t="str">
        <f>IF(NOT(AND(LEFT(R259,1)="L",R259&lt;&gt;"LIGNE")),"",IFERROR(VLOOKUP(UPPER(TRIM(V259)),AP4:AS49,2,FALSE),""))</f>
        <v/>
      </c>
      <c r="AG259" s="49" t="str">
        <f>IF(NOT(AND(LEFT(R259,1)="L",R259&lt;&gt;"LIGNE")),"",IFERROR(VLOOKUP(UPPER(TRIM(V259)),AP4:AS49,3,FALSE),""))</f>
        <v/>
      </c>
      <c r="AH259" s="49" t="str">
        <f t="shared" si="61"/>
        <v/>
      </c>
      <c r="AI259" s="49" t="str">
        <f t="shared" si="53"/>
        <v/>
      </c>
      <c r="AJ259" s="49" t="str">
        <f t="shared" si="54"/>
        <v/>
      </c>
      <c r="AK259" s="40" t="str">
        <f>IF(R259="RECETTE","",IF(R259="PRINCIPAL AUTEUR",IF(OR(S259="",T259="",V259="",W259="",S259=0),"",IFERROR(IF(OR(VLOOKUP(UPPER(TRIM(SUBSTITUTE(T259,CHAR(160)," "))),AP4:AS49,2,FALSE)&lt;&gt;VLOOKUP(UPPER(TRIM(SUBSTITUTE(W259,CHAR(160)," "))),AP4:AS49,2,FALSE),AND(VLOOKUP(UPPER(TRIM(SUBSTITUTE(T259,CHAR(160)," "))),AP4:AS49,2,FALSE)="AUTRE",UPPER(TRIM(SUBSTITUTE(T259,CHAR(160)," ")))&lt;&gt;UPPER(TRIM(SUBSTITUTE(W259,CHAR(160)," "))))),"",(V259*VLOOKUP(UPPER(TRIM(SUBSTITUTE(W259,CHAR(160)," "))),AP4:AS49,3,FALSE))/(S259*VLOOKUP(UPPER(TRIM(SUBSTITUTE(T259,CHAR(160)," "))),AP4:AS49,3,FALSE))),"")),IFERROR(AK258,"")))</f>
        <v/>
      </c>
      <c r="AL259" s="40" t="str">
        <f t="shared" si="55"/>
        <v/>
      </c>
      <c r="AM259" s="50">
        <f t="shared" si="56"/>
        <v>0</v>
      </c>
      <c r="AN259" s="1"/>
      <c r="AO259" s="1"/>
      <c r="AP259" s="65" t="s">
        <v>444</v>
      </c>
      <c r="AQ259" s="1"/>
      <c r="AR259" s="1"/>
      <c r="AS259" s="1"/>
      <c r="BJ259" s="229">
        <v>1</v>
      </c>
    </row>
    <row r="260" spans="1:62" ht="20.100000000000001" customHeight="1" x14ac:dyDescent="0.25">
      <c r="A260" s="232" t="s">
        <v>237</v>
      </c>
      <c r="B260" s="178">
        <f t="shared" si="57"/>
        <v>0</v>
      </c>
      <c r="C260" s="156"/>
      <c r="D260" s="157"/>
      <c r="E260" s="157"/>
      <c r="F260" s="157"/>
      <c r="G260" s="157"/>
      <c r="H260" s="157"/>
      <c r="I260" s="158"/>
      <c r="J260" s="131" t="s">
        <v>237</v>
      </c>
      <c r="K260" s="255" t="str">
        <f t="shared" si="58"/>
        <v>A</v>
      </c>
      <c r="L260" s="341"/>
      <c r="M260" s="341"/>
      <c r="N260" s="341"/>
      <c r="O260" s="341"/>
      <c r="P260" s="341"/>
      <c r="Q260" s="1"/>
      <c r="R260" s="1"/>
      <c r="S260" s="206" t="s">
        <v>513</v>
      </c>
      <c r="T260" s="206"/>
      <c r="U260" s="206"/>
      <c r="V260" s="77"/>
      <c r="W260" s="1"/>
      <c r="X260" s="46" t="str">
        <f t="shared" si="50"/>
        <v/>
      </c>
      <c r="Y260" s="46" t="str">
        <f>IF(NOT(AND(LEFT(R260,1)="L",R260&lt;&gt;"LIGNE")),"",IF(UPPER(TRIM(W260))="QS","Qt. suffisante",IF(AJ260="","",IF(AF260="MASSE",IF(AJ260&gt;=1,"Kg","g"),IF(AF260="VOLUME",IF(AJ260&gt;=1,"L","cl"),IFERROR(VLOOKUP(UPPER(TRIM(V260)),AP4:AS49,4,FALSE),V260))))))</f>
        <v/>
      </c>
      <c r="Z260" s="78" t="str">
        <f t="shared" si="51"/>
        <v/>
      </c>
      <c r="AA260" s="45" t="str">
        <f>IF(NOT(AND(LEFT(R260,1)="L",R260&lt;&gt;"LIGNE")),"",IF(UPPER(TRIM(W260))="QS","Qt. suffisante",IF(AI260="","",IF(AF260="MASSE",IF(AI260&gt;=1,"Kg","g"),IF(AF260="VOLUME",IF(AI260&gt;=1,"L","cl"),IFERROR(VLOOKUP(UPPER(TRIM(V260)),AP4:AS49,4,FALSE),V260))))))</f>
        <v/>
      </c>
      <c r="AB260" s="47" t="str">
        <f t="shared" si="59"/>
        <v/>
      </c>
      <c r="AC260" s="47" t="str">
        <f t="shared" si="60"/>
        <v/>
      </c>
      <c r="AD260" s="47" t="str">
        <f t="shared" si="52"/>
        <v/>
      </c>
      <c r="AE260" s="1"/>
      <c r="AF260" s="48" t="str">
        <f>IF(NOT(AND(LEFT(R260,1)="L",R260&lt;&gt;"LIGNE")),"",IFERROR(VLOOKUP(UPPER(TRIM(V260)),AP4:AS49,2,FALSE),""))</f>
        <v/>
      </c>
      <c r="AG260" s="49" t="str">
        <f>IF(NOT(AND(LEFT(R260,1)="L",R260&lt;&gt;"LIGNE")),"",IFERROR(VLOOKUP(UPPER(TRIM(V260)),AP4:AS49,3,FALSE),""))</f>
        <v/>
      </c>
      <c r="AH260" s="49" t="str">
        <f t="shared" si="61"/>
        <v/>
      </c>
      <c r="AI260" s="49" t="str">
        <f t="shared" si="53"/>
        <v/>
      </c>
      <c r="AJ260" s="49" t="str">
        <f t="shared" si="54"/>
        <v/>
      </c>
      <c r="AK260" s="40" t="str">
        <f>IF(R260="RECETTE","",IF(R260="PRINCIPAL AUTEUR",IF(OR(S260="",T260="",V260="",W260="",S260=0),"",IFERROR(IF(OR(VLOOKUP(UPPER(TRIM(SUBSTITUTE(T260,CHAR(160)," "))),AP4:AS49,2,FALSE)&lt;&gt;VLOOKUP(UPPER(TRIM(SUBSTITUTE(W260,CHAR(160)," "))),AP4:AS49,2,FALSE),AND(VLOOKUP(UPPER(TRIM(SUBSTITUTE(T260,CHAR(160)," "))),AP4:AS49,2,FALSE)="AUTRE",UPPER(TRIM(SUBSTITUTE(T260,CHAR(160)," ")))&lt;&gt;UPPER(TRIM(SUBSTITUTE(W260,CHAR(160)," "))))),"",(V260*VLOOKUP(UPPER(TRIM(SUBSTITUTE(W260,CHAR(160)," "))),AP4:AS49,3,FALSE))/(S260*VLOOKUP(UPPER(TRIM(SUBSTITUTE(T260,CHAR(160)," "))),AP4:AS49,3,FALSE))),"")),IFERROR(AK259,"")))</f>
        <v/>
      </c>
      <c r="AL260" s="40" t="str">
        <f t="shared" si="55"/>
        <v/>
      </c>
      <c r="AM260" s="50">
        <f t="shared" si="56"/>
        <v>0</v>
      </c>
      <c r="AN260" s="1"/>
      <c r="AO260" s="1"/>
      <c r="AP260" s="60" t="s">
        <v>62</v>
      </c>
      <c r="AQ260" s="1"/>
      <c r="AR260" s="1"/>
      <c r="AS260" s="1"/>
      <c r="BJ260" s="229">
        <v>1</v>
      </c>
    </row>
    <row r="261" spans="1:62" ht="20.100000000000001" customHeight="1" x14ac:dyDescent="0.25">
      <c r="A261" s="232" t="s">
        <v>237</v>
      </c>
      <c r="B261" s="178">
        <f t="shared" si="57"/>
        <v>0</v>
      </c>
      <c r="C261" s="156"/>
      <c r="D261" s="157"/>
      <c r="E261" s="157"/>
      <c r="F261" s="157"/>
      <c r="G261" s="157"/>
      <c r="H261" s="157"/>
      <c r="I261" s="158"/>
      <c r="J261" s="131" t="s">
        <v>237</v>
      </c>
      <c r="K261" s="255" t="str">
        <f t="shared" si="58"/>
        <v>A</v>
      </c>
      <c r="L261" s="341"/>
      <c r="M261" s="341"/>
      <c r="N261" s="341"/>
      <c r="O261" s="341"/>
      <c r="P261" s="341"/>
      <c r="Q261" s="1"/>
      <c r="R261" s="1"/>
      <c r="S261" s="207" t="s">
        <v>517</v>
      </c>
      <c r="T261" s="207"/>
      <c r="U261" s="207"/>
      <c r="V261" s="77"/>
      <c r="W261" s="1"/>
      <c r="X261" s="46" t="str">
        <f t="shared" si="50"/>
        <v/>
      </c>
      <c r="Y261" s="46" t="str">
        <f>IF(NOT(AND(LEFT(R261,1)="L",R261&lt;&gt;"LIGNE")),"",IF(UPPER(TRIM(W261))="QS","Qt. suffisante",IF(AJ261="","",IF(AF261="MASSE",IF(AJ261&gt;=1,"Kg","g"),IF(AF261="VOLUME",IF(AJ261&gt;=1,"L","cl"),IFERROR(VLOOKUP(UPPER(TRIM(V261)),AP4:AS49,4,FALSE),V261))))))</f>
        <v/>
      </c>
      <c r="Z261" s="78" t="str">
        <f t="shared" si="51"/>
        <v/>
      </c>
      <c r="AA261" s="45" t="str">
        <f>IF(NOT(AND(LEFT(R261,1)="L",R261&lt;&gt;"LIGNE")),"",IF(UPPER(TRIM(W261))="QS","Qt. suffisante",IF(AI261="","",IF(AF261="MASSE",IF(AI261&gt;=1,"Kg","g"),IF(AF261="VOLUME",IF(AI261&gt;=1,"L","cl"),IFERROR(VLOOKUP(UPPER(TRIM(V261)),AP4:AS49,4,FALSE),V261))))))</f>
        <v/>
      </c>
      <c r="AB261" s="47" t="str">
        <f t="shared" si="59"/>
        <v/>
      </c>
      <c r="AC261" s="47" t="str">
        <f t="shared" si="60"/>
        <v/>
      </c>
      <c r="AD261" s="47" t="str">
        <f t="shared" si="52"/>
        <v/>
      </c>
      <c r="AE261" s="1"/>
      <c r="AF261" s="48" t="str">
        <f>IF(NOT(AND(LEFT(R261,1)="L",R261&lt;&gt;"LIGNE")),"",IFERROR(VLOOKUP(UPPER(TRIM(V261)),AP4:AS49,2,FALSE),""))</f>
        <v/>
      </c>
      <c r="AG261" s="49" t="str">
        <f>IF(NOT(AND(LEFT(R261,1)="L",R261&lt;&gt;"LIGNE")),"",IFERROR(VLOOKUP(UPPER(TRIM(V261)),AP4:AS49,3,FALSE),""))</f>
        <v/>
      </c>
      <c r="AH261" s="49" t="str">
        <f t="shared" si="61"/>
        <v/>
      </c>
      <c r="AI261" s="49" t="str">
        <f t="shared" si="53"/>
        <v/>
      </c>
      <c r="AJ261" s="49" t="str">
        <f t="shared" si="54"/>
        <v/>
      </c>
      <c r="AK261" s="40" t="str">
        <f>IF(R261="RECETTE","",IF(R261="PRINCIPAL AUTEUR",IF(OR(S261="",T261="",V261="",W261="",S261=0),"",IFERROR(IF(OR(VLOOKUP(UPPER(TRIM(SUBSTITUTE(T261,CHAR(160)," "))),AP4:AS49,2,FALSE)&lt;&gt;VLOOKUP(UPPER(TRIM(SUBSTITUTE(W261,CHAR(160)," "))),AP4:AS49,2,FALSE),AND(VLOOKUP(UPPER(TRIM(SUBSTITUTE(T261,CHAR(160)," "))),AP4:AS49,2,FALSE)="AUTRE",UPPER(TRIM(SUBSTITUTE(T261,CHAR(160)," ")))&lt;&gt;UPPER(TRIM(SUBSTITUTE(W261,CHAR(160)," "))))),"",(V261*VLOOKUP(UPPER(TRIM(SUBSTITUTE(W261,CHAR(160)," "))),AP4:AS49,3,FALSE))/(S261*VLOOKUP(UPPER(TRIM(SUBSTITUTE(T261,CHAR(160)," "))),AP4:AS49,3,FALSE))),"")),IFERROR(AK260,"")))</f>
        <v/>
      </c>
      <c r="AL261" s="40" t="str">
        <f t="shared" si="55"/>
        <v/>
      </c>
      <c r="AM261" s="50">
        <f t="shared" si="56"/>
        <v>0</v>
      </c>
      <c r="AN261" s="1"/>
      <c r="AO261" s="1"/>
      <c r="AP261" s="65" t="s">
        <v>445</v>
      </c>
      <c r="AQ261" s="1"/>
      <c r="AR261" s="1"/>
      <c r="AS261" s="1"/>
      <c r="BJ261" s="229">
        <v>1</v>
      </c>
    </row>
    <row r="262" spans="1:62" ht="20.100000000000001" customHeight="1" x14ac:dyDescent="0.25">
      <c r="A262" s="232" t="s">
        <v>237</v>
      </c>
      <c r="B262" s="178">
        <f t="shared" si="57"/>
        <v>0</v>
      </c>
      <c r="C262" s="156"/>
      <c r="D262" s="157"/>
      <c r="E262" s="157"/>
      <c r="F262" s="157"/>
      <c r="G262" s="157"/>
      <c r="H262" s="157"/>
      <c r="I262" s="158"/>
      <c r="J262" s="131" t="s">
        <v>237</v>
      </c>
      <c r="K262" s="255" t="str">
        <f t="shared" si="58"/>
        <v>A</v>
      </c>
      <c r="L262" s="341"/>
      <c r="M262" s="341"/>
      <c r="N262" s="341"/>
      <c r="O262" s="341"/>
      <c r="P262" s="341"/>
      <c r="Q262" s="1"/>
      <c r="R262" s="1"/>
      <c r="S262" s="208" t="s">
        <v>514</v>
      </c>
      <c r="T262" s="208"/>
      <c r="U262" s="208"/>
      <c r="V262" s="77"/>
      <c r="W262" s="1"/>
      <c r="X262" s="46" t="str">
        <f t="shared" si="50"/>
        <v/>
      </c>
      <c r="Y262" s="46" t="str">
        <f>IF(NOT(AND(LEFT(R262,1)="L",R262&lt;&gt;"LIGNE")),"",IF(UPPER(TRIM(W262))="QS","Qt. suffisante",IF(AJ262="","",IF(AF262="MASSE",IF(AJ262&gt;=1,"Kg","g"),IF(AF262="VOLUME",IF(AJ262&gt;=1,"L","cl"),IFERROR(VLOOKUP(UPPER(TRIM(V262)),AP4:AS49,4,FALSE),V262))))))</f>
        <v/>
      </c>
      <c r="Z262" s="78" t="str">
        <f t="shared" si="51"/>
        <v/>
      </c>
      <c r="AA262" s="45" t="str">
        <f>IF(NOT(AND(LEFT(R262,1)="L",R262&lt;&gt;"LIGNE")),"",IF(UPPER(TRIM(W262))="QS","Qt. suffisante",IF(AI262="","",IF(AF262="MASSE",IF(AI262&gt;=1,"Kg","g"),IF(AF262="VOLUME",IF(AI262&gt;=1,"L","cl"),IFERROR(VLOOKUP(UPPER(TRIM(V262)),AP4:AS49,4,FALSE),V262))))))</f>
        <v/>
      </c>
      <c r="AB262" s="47" t="str">
        <f t="shared" si="59"/>
        <v/>
      </c>
      <c r="AC262" s="47" t="str">
        <f t="shared" si="60"/>
        <v/>
      </c>
      <c r="AD262" s="47" t="str">
        <f t="shared" si="52"/>
        <v/>
      </c>
      <c r="AE262" s="1"/>
      <c r="AF262" s="48" t="str">
        <f>IF(NOT(AND(LEFT(R262,1)="L",R262&lt;&gt;"LIGNE")),"",IFERROR(VLOOKUP(UPPER(TRIM(V262)),AP4:AS49,2,FALSE),""))</f>
        <v/>
      </c>
      <c r="AG262" s="49" t="str">
        <f>IF(NOT(AND(LEFT(R262,1)="L",R262&lt;&gt;"LIGNE")),"",IFERROR(VLOOKUP(UPPER(TRIM(V262)),AP4:AS49,3,FALSE),""))</f>
        <v/>
      </c>
      <c r="AH262" s="49" t="str">
        <f t="shared" si="61"/>
        <v/>
      </c>
      <c r="AI262" s="49" t="str">
        <f t="shared" si="53"/>
        <v/>
      </c>
      <c r="AJ262" s="49" t="str">
        <f t="shared" si="54"/>
        <v/>
      </c>
      <c r="AK262" s="40" t="str">
        <f>IF(R262="RECETTE","",IF(R262="PRINCIPAL AUTEUR",IF(OR(S262="",T262="",V262="",W262="",S262=0),"",IFERROR(IF(OR(VLOOKUP(UPPER(TRIM(SUBSTITUTE(T262,CHAR(160)," "))),AP4:AS49,2,FALSE)&lt;&gt;VLOOKUP(UPPER(TRIM(SUBSTITUTE(W262,CHAR(160)," "))),AP4:AS49,2,FALSE),AND(VLOOKUP(UPPER(TRIM(SUBSTITUTE(T262,CHAR(160)," "))),AP4:AS49,2,FALSE)="AUTRE",UPPER(TRIM(SUBSTITUTE(T262,CHAR(160)," ")))&lt;&gt;UPPER(TRIM(SUBSTITUTE(W262,CHAR(160)," "))))),"",(V262*VLOOKUP(UPPER(TRIM(SUBSTITUTE(W262,CHAR(160)," "))),AP4:AS49,3,FALSE))/(S262*VLOOKUP(UPPER(TRIM(SUBSTITUTE(T262,CHAR(160)," "))),AP4:AS49,3,FALSE))),"")),IFERROR(AK261,"")))</f>
        <v/>
      </c>
      <c r="AL262" s="40" t="str">
        <f t="shared" si="55"/>
        <v/>
      </c>
      <c r="AM262" s="50">
        <f t="shared" si="56"/>
        <v>0</v>
      </c>
      <c r="AN262" s="1"/>
      <c r="AO262" s="1"/>
      <c r="AP262" s="65" t="s">
        <v>446</v>
      </c>
      <c r="AQ262" s="1"/>
      <c r="AR262" s="1"/>
      <c r="AS262" s="1"/>
      <c r="BJ262" s="229">
        <v>1</v>
      </c>
    </row>
    <row r="263" spans="1:62" ht="20.100000000000001" customHeight="1" x14ac:dyDescent="0.25">
      <c r="A263" s="232" t="s">
        <v>237</v>
      </c>
      <c r="B263" s="178">
        <f t="shared" si="57"/>
        <v>0</v>
      </c>
      <c r="C263" s="156"/>
      <c r="D263" s="157"/>
      <c r="E263" s="157"/>
      <c r="F263" s="157"/>
      <c r="G263" s="157"/>
      <c r="H263" s="157"/>
      <c r="I263" s="158"/>
      <c r="J263" s="131" t="s">
        <v>237</v>
      </c>
      <c r="K263" s="255" t="str">
        <f t="shared" si="58"/>
        <v>A</v>
      </c>
      <c r="L263" s="341"/>
      <c r="M263" s="341"/>
      <c r="N263" s="341"/>
      <c r="O263" s="341"/>
      <c r="P263" s="341"/>
      <c r="Q263" s="1"/>
      <c r="R263" s="1"/>
      <c r="S263" s="209" t="s">
        <v>515</v>
      </c>
      <c r="T263" s="209"/>
      <c r="U263" s="209"/>
      <c r="V263" s="77"/>
      <c r="W263" s="1"/>
      <c r="X263" s="46" t="str">
        <f t="shared" si="50"/>
        <v/>
      </c>
      <c r="Y263" s="46" t="str">
        <f>IF(NOT(AND(LEFT(R263,1)="L",R263&lt;&gt;"LIGNE")),"",IF(UPPER(TRIM(W263))="QS","Qt. suffisante",IF(AJ263="","",IF(AF263="MASSE",IF(AJ263&gt;=1,"Kg","g"),IF(AF263="VOLUME",IF(AJ263&gt;=1,"L","cl"),IFERROR(VLOOKUP(UPPER(TRIM(V263)),AP4:AS49,4,FALSE),V263))))))</f>
        <v/>
      </c>
      <c r="Z263" s="78" t="str">
        <f t="shared" si="51"/>
        <v/>
      </c>
      <c r="AA263" s="45" t="str">
        <f>IF(NOT(AND(LEFT(R263,1)="L",R263&lt;&gt;"LIGNE")),"",IF(UPPER(TRIM(W263))="QS","Qt. suffisante",IF(AI263="","",IF(AF263="MASSE",IF(AI263&gt;=1,"Kg","g"),IF(AF263="VOLUME",IF(AI263&gt;=1,"L","cl"),IFERROR(VLOOKUP(UPPER(TRIM(V263)),AP4:AS49,4,FALSE),V263))))))</f>
        <v/>
      </c>
      <c r="AB263" s="47" t="str">
        <f t="shared" si="59"/>
        <v/>
      </c>
      <c r="AC263" s="47" t="str">
        <f t="shared" si="60"/>
        <v/>
      </c>
      <c r="AD263" s="47" t="str">
        <f t="shared" si="52"/>
        <v/>
      </c>
      <c r="AE263" s="1"/>
      <c r="AF263" s="48" t="str">
        <f>IF(NOT(AND(LEFT(R263,1)="L",R263&lt;&gt;"LIGNE")),"",IFERROR(VLOOKUP(UPPER(TRIM(V263)),AP4:AS49,2,FALSE),""))</f>
        <v/>
      </c>
      <c r="AG263" s="49" t="str">
        <f>IF(NOT(AND(LEFT(R263,1)="L",R263&lt;&gt;"LIGNE")),"",IFERROR(VLOOKUP(UPPER(TRIM(V263)),AP4:AS49,3,FALSE),""))</f>
        <v/>
      </c>
      <c r="AH263" s="49" t="str">
        <f t="shared" si="61"/>
        <v/>
      </c>
      <c r="AI263" s="49" t="str">
        <f t="shared" si="53"/>
        <v/>
      </c>
      <c r="AJ263" s="49" t="str">
        <f t="shared" si="54"/>
        <v/>
      </c>
      <c r="AK263" s="40" t="str">
        <f>IF(R263="RECETTE","",IF(R263="PRINCIPAL AUTEUR",IF(OR(S263="",T263="",V263="",W263="",S263=0),"",IFERROR(IF(OR(VLOOKUP(UPPER(TRIM(SUBSTITUTE(T263,CHAR(160)," "))),AP4:AS49,2,FALSE)&lt;&gt;VLOOKUP(UPPER(TRIM(SUBSTITUTE(W263,CHAR(160)," "))),AP4:AS49,2,FALSE),AND(VLOOKUP(UPPER(TRIM(SUBSTITUTE(T263,CHAR(160)," "))),AP4:AS49,2,FALSE)="AUTRE",UPPER(TRIM(SUBSTITUTE(T263,CHAR(160)," ")))&lt;&gt;UPPER(TRIM(SUBSTITUTE(W263,CHAR(160)," "))))),"",(V263*VLOOKUP(UPPER(TRIM(SUBSTITUTE(W263,CHAR(160)," "))),AP4:AS49,3,FALSE))/(S263*VLOOKUP(UPPER(TRIM(SUBSTITUTE(T263,CHAR(160)," "))),AP4:AS49,3,FALSE))),"")),IFERROR(AK262,"")))</f>
        <v/>
      </c>
      <c r="AL263" s="40" t="str">
        <f t="shared" si="55"/>
        <v/>
      </c>
      <c r="AM263" s="50">
        <f t="shared" si="56"/>
        <v>0</v>
      </c>
      <c r="AN263" s="1"/>
      <c r="AO263" s="1"/>
      <c r="AP263" s="65" t="s">
        <v>447</v>
      </c>
      <c r="AQ263" s="1"/>
      <c r="AR263" s="1"/>
      <c r="AS263" s="1"/>
      <c r="BJ263" s="229">
        <v>1</v>
      </c>
    </row>
    <row r="264" spans="1:62" ht="20.100000000000001" customHeight="1" x14ac:dyDescent="0.25">
      <c r="A264" s="232" t="s">
        <v>237</v>
      </c>
      <c r="B264" s="178">
        <f t="shared" si="57"/>
        <v>0</v>
      </c>
      <c r="C264" s="156"/>
      <c r="D264" s="157"/>
      <c r="E264" s="157"/>
      <c r="F264" s="157"/>
      <c r="G264" s="157"/>
      <c r="H264" s="157"/>
      <c r="I264" s="158"/>
      <c r="J264" s="131" t="s">
        <v>237</v>
      </c>
      <c r="K264" s="255" t="str">
        <f t="shared" si="58"/>
        <v>A</v>
      </c>
      <c r="L264" s="341"/>
      <c r="M264" s="341"/>
      <c r="N264" s="341"/>
      <c r="O264" s="341"/>
      <c r="P264" s="341"/>
      <c r="Q264" s="1"/>
      <c r="R264" s="1"/>
      <c r="S264" s="210" t="s">
        <v>516</v>
      </c>
      <c r="T264" s="210"/>
      <c r="U264" s="210"/>
      <c r="V264" s="77"/>
      <c r="W264" s="1"/>
      <c r="X264" s="46" t="str">
        <f t="shared" ref="X264:X327" si="62">IF(NOT(AND(LEFT(R264,1)="L",R264&lt;&gt;"LIGNE")),"",IF(UPPER(TRIM(W264))="QS","",IF(AJ264="","",IF(AF264="MASSE",IF(AJ264&gt;=1,ROUND(AJ264,2),ROUND(AJ264*1000,0)),IF(AF264="VOLUME",IF(AJ264&gt;=1,ROUND(AJ264,2),ROUND(AJ264*100,0)),ROUND(AJ264,0))))))</f>
        <v/>
      </c>
      <c r="Y264" s="46" t="str">
        <f>IF(NOT(AND(LEFT(R264,1)="L",R264&lt;&gt;"LIGNE")),"",IF(UPPER(TRIM(W264))="QS","Qt. suffisante",IF(AJ264="","",IF(AF264="MASSE",IF(AJ264&gt;=1,"Kg","g"),IF(AF264="VOLUME",IF(AJ264&gt;=1,"L","cl"),IFERROR(VLOOKUP(UPPER(TRIM(V264)),AP4:AS49,4,FALSE),V264))))))</f>
        <v/>
      </c>
      <c r="Z264" s="78" t="str">
        <f t="shared" ref="Z264:Z327" si="63">IF(NOT(AND(LEFT(R264,1)="L",R264&lt;&gt;"LIGNE")),"",IF(UPPER(TRIM(W264))="QS","",IF(AI264="","",IF(AF264="MASSE",IF(AI264&gt;=1,ROUND(AI264,2),ROUND(AI264*1000,0)),IF(AF264="VOLUME",IF(AI264&gt;=1,ROUND(AI264,2),ROUND(AI264*100,0)),ROUND(AI264,0))))))</f>
        <v/>
      </c>
      <c r="AA264" s="45" t="str">
        <f>IF(NOT(AND(LEFT(R264,1)="L",R264&lt;&gt;"LIGNE")),"",IF(UPPER(TRIM(W264))="QS","Qt. suffisante",IF(AI264="","",IF(AF264="MASSE",IF(AI264&gt;=1,"Kg","g"),IF(AF264="VOLUME",IF(AI264&gt;=1,"L","cl"),IFERROR(VLOOKUP(UPPER(TRIM(V264)),AP4:AS49,4,FALSE),V264))))))</f>
        <v/>
      </c>
      <c r="AB264" s="47" t="str">
        <f t="shared" si="59"/>
        <v/>
      </c>
      <c r="AC264" s="47" t="str">
        <f t="shared" si="60"/>
        <v/>
      </c>
      <c r="AD264" s="47" t="str">
        <f t="shared" ref="AD264:AD327" si="64">IF(R264&lt;&gt;"PRINCIPAL AUTEUR","",IFERROR(VLOOKUP(UPPER(TRIM(SUBSTITUTE(W264,CHAR(160)," "))),$AP$4:$AS$49,2,FALSE),""))</f>
        <v/>
      </c>
      <c r="AE264" s="1"/>
      <c r="AF264" s="48" t="str">
        <f>IF(NOT(AND(LEFT(R264,1)="L",R264&lt;&gt;"LIGNE")),"",IFERROR(VLOOKUP(UPPER(TRIM(V264)),AP4:AS49,2,FALSE),""))</f>
        <v/>
      </c>
      <c r="AG264" s="49" t="str">
        <f>IF(NOT(AND(LEFT(R264,1)="L",R264&lt;&gt;"LIGNE")),"",IFERROR(VLOOKUP(UPPER(TRIM(V264)),AP4:AS49,3,FALSE),""))</f>
        <v/>
      </c>
      <c r="AH264" s="49" t="str">
        <f t="shared" si="61"/>
        <v/>
      </c>
      <c r="AI264" s="49" t="str">
        <f t="shared" ref="AI264:AI327" si="65">IF(NOT(AND(LEFT(R264,1)="L",R264&lt;&gt;"LIGNE")),"",IF(UPPER(TRIM(W264))="QS","",IF(AH264="","",IF(UPPER(TRIM(W264))="F",AH264,IF(AK264="","",AH264*AK264)))))</f>
        <v/>
      </c>
      <c r="AJ264" s="49" t="str">
        <f t="shared" ref="AJ264:AJ327" si="66">IF(NOT(AND(LEFT(R264,1)="L",R264&lt;&gt;"LIGNE")),"",IF(UPPER(TRIM(W264))="QS","",IF(AH264="","",IF(UPPER(TRIM(W264))="F",AH264,IF(AL264="","",AH264*AL264)))))</f>
        <v/>
      </c>
      <c r="AK264" s="40" t="str">
        <f>IF(R264="RECETTE","",IF(R264="PRINCIPAL AUTEUR",IF(OR(S264="",T264="",V264="",W264="",S264=0),"",IFERROR(IF(OR(VLOOKUP(UPPER(TRIM(SUBSTITUTE(T264,CHAR(160)," "))),AP4:AS49,2,FALSE)&lt;&gt;VLOOKUP(UPPER(TRIM(SUBSTITUTE(W264,CHAR(160)," "))),AP4:AS49,2,FALSE),AND(VLOOKUP(UPPER(TRIM(SUBSTITUTE(T264,CHAR(160)," "))),AP4:AS49,2,FALSE)="AUTRE",UPPER(TRIM(SUBSTITUTE(T264,CHAR(160)," ")))&lt;&gt;UPPER(TRIM(SUBSTITUTE(W264,CHAR(160)," "))))),"",(V264*VLOOKUP(UPPER(TRIM(SUBSTITUTE(W264,CHAR(160)," "))),AP4:AS49,3,FALSE))/(S264*VLOOKUP(UPPER(TRIM(SUBSTITUTE(T264,CHAR(160)," "))),AP4:AS49,3,FALSE))),"")),IFERROR(AK263,"")))</f>
        <v/>
      </c>
      <c r="AL264" s="40" t="str">
        <f t="shared" ref="AL264:AL327" si="67">IF(R264="RECETTE","",IF(R264="COUVERTS",IF(OR(INDEX(T:T,ROW())="",INDEX(V:V,ROW())="",INDEX(T:T,ROW())=0),"",IFERROR(INDEX(V:V,ROW())/INDEX(T:T,ROW()),"")),AL263))</f>
        <v/>
      </c>
      <c r="AM264" s="50">
        <f t="shared" ref="AM264:AM327" si="68">IF(R264="RECETTE",S264,AM263)</f>
        <v>0</v>
      </c>
      <c r="AN264" s="1"/>
      <c r="AO264" s="1"/>
      <c r="AP264" s="65" t="s">
        <v>448</v>
      </c>
      <c r="AQ264" s="1"/>
      <c r="AR264" s="1"/>
      <c r="AS264" s="1"/>
      <c r="BJ264" s="229">
        <v>1</v>
      </c>
    </row>
    <row r="265" spans="1:62" ht="20.100000000000001" customHeight="1" x14ac:dyDescent="0.25">
      <c r="A265" s="232" t="s">
        <v>237</v>
      </c>
      <c r="B265" s="178">
        <f t="shared" si="57"/>
        <v>0</v>
      </c>
      <c r="C265" s="156"/>
      <c r="D265" s="157"/>
      <c r="E265" s="157"/>
      <c r="F265" s="157"/>
      <c r="G265" s="157"/>
      <c r="H265" s="157"/>
      <c r="I265" s="158"/>
      <c r="J265" s="131"/>
      <c r="K265" s="255" t="str">
        <f t="shared" si="58"/>
        <v>A</v>
      </c>
      <c r="L265" s="341"/>
      <c r="M265" s="341"/>
      <c r="N265" s="341"/>
      <c r="O265" s="341"/>
      <c r="P265" s="341"/>
      <c r="Q265" s="1"/>
      <c r="R265" s="1"/>
      <c r="S265" s="211" t="s">
        <v>524</v>
      </c>
      <c r="T265" s="211"/>
      <c r="U265" s="211"/>
      <c r="V265" s="77"/>
      <c r="W265" s="1"/>
      <c r="X265" s="46" t="str">
        <f t="shared" si="62"/>
        <v/>
      </c>
      <c r="Y265" s="46" t="str">
        <f>IF(NOT(AND(LEFT(R265,1)="L",R265&lt;&gt;"LIGNE")),"",IF(UPPER(TRIM(W265))="QS","Qt. suffisante",IF(AJ265="","",IF(AF265="MASSE",IF(AJ265&gt;=1,"Kg","g"),IF(AF265="VOLUME",IF(AJ265&gt;=1,"L","cl"),IFERROR(VLOOKUP(UPPER(TRIM(V265)),AP4:AS49,4,FALSE),V265))))))</f>
        <v/>
      </c>
      <c r="Z265" s="78" t="str">
        <f t="shared" si="63"/>
        <v/>
      </c>
      <c r="AA265" s="45" t="str">
        <f>IF(NOT(AND(LEFT(R265,1)="L",R265&lt;&gt;"LIGNE")),"",IF(UPPER(TRIM(W265))="QS","Qt. suffisante",IF(AI265="","",IF(AF265="MASSE",IF(AI265&gt;=1,"Kg","g"),IF(AF265="VOLUME",IF(AI265&gt;=1,"L","cl"),IFERROR(VLOOKUP(UPPER(TRIM(V265)),AP4:AS49,4,FALSE),V265))))))</f>
        <v/>
      </c>
      <c r="AB265" s="47" t="str">
        <f t="shared" si="59"/>
        <v/>
      </c>
      <c r="AC265" s="47" t="str">
        <f t="shared" si="60"/>
        <v/>
      </c>
      <c r="AD265" s="47" t="str">
        <f t="shared" si="64"/>
        <v/>
      </c>
      <c r="AE265" s="1"/>
      <c r="AF265" s="48" t="str">
        <f>IF(NOT(AND(LEFT(R265,1)="L",R265&lt;&gt;"LIGNE")),"",IFERROR(VLOOKUP(UPPER(TRIM(V265)),AP4:AS49,2,FALSE),""))</f>
        <v/>
      </c>
      <c r="AG265" s="49" t="str">
        <f>IF(NOT(AND(LEFT(R265,1)="L",R265&lt;&gt;"LIGNE")),"",IFERROR(VLOOKUP(UPPER(TRIM(V265)),AP4:AS49,3,FALSE),""))</f>
        <v/>
      </c>
      <c r="AH265" s="49" t="str">
        <f t="shared" si="61"/>
        <v/>
      </c>
      <c r="AI265" s="49" t="str">
        <f t="shared" si="65"/>
        <v/>
      </c>
      <c r="AJ265" s="49" t="str">
        <f t="shared" si="66"/>
        <v/>
      </c>
      <c r="AK265" s="40" t="str">
        <f>IF(R265="RECETTE","",IF(R265="PRINCIPAL AUTEUR",IF(OR(S265="",T265="",V265="",W265="",S265=0),"",IFERROR(IF(OR(VLOOKUP(UPPER(TRIM(SUBSTITUTE(T265,CHAR(160)," "))),AP4:AS49,2,FALSE)&lt;&gt;VLOOKUP(UPPER(TRIM(SUBSTITUTE(W265,CHAR(160)," "))),AP4:AS49,2,FALSE),AND(VLOOKUP(UPPER(TRIM(SUBSTITUTE(T265,CHAR(160)," "))),AP4:AS49,2,FALSE)="AUTRE",UPPER(TRIM(SUBSTITUTE(T265,CHAR(160)," ")))&lt;&gt;UPPER(TRIM(SUBSTITUTE(W265,CHAR(160)," "))))),"",(V265*VLOOKUP(UPPER(TRIM(SUBSTITUTE(W265,CHAR(160)," "))),AP4:AS49,3,FALSE))/(S265*VLOOKUP(UPPER(TRIM(SUBSTITUTE(T265,CHAR(160)," "))),AP4:AS49,3,FALSE))),"")),IFERROR(AK264,"")))</f>
        <v/>
      </c>
      <c r="AL265" s="40" t="str">
        <f t="shared" si="67"/>
        <v/>
      </c>
      <c r="AM265" s="50">
        <f t="shared" si="68"/>
        <v>0</v>
      </c>
      <c r="AN265" s="1"/>
      <c r="AO265" s="1"/>
      <c r="AP265" s="65" t="s">
        <v>449</v>
      </c>
      <c r="AQ265" s="1"/>
      <c r="AR265" s="1"/>
      <c r="AS265" s="1"/>
      <c r="BJ265" s="229">
        <v>1</v>
      </c>
    </row>
    <row r="266" spans="1:62" ht="20.100000000000001" customHeight="1" x14ac:dyDescent="0.25">
      <c r="A266" s="232" t="s">
        <v>237</v>
      </c>
      <c r="B266" s="178">
        <f t="shared" si="57"/>
        <v>0</v>
      </c>
      <c r="C266" s="156"/>
      <c r="D266" s="157"/>
      <c r="E266" s="157"/>
      <c r="F266" s="157"/>
      <c r="G266" s="157"/>
      <c r="H266" s="157"/>
      <c r="I266" s="158"/>
      <c r="J266" s="131"/>
      <c r="K266" s="255" t="str">
        <f t="shared" si="58"/>
        <v>A</v>
      </c>
      <c r="L266" s="341"/>
      <c r="M266" s="341"/>
      <c r="N266" s="341"/>
      <c r="O266" s="341"/>
      <c r="P266" s="341"/>
      <c r="Q266" s="1"/>
      <c r="R266" s="1"/>
      <c r="S266" s="216" t="s">
        <v>570</v>
      </c>
      <c r="T266" s="211"/>
      <c r="U266" s="211"/>
      <c r="V266" s="77"/>
      <c r="W266" s="1"/>
      <c r="X266" s="46" t="str">
        <f t="shared" si="62"/>
        <v/>
      </c>
      <c r="Y266" s="46" t="str">
        <f>IF(NOT(AND(LEFT(R266,1)="L",R266&lt;&gt;"LIGNE")),"",IF(UPPER(TRIM(W266))="QS","Qt. suffisante",IF(AJ266="","",IF(AF266="MASSE",IF(AJ266&gt;=1,"Kg","g"),IF(AF266="VOLUME",IF(AJ266&gt;=1,"L","cl"),IFERROR(VLOOKUP(UPPER(TRIM(V266)),AP4:AS49,4,FALSE),V266))))))</f>
        <v/>
      </c>
      <c r="Z266" s="78" t="str">
        <f t="shared" si="63"/>
        <v/>
      </c>
      <c r="AA266" s="45" t="str">
        <f>IF(NOT(AND(LEFT(R266,1)="L",R266&lt;&gt;"LIGNE")),"",IF(UPPER(TRIM(W266))="QS","Qt. suffisante",IF(AI266="","",IF(AF266="MASSE",IF(AI266&gt;=1,"Kg","g"),IF(AF266="VOLUME",IF(AI266&gt;=1,"L","cl"),IFERROR(VLOOKUP(UPPER(TRIM(V266)),AP4:AS49,4,FALSE),V266))))))</f>
        <v/>
      </c>
      <c r="AB266" s="47" t="str">
        <f t="shared" si="59"/>
        <v/>
      </c>
      <c r="AC266" s="47" t="str">
        <f t="shared" si="60"/>
        <v/>
      </c>
      <c r="AD266" s="47" t="str">
        <f t="shared" si="64"/>
        <v/>
      </c>
      <c r="AE266" s="1"/>
      <c r="AF266" s="48" t="str">
        <f>IF(NOT(AND(LEFT(R266,1)="L",R266&lt;&gt;"LIGNE")),"",IFERROR(VLOOKUP(UPPER(TRIM(V266)),AP4:AS49,2,FALSE),""))</f>
        <v/>
      </c>
      <c r="AG266" s="49" t="str">
        <f>IF(NOT(AND(LEFT(R266,1)="L",R266&lt;&gt;"LIGNE")),"",IFERROR(VLOOKUP(UPPER(TRIM(V266)),AP4:AS49,3,FALSE),""))</f>
        <v/>
      </c>
      <c r="AH266" s="49" t="str">
        <f t="shared" si="61"/>
        <v/>
      </c>
      <c r="AI266" s="49" t="str">
        <f t="shared" si="65"/>
        <v/>
      </c>
      <c r="AJ266" s="49" t="str">
        <f t="shared" si="66"/>
        <v/>
      </c>
      <c r="AK266" s="40" t="str">
        <f>IF(R266="RECETTE","",IF(R266="PRINCIPAL AUTEUR",IF(OR(S266="",T266="",V266="",W266="",S266=0),"",IFERROR(IF(OR(VLOOKUP(UPPER(TRIM(SUBSTITUTE(T266,CHAR(160)," "))),AP4:AS49,2,FALSE)&lt;&gt;VLOOKUP(UPPER(TRIM(SUBSTITUTE(W266,CHAR(160)," "))),AP4:AS49,2,FALSE),AND(VLOOKUP(UPPER(TRIM(SUBSTITUTE(T266,CHAR(160)," "))),AP4:AS49,2,FALSE)="AUTRE",UPPER(TRIM(SUBSTITUTE(T266,CHAR(160)," ")))&lt;&gt;UPPER(TRIM(SUBSTITUTE(W266,CHAR(160)," "))))),"",(V266*VLOOKUP(UPPER(TRIM(SUBSTITUTE(W266,CHAR(160)," "))),AP4:AS49,3,FALSE))/(S266*VLOOKUP(UPPER(TRIM(SUBSTITUTE(T266,CHAR(160)," "))),AP4:AS49,3,FALSE))),"")),IFERROR(AK265,"")))</f>
        <v/>
      </c>
      <c r="AL266" s="40" t="str">
        <f t="shared" si="67"/>
        <v/>
      </c>
      <c r="AM266" s="50">
        <f t="shared" si="68"/>
        <v>0</v>
      </c>
      <c r="AN266" s="1"/>
      <c r="AO266" s="1"/>
      <c r="AP266" s="65" t="s">
        <v>454</v>
      </c>
      <c r="AQ266" s="1"/>
      <c r="AR266" s="1"/>
      <c r="AS266" s="1"/>
      <c r="BJ266" s="229">
        <v>1</v>
      </c>
    </row>
    <row r="267" spans="1:62" ht="20.100000000000001" customHeight="1" thickBot="1" x14ac:dyDescent="0.3">
      <c r="A267" s="232" t="s">
        <v>237</v>
      </c>
      <c r="B267" s="178">
        <f t="shared" si="57"/>
        <v>0</v>
      </c>
      <c r="C267" s="156"/>
      <c r="D267" s="157"/>
      <c r="E267" s="157"/>
      <c r="F267" s="157"/>
      <c r="G267" s="157"/>
      <c r="H267" s="157"/>
      <c r="I267" s="158"/>
      <c r="J267" s="131"/>
      <c r="K267" s="255" t="str">
        <f t="shared" si="58"/>
        <v>A</v>
      </c>
      <c r="L267" s="341"/>
      <c r="M267" s="341"/>
      <c r="N267" s="341"/>
      <c r="O267" s="341"/>
      <c r="P267" s="341"/>
      <c r="Q267" s="1"/>
      <c r="R267" s="1"/>
      <c r="S267" s="70" t="s">
        <v>571</v>
      </c>
      <c r="T267" s="71" t="s">
        <v>63</v>
      </c>
      <c r="U267" s="71"/>
      <c r="V267" s="77"/>
      <c r="W267" s="1"/>
      <c r="X267" s="46" t="str">
        <f t="shared" si="62"/>
        <v/>
      </c>
      <c r="Y267" s="46" t="str">
        <f>IF(NOT(AND(LEFT(R267,1)="L",R267&lt;&gt;"LIGNE")),"",IF(UPPER(TRIM(W267))="QS","Qt. suffisante",IF(AJ267="","",IF(AF267="MASSE",IF(AJ267&gt;=1,"Kg","g"),IF(AF267="VOLUME",IF(AJ267&gt;=1,"L","cl"),IFERROR(VLOOKUP(UPPER(TRIM(V267)),AP4:AS49,4,FALSE),V267))))))</f>
        <v/>
      </c>
      <c r="Z267" s="78" t="str">
        <f t="shared" si="63"/>
        <v/>
      </c>
      <c r="AA267" s="45" t="str">
        <f>IF(NOT(AND(LEFT(R267,1)="L",R267&lt;&gt;"LIGNE")),"",IF(UPPER(TRIM(W267))="QS","Qt. suffisante",IF(AI267="","",IF(AF267="MASSE",IF(AI267&gt;=1,"Kg","g"),IF(AF267="VOLUME",IF(AI267&gt;=1,"L","cl"),IFERROR(VLOOKUP(UPPER(TRIM(V267)),AP4:AS49,4,FALSE),V267))))))</f>
        <v/>
      </c>
      <c r="AB267" s="47" t="str">
        <f t="shared" si="59"/>
        <v/>
      </c>
      <c r="AC267" s="47" t="str">
        <f t="shared" si="60"/>
        <v/>
      </c>
      <c r="AD267" s="47" t="str">
        <f t="shared" si="64"/>
        <v/>
      </c>
      <c r="AE267" s="1"/>
      <c r="AF267" s="48" t="str">
        <f>IF(NOT(AND(LEFT(R267,1)="L",R267&lt;&gt;"LIGNE")),"",IFERROR(VLOOKUP(UPPER(TRIM(V267)),AP4:AS49,2,FALSE),""))</f>
        <v/>
      </c>
      <c r="AG267" s="49" t="str">
        <f>IF(NOT(AND(LEFT(R267,1)="L",R267&lt;&gt;"LIGNE")),"",IFERROR(VLOOKUP(UPPER(TRIM(V267)),AP4:AS49,3,FALSE),""))</f>
        <v/>
      </c>
      <c r="AH267" s="49" t="str">
        <f t="shared" si="61"/>
        <v/>
      </c>
      <c r="AI267" s="49" t="str">
        <f t="shared" si="65"/>
        <v/>
      </c>
      <c r="AJ267" s="49" t="str">
        <f t="shared" si="66"/>
        <v/>
      </c>
      <c r="AK267" s="40" t="str">
        <f>IF(R267="RECETTE","",IF(R267="PRINCIPAL AUTEUR",IF(OR(S267="",T267="",V267="",W267="",S267=0),"",IFERROR(IF(OR(VLOOKUP(UPPER(TRIM(SUBSTITUTE(T267,CHAR(160)," "))),AP4:AS49,2,FALSE)&lt;&gt;VLOOKUP(UPPER(TRIM(SUBSTITUTE(W267,CHAR(160)," "))),AP4:AS49,2,FALSE),AND(VLOOKUP(UPPER(TRIM(SUBSTITUTE(T267,CHAR(160)," "))),AP4:AS49,2,FALSE)="AUTRE",UPPER(TRIM(SUBSTITUTE(T267,CHAR(160)," ")))&lt;&gt;UPPER(TRIM(SUBSTITUTE(W267,CHAR(160)," "))))),"",(V267*VLOOKUP(UPPER(TRIM(SUBSTITUTE(W267,CHAR(160)," "))),AP4:AS49,3,FALSE))/(S267*VLOOKUP(UPPER(TRIM(SUBSTITUTE(T267,CHAR(160)," "))),AP4:AS49,3,FALSE))),"")),IFERROR(AK266,"")))</f>
        <v/>
      </c>
      <c r="AL267" s="40" t="str">
        <f t="shared" si="67"/>
        <v/>
      </c>
      <c r="AM267" s="50">
        <f t="shared" si="68"/>
        <v>0</v>
      </c>
      <c r="AN267" s="1"/>
      <c r="AO267" s="1"/>
      <c r="AP267" s="65" t="s">
        <v>455</v>
      </c>
      <c r="AQ267" s="1"/>
      <c r="AR267" s="1"/>
      <c r="AS267" s="1"/>
      <c r="BJ267" s="229">
        <v>1</v>
      </c>
    </row>
    <row r="268" spans="1:62" ht="20.100000000000001" customHeight="1" x14ac:dyDescent="0.25">
      <c r="A268" s="232" t="s">
        <v>237</v>
      </c>
      <c r="B268" s="178">
        <f t="shared" si="57"/>
        <v>0</v>
      </c>
      <c r="C268" s="156"/>
      <c r="D268" s="157"/>
      <c r="E268" s="157"/>
      <c r="F268" s="157"/>
      <c r="G268" s="157"/>
      <c r="H268" s="157"/>
      <c r="I268" s="158"/>
      <c r="J268" s="131"/>
      <c r="K268" s="255" t="str">
        <f t="shared" si="58"/>
        <v>►</v>
      </c>
      <c r="L268" s="341"/>
      <c r="M268" s="341"/>
      <c r="N268" s="341"/>
      <c r="O268" s="341"/>
      <c r="P268" s="341"/>
      <c r="Q268" s="1"/>
      <c r="R268" s="1"/>
      <c r="S268" s="77"/>
      <c r="T268" s="77"/>
      <c r="U268" s="77"/>
      <c r="V268" s="77"/>
      <c r="W268" s="1"/>
      <c r="X268" s="46" t="str">
        <f t="shared" si="62"/>
        <v/>
      </c>
      <c r="Y268" s="46" t="str">
        <f>IF(NOT(AND(LEFT(R268,1)="L",R268&lt;&gt;"LIGNE")),"",IF(UPPER(TRIM(W268))="QS","Qt. suffisante",IF(AJ268="","",IF(AF268="MASSE",IF(AJ268&gt;=1,"Kg","g"),IF(AF268="VOLUME",IF(AJ268&gt;=1,"L","cl"),IFERROR(VLOOKUP(UPPER(TRIM(V268)),AP4:AS49,4,FALSE),V268))))))</f>
        <v/>
      </c>
      <c r="Z268" s="78" t="str">
        <f t="shared" si="63"/>
        <v/>
      </c>
      <c r="AA268" s="45" t="str">
        <f>IF(NOT(AND(LEFT(R268,1)="L",R268&lt;&gt;"LIGNE")),"",IF(UPPER(TRIM(W268))="QS","Qt. suffisante",IF(AI268="","",IF(AF268="MASSE",IF(AI268&gt;=1,"Kg","g"),IF(AF268="VOLUME",IF(AI268&gt;=1,"L","cl"),IFERROR(VLOOKUP(UPPER(TRIM(V268)),AP4:AS49,4,FALSE),V268))))))</f>
        <v/>
      </c>
      <c r="AB268" s="47" t="str">
        <f t="shared" si="59"/>
        <v/>
      </c>
      <c r="AC268" s="47" t="str">
        <f t="shared" si="60"/>
        <v/>
      </c>
      <c r="AD268" s="47" t="str">
        <f t="shared" si="64"/>
        <v/>
      </c>
      <c r="AE268" s="1"/>
      <c r="AF268" s="48" t="str">
        <f>IF(NOT(AND(LEFT(R268,1)="L",R268&lt;&gt;"LIGNE")),"",IFERROR(VLOOKUP(UPPER(TRIM(V268)),AP4:AS49,2,FALSE),""))</f>
        <v/>
      </c>
      <c r="AG268" s="49" t="str">
        <f>IF(NOT(AND(LEFT(R268,1)="L",R268&lt;&gt;"LIGNE")),"",IFERROR(VLOOKUP(UPPER(TRIM(V268)),AP4:AS49,3,FALSE),""))</f>
        <v/>
      </c>
      <c r="AH268" s="49" t="str">
        <f t="shared" si="61"/>
        <v/>
      </c>
      <c r="AI268" s="49" t="str">
        <f t="shared" si="65"/>
        <v/>
      </c>
      <c r="AJ268" s="49" t="str">
        <f t="shared" si="66"/>
        <v/>
      </c>
      <c r="AK268" s="40" t="str">
        <f>IF(R268="RECETTE","",IF(R268="PRINCIPAL AUTEUR",IF(OR(S268="",T268="",V268="",W268="",S268=0),"",IFERROR(IF(OR(VLOOKUP(UPPER(TRIM(SUBSTITUTE(T268,CHAR(160)," "))),AP4:AS49,2,FALSE)&lt;&gt;VLOOKUP(UPPER(TRIM(SUBSTITUTE(W268,CHAR(160)," "))),AP4:AS49,2,FALSE),AND(VLOOKUP(UPPER(TRIM(SUBSTITUTE(T268,CHAR(160)," "))),AP4:AS49,2,FALSE)="AUTRE",UPPER(TRIM(SUBSTITUTE(T268,CHAR(160)," ")))&lt;&gt;UPPER(TRIM(SUBSTITUTE(W268,CHAR(160)," "))))),"",(V268*VLOOKUP(UPPER(TRIM(SUBSTITUTE(W268,CHAR(160)," "))),AP4:AS49,3,FALSE))/(S268*VLOOKUP(UPPER(TRIM(SUBSTITUTE(T268,CHAR(160)," "))),AP4:AS49,3,FALSE))),"")),IFERROR(AK267,"")))</f>
        <v/>
      </c>
      <c r="AL268" s="40" t="str">
        <f t="shared" si="67"/>
        <v/>
      </c>
      <c r="AM268" s="50">
        <f t="shared" si="68"/>
        <v>0</v>
      </c>
      <c r="AN268" s="1"/>
      <c r="AO268" s="1"/>
      <c r="AP268" s="65" t="s">
        <v>456</v>
      </c>
      <c r="AQ268" s="1"/>
      <c r="AR268" s="1"/>
      <c r="AS268" s="1"/>
      <c r="BJ268" s="229">
        <v>1</v>
      </c>
    </row>
    <row r="269" spans="1:62" ht="20.100000000000001" customHeight="1" x14ac:dyDescent="0.25">
      <c r="A269" s="232" t="s">
        <v>237</v>
      </c>
      <c r="B269" s="178">
        <f t="shared" si="57"/>
        <v>0</v>
      </c>
      <c r="C269" s="156"/>
      <c r="D269" s="157"/>
      <c r="E269" s="157"/>
      <c r="F269" s="157"/>
      <c r="G269" s="157"/>
      <c r="H269" s="157"/>
      <c r="I269" s="158"/>
      <c r="J269" s="131"/>
      <c r="K269" s="255" t="str">
        <f t="shared" si="58"/>
        <v>►</v>
      </c>
      <c r="L269" s="341"/>
      <c r="M269" s="341"/>
      <c r="N269" s="341"/>
      <c r="O269" s="341"/>
      <c r="P269" s="341"/>
      <c r="Q269" s="1"/>
      <c r="R269" s="1"/>
      <c r="S269" s="77"/>
      <c r="T269" s="77"/>
      <c r="U269" s="77"/>
      <c r="V269" s="77"/>
      <c r="W269" s="1"/>
      <c r="X269" s="46" t="str">
        <f t="shared" si="62"/>
        <v/>
      </c>
      <c r="Y269" s="46" t="str">
        <f>IF(NOT(AND(LEFT(R269,1)="L",R269&lt;&gt;"LIGNE")),"",IF(UPPER(TRIM(W269))="QS","Qt. suffisante",IF(AJ269="","",IF(AF269="MASSE",IF(AJ269&gt;=1,"Kg","g"),IF(AF269="VOLUME",IF(AJ269&gt;=1,"L","cl"),IFERROR(VLOOKUP(UPPER(TRIM(V269)),AP4:AS49,4,FALSE),V269))))))</f>
        <v/>
      </c>
      <c r="Z269" s="78" t="str">
        <f t="shared" si="63"/>
        <v/>
      </c>
      <c r="AA269" s="45" t="str">
        <f>IF(NOT(AND(LEFT(R269,1)="L",R269&lt;&gt;"LIGNE")),"",IF(UPPER(TRIM(W269))="QS","Qt. suffisante",IF(AI269="","",IF(AF269="MASSE",IF(AI269&gt;=1,"Kg","g"),IF(AF269="VOLUME",IF(AI269&gt;=1,"L","cl"),IFERROR(VLOOKUP(UPPER(TRIM(V269)),AP4:AS49,4,FALSE),V269))))))</f>
        <v/>
      </c>
      <c r="AB269" s="47" t="str">
        <f t="shared" si="59"/>
        <v/>
      </c>
      <c r="AC269" s="47" t="str">
        <f t="shared" si="60"/>
        <v/>
      </c>
      <c r="AD269" s="47" t="str">
        <f t="shared" si="64"/>
        <v/>
      </c>
      <c r="AE269" s="1"/>
      <c r="AF269" s="48" t="str">
        <f>IF(NOT(AND(LEFT(R269,1)="L",R269&lt;&gt;"LIGNE")),"",IFERROR(VLOOKUP(UPPER(TRIM(V269)),AP4:AS49,2,FALSE),""))</f>
        <v/>
      </c>
      <c r="AG269" s="49" t="str">
        <f>IF(NOT(AND(LEFT(R269,1)="L",R269&lt;&gt;"LIGNE")),"",IFERROR(VLOOKUP(UPPER(TRIM(V269)),AP4:AS49,3,FALSE),""))</f>
        <v/>
      </c>
      <c r="AH269" s="49" t="str">
        <f t="shared" si="61"/>
        <v/>
      </c>
      <c r="AI269" s="49" t="str">
        <f t="shared" si="65"/>
        <v/>
      </c>
      <c r="AJ269" s="49" t="str">
        <f t="shared" si="66"/>
        <v/>
      </c>
      <c r="AK269" s="40" t="str">
        <f>IF(R269="RECETTE","",IF(R269="PRINCIPAL AUTEUR",IF(OR(S269="",T269="",V269="",W269="",S269=0),"",IFERROR(IF(OR(VLOOKUP(UPPER(TRIM(SUBSTITUTE(T269,CHAR(160)," "))),AP4:AS49,2,FALSE)&lt;&gt;VLOOKUP(UPPER(TRIM(SUBSTITUTE(W269,CHAR(160)," "))),AP4:AS49,2,FALSE),AND(VLOOKUP(UPPER(TRIM(SUBSTITUTE(T269,CHAR(160)," "))),AP4:AS49,2,FALSE)="AUTRE",UPPER(TRIM(SUBSTITUTE(T269,CHAR(160)," ")))&lt;&gt;UPPER(TRIM(SUBSTITUTE(W269,CHAR(160)," "))))),"",(V269*VLOOKUP(UPPER(TRIM(SUBSTITUTE(W269,CHAR(160)," "))),AP4:AS49,3,FALSE))/(S269*VLOOKUP(UPPER(TRIM(SUBSTITUTE(T269,CHAR(160)," "))),AP4:AS49,3,FALSE))),"")),IFERROR(AK268,"")))</f>
        <v/>
      </c>
      <c r="AL269" s="40" t="str">
        <f t="shared" si="67"/>
        <v/>
      </c>
      <c r="AM269" s="50">
        <f t="shared" si="68"/>
        <v>0</v>
      </c>
      <c r="AN269" s="1"/>
      <c r="AO269" s="1"/>
      <c r="AP269" s="65" t="s">
        <v>457</v>
      </c>
      <c r="AQ269" s="1"/>
      <c r="AR269" s="1"/>
      <c r="AS269" s="1"/>
      <c r="BJ269" s="229">
        <v>1</v>
      </c>
    </row>
    <row r="270" spans="1:62" ht="20.100000000000001" customHeight="1" x14ac:dyDescent="0.25">
      <c r="A270" s="232" t="s">
        <v>237</v>
      </c>
      <c r="B270" s="178">
        <f t="shared" si="57"/>
        <v>0</v>
      </c>
      <c r="C270" s="156"/>
      <c r="D270" s="157"/>
      <c r="E270" s="157"/>
      <c r="F270" s="157"/>
      <c r="G270" s="157"/>
      <c r="H270" s="157"/>
      <c r="I270" s="158"/>
      <c r="J270" s="131"/>
      <c r="K270" s="255" t="str">
        <f t="shared" si="58"/>
        <v>►</v>
      </c>
      <c r="L270" s="341"/>
      <c r="M270" s="341"/>
      <c r="N270" s="341"/>
      <c r="O270" s="341"/>
      <c r="P270" s="341"/>
      <c r="Q270" s="1"/>
      <c r="R270" s="1"/>
      <c r="S270" s="77"/>
      <c r="T270" s="77"/>
      <c r="U270" s="77"/>
      <c r="V270" s="77"/>
      <c r="W270" s="1"/>
      <c r="X270" s="46" t="str">
        <f t="shared" si="62"/>
        <v/>
      </c>
      <c r="Y270" s="46" t="str">
        <f>IF(NOT(AND(LEFT(R270,1)="L",R270&lt;&gt;"LIGNE")),"",IF(UPPER(TRIM(W270))="QS","Qt. suffisante",IF(AJ270="","",IF(AF270="MASSE",IF(AJ270&gt;=1,"Kg","g"),IF(AF270="VOLUME",IF(AJ270&gt;=1,"L","cl"),IFERROR(VLOOKUP(UPPER(TRIM(V270)),AP4:AS49,4,FALSE),V270))))))</f>
        <v/>
      </c>
      <c r="Z270" s="78" t="str">
        <f t="shared" si="63"/>
        <v/>
      </c>
      <c r="AA270" s="45" t="str">
        <f>IF(NOT(AND(LEFT(R270,1)="L",R270&lt;&gt;"LIGNE")),"",IF(UPPER(TRIM(W270))="QS","Qt. suffisante",IF(AI270="","",IF(AF270="MASSE",IF(AI270&gt;=1,"Kg","g"),IF(AF270="VOLUME",IF(AI270&gt;=1,"L","cl"),IFERROR(VLOOKUP(UPPER(TRIM(V270)),AP4:AS49,4,FALSE),V270))))))</f>
        <v/>
      </c>
      <c r="AB270" s="47" t="str">
        <f t="shared" si="59"/>
        <v/>
      </c>
      <c r="AC270" s="47" t="str">
        <f t="shared" si="60"/>
        <v/>
      </c>
      <c r="AD270" s="47" t="str">
        <f t="shared" si="64"/>
        <v/>
      </c>
      <c r="AE270" s="1"/>
      <c r="AF270" s="48" t="str">
        <f>IF(NOT(AND(LEFT(R270,1)="L",R270&lt;&gt;"LIGNE")),"",IFERROR(VLOOKUP(UPPER(TRIM(V270)),AP4:AS49,2,FALSE),""))</f>
        <v/>
      </c>
      <c r="AG270" s="49" t="str">
        <f>IF(NOT(AND(LEFT(R270,1)="L",R270&lt;&gt;"LIGNE")),"",IFERROR(VLOOKUP(UPPER(TRIM(V270)),AP4:AS49,3,FALSE),""))</f>
        <v/>
      </c>
      <c r="AH270" s="49" t="str">
        <f t="shared" si="61"/>
        <v/>
      </c>
      <c r="AI270" s="49" t="str">
        <f t="shared" si="65"/>
        <v/>
      </c>
      <c r="AJ270" s="49" t="str">
        <f t="shared" si="66"/>
        <v/>
      </c>
      <c r="AK270" s="40" t="str">
        <f>IF(R270="RECETTE","",IF(R270="PRINCIPAL AUTEUR",IF(OR(S270="",T270="",V270="",W270="",S270=0),"",IFERROR(IF(OR(VLOOKUP(UPPER(TRIM(SUBSTITUTE(T270,CHAR(160)," "))),AP4:AS49,2,FALSE)&lt;&gt;VLOOKUP(UPPER(TRIM(SUBSTITUTE(W270,CHAR(160)," "))),AP4:AS49,2,FALSE),AND(VLOOKUP(UPPER(TRIM(SUBSTITUTE(T270,CHAR(160)," "))),AP4:AS49,2,FALSE)="AUTRE",UPPER(TRIM(SUBSTITUTE(T270,CHAR(160)," ")))&lt;&gt;UPPER(TRIM(SUBSTITUTE(W270,CHAR(160)," "))))),"",(V270*VLOOKUP(UPPER(TRIM(SUBSTITUTE(W270,CHAR(160)," "))),AP4:AS49,3,FALSE))/(S270*VLOOKUP(UPPER(TRIM(SUBSTITUTE(T270,CHAR(160)," "))),AP4:AS49,3,FALSE))),"")),IFERROR(AK269,"")))</f>
        <v/>
      </c>
      <c r="AL270" s="40" t="str">
        <f t="shared" si="67"/>
        <v/>
      </c>
      <c r="AM270" s="50">
        <f t="shared" si="68"/>
        <v>0</v>
      </c>
      <c r="AN270" s="1"/>
      <c r="AO270" s="1"/>
      <c r="AP270" s="65" t="s">
        <v>450</v>
      </c>
      <c r="AQ270" s="1"/>
      <c r="AR270" s="1"/>
      <c r="AS270" s="1"/>
      <c r="BJ270" s="229">
        <v>1</v>
      </c>
    </row>
    <row r="271" spans="1:62" ht="20.100000000000001" customHeight="1" x14ac:dyDescent="0.25">
      <c r="A271" s="232" t="s">
        <v>237</v>
      </c>
      <c r="B271" s="178">
        <f t="shared" si="57"/>
        <v>0</v>
      </c>
      <c r="C271" s="156"/>
      <c r="D271" s="157"/>
      <c r="E271" s="157"/>
      <c r="F271" s="157"/>
      <c r="G271" s="157"/>
      <c r="H271" s="157"/>
      <c r="I271" s="158"/>
      <c r="J271" s="131"/>
      <c r="K271" s="255" t="str">
        <f t="shared" si="58"/>
        <v>►</v>
      </c>
      <c r="L271" s="341"/>
      <c r="M271" s="341"/>
      <c r="N271" s="341"/>
      <c r="O271" s="341"/>
      <c r="P271" s="341"/>
      <c r="Q271" s="1"/>
      <c r="R271" s="1"/>
      <c r="S271" s="77"/>
      <c r="T271" s="77"/>
      <c r="U271" s="77"/>
      <c r="V271" s="77"/>
      <c r="W271" s="1"/>
      <c r="X271" s="46" t="str">
        <f t="shared" si="62"/>
        <v/>
      </c>
      <c r="Y271" s="46" t="str">
        <f>IF(NOT(AND(LEFT(R271,1)="L",R271&lt;&gt;"LIGNE")),"",IF(UPPER(TRIM(W271))="QS","Qt. suffisante",IF(AJ271="","",IF(AF271="MASSE",IF(AJ271&gt;=1,"Kg","g"),IF(AF271="VOLUME",IF(AJ271&gt;=1,"L","cl"),IFERROR(VLOOKUP(UPPER(TRIM(V271)),AP4:AS49,4,FALSE),V271))))))</f>
        <v/>
      </c>
      <c r="Z271" s="78" t="str">
        <f t="shared" si="63"/>
        <v/>
      </c>
      <c r="AA271" s="45" t="str">
        <f>IF(NOT(AND(LEFT(R271,1)="L",R271&lt;&gt;"LIGNE")),"",IF(UPPER(TRIM(W271))="QS","Qt. suffisante",IF(AI271="","",IF(AF271="MASSE",IF(AI271&gt;=1,"Kg","g"),IF(AF271="VOLUME",IF(AI271&gt;=1,"L","cl"),IFERROR(VLOOKUP(UPPER(TRIM(V271)),AP4:AS49,4,FALSE),V271))))))</f>
        <v/>
      </c>
      <c r="AB271" s="47" t="str">
        <f t="shared" si="59"/>
        <v/>
      </c>
      <c r="AC271" s="47" t="str">
        <f t="shared" si="60"/>
        <v/>
      </c>
      <c r="AD271" s="47" t="str">
        <f t="shared" si="64"/>
        <v/>
      </c>
      <c r="AE271" s="1"/>
      <c r="AF271" s="48" t="str">
        <f>IF(NOT(AND(LEFT(R271,1)="L",R271&lt;&gt;"LIGNE")),"",IFERROR(VLOOKUP(UPPER(TRIM(V271)),AP4:AS49,2,FALSE),""))</f>
        <v/>
      </c>
      <c r="AG271" s="49" t="str">
        <f>IF(NOT(AND(LEFT(R271,1)="L",R271&lt;&gt;"LIGNE")),"",IFERROR(VLOOKUP(UPPER(TRIM(V271)),AP4:AS49,3,FALSE),""))</f>
        <v/>
      </c>
      <c r="AH271" s="49" t="str">
        <f t="shared" si="61"/>
        <v/>
      </c>
      <c r="AI271" s="49" t="str">
        <f t="shared" si="65"/>
        <v/>
      </c>
      <c r="AJ271" s="49" t="str">
        <f t="shared" si="66"/>
        <v/>
      </c>
      <c r="AK271" s="40" t="str">
        <f>IF(R271="RECETTE","",IF(R271="PRINCIPAL AUTEUR",IF(OR(S271="",T271="",V271="",W271="",S271=0),"",IFERROR(IF(OR(VLOOKUP(UPPER(TRIM(SUBSTITUTE(T271,CHAR(160)," "))),AP4:AS49,2,FALSE)&lt;&gt;VLOOKUP(UPPER(TRIM(SUBSTITUTE(W271,CHAR(160)," "))),AP4:AS49,2,FALSE),AND(VLOOKUP(UPPER(TRIM(SUBSTITUTE(T271,CHAR(160)," "))),AP4:AS49,2,FALSE)="AUTRE",UPPER(TRIM(SUBSTITUTE(T271,CHAR(160)," ")))&lt;&gt;UPPER(TRIM(SUBSTITUTE(W271,CHAR(160)," "))))),"",(V271*VLOOKUP(UPPER(TRIM(SUBSTITUTE(W271,CHAR(160)," "))),AP4:AS49,3,FALSE))/(S271*VLOOKUP(UPPER(TRIM(SUBSTITUTE(T271,CHAR(160)," "))),AP4:AS49,3,FALSE))),"")),IFERROR(AK270,"")))</f>
        <v/>
      </c>
      <c r="AL271" s="40" t="str">
        <f t="shared" si="67"/>
        <v/>
      </c>
      <c r="AM271" s="50">
        <f t="shared" si="68"/>
        <v>0</v>
      </c>
      <c r="AN271" s="1"/>
      <c r="AO271" s="1"/>
      <c r="AP271" s="65" t="s">
        <v>451</v>
      </c>
      <c r="AQ271" s="1"/>
      <c r="AR271" s="1"/>
      <c r="AS271" s="1"/>
      <c r="BJ271" s="229">
        <v>1</v>
      </c>
    </row>
    <row r="272" spans="1:62" ht="20.100000000000001" customHeight="1" x14ac:dyDescent="0.25">
      <c r="A272" s="232" t="s">
        <v>237</v>
      </c>
      <c r="B272" s="178">
        <f t="shared" si="57"/>
        <v>0</v>
      </c>
      <c r="C272" s="156"/>
      <c r="D272" s="157"/>
      <c r="E272" s="157"/>
      <c r="F272" s="157"/>
      <c r="G272" s="157"/>
      <c r="H272" s="157"/>
      <c r="I272" s="158"/>
      <c r="J272" s="131"/>
      <c r="K272" s="255" t="str">
        <f t="shared" si="58"/>
        <v>►</v>
      </c>
      <c r="L272" s="341"/>
      <c r="M272" s="341"/>
      <c r="N272" s="341"/>
      <c r="O272" s="341"/>
      <c r="P272" s="341"/>
      <c r="Q272" s="1"/>
      <c r="R272" s="1"/>
      <c r="S272" s="77"/>
      <c r="T272" s="77"/>
      <c r="U272" s="77"/>
      <c r="V272" s="77"/>
      <c r="W272" s="1"/>
      <c r="X272" s="46" t="str">
        <f t="shared" si="62"/>
        <v/>
      </c>
      <c r="Y272" s="46" t="str">
        <f>IF(NOT(AND(LEFT(R272,1)="L",R272&lt;&gt;"LIGNE")),"",IF(UPPER(TRIM(W272))="QS","Qt. suffisante",IF(AJ272="","",IF(AF272="MASSE",IF(AJ272&gt;=1,"Kg","g"),IF(AF272="VOLUME",IF(AJ272&gt;=1,"L","cl"),IFERROR(VLOOKUP(UPPER(TRIM(V272)),AP4:AS49,4,FALSE),V272))))))</f>
        <v/>
      </c>
      <c r="Z272" s="78" t="str">
        <f t="shared" si="63"/>
        <v/>
      </c>
      <c r="AA272" s="45" t="str">
        <f>IF(NOT(AND(LEFT(R272,1)="L",R272&lt;&gt;"LIGNE")),"",IF(UPPER(TRIM(W272))="QS","Qt. suffisante",IF(AI272="","",IF(AF272="MASSE",IF(AI272&gt;=1,"Kg","g"),IF(AF272="VOLUME",IF(AI272&gt;=1,"L","cl"),IFERROR(VLOOKUP(UPPER(TRIM(V272)),AP4:AS49,4,FALSE),V272))))))</f>
        <v/>
      </c>
      <c r="AB272" s="47" t="str">
        <f t="shared" si="59"/>
        <v/>
      </c>
      <c r="AC272" s="47" t="str">
        <f t="shared" si="60"/>
        <v/>
      </c>
      <c r="AD272" s="47" t="str">
        <f t="shared" si="64"/>
        <v/>
      </c>
      <c r="AE272" s="1"/>
      <c r="AF272" s="48" t="str">
        <f>IF(NOT(AND(LEFT(R272,1)="L",R272&lt;&gt;"LIGNE")),"",IFERROR(VLOOKUP(UPPER(TRIM(V272)),AP4:AS49,2,FALSE),""))</f>
        <v/>
      </c>
      <c r="AG272" s="49" t="str">
        <f>IF(NOT(AND(LEFT(R272,1)="L",R272&lt;&gt;"LIGNE")),"",IFERROR(VLOOKUP(UPPER(TRIM(V272)),AP4:AS49,3,FALSE),""))</f>
        <v/>
      </c>
      <c r="AH272" s="49" t="str">
        <f t="shared" si="61"/>
        <v/>
      </c>
      <c r="AI272" s="49" t="str">
        <f t="shared" si="65"/>
        <v/>
      </c>
      <c r="AJ272" s="49" t="str">
        <f t="shared" si="66"/>
        <v/>
      </c>
      <c r="AK272" s="40" t="str">
        <f>IF(R272="RECETTE","",IF(R272="PRINCIPAL AUTEUR",IF(OR(S272="",T272="",V272="",W272="",S272=0),"",IFERROR(IF(OR(VLOOKUP(UPPER(TRIM(SUBSTITUTE(T272,CHAR(160)," "))),AP4:AS49,2,FALSE)&lt;&gt;VLOOKUP(UPPER(TRIM(SUBSTITUTE(W272,CHAR(160)," "))),AP4:AS49,2,FALSE),AND(VLOOKUP(UPPER(TRIM(SUBSTITUTE(T272,CHAR(160)," "))),AP4:AS49,2,FALSE)="AUTRE",UPPER(TRIM(SUBSTITUTE(T272,CHAR(160)," ")))&lt;&gt;UPPER(TRIM(SUBSTITUTE(W272,CHAR(160)," "))))),"",(V272*VLOOKUP(UPPER(TRIM(SUBSTITUTE(W272,CHAR(160)," "))),AP4:AS49,3,FALSE))/(S272*VLOOKUP(UPPER(TRIM(SUBSTITUTE(T272,CHAR(160)," "))),AP4:AS49,3,FALSE))),"")),IFERROR(AK271,"")))</f>
        <v/>
      </c>
      <c r="AL272" s="40" t="str">
        <f t="shared" si="67"/>
        <v/>
      </c>
      <c r="AM272" s="50">
        <f t="shared" si="68"/>
        <v>0</v>
      </c>
      <c r="AN272" s="1"/>
      <c r="AO272" s="1"/>
      <c r="AP272" s="65" t="s">
        <v>452</v>
      </c>
      <c r="AQ272" s="1"/>
      <c r="AR272" s="1"/>
      <c r="AS272" s="1"/>
      <c r="BJ272" s="229">
        <v>1</v>
      </c>
    </row>
    <row r="273" spans="1:62" ht="20.100000000000001" customHeight="1" x14ac:dyDescent="0.25">
      <c r="A273" s="232" t="s">
        <v>237</v>
      </c>
      <c r="B273" s="178">
        <f t="shared" si="57"/>
        <v>0</v>
      </c>
      <c r="C273" s="156"/>
      <c r="D273" s="157"/>
      <c r="E273" s="157"/>
      <c r="F273" s="157"/>
      <c r="G273" s="157"/>
      <c r="H273" s="157"/>
      <c r="I273" s="158"/>
      <c r="J273" s="131"/>
      <c r="K273" s="255" t="str">
        <f t="shared" si="58"/>
        <v>►</v>
      </c>
      <c r="L273" s="341"/>
      <c r="M273" s="341"/>
      <c r="N273" s="341"/>
      <c r="O273" s="341"/>
      <c r="P273" s="341"/>
      <c r="Q273" s="1"/>
      <c r="R273" s="1"/>
      <c r="S273" s="77"/>
      <c r="T273" s="77"/>
      <c r="U273" s="77"/>
      <c r="V273" s="77"/>
      <c r="W273" s="1"/>
      <c r="X273" s="46" t="str">
        <f t="shared" si="62"/>
        <v/>
      </c>
      <c r="Y273" s="46" t="str">
        <f>IF(NOT(AND(LEFT(R273,1)="L",R273&lt;&gt;"LIGNE")),"",IF(UPPER(TRIM(W273))="QS","Qt. suffisante",IF(AJ273="","",IF(AF273="MASSE",IF(AJ273&gt;=1,"Kg","g"),IF(AF273="VOLUME",IF(AJ273&gt;=1,"L","cl"),IFERROR(VLOOKUP(UPPER(TRIM(V273)),AP4:AS49,4,FALSE),V273))))))</f>
        <v/>
      </c>
      <c r="Z273" s="78" t="str">
        <f t="shared" si="63"/>
        <v/>
      </c>
      <c r="AA273" s="45" t="str">
        <f>IF(NOT(AND(LEFT(R273,1)="L",R273&lt;&gt;"LIGNE")),"",IF(UPPER(TRIM(W273))="QS","Qt. suffisante",IF(AI273="","",IF(AF273="MASSE",IF(AI273&gt;=1,"Kg","g"),IF(AF273="VOLUME",IF(AI273&gt;=1,"L","cl"),IFERROR(VLOOKUP(UPPER(TRIM(V273)),AP4:AS49,4,FALSE),V273))))))</f>
        <v/>
      </c>
      <c r="AB273" s="47" t="str">
        <f t="shared" si="59"/>
        <v/>
      </c>
      <c r="AC273" s="47" t="str">
        <f t="shared" si="60"/>
        <v/>
      </c>
      <c r="AD273" s="47" t="str">
        <f t="shared" si="64"/>
        <v/>
      </c>
      <c r="AE273" s="1"/>
      <c r="AF273" s="48" t="str">
        <f>IF(NOT(AND(LEFT(R273,1)="L",R273&lt;&gt;"LIGNE")),"",IFERROR(VLOOKUP(UPPER(TRIM(V273)),AP4:AS49,2,FALSE),""))</f>
        <v/>
      </c>
      <c r="AG273" s="49" t="str">
        <f>IF(NOT(AND(LEFT(R273,1)="L",R273&lt;&gt;"LIGNE")),"",IFERROR(VLOOKUP(UPPER(TRIM(V273)),AP4:AS49,3,FALSE),""))</f>
        <v/>
      </c>
      <c r="AH273" s="49" t="str">
        <f t="shared" si="61"/>
        <v/>
      </c>
      <c r="AI273" s="49" t="str">
        <f t="shared" si="65"/>
        <v/>
      </c>
      <c r="AJ273" s="49" t="str">
        <f t="shared" si="66"/>
        <v/>
      </c>
      <c r="AK273" s="40" t="str">
        <f>IF(R273="RECETTE","",IF(R273="PRINCIPAL AUTEUR",IF(OR(S273="",T273="",V273="",W273="",S273=0),"",IFERROR(IF(OR(VLOOKUP(UPPER(TRIM(SUBSTITUTE(T273,CHAR(160)," "))),AP4:AS49,2,FALSE)&lt;&gt;VLOOKUP(UPPER(TRIM(SUBSTITUTE(W273,CHAR(160)," "))),AP4:AS49,2,FALSE),AND(VLOOKUP(UPPER(TRIM(SUBSTITUTE(T273,CHAR(160)," "))),AP4:AS49,2,FALSE)="AUTRE",UPPER(TRIM(SUBSTITUTE(T273,CHAR(160)," ")))&lt;&gt;UPPER(TRIM(SUBSTITUTE(W273,CHAR(160)," "))))),"",(V273*VLOOKUP(UPPER(TRIM(SUBSTITUTE(W273,CHAR(160)," "))),AP4:AS49,3,FALSE))/(S273*VLOOKUP(UPPER(TRIM(SUBSTITUTE(T273,CHAR(160)," "))),AP4:AS49,3,FALSE))),"")),IFERROR(AK272,"")))</f>
        <v/>
      </c>
      <c r="AL273" s="40" t="str">
        <f t="shared" si="67"/>
        <v/>
      </c>
      <c r="AM273" s="50">
        <f t="shared" si="68"/>
        <v>0</v>
      </c>
      <c r="AN273" s="1"/>
      <c r="AO273" s="1"/>
      <c r="AP273" s="65" t="s">
        <v>453</v>
      </c>
      <c r="AQ273" s="1"/>
      <c r="AR273" s="1"/>
      <c r="AS273" s="1"/>
      <c r="BJ273" s="229">
        <v>1</v>
      </c>
    </row>
    <row r="274" spans="1:62" ht="20.100000000000001" customHeight="1" x14ac:dyDescent="0.25">
      <c r="A274" s="232" t="s">
        <v>237</v>
      </c>
      <c r="B274" s="178">
        <f t="shared" si="57"/>
        <v>0</v>
      </c>
      <c r="C274" s="156"/>
      <c r="D274" s="157"/>
      <c r="E274" s="157"/>
      <c r="F274" s="157"/>
      <c r="G274" s="157"/>
      <c r="H274" s="157"/>
      <c r="I274" s="158"/>
      <c r="J274" s="131"/>
      <c r="K274" s="255" t="str">
        <f t="shared" si="58"/>
        <v>►</v>
      </c>
      <c r="L274" s="341"/>
      <c r="M274" s="341"/>
      <c r="N274" s="341"/>
      <c r="O274" s="341"/>
      <c r="P274" s="341"/>
      <c r="Q274" s="1"/>
      <c r="R274" s="1"/>
      <c r="S274" s="77"/>
      <c r="T274" s="77"/>
      <c r="U274" s="77"/>
      <c r="V274" s="77"/>
      <c r="W274" s="1"/>
      <c r="X274" s="46" t="str">
        <f t="shared" si="62"/>
        <v/>
      </c>
      <c r="Y274" s="46" t="str">
        <f>IF(NOT(AND(LEFT(R274,1)="L",R274&lt;&gt;"LIGNE")),"",IF(UPPER(TRIM(W274))="QS","Qt. suffisante",IF(AJ274="","",IF(AF274="MASSE",IF(AJ274&gt;=1,"Kg","g"),IF(AF274="VOLUME",IF(AJ274&gt;=1,"L","cl"),IFERROR(VLOOKUP(UPPER(TRIM(V274)),AP4:AS49,4,FALSE),V274))))))</f>
        <v/>
      </c>
      <c r="Z274" s="78" t="str">
        <f t="shared" si="63"/>
        <v/>
      </c>
      <c r="AA274" s="45" t="str">
        <f>IF(NOT(AND(LEFT(R274,1)="L",R274&lt;&gt;"LIGNE")),"",IF(UPPER(TRIM(W274))="QS","Qt. suffisante",IF(AI274="","",IF(AF274="MASSE",IF(AI274&gt;=1,"Kg","g"),IF(AF274="VOLUME",IF(AI274&gt;=1,"L","cl"),IFERROR(VLOOKUP(UPPER(TRIM(V274)),AP4:AS49,4,FALSE),V274))))))</f>
        <v/>
      </c>
      <c r="AB274" s="47" t="str">
        <f t="shared" si="59"/>
        <v/>
      </c>
      <c r="AC274" s="47" t="str">
        <f t="shared" si="60"/>
        <v/>
      </c>
      <c r="AD274" s="47" t="str">
        <f t="shared" si="64"/>
        <v/>
      </c>
      <c r="AE274" s="1"/>
      <c r="AF274" s="48" t="str">
        <f>IF(NOT(AND(LEFT(R274,1)="L",R274&lt;&gt;"LIGNE")),"",IFERROR(VLOOKUP(UPPER(TRIM(V274)),AP4:AS49,2,FALSE),""))</f>
        <v/>
      </c>
      <c r="AG274" s="49" t="str">
        <f>IF(NOT(AND(LEFT(R274,1)="L",R274&lt;&gt;"LIGNE")),"",IFERROR(VLOOKUP(UPPER(TRIM(V274)),AP4:AS49,3,FALSE),""))</f>
        <v/>
      </c>
      <c r="AH274" s="49" t="str">
        <f t="shared" si="61"/>
        <v/>
      </c>
      <c r="AI274" s="49" t="str">
        <f t="shared" si="65"/>
        <v/>
      </c>
      <c r="AJ274" s="49" t="str">
        <f t="shared" si="66"/>
        <v/>
      </c>
      <c r="AK274" s="40" t="str">
        <f>IF(R274="RECETTE","",IF(R274="PRINCIPAL AUTEUR",IF(OR(S274="",T274="",V274="",W274="",S274=0),"",IFERROR(IF(OR(VLOOKUP(UPPER(TRIM(SUBSTITUTE(T274,CHAR(160)," "))),AP4:AS49,2,FALSE)&lt;&gt;VLOOKUP(UPPER(TRIM(SUBSTITUTE(W274,CHAR(160)," "))),AP4:AS49,2,FALSE),AND(VLOOKUP(UPPER(TRIM(SUBSTITUTE(T274,CHAR(160)," "))),AP4:AS49,2,FALSE)="AUTRE",UPPER(TRIM(SUBSTITUTE(T274,CHAR(160)," ")))&lt;&gt;UPPER(TRIM(SUBSTITUTE(W274,CHAR(160)," "))))),"",(V274*VLOOKUP(UPPER(TRIM(SUBSTITUTE(W274,CHAR(160)," "))),AP4:AS49,3,FALSE))/(S274*VLOOKUP(UPPER(TRIM(SUBSTITUTE(T274,CHAR(160)," "))),AP4:AS49,3,FALSE))),"")),IFERROR(AK273,"")))</f>
        <v/>
      </c>
      <c r="AL274" s="40" t="str">
        <f t="shared" si="67"/>
        <v/>
      </c>
      <c r="AM274" s="50">
        <f t="shared" si="68"/>
        <v>0</v>
      </c>
      <c r="AN274" s="1"/>
      <c r="AO274" s="1"/>
      <c r="AP274" s="65" t="s">
        <v>458</v>
      </c>
      <c r="AQ274" s="1"/>
      <c r="AR274" s="1"/>
      <c r="AS274" s="1"/>
      <c r="BJ274" s="229">
        <v>1</v>
      </c>
    </row>
    <row r="275" spans="1:62" ht="20.100000000000001" customHeight="1" x14ac:dyDescent="0.25">
      <c r="A275" s="232" t="s">
        <v>237</v>
      </c>
      <c r="B275" s="178">
        <f t="shared" si="57"/>
        <v>0</v>
      </c>
      <c r="C275" s="156"/>
      <c r="D275" s="157"/>
      <c r="E275" s="157"/>
      <c r="F275" s="157"/>
      <c r="G275" s="157"/>
      <c r="H275" s="157"/>
      <c r="I275" s="158"/>
      <c r="J275" s="131"/>
      <c r="K275" s="255" t="str">
        <f t="shared" si="58"/>
        <v>►</v>
      </c>
      <c r="L275" s="341"/>
      <c r="M275" s="341"/>
      <c r="N275" s="341"/>
      <c r="O275" s="341"/>
      <c r="P275" s="341"/>
      <c r="Q275" s="1"/>
      <c r="R275" s="1"/>
      <c r="S275" s="77"/>
      <c r="T275" s="77"/>
      <c r="U275" s="77"/>
      <c r="V275" s="77"/>
      <c r="W275" s="1"/>
      <c r="X275" s="46" t="str">
        <f t="shared" si="62"/>
        <v/>
      </c>
      <c r="Y275" s="46" t="str">
        <f>IF(NOT(AND(LEFT(R275,1)="L",R275&lt;&gt;"LIGNE")),"",IF(UPPER(TRIM(W275))="QS","Qt. suffisante",IF(AJ275="","",IF(AF275="MASSE",IF(AJ275&gt;=1,"Kg","g"),IF(AF275="VOLUME",IF(AJ275&gt;=1,"L","cl"),IFERROR(VLOOKUP(UPPER(TRIM(V275)),AP4:AS49,4,FALSE),V275))))))</f>
        <v/>
      </c>
      <c r="Z275" s="78" t="str">
        <f t="shared" si="63"/>
        <v/>
      </c>
      <c r="AA275" s="45" t="str">
        <f>IF(NOT(AND(LEFT(R275,1)="L",R275&lt;&gt;"LIGNE")),"",IF(UPPER(TRIM(W275))="QS","Qt. suffisante",IF(AI275="","",IF(AF275="MASSE",IF(AI275&gt;=1,"Kg","g"),IF(AF275="VOLUME",IF(AI275&gt;=1,"L","cl"),IFERROR(VLOOKUP(UPPER(TRIM(V275)),AP4:AS49,4,FALSE),V275))))))</f>
        <v/>
      </c>
      <c r="AB275" s="47" t="str">
        <f t="shared" si="59"/>
        <v/>
      </c>
      <c r="AC275" s="47" t="str">
        <f t="shared" si="60"/>
        <v/>
      </c>
      <c r="AD275" s="47" t="str">
        <f t="shared" si="64"/>
        <v/>
      </c>
      <c r="AE275" s="1"/>
      <c r="AF275" s="48" t="str">
        <f>IF(NOT(AND(LEFT(R275,1)="L",R275&lt;&gt;"LIGNE")),"",IFERROR(VLOOKUP(UPPER(TRIM(V275)),AP4:AS49,2,FALSE),""))</f>
        <v/>
      </c>
      <c r="AG275" s="49" t="str">
        <f>IF(NOT(AND(LEFT(R275,1)="L",R275&lt;&gt;"LIGNE")),"",IFERROR(VLOOKUP(UPPER(TRIM(V275)),AP4:AS49,3,FALSE),""))</f>
        <v/>
      </c>
      <c r="AH275" s="49" t="str">
        <f t="shared" si="61"/>
        <v/>
      </c>
      <c r="AI275" s="49" t="str">
        <f t="shared" si="65"/>
        <v/>
      </c>
      <c r="AJ275" s="49" t="str">
        <f t="shared" si="66"/>
        <v/>
      </c>
      <c r="AK275" s="40" t="str">
        <f>IF(R275="RECETTE","",IF(R275="PRINCIPAL AUTEUR",IF(OR(S275="",T275="",V275="",W275="",S275=0),"",IFERROR(IF(OR(VLOOKUP(UPPER(TRIM(SUBSTITUTE(T275,CHAR(160)," "))),AP4:AS49,2,FALSE)&lt;&gt;VLOOKUP(UPPER(TRIM(SUBSTITUTE(W275,CHAR(160)," "))),AP4:AS49,2,FALSE),AND(VLOOKUP(UPPER(TRIM(SUBSTITUTE(T275,CHAR(160)," "))),AP4:AS49,2,FALSE)="AUTRE",UPPER(TRIM(SUBSTITUTE(T275,CHAR(160)," ")))&lt;&gt;UPPER(TRIM(SUBSTITUTE(W275,CHAR(160)," "))))),"",(V275*VLOOKUP(UPPER(TRIM(SUBSTITUTE(W275,CHAR(160)," "))),AP4:AS49,3,FALSE))/(S275*VLOOKUP(UPPER(TRIM(SUBSTITUTE(T275,CHAR(160)," "))),AP4:AS49,3,FALSE))),"")),IFERROR(AK274,"")))</f>
        <v/>
      </c>
      <c r="AL275" s="40" t="str">
        <f t="shared" si="67"/>
        <v/>
      </c>
      <c r="AM275" s="50">
        <f t="shared" si="68"/>
        <v>0</v>
      </c>
      <c r="AN275" s="1"/>
      <c r="AO275" s="1"/>
      <c r="AP275" s="65" t="s">
        <v>459</v>
      </c>
      <c r="AQ275" s="1"/>
      <c r="AR275" s="1"/>
      <c r="AS275" s="1"/>
      <c r="BJ275" s="229">
        <v>1</v>
      </c>
    </row>
    <row r="276" spans="1:62" ht="20.100000000000001" customHeight="1" x14ac:dyDescent="0.25">
      <c r="A276" s="232" t="s">
        <v>237</v>
      </c>
      <c r="B276" s="178">
        <f t="shared" si="57"/>
        <v>0</v>
      </c>
      <c r="C276" s="156"/>
      <c r="D276" s="157"/>
      <c r="E276" s="157"/>
      <c r="F276" s="157"/>
      <c r="G276" s="157"/>
      <c r="H276" s="157"/>
      <c r="I276" s="158"/>
      <c r="J276" s="131"/>
      <c r="K276" s="255" t="str">
        <f t="shared" si="58"/>
        <v>►</v>
      </c>
      <c r="L276" s="341"/>
      <c r="M276" s="341"/>
      <c r="N276" s="341"/>
      <c r="O276" s="341"/>
      <c r="P276" s="341"/>
      <c r="Q276" s="1"/>
      <c r="R276" s="1"/>
      <c r="S276" s="77"/>
      <c r="T276" s="77"/>
      <c r="U276" s="77"/>
      <c r="V276" s="77"/>
      <c r="W276" s="1"/>
      <c r="X276" s="46" t="str">
        <f t="shared" si="62"/>
        <v/>
      </c>
      <c r="Y276" s="46" t="str">
        <f>IF(NOT(AND(LEFT(R276,1)="L",R276&lt;&gt;"LIGNE")),"",IF(UPPER(TRIM(W276))="QS","Qt. suffisante",IF(AJ276="","",IF(AF276="MASSE",IF(AJ276&gt;=1,"Kg","g"),IF(AF276="VOLUME",IF(AJ276&gt;=1,"L","cl"),IFERROR(VLOOKUP(UPPER(TRIM(V276)),AP4:AS49,4,FALSE),V276))))))</f>
        <v/>
      </c>
      <c r="Z276" s="78" t="str">
        <f t="shared" si="63"/>
        <v/>
      </c>
      <c r="AA276" s="45" t="str">
        <f>IF(NOT(AND(LEFT(R276,1)="L",R276&lt;&gt;"LIGNE")),"",IF(UPPER(TRIM(W276))="QS","Qt. suffisante",IF(AI276="","",IF(AF276="MASSE",IF(AI276&gt;=1,"Kg","g"),IF(AF276="VOLUME",IF(AI276&gt;=1,"L","cl"),IFERROR(VLOOKUP(UPPER(TRIM(V276)),AP4:AS49,4,FALSE),V276))))))</f>
        <v/>
      </c>
      <c r="AB276" s="47" t="str">
        <f t="shared" si="59"/>
        <v/>
      </c>
      <c r="AC276" s="47" t="str">
        <f t="shared" si="60"/>
        <v/>
      </c>
      <c r="AD276" s="47" t="str">
        <f t="shared" si="64"/>
        <v/>
      </c>
      <c r="AE276" s="1"/>
      <c r="AF276" s="48" t="str">
        <f>IF(NOT(AND(LEFT(R276,1)="L",R276&lt;&gt;"LIGNE")),"",IFERROR(VLOOKUP(UPPER(TRIM(V276)),AP4:AS49,2,FALSE),""))</f>
        <v/>
      </c>
      <c r="AG276" s="49" t="str">
        <f>IF(NOT(AND(LEFT(R276,1)="L",R276&lt;&gt;"LIGNE")),"",IFERROR(VLOOKUP(UPPER(TRIM(V276)),AP4:AS49,3,FALSE),""))</f>
        <v/>
      </c>
      <c r="AH276" s="49" t="str">
        <f t="shared" si="61"/>
        <v/>
      </c>
      <c r="AI276" s="49" t="str">
        <f t="shared" si="65"/>
        <v/>
      </c>
      <c r="AJ276" s="49" t="str">
        <f t="shared" si="66"/>
        <v/>
      </c>
      <c r="AK276" s="40" t="str">
        <f>IF(R276="RECETTE","",IF(R276="PRINCIPAL AUTEUR",IF(OR(S276="",T276="",V276="",W276="",S276=0),"",IFERROR(IF(OR(VLOOKUP(UPPER(TRIM(SUBSTITUTE(T276,CHAR(160)," "))),AP4:AS49,2,FALSE)&lt;&gt;VLOOKUP(UPPER(TRIM(SUBSTITUTE(W276,CHAR(160)," "))),AP4:AS49,2,FALSE),AND(VLOOKUP(UPPER(TRIM(SUBSTITUTE(T276,CHAR(160)," "))),AP4:AS49,2,FALSE)="AUTRE",UPPER(TRIM(SUBSTITUTE(T276,CHAR(160)," ")))&lt;&gt;UPPER(TRIM(SUBSTITUTE(W276,CHAR(160)," "))))),"",(V276*VLOOKUP(UPPER(TRIM(SUBSTITUTE(W276,CHAR(160)," "))),AP4:AS49,3,FALSE))/(S276*VLOOKUP(UPPER(TRIM(SUBSTITUTE(T276,CHAR(160)," "))),AP4:AS49,3,FALSE))),"")),IFERROR(AK275,"")))</f>
        <v/>
      </c>
      <c r="AL276" s="40" t="str">
        <f t="shared" si="67"/>
        <v/>
      </c>
      <c r="AM276" s="50">
        <f t="shared" si="68"/>
        <v>0</v>
      </c>
      <c r="AN276" s="1"/>
      <c r="AO276" s="1"/>
      <c r="AP276" s="65" t="s">
        <v>460</v>
      </c>
      <c r="AQ276" s="1"/>
      <c r="AR276" s="1"/>
      <c r="AS276" s="1"/>
      <c r="BJ276" s="229">
        <v>1</v>
      </c>
    </row>
    <row r="277" spans="1:62" ht="20.100000000000001" customHeight="1" x14ac:dyDescent="0.25">
      <c r="A277" s="232" t="s">
        <v>237</v>
      </c>
      <c r="B277" s="178">
        <f t="shared" si="57"/>
        <v>0</v>
      </c>
      <c r="C277" s="156"/>
      <c r="D277" s="157"/>
      <c r="E277" s="157"/>
      <c r="F277" s="157"/>
      <c r="G277" s="157"/>
      <c r="H277" s="157"/>
      <c r="I277" s="158"/>
      <c r="J277" s="131"/>
      <c r="K277" s="255" t="str">
        <f t="shared" si="58"/>
        <v>►</v>
      </c>
      <c r="L277" s="341"/>
      <c r="M277" s="341"/>
      <c r="N277" s="341"/>
      <c r="O277" s="341"/>
      <c r="P277" s="341"/>
      <c r="Q277" s="1"/>
      <c r="R277" s="1"/>
      <c r="S277" s="77"/>
      <c r="T277" s="77"/>
      <c r="U277" s="77"/>
      <c r="V277" s="77"/>
      <c r="W277" s="1"/>
      <c r="X277" s="46" t="str">
        <f t="shared" si="62"/>
        <v/>
      </c>
      <c r="Y277" s="46" t="str">
        <f>IF(NOT(AND(LEFT(R277,1)="L",R277&lt;&gt;"LIGNE")),"",IF(UPPER(TRIM(W277))="QS","Qt. suffisante",IF(AJ277="","",IF(AF277="MASSE",IF(AJ277&gt;=1,"Kg","g"),IF(AF277="VOLUME",IF(AJ277&gt;=1,"L","cl"),IFERROR(VLOOKUP(UPPER(TRIM(V277)),AP4:AS49,4,FALSE),V277))))))</f>
        <v/>
      </c>
      <c r="Z277" s="78" t="str">
        <f t="shared" si="63"/>
        <v/>
      </c>
      <c r="AA277" s="45" t="str">
        <f>IF(NOT(AND(LEFT(R277,1)="L",R277&lt;&gt;"LIGNE")),"",IF(UPPER(TRIM(W277))="QS","Qt. suffisante",IF(AI277="","",IF(AF277="MASSE",IF(AI277&gt;=1,"Kg","g"),IF(AF277="VOLUME",IF(AI277&gt;=1,"L","cl"),IFERROR(VLOOKUP(UPPER(TRIM(V277)),AP4:AS49,4,FALSE),V277))))))</f>
        <v/>
      </c>
      <c r="AB277" s="47" t="str">
        <f t="shared" si="59"/>
        <v/>
      </c>
      <c r="AC277" s="47" t="str">
        <f t="shared" si="60"/>
        <v/>
      </c>
      <c r="AD277" s="47" t="str">
        <f t="shared" si="64"/>
        <v/>
      </c>
      <c r="AE277" s="1"/>
      <c r="AF277" s="48" t="str">
        <f>IF(NOT(AND(LEFT(R277,1)="L",R277&lt;&gt;"LIGNE")),"",IFERROR(VLOOKUP(UPPER(TRIM(V277)),AP4:AS49,2,FALSE),""))</f>
        <v/>
      </c>
      <c r="AG277" s="49" t="str">
        <f>IF(NOT(AND(LEFT(R277,1)="L",R277&lt;&gt;"LIGNE")),"",IFERROR(VLOOKUP(UPPER(TRIM(V277)),AP4:AS49,3,FALSE),""))</f>
        <v/>
      </c>
      <c r="AH277" s="49" t="str">
        <f t="shared" si="61"/>
        <v/>
      </c>
      <c r="AI277" s="49" t="str">
        <f t="shared" si="65"/>
        <v/>
      </c>
      <c r="AJ277" s="49" t="str">
        <f t="shared" si="66"/>
        <v/>
      </c>
      <c r="AK277" s="40" t="str">
        <f>IF(R277="RECETTE","",IF(R277="PRINCIPAL AUTEUR",IF(OR(S277="",T277="",V277="",W277="",S277=0),"",IFERROR(IF(OR(VLOOKUP(UPPER(TRIM(SUBSTITUTE(T277,CHAR(160)," "))),AP4:AS49,2,FALSE)&lt;&gt;VLOOKUP(UPPER(TRIM(SUBSTITUTE(W277,CHAR(160)," "))),AP4:AS49,2,FALSE),AND(VLOOKUP(UPPER(TRIM(SUBSTITUTE(T277,CHAR(160)," "))),AP4:AS49,2,FALSE)="AUTRE",UPPER(TRIM(SUBSTITUTE(T277,CHAR(160)," ")))&lt;&gt;UPPER(TRIM(SUBSTITUTE(W277,CHAR(160)," "))))),"",(V277*VLOOKUP(UPPER(TRIM(SUBSTITUTE(W277,CHAR(160)," "))),AP4:AS49,3,FALSE))/(S277*VLOOKUP(UPPER(TRIM(SUBSTITUTE(T277,CHAR(160)," "))),AP4:AS49,3,FALSE))),"")),IFERROR(AK276,"")))</f>
        <v/>
      </c>
      <c r="AL277" s="40" t="str">
        <f t="shared" si="67"/>
        <v/>
      </c>
      <c r="AM277" s="50">
        <f t="shared" si="68"/>
        <v>0</v>
      </c>
      <c r="AN277" s="1"/>
      <c r="AO277" s="1"/>
      <c r="AP277" s="65" t="s">
        <v>461</v>
      </c>
      <c r="AQ277" s="1"/>
      <c r="AR277" s="1"/>
      <c r="AS277" s="1"/>
      <c r="BJ277" s="229">
        <v>1</v>
      </c>
    </row>
    <row r="278" spans="1:62" ht="20.100000000000001" customHeight="1" x14ac:dyDescent="0.25">
      <c r="A278" s="232" t="s">
        <v>237</v>
      </c>
      <c r="B278" s="178">
        <f t="shared" si="57"/>
        <v>0</v>
      </c>
      <c r="C278" s="156"/>
      <c r="D278" s="157"/>
      <c r="E278" s="157"/>
      <c r="F278" s="157"/>
      <c r="G278" s="157"/>
      <c r="H278" s="157"/>
      <c r="I278" s="158"/>
      <c r="J278" s="131"/>
      <c r="K278" s="255" t="str">
        <f t="shared" si="58"/>
        <v>►</v>
      </c>
      <c r="L278" s="341"/>
      <c r="M278" s="341"/>
      <c r="N278" s="341"/>
      <c r="O278" s="341"/>
      <c r="P278" s="341"/>
      <c r="Q278" s="1"/>
      <c r="R278" s="1"/>
      <c r="S278" s="77"/>
      <c r="T278" s="77"/>
      <c r="U278" s="77"/>
      <c r="V278" s="77"/>
      <c r="W278" s="1"/>
      <c r="X278" s="46" t="str">
        <f t="shared" si="62"/>
        <v/>
      </c>
      <c r="Y278" s="46" t="str">
        <f>IF(NOT(AND(LEFT(R278,1)="L",R278&lt;&gt;"LIGNE")),"",IF(UPPER(TRIM(W278))="QS","Qt. suffisante",IF(AJ278="","",IF(AF278="MASSE",IF(AJ278&gt;=1,"Kg","g"),IF(AF278="VOLUME",IF(AJ278&gt;=1,"L","cl"),IFERROR(VLOOKUP(UPPER(TRIM(V278)),AP4:AS49,4,FALSE),V278))))))</f>
        <v/>
      </c>
      <c r="Z278" s="78" t="str">
        <f t="shared" si="63"/>
        <v/>
      </c>
      <c r="AA278" s="45" t="str">
        <f>IF(NOT(AND(LEFT(R278,1)="L",R278&lt;&gt;"LIGNE")),"",IF(UPPER(TRIM(W278))="QS","Qt. suffisante",IF(AI278="","",IF(AF278="MASSE",IF(AI278&gt;=1,"Kg","g"),IF(AF278="VOLUME",IF(AI278&gt;=1,"L","cl"),IFERROR(VLOOKUP(UPPER(TRIM(V278)),AP4:AS49,4,FALSE),V278))))))</f>
        <v/>
      </c>
      <c r="AB278" s="47" t="str">
        <f t="shared" si="59"/>
        <v/>
      </c>
      <c r="AC278" s="47" t="str">
        <f t="shared" si="60"/>
        <v/>
      </c>
      <c r="AD278" s="47" t="str">
        <f t="shared" si="64"/>
        <v/>
      </c>
      <c r="AE278" s="1"/>
      <c r="AF278" s="48" t="str">
        <f>IF(NOT(AND(LEFT(R278,1)="L",R278&lt;&gt;"LIGNE")),"",IFERROR(VLOOKUP(UPPER(TRIM(V278)),AP4:AS49,2,FALSE),""))</f>
        <v/>
      </c>
      <c r="AG278" s="49" t="str">
        <f>IF(NOT(AND(LEFT(R278,1)="L",R278&lt;&gt;"LIGNE")),"",IFERROR(VLOOKUP(UPPER(TRIM(V278)),AP4:AS49,3,FALSE),""))</f>
        <v/>
      </c>
      <c r="AH278" s="49" t="str">
        <f t="shared" si="61"/>
        <v/>
      </c>
      <c r="AI278" s="49" t="str">
        <f t="shared" si="65"/>
        <v/>
      </c>
      <c r="AJ278" s="49" t="str">
        <f t="shared" si="66"/>
        <v/>
      </c>
      <c r="AK278" s="40" t="str">
        <f>IF(R278="RECETTE","",IF(R278="PRINCIPAL AUTEUR",IF(OR(S278="",T278="",V278="",W278="",S278=0),"",IFERROR(IF(OR(VLOOKUP(UPPER(TRIM(SUBSTITUTE(T278,CHAR(160)," "))),AP4:AS49,2,FALSE)&lt;&gt;VLOOKUP(UPPER(TRIM(SUBSTITUTE(W278,CHAR(160)," "))),AP4:AS49,2,FALSE),AND(VLOOKUP(UPPER(TRIM(SUBSTITUTE(T278,CHAR(160)," "))),AP4:AS49,2,FALSE)="AUTRE",UPPER(TRIM(SUBSTITUTE(T278,CHAR(160)," ")))&lt;&gt;UPPER(TRIM(SUBSTITUTE(W278,CHAR(160)," "))))),"",(V278*VLOOKUP(UPPER(TRIM(SUBSTITUTE(W278,CHAR(160)," "))),AP4:AS49,3,FALSE))/(S278*VLOOKUP(UPPER(TRIM(SUBSTITUTE(T278,CHAR(160)," "))),AP4:AS49,3,FALSE))),"")),IFERROR(AK277,"")))</f>
        <v/>
      </c>
      <c r="AL278" s="40" t="str">
        <f t="shared" si="67"/>
        <v/>
      </c>
      <c r="AM278" s="50">
        <f t="shared" si="68"/>
        <v>0</v>
      </c>
      <c r="AN278" s="1"/>
      <c r="AO278" s="1"/>
      <c r="AP278" s="65" t="s">
        <v>462</v>
      </c>
      <c r="AQ278" s="1"/>
      <c r="AR278" s="1"/>
      <c r="AS278" s="1"/>
      <c r="BJ278" s="229">
        <v>1</v>
      </c>
    </row>
    <row r="279" spans="1:62" ht="20.100000000000001" customHeight="1" x14ac:dyDescent="0.25">
      <c r="A279" s="232" t="s">
        <v>237</v>
      </c>
      <c r="B279" s="178">
        <f t="shared" si="57"/>
        <v>0</v>
      </c>
      <c r="C279" s="156"/>
      <c r="D279" s="157"/>
      <c r="E279" s="157"/>
      <c r="F279" s="157"/>
      <c r="G279" s="157"/>
      <c r="H279" s="157"/>
      <c r="I279" s="158"/>
      <c r="J279" s="131"/>
      <c r="K279" s="255" t="str">
        <f t="shared" si="58"/>
        <v>►</v>
      </c>
      <c r="L279" s="341"/>
      <c r="M279" s="341"/>
      <c r="N279" s="341"/>
      <c r="O279" s="341"/>
      <c r="P279" s="341"/>
      <c r="Q279" s="1"/>
      <c r="R279" s="1"/>
      <c r="S279" s="77"/>
      <c r="T279" s="77"/>
      <c r="U279" s="77"/>
      <c r="V279" s="77"/>
      <c r="W279" s="1"/>
      <c r="X279" s="46" t="str">
        <f t="shared" si="62"/>
        <v/>
      </c>
      <c r="Y279" s="46" t="str">
        <f>IF(NOT(AND(LEFT(R279,1)="L",R279&lt;&gt;"LIGNE")),"",IF(UPPER(TRIM(W279))="QS","Qt. suffisante",IF(AJ279="","",IF(AF279="MASSE",IF(AJ279&gt;=1,"Kg","g"),IF(AF279="VOLUME",IF(AJ279&gt;=1,"L","cl"),IFERROR(VLOOKUP(UPPER(TRIM(V279)),AP4:AS49,4,FALSE),V279))))))</f>
        <v/>
      </c>
      <c r="Z279" s="78" t="str">
        <f t="shared" si="63"/>
        <v/>
      </c>
      <c r="AA279" s="45" t="str">
        <f>IF(NOT(AND(LEFT(R279,1)="L",R279&lt;&gt;"LIGNE")),"",IF(UPPER(TRIM(W279))="QS","Qt. suffisante",IF(AI279="","",IF(AF279="MASSE",IF(AI279&gt;=1,"Kg","g"),IF(AF279="VOLUME",IF(AI279&gt;=1,"L","cl"),IFERROR(VLOOKUP(UPPER(TRIM(V279)),AP4:AS49,4,FALSE),V279))))))</f>
        <v/>
      </c>
      <c r="AB279" s="47" t="str">
        <f t="shared" si="59"/>
        <v/>
      </c>
      <c r="AC279" s="47" t="str">
        <f t="shared" si="60"/>
        <v/>
      </c>
      <c r="AD279" s="47" t="str">
        <f t="shared" si="64"/>
        <v/>
      </c>
      <c r="AE279" s="1"/>
      <c r="AF279" s="48" t="str">
        <f>IF(NOT(AND(LEFT(R279,1)="L",R279&lt;&gt;"LIGNE")),"",IFERROR(VLOOKUP(UPPER(TRIM(V279)),AP4:AS49,2,FALSE),""))</f>
        <v/>
      </c>
      <c r="AG279" s="49" t="str">
        <f>IF(NOT(AND(LEFT(R279,1)="L",R279&lt;&gt;"LIGNE")),"",IFERROR(VLOOKUP(UPPER(TRIM(V279)),AP4:AS49,3,FALSE),""))</f>
        <v/>
      </c>
      <c r="AH279" s="49" t="str">
        <f t="shared" si="61"/>
        <v/>
      </c>
      <c r="AI279" s="49" t="str">
        <f t="shared" si="65"/>
        <v/>
      </c>
      <c r="AJ279" s="49" t="str">
        <f t="shared" si="66"/>
        <v/>
      </c>
      <c r="AK279" s="40" t="str">
        <f>IF(R279="RECETTE","",IF(R279="PRINCIPAL AUTEUR",IF(OR(S279="",T279="",V279="",W279="",S279=0),"",IFERROR(IF(OR(VLOOKUP(UPPER(TRIM(SUBSTITUTE(T279,CHAR(160)," "))),AP4:AS49,2,FALSE)&lt;&gt;VLOOKUP(UPPER(TRIM(SUBSTITUTE(W279,CHAR(160)," "))),AP4:AS49,2,FALSE),AND(VLOOKUP(UPPER(TRIM(SUBSTITUTE(T279,CHAR(160)," "))),AP4:AS49,2,FALSE)="AUTRE",UPPER(TRIM(SUBSTITUTE(T279,CHAR(160)," ")))&lt;&gt;UPPER(TRIM(SUBSTITUTE(W279,CHAR(160)," "))))),"",(V279*VLOOKUP(UPPER(TRIM(SUBSTITUTE(W279,CHAR(160)," "))),AP4:AS49,3,FALSE))/(S279*VLOOKUP(UPPER(TRIM(SUBSTITUTE(T279,CHAR(160)," "))),AP4:AS49,3,FALSE))),"")),IFERROR(AK278,"")))</f>
        <v/>
      </c>
      <c r="AL279" s="40" t="str">
        <f t="shared" si="67"/>
        <v/>
      </c>
      <c r="AM279" s="50">
        <f t="shared" si="68"/>
        <v>0</v>
      </c>
      <c r="AN279" s="1"/>
      <c r="AO279" s="1"/>
      <c r="AP279" s="66" t="s">
        <v>463</v>
      </c>
      <c r="AQ279" s="1"/>
      <c r="AR279" s="1"/>
      <c r="AS279" s="1"/>
      <c r="BJ279" s="229">
        <v>1</v>
      </c>
    </row>
    <row r="280" spans="1:62" ht="20.100000000000001" customHeight="1" x14ac:dyDescent="0.25">
      <c r="A280" s="232" t="s">
        <v>237</v>
      </c>
      <c r="B280" s="178">
        <f t="shared" si="57"/>
        <v>0</v>
      </c>
      <c r="C280" s="156"/>
      <c r="D280" s="157"/>
      <c r="E280" s="157"/>
      <c r="F280" s="157"/>
      <c r="G280" s="157"/>
      <c r="H280" s="157"/>
      <c r="I280" s="158"/>
      <c r="J280" s="131"/>
      <c r="K280" s="255" t="str">
        <f t="shared" si="58"/>
        <v>►</v>
      </c>
      <c r="L280" s="341"/>
      <c r="M280" s="341"/>
      <c r="N280" s="341"/>
      <c r="O280" s="341"/>
      <c r="P280" s="341"/>
      <c r="Q280" s="1"/>
      <c r="R280" s="1"/>
      <c r="S280" s="77"/>
      <c r="T280" s="77"/>
      <c r="U280" s="77"/>
      <c r="V280" s="77"/>
      <c r="W280" s="1"/>
      <c r="X280" s="46" t="str">
        <f t="shared" si="62"/>
        <v/>
      </c>
      <c r="Y280" s="46" t="str">
        <f>IF(NOT(AND(LEFT(R280,1)="L",R280&lt;&gt;"LIGNE")),"",IF(UPPER(TRIM(W280))="QS","Qt. suffisante",IF(AJ280="","",IF(AF280="MASSE",IF(AJ280&gt;=1,"Kg","g"),IF(AF280="VOLUME",IF(AJ280&gt;=1,"L","cl"),IFERROR(VLOOKUP(UPPER(TRIM(V280)),AP4:AS49,4,FALSE),V280))))))</f>
        <v/>
      </c>
      <c r="Z280" s="78" t="str">
        <f t="shared" si="63"/>
        <v/>
      </c>
      <c r="AA280" s="45" t="str">
        <f>IF(NOT(AND(LEFT(R280,1)="L",R280&lt;&gt;"LIGNE")),"",IF(UPPER(TRIM(W280))="QS","Qt. suffisante",IF(AI280="","",IF(AF280="MASSE",IF(AI280&gt;=1,"Kg","g"),IF(AF280="VOLUME",IF(AI280&gt;=1,"L","cl"),IFERROR(VLOOKUP(UPPER(TRIM(V280)),AP4:AS49,4,FALSE),V280))))))</f>
        <v/>
      </c>
      <c r="AB280" s="47" t="str">
        <f t="shared" si="59"/>
        <v/>
      </c>
      <c r="AC280" s="47" t="str">
        <f t="shared" si="60"/>
        <v/>
      </c>
      <c r="AD280" s="47" t="str">
        <f t="shared" si="64"/>
        <v/>
      </c>
      <c r="AE280" s="1"/>
      <c r="AF280" s="48" t="str">
        <f>IF(NOT(AND(LEFT(R280,1)="L",R280&lt;&gt;"LIGNE")),"",IFERROR(VLOOKUP(UPPER(TRIM(V280)),AP4:AS49,2,FALSE),""))</f>
        <v/>
      </c>
      <c r="AG280" s="49" t="str">
        <f>IF(NOT(AND(LEFT(R280,1)="L",R280&lt;&gt;"LIGNE")),"",IFERROR(VLOOKUP(UPPER(TRIM(V280)),AP4:AS49,3,FALSE),""))</f>
        <v/>
      </c>
      <c r="AH280" s="49" t="str">
        <f t="shared" si="61"/>
        <v/>
      </c>
      <c r="AI280" s="49" t="str">
        <f t="shared" si="65"/>
        <v/>
      </c>
      <c r="AJ280" s="49" t="str">
        <f t="shared" si="66"/>
        <v/>
      </c>
      <c r="AK280" s="40" t="str">
        <f>IF(R280="RECETTE","",IF(R280="PRINCIPAL AUTEUR",IF(OR(S280="",T280="",V280="",W280="",S280=0),"",IFERROR(IF(OR(VLOOKUP(UPPER(TRIM(SUBSTITUTE(T280,CHAR(160)," "))),AP4:AS49,2,FALSE)&lt;&gt;VLOOKUP(UPPER(TRIM(SUBSTITUTE(W280,CHAR(160)," "))),AP4:AS49,2,FALSE),AND(VLOOKUP(UPPER(TRIM(SUBSTITUTE(T280,CHAR(160)," "))),AP4:AS49,2,FALSE)="AUTRE",UPPER(TRIM(SUBSTITUTE(T280,CHAR(160)," ")))&lt;&gt;UPPER(TRIM(SUBSTITUTE(W280,CHAR(160)," "))))),"",(V280*VLOOKUP(UPPER(TRIM(SUBSTITUTE(W280,CHAR(160)," "))),AP4:AS49,3,FALSE))/(S280*VLOOKUP(UPPER(TRIM(SUBSTITUTE(T280,CHAR(160)," "))),AP4:AS49,3,FALSE))),"")),IFERROR(AK279,"")))</f>
        <v/>
      </c>
      <c r="AL280" s="40" t="str">
        <f t="shared" si="67"/>
        <v/>
      </c>
      <c r="AM280" s="50">
        <f t="shared" si="68"/>
        <v>0</v>
      </c>
      <c r="AN280" s="1"/>
      <c r="AO280" s="1"/>
      <c r="AP280" s="66" t="s">
        <v>464</v>
      </c>
      <c r="AQ280" s="1"/>
      <c r="AR280" s="1"/>
      <c r="AS280" s="1"/>
      <c r="BJ280" s="229">
        <v>1</v>
      </c>
    </row>
    <row r="281" spans="1:62" ht="20.100000000000001" customHeight="1" x14ac:dyDescent="0.25">
      <c r="A281" s="232" t="s">
        <v>237</v>
      </c>
      <c r="B281" s="178">
        <f t="shared" si="57"/>
        <v>0</v>
      </c>
      <c r="C281" s="156"/>
      <c r="D281" s="157"/>
      <c r="E281" s="157"/>
      <c r="F281" s="157"/>
      <c r="G281" s="157"/>
      <c r="H281" s="157"/>
      <c r="I281" s="158"/>
      <c r="J281" s="131"/>
      <c r="K281" s="255" t="str">
        <f t="shared" si="58"/>
        <v>►</v>
      </c>
      <c r="L281" s="341"/>
      <c r="M281" s="341"/>
      <c r="N281" s="341"/>
      <c r="O281" s="341"/>
      <c r="P281" s="341"/>
      <c r="Q281" s="1"/>
      <c r="R281" s="1"/>
      <c r="S281" s="77"/>
      <c r="T281" s="77"/>
      <c r="U281" s="77"/>
      <c r="V281" s="77"/>
      <c r="W281" s="1"/>
      <c r="X281" s="46" t="str">
        <f t="shared" si="62"/>
        <v/>
      </c>
      <c r="Y281" s="46" t="str">
        <f>IF(NOT(AND(LEFT(R281,1)="L",R281&lt;&gt;"LIGNE")),"",IF(UPPER(TRIM(W281))="QS","Qt. suffisante",IF(AJ281="","",IF(AF281="MASSE",IF(AJ281&gt;=1,"Kg","g"),IF(AF281="VOLUME",IF(AJ281&gt;=1,"L","cl"),IFERROR(VLOOKUP(UPPER(TRIM(V281)),AP4:AS49,4,FALSE),V281))))))</f>
        <v/>
      </c>
      <c r="Z281" s="78" t="str">
        <f t="shared" si="63"/>
        <v/>
      </c>
      <c r="AA281" s="45" t="str">
        <f>IF(NOT(AND(LEFT(R281,1)="L",R281&lt;&gt;"LIGNE")),"",IF(UPPER(TRIM(W281))="QS","Qt. suffisante",IF(AI281="","",IF(AF281="MASSE",IF(AI281&gt;=1,"Kg","g"),IF(AF281="VOLUME",IF(AI281&gt;=1,"L","cl"),IFERROR(VLOOKUP(UPPER(TRIM(V281)),AP4:AS49,4,FALSE),V281))))))</f>
        <v/>
      </c>
      <c r="AB281" s="47" t="str">
        <f t="shared" si="59"/>
        <v/>
      </c>
      <c r="AC281" s="47" t="str">
        <f t="shared" si="60"/>
        <v/>
      </c>
      <c r="AD281" s="47" t="str">
        <f t="shared" si="64"/>
        <v/>
      </c>
      <c r="AE281" s="1"/>
      <c r="AF281" s="48" t="str">
        <f>IF(NOT(AND(LEFT(R281,1)="L",R281&lt;&gt;"LIGNE")),"",IFERROR(VLOOKUP(UPPER(TRIM(V281)),AP4:AS49,2,FALSE),""))</f>
        <v/>
      </c>
      <c r="AG281" s="49" t="str">
        <f>IF(NOT(AND(LEFT(R281,1)="L",R281&lt;&gt;"LIGNE")),"",IFERROR(VLOOKUP(UPPER(TRIM(V281)),AP4:AS49,3,FALSE),""))</f>
        <v/>
      </c>
      <c r="AH281" s="49" t="str">
        <f t="shared" si="61"/>
        <v/>
      </c>
      <c r="AI281" s="49" t="str">
        <f t="shared" si="65"/>
        <v/>
      </c>
      <c r="AJ281" s="49" t="str">
        <f t="shared" si="66"/>
        <v/>
      </c>
      <c r="AK281" s="40" t="str">
        <f>IF(R281="RECETTE","",IF(R281="PRINCIPAL AUTEUR",IF(OR(S281="",T281="",V281="",W281="",S281=0),"",IFERROR(IF(OR(VLOOKUP(UPPER(TRIM(SUBSTITUTE(T281,CHAR(160)," "))),AP4:AS49,2,FALSE)&lt;&gt;VLOOKUP(UPPER(TRIM(SUBSTITUTE(W281,CHAR(160)," "))),AP4:AS49,2,FALSE),AND(VLOOKUP(UPPER(TRIM(SUBSTITUTE(T281,CHAR(160)," "))),AP4:AS49,2,FALSE)="AUTRE",UPPER(TRIM(SUBSTITUTE(T281,CHAR(160)," ")))&lt;&gt;UPPER(TRIM(SUBSTITUTE(W281,CHAR(160)," "))))),"",(V281*VLOOKUP(UPPER(TRIM(SUBSTITUTE(W281,CHAR(160)," "))),AP4:AS49,3,FALSE))/(S281*VLOOKUP(UPPER(TRIM(SUBSTITUTE(T281,CHAR(160)," "))),AP4:AS49,3,FALSE))),"")),IFERROR(AK280,"")))</f>
        <v/>
      </c>
      <c r="AL281" s="40" t="str">
        <f t="shared" si="67"/>
        <v/>
      </c>
      <c r="AM281" s="50">
        <f t="shared" si="68"/>
        <v>0</v>
      </c>
      <c r="AN281" s="1"/>
      <c r="AO281" s="1"/>
      <c r="AP281" s="66" t="s">
        <v>465</v>
      </c>
      <c r="AQ281" s="1"/>
      <c r="AR281" s="1"/>
      <c r="AS281" s="1"/>
      <c r="BJ281" s="229">
        <v>1</v>
      </c>
    </row>
    <row r="282" spans="1:62" ht="20.100000000000001" customHeight="1" x14ac:dyDescent="0.25">
      <c r="A282" s="232" t="s">
        <v>237</v>
      </c>
      <c r="B282" s="178">
        <f t="shared" si="57"/>
        <v>0</v>
      </c>
      <c r="C282" s="156"/>
      <c r="D282" s="157"/>
      <c r="E282" s="157"/>
      <c r="F282" s="157"/>
      <c r="G282" s="157"/>
      <c r="H282" s="157"/>
      <c r="I282" s="158"/>
      <c r="J282" s="131" t="s">
        <v>237</v>
      </c>
      <c r="K282" s="255" t="str">
        <f t="shared" si="58"/>
        <v>►</v>
      </c>
      <c r="L282" s="341"/>
      <c r="M282" s="341"/>
      <c r="N282" s="341"/>
      <c r="O282" s="341"/>
      <c r="P282" s="341"/>
      <c r="Q282" s="1"/>
      <c r="R282" s="1"/>
      <c r="S282" s="77"/>
      <c r="T282" s="77"/>
      <c r="U282" s="77"/>
      <c r="V282" s="77"/>
      <c r="W282" s="1"/>
      <c r="X282" s="46" t="str">
        <f t="shared" si="62"/>
        <v/>
      </c>
      <c r="Y282" s="46" t="str">
        <f>IF(NOT(AND(LEFT(R282,1)="L",R282&lt;&gt;"LIGNE")),"",IF(UPPER(TRIM(W282))="QS","Qt. suffisante",IF(AJ282="","",IF(AF282="MASSE",IF(AJ282&gt;=1,"Kg","g"),IF(AF282="VOLUME",IF(AJ282&gt;=1,"L","cl"),IFERROR(VLOOKUP(UPPER(TRIM(V282)),AP4:AS49,4,FALSE),V282))))))</f>
        <v/>
      </c>
      <c r="Z282" s="78" t="str">
        <f t="shared" si="63"/>
        <v/>
      </c>
      <c r="AA282" s="45" t="str">
        <f>IF(NOT(AND(LEFT(R282,1)="L",R282&lt;&gt;"LIGNE")),"",IF(UPPER(TRIM(W282))="QS","Qt. suffisante",IF(AI282="","",IF(AF282="MASSE",IF(AI282&gt;=1,"Kg","g"),IF(AF282="VOLUME",IF(AI282&gt;=1,"L","cl"),IFERROR(VLOOKUP(UPPER(TRIM(V282)),AP4:AS49,4,FALSE),V282))))))</f>
        <v/>
      </c>
      <c r="AB282" s="47" t="str">
        <f t="shared" si="59"/>
        <v/>
      </c>
      <c r="AC282" s="47" t="str">
        <f t="shared" si="60"/>
        <v/>
      </c>
      <c r="AD282" s="47" t="str">
        <f t="shared" si="64"/>
        <v/>
      </c>
      <c r="AE282" s="1"/>
      <c r="AF282" s="48" t="str">
        <f>IF(NOT(AND(LEFT(R282,1)="L",R282&lt;&gt;"LIGNE")),"",IFERROR(VLOOKUP(UPPER(TRIM(V282)),AP4:AS49,2,FALSE),""))</f>
        <v/>
      </c>
      <c r="AG282" s="49" t="str">
        <f>IF(NOT(AND(LEFT(R282,1)="L",R282&lt;&gt;"LIGNE")),"",IFERROR(VLOOKUP(UPPER(TRIM(V282)),AP4:AS49,3,FALSE),""))</f>
        <v/>
      </c>
      <c r="AH282" s="49" t="str">
        <f t="shared" si="61"/>
        <v/>
      </c>
      <c r="AI282" s="49" t="str">
        <f t="shared" si="65"/>
        <v/>
      </c>
      <c r="AJ282" s="49" t="str">
        <f t="shared" si="66"/>
        <v/>
      </c>
      <c r="AK282" s="40" t="str">
        <f>IF(R282="RECETTE","",IF(R282="PRINCIPAL AUTEUR",IF(OR(S282="",T282="",V282="",W282="",S282=0),"",IFERROR(IF(OR(VLOOKUP(UPPER(TRIM(SUBSTITUTE(T282,CHAR(160)," "))),AP4:AS49,2,FALSE)&lt;&gt;VLOOKUP(UPPER(TRIM(SUBSTITUTE(W282,CHAR(160)," "))),AP4:AS49,2,FALSE),AND(VLOOKUP(UPPER(TRIM(SUBSTITUTE(T282,CHAR(160)," "))),AP4:AS49,2,FALSE)="AUTRE",UPPER(TRIM(SUBSTITUTE(T282,CHAR(160)," ")))&lt;&gt;UPPER(TRIM(SUBSTITUTE(W282,CHAR(160)," "))))),"",(V282*VLOOKUP(UPPER(TRIM(SUBSTITUTE(W282,CHAR(160)," "))),AP4:AS49,3,FALSE))/(S282*VLOOKUP(UPPER(TRIM(SUBSTITUTE(T282,CHAR(160)," "))),AP4:AS49,3,FALSE))),"")),IFERROR(AK281,"")))</f>
        <v/>
      </c>
      <c r="AL282" s="40" t="str">
        <f t="shared" si="67"/>
        <v/>
      </c>
      <c r="AM282" s="50">
        <f t="shared" si="68"/>
        <v>0</v>
      </c>
      <c r="AN282" s="1"/>
      <c r="AO282" s="1"/>
      <c r="AP282" s="66" t="s">
        <v>466</v>
      </c>
      <c r="AQ282" s="1"/>
      <c r="AR282" s="1"/>
      <c r="AS282" s="1"/>
      <c r="BJ282" s="229">
        <v>1</v>
      </c>
    </row>
    <row r="283" spans="1:62" ht="20.100000000000001" customHeight="1" x14ac:dyDescent="0.25">
      <c r="A283" s="232" t="s">
        <v>237</v>
      </c>
      <c r="B283" s="178">
        <f t="shared" si="57"/>
        <v>0</v>
      </c>
      <c r="C283" s="156"/>
      <c r="D283" s="157"/>
      <c r="E283" s="157"/>
      <c r="F283" s="157"/>
      <c r="G283" s="157"/>
      <c r="H283" s="157"/>
      <c r="I283" s="158"/>
      <c r="J283" s="131" t="s">
        <v>237</v>
      </c>
      <c r="K283" s="255" t="str">
        <f t="shared" si="58"/>
        <v>►</v>
      </c>
      <c r="L283" s="341"/>
      <c r="M283" s="341"/>
      <c r="N283" s="341"/>
      <c r="O283" s="341"/>
      <c r="P283" s="341"/>
      <c r="Q283" s="1"/>
      <c r="R283" s="1"/>
      <c r="S283" s="77"/>
      <c r="T283" s="77"/>
      <c r="U283" s="77"/>
      <c r="V283" s="77"/>
      <c r="W283" s="1"/>
      <c r="X283" s="46" t="str">
        <f t="shared" si="62"/>
        <v/>
      </c>
      <c r="Y283" s="46" t="str">
        <f>IF(NOT(AND(LEFT(R283,1)="L",R283&lt;&gt;"LIGNE")),"",IF(UPPER(TRIM(W283))="QS","Qt. suffisante",IF(AJ283="","",IF(AF283="MASSE",IF(AJ283&gt;=1,"Kg","g"),IF(AF283="VOLUME",IF(AJ283&gt;=1,"L","cl"),IFERROR(VLOOKUP(UPPER(TRIM(V283)),AP4:AS49,4,FALSE),V283))))))</f>
        <v/>
      </c>
      <c r="Z283" s="78" t="str">
        <f t="shared" si="63"/>
        <v/>
      </c>
      <c r="AA283" s="45" t="str">
        <f>IF(NOT(AND(LEFT(R283,1)="L",R283&lt;&gt;"LIGNE")),"",IF(UPPER(TRIM(W283))="QS","Qt. suffisante",IF(AI283="","",IF(AF283="MASSE",IF(AI283&gt;=1,"Kg","g"),IF(AF283="VOLUME",IF(AI283&gt;=1,"L","cl"),IFERROR(VLOOKUP(UPPER(TRIM(V283)),AP4:AS49,4,FALSE),V283))))))</f>
        <v/>
      </c>
      <c r="AB283" s="47" t="str">
        <f t="shared" si="59"/>
        <v/>
      </c>
      <c r="AC283" s="47" t="str">
        <f t="shared" si="60"/>
        <v/>
      </c>
      <c r="AD283" s="47" t="str">
        <f t="shared" si="64"/>
        <v/>
      </c>
      <c r="AE283" s="1"/>
      <c r="AF283" s="48" t="str">
        <f>IF(NOT(AND(LEFT(R283,1)="L",R283&lt;&gt;"LIGNE")),"",IFERROR(VLOOKUP(UPPER(TRIM(V283)),AP4:AS49,2,FALSE),""))</f>
        <v/>
      </c>
      <c r="AG283" s="49" t="str">
        <f>IF(NOT(AND(LEFT(R283,1)="L",R283&lt;&gt;"LIGNE")),"",IFERROR(VLOOKUP(UPPER(TRIM(V283)),AP4:AS49,3,FALSE),""))</f>
        <v/>
      </c>
      <c r="AH283" s="49" t="str">
        <f t="shared" si="61"/>
        <v/>
      </c>
      <c r="AI283" s="49" t="str">
        <f t="shared" si="65"/>
        <v/>
      </c>
      <c r="AJ283" s="49" t="str">
        <f t="shared" si="66"/>
        <v/>
      </c>
      <c r="AK283" s="40" t="str">
        <f>IF(R283="RECETTE","",IF(R283="PRINCIPAL AUTEUR",IF(OR(S283="",T283="",V283="",W283="",S283=0),"",IFERROR(IF(OR(VLOOKUP(UPPER(TRIM(SUBSTITUTE(T283,CHAR(160)," "))),AP4:AS49,2,FALSE)&lt;&gt;VLOOKUP(UPPER(TRIM(SUBSTITUTE(W283,CHAR(160)," "))),AP4:AS49,2,FALSE),AND(VLOOKUP(UPPER(TRIM(SUBSTITUTE(T283,CHAR(160)," "))),AP4:AS49,2,FALSE)="AUTRE",UPPER(TRIM(SUBSTITUTE(T283,CHAR(160)," ")))&lt;&gt;UPPER(TRIM(SUBSTITUTE(W283,CHAR(160)," "))))),"",(V283*VLOOKUP(UPPER(TRIM(SUBSTITUTE(W283,CHAR(160)," "))),AP4:AS49,3,FALSE))/(S283*VLOOKUP(UPPER(TRIM(SUBSTITUTE(T283,CHAR(160)," "))),AP4:AS49,3,FALSE))),"")),IFERROR(AK282,"")))</f>
        <v/>
      </c>
      <c r="AL283" s="40" t="str">
        <f t="shared" si="67"/>
        <v/>
      </c>
      <c r="AM283" s="50">
        <f t="shared" si="68"/>
        <v>0</v>
      </c>
      <c r="AN283" s="1"/>
      <c r="AO283" s="1"/>
      <c r="AP283" s="66" t="s">
        <v>467</v>
      </c>
      <c r="AQ283" s="1"/>
      <c r="AR283" s="1"/>
      <c r="AS283" s="1"/>
      <c r="BJ283" s="229">
        <v>1</v>
      </c>
    </row>
    <row r="284" spans="1:62" ht="20.100000000000001" customHeight="1" x14ac:dyDescent="0.25">
      <c r="A284" s="232" t="s">
        <v>237</v>
      </c>
      <c r="B284" s="178">
        <f t="shared" si="57"/>
        <v>0</v>
      </c>
      <c r="C284" s="156"/>
      <c r="D284" s="157"/>
      <c r="E284" s="157"/>
      <c r="F284" s="157"/>
      <c r="G284" s="157"/>
      <c r="H284" s="157"/>
      <c r="I284" s="158"/>
      <c r="J284" s="131" t="s">
        <v>237</v>
      </c>
      <c r="K284" s="255" t="str">
        <f t="shared" si="58"/>
        <v>►</v>
      </c>
      <c r="L284" s="341"/>
      <c r="M284" s="341"/>
      <c r="N284" s="341"/>
      <c r="O284" s="341"/>
      <c r="P284" s="341"/>
      <c r="Q284" s="1"/>
      <c r="R284" s="1"/>
      <c r="S284" s="77"/>
      <c r="T284" s="77"/>
      <c r="U284" s="77"/>
      <c r="V284" s="77"/>
      <c r="W284" s="1"/>
      <c r="X284" s="46" t="str">
        <f t="shared" si="62"/>
        <v/>
      </c>
      <c r="Y284" s="46" t="str">
        <f>IF(NOT(AND(LEFT(R284,1)="L",R284&lt;&gt;"LIGNE")),"",IF(UPPER(TRIM(W284))="QS","Qt. suffisante",IF(AJ284="","",IF(AF284="MASSE",IF(AJ284&gt;=1,"Kg","g"),IF(AF284="VOLUME",IF(AJ284&gt;=1,"L","cl"),IFERROR(VLOOKUP(UPPER(TRIM(V284)),AP4:AS49,4,FALSE),V284))))))</f>
        <v/>
      </c>
      <c r="Z284" s="78" t="str">
        <f t="shared" si="63"/>
        <v/>
      </c>
      <c r="AA284" s="45" t="str">
        <f>IF(NOT(AND(LEFT(R284,1)="L",R284&lt;&gt;"LIGNE")),"",IF(UPPER(TRIM(W284))="QS","Qt. suffisante",IF(AI284="","",IF(AF284="MASSE",IF(AI284&gt;=1,"Kg","g"),IF(AF284="VOLUME",IF(AI284&gt;=1,"L","cl"),IFERROR(VLOOKUP(UPPER(TRIM(V284)),AP4:AS49,4,FALSE),V284))))))</f>
        <v/>
      </c>
      <c r="AB284" s="47" t="str">
        <f t="shared" si="59"/>
        <v/>
      </c>
      <c r="AC284" s="47" t="str">
        <f t="shared" si="60"/>
        <v/>
      </c>
      <c r="AD284" s="47" t="str">
        <f t="shared" si="64"/>
        <v/>
      </c>
      <c r="AE284" s="1"/>
      <c r="AF284" s="48" t="str">
        <f>IF(NOT(AND(LEFT(R284,1)="L",R284&lt;&gt;"LIGNE")),"",IFERROR(VLOOKUP(UPPER(TRIM(V284)),AP4:AS49,2,FALSE),""))</f>
        <v/>
      </c>
      <c r="AG284" s="49" t="str">
        <f>IF(NOT(AND(LEFT(R284,1)="L",R284&lt;&gt;"LIGNE")),"",IFERROR(VLOOKUP(UPPER(TRIM(V284)),AP4:AS49,3,FALSE),""))</f>
        <v/>
      </c>
      <c r="AH284" s="49" t="str">
        <f t="shared" si="61"/>
        <v/>
      </c>
      <c r="AI284" s="49" t="str">
        <f t="shared" si="65"/>
        <v/>
      </c>
      <c r="AJ284" s="49" t="str">
        <f t="shared" si="66"/>
        <v/>
      </c>
      <c r="AK284" s="40" t="str">
        <f>IF(R284="RECETTE","",IF(R284="PRINCIPAL AUTEUR",IF(OR(S284="",T284="",V284="",W284="",S284=0),"",IFERROR(IF(OR(VLOOKUP(UPPER(TRIM(SUBSTITUTE(T284,CHAR(160)," "))),AP4:AS49,2,FALSE)&lt;&gt;VLOOKUP(UPPER(TRIM(SUBSTITUTE(W284,CHAR(160)," "))),AP4:AS49,2,FALSE),AND(VLOOKUP(UPPER(TRIM(SUBSTITUTE(T284,CHAR(160)," "))),AP4:AS49,2,FALSE)="AUTRE",UPPER(TRIM(SUBSTITUTE(T284,CHAR(160)," ")))&lt;&gt;UPPER(TRIM(SUBSTITUTE(W284,CHAR(160)," "))))),"",(V284*VLOOKUP(UPPER(TRIM(SUBSTITUTE(W284,CHAR(160)," "))),AP4:AS49,3,FALSE))/(S284*VLOOKUP(UPPER(TRIM(SUBSTITUTE(T284,CHAR(160)," "))),AP4:AS49,3,FALSE))),"")),IFERROR(AK283,"")))</f>
        <v/>
      </c>
      <c r="AL284" s="40" t="str">
        <f t="shared" si="67"/>
        <v/>
      </c>
      <c r="AM284" s="50">
        <f t="shared" si="68"/>
        <v>0</v>
      </c>
      <c r="AN284" s="1"/>
      <c r="AO284" s="1"/>
      <c r="AP284" s="66" t="s">
        <v>468</v>
      </c>
      <c r="AQ284" s="1"/>
      <c r="AR284" s="1"/>
      <c r="AS284" s="1"/>
      <c r="BJ284" s="229">
        <v>1</v>
      </c>
    </row>
    <row r="285" spans="1:62" ht="20.100000000000001" customHeight="1" x14ac:dyDescent="0.25">
      <c r="A285" s="232" t="s">
        <v>237</v>
      </c>
      <c r="B285" s="178">
        <f t="shared" si="57"/>
        <v>0</v>
      </c>
      <c r="C285" s="156"/>
      <c r="D285" s="157"/>
      <c r="E285" s="157"/>
      <c r="F285" s="157"/>
      <c r="G285" s="157"/>
      <c r="H285" s="157"/>
      <c r="I285" s="158"/>
      <c r="J285" s="131" t="s">
        <v>237</v>
      </c>
      <c r="K285" s="255" t="str">
        <f t="shared" si="58"/>
        <v>►</v>
      </c>
      <c r="L285" s="341"/>
      <c r="M285" s="341"/>
      <c r="N285" s="341"/>
      <c r="O285" s="341"/>
      <c r="P285" s="341"/>
      <c r="Q285" s="1"/>
      <c r="R285" s="1"/>
      <c r="S285" s="77"/>
      <c r="T285" s="77"/>
      <c r="U285" s="77"/>
      <c r="V285" s="77"/>
      <c r="W285" s="1"/>
      <c r="X285" s="46" t="str">
        <f t="shared" si="62"/>
        <v/>
      </c>
      <c r="Y285" s="46" t="str">
        <f>IF(NOT(AND(LEFT(R285,1)="L",R285&lt;&gt;"LIGNE")),"",IF(UPPER(TRIM(W285))="QS","Qt. suffisante",IF(AJ285="","",IF(AF285="MASSE",IF(AJ285&gt;=1,"Kg","g"),IF(AF285="VOLUME",IF(AJ285&gt;=1,"L","cl"),IFERROR(VLOOKUP(UPPER(TRIM(V285)),AP4:AS49,4,FALSE),V285))))))</f>
        <v/>
      </c>
      <c r="Z285" s="78" t="str">
        <f t="shared" si="63"/>
        <v/>
      </c>
      <c r="AA285" s="45" t="str">
        <f>IF(NOT(AND(LEFT(R285,1)="L",R285&lt;&gt;"LIGNE")),"",IF(UPPER(TRIM(W285))="QS","Qt. suffisante",IF(AI285="","",IF(AF285="MASSE",IF(AI285&gt;=1,"Kg","g"),IF(AF285="VOLUME",IF(AI285&gt;=1,"L","cl"),IFERROR(VLOOKUP(UPPER(TRIM(V285)),AP4:AS49,4,FALSE),V285))))))</f>
        <v/>
      </c>
      <c r="AB285" s="47" t="str">
        <f t="shared" si="59"/>
        <v/>
      </c>
      <c r="AC285" s="47" t="str">
        <f t="shared" si="60"/>
        <v/>
      </c>
      <c r="AD285" s="47" t="str">
        <f t="shared" si="64"/>
        <v/>
      </c>
      <c r="AE285" s="1"/>
      <c r="AF285" s="48" t="str">
        <f>IF(NOT(AND(LEFT(R285,1)="L",R285&lt;&gt;"LIGNE")),"",IFERROR(VLOOKUP(UPPER(TRIM(V285)),AP4:AS49,2,FALSE),""))</f>
        <v/>
      </c>
      <c r="AG285" s="49" t="str">
        <f>IF(NOT(AND(LEFT(R285,1)="L",R285&lt;&gt;"LIGNE")),"",IFERROR(VLOOKUP(UPPER(TRIM(V285)),AP4:AS49,3,FALSE),""))</f>
        <v/>
      </c>
      <c r="AH285" s="49" t="str">
        <f t="shared" si="61"/>
        <v/>
      </c>
      <c r="AI285" s="49" t="str">
        <f t="shared" si="65"/>
        <v/>
      </c>
      <c r="AJ285" s="49" t="str">
        <f t="shared" si="66"/>
        <v/>
      </c>
      <c r="AK285" s="40" t="str">
        <f>IF(R285="RECETTE","",IF(R285="PRINCIPAL AUTEUR",IF(OR(S285="",T285="",V285="",W285="",S285=0),"",IFERROR(IF(OR(VLOOKUP(UPPER(TRIM(SUBSTITUTE(T285,CHAR(160)," "))),AP4:AS49,2,FALSE)&lt;&gt;VLOOKUP(UPPER(TRIM(SUBSTITUTE(W285,CHAR(160)," "))),AP4:AS49,2,FALSE),AND(VLOOKUP(UPPER(TRIM(SUBSTITUTE(T285,CHAR(160)," "))),AP4:AS49,2,FALSE)="AUTRE",UPPER(TRIM(SUBSTITUTE(T285,CHAR(160)," ")))&lt;&gt;UPPER(TRIM(SUBSTITUTE(W285,CHAR(160)," "))))),"",(V285*VLOOKUP(UPPER(TRIM(SUBSTITUTE(W285,CHAR(160)," "))),AP4:AS49,3,FALSE))/(S285*VLOOKUP(UPPER(TRIM(SUBSTITUTE(T285,CHAR(160)," "))),AP4:AS49,3,FALSE))),"")),IFERROR(AK284,"")))</f>
        <v/>
      </c>
      <c r="AL285" s="40" t="str">
        <f t="shared" si="67"/>
        <v/>
      </c>
      <c r="AM285" s="50">
        <f t="shared" si="68"/>
        <v>0</v>
      </c>
      <c r="AN285" s="1"/>
      <c r="AO285" s="1"/>
      <c r="AP285" s="75" t="s">
        <v>110</v>
      </c>
      <c r="AQ285" s="1"/>
      <c r="AR285" s="1"/>
      <c r="AS285" s="1"/>
      <c r="BJ285" s="229">
        <v>1</v>
      </c>
    </row>
    <row r="286" spans="1:62" ht="20.100000000000001" customHeight="1" x14ac:dyDescent="0.25">
      <c r="A286" s="232" t="s">
        <v>237</v>
      </c>
      <c r="B286" s="178">
        <f t="shared" si="57"/>
        <v>0</v>
      </c>
      <c r="C286" s="156"/>
      <c r="D286" s="157"/>
      <c r="E286" s="157"/>
      <c r="F286" s="157"/>
      <c r="G286" s="157"/>
      <c r="H286" s="157"/>
      <c r="I286" s="158"/>
      <c r="J286" s="131" t="s">
        <v>237</v>
      </c>
      <c r="K286" s="255" t="str">
        <f t="shared" si="58"/>
        <v>►</v>
      </c>
      <c r="L286" s="341"/>
      <c r="M286" s="341"/>
      <c r="N286" s="341"/>
      <c r="O286" s="341"/>
      <c r="P286" s="341"/>
      <c r="Q286" s="1"/>
      <c r="R286" s="1"/>
      <c r="S286" s="77"/>
      <c r="T286" s="77"/>
      <c r="U286" s="77"/>
      <c r="V286" s="77"/>
      <c r="W286" s="1"/>
      <c r="X286" s="46" t="str">
        <f t="shared" si="62"/>
        <v/>
      </c>
      <c r="Y286" s="46" t="str">
        <f>IF(NOT(AND(LEFT(R286,1)="L",R286&lt;&gt;"LIGNE")),"",IF(UPPER(TRIM(W286))="QS","Qt. suffisante",IF(AJ286="","",IF(AF286="MASSE",IF(AJ286&gt;=1,"Kg","g"),IF(AF286="VOLUME",IF(AJ286&gt;=1,"L","cl"),IFERROR(VLOOKUP(UPPER(TRIM(V286)),AP4:AS49,4,FALSE),V286))))))</f>
        <v/>
      </c>
      <c r="Z286" s="78" t="str">
        <f t="shared" si="63"/>
        <v/>
      </c>
      <c r="AA286" s="45" t="str">
        <f>IF(NOT(AND(LEFT(R286,1)="L",R286&lt;&gt;"LIGNE")),"",IF(UPPER(TRIM(W286))="QS","Qt. suffisante",IF(AI286="","",IF(AF286="MASSE",IF(AI286&gt;=1,"Kg","g"),IF(AF286="VOLUME",IF(AI286&gt;=1,"L","cl"),IFERROR(VLOOKUP(UPPER(TRIM(V286)),AP4:AS49,4,FALSE),V286))))))</f>
        <v/>
      </c>
      <c r="AB286" s="47" t="str">
        <f t="shared" si="59"/>
        <v/>
      </c>
      <c r="AC286" s="47" t="str">
        <f t="shared" si="60"/>
        <v/>
      </c>
      <c r="AD286" s="47" t="str">
        <f t="shared" si="64"/>
        <v/>
      </c>
      <c r="AE286" s="1"/>
      <c r="AF286" s="48" t="str">
        <f>IF(NOT(AND(LEFT(R286,1)="L",R286&lt;&gt;"LIGNE")),"",IFERROR(VLOOKUP(UPPER(TRIM(V286)),AP4:AS49,2,FALSE),""))</f>
        <v/>
      </c>
      <c r="AG286" s="49" t="str">
        <f>IF(NOT(AND(LEFT(R286,1)="L",R286&lt;&gt;"LIGNE")),"",IFERROR(VLOOKUP(UPPER(TRIM(V286)),AP4:AS49,3,FALSE),""))</f>
        <v/>
      </c>
      <c r="AH286" s="49" t="str">
        <f t="shared" si="61"/>
        <v/>
      </c>
      <c r="AI286" s="49" t="str">
        <f t="shared" si="65"/>
        <v/>
      </c>
      <c r="AJ286" s="49" t="str">
        <f t="shared" si="66"/>
        <v/>
      </c>
      <c r="AK286" s="40" t="str">
        <f>IF(R286="RECETTE","",IF(R286="PRINCIPAL AUTEUR",IF(OR(S286="",T286="",V286="",W286="",S286=0),"",IFERROR(IF(OR(VLOOKUP(UPPER(TRIM(SUBSTITUTE(T286,CHAR(160)," "))),AP4:AS49,2,FALSE)&lt;&gt;VLOOKUP(UPPER(TRIM(SUBSTITUTE(W286,CHAR(160)," "))),AP4:AS49,2,FALSE),AND(VLOOKUP(UPPER(TRIM(SUBSTITUTE(T286,CHAR(160)," "))),AP4:AS49,2,FALSE)="AUTRE",UPPER(TRIM(SUBSTITUTE(T286,CHAR(160)," ")))&lt;&gt;UPPER(TRIM(SUBSTITUTE(W286,CHAR(160)," "))))),"",(V286*VLOOKUP(UPPER(TRIM(SUBSTITUTE(W286,CHAR(160)," "))),AP4:AS49,3,FALSE))/(S286*VLOOKUP(UPPER(TRIM(SUBSTITUTE(T286,CHAR(160)," "))),AP4:AS49,3,FALSE))),"")),IFERROR(AK285,"")))</f>
        <v/>
      </c>
      <c r="AL286" s="40" t="str">
        <f t="shared" si="67"/>
        <v/>
      </c>
      <c r="AM286" s="50">
        <f t="shared" si="68"/>
        <v>0</v>
      </c>
      <c r="AN286" s="1"/>
      <c r="AO286" s="1"/>
      <c r="AP286" s="15" t="s">
        <v>323</v>
      </c>
      <c r="AQ286" s="1"/>
      <c r="AR286" s="1"/>
      <c r="AS286" s="1"/>
      <c r="BJ286" s="229">
        <v>1</v>
      </c>
    </row>
    <row r="287" spans="1:62" ht="20.100000000000001" customHeight="1" x14ac:dyDescent="0.25">
      <c r="A287" s="232" t="s">
        <v>237</v>
      </c>
      <c r="B287" s="178">
        <f t="shared" si="57"/>
        <v>0</v>
      </c>
      <c r="C287" s="156"/>
      <c r="D287" s="157"/>
      <c r="E287" s="157"/>
      <c r="F287" s="157"/>
      <c r="G287" s="157"/>
      <c r="H287" s="157"/>
      <c r="I287" s="158"/>
      <c r="J287" s="131" t="s">
        <v>237</v>
      </c>
      <c r="K287" s="255" t="str">
        <f t="shared" si="58"/>
        <v>►</v>
      </c>
      <c r="L287" s="341"/>
      <c r="M287" s="341"/>
      <c r="N287" s="341"/>
      <c r="O287" s="341"/>
      <c r="P287" s="341"/>
      <c r="Q287" s="1"/>
      <c r="R287" s="1"/>
      <c r="S287" s="77"/>
      <c r="T287" s="77"/>
      <c r="U287" s="77"/>
      <c r="V287" s="77"/>
      <c r="W287" s="1"/>
      <c r="X287" s="46" t="str">
        <f t="shared" si="62"/>
        <v/>
      </c>
      <c r="Y287" s="46" t="str">
        <f>IF(NOT(AND(LEFT(R287,1)="L",R287&lt;&gt;"LIGNE")),"",IF(UPPER(TRIM(W287))="QS","Qt. suffisante",IF(AJ287="","",IF(AF287="MASSE",IF(AJ287&gt;=1,"Kg","g"),IF(AF287="VOLUME",IF(AJ287&gt;=1,"L","cl"),IFERROR(VLOOKUP(UPPER(TRIM(V287)),AP4:AS49,4,FALSE),V287))))))</f>
        <v/>
      </c>
      <c r="Z287" s="78" t="str">
        <f t="shared" si="63"/>
        <v/>
      </c>
      <c r="AA287" s="45" t="str">
        <f>IF(NOT(AND(LEFT(R287,1)="L",R287&lt;&gt;"LIGNE")),"",IF(UPPER(TRIM(W287))="QS","Qt. suffisante",IF(AI287="","",IF(AF287="MASSE",IF(AI287&gt;=1,"Kg","g"),IF(AF287="VOLUME",IF(AI287&gt;=1,"L","cl"),IFERROR(VLOOKUP(UPPER(TRIM(V287)),AP4:AS49,4,FALSE),V287))))))</f>
        <v/>
      </c>
      <c r="AB287" s="47" t="str">
        <f t="shared" si="59"/>
        <v/>
      </c>
      <c r="AC287" s="47" t="str">
        <f t="shared" si="60"/>
        <v/>
      </c>
      <c r="AD287" s="47" t="str">
        <f t="shared" si="64"/>
        <v/>
      </c>
      <c r="AE287" s="1"/>
      <c r="AF287" s="48" t="str">
        <f>IF(NOT(AND(LEFT(R287,1)="L",R287&lt;&gt;"LIGNE")),"",IFERROR(VLOOKUP(UPPER(TRIM(V287)),AP4:AS49,2,FALSE),""))</f>
        <v/>
      </c>
      <c r="AG287" s="49" t="str">
        <f>IF(NOT(AND(LEFT(R287,1)="L",R287&lt;&gt;"LIGNE")),"",IFERROR(VLOOKUP(UPPER(TRIM(V287)),AP4:AS49,3,FALSE),""))</f>
        <v/>
      </c>
      <c r="AH287" s="49" t="str">
        <f t="shared" si="61"/>
        <v/>
      </c>
      <c r="AI287" s="49" t="str">
        <f t="shared" si="65"/>
        <v/>
      </c>
      <c r="AJ287" s="49" t="str">
        <f t="shared" si="66"/>
        <v/>
      </c>
      <c r="AK287" s="40" t="str">
        <f>IF(R287="RECETTE","",IF(R287="PRINCIPAL AUTEUR",IF(OR(S287="",T287="",V287="",W287="",S287=0),"",IFERROR(IF(OR(VLOOKUP(UPPER(TRIM(SUBSTITUTE(T287,CHAR(160)," "))),AP4:AS49,2,FALSE)&lt;&gt;VLOOKUP(UPPER(TRIM(SUBSTITUTE(W287,CHAR(160)," "))),AP4:AS49,2,FALSE),AND(VLOOKUP(UPPER(TRIM(SUBSTITUTE(T287,CHAR(160)," "))),AP4:AS49,2,FALSE)="AUTRE",UPPER(TRIM(SUBSTITUTE(T287,CHAR(160)," ")))&lt;&gt;UPPER(TRIM(SUBSTITUTE(W287,CHAR(160)," "))))),"",(V287*VLOOKUP(UPPER(TRIM(SUBSTITUTE(W287,CHAR(160)," "))),AP4:AS49,3,FALSE))/(S287*VLOOKUP(UPPER(TRIM(SUBSTITUTE(T287,CHAR(160)," "))),AP4:AS49,3,FALSE))),"")),IFERROR(AK286,"")))</f>
        <v/>
      </c>
      <c r="AL287" s="40" t="str">
        <f t="shared" si="67"/>
        <v/>
      </c>
      <c r="AM287" s="50">
        <f t="shared" si="68"/>
        <v>0</v>
      </c>
      <c r="AN287" s="1"/>
      <c r="AO287" s="1"/>
      <c r="AP287" s="21" t="s">
        <v>272</v>
      </c>
      <c r="AQ287" s="1"/>
      <c r="AR287" s="1"/>
      <c r="AS287" s="1"/>
      <c r="BJ287" s="229">
        <v>1</v>
      </c>
    </row>
    <row r="288" spans="1:62" ht="20.100000000000001" customHeight="1" x14ac:dyDescent="0.25">
      <c r="A288" s="232" t="s">
        <v>237</v>
      </c>
      <c r="B288" s="178">
        <f t="shared" si="57"/>
        <v>0</v>
      </c>
      <c r="C288" s="156"/>
      <c r="D288" s="157"/>
      <c r="E288" s="157"/>
      <c r="F288" s="157"/>
      <c r="G288" s="157"/>
      <c r="H288" s="157"/>
      <c r="I288" s="158"/>
      <c r="J288" s="131" t="s">
        <v>237</v>
      </c>
      <c r="K288" s="255" t="str">
        <f t="shared" si="58"/>
        <v>►</v>
      </c>
      <c r="L288" s="341"/>
      <c r="M288" s="341"/>
      <c r="N288" s="341"/>
      <c r="O288" s="341"/>
      <c r="P288" s="341"/>
      <c r="Q288" s="1"/>
      <c r="R288" s="1"/>
      <c r="S288" s="77"/>
      <c r="T288" s="77"/>
      <c r="U288" s="77"/>
      <c r="V288" s="77"/>
      <c r="W288" s="1"/>
      <c r="X288" s="46" t="str">
        <f t="shared" si="62"/>
        <v/>
      </c>
      <c r="Y288" s="46" t="str">
        <f>IF(NOT(AND(LEFT(R288,1)="L",R288&lt;&gt;"LIGNE")),"",IF(UPPER(TRIM(W288))="QS","Qt. suffisante",IF(AJ288="","",IF(AF288="MASSE",IF(AJ288&gt;=1,"Kg","g"),IF(AF288="VOLUME",IF(AJ288&gt;=1,"L","cl"),IFERROR(VLOOKUP(UPPER(TRIM(V288)),AP4:AS49,4,FALSE),V288))))))</f>
        <v/>
      </c>
      <c r="Z288" s="78" t="str">
        <f t="shared" si="63"/>
        <v/>
      </c>
      <c r="AA288" s="45" t="str">
        <f>IF(NOT(AND(LEFT(R288,1)="L",R288&lt;&gt;"LIGNE")),"",IF(UPPER(TRIM(W288))="QS","Qt. suffisante",IF(AI288="","",IF(AF288="MASSE",IF(AI288&gt;=1,"Kg","g"),IF(AF288="VOLUME",IF(AI288&gt;=1,"L","cl"),IFERROR(VLOOKUP(UPPER(TRIM(V288)),AP4:AS49,4,FALSE),V288))))))</f>
        <v/>
      </c>
      <c r="AB288" s="47" t="str">
        <f t="shared" si="59"/>
        <v/>
      </c>
      <c r="AC288" s="47" t="str">
        <f t="shared" si="60"/>
        <v/>
      </c>
      <c r="AD288" s="47" t="str">
        <f t="shared" si="64"/>
        <v/>
      </c>
      <c r="AE288" s="1"/>
      <c r="AF288" s="48" t="str">
        <f>IF(NOT(AND(LEFT(R288,1)="L",R288&lt;&gt;"LIGNE")),"",IFERROR(VLOOKUP(UPPER(TRIM(V288)),AP4:AS49,2,FALSE),""))</f>
        <v/>
      </c>
      <c r="AG288" s="49" t="str">
        <f>IF(NOT(AND(LEFT(R288,1)="L",R288&lt;&gt;"LIGNE")),"",IFERROR(VLOOKUP(UPPER(TRIM(V288)),AP4:AS49,3,FALSE),""))</f>
        <v/>
      </c>
      <c r="AH288" s="49" t="str">
        <f t="shared" si="61"/>
        <v/>
      </c>
      <c r="AI288" s="49" t="str">
        <f t="shared" si="65"/>
        <v/>
      </c>
      <c r="AJ288" s="49" t="str">
        <f t="shared" si="66"/>
        <v/>
      </c>
      <c r="AK288" s="40" t="str">
        <f>IF(R288="RECETTE","",IF(R288="PRINCIPAL AUTEUR",IF(OR(S288="",T288="",V288="",W288="",S288=0),"",IFERROR(IF(OR(VLOOKUP(UPPER(TRIM(SUBSTITUTE(T288,CHAR(160)," "))),AP4:AS49,2,FALSE)&lt;&gt;VLOOKUP(UPPER(TRIM(SUBSTITUTE(W288,CHAR(160)," "))),AP4:AS49,2,FALSE),AND(VLOOKUP(UPPER(TRIM(SUBSTITUTE(T288,CHAR(160)," "))),AP4:AS49,2,FALSE)="AUTRE",UPPER(TRIM(SUBSTITUTE(T288,CHAR(160)," ")))&lt;&gt;UPPER(TRIM(SUBSTITUTE(W288,CHAR(160)," "))))),"",(V288*VLOOKUP(UPPER(TRIM(SUBSTITUTE(W288,CHAR(160)," "))),AP4:AS49,3,FALSE))/(S288*VLOOKUP(UPPER(TRIM(SUBSTITUTE(T288,CHAR(160)," "))),AP4:AS49,3,FALSE))),"")),IFERROR(AK287,"")))</f>
        <v/>
      </c>
      <c r="AL288" s="40" t="str">
        <f t="shared" si="67"/>
        <v/>
      </c>
      <c r="AM288" s="50">
        <f t="shared" si="68"/>
        <v>0</v>
      </c>
      <c r="AN288" s="1"/>
      <c r="AO288" s="1"/>
      <c r="AP288" s="26" t="s">
        <v>469</v>
      </c>
      <c r="AQ288" s="1"/>
      <c r="AR288" s="1"/>
      <c r="AS288" s="1"/>
      <c r="BJ288" s="229">
        <v>1</v>
      </c>
    </row>
    <row r="289" spans="1:62" ht="20.100000000000001" customHeight="1" x14ac:dyDescent="0.25">
      <c r="A289" s="232" t="s">
        <v>237</v>
      </c>
      <c r="B289" s="178">
        <f t="shared" si="57"/>
        <v>0</v>
      </c>
      <c r="C289" s="156"/>
      <c r="D289" s="157"/>
      <c r="E289" s="157"/>
      <c r="F289" s="157"/>
      <c r="G289" s="157"/>
      <c r="H289" s="157"/>
      <c r="I289" s="158"/>
      <c r="J289" s="131" t="s">
        <v>237</v>
      </c>
      <c r="K289" s="255" t="str">
        <f t="shared" si="58"/>
        <v>►</v>
      </c>
      <c r="L289" s="341"/>
      <c r="M289" s="341"/>
      <c r="N289" s="341"/>
      <c r="O289" s="341"/>
      <c r="P289" s="341"/>
      <c r="Q289" s="1"/>
      <c r="R289" s="1"/>
      <c r="S289" s="77"/>
      <c r="T289" s="77"/>
      <c r="U289" s="77"/>
      <c r="V289" s="77"/>
      <c r="W289" s="1"/>
      <c r="X289" s="46" t="str">
        <f t="shared" si="62"/>
        <v/>
      </c>
      <c r="Y289" s="46" t="str">
        <f>IF(NOT(AND(LEFT(R289,1)="L",R289&lt;&gt;"LIGNE")),"",IF(UPPER(TRIM(W289))="QS","Qt. suffisante",IF(AJ289="","",IF(AF289="MASSE",IF(AJ289&gt;=1,"Kg","g"),IF(AF289="VOLUME",IF(AJ289&gt;=1,"L","cl"),IFERROR(VLOOKUP(UPPER(TRIM(V289)),AP4:AS49,4,FALSE),V289))))))</f>
        <v/>
      </c>
      <c r="Z289" s="78" t="str">
        <f t="shared" si="63"/>
        <v/>
      </c>
      <c r="AA289" s="45" t="str">
        <f>IF(NOT(AND(LEFT(R289,1)="L",R289&lt;&gt;"LIGNE")),"",IF(UPPER(TRIM(W289))="QS","Qt. suffisante",IF(AI289="","",IF(AF289="MASSE",IF(AI289&gt;=1,"Kg","g"),IF(AF289="VOLUME",IF(AI289&gt;=1,"L","cl"),IFERROR(VLOOKUP(UPPER(TRIM(V289)),AP4:AS49,4,FALSE),V289))))))</f>
        <v/>
      </c>
      <c r="AB289" s="47" t="str">
        <f t="shared" si="59"/>
        <v/>
      </c>
      <c r="AC289" s="47" t="str">
        <f t="shared" si="60"/>
        <v/>
      </c>
      <c r="AD289" s="47" t="str">
        <f t="shared" si="64"/>
        <v/>
      </c>
      <c r="AE289" s="1"/>
      <c r="AF289" s="48" t="str">
        <f>IF(NOT(AND(LEFT(R289,1)="L",R289&lt;&gt;"LIGNE")),"",IFERROR(VLOOKUP(UPPER(TRIM(V289)),AP4:AS49,2,FALSE),""))</f>
        <v/>
      </c>
      <c r="AG289" s="49" t="str">
        <f>IF(NOT(AND(LEFT(R289,1)="L",R289&lt;&gt;"LIGNE")),"",IFERROR(VLOOKUP(UPPER(TRIM(V289)),AP4:AS49,3,FALSE),""))</f>
        <v/>
      </c>
      <c r="AH289" s="49" t="str">
        <f t="shared" si="61"/>
        <v/>
      </c>
      <c r="AI289" s="49" t="str">
        <f t="shared" si="65"/>
        <v/>
      </c>
      <c r="AJ289" s="49" t="str">
        <f t="shared" si="66"/>
        <v/>
      </c>
      <c r="AK289" s="40" t="str">
        <f>IF(R289="RECETTE","",IF(R289="PRINCIPAL AUTEUR",IF(OR(S289="",T289="",V289="",W289="",S289=0),"",IFERROR(IF(OR(VLOOKUP(UPPER(TRIM(SUBSTITUTE(T289,CHAR(160)," "))),AP4:AS49,2,FALSE)&lt;&gt;VLOOKUP(UPPER(TRIM(SUBSTITUTE(W289,CHAR(160)," "))),AP4:AS49,2,FALSE),AND(VLOOKUP(UPPER(TRIM(SUBSTITUTE(T289,CHAR(160)," "))),AP4:AS49,2,FALSE)="AUTRE",UPPER(TRIM(SUBSTITUTE(T289,CHAR(160)," ")))&lt;&gt;UPPER(TRIM(SUBSTITUTE(W289,CHAR(160)," "))))),"",(V289*VLOOKUP(UPPER(TRIM(SUBSTITUTE(W289,CHAR(160)," "))),AP4:AS49,3,FALSE))/(S289*VLOOKUP(UPPER(TRIM(SUBSTITUTE(T289,CHAR(160)," "))),AP4:AS49,3,FALSE))),"")),IFERROR(AK288,"")))</f>
        <v/>
      </c>
      <c r="AL289" s="40" t="str">
        <f t="shared" si="67"/>
        <v/>
      </c>
      <c r="AM289" s="50">
        <f t="shared" si="68"/>
        <v>0</v>
      </c>
      <c r="AN289" s="1"/>
      <c r="AO289" s="1"/>
      <c r="AP289" s="26" t="s">
        <v>470</v>
      </c>
      <c r="AQ289" s="1"/>
      <c r="AR289" s="1"/>
      <c r="AS289" s="1"/>
      <c r="BJ289" s="229">
        <v>1</v>
      </c>
    </row>
    <row r="290" spans="1:62" ht="20.100000000000001" customHeight="1" x14ac:dyDescent="0.25">
      <c r="A290" s="232" t="s">
        <v>237</v>
      </c>
      <c r="B290" s="178">
        <f t="shared" si="57"/>
        <v>0</v>
      </c>
      <c r="C290" s="156"/>
      <c r="D290" s="157"/>
      <c r="E290" s="157"/>
      <c r="F290" s="157"/>
      <c r="G290" s="157"/>
      <c r="H290" s="157"/>
      <c r="I290" s="158"/>
      <c r="J290" s="131" t="s">
        <v>237</v>
      </c>
      <c r="K290" s="255" t="str">
        <f t="shared" si="58"/>
        <v>►</v>
      </c>
      <c r="L290" s="341"/>
      <c r="M290" s="341"/>
      <c r="N290" s="341"/>
      <c r="O290" s="341"/>
      <c r="P290" s="341"/>
      <c r="Q290" s="1"/>
      <c r="R290" s="1"/>
      <c r="S290" s="77"/>
      <c r="T290" s="77"/>
      <c r="U290" s="77"/>
      <c r="V290" s="77"/>
      <c r="W290" s="1"/>
      <c r="X290" s="46" t="str">
        <f t="shared" si="62"/>
        <v/>
      </c>
      <c r="Y290" s="46" t="str">
        <f>IF(NOT(AND(LEFT(R290,1)="L",R290&lt;&gt;"LIGNE")),"",IF(UPPER(TRIM(W290))="QS","Qt. suffisante",IF(AJ290="","",IF(AF290="MASSE",IF(AJ290&gt;=1,"Kg","g"),IF(AF290="VOLUME",IF(AJ290&gt;=1,"L","cl"),IFERROR(VLOOKUP(UPPER(TRIM(V290)),AP4:AS49,4,FALSE),V290))))))</f>
        <v/>
      </c>
      <c r="Z290" s="78" t="str">
        <f t="shared" si="63"/>
        <v/>
      </c>
      <c r="AA290" s="45" t="str">
        <f>IF(NOT(AND(LEFT(R290,1)="L",R290&lt;&gt;"LIGNE")),"",IF(UPPER(TRIM(W290))="QS","Qt. suffisante",IF(AI290="","",IF(AF290="MASSE",IF(AI290&gt;=1,"Kg","g"),IF(AF290="VOLUME",IF(AI290&gt;=1,"L","cl"),IFERROR(VLOOKUP(UPPER(TRIM(V290)),AP4:AS49,4,FALSE),V290))))))</f>
        <v/>
      </c>
      <c r="AB290" s="47" t="str">
        <f t="shared" si="59"/>
        <v/>
      </c>
      <c r="AC290" s="47" t="str">
        <f t="shared" si="60"/>
        <v/>
      </c>
      <c r="AD290" s="47" t="str">
        <f t="shared" si="64"/>
        <v/>
      </c>
      <c r="AE290" s="1"/>
      <c r="AF290" s="48" t="str">
        <f>IF(NOT(AND(LEFT(R290,1)="L",R290&lt;&gt;"LIGNE")),"",IFERROR(VLOOKUP(UPPER(TRIM(V290)),AP4:AS49,2,FALSE),""))</f>
        <v/>
      </c>
      <c r="AG290" s="49" t="str">
        <f>IF(NOT(AND(LEFT(R290,1)="L",R290&lt;&gt;"LIGNE")),"",IFERROR(VLOOKUP(UPPER(TRIM(V290)),AP4:AS49,3,FALSE),""))</f>
        <v/>
      </c>
      <c r="AH290" s="49" t="str">
        <f t="shared" si="61"/>
        <v/>
      </c>
      <c r="AI290" s="49" t="str">
        <f t="shared" si="65"/>
        <v/>
      </c>
      <c r="AJ290" s="49" t="str">
        <f t="shared" si="66"/>
        <v/>
      </c>
      <c r="AK290" s="40" t="str">
        <f>IF(R290="RECETTE","",IF(R290="PRINCIPAL AUTEUR",IF(OR(S290="",T290="",V290="",W290="",S290=0),"",IFERROR(IF(OR(VLOOKUP(UPPER(TRIM(SUBSTITUTE(T290,CHAR(160)," "))),AP4:AS49,2,FALSE)&lt;&gt;VLOOKUP(UPPER(TRIM(SUBSTITUTE(W290,CHAR(160)," "))),AP4:AS49,2,FALSE),AND(VLOOKUP(UPPER(TRIM(SUBSTITUTE(T290,CHAR(160)," "))),AP4:AS49,2,FALSE)="AUTRE",UPPER(TRIM(SUBSTITUTE(T290,CHAR(160)," ")))&lt;&gt;UPPER(TRIM(SUBSTITUTE(W290,CHAR(160)," "))))),"",(V290*VLOOKUP(UPPER(TRIM(SUBSTITUTE(W290,CHAR(160)," "))),AP4:AS49,3,FALSE))/(S290*VLOOKUP(UPPER(TRIM(SUBSTITUTE(T290,CHAR(160)," "))),AP4:AS49,3,FALSE))),"")),IFERROR(AK289,"")))</f>
        <v/>
      </c>
      <c r="AL290" s="40" t="str">
        <f t="shared" si="67"/>
        <v/>
      </c>
      <c r="AM290" s="50">
        <f t="shared" si="68"/>
        <v>0</v>
      </c>
      <c r="AN290" s="1"/>
      <c r="AO290" s="1"/>
      <c r="AP290" s="26" t="s">
        <v>471</v>
      </c>
      <c r="AQ290" s="1"/>
      <c r="AR290" s="1"/>
      <c r="AS290" s="1"/>
      <c r="BJ290" s="229">
        <v>1</v>
      </c>
    </row>
    <row r="291" spans="1:62" ht="20.100000000000001" customHeight="1" x14ac:dyDescent="0.25">
      <c r="A291" s="232" t="s">
        <v>237</v>
      </c>
      <c r="B291" s="178">
        <f t="shared" si="57"/>
        <v>0</v>
      </c>
      <c r="C291" s="156"/>
      <c r="D291" s="157"/>
      <c r="E291" s="157"/>
      <c r="F291" s="157"/>
      <c r="G291" s="157"/>
      <c r="H291" s="157"/>
      <c r="I291" s="158"/>
      <c r="J291" s="131" t="s">
        <v>237</v>
      </c>
      <c r="K291" s="255" t="str">
        <f t="shared" si="58"/>
        <v>►</v>
      </c>
      <c r="L291" s="341"/>
      <c r="M291" s="341"/>
      <c r="N291" s="341"/>
      <c r="O291" s="341"/>
      <c r="P291" s="341"/>
      <c r="Q291" s="1"/>
      <c r="R291" s="1"/>
      <c r="S291" s="77"/>
      <c r="T291" s="77"/>
      <c r="U291" s="77"/>
      <c r="V291" s="77"/>
      <c r="W291" s="1"/>
      <c r="X291" s="46" t="str">
        <f t="shared" si="62"/>
        <v/>
      </c>
      <c r="Y291" s="46" t="str">
        <f>IF(NOT(AND(LEFT(R291,1)="L",R291&lt;&gt;"LIGNE")),"",IF(UPPER(TRIM(W291))="QS","Qt. suffisante",IF(AJ291="","",IF(AF291="MASSE",IF(AJ291&gt;=1,"Kg","g"),IF(AF291="VOLUME",IF(AJ291&gt;=1,"L","cl"),IFERROR(VLOOKUP(UPPER(TRIM(V291)),AP4:AS49,4,FALSE),V291))))))</f>
        <v/>
      </c>
      <c r="Z291" s="78" t="str">
        <f t="shared" si="63"/>
        <v/>
      </c>
      <c r="AA291" s="45" t="str">
        <f>IF(NOT(AND(LEFT(R291,1)="L",R291&lt;&gt;"LIGNE")),"",IF(UPPER(TRIM(W291))="QS","Qt. suffisante",IF(AI291="","",IF(AF291="MASSE",IF(AI291&gt;=1,"Kg","g"),IF(AF291="VOLUME",IF(AI291&gt;=1,"L","cl"),IFERROR(VLOOKUP(UPPER(TRIM(V291)),AP4:AS49,4,FALSE),V291))))))</f>
        <v/>
      </c>
      <c r="AB291" s="47" t="str">
        <f t="shared" si="59"/>
        <v/>
      </c>
      <c r="AC291" s="47" t="str">
        <f t="shared" si="60"/>
        <v/>
      </c>
      <c r="AD291" s="47" t="str">
        <f t="shared" si="64"/>
        <v/>
      </c>
      <c r="AE291" s="1"/>
      <c r="AF291" s="48" t="str">
        <f>IF(NOT(AND(LEFT(R291,1)="L",R291&lt;&gt;"LIGNE")),"",IFERROR(VLOOKUP(UPPER(TRIM(V291)),AP4:AS49,2,FALSE),""))</f>
        <v/>
      </c>
      <c r="AG291" s="49" t="str">
        <f>IF(NOT(AND(LEFT(R291,1)="L",R291&lt;&gt;"LIGNE")),"",IFERROR(VLOOKUP(UPPER(TRIM(V291)),AP4:AS49,3,FALSE),""))</f>
        <v/>
      </c>
      <c r="AH291" s="49" t="str">
        <f t="shared" si="61"/>
        <v/>
      </c>
      <c r="AI291" s="49" t="str">
        <f t="shared" si="65"/>
        <v/>
      </c>
      <c r="AJ291" s="49" t="str">
        <f t="shared" si="66"/>
        <v/>
      </c>
      <c r="AK291" s="40" t="str">
        <f>IF(R291="RECETTE","",IF(R291="PRINCIPAL AUTEUR",IF(OR(S291="",T291="",V291="",W291="",S291=0),"",IFERROR(IF(OR(VLOOKUP(UPPER(TRIM(SUBSTITUTE(T291,CHAR(160)," "))),AP4:AS49,2,FALSE)&lt;&gt;VLOOKUP(UPPER(TRIM(SUBSTITUTE(W291,CHAR(160)," "))),AP4:AS49,2,FALSE),AND(VLOOKUP(UPPER(TRIM(SUBSTITUTE(T291,CHAR(160)," "))),AP4:AS49,2,FALSE)="AUTRE",UPPER(TRIM(SUBSTITUTE(T291,CHAR(160)," ")))&lt;&gt;UPPER(TRIM(SUBSTITUTE(W291,CHAR(160)," "))))),"",(V291*VLOOKUP(UPPER(TRIM(SUBSTITUTE(W291,CHAR(160)," "))),AP4:AS49,3,FALSE))/(S291*VLOOKUP(UPPER(TRIM(SUBSTITUTE(T291,CHAR(160)," "))),AP4:AS49,3,FALSE))),"")),IFERROR(AK290,"")))</f>
        <v/>
      </c>
      <c r="AL291" s="40" t="str">
        <f t="shared" si="67"/>
        <v/>
      </c>
      <c r="AM291" s="50">
        <f t="shared" si="68"/>
        <v>0</v>
      </c>
      <c r="AN291" s="1"/>
      <c r="AO291" s="1"/>
      <c r="AP291" s="51" t="s">
        <v>0</v>
      </c>
      <c r="AQ291" s="1"/>
      <c r="AR291" s="1"/>
      <c r="AS291" s="1"/>
      <c r="BJ291" s="229">
        <v>1</v>
      </c>
    </row>
    <row r="292" spans="1:62" ht="20.100000000000001" customHeight="1" x14ac:dyDescent="0.25">
      <c r="A292" s="232" t="s">
        <v>237</v>
      </c>
      <c r="B292" s="178">
        <f t="shared" si="57"/>
        <v>0</v>
      </c>
      <c r="C292" s="156"/>
      <c r="D292" s="157"/>
      <c r="E292" s="157"/>
      <c r="F292" s="157"/>
      <c r="G292" s="157"/>
      <c r="H292" s="157"/>
      <c r="I292" s="158"/>
      <c r="J292" s="131" t="s">
        <v>237</v>
      </c>
      <c r="K292" s="255" t="str">
        <f t="shared" si="58"/>
        <v>►</v>
      </c>
      <c r="L292" s="341"/>
      <c r="M292" s="341"/>
      <c r="N292" s="341"/>
      <c r="O292" s="341"/>
      <c r="P292" s="341"/>
      <c r="Q292" s="1"/>
      <c r="R292" s="1"/>
      <c r="S292" s="77"/>
      <c r="T292" s="77"/>
      <c r="U292" s="77"/>
      <c r="V292" s="77"/>
      <c r="W292" s="1"/>
      <c r="X292" s="46" t="str">
        <f t="shared" si="62"/>
        <v/>
      </c>
      <c r="Y292" s="46" t="str">
        <f>IF(NOT(AND(LEFT(R292,1)="L",R292&lt;&gt;"LIGNE")),"",IF(UPPER(TRIM(W292))="QS","Qt. suffisante",IF(AJ292="","",IF(AF292="MASSE",IF(AJ292&gt;=1,"Kg","g"),IF(AF292="VOLUME",IF(AJ292&gt;=1,"L","cl"),IFERROR(VLOOKUP(UPPER(TRIM(V292)),AP4:AS49,4,FALSE),V292))))))</f>
        <v/>
      </c>
      <c r="Z292" s="78" t="str">
        <f t="shared" si="63"/>
        <v/>
      </c>
      <c r="AA292" s="45" t="str">
        <f>IF(NOT(AND(LEFT(R292,1)="L",R292&lt;&gt;"LIGNE")),"",IF(UPPER(TRIM(W292))="QS","Qt. suffisante",IF(AI292="","",IF(AF292="MASSE",IF(AI292&gt;=1,"Kg","g"),IF(AF292="VOLUME",IF(AI292&gt;=1,"L","cl"),IFERROR(VLOOKUP(UPPER(TRIM(V292)),AP4:AS49,4,FALSE),V292))))))</f>
        <v/>
      </c>
      <c r="AB292" s="47" t="str">
        <f t="shared" si="59"/>
        <v/>
      </c>
      <c r="AC292" s="47" t="str">
        <f t="shared" si="60"/>
        <v/>
      </c>
      <c r="AD292" s="47" t="str">
        <f t="shared" si="64"/>
        <v/>
      </c>
      <c r="AE292" s="1"/>
      <c r="AF292" s="48" t="str">
        <f>IF(NOT(AND(LEFT(R292,1)="L",R292&lt;&gt;"LIGNE")),"",IFERROR(VLOOKUP(UPPER(TRIM(V292)),AP4:AS49,2,FALSE),""))</f>
        <v/>
      </c>
      <c r="AG292" s="49" t="str">
        <f>IF(NOT(AND(LEFT(R292,1)="L",R292&lt;&gt;"LIGNE")),"",IFERROR(VLOOKUP(UPPER(TRIM(V292)),AP4:AS49,3,FALSE),""))</f>
        <v/>
      </c>
      <c r="AH292" s="49" t="str">
        <f t="shared" si="61"/>
        <v/>
      </c>
      <c r="AI292" s="49" t="str">
        <f t="shared" si="65"/>
        <v/>
      </c>
      <c r="AJ292" s="49" t="str">
        <f t="shared" si="66"/>
        <v/>
      </c>
      <c r="AK292" s="40" t="str">
        <f>IF(R292="RECETTE","",IF(R292="PRINCIPAL AUTEUR",IF(OR(S292="",T292="",V292="",W292="",S292=0),"",IFERROR(IF(OR(VLOOKUP(UPPER(TRIM(SUBSTITUTE(T292,CHAR(160)," "))),AP4:AS49,2,FALSE)&lt;&gt;VLOOKUP(UPPER(TRIM(SUBSTITUTE(W292,CHAR(160)," "))),AP4:AS49,2,FALSE),AND(VLOOKUP(UPPER(TRIM(SUBSTITUTE(T292,CHAR(160)," "))),AP4:AS49,2,FALSE)="AUTRE",UPPER(TRIM(SUBSTITUTE(T292,CHAR(160)," ")))&lt;&gt;UPPER(TRIM(SUBSTITUTE(W292,CHAR(160)," "))))),"",(V292*VLOOKUP(UPPER(TRIM(SUBSTITUTE(W292,CHAR(160)," "))),AP4:AS49,3,FALSE))/(S292*VLOOKUP(UPPER(TRIM(SUBSTITUTE(T292,CHAR(160)," "))),AP4:AS49,3,FALSE))),"")),IFERROR(AK291,"")))</f>
        <v/>
      </c>
      <c r="AL292" s="40" t="str">
        <f t="shared" si="67"/>
        <v/>
      </c>
      <c r="AM292" s="50">
        <f t="shared" si="68"/>
        <v>0</v>
      </c>
      <c r="AN292" s="1"/>
      <c r="AO292" s="1"/>
      <c r="AP292" s="55" t="s">
        <v>314</v>
      </c>
      <c r="AQ292" s="1"/>
      <c r="AR292" s="1"/>
      <c r="AS292" s="1"/>
      <c r="BJ292" s="229">
        <v>1</v>
      </c>
    </row>
    <row r="293" spans="1:62" ht="20.100000000000001" customHeight="1" x14ac:dyDescent="0.25">
      <c r="A293" s="232" t="s">
        <v>237</v>
      </c>
      <c r="B293" s="178">
        <f t="shared" si="57"/>
        <v>0</v>
      </c>
      <c r="C293" s="156"/>
      <c r="D293" s="157"/>
      <c r="E293" s="157"/>
      <c r="F293" s="157"/>
      <c r="G293" s="157"/>
      <c r="H293" s="157"/>
      <c r="I293" s="158"/>
      <c r="J293" s="131" t="s">
        <v>237</v>
      </c>
      <c r="K293" s="255" t="str">
        <f t="shared" si="58"/>
        <v>►</v>
      </c>
      <c r="L293" s="341"/>
      <c r="M293" s="341"/>
      <c r="N293" s="341"/>
      <c r="O293" s="341"/>
      <c r="P293" s="341"/>
      <c r="Q293" s="1"/>
      <c r="R293" s="1"/>
      <c r="S293" s="77"/>
      <c r="T293" s="77"/>
      <c r="U293" s="77"/>
      <c r="V293" s="77"/>
      <c r="W293" s="1"/>
      <c r="X293" s="46" t="str">
        <f t="shared" si="62"/>
        <v/>
      </c>
      <c r="Y293" s="46" t="str">
        <f>IF(NOT(AND(LEFT(R293,1)="L",R293&lt;&gt;"LIGNE")),"",IF(UPPER(TRIM(W293))="QS","Qt. suffisante",IF(AJ293="","",IF(AF293="MASSE",IF(AJ293&gt;=1,"Kg","g"),IF(AF293="VOLUME",IF(AJ293&gt;=1,"L","cl"),IFERROR(VLOOKUP(UPPER(TRIM(V293)),AP4:AS49,4,FALSE),V293))))))</f>
        <v/>
      </c>
      <c r="Z293" s="78" t="str">
        <f t="shared" si="63"/>
        <v/>
      </c>
      <c r="AA293" s="45" t="str">
        <f>IF(NOT(AND(LEFT(R293,1)="L",R293&lt;&gt;"LIGNE")),"",IF(UPPER(TRIM(W293))="QS","Qt. suffisante",IF(AI293="","",IF(AF293="MASSE",IF(AI293&gt;=1,"Kg","g"),IF(AF293="VOLUME",IF(AI293&gt;=1,"L","cl"),IFERROR(VLOOKUP(UPPER(TRIM(V293)),AP4:AS49,4,FALSE),V293))))))</f>
        <v/>
      </c>
      <c r="AB293" s="47" t="str">
        <f t="shared" si="59"/>
        <v/>
      </c>
      <c r="AC293" s="47" t="str">
        <f t="shared" si="60"/>
        <v/>
      </c>
      <c r="AD293" s="47" t="str">
        <f t="shared" si="64"/>
        <v/>
      </c>
      <c r="AE293" s="1"/>
      <c r="AF293" s="48" t="str">
        <f>IF(NOT(AND(LEFT(R293,1)="L",R293&lt;&gt;"LIGNE")),"",IFERROR(VLOOKUP(UPPER(TRIM(V293)),AP4:AS49,2,FALSE),""))</f>
        <v/>
      </c>
      <c r="AG293" s="49" t="str">
        <f>IF(NOT(AND(LEFT(R293,1)="L",R293&lt;&gt;"LIGNE")),"",IFERROR(VLOOKUP(UPPER(TRIM(V293)),AP4:AS49,3,FALSE),""))</f>
        <v/>
      </c>
      <c r="AH293" s="49" t="str">
        <f t="shared" si="61"/>
        <v/>
      </c>
      <c r="AI293" s="49" t="str">
        <f t="shared" si="65"/>
        <v/>
      </c>
      <c r="AJ293" s="49" t="str">
        <f t="shared" si="66"/>
        <v/>
      </c>
      <c r="AK293" s="40" t="str">
        <f>IF(R293="RECETTE","",IF(R293="PRINCIPAL AUTEUR",IF(OR(S293="",T293="",V293="",W293="",S293=0),"",IFERROR(IF(OR(VLOOKUP(UPPER(TRIM(SUBSTITUTE(T293,CHAR(160)," "))),AP4:AS49,2,FALSE)&lt;&gt;VLOOKUP(UPPER(TRIM(SUBSTITUTE(W293,CHAR(160)," "))),AP4:AS49,2,FALSE),AND(VLOOKUP(UPPER(TRIM(SUBSTITUTE(T293,CHAR(160)," "))),AP4:AS49,2,FALSE)="AUTRE",UPPER(TRIM(SUBSTITUTE(T293,CHAR(160)," ")))&lt;&gt;UPPER(TRIM(SUBSTITUTE(W293,CHAR(160)," "))))),"",(V293*VLOOKUP(UPPER(TRIM(SUBSTITUTE(W293,CHAR(160)," "))),AP4:AS49,3,FALSE))/(S293*VLOOKUP(UPPER(TRIM(SUBSTITUTE(T293,CHAR(160)," "))),AP4:AS49,3,FALSE))),"")),IFERROR(AK292,"")))</f>
        <v/>
      </c>
      <c r="AL293" s="40" t="str">
        <f t="shared" si="67"/>
        <v/>
      </c>
      <c r="AM293" s="50">
        <f t="shared" si="68"/>
        <v>0</v>
      </c>
      <c r="AN293" s="1"/>
      <c r="AO293" s="1"/>
      <c r="AP293" s="55" t="s">
        <v>312</v>
      </c>
      <c r="AQ293" s="1"/>
      <c r="AR293" s="1"/>
      <c r="AS293" s="1"/>
      <c r="BJ293" s="229">
        <v>1</v>
      </c>
    </row>
    <row r="294" spans="1:62" ht="20.100000000000001" customHeight="1" x14ac:dyDescent="0.25">
      <c r="A294" s="232" t="s">
        <v>237</v>
      </c>
      <c r="B294" s="178">
        <f t="shared" si="57"/>
        <v>0</v>
      </c>
      <c r="C294" s="156"/>
      <c r="D294" s="157"/>
      <c r="E294" s="157"/>
      <c r="F294" s="157"/>
      <c r="G294" s="157"/>
      <c r="H294" s="157"/>
      <c r="I294" s="158"/>
      <c r="J294" s="131" t="s">
        <v>237</v>
      </c>
      <c r="K294" s="255" t="str">
        <f t="shared" si="58"/>
        <v>►</v>
      </c>
      <c r="L294" s="341"/>
      <c r="M294" s="341"/>
      <c r="N294" s="341"/>
      <c r="O294" s="341"/>
      <c r="P294" s="341"/>
      <c r="Q294" s="1"/>
      <c r="R294" s="1"/>
      <c r="S294" s="77"/>
      <c r="T294" s="77"/>
      <c r="U294" s="77"/>
      <c r="V294" s="77"/>
      <c r="W294" s="1"/>
      <c r="X294" s="46" t="str">
        <f t="shared" si="62"/>
        <v/>
      </c>
      <c r="Y294" s="46" t="str">
        <f>IF(NOT(AND(LEFT(R294,1)="L",R294&lt;&gt;"LIGNE")),"",IF(UPPER(TRIM(W294))="QS","Qt. suffisante",IF(AJ294="","",IF(AF294="MASSE",IF(AJ294&gt;=1,"Kg","g"),IF(AF294="VOLUME",IF(AJ294&gt;=1,"L","cl"),IFERROR(VLOOKUP(UPPER(TRIM(V294)),AP4:AS49,4,FALSE),V294))))))</f>
        <v/>
      </c>
      <c r="Z294" s="78" t="str">
        <f t="shared" si="63"/>
        <v/>
      </c>
      <c r="AA294" s="45" t="str">
        <f>IF(NOT(AND(LEFT(R294,1)="L",R294&lt;&gt;"LIGNE")),"",IF(UPPER(TRIM(W294))="QS","Qt. suffisante",IF(AI294="","",IF(AF294="MASSE",IF(AI294&gt;=1,"Kg","g"),IF(AF294="VOLUME",IF(AI294&gt;=1,"L","cl"),IFERROR(VLOOKUP(UPPER(TRIM(V294)),AP4:AS49,4,FALSE),V294))))))</f>
        <v/>
      </c>
      <c r="AB294" s="47" t="str">
        <f t="shared" si="59"/>
        <v/>
      </c>
      <c r="AC294" s="47" t="str">
        <f t="shared" si="60"/>
        <v/>
      </c>
      <c r="AD294" s="47" t="str">
        <f t="shared" si="64"/>
        <v/>
      </c>
      <c r="AE294" s="1"/>
      <c r="AF294" s="48" t="str">
        <f>IF(NOT(AND(LEFT(R294,1)="L",R294&lt;&gt;"LIGNE")),"",IFERROR(VLOOKUP(UPPER(TRIM(V294)),AP4:AS49,2,FALSE),""))</f>
        <v/>
      </c>
      <c r="AG294" s="49" t="str">
        <f>IF(NOT(AND(LEFT(R294,1)="L",R294&lt;&gt;"LIGNE")),"",IFERROR(VLOOKUP(UPPER(TRIM(V294)),AP4:AS49,3,FALSE),""))</f>
        <v/>
      </c>
      <c r="AH294" s="49" t="str">
        <f t="shared" si="61"/>
        <v/>
      </c>
      <c r="AI294" s="49" t="str">
        <f t="shared" si="65"/>
        <v/>
      </c>
      <c r="AJ294" s="49" t="str">
        <f t="shared" si="66"/>
        <v/>
      </c>
      <c r="AK294" s="40" t="str">
        <f>IF(R294="RECETTE","",IF(R294="PRINCIPAL AUTEUR",IF(OR(S294="",T294="",V294="",W294="",S294=0),"",IFERROR(IF(OR(VLOOKUP(UPPER(TRIM(SUBSTITUTE(T294,CHAR(160)," "))),AP4:AS49,2,FALSE)&lt;&gt;VLOOKUP(UPPER(TRIM(SUBSTITUTE(W294,CHAR(160)," "))),AP4:AS49,2,FALSE),AND(VLOOKUP(UPPER(TRIM(SUBSTITUTE(T294,CHAR(160)," "))),AP4:AS49,2,FALSE)="AUTRE",UPPER(TRIM(SUBSTITUTE(T294,CHAR(160)," ")))&lt;&gt;UPPER(TRIM(SUBSTITUTE(W294,CHAR(160)," "))))),"",(V294*VLOOKUP(UPPER(TRIM(SUBSTITUTE(W294,CHAR(160)," "))),AP4:AS49,3,FALSE))/(S294*VLOOKUP(UPPER(TRIM(SUBSTITUTE(T294,CHAR(160)," "))),AP4:AS49,3,FALSE))),"")),IFERROR(AK293,"")))</f>
        <v/>
      </c>
      <c r="AL294" s="40" t="str">
        <f t="shared" si="67"/>
        <v/>
      </c>
      <c r="AM294" s="50">
        <f t="shared" si="68"/>
        <v>0</v>
      </c>
      <c r="AN294" s="1"/>
      <c r="AO294" s="1"/>
      <c r="AP294" s="55" t="s">
        <v>311</v>
      </c>
      <c r="AQ294" s="1"/>
      <c r="AR294" s="1"/>
      <c r="AS294" s="1"/>
      <c r="BJ294" s="229">
        <v>1</v>
      </c>
    </row>
    <row r="295" spans="1:62" ht="20.100000000000001" customHeight="1" x14ac:dyDescent="0.25">
      <c r="A295" s="232" t="s">
        <v>237</v>
      </c>
      <c r="B295" s="178">
        <f t="shared" ref="B295:B358" si="69">LEN(C295)+LEN(D295)+LEN(E295)+LEN(F295)+LEN(G295)+LEN(H295)+LEN(I295)</f>
        <v>0</v>
      </c>
      <c r="C295" s="156"/>
      <c r="D295" s="157"/>
      <c r="E295" s="157"/>
      <c r="F295" s="157"/>
      <c r="G295" s="157"/>
      <c r="H295" s="157"/>
      <c r="I295" s="158"/>
      <c r="J295" s="131" t="s">
        <v>237</v>
      </c>
      <c r="K295" s="255" t="str">
        <f t="shared" si="58"/>
        <v>►</v>
      </c>
      <c r="L295" s="341"/>
      <c r="M295" s="341"/>
      <c r="N295" s="341"/>
      <c r="O295" s="341"/>
      <c r="P295" s="341"/>
      <c r="Q295" s="1"/>
      <c r="R295" s="1"/>
      <c r="S295" s="77"/>
      <c r="T295" s="77"/>
      <c r="U295" s="77"/>
      <c r="V295" s="77"/>
      <c r="W295" s="1"/>
      <c r="X295" s="46" t="str">
        <f t="shared" si="62"/>
        <v/>
      </c>
      <c r="Y295" s="46" t="str">
        <f>IF(NOT(AND(LEFT(R295,1)="L",R295&lt;&gt;"LIGNE")),"",IF(UPPER(TRIM(W295))="QS","Qt. suffisante",IF(AJ295="","",IF(AF295="MASSE",IF(AJ295&gt;=1,"Kg","g"),IF(AF295="VOLUME",IF(AJ295&gt;=1,"L","cl"),IFERROR(VLOOKUP(UPPER(TRIM(V295)),AP4:AS49,4,FALSE),V295))))))</f>
        <v/>
      </c>
      <c r="Z295" s="78" t="str">
        <f t="shared" si="63"/>
        <v/>
      </c>
      <c r="AA295" s="45" t="str">
        <f>IF(NOT(AND(LEFT(R295,1)="L",R295&lt;&gt;"LIGNE")),"",IF(UPPER(TRIM(W295))="QS","Qt. suffisante",IF(AI295="","",IF(AF295="MASSE",IF(AI295&gt;=1,"Kg","g"),IF(AF295="VOLUME",IF(AI295&gt;=1,"L","cl"),IFERROR(VLOOKUP(UPPER(TRIM(V295)),AP4:AS49,4,FALSE),V295))))))</f>
        <v/>
      </c>
      <c r="AB295" s="47" t="str">
        <f t="shared" si="59"/>
        <v/>
      </c>
      <c r="AC295" s="47" t="str">
        <f t="shared" si="60"/>
        <v/>
      </c>
      <c r="AD295" s="47" t="str">
        <f t="shared" si="64"/>
        <v/>
      </c>
      <c r="AE295" s="1"/>
      <c r="AF295" s="48" t="str">
        <f>IF(NOT(AND(LEFT(R295,1)="L",R295&lt;&gt;"LIGNE")),"",IFERROR(VLOOKUP(UPPER(TRIM(V295)),AP4:AS49,2,FALSE),""))</f>
        <v/>
      </c>
      <c r="AG295" s="49" t="str">
        <f>IF(NOT(AND(LEFT(R295,1)="L",R295&lt;&gt;"LIGNE")),"",IFERROR(VLOOKUP(UPPER(TRIM(V295)),AP4:AS49,3,FALSE),""))</f>
        <v/>
      </c>
      <c r="AH295" s="49" t="str">
        <f t="shared" si="61"/>
        <v/>
      </c>
      <c r="AI295" s="49" t="str">
        <f t="shared" si="65"/>
        <v/>
      </c>
      <c r="AJ295" s="49" t="str">
        <f t="shared" si="66"/>
        <v/>
      </c>
      <c r="AK295" s="40" t="str">
        <f>IF(R295="RECETTE","",IF(R295="PRINCIPAL AUTEUR",IF(OR(S295="",T295="",V295="",W295="",S295=0),"",IFERROR(IF(OR(VLOOKUP(UPPER(TRIM(SUBSTITUTE(T295,CHAR(160)," "))),AP4:AS49,2,FALSE)&lt;&gt;VLOOKUP(UPPER(TRIM(SUBSTITUTE(W295,CHAR(160)," "))),AP4:AS49,2,FALSE),AND(VLOOKUP(UPPER(TRIM(SUBSTITUTE(T295,CHAR(160)," "))),AP4:AS49,2,FALSE)="AUTRE",UPPER(TRIM(SUBSTITUTE(T295,CHAR(160)," ")))&lt;&gt;UPPER(TRIM(SUBSTITUTE(W295,CHAR(160)," "))))),"",(V295*VLOOKUP(UPPER(TRIM(SUBSTITUTE(W295,CHAR(160)," "))),AP4:AS49,3,FALSE))/(S295*VLOOKUP(UPPER(TRIM(SUBSTITUTE(T295,CHAR(160)," "))),AP4:AS49,3,FALSE))),"")),IFERROR(AK294,"")))</f>
        <v/>
      </c>
      <c r="AL295" s="40" t="str">
        <f t="shared" si="67"/>
        <v/>
      </c>
      <c r="AM295" s="50">
        <f t="shared" si="68"/>
        <v>0</v>
      </c>
      <c r="AN295" s="1"/>
      <c r="AO295" s="1"/>
      <c r="AP295" s="64" t="s">
        <v>318</v>
      </c>
      <c r="AQ295" s="1"/>
      <c r="AR295" s="1"/>
      <c r="AS295" s="1"/>
      <c r="BJ295" s="229">
        <v>1</v>
      </c>
    </row>
    <row r="296" spans="1:62" ht="20.100000000000001" customHeight="1" x14ac:dyDescent="0.25">
      <c r="A296" s="232" t="s">
        <v>237</v>
      </c>
      <c r="B296" s="178">
        <f t="shared" si="69"/>
        <v>0</v>
      </c>
      <c r="C296" s="156"/>
      <c r="D296" s="157"/>
      <c r="E296" s="157"/>
      <c r="F296" s="157"/>
      <c r="G296" s="157"/>
      <c r="H296" s="157"/>
      <c r="I296" s="158"/>
      <c r="J296" s="131" t="s">
        <v>237</v>
      </c>
      <c r="K296" s="255" t="str">
        <f t="shared" si="58"/>
        <v>►</v>
      </c>
      <c r="L296" s="341"/>
      <c r="M296" s="341"/>
      <c r="N296" s="341"/>
      <c r="O296" s="341"/>
      <c r="P296" s="341"/>
      <c r="Q296" s="1"/>
      <c r="R296" s="1"/>
      <c r="S296" s="77"/>
      <c r="T296" s="77"/>
      <c r="U296" s="77"/>
      <c r="V296" s="77"/>
      <c r="W296" s="1"/>
      <c r="X296" s="46" t="str">
        <f t="shared" si="62"/>
        <v/>
      </c>
      <c r="Y296" s="46" t="str">
        <f>IF(NOT(AND(LEFT(R296,1)="L",R296&lt;&gt;"LIGNE")),"",IF(UPPER(TRIM(W296))="QS","Qt. suffisante",IF(AJ296="","",IF(AF296="MASSE",IF(AJ296&gt;=1,"Kg","g"),IF(AF296="VOLUME",IF(AJ296&gt;=1,"L","cl"),IFERROR(VLOOKUP(UPPER(TRIM(V296)),AP4:AS49,4,FALSE),V296))))))</f>
        <v/>
      </c>
      <c r="Z296" s="78" t="str">
        <f t="shared" si="63"/>
        <v/>
      </c>
      <c r="AA296" s="45" t="str">
        <f>IF(NOT(AND(LEFT(R296,1)="L",R296&lt;&gt;"LIGNE")),"",IF(UPPER(TRIM(W296))="QS","Qt. suffisante",IF(AI296="","",IF(AF296="MASSE",IF(AI296&gt;=1,"Kg","g"),IF(AF296="VOLUME",IF(AI296&gt;=1,"L","cl"),IFERROR(VLOOKUP(UPPER(TRIM(V296)),AP4:AS49,4,FALSE),V296))))))</f>
        <v/>
      </c>
      <c r="AB296" s="47" t="str">
        <f t="shared" si="59"/>
        <v/>
      </c>
      <c r="AC296" s="47" t="str">
        <f t="shared" si="60"/>
        <v/>
      </c>
      <c r="AD296" s="47" t="str">
        <f t="shared" si="64"/>
        <v/>
      </c>
      <c r="AE296" s="1"/>
      <c r="AF296" s="48" t="str">
        <f>IF(NOT(AND(LEFT(R296,1)="L",R296&lt;&gt;"LIGNE")),"",IFERROR(VLOOKUP(UPPER(TRIM(V296)),AP4:AS49,2,FALSE),""))</f>
        <v/>
      </c>
      <c r="AG296" s="49" t="str">
        <f>IF(NOT(AND(LEFT(R296,1)="L",R296&lt;&gt;"LIGNE")),"",IFERROR(VLOOKUP(UPPER(TRIM(V296)),AP4:AS49,3,FALSE),""))</f>
        <v/>
      </c>
      <c r="AH296" s="49" t="str">
        <f t="shared" si="61"/>
        <v/>
      </c>
      <c r="AI296" s="49" t="str">
        <f t="shared" si="65"/>
        <v/>
      </c>
      <c r="AJ296" s="49" t="str">
        <f t="shared" si="66"/>
        <v/>
      </c>
      <c r="AK296" s="40" t="str">
        <f>IF(R296="RECETTE","",IF(R296="PRINCIPAL AUTEUR",IF(OR(S296="",T296="",V296="",W296="",S296=0),"",IFERROR(IF(OR(VLOOKUP(UPPER(TRIM(SUBSTITUTE(T296,CHAR(160)," "))),AP4:AS49,2,FALSE)&lt;&gt;VLOOKUP(UPPER(TRIM(SUBSTITUTE(W296,CHAR(160)," "))),AP4:AS49,2,FALSE),AND(VLOOKUP(UPPER(TRIM(SUBSTITUTE(T296,CHAR(160)," "))),AP4:AS49,2,FALSE)="AUTRE",UPPER(TRIM(SUBSTITUTE(T296,CHAR(160)," ")))&lt;&gt;UPPER(TRIM(SUBSTITUTE(W296,CHAR(160)," "))))),"",(V296*VLOOKUP(UPPER(TRIM(SUBSTITUTE(W296,CHAR(160)," "))),AP4:AS49,3,FALSE))/(S296*VLOOKUP(UPPER(TRIM(SUBSTITUTE(T296,CHAR(160)," "))),AP4:AS49,3,FALSE))),"")),IFERROR(AK295,"")))</f>
        <v/>
      </c>
      <c r="AL296" s="40" t="str">
        <f t="shared" si="67"/>
        <v/>
      </c>
      <c r="AM296" s="50">
        <f t="shared" si="68"/>
        <v>0</v>
      </c>
      <c r="AN296" s="1"/>
      <c r="AO296" s="1"/>
      <c r="AP296" s="64" t="s">
        <v>316</v>
      </c>
      <c r="AQ296" s="1"/>
      <c r="AR296" s="1"/>
      <c r="AS296" s="1"/>
      <c r="BJ296" s="229">
        <v>1</v>
      </c>
    </row>
    <row r="297" spans="1:62" ht="20.100000000000001" customHeight="1" x14ac:dyDescent="0.25">
      <c r="A297" s="232" t="s">
        <v>237</v>
      </c>
      <c r="B297" s="178">
        <f t="shared" si="69"/>
        <v>0</v>
      </c>
      <c r="C297" s="156"/>
      <c r="D297" s="157"/>
      <c r="E297" s="157"/>
      <c r="F297" s="157"/>
      <c r="G297" s="157"/>
      <c r="H297" s="157"/>
      <c r="I297" s="158"/>
      <c r="J297" s="131" t="s">
        <v>237</v>
      </c>
      <c r="K297" s="255" t="str">
        <f t="shared" si="58"/>
        <v>►</v>
      </c>
      <c r="L297" s="341"/>
      <c r="M297" s="341"/>
      <c r="N297" s="341"/>
      <c r="O297" s="341"/>
      <c r="P297" s="341"/>
      <c r="Q297" s="1"/>
      <c r="R297" s="1"/>
      <c r="S297" s="77"/>
      <c r="T297" s="77"/>
      <c r="U297" s="77"/>
      <c r="V297" s="77"/>
      <c r="W297" s="1"/>
      <c r="X297" s="46" t="str">
        <f t="shared" si="62"/>
        <v/>
      </c>
      <c r="Y297" s="46" t="str">
        <f>IF(NOT(AND(LEFT(R297,1)="L",R297&lt;&gt;"LIGNE")),"",IF(UPPER(TRIM(W297))="QS","Qt. suffisante",IF(AJ297="","",IF(AF297="MASSE",IF(AJ297&gt;=1,"Kg","g"),IF(AF297="VOLUME",IF(AJ297&gt;=1,"L","cl"),IFERROR(VLOOKUP(UPPER(TRIM(V297)),AP4:AS49,4,FALSE),V297))))))</f>
        <v/>
      </c>
      <c r="Z297" s="78" t="str">
        <f t="shared" si="63"/>
        <v/>
      </c>
      <c r="AA297" s="45" t="str">
        <f>IF(NOT(AND(LEFT(R297,1)="L",R297&lt;&gt;"LIGNE")),"",IF(UPPER(TRIM(W297))="QS","Qt. suffisante",IF(AI297="","",IF(AF297="MASSE",IF(AI297&gt;=1,"Kg","g"),IF(AF297="VOLUME",IF(AI297&gt;=1,"L","cl"),IFERROR(VLOOKUP(UPPER(TRIM(V297)),AP4:AS49,4,FALSE),V297))))))</f>
        <v/>
      </c>
      <c r="AB297" s="47" t="str">
        <f t="shared" si="59"/>
        <v/>
      </c>
      <c r="AC297" s="47" t="str">
        <f t="shared" si="60"/>
        <v/>
      </c>
      <c r="AD297" s="47" t="str">
        <f t="shared" si="64"/>
        <v/>
      </c>
      <c r="AE297" s="1"/>
      <c r="AF297" s="48" t="str">
        <f>IF(NOT(AND(LEFT(R297,1)="L",R297&lt;&gt;"LIGNE")),"",IFERROR(VLOOKUP(UPPER(TRIM(V297)),AP4:AS49,2,FALSE),""))</f>
        <v/>
      </c>
      <c r="AG297" s="49" t="str">
        <f>IF(NOT(AND(LEFT(R297,1)="L",R297&lt;&gt;"LIGNE")),"",IFERROR(VLOOKUP(UPPER(TRIM(V297)),AP4:AS49,3,FALSE),""))</f>
        <v/>
      </c>
      <c r="AH297" s="49" t="str">
        <f t="shared" si="61"/>
        <v/>
      </c>
      <c r="AI297" s="49" t="str">
        <f t="shared" si="65"/>
        <v/>
      </c>
      <c r="AJ297" s="49" t="str">
        <f t="shared" si="66"/>
        <v/>
      </c>
      <c r="AK297" s="40" t="str">
        <f>IF(R297="RECETTE","",IF(R297="PRINCIPAL AUTEUR",IF(OR(S297="",T297="",V297="",W297="",S297=0),"",IFERROR(IF(OR(VLOOKUP(UPPER(TRIM(SUBSTITUTE(T297,CHAR(160)," "))),AP4:AS49,2,FALSE)&lt;&gt;VLOOKUP(UPPER(TRIM(SUBSTITUTE(W297,CHAR(160)," "))),AP4:AS49,2,FALSE),AND(VLOOKUP(UPPER(TRIM(SUBSTITUTE(T297,CHAR(160)," "))),AP4:AS49,2,FALSE)="AUTRE",UPPER(TRIM(SUBSTITUTE(T297,CHAR(160)," ")))&lt;&gt;UPPER(TRIM(SUBSTITUTE(W297,CHAR(160)," "))))),"",(V297*VLOOKUP(UPPER(TRIM(SUBSTITUTE(W297,CHAR(160)," "))),AP4:AS49,3,FALSE))/(S297*VLOOKUP(UPPER(TRIM(SUBSTITUTE(T297,CHAR(160)," "))),AP4:AS49,3,FALSE))),"")),IFERROR(AK296,"")))</f>
        <v/>
      </c>
      <c r="AL297" s="40" t="str">
        <f t="shared" si="67"/>
        <v/>
      </c>
      <c r="AM297" s="50">
        <f t="shared" si="68"/>
        <v>0</v>
      </c>
      <c r="AN297" s="1"/>
      <c r="AO297" s="1"/>
      <c r="AP297" s="64" t="s">
        <v>368</v>
      </c>
      <c r="AQ297" s="1"/>
      <c r="AR297" s="1"/>
      <c r="AS297" s="1"/>
      <c r="BJ297" s="229">
        <v>1</v>
      </c>
    </row>
    <row r="298" spans="1:62" ht="20.100000000000001" customHeight="1" x14ac:dyDescent="0.25">
      <c r="A298" s="232" t="s">
        <v>237</v>
      </c>
      <c r="B298" s="178">
        <f t="shared" si="69"/>
        <v>0</v>
      </c>
      <c r="C298" s="156"/>
      <c r="D298" s="157"/>
      <c r="E298" s="157"/>
      <c r="F298" s="157"/>
      <c r="G298" s="157"/>
      <c r="H298" s="157"/>
      <c r="I298" s="158"/>
      <c r="J298" s="131" t="s">
        <v>237</v>
      </c>
      <c r="K298" s="255" t="str">
        <f t="shared" si="58"/>
        <v>►</v>
      </c>
      <c r="L298" s="341"/>
      <c r="M298" s="341"/>
      <c r="N298" s="341"/>
      <c r="O298" s="341"/>
      <c r="P298" s="341"/>
      <c r="Q298" s="1"/>
      <c r="R298" s="1"/>
      <c r="S298" s="77"/>
      <c r="T298" s="77"/>
      <c r="U298" s="77"/>
      <c r="V298" s="77"/>
      <c r="W298" s="1"/>
      <c r="X298" s="46" t="str">
        <f t="shared" si="62"/>
        <v/>
      </c>
      <c r="Y298" s="46" t="str">
        <f>IF(NOT(AND(LEFT(R298,1)="L",R298&lt;&gt;"LIGNE")),"",IF(UPPER(TRIM(W298))="QS","Qt. suffisante",IF(AJ298="","",IF(AF298="MASSE",IF(AJ298&gt;=1,"Kg","g"),IF(AF298="VOLUME",IF(AJ298&gt;=1,"L","cl"),IFERROR(VLOOKUP(UPPER(TRIM(V298)),AP4:AS49,4,FALSE),V298))))))</f>
        <v/>
      </c>
      <c r="Z298" s="78" t="str">
        <f t="shared" si="63"/>
        <v/>
      </c>
      <c r="AA298" s="45" t="str">
        <f>IF(NOT(AND(LEFT(R298,1)="L",R298&lt;&gt;"LIGNE")),"",IF(UPPER(TRIM(W298))="QS","Qt. suffisante",IF(AI298="","",IF(AF298="MASSE",IF(AI298&gt;=1,"Kg","g"),IF(AF298="VOLUME",IF(AI298&gt;=1,"L","cl"),IFERROR(VLOOKUP(UPPER(TRIM(V298)),AP4:AS49,4,FALSE),V298))))))</f>
        <v/>
      </c>
      <c r="AB298" s="47" t="str">
        <f t="shared" si="59"/>
        <v/>
      </c>
      <c r="AC298" s="47" t="str">
        <f t="shared" si="60"/>
        <v/>
      </c>
      <c r="AD298" s="47" t="str">
        <f t="shared" si="64"/>
        <v/>
      </c>
      <c r="AE298" s="1"/>
      <c r="AF298" s="48" t="str">
        <f>IF(NOT(AND(LEFT(R298,1)="L",R298&lt;&gt;"LIGNE")),"",IFERROR(VLOOKUP(UPPER(TRIM(V298)),AP4:AS49,2,FALSE),""))</f>
        <v/>
      </c>
      <c r="AG298" s="49" t="str">
        <f>IF(NOT(AND(LEFT(R298,1)="L",R298&lt;&gt;"LIGNE")),"",IFERROR(VLOOKUP(UPPER(TRIM(V298)),AP4:AS49,3,FALSE),""))</f>
        <v/>
      </c>
      <c r="AH298" s="49" t="str">
        <f t="shared" si="61"/>
        <v/>
      </c>
      <c r="AI298" s="49" t="str">
        <f t="shared" si="65"/>
        <v/>
      </c>
      <c r="AJ298" s="49" t="str">
        <f t="shared" si="66"/>
        <v/>
      </c>
      <c r="AK298" s="40" t="str">
        <f>IF(R298="RECETTE","",IF(R298="PRINCIPAL AUTEUR",IF(OR(S298="",T298="",V298="",W298="",S298=0),"",IFERROR(IF(OR(VLOOKUP(UPPER(TRIM(SUBSTITUTE(T298,CHAR(160)," "))),AP4:AS49,2,FALSE)&lt;&gt;VLOOKUP(UPPER(TRIM(SUBSTITUTE(W298,CHAR(160)," "))),AP4:AS49,2,FALSE),AND(VLOOKUP(UPPER(TRIM(SUBSTITUTE(T298,CHAR(160)," "))),AP4:AS49,2,FALSE)="AUTRE",UPPER(TRIM(SUBSTITUTE(T298,CHAR(160)," ")))&lt;&gt;UPPER(TRIM(SUBSTITUTE(W298,CHAR(160)," "))))),"",(V298*VLOOKUP(UPPER(TRIM(SUBSTITUTE(W298,CHAR(160)," "))),AP4:AS49,3,FALSE))/(S298*VLOOKUP(UPPER(TRIM(SUBSTITUTE(T298,CHAR(160)," "))),AP4:AS49,3,FALSE))),"")),IFERROR(AK297,"")))</f>
        <v/>
      </c>
      <c r="AL298" s="40" t="str">
        <f t="shared" si="67"/>
        <v/>
      </c>
      <c r="AM298" s="50">
        <f t="shared" si="68"/>
        <v>0</v>
      </c>
      <c r="AN298" s="1"/>
      <c r="AO298" s="1"/>
      <c r="AP298" s="64" t="s">
        <v>49</v>
      </c>
      <c r="AQ298" s="1"/>
      <c r="AR298" s="1"/>
      <c r="AS298" s="1"/>
      <c r="BJ298" s="229">
        <v>1</v>
      </c>
    </row>
    <row r="299" spans="1:62" ht="20.100000000000001" customHeight="1" x14ac:dyDescent="0.25">
      <c r="A299" s="232" t="s">
        <v>237</v>
      </c>
      <c r="B299" s="178">
        <f t="shared" si="69"/>
        <v>0</v>
      </c>
      <c r="C299" s="156"/>
      <c r="D299" s="157"/>
      <c r="E299" s="157"/>
      <c r="F299" s="157"/>
      <c r="G299" s="157"/>
      <c r="H299" s="157"/>
      <c r="I299" s="158"/>
      <c r="J299" s="131" t="s">
        <v>237</v>
      </c>
      <c r="K299" s="255" t="str">
        <f t="shared" si="58"/>
        <v>►</v>
      </c>
      <c r="L299" s="341"/>
      <c r="M299" s="341"/>
      <c r="N299" s="341"/>
      <c r="O299" s="341"/>
      <c r="P299" s="341"/>
      <c r="Q299" s="1"/>
      <c r="R299" s="1"/>
      <c r="S299" s="77"/>
      <c r="T299" s="77"/>
      <c r="U299" s="77"/>
      <c r="V299" s="77"/>
      <c r="W299" s="1"/>
      <c r="X299" s="46" t="str">
        <f t="shared" si="62"/>
        <v/>
      </c>
      <c r="Y299" s="46" t="str">
        <f>IF(NOT(AND(LEFT(R299,1)="L",R299&lt;&gt;"LIGNE")),"",IF(UPPER(TRIM(W299))="QS","Qt. suffisante",IF(AJ299="","",IF(AF299="MASSE",IF(AJ299&gt;=1,"Kg","g"),IF(AF299="VOLUME",IF(AJ299&gt;=1,"L","cl"),IFERROR(VLOOKUP(UPPER(TRIM(V299)),AP4:AS49,4,FALSE),V299))))))</f>
        <v/>
      </c>
      <c r="Z299" s="78" t="str">
        <f t="shared" si="63"/>
        <v/>
      </c>
      <c r="AA299" s="45" t="str">
        <f>IF(NOT(AND(LEFT(R299,1)="L",R299&lt;&gt;"LIGNE")),"",IF(UPPER(TRIM(W299))="QS","Qt. suffisante",IF(AI299="","",IF(AF299="MASSE",IF(AI299&gt;=1,"Kg","g"),IF(AF299="VOLUME",IF(AI299&gt;=1,"L","cl"),IFERROR(VLOOKUP(UPPER(TRIM(V299)),AP4:AS49,4,FALSE),V299))))))</f>
        <v/>
      </c>
      <c r="AB299" s="47" t="str">
        <f t="shared" si="59"/>
        <v/>
      </c>
      <c r="AC299" s="47" t="str">
        <f t="shared" si="60"/>
        <v/>
      </c>
      <c r="AD299" s="47" t="str">
        <f t="shared" si="64"/>
        <v/>
      </c>
      <c r="AE299" s="1"/>
      <c r="AF299" s="48" t="str">
        <f>IF(NOT(AND(LEFT(R299,1)="L",R299&lt;&gt;"LIGNE")),"",IFERROR(VLOOKUP(UPPER(TRIM(V299)),AP4:AS49,2,FALSE),""))</f>
        <v/>
      </c>
      <c r="AG299" s="49" t="str">
        <f>IF(NOT(AND(LEFT(R299,1)="L",R299&lt;&gt;"LIGNE")),"",IFERROR(VLOOKUP(UPPER(TRIM(V299)),AP4:AS49,3,FALSE),""))</f>
        <v/>
      </c>
      <c r="AH299" s="49" t="str">
        <f t="shared" si="61"/>
        <v/>
      </c>
      <c r="AI299" s="49" t="str">
        <f t="shared" si="65"/>
        <v/>
      </c>
      <c r="AJ299" s="49" t="str">
        <f t="shared" si="66"/>
        <v/>
      </c>
      <c r="AK299" s="40" t="str">
        <f>IF(R299="RECETTE","",IF(R299="PRINCIPAL AUTEUR",IF(OR(S299="",T299="",V299="",W299="",S299=0),"",IFERROR(IF(OR(VLOOKUP(UPPER(TRIM(SUBSTITUTE(T299,CHAR(160)," "))),AP4:AS49,2,FALSE)&lt;&gt;VLOOKUP(UPPER(TRIM(SUBSTITUTE(W299,CHAR(160)," "))),AP4:AS49,2,FALSE),AND(VLOOKUP(UPPER(TRIM(SUBSTITUTE(T299,CHAR(160)," "))),AP4:AS49,2,FALSE)="AUTRE",UPPER(TRIM(SUBSTITUTE(T299,CHAR(160)," ")))&lt;&gt;UPPER(TRIM(SUBSTITUTE(W299,CHAR(160)," "))))),"",(V299*VLOOKUP(UPPER(TRIM(SUBSTITUTE(W299,CHAR(160)," "))),AP4:AS49,3,FALSE))/(S299*VLOOKUP(UPPER(TRIM(SUBSTITUTE(T299,CHAR(160)," "))),AP4:AS49,3,FALSE))),"")),IFERROR(AK298,"")))</f>
        <v/>
      </c>
      <c r="AL299" s="40" t="str">
        <f t="shared" si="67"/>
        <v/>
      </c>
      <c r="AM299" s="50">
        <f t="shared" si="68"/>
        <v>0</v>
      </c>
      <c r="AN299" s="1"/>
      <c r="AO299" s="1"/>
      <c r="AP299" s="64" t="s">
        <v>439</v>
      </c>
      <c r="AQ299" s="1"/>
      <c r="AR299" s="1"/>
      <c r="AS299" s="1"/>
      <c r="BJ299" s="229">
        <v>1</v>
      </c>
    </row>
    <row r="300" spans="1:62" ht="20.100000000000001" customHeight="1" x14ac:dyDescent="0.25">
      <c r="A300" s="232" t="s">
        <v>237</v>
      </c>
      <c r="B300" s="178">
        <f t="shared" si="69"/>
        <v>0</v>
      </c>
      <c r="C300" s="156"/>
      <c r="D300" s="157"/>
      <c r="E300" s="157"/>
      <c r="F300" s="157"/>
      <c r="G300" s="157"/>
      <c r="H300" s="157"/>
      <c r="I300" s="158"/>
      <c r="J300" s="131" t="s">
        <v>237</v>
      </c>
      <c r="K300" s="255" t="str">
        <f t="shared" si="58"/>
        <v>►</v>
      </c>
      <c r="L300" s="341"/>
      <c r="M300" s="341"/>
      <c r="N300" s="341"/>
      <c r="O300" s="341"/>
      <c r="P300" s="341"/>
      <c r="Q300" s="1"/>
      <c r="R300" s="1"/>
      <c r="S300" s="77"/>
      <c r="T300" s="77"/>
      <c r="U300" s="77"/>
      <c r="V300" s="77"/>
      <c r="W300" s="1"/>
      <c r="X300" s="46" t="str">
        <f t="shared" si="62"/>
        <v/>
      </c>
      <c r="Y300" s="46" t="str">
        <f>IF(NOT(AND(LEFT(R300,1)="L",R300&lt;&gt;"LIGNE")),"",IF(UPPER(TRIM(W300))="QS","Qt. suffisante",IF(AJ300="","",IF(AF300="MASSE",IF(AJ300&gt;=1,"Kg","g"),IF(AF300="VOLUME",IF(AJ300&gt;=1,"L","cl"),IFERROR(VLOOKUP(UPPER(TRIM(V300)),AP4:AS49,4,FALSE),V300))))))</f>
        <v/>
      </c>
      <c r="Z300" s="78" t="str">
        <f t="shared" si="63"/>
        <v/>
      </c>
      <c r="AA300" s="45" t="str">
        <f>IF(NOT(AND(LEFT(R300,1)="L",R300&lt;&gt;"LIGNE")),"",IF(UPPER(TRIM(W300))="QS","Qt. suffisante",IF(AI300="","",IF(AF300="MASSE",IF(AI300&gt;=1,"Kg","g"),IF(AF300="VOLUME",IF(AI300&gt;=1,"L","cl"),IFERROR(VLOOKUP(UPPER(TRIM(V300)),AP4:AS49,4,FALSE),V300))))))</f>
        <v/>
      </c>
      <c r="AB300" s="47" t="str">
        <f t="shared" si="59"/>
        <v/>
      </c>
      <c r="AC300" s="47" t="str">
        <f t="shared" si="60"/>
        <v/>
      </c>
      <c r="AD300" s="47" t="str">
        <f t="shared" si="64"/>
        <v/>
      </c>
      <c r="AE300" s="1"/>
      <c r="AF300" s="48" t="str">
        <f>IF(NOT(AND(LEFT(R300,1)="L",R300&lt;&gt;"LIGNE")),"",IFERROR(VLOOKUP(UPPER(TRIM(V300)),AP4:AS49,2,FALSE),""))</f>
        <v/>
      </c>
      <c r="AG300" s="49" t="str">
        <f>IF(NOT(AND(LEFT(R300,1)="L",R300&lt;&gt;"LIGNE")),"",IFERROR(VLOOKUP(UPPER(TRIM(V300)),AP4:AS49,3,FALSE),""))</f>
        <v/>
      </c>
      <c r="AH300" s="49" t="str">
        <f t="shared" si="61"/>
        <v/>
      </c>
      <c r="AI300" s="49" t="str">
        <f t="shared" si="65"/>
        <v/>
      </c>
      <c r="AJ300" s="49" t="str">
        <f t="shared" si="66"/>
        <v/>
      </c>
      <c r="AK300" s="40" t="str">
        <f>IF(R300="RECETTE","",IF(R300="PRINCIPAL AUTEUR",IF(OR(S300="",T300="",V300="",W300="",S300=0),"",IFERROR(IF(OR(VLOOKUP(UPPER(TRIM(SUBSTITUTE(T300,CHAR(160)," "))),AP4:AS49,2,FALSE)&lt;&gt;VLOOKUP(UPPER(TRIM(SUBSTITUTE(W300,CHAR(160)," "))),AP4:AS49,2,FALSE),AND(VLOOKUP(UPPER(TRIM(SUBSTITUTE(T300,CHAR(160)," "))),AP4:AS49,2,FALSE)="AUTRE",UPPER(TRIM(SUBSTITUTE(T300,CHAR(160)," ")))&lt;&gt;UPPER(TRIM(SUBSTITUTE(W300,CHAR(160)," "))))),"",(V300*VLOOKUP(UPPER(TRIM(SUBSTITUTE(W300,CHAR(160)," "))),AP4:AS49,3,FALSE))/(S300*VLOOKUP(UPPER(TRIM(SUBSTITUTE(T300,CHAR(160)," "))),AP4:AS49,3,FALSE))),"")),IFERROR(AK299,"")))</f>
        <v/>
      </c>
      <c r="AL300" s="40" t="str">
        <f t="shared" si="67"/>
        <v/>
      </c>
      <c r="AM300" s="50">
        <f t="shared" si="68"/>
        <v>0</v>
      </c>
      <c r="AN300" s="1"/>
      <c r="AO300" s="1"/>
      <c r="AP300" s="64" t="s">
        <v>52</v>
      </c>
      <c r="AQ300" s="1"/>
      <c r="AR300" s="1"/>
      <c r="AS300" s="1"/>
      <c r="BJ300" s="229">
        <v>1</v>
      </c>
    </row>
    <row r="301" spans="1:62" ht="20.100000000000001" customHeight="1" x14ac:dyDescent="0.25">
      <c r="A301" s="232" t="s">
        <v>237</v>
      </c>
      <c r="B301" s="178">
        <f t="shared" si="69"/>
        <v>0</v>
      </c>
      <c r="C301" s="156"/>
      <c r="D301" s="157"/>
      <c r="E301" s="157"/>
      <c r="F301" s="157"/>
      <c r="G301" s="157"/>
      <c r="H301" s="157"/>
      <c r="I301" s="158"/>
      <c r="J301" s="131" t="s">
        <v>237</v>
      </c>
      <c r="K301" s="255" t="str">
        <f t="shared" si="58"/>
        <v>►</v>
      </c>
      <c r="L301" s="341"/>
      <c r="M301" s="341"/>
      <c r="N301" s="341"/>
      <c r="O301" s="341"/>
      <c r="P301" s="341"/>
      <c r="Q301" s="1"/>
      <c r="R301" s="1"/>
      <c r="S301" s="77"/>
      <c r="T301" s="77"/>
      <c r="U301" s="77"/>
      <c r="V301" s="77"/>
      <c r="W301" s="1"/>
      <c r="X301" s="46" t="str">
        <f t="shared" si="62"/>
        <v/>
      </c>
      <c r="Y301" s="46" t="str">
        <f>IF(NOT(AND(LEFT(R301,1)="L",R301&lt;&gt;"LIGNE")),"",IF(UPPER(TRIM(W301))="QS","Qt. suffisante",IF(AJ301="","",IF(AF301="MASSE",IF(AJ301&gt;=1,"Kg","g"),IF(AF301="VOLUME",IF(AJ301&gt;=1,"L","cl"),IFERROR(VLOOKUP(UPPER(TRIM(V301)),AP4:AS49,4,FALSE),V301))))))</f>
        <v/>
      </c>
      <c r="Z301" s="78" t="str">
        <f t="shared" si="63"/>
        <v/>
      </c>
      <c r="AA301" s="45" t="str">
        <f>IF(NOT(AND(LEFT(R301,1)="L",R301&lt;&gt;"LIGNE")),"",IF(UPPER(TRIM(W301))="QS","Qt. suffisante",IF(AI301="","",IF(AF301="MASSE",IF(AI301&gt;=1,"Kg","g"),IF(AF301="VOLUME",IF(AI301&gt;=1,"L","cl"),IFERROR(VLOOKUP(UPPER(TRIM(V301)),AP4:AS49,4,FALSE),V301))))))</f>
        <v/>
      </c>
      <c r="AB301" s="47" t="str">
        <f t="shared" si="59"/>
        <v/>
      </c>
      <c r="AC301" s="47" t="str">
        <f t="shared" si="60"/>
        <v/>
      </c>
      <c r="AD301" s="47" t="str">
        <f t="shared" si="64"/>
        <v/>
      </c>
      <c r="AE301" s="1"/>
      <c r="AF301" s="48" t="str">
        <f>IF(NOT(AND(LEFT(R301,1)="L",R301&lt;&gt;"LIGNE")),"",IFERROR(VLOOKUP(UPPER(TRIM(V301)),AP4:AS49,2,FALSE),""))</f>
        <v/>
      </c>
      <c r="AG301" s="49" t="str">
        <f>IF(NOT(AND(LEFT(R301,1)="L",R301&lt;&gt;"LIGNE")),"",IFERROR(VLOOKUP(UPPER(TRIM(V301)),AP4:AS49,3,FALSE),""))</f>
        <v/>
      </c>
      <c r="AH301" s="49" t="str">
        <f t="shared" si="61"/>
        <v/>
      </c>
      <c r="AI301" s="49" t="str">
        <f t="shared" si="65"/>
        <v/>
      </c>
      <c r="AJ301" s="49" t="str">
        <f t="shared" si="66"/>
        <v/>
      </c>
      <c r="AK301" s="40" t="str">
        <f>IF(R301="RECETTE","",IF(R301="PRINCIPAL AUTEUR",IF(OR(S301="",T301="",V301="",W301="",S301=0),"",IFERROR(IF(OR(VLOOKUP(UPPER(TRIM(SUBSTITUTE(T301,CHAR(160)," "))),AP4:AS49,2,FALSE)&lt;&gt;VLOOKUP(UPPER(TRIM(SUBSTITUTE(W301,CHAR(160)," "))),AP4:AS49,2,FALSE),AND(VLOOKUP(UPPER(TRIM(SUBSTITUTE(T301,CHAR(160)," "))),AP4:AS49,2,FALSE)="AUTRE",UPPER(TRIM(SUBSTITUTE(T301,CHAR(160)," ")))&lt;&gt;UPPER(TRIM(SUBSTITUTE(W301,CHAR(160)," "))))),"",(V301*VLOOKUP(UPPER(TRIM(SUBSTITUTE(W301,CHAR(160)," "))),AP4:AS49,3,FALSE))/(S301*VLOOKUP(UPPER(TRIM(SUBSTITUTE(T301,CHAR(160)," "))),AP4:AS49,3,FALSE))),"")),IFERROR(AK300,"")))</f>
        <v/>
      </c>
      <c r="AL301" s="40" t="str">
        <f t="shared" si="67"/>
        <v/>
      </c>
      <c r="AM301" s="50">
        <f t="shared" si="68"/>
        <v>0</v>
      </c>
      <c r="AN301" s="1"/>
      <c r="AO301" s="1"/>
      <c r="AP301" s="64" t="s">
        <v>440</v>
      </c>
      <c r="AQ301" s="1"/>
      <c r="AR301" s="1"/>
      <c r="AS301" s="1"/>
      <c r="BJ301" s="229">
        <v>1</v>
      </c>
    </row>
    <row r="302" spans="1:62" ht="20.100000000000001" customHeight="1" x14ac:dyDescent="0.25">
      <c r="A302" s="232" t="s">
        <v>237</v>
      </c>
      <c r="B302" s="178">
        <f t="shared" si="69"/>
        <v>0</v>
      </c>
      <c r="C302" s="156"/>
      <c r="D302" s="157"/>
      <c r="E302" s="157"/>
      <c r="F302" s="157"/>
      <c r="G302" s="157"/>
      <c r="H302" s="157"/>
      <c r="I302" s="158"/>
      <c r="J302" s="131" t="s">
        <v>237</v>
      </c>
      <c r="K302" s="255" t="str">
        <f t="shared" si="58"/>
        <v>►</v>
      </c>
      <c r="L302" s="341"/>
      <c r="M302" s="341"/>
      <c r="N302" s="341"/>
      <c r="O302" s="341"/>
      <c r="P302" s="341"/>
      <c r="Q302" s="1"/>
      <c r="R302" s="1"/>
      <c r="S302" s="77"/>
      <c r="T302" s="77"/>
      <c r="U302" s="77"/>
      <c r="V302" s="77"/>
      <c r="W302" s="1"/>
      <c r="X302" s="46" t="str">
        <f t="shared" si="62"/>
        <v/>
      </c>
      <c r="Y302" s="46" t="str">
        <f>IF(NOT(AND(LEFT(R302,1)="L",R302&lt;&gt;"LIGNE")),"",IF(UPPER(TRIM(W302))="QS","Qt. suffisante",IF(AJ302="","",IF(AF302="MASSE",IF(AJ302&gt;=1,"Kg","g"),IF(AF302="VOLUME",IF(AJ302&gt;=1,"L","cl"),IFERROR(VLOOKUP(UPPER(TRIM(V302)),AP4:AS49,4,FALSE),V302))))))</f>
        <v/>
      </c>
      <c r="Z302" s="78" t="str">
        <f t="shared" si="63"/>
        <v/>
      </c>
      <c r="AA302" s="45" t="str">
        <f>IF(NOT(AND(LEFT(R302,1)="L",R302&lt;&gt;"LIGNE")),"",IF(UPPER(TRIM(W302))="QS","Qt. suffisante",IF(AI302="","",IF(AF302="MASSE",IF(AI302&gt;=1,"Kg","g"),IF(AF302="VOLUME",IF(AI302&gt;=1,"L","cl"),IFERROR(VLOOKUP(UPPER(TRIM(V302)),AP4:AS49,4,FALSE),V302))))))</f>
        <v/>
      </c>
      <c r="AB302" s="47" t="str">
        <f t="shared" si="59"/>
        <v/>
      </c>
      <c r="AC302" s="47" t="str">
        <f t="shared" si="60"/>
        <v/>
      </c>
      <c r="AD302" s="47" t="str">
        <f t="shared" si="64"/>
        <v/>
      </c>
      <c r="AE302" s="1"/>
      <c r="AF302" s="48" t="str">
        <f>IF(NOT(AND(LEFT(R302,1)="L",R302&lt;&gt;"LIGNE")),"",IFERROR(VLOOKUP(UPPER(TRIM(V302)),AP4:AS49,2,FALSE),""))</f>
        <v/>
      </c>
      <c r="AG302" s="49" t="str">
        <f>IF(NOT(AND(LEFT(R302,1)="L",R302&lt;&gt;"LIGNE")),"",IFERROR(VLOOKUP(UPPER(TRIM(V302)),AP4:AS49,3,FALSE),""))</f>
        <v/>
      </c>
      <c r="AH302" s="49" t="str">
        <f t="shared" si="61"/>
        <v/>
      </c>
      <c r="AI302" s="49" t="str">
        <f t="shared" si="65"/>
        <v/>
      </c>
      <c r="AJ302" s="49" t="str">
        <f t="shared" si="66"/>
        <v/>
      </c>
      <c r="AK302" s="40" t="str">
        <f>IF(R302="RECETTE","",IF(R302="PRINCIPAL AUTEUR",IF(OR(S302="",T302="",V302="",W302="",S302=0),"",IFERROR(IF(OR(VLOOKUP(UPPER(TRIM(SUBSTITUTE(T302,CHAR(160)," "))),AP4:AS49,2,FALSE)&lt;&gt;VLOOKUP(UPPER(TRIM(SUBSTITUTE(W302,CHAR(160)," "))),AP4:AS49,2,FALSE),AND(VLOOKUP(UPPER(TRIM(SUBSTITUTE(T302,CHAR(160)," "))),AP4:AS49,2,FALSE)="AUTRE",UPPER(TRIM(SUBSTITUTE(T302,CHAR(160)," ")))&lt;&gt;UPPER(TRIM(SUBSTITUTE(W302,CHAR(160)," "))))),"",(V302*VLOOKUP(UPPER(TRIM(SUBSTITUTE(W302,CHAR(160)," "))),AP4:AS49,3,FALSE))/(S302*VLOOKUP(UPPER(TRIM(SUBSTITUTE(T302,CHAR(160)," "))),AP4:AS49,3,FALSE))),"")),IFERROR(AK301,"")))</f>
        <v/>
      </c>
      <c r="AL302" s="40" t="str">
        <f t="shared" si="67"/>
        <v/>
      </c>
      <c r="AM302" s="50">
        <f t="shared" si="68"/>
        <v>0</v>
      </c>
      <c r="AN302" s="1"/>
      <c r="AO302" s="1"/>
      <c r="AP302" s="64" t="s">
        <v>441</v>
      </c>
      <c r="AQ302" s="1"/>
      <c r="AR302" s="1"/>
      <c r="AS302" s="1"/>
      <c r="BJ302" s="229">
        <v>1</v>
      </c>
    </row>
    <row r="303" spans="1:62" ht="20.100000000000001" customHeight="1" x14ac:dyDescent="0.25">
      <c r="A303" s="232" t="s">
        <v>237</v>
      </c>
      <c r="B303" s="178">
        <f t="shared" si="69"/>
        <v>0</v>
      </c>
      <c r="C303" s="156"/>
      <c r="D303" s="157"/>
      <c r="E303" s="157"/>
      <c r="F303" s="157"/>
      <c r="G303" s="157"/>
      <c r="H303" s="157"/>
      <c r="I303" s="158"/>
      <c r="J303" s="131" t="s">
        <v>237</v>
      </c>
      <c r="K303" s="255" t="str">
        <f t="shared" si="58"/>
        <v>►</v>
      </c>
      <c r="L303" s="341"/>
      <c r="M303" s="341"/>
      <c r="N303" s="341"/>
      <c r="O303" s="341"/>
      <c r="P303" s="341"/>
      <c r="Q303" s="1"/>
      <c r="R303" s="1"/>
      <c r="S303" s="77"/>
      <c r="T303" s="77"/>
      <c r="U303" s="77"/>
      <c r="V303" s="77"/>
      <c r="W303" s="1"/>
      <c r="X303" s="46" t="str">
        <f t="shared" si="62"/>
        <v/>
      </c>
      <c r="Y303" s="46" t="str">
        <f>IF(NOT(AND(LEFT(R303,1)="L",R303&lt;&gt;"LIGNE")),"",IF(UPPER(TRIM(W303))="QS","Qt. suffisante",IF(AJ303="","",IF(AF303="MASSE",IF(AJ303&gt;=1,"Kg","g"),IF(AF303="VOLUME",IF(AJ303&gt;=1,"L","cl"),IFERROR(VLOOKUP(UPPER(TRIM(V303)),AP4:AS49,4,FALSE),V303))))))</f>
        <v/>
      </c>
      <c r="Z303" s="78" t="str">
        <f t="shared" si="63"/>
        <v/>
      </c>
      <c r="AA303" s="45" t="str">
        <f>IF(NOT(AND(LEFT(R303,1)="L",R303&lt;&gt;"LIGNE")),"",IF(UPPER(TRIM(W303))="QS","Qt. suffisante",IF(AI303="","",IF(AF303="MASSE",IF(AI303&gt;=1,"Kg","g"),IF(AF303="VOLUME",IF(AI303&gt;=1,"L","cl"),IFERROR(VLOOKUP(UPPER(TRIM(V303)),AP4:AS49,4,FALSE),V303))))))</f>
        <v/>
      </c>
      <c r="AB303" s="47" t="str">
        <f t="shared" si="59"/>
        <v/>
      </c>
      <c r="AC303" s="47" t="str">
        <f t="shared" si="60"/>
        <v/>
      </c>
      <c r="AD303" s="47" t="str">
        <f t="shared" si="64"/>
        <v/>
      </c>
      <c r="AE303" s="1"/>
      <c r="AF303" s="48" t="str">
        <f>IF(NOT(AND(LEFT(R303,1)="L",R303&lt;&gt;"LIGNE")),"",IFERROR(VLOOKUP(UPPER(TRIM(V303)),AP4:AS49,2,FALSE),""))</f>
        <v/>
      </c>
      <c r="AG303" s="49" t="str">
        <f>IF(NOT(AND(LEFT(R303,1)="L",R303&lt;&gt;"LIGNE")),"",IFERROR(VLOOKUP(UPPER(TRIM(V303)),AP4:AS49,3,FALSE),""))</f>
        <v/>
      </c>
      <c r="AH303" s="49" t="str">
        <f t="shared" si="61"/>
        <v/>
      </c>
      <c r="AI303" s="49" t="str">
        <f t="shared" si="65"/>
        <v/>
      </c>
      <c r="AJ303" s="49" t="str">
        <f t="shared" si="66"/>
        <v/>
      </c>
      <c r="AK303" s="40" t="str">
        <f>IF(R303="RECETTE","",IF(R303="PRINCIPAL AUTEUR",IF(OR(S303="",T303="",V303="",W303="",S303=0),"",IFERROR(IF(OR(VLOOKUP(UPPER(TRIM(SUBSTITUTE(T303,CHAR(160)," "))),AP4:AS49,2,FALSE)&lt;&gt;VLOOKUP(UPPER(TRIM(SUBSTITUTE(W303,CHAR(160)," "))),AP4:AS49,2,FALSE),AND(VLOOKUP(UPPER(TRIM(SUBSTITUTE(T303,CHAR(160)," "))),AP4:AS49,2,FALSE)="AUTRE",UPPER(TRIM(SUBSTITUTE(T303,CHAR(160)," ")))&lt;&gt;UPPER(TRIM(SUBSTITUTE(W303,CHAR(160)," "))))),"",(V303*VLOOKUP(UPPER(TRIM(SUBSTITUTE(W303,CHAR(160)," "))),AP4:AS49,3,FALSE))/(S303*VLOOKUP(UPPER(TRIM(SUBSTITUTE(T303,CHAR(160)," "))),AP4:AS49,3,FALSE))),"")),IFERROR(AK302,"")))</f>
        <v/>
      </c>
      <c r="AL303" s="40" t="str">
        <f t="shared" si="67"/>
        <v/>
      </c>
      <c r="AM303" s="50">
        <f t="shared" si="68"/>
        <v>0</v>
      </c>
      <c r="AN303" s="1"/>
      <c r="AO303" s="1"/>
      <c r="AP303" s="64" t="s">
        <v>442</v>
      </c>
      <c r="AQ303" s="1"/>
      <c r="AR303" s="1"/>
      <c r="AS303" s="1"/>
      <c r="BJ303" s="229">
        <v>1</v>
      </c>
    </row>
    <row r="304" spans="1:62" ht="20.100000000000001" customHeight="1" x14ac:dyDescent="0.25">
      <c r="A304" s="232" t="s">
        <v>237</v>
      </c>
      <c r="B304" s="178">
        <f t="shared" si="69"/>
        <v>0</v>
      </c>
      <c r="C304" s="156"/>
      <c r="D304" s="157"/>
      <c r="E304" s="157"/>
      <c r="F304" s="157"/>
      <c r="G304" s="157"/>
      <c r="H304" s="157"/>
      <c r="I304" s="158"/>
      <c r="J304" s="131" t="s">
        <v>237</v>
      </c>
      <c r="K304" s="255" t="str">
        <f t="shared" si="58"/>
        <v>►</v>
      </c>
      <c r="L304" s="341"/>
      <c r="M304" s="341"/>
      <c r="N304" s="341"/>
      <c r="O304" s="341"/>
      <c r="P304" s="341"/>
      <c r="Q304" s="1"/>
      <c r="R304" s="1"/>
      <c r="S304" s="77"/>
      <c r="T304" s="77"/>
      <c r="U304" s="77"/>
      <c r="V304" s="77"/>
      <c r="W304" s="1"/>
      <c r="X304" s="46" t="str">
        <f t="shared" si="62"/>
        <v/>
      </c>
      <c r="Y304" s="46" t="str">
        <f>IF(NOT(AND(LEFT(R304,1)="L",R304&lt;&gt;"LIGNE")),"",IF(UPPER(TRIM(W304))="QS","Qt. suffisante",IF(AJ304="","",IF(AF304="MASSE",IF(AJ304&gt;=1,"Kg","g"),IF(AF304="VOLUME",IF(AJ304&gt;=1,"L","cl"),IFERROR(VLOOKUP(UPPER(TRIM(V304)),AP4:AS49,4,FALSE),V304))))))</f>
        <v/>
      </c>
      <c r="Z304" s="78" t="str">
        <f t="shared" si="63"/>
        <v/>
      </c>
      <c r="AA304" s="45" t="str">
        <f>IF(NOT(AND(LEFT(R304,1)="L",R304&lt;&gt;"LIGNE")),"",IF(UPPER(TRIM(W304))="QS","Qt. suffisante",IF(AI304="","",IF(AF304="MASSE",IF(AI304&gt;=1,"Kg","g"),IF(AF304="VOLUME",IF(AI304&gt;=1,"L","cl"),IFERROR(VLOOKUP(UPPER(TRIM(V304)),AP4:AS49,4,FALSE),V304))))))</f>
        <v/>
      </c>
      <c r="AB304" s="47" t="str">
        <f t="shared" si="59"/>
        <v/>
      </c>
      <c r="AC304" s="47" t="str">
        <f t="shared" si="60"/>
        <v/>
      </c>
      <c r="AD304" s="47" t="str">
        <f t="shared" si="64"/>
        <v/>
      </c>
      <c r="AE304" s="1"/>
      <c r="AF304" s="48" t="str">
        <f>IF(NOT(AND(LEFT(R304,1)="L",R304&lt;&gt;"LIGNE")),"",IFERROR(VLOOKUP(UPPER(TRIM(V304)),AP4:AS49,2,FALSE),""))</f>
        <v/>
      </c>
      <c r="AG304" s="49" t="str">
        <f>IF(NOT(AND(LEFT(R304,1)="L",R304&lt;&gt;"LIGNE")),"",IFERROR(VLOOKUP(UPPER(TRIM(V304)),AP4:AS49,3,FALSE),""))</f>
        <v/>
      </c>
      <c r="AH304" s="49" t="str">
        <f t="shared" si="61"/>
        <v/>
      </c>
      <c r="AI304" s="49" t="str">
        <f t="shared" si="65"/>
        <v/>
      </c>
      <c r="AJ304" s="49" t="str">
        <f t="shared" si="66"/>
        <v/>
      </c>
      <c r="AK304" s="40" t="str">
        <f>IF(R304="RECETTE","",IF(R304="PRINCIPAL AUTEUR",IF(OR(S304="",T304="",V304="",W304="",S304=0),"",IFERROR(IF(OR(VLOOKUP(UPPER(TRIM(SUBSTITUTE(T304,CHAR(160)," "))),AP4:AS49,2,FALSE)&lt;&gt;VLOOKUP(UPPER(TRIM(SUBSTITUTE(W304,CHAR(160)," "))),AP4:AS49,2,FALSE),AND(VLOOKUP(UPPER(TRIM(SUBSTITUTE(T304,CHAR(160)," "))),AP4:AS49,2,FALSE)="AUTRE",UPPER(TRIM(SUBSTITUTE(T304,CHAR(160)," ")))&lt;&gt;UPPER(TRIM(SUBSTITUTE(W304,CHAR(160)," "))))),"",(V304*VLOOKUP(UPPER(TRIM(SUBSTITUTE(W304,CHAR(160)," "))),AP4:AS49,3,FALSE))/(S304*VLOOKUP(UPPER(TRIM(SUBSTITUTE(T304,CHAR(160)," "))),AP4:AS49,3,FALSE))),"")),IFERROR(AK303,"")))</f>
        <v/>
      </c>
      <c r="AL304" s="40" t="str">
        <f t="shared" si="67"/>
        <v/>
      </c>
      <c r="AM304" s="50">
        <f t="shared" si="68"/>
        <v>0</v>
      </c>
      <c r="AN304" s="1"/>
      <c r="AO304" s="1"/>
      <c r="AP304" s="64" t="s">
        <v>443</v>
      </c>
      <c r="AQ304" s="1"/>
      <c r="AR304" s="1"/>
      <c r="AS304" s="1"/>
      <c r="BJ304" s="229">
        <v>1</v>
      </c>
    </row>
    <row r="305" spans="1:62" ht="20.100000000000001" customHeight="1" x14ac:dyDescent="0.25">
      <c r="A305" s="232" t="s">
        <v>237</v>
      </c>
      <c r="B305" s="178">
        <f t="shared" si="69"/>
        <v>0</v>
      </c>
      <c r="C305" s="156"/>
      <c r="D305" s="157"/>
      <c r="E305" s="157"/>
      <c r="F305" s="157"/>
      <c r="G305" s="157"/>
      <c r="H305" s="157"/>
      <c r="I305" s="158"/>
      <c r="J305" s="131" t="s">
        <v>237</v>
      </c>
      <c r="K305" s="255" t="str">
        <f t="shared" si="58"/>
        <v>►</v>
      </c>
      <c r="L305" s="341"/>
      <c r="M305" s="341"/>
      <c r="N305" s="341"/>
      <c r="O305" s="341"/>
      <c r="P305" s="341"/>
      <c r="Q305" s="1"/>
      <c r="R305" s="1"/>
      <c r="S305" s="77"/>
      <c r="T305" s="77"/>
      <c r="U305" s="77"/>
      <c r="V305" s="77"/>
      <c r="W305" s="1"/>
      <c r="X305" s="46" t="str">
        <f t="shared" si="62"/>
        <v/>
      </c>
      <c r="Y305" s="46" t="str">
        <f>IF(NOT(AND(LEFT(R305,1)="L",R305&lt;&gt;"LIGNE")),"",IF(UPPER(TRIM(W305))="QS","Qt. suffisante",IF(AJ305="","",IF(AF305="MASSE",IF(AJ305&gt;=1,"Kg","g"),IF(AF305="VOLUME",IF(AJ305&gt;=1,"L","cl"),IFERROR(VLOOKUP(UPPER(TRIM(V305)),AP4:AS49,4,FALSE),V305))))))</f>
        <v/>
      </c>
      <c r="Z305" s="78" t="str">
        <f t="shared" si="63"/>
        <v/>
      </c>
      <c r="AA305" s="45" t="str">
        <f>IF(NOT(AND(LEFT(R305,1)="L",R305&lt;&gt;"LIGNE")),"",IF(UPPER(TRIM(W305))="QS","Qt. suffisante",IF(AI305="","",IF(AF305="MASSE",IF(AI305&gt;=1,"Kg","g"),IF(AF305="VOLUME",IF(AI305&gt;=1,"L","cl"),IFERROR(VLOOKUP(UPPER(TRIM(V305)),AP4:AS49,4,FALSE),V305))))))</f>
        <v/>
      </c>
      <c r="AB305" s="47" t="str">
        <f t="shared" si="59"/>
        <v/>
      </c>
      <c r="AC305" s="47" t="str">
        <f t="shared" si="60"/>
        <v/>
      </c>
      <c r="AD305" s="47" t="str">
        <f t="shared" si="64"/>
        <v/>
      </c>
      <c r="AE305" s="1"/>
      <c r="AF305" s="48" t="str">
        <f>IF(NOT(AND(LEFT(R305,1)="L",R305&lt;&gt;"LIGNE")),"",IFERROR(VLOOKUP(UPPER(TRIM(V305)),AP4:AS49,2,FALSE),""))</f>
        <v/>
      </c>
      <c r="AG305" s="49" t="str">
        <f>IF(NOT(AND(LEFT(R305,1)="L",R305&lt;&gt;"LIGNE")),"",IFERROR(VLOOKUP(UPPER(TRIM(V305)),AP4:AS49,3,FALSE),""))</f>
        <v/>
      </c>
      <c r="AH305" s="49" t="str">
        <f t="shared" si="61"/>
        <v/>
      </c>
      <c r="AI305" s="49" t="str">
        <f t="shared" si="65"/>
        <v/>
      </c>
      <c r="AJ305" s="49" t="str">
        <f t="shared" si="66"/>
        <v/>
      </c>
      <c r="AK305" s="40" t="str">
        <f>IF(R305="RECETTE","",IF(R305="PRINCIPAL AUTEUR",IF(OR(S305="",T305="",V305="",W305="",S305=0),"",IFERROR(IF(OR(VLOOKUP(UPPER(TRIM(SUBSTITUTE(T305,CHAR(160)," "))),AP4:AS49,2,FALSE)&lt;&gt;VLOOKUP(UPPER(TRIM(SUBSTITUTE(W305,CHAR(160)," "))),AP4:AS49,2,FALSE),AND(VLOOKUP(UPPER(TRIM(SUBSTITUTE(T305,CHAR(160)," "))),AP4:AS49,2,FALSE)="AUTRE",UPPER(TRIM(SUBSTITUTE(T305,CHAR(160)," ")))&lt;&gt;UPPER(TRIM(SUBSTITUTE(W305,CHAR(160)," "))))),"",(V305*VLOOKUP(UPPER(TRIM(SUBSTITUTE(W305,CHAR(160)," "))),AP4:AS49,3,FALSE))/(S305*VLOOKUP(UPPER(TRIM(SUBSTITUTE(T305,CHAR(160)," "))),AP4:AS49,3,FALSE))),"")),IFERROR(AK304,"")))</f>
        <v/>
      </c>
      <c r="AL305" s="40" t="str">
        <f t="shared" si="67"/>
        <v/>
      </c>
      <c r="AM305" s="50">
        <f t="shared" si="68"/>
        <v>0</v>
      </c>
      <c r="AN305" s="1"/>
      <c r="AO305" s="1"/>
      <c r="AP305" s="64" t="s">
        <v>367</v>
      </c>
      <c r="AQ305" s="1"/>
      <c r="AR305" s="1"/>
      <c r="AS305" s="1"/>
      <c r="BJ305" s="229">
        <v>1</v>
      </c>
    </row>
    <row r="306" spans="1:62" ht="20.100000000000001" customHeight="1" x14ac:dyDescent="0.25">
      <c r="A306" s="232" t="s">
        <v>237</v>
      </c>
      <c r="B306" s="178">
        <f t="shared" si="69"/>
        <v>0</v>
      </c>
      <c r="C306" s="156"/>
      <c r="D306" s="157"/>
      <c r="E306" s="157"/>
      <c r="F306" s="157"/>
      <c r="G306" s="157"/>
      <c r="H306" s="157"/>
      <c r="I306" s="158"/>
      <c r="J306" s="131" t="s">
        <v>237</v>
      </c>
      <c r="K306" s="255" t="str">
        <f t="shared" si="58"/>
        <v>►</v>
      </c>
      <c r="L306" s="341"/>
      <c r="M306" s="341"/>
      <c r="N306" s="341"/>
      <c r="O306" s="341"/>
      <c r="P306" s="341"/>
      <c r="Q306" s="1"/>
      <c r="R306" s="1"/>
      <c r="S306" s="77"/>
      <c r="T306" s="77"/>
      <c r="U306" s="77"/>
      <c r="V306" s="77"/>
      <c r="W306" s="1"/>
      <c r="X306" s="46" t="str">
        <f t="shared" si="62"/>
        <v/>
      </c>
      <c r="Y306" s="46" t="str">
        <f>IF(NOT(AND(LEFT(R306,1)="L",R306&lt;&gt;"LIGNE")),"",IF(UPPER(TRIM(W306))="QS","Qt. suffisante",IF(AJ306="","",IF(AF306="MASSE",IF(AJ306&gt;=1,"Kg","g"),IF(AF306="VOLUME",IF(AJ306&gt;=1,"L","cl"),IFERROR(VLOOKUP(UPPER(TRIM(V306)),AP4:AS49,4,FALSE),V306))))))</f>
        <v/>
      </c>
      <c r="Z306" s="78" t="str">
        <f t="shared" si="63"/>
        <v/>
      </c>
      <c r="AA306" s="45" t="str">
        <f>IF(NOT(AND(LEFT(R306,1)="L",R306&lt;&gt;"LIGNE")),"",IF(UPPER(TRIM(W306))="QS","Qt. suffisante",IF(AI306="","",IF(AF306="MASSE",IF(AI306&gt;=1,"Kg","g"),IF(AF306="VOLUME",IF(AI306&gt;=1,"L","cl"),IFERROR(VLOOKUP(UPPER(TRIM(V306)),AP4:AS49,4,FALSE),V306))))))</f>
        <v/>
      </c>
      <c r="AB306" s="47" t="str">
        <f t="shared" si="59"/>
        <v/>
      </c>
      <c r="AC306" s="47" t="str">
        <f t="shared" si="60"/>
        <v/>
      </c>
      <c r="AD306" s="47" t="str">
        <f t="shared" si="64"/>
        <v/>
      </c>
      <c r="AE306" s="1"/>
      <c r="AF306" s="48" t="str">
        <f>IF(NOT(AND(LEFT(R306,1)="L",R306&lt;&gt;"LIGNE")),"",IFERROR(VLOOKUP(UPPER(TRIM(V306)),AP4:AS49,2,FALSE),""))</f>
        <v/>
      </c>
      <c r="AG306" s="49" t="str">
        <f>IF(NOT(AND(LEFT(R306,1)="L",R306&lt;&gt;"LIGNE")),"",IFERROR(VLOOKUP(UPPER(TRIM(V306)),AP4:AS49,3,FALSE),""))</f>
        <v/>
      </c>
      <c r="AH306" s="49" t="str">
        <f t="shared" si="61"/>
        <v/>
      </c>
      <c r="AI306" s="49" t="str">
        <f t="shared" si="65"/>
        <v/>
      </c>
      <c r="AJ306" s="49" t="str">
        <f t="shared" si="66"/>
        <v/>
      </c>
      <c r="AK306" s="40" t="str">
        <f>IF(R306="RECETTE","",IF(R306="PRINCIPAL AUTEUR",IF(OR(S306="",T306="",V306="",W306="",S306=0),"",IFERROR(IF(OR(VLOOKUP(UPPER(TRIM(SUBSTITUTE(T306,CHAR(160)," "))),AP4:AS49,2,FALSE)&lt;&gt;VLOOKUP(UPPER(TRIM(SUBSTITUTE(W306,CHAR(160)," "))),AP4:AS49,2,FALSE),AND(VLOOKUP(UPPER(TRIM(SUBSTITUTE(T306,CHAR(160)," "))),AP4:AS49,2,FALSE)="AUTRE",UPPER(TRIM(SUBSTITUTE(T306,CHAR(160)," ")))&lt;&gt;UPPER(TRIM(SUBSTITUTE(W306,CHAR(160)," "))))),"",(V306*VLOOKUP(UPPER(TRIM(SUBSTITUTE(W306,CHAR(160)," "))),AP4:AS49,3,FALSE))/(S306*VLOOKUP(UPPER(TRIM(SUBSTITUTE(T306,CHAR(160)," "))),AP4:AS49,3,FALSE))),"")),IFERROR(AK305,"")))</f>
        <v/>
      </c>
      <c r="AL306" s="40" t="str">
        <f t="shared" si="67"/>
        <v/>
      </c>
      <c r="AM306" s="50">
        <f t="shared" si="68"/>
        <v>0</v>
      </c>
      <c r="AN306" s="1"/>
      <c r="AO306" s="1"/>
      <c r="AP306" s="65" t="s">
        <v>444</v>
      </c>
      <c r="AQ306" s="1"/>
      <c r="AR306" s="1"/>
      <c r="AS306" s="1"/>
      <c r="BJ306" s="229">
        <v>1</v>
      </c>
    </row>
    <row r="307" spans="1:62" ht="20.100000000000001" customHeight="1" x14ac:dyDescent="0.25">
      <c r="A307" s="232" t="s">
        <v>237</v>
      </c>
      <c r="B307" s="178">
        <f t="shared" si="69"/>
        <v>0</v>
      </c>
      <c r="C307" s="156"/>
      <c r="D307" s="157"/>
      <c r="E307" s="157"/>
      <c r="F307" s="157"/>
      <c r="G307" s="157"/>
      <c r="H307" s="157"/>
      <c r="I307" s="158"/>
      <c r="J307" s="131" t="s">
        <v>237</v>
      </c>
      <c r="K307" s="255" t="str">
        <f t="shared" si="58"/>
        <v>►</v>
      </c>
      <c r="L307" s="341"/>
      <c r="M307" s="341"/>
      <c r="N307" s="341"/>
      <c r="O307" s="341"/>
      <c r="P307" s="341"/>
      <c r="Q307" s="1"/>
      <c r="R307" s="1"/>
      <c r="S307" s="77"/>
      <c r="T307" s="77"/>
      <c r="U307" s="77"/>
      <c r="V307" s="77"/>
      <c r="W307" s="1"/>
      <c r="X307" s="46" t="str">
        <f t="shared" si="62"/>
        <v/>
      </c>
      <c r="Y307" s="46" t="str">
        <f>IF(NOT(AND(LEFT(R307,1)="L",R307&lt;&gt;"LIGNE")),"",IF(UPPER(TRIM(W307))="QS","Qt. suffisante",IF(AJ307="","",IF(AF307="MASSE",IF(AJ307&gt;=1,"Kg","g"),IF(AF307="VOLUME",IF(AJ307&gt;=1,"L","cl"),IFERROR(VLOOKUP(UPPER(TRIM(V307)),AP4:AS49,4,FALSE),V307))))))</f>
        <v/>
      </c>
      <c r="Z307" s="78" t="str">
        <f t="shared" si="63"/>
        <v/>
      </c>
      <c r="AA307" s="45" t="str">
        <f>IF(NOT(AND(LEFT(R307,1)="L",R307&lt;&gt;"LIGNE")),"",IF(UPPER(TRIM(W307))="QS","Qt. suffisante",IF(AI307="","",IF(AF307="MASSE",IF(AI307&gt;=1,"Kg","g"),IF(AF307="VOLUME",IF(AI307&gt;=1,"L","cl"),IFERROR(VLOOKUP(UPPER(TRIM(V307)),AP4:AS49,4,FALSE),V307))))))</f>
        <v/>
      </c>
      <c r="AB307" s="47" t="str">
        <f t="shared" si="59"/>
        <v/>
      </c>
      <c r="AC307" s="47" t="str">
        <f t="shared" si="60"/>
        <v/>
      </c>
      <c r="AD307" s="47" t="str">
        <f t="shared" si="64"/>
        <v/>
      </c>
      <c r="AE307" s="1"/>
      <c r="AF307" s="48" t="str">
        <f>IF(NOT(AND(LEFT(R307,1)="L",R307&lt;&gt;"LIGNE")),"",IFERROR(VLOOKUP(UPPER(TRIM(V307)),AP4:AS49,2,FALSE),""))</f>
        <v/>
      </c>
      <c r="AG307" s="49" t="str">
        <f>IF(NOT(AND(LEFT(R307,1)="L",R307&lt;&gt;"LIGNE")),"",IFERROR(VLOOKUP(UPPER(TRIM(V307)),AP4:AS49,3,FALSE),""))</f>
        <v/>
      </c>
      <c r="AH307" s="49" t="str">
        <f t="shared" si="61"/>
        <v/>
      </c>
      <c r="AI307" s="49" t="str">
        <f t="shared" si="65"/>
        <v/>
      </c>
      <c r="AJ307" s="49" t="str">
        <f t="shared" si="66"/>
        <v/>
      </c>
      <c r="AK307" s="40" t="str">
        <f>IF(R307="RECETTE","",IF(R307="PRINCIPAL AUTEUR",IF(OR(S307="",T307="",V307="",W307="",S307=0),"",IFERROR(IF(OR(VLOOKUP(UPPER(TRIM(SUBSTITUTE(T307,CHAR(160)," "))),AP4:AS49,2,FALSE)&lt;&gt;VLOOKUP(UPPER(TRIM(SUBSTITUTE(W307,CHAR(160)," "))),AP4:AS49,2,FALSE),AND(VLOOKUP(UPPER(TRIM(SUBSTITUTE(T307,CHAR(160)," "))),AP4:AS49,2,FALSE)="AUTRE",UPPER(TRIM(SUBSTITUTE(T307,CHAR(160)," ")))&lt;&gt;UPPER(TRIM(SUBSTITUTE(W307,CHAR(160)," "))))),"",(V307*VLOOKUP(UPPER(TRIM(SUBSTITUTE(W307,CHAR(160)," "))),AP4:AS49,3,FALSE))/(S307*VLOOKUP(UPPER(TRIM(SUBSTITUTE(T307,CHAR(160)," "))),AP4:AS49,3,FALSE))),"")),IFERROR(AK306,"")))</f>
        <v/>
      </c>
      <c r="AL307" s="40" t="str">
        <f t="shared" si="67"/>
        <v/>
      </c>
      <c r="AM307" s="50">
        <f t="shared" si="68"/>
        <v>0</v>
      </c>
      <c r="AN307" s="1"/>
      <c r="AO307" s="1"/>
      <c r="AP307" s="60" t="s">
        <v>62</v>
      </c>
      <c r="AQ307" s="1"/>
      <c r="AR307" s="1"/>
      <c r="AS307" s="1"/>
      <c r="BJ307" s="229">
        <v>1</v>
      </c>
    </row>
    <row r="308" spans="1:62" ht="20.100000000000001" customHeight="1" x14ac:dyDescent="0.25">
      <c r="A308" s="232" t="s">
        <v>237</v>
      </c>
      <c r="B308" s="178">
        <f t="shared" si="69"/>
        <v>0</v>
      </c>
      <c r="C308" s="156"/>
      <c r="D308" s="157"/>
      <c r="E308" s="157"/>
      <c r="F308" s="157"/>
      <c r="G308" s="157"/>
      <c r="H308" s="157"/>
      <c r="I308" s="158"/>
      <c r="J308" s="131" t="s">
        <v>237</v>
      </c>
      <c r="K308" s="255" t="str">
        <f t="shared" si="58"/>
        <v>►</v>
      </c>
      <c r="L308" s="341"/>
      <c r="M308" s="341"/>
      <c r="N308" s="341"/>
      <c r="O308" s="341"/>
      <c r="P308" s="341"/>
      <c r="Q308" s="1"/>
      <c r="R308" s="1"/>
      <c r="S308" s="77"/>
      <c r="T308" s="77"/>
      <c r="U308" s="77"/>
      <c r="V308" s="77"/>
      <c r="W308" s="1"/>
      <c r="X308" s="46" t="str">
        <f t="shared" si="62"/>
        <v/>
      </c>
      <c r="Y308" s="46" t="str">
        <f>IF(NOT(AND(LEFT(R308,1)="L",R308&lt;&gt;"LIGNE")),"",IF(UPPER(TRIM(W308))="QS","Qt. suffisante",IF(AJ308="","",IF(AF308="MASSE",IF(AJ308&gt;=1,"Kg","g"),IF(AF308="VOLUME",IF(AJ308&gt;=1,"L","cl"),IFERROR(VLOOKUP(UPPER(TRIM(V308)),AP4:AS49,4,FALSE),V308))))))</f>
        <v/>
      </c>
      <c r="Z308" s="78" t="str">
        <f t="shared" si="63"/>
        <v/>
      </c>
      <c r="AA308" s="45" t="str">
        <f>IF(NOT(AND(LEFT(R308,1)="L",R308&lt;&gt;"LIGNE")),"",IF(UPPER(TRIM(W308))="QS","Qt. suffisante",IF(AI308="","",IF(AF308="MASSE",IF(AI308&gt;=1,"Kg","g"),IF(AF308="VOLUME",IF(AI308&gt;=1,"L","cl"),IFERROR(VLOOKUP(UPPER(TRIM(V308)),AP4:AS49,4,FALSE),V308))))))</f>
        <v/>
      </c>
      <c r="AB308" s="47" t="str">
        <f t="shared" si="59"/>
        <v/>
      </c>
      <c r="AC308" s="47" t="str">
        <f t="shared" si="60"/>
        <v/>
      </c>
      <c r="AD308" s="47" t="str">
        <f t="shared" si="64"/>
        <v/>
      </c>
      <c r="AE308" s="1"/>
      <c r="AF308" s="48" t="str">
        <f>IF(NOT(AND(LEFT(R308,1)="L",R308&lt;&gt;"LIGNE")),"",IFERROR(VLOOKUP(UPPER(TRIM(V308)),AP4:AS49,2,FALSE),""))</f>
        <v/>
      </c>
      <c r="AG308" s="49" t="str">
        <f>IF(NOT(AND(LEFT(R308,1)="L",R308&lt;&gt;"LIGNE")),"",IFERROR(VLOOKUP(UPPER(TRIM(V308)),AP4:AS49,3,FALSE),""))</f>
        <v/>
      </c>
      <c r="AH308" s="49" t="str">
        <f t="shared" si="61"/>
        <v/>
      </c>
      <c r="AI308" s="49" t="str">
        <f t="shared" si="65"/>
        <v/>
      </c>
      <c r="AJ308" s="49" t="str">
        <f t="shared" si="66"/>
        <v/>
      </c>
      <c r="AK308" s="40" t="str">
        <f>IF(R308="RECETTE","",IF(R308="PRINCIPAL AUTEUR",IF(OR(S308="",T308="",V308="",W308="",S308=0),"",IFERROR(IF(OR(VLOOKUP(UPPER(TRIM(SUBSTITUTE(T308,CHAR(160)," "))),AP4:AS49,2,FALSE)&lt;&gt;VLOOKUP(UPPER(TRIM(SUBSTITUTE(W308,CHAR(160)," "))),AP4:AS49,2,FALSE),AND(VLOOKUP(UPPER(TRIM(SUBSTITUTE(T308,CHAR(160)," "))),AP4:AS49,2,FALSE)="AUTRE",UPPER(TRIM(SUBSTITUTE(T308,CHAR(160)," ")))&lt;&gt;UPPER(TRIM(SUBSTITUTE(W308,CHAR(160)," "))))),"",(V308*VLOOKUP(UPPER(TRIM(SUBSTITUTE(W308,CHAR(160)," "))),AP4:AS49,3,FALSE))/(S308*VLOOKUP(UPPER(TRIM(SUBSTITUTE(T308,CHAR(160)," "))),AP4:AS49,3,FALSE))),"")),IFERROR(AK307,"")))</f>
        <v/>
      </c>
      <c r="AL308" s="40" t="str">
        <f t="shared" si="67"/>
        <v/>
      </c>
      <c r="AM308" s="50">
        <f t="shared" si="68"/>
        <v>0</v>
      </c>
      <c r="AN308" s="1"/>
      <c r="AO308" s="1"/>
      <c r="AP308" s="65" t="s">
        <v>445</v>
      </c>
      <c r="AQ308" s="1"/>
      <c r="AR308" s="1"/>
      <c r="AS308" s="1"/>
      <c r="BJ308" s="229">
        <v>1</v>
      </c>
    </row>
    <row r="309" spans="1:62" ht="20.100000000000001" customHeight="1" x14ac:dyDescent="0.25">
      <c r="A309" s="232" t="s">
        <v>237</v>
      </c>
      <c r="B309" s="178">
        <f t="shared" si="69"/>
        <v>0</v>
      </c>
      <c r="C309" s="156"/>
      <c r="D309" s="157"/>
      <c r="E309" s="157"/>
      <c r="F309" s="157"/>
      <c r="G309" s="157"/>
      <c r="H309" s="157"/>
      <c r="I309" s="158"/>
      <c r="J309" s="131" t="s">
        <v>237</v>
      </c>
      <c r="K309" s="255" t="str">
        <f t="shared" si="58"/>
        <v>►</v>
      </c>
      <c r="L309" s="341"/>
      <c r="M309" s="341"/>
      <c r="N309" s="341"/>
      <c r="O309" s="341"/>
      <c r="P309" s="341"/>
      <c r="Q309" s="1"/>
      <c r="R309" s="1"/>
      <c r="S309" s="77"/>
      <c r="T309" s="77"/>
      <c r="U309" s="77"/>
      <c r="V309" s="77"/>
      <c r="W309" s="1"/>
      <c r="X309" s="46" t="str">
        <f t="shared" si="62"/>
        <v/>
      </c>
      <c r="Y309" s="46" t="str">
        <f>IF(NOT(AND(LEFT(R309,1)="L",R309&lt;&gt;"LIGNE")),"",IF(UPPER(TRIM(W309))="QS","Qt. suffisante",IF(AJ309="","",IF(AF309="MASSE",IF(AJ309&gt;=1,"Kg","g"),IF(AF309="VOLUME",IF(AJ309&gt;=1,"L","cl"),IFERROR(VLOOKUP(UPPER(TRIM(V309)),AP4:AS49,4,FALSE),V309))))))</f>
        <v/>
      </c>
      <c r="Z309" s="78" t="str">
        <f t="shared" si="63"/>
        <v/>
      </c>
      <c r="AA309" s="45" t="str">
        <f>IF(NOT(AND(LEFT(R309,1)="L",R309&lt;&gt;"LIGNE")),"",IF(UPPER(TRIM(W309))="QS","Qt. suffisante",IF(AI309="","",IF(AF309="MASSE",IF(AI309&gt;=1,"Kg","g"),IF(AF309="VOLUME",IF(AI309&gt;=1,"L","cl"),IFERROR(VLOOKUP(UPPER(TRIM(V309)),AP4:AS49,4,FALSE),V309))))))</f>
        <v/>
      </c>
      <c r="AB309" s="47" t="str">
        <f t="shared" si="59"/>
        <v/>
      </c>
      <c r="AC309" s="47" t="str">
        <f t="shared" si="60"/>
        <v/>
      </c>
      <c r="AD309" s="47" t="str">
        <f t="shared" si="64"/>
        <v/>
      </c>
      <c r="AE309" s="1"/>
      <c r="AF309" s="48" t="str">
        <f>IF(NOT(AND(LEFT(R309,1)="L",R309&lt;&gt;"LIGNE")),"",IFERROR(VLOOKUP(UPPER(TRIM(V309)),AP4:AS49,2,FALSE),""))</f>
        <v/>
      </c>
      <c r="AG309" s="49" t="str">
        <f>IF(NOT(AND(LEFT(R309,1)="L",R309&lt;&gt;"LIGNE")),"",IFERROR(VLOOKUP(UPPER(TRIM(V309)),AP4:AS49,3,FALSE),""))</f>
        <v/>
      </c>
      <c r="AH309" s="49" t="str">
        <f t="shared" si="61"/>
        <v/>
      </c>
      <c r="AI309" s="49" t="str">
        <f t="shared" si="65"/>
        <v/>
      </c>
      <c r="AJ309" s="49" t="str">
        <f t="shared" si="66"/>
        <v/>
      </c>
      <c r="AK309" s="40" t="str">
        <f>IF(R309="RECETTE","",IF(R309="PRINCIPAL AUTEUR",IF(OR(S309="",T309="",V309="",W309="",S309=0),"",IFERROR(IF(OR(VLOOKUP(UPPER(TRIM(SUBSTITUTE(T309,CHAR(160)," "))),AP4:AS49,2,FALSE)&lt;&gt;VLOOKUP(UPPER(TRIM(SUBSTITUTE(W309,CHAR(160)," "))),AP4:AS49,2,FALSE),AND(VLOOKUP(UPPER(TRIM(SUBSTITUTE(T309,CHAR(160)," "))),AP4:AS49,2,FALSE)="AUTRE",UPPER(TRIM(SUBSTITUTE(T309,CHAR(160)," ")))&lt;&gt;UPPER(TRIM(SUBSTITUTE(W309,CHAR(160)," "))))),"",(V309*VLOOKUP(UPPER(TRIM(SUBSTITUTE(W309,CHAR(160)," "))),AP4:AS49,3,FALSE))/(S309*VLOOKUP(UPPER(TRIM(SUBSTITUTE(T309,CHAR(160)," "))),AP4:AS49,3,FALSE))),"")),IFERROR(AK308,"")))</f>
        <v/>
      </c>
      <c r="AL309" s="40" t="str">
        <f t="shared" si="67"/>
        <v/>
      </c>
      <c r="AM309" s="50">
        <f t="shared" si="68"/>
        <v>0</v>
      </c>
      <c r="AN309" s="1"/>
      <c r="AO309" s="1"/>
      <c r="AP309" s="65" t="s">
        <v>446</v>
      </c>
      <c r="AQ309" s="1"/>
      <c r="AR309" s="1"/>
      <c r="AS309" s="1"/>
      <c r="BJ309" s="229">
        <v>1</v>
      </c>
    </row>
    <row r="310" spans="1:62" ht="20.100000000000001" customHeight="1" x14ac:dyDescent="0.25">
      <c r="A310" s="232" t="s">
        <v>237</v>
      </c>
      <c r="B310" s="178">
        <f t="shared" si="69"/>
        <v>0</v>
      </c>
      <c r="C310" s="156"/>
      <c r="D310" s="157"/>
      <c r="E310" s="157"/>
      <c r="F310" s="157"/>
      <c r="G310" s="157"/>
      <c r="H310" s="157"/>
      <c r="I310" s="158"/>
      <c r="J310" s="131" t="s">
        <v>237</v>
      </c>
      <c r="K310" s="255" t="str">
        <f t="shared" si="58"/>
        <v>►</v>
      </c>
      <c r="L310" s="341"/>
      <c r="M310" s="341"/>
      <c r="N310" s="341"/>
      <c r="O310" s="341"/>
      <c r="P310" s="341"/>
      <c r="Q310" s="1"/>
      <c r="R310" s="1"/>
      <c r="S310" s="77"/>
      <c r="T310" s="77"/>
      <c r="U310" s="77"/>
      <c r="V310" s="77"/>
      <c r="W310" s="1"/>
      <c r="X310" s="46" t="str">
        <f t="shared" si="62"/>
        <v/>
      </c>
      <c r="Y310" s="46" t="str">
        <f>IF(NOT(AND(LEFT(R310,1)="L",R310&lt;&gt;"LIGNE")),"",IF(UPPER(TRIM(W310))="QS","Qt. suffisante",IF(AJ310="","",IF(AF310="MASSE",IF(AJ310&gt;=1,"Kg","g"),IF(AF310="VOLUME",IF(AJ310&gt;=1,"L","cl"),IFERROR(VLOOKUP(UPPER(TRIM(V310)),AP4:AS49,4,FALSE),V310))))))</f>
        <v/>
      </c>
      <c r="Z310" s="78" t="str">
        <f t="shared" si="63"/>
        <v/>
      </c>
      <c r="AA310" s="45" t="str">
        <f>IF(NOT(AND(LEFT(R310,1)="L",R310&lt;&gt;"LIGNE")),"",IF(UPPER(TRIM(W310))="QS","Qt. suffisante",IF(AI310="","",IF(AF310="MASSE",IF(AI310&gt;=1,"Kg","g"),IF(AF310="VOLUME",IF(AI310&gt;=1,"L","cl"),IFERROR(VLOOKUP(UPPER(TRIM(V310)),AP4:AS49,4,FALSE),V310))))))</f>
        <v/>
      </c>
      <c r="AB310" s="47" t="str">
        <f t="shared" si="59"/>
        <v/>
      </c>
      <c r="AC310" s="47" t="str">
        <f t="shared" si="60"/>
        <v/>
      </c>
      <c r="AD310" s="47" t="str">
        <f t="shared" si="64"/>
        <v/>
      </c>
      <c r="AE310" s="1"/>
      <c r="AF310" s="48" t="str">
        <f>IF(NOT(AND(LEFT(R310,1)="L",R310&lt;&gt;"LIGNE")),"",IFERROR(VLOOKUP(UPPER(TRIM(V310)),AP4:AS49,2,FALSE),""))</f>
        <v/>
      </c>
      <c r="AG310" s="49" t="str">
        <f>IF(NOT(AND(LEFT(R310,1)="L",R310&lt;&gt;"LIGNE")),"",IFERROR(VLOOKUP(UPPER(TRIM(V310)),AP4:AS49,3,FALSE),""))</f>
        <v/>
      </c>
      <c r="AH310" s="49" t="str">
        <f t="shared" si="61"/>
        <v/>
      </c>
      <c r="AI310" s="49" t="str">
        <f t="shared" si="65"/>
        <v/>
      </c>
      <c r="AJ310" s="49" t="str">
        <f t="shared" si="66"/>
        <v/>
      </c>
      <c r="AK310" s="40" t="str">
        <f>IF(R310="RECETTE","",IF(R310="PRINCIPAL AUTEUR",IF(OR(S310="",T310="",V310="",W310="",S310=0),"",IFERROR(IF(OR(VLOOKUP(UPPER(TRIM(SUBSTITUTE(T310,CHAR(160)," "))),AP4:AS49,2,FALSE)&lt;&gt;VLOOKUP(UPPER(TRIM(SUBSTITUTE(W310,CHAR(160)," "))),AP4:AS49,2,FALSE),AND(VLOOKUP(UPPER(TRIM(SUBSTITUTE(T310,CHAR(160)," "))),AP4:AS49,2,FALSE)="AUTRE",UPPER(TRIM(SUBSTITUTE(T310,CHAR(160)," ")))&lt;&gt;UPPER(TRIM(SUBSTITUTE(W310,CHAR(160)," "))))),"",(V310*VLOOKUP(UPPER(TRIM(SUBSTITUTE(W310,CHAR(160)," "))),AP4:AS49,3,FALSE))/(S310*VLOOKUP(UPPER(TRIM(SUBSTITUTE(T310,CHAR(160)," "))),AP4:AS49,3,FALSE))),"")),IFERROR(AK309,"")))</f>
        <v/>
      </c>
      <c r="AL310" s="40" t="str">
        <f t="shared" si="67"/>
        <v/>
      </c>
      <c r="AM310" s="50">
        <f t="shared" si="68"/>
        <v>0</v>
      </c>
      <c r="AN310" s="1"/>
      <c r="AO310" s="1"/>
      <c r="AP310" s="65" t="s">
        <v>447</v>
      </c>
      <c r="AQ310" s="1"/>
      <c r="AR310" s="1"/>
      <c r="AS310" s="1"/>
      <c r="BJ310" s="229">
        <v>1</v>
      </c>
    </row>
    <row r="311" spans="1:62" ht="20.100000000000001" customHeight="1" x14ac:dyDescent="0.25">
      <c r="A311" s="232" t="s">
        <v>237</v>
      </c>
      <c r="B311" s="178">
        <f t="shared" si="69"/>
        <v>0</v>
      </c>
      <c r="C311" s="156"/>
      <c r="D311" s="157"/>
      <c r="E311" s="157"/>
      <c r="F311" s="157"/>
      <c r="G311" s="157"/>
      <c r="H311" s="157"/>
      <c r="I311" s="158"/>
      <c r="J311" s="131" t="s">
        <v>237</v>
      </c>
      <c r="K311" s="255" t="str">
        <f t="shared" si="58"/>
        <v>►</v>
      </c>
      <c r="L311" s="341"/>
      <c r="M311" s="341"/>
      <c r="N311" s="341"/>
      <c r="O311" s="341"/>
      <c r="P311" s="341"/>
      <c r="Q311" s="1"/>
      <c r="R311" s="1"/>
      <c r="S311" s="77"/>
      <c r="T311" s="77"/>
      <c r="U311" s="77"/>
      <c r="V311" s="77"/>
      <c r="W311" s="1"/>
      <c r="X311" s="46" t="str">
        <f t="shared" si="62"/>
        <v/>
      </c>
      <c r="Y311" s="46" t="str">
        <f>IF(NOT(AND(LEFT(R311,1)="L",R311&lt;&gt;"LIGNE")),"",IF(UPPER(TRIM(W311))="QS","Qt. suffisante",IF(AJ311="","",IF(AF311="MASSE",IF(AJ311&gt;=1,"Kg","g"),IF(AF311="VOLUME",IF(AJ311&gt;=1,"L","cl"),IFERROR(VLOOKUP(UPPER(TRIM(V311)),AP4:AS49,4,FALSE),V311))))))</f>
        <v/>
      </c>
      <c r="Z311" s="78" t="str">
        <f t="shared" si="63"/>
        <v/>
      </c>
      <c r="AA311" s="45" t="str">
        <f>IF(NOT(AND(LEFT(R311,1)="L",R311&lt;&gt;"LIGNE")),"",IF(UPPER(TRIM(W311))="QS","Qt. suffisante",IF(AI311="","",IF(AF311="MASSE",IF(AI311&gt;=1,"Kg","g"),IF(AF311="VOLUME",IF(AI311&gt;=1,"L","cl"),IFERROR(VLOOKUP(UPPER(TRIM(V311)),AP4:AS49,4,FALSE),V311))))))</f>
        <v/>
      </c>
      <c r="AB311" s="47" t="str">
        <f t="shared" si="59"/>
        <v/>
      </c>
      <c r="AC311" s="47" t="str">
        <f t="shared" si="60"/>
        <v/>
      </c>
      <c r="AD311" s="47" t="str">
        <f t="shared" si="64"/>
        <v/>
      </c>
      <c r="AE311" s="1"/>
      <c r="AF311" s="48" t="str">
        <f>IF(NOT(AND(LEFT(R311,1)="L",R311&lt;&gt;"LIGNE")),"",IFERROR(VLOOKUP(UPPER(TRIM(V311)),AP4:AS49,2,FALSE),""))</f>
        <v/>
      </c>
      <c r="AG311" s="49" t="str">
        <f>IF(NOT(AND(LEFT(R311,1)="L",R311&lt;&gt;"LIGNE")),"",IFERROR(VLOOKUP(UPPER(TRIM(V311)),AP4:AS49,3,FALSE),""))</f>
        <v/>
      </c>
      <c r="AH311" s="49" t="str">
        <f t="shared" si="61"/>
        <v/>
      </c>
      <c r="AI311" s="49" t="str">
        <f t="shared" si="65"/>
        <v/>
      </c>
      <c r="AJ311" s="49" t="str">
        <f t="shared" si="66"/>
        <v/>
      </c>
      <c r="AK311" s="40" t="str">
        <f>IF(R311="RECETTE","",IF(R311="PRINCIPAL AUTEUR",IF(OR(S311="",T311="",V311="",W311="",S311=0),"",IFERROR(IF(OR(VLOOKUP(UPPER(TRIM(SUBSTITUTE(T311,CHAR(160)," "))),AP4:AS49,2,FALSE)&lt;&gt;VLOOKUP(UPPER(TRIM(SUBSTITUTE(W311,CHAR(160)," "))),AP4:AS49,2,FALSE),AND(VLOOKUP(UPPER(TRIM(SUBSTITUTE(T311,CHAR(160)," "))),AP4:AS49,2,FALSE)="AUTRE",UPPER(TRIM(SUBSTITUTE(T311,CHAR(160)," ")))&lt;&gt;UPPER(TRIM(SUBSTITUTE(W311,CHAR(160)," "))))),"",(V311*VLOOKUP(UPPER(TRIM(SUBSTITUTE(W311,CHAR(160)," "))),AP4:AS49,3,FALSE))/(S311*VLOOKUP(UPPER(TRIM(SUBSTITUTE(T311,CHAR(160)," "))),AP4:AS49,3,FALSE))),"")),IFERROR(AK310,"")))</f>
        <v/>
      </c>
      <c r="AL311" s="40" t="str">
        <f t="shared" si="67"/>
        <v/>
      </c>
      <c r="AM311" s="50">
        <f t="shared" si="68"/>
        <v>0</v>
      </c>
      <c r="AN311" s="1"/>
      <c r="AO311" s="1"/>
      <c r="AP311" s="65" t="s">
        <v>448</v>
      </c>
      <c r="AQ311" s="1"/>
      <c r="AR311" s="1"/>
      <c r="AS311" s="1"/>
      <c r="BJ311" s="229">
        <v>1</v>
      </c>
    </row>
    <row r="312" spans="1:62" ht="20.100000000000001" customHeight="1" x14ac:dyDescent="0.25">
      <c r="A312" s="232" t="s">
        <v>237</v>
      </c>
      <c r="B312" s="178">
        <f t="shared" si="69"/>
        <v>0</v>
      </c>
      <c r="C312" s="156"/>
      <c r="D312" s="157"/>
      <c r="E312" s="157"/>
      <c r="F312" s="157"/>
      <c r="G312" s="157"/>
      <c r="H312" s="157"/>
      <c r="I312" s="158"/>
      <c r="J312" s="131" t="s">
        <v>237</v>
      </c>
      <c r="K312" s="255" t="str">
        <f t="shared" si="58"/>
        <v>►</v>
      </c>
      <c r="L312" s="341"/>
      <c r="M312" s="341"/>
      <c r="N312" s="341"/>
      <c r="O312" s="341"/>
      <c r="P312" s="341"/>
      <c r="Q312" s="1"/>
      <c r="R312" s="1"/>
      <c r="S312" s="77"/>
      <c r="T312" s="77"/>
      <c r="U312" s="77"/>
      <c r="V312" s="77"/>
      <c r="W312" s="1"/>
      <c r="X312" s="46" t="str">
        <f t="shared" si="62"/>
        <v/>
      </c>
      <c r="Y312" s="46" t="str">
        <f>IF(NOT(AND(LEFT(R312,1)="L",R312&lt;&gt;"LIGNE")),"",IF(UPPER(TRIM(W312))="QS","Qt. suffisante",IF(AJ312="","",IF(AF312="MASSE",IF(AJ312&gt;=1,"Kg","g"),IF(AF312="VOLUME",IF(AJ312&gt;=1,"L","cl"),IFERROR(VLOOKUP(UPPER(TRIM(V312)),AP4:AS49,4,FALSE),V312))))))</f>
        <v/>
      </c>
      <c r="Z312" s="78" t="str">
        <f t="shared" si="63"/>
        <v/>
      </c>
      <c r="AA312" s="45" t="str">
        <f>IF(NOT(AND(LEFT(R312,1)="L",R312&lt;&gt;"LIGNE")),"",IF(UPPER(TRIM(W312))="QS","Qt. suffisante",IF(AI312="","",IF(AF312="MASSE",IF(AI312&gt;=1,"Kg","g"),IF(AF312="VOLUME",IF(AI312&gt;=1,"L","cl"),IFERROR(VLOOKUP(UPPER(TRIM(V312)),AP4:AS49,4,FALSE),V312))))))</f>
        <v/>
      </c>
      <c r="AB312" s="47" t="str">
        <f t="shared" si="59"/>
        <v/>
      </c>
      <c r="AC312" s="47" t="str">
        <f t="shared" si="60"/>
        <v/>
      </c>
      <c r="AD312" s="47" t="str">
        <f t="shared" si="64"/>
        <v/>
      </c>
      <c r="AE312" s="1"/>
      <c r="AF312" s="48" t="str">
        <f>IF(NOT(AND(LEFT(R312,1)="L",R312&lt;&gt;"LIGNE")),"",IFERROR(VLOOKUP(UPPER(TRIM(V312)),AP4:AS49,2,FALSE),""))</f>
        <v/>
      </c>
      <c r="AG312" s="49" t="str">
        <f>IF(NOT(AND(LEFT(R312,1)="L",R312&lt;&gt;"LIGNE")),"",IFERROR(VLOOKUP(UPPER(TRIM(V312)),AP4:AS49,3,FALSE),""))</f>
        <v/>
      </c>
      <c r="AH312" s="49" t="str">
        <f t="shared" si="61"/>
        <v/>
      </c>
      <c r="AI312" s="49" t="str">
        <f t="shared" si="65"/>
        <v/>
      </c>
      <c r="AJ312" s="49" t="str">
        <f t="shared" si="66"/>
        <v/>
      </c>
      <c r="AK312" s="40" t="str">
        <f>IF(R312="RECETTE","",IF(R312="PRINCIPAL AUTEUR",IF(OR(S312="",T312="",V312="",W312="",S312=0),"",IFERROR(IF(OR(VLOOKUP(UPPER(TRIM(SUBSTITUTE(T312,CHAR(160)," "))),AP4:AS49,2,FALSE)&lt;&gt;VLOOKUP(UPPER(TRIM(SUBSTITUTE(W312,CHAR(160)," "))),AP4:AS49,2,FALSE),AND(VLOOKUP(UPPER(TRIM(SUBSTITUTE(T312,CHAR(160)," "))),AP4:AS49,2,FALSE)="AUTRE",UPPER(TRIM(SUBSTITUTE(T312,CHAR(160)," ")))&lt;&gt;UPPER(TRIM(SUBSTITUTE(W312,CHAR(160)," "))))),"",(V312*VLOOKUP(UPPER(TRIM(SUBSTITUTE(W312,CHAR(160)," "))),AP4:AS49,3,FALSE))/(S312*VLOOKUP(UPPER(TRIM(SUBSTITUTE(T312,CHAR(160)," "))),AP4:AS49,3,FALSE))),"")),IFERROR(AK311,"")))</f>
        <v/>
      </c>
      <c r="AL312" s="40" t="str">
        <f t="shared" si="67"/>
        <v/>
      </c>
      <c r="AM312" s="50">
        <f t="shared" si="68"/>
        <v>0</v>
      </c>
      <c r="AN312" s="1"/>
      <c r="AO312" s="1"/>
      <c r="AP312" s="65" t="s">
        <v>449</v>
      </c>
      <c r="AQ312" s="1"/>
      <c r="AR312" s="1"/>
      <c r="AS312" s="1"/>
      <c r="BJ312" s="229">
        <v>1</v>
      </c>
    </row>
    <row r="313" spans="1:62" ht="20.100000000000001" customHeight="1" x14ac:dyDescent="0.25">
      <c r="A313" s="232" t="s">
        <v>237</v>
      </c>
      <c r="B313" s="178">
        <f t="shared" si="69"/>
        <v>0</v>
      </c>
      <c r="C313" s="156"/>
      <c r="D313" s="157"/>
      <c r="E313" s="157"/>
      <c r="F313" s="157"/>
      <c r="G313" s="157"/>
      <c r="H313" s="157"/>
      <c r="I313" s="158"/>
      <c r="J313" s="131" t="s">
        <v>237</v>
      </c>
      <c r="K313" s="255" t="str">
        <f t="shared" si="58"/>
        <v>►</v>
      </c>
      <c r="L313" s="341"/>
      <c r="M313" s="341"/>
      <c r="N313" s="341"/>
      <c r="O313" s="341"/>
      <c r="P313" s="341"/>
      <c r="Q313" s="1"/>
      <c r="R313" s="1"/>
      <c r="S313" s="77"/>
      <c r="T313" s="77"/>
      <c r="U313" s="77"/>
      <c r="V313" s="77"/>
      <c r="W313" s="1"/>
      <c r="X313" s="46" t="str">
        <f t="shared" si="62"/>
        <v/>
      </c>
      <c r="Y313" s="46" t="str">
        <f>IF(NOT(AND(LEFT(R313,1)="L",R313&lt;&gt;"LIGNE")),"",IF(UPPER(TRIM(W313))="QS","Qt. suffisante",IF(AJ313="","",IF(AF313="MASSE",IF(AJ313&gt;=1,"Kg","g"),IF(AF313="VOLUME",IF(AJ313&gt;=1,"L","cl"),IFERROR(VLOOKUP(UPPER(TRIM(V313)),AP4:AS49,4,FALSE),V313))))))</f>
        <v/>
      </c>
      <c r="Z313" s="78" t="str">
        <f t="shared" si="63"/>
        <v/>
      </c>
      <c r="AA313" s="45" t="str">
        <f>IF(NOT(AND(LEFT(R313,1)="L",R313&lt;&gt;"LIGNE")),"",IF(UPPER(TRIM(W313))="QS","Qt. suffisante",IF(AI313="","",IF(AF313="MASSE",IF(AI313&gt;=1,"Kg","g"),IF(AF313="VOLUME",IF(AI313&gt;=1,"L","cl"),IFERROR(VLOOKUP(UPPER(TRIM(V313)),AP4:AS49,4,FALSE),V313))))))</f>
        <v/>
      </c>
      <c r="AB313" s="47" t="str">
        <f t="shared" si="59"/>
        <v/>
      </c>
      <c r="AC313" s="47" t="str">
        <f t="shared" si="60"/>
        <v/>
      </c>
      <c r="AD313" s="47" t="str">
        <f t="shared" si="64"/>
        <v/>
      </c>
      <c r="AE313" s="1"/>
      <c r="AF313" s="48" t="str">
        <f>IF(NOT(AND(LEFT(R313,1)="L",R313&lt;&gt;"LIGNE")),"",IFERROR(VLOOKUP(UPPER(TRIM(V313)),AP4:AS49,2,FALSE),""))</f>
        <v/>
      </c>
      <c r="AG313" s="49" t="str">
        <f>IF(NOT(AND(LEFT(R313,1)="L",R313&lt;&gt;"LIGNE")),"",IFERROR(VLOOKUP(UPPER(TRIM(V313)),AP4:AS49,3,FALSE),""))</f>
        <v/>
      </c>
      <c r="AH313" s="49" t="str">
        <f t="shared" si="61"/>
        <v/>
      </c>
      <c r="AI313" s="49" t="str">
        <f t="shared" si="65"/>
        <v/>
      </c>
      <c r="AJ313" s="49" t="str">
        <f t="shared" si="66"/>
        <v/>
      </c>
      <c r="AK313" s="40" t="str">
        <f>IF(R313="RECETTE","",IF(R313="PRINCIPAL AUTEUR",IF(OR(S313="",T313="",V313="",W313="",S313=0),"",IFERROR(IF(OR(VLOOKUP(UPPER(TRIM(SUBSTITUTE(T313,CHAR(160)," "))),AP4:AS49,2,FALSE)&lt;&gt;VLOOKUP(UPPER(TRIM(SUBSTITUTE(W313,CHAR(160)," "))),AP4:AS49,2,FALSE),AND(VLOOKUP(UPPER(TRIM(SUBSTITUTE(T313,CHAR(160)," "))),AP4:AS49,2,FALSE)="AUTRE",UPPER(TRIM(SUBSTITUTE(T313,CHAR(160)," ")))&lt;&gt;UPPER(TRIM(SUBSTITUTE(W313,CHAR(160)," "))))),"",(V313*VLOOKUP(UPPER(TRIM(SUBSTITUTE(W313,CHAR(160)," "))),AP4:AS49,3,FALSE))/(S313*VLOOKUP(UPPER(TRIM(SUBSTITUTE(T313,CHAR(160)," "))),AP4:AS49,3,FALSE))),"")),IFERROR(AK312,"")))</f>
        <v/>
      </c>
      <c r="AL313" s="40" t="str">
        <f t="shared" si="67"/>
        <v/>
      </c>
      <c r="AM313" s="50">
        <f t="shared" si="68"/>
        <v>0</v>
      </c>
      <c r="AN313" s="1"/>
      <c r="AO313" s="1"/>
      <c r="AP313" s="65" t="s">
        <v>454</v>
      </c>
      <c r="AQ313" s="1"/>
      <c r="AR313" s="1"/>
      <c r="AS313" s="1"/>
      <c r="BJ313" s="229">
        <v>1</v>
      </c>
    </row>
    <row r="314" spans="1:62" ht="20.100000000000001" customHeight="1" x14ac:dyDescent="0.25">
      <c r="A314" s="232" t="s">
        <v>237</v>
      </c>
      <c r="B314" s="178">
        <f t="shared" si="69"/>
        <v>0</v>
      </c>
      <c r="C314" s="156"/>
      <c r="D314" s="157"/>
      <c r="E314" s="157"/>
      <c r="F314" s="157"/>
      <c r="G314" s="157"/>
      <c r="H314" s="157"/>
      <c r="I314" s="158"/>
      <c r="J314" s="131"/>
      <c r="K314" s="255" t="str">
        <f t="shared" si="58"/>
        <v>►</v>
      </c>
      <c r="L314" s="341"/>
      <c r="M314" s="341"/>
      <c r="N314" s="341"/>
      <c r="O314" s="341"/>
      <c r="P314" s="341"/>
      <c r="Q314" s="1"/>
      <c r="R314" s="1"/>
      <c r="S314" s="77"/>
      <c r="T314" s="77"/>
      <c r="U314" s="77"/>
      <c r="V314" s="77"/>
      <c r="W314" s="1"/>
      <c r="X314" s="46" t="str">
        <f t="shared" si="62"/>
        <v/>
      </c>
      <c r="Y314" s="46" t="str">
        <f>IF(NOT(AND(LEFT(R314,1)="L",R314&lt;&gt;"LIGNE")),"",IF(UPPER(TRIM(W314))="QS","Qt. suffisante",IF(AJ314="","",IF(AF314="MASSE",IF(AJ314&gt;=1,"Kg","g"),IF(AF314="VOLUME",IF(AJ314&gt;=1,"L","cl"),IFERROR(VLOOKUP(UPPER(TRIM(V314)),AP4:AS49,4,FALSE),V314))))))</f>
        <v/>
      </c>
      <c r="Z314" s="78" t="str">
        <f t="shared" si="63"/>
        <v/>
      </c>
      <c r="AA314" s="45" t="str">
        <f>IF(NOT(AND(LEFT(R314,1)="L",R314&lt;&gt;"LIGNE")),"",IF(UPPER(TRIM(W314))="QS","Qt. suffisante",IF(AI314="","",IF(AF314="MASSE",IF(AI314&gt;=1,"Kg","g"),IF(AF314="VOLUME",IF(AI314&gt;=1,"L","cl"),IFERROR(VLOOKUP(UPPER(TRIM(V314)),AP4:AS49,4,FALSE),V314))))))</f>
        <v/>
      </c>
      <c r="AB314" s="47" t="str">
        <f t="shared" si="59"/>
        <v/>
      </c>
      <c r="AC314" s="47" t="str">
        <f t="shared" si="60"/>
        <v/>
      </c>
      <c r="AD314" s="47" t="str">
        <f t="shared" si="64"/>
        <v/>
      </c>
      <c r="AE314" s="1"/>
      <c r="AF314" s="48" t="str">
        <f>IF(NOT(AND(LEFT(R314,1)="L",R314&lt;&gt;"LIGNE")),"",IFERROR(VLOOKUP(UPPER(TRIM(V314)),AP4:AS49,2,FALSE),""))</f>
        <v/>
      </c>
      <c r="AG314" s="49" t="str">
        <f>IF(NOT(AND(LEFT(R314,1)="L",R314&lt;&gt;"LIGNE")),"",IFERROR(VLOOKUP(UPPER(TRIM(V314)),AP4:AS49,3,FALSE),""))</f>
        <v/>
      </c>
      <c r="AH314" s="49" t="str">
        <f t="shared" si="61"/>
        <v/>
      </c>
      <c r="AI314" s="49" t="str">
        <f t="shared" si="65"/>
        <v/>
      </c>
      <c r="AJ314" s="49" t="str">
        <f t="shared" si="66"/>
        <v/>
      </c>
      <c r="AK314" s="40" t="str">
        <f>IF(R314="RECETTE","",IF(R314="PRINCIPAL AUTEUR",IF(OR(S314="",T314="",V314="",W314="",S314=0),"",IFERROR(IF(OR(VLOOKUP(UPPER(TRIM(SUBSTITUTE(T314,CHAR(160)," "))),AP4:AS49,2,FALSE)&lt;&gt;VLOOKUP(UPPER(TRIM(SUBSTITUTE(W314,CHAR(160)," "))),AP4:AS49,2,FALSE),AND(VLOOKUP(UPPER(TRIM(SUBSTITUTE(T314,CHAR(160)," "))),AP4:AS49,2,FALSE)="AUTRE",UPPER(TRIM(SUBSTITUTE(T314,CHAR(160)," ")))&lt;&gt;UPPER(TRIM(SUBSTITUTE(W314,CHAR(160)," "))))),"",(V314*VLOOKUP(UPPER(TRIM(SUBSTITUTE(W314,CHAR(160)," "))),AP4:AS49,3,FALSE))/(S314*VLOOKUP(UPPER(TRIM(SUBSTITUTE(T314,CHAR(160)," "))),AP4:AS49,3,FALSE))),"")),IFERROR(AK313,"")))</f>
        <v/>
      </c>
      <c r="AL314" s="40" t="str">
        <f t="shared" si="67"/>
        <v/>
      </c>
      <c r="AM314" s="50">
        <f t="shared" si="68"/>
        <v>0</v>
      </c>
      <c r="AN314" s="1"/>
      <c r="AO314" s="1"/>
      <c r="AP314" s="65" t="s">
        <v>455</v>
      </c>
      <c r="AQ314" s="1"/>
      <c r="AR314" s="1"/>
      <c r="AS314" s="1"/>
      <c r="BJ314" s="229">
        <v>1</v>
      </c>
    </row>
    <row r="315" spans="1:62" ht="20.100000000000001" customHeight="1" x14ac:dyDescent="0.25">
      <c r="A315" s="232" t="s">
        <v>237</v>
      </c>
      <c r="B315" s="178">
        <f t="shared" si="69"/>
        <v>0</v>
      </c>
      <c r="C315" s="156"/>
      <c r="D315" s="157"/>
      <c r="E315" s="157"/>
      <c r="F315" s="157"/>
      <c r="G315" s="157"/>
      <c r="H315" s="157"/>
      <c r="I315" s="158"/>
      <c r="J315" s="131"/>
      <c r="K315" s="255" t="str">
        <f t="shared" si="58"/>
        <v>►</v>
      </c>
      <c r="L315" s="341"/>
      <c r="M315" s="341"/>
      <c r="N315" s="341"/>
      <c r="O315" s="341"/>
      <c r="P315" s="341"/>
      <c r="Q315" s="1"/>
      <c r="R315" s="1"/>
      <c r="S315" s="77"/>
      <c r="T315" s="77"/>
      <c r="U315" s="77"/>
      <c r="V315" s="77"/>
      <c r="W315" s="1"/>
      <c r="X315" s="46" t="str">
        <f t="shared" si="62"/>
        <v/>
      </c>
      <c r="Y315" s="46" t="str">
        <f>IF(NOT(AND(LEFT(R315,1)="L",R315&lt;&gt;"LIGNE")),"",IF(UPPER(TRIM(W315))="QS","Qt. suffisante",IF(AJ315="","",IF(AF315="MASSE",IF(AJ315&gt;=1,"Kg","g"),IF(AF315="VOLUME",IF(AJ315&gt;=1,"L","cl"),IFERROR(VLOOKUP(UPPER(TRIM(V315)),AP4:AS49,4,FALSE),V315))))))</f>
        <v/>
      </c>
      <c r="Z315" s="78" t="str">
        <f t="shared" si="63"/>
        <v/>
      </c>
      <c r="AA315" s="45" t="str">
        <f>IF(NOT(AND(LEFT(R315,1)="L",R315&lt;&gt;"LIGNE")),"",IF(UPPER(TRIM(W315))="QS","Qt. suffisante",IF(AI315="","",IF(AF315="MASSE",IF(AI315&gt;=1,"Kg","g"),IF(AF315="VOLUME",IF(AI315&gt;=1,"L","cl"),IFERROR(VLOOKUP(UPPER(TRIM(V315)),AP4:AS49,4,FALSE),V315))))))</f>
        <v/>
      </c>
      <c r="AB315" s="47" t="str">
        <f t="shared" si="59"/>
        <v/>
      </c>
      <c r="AC315" s="47" t="str">
        <f t="shared" si="60"/>
        <v/>
      </c>
      <c r="AD315" s="47" t="str">
        <f t="shared" si="64"/>
        <v/>
      </c>
      <c r="AE315" s="1"/>
      <c r="AF315" s="48" t="str">
        <f>IF(NOT(AND(LEFT(R315,1)="L",R315&lt;&gt;"LIGNE")),"",IFERROR(VLOOKUP(UPPER(TRIM(V315)),AP4:AS49,2,FALSE),""))</f>
        <v/>
      </c>
      <c r="AG315" s="49" t="str">
        <f>IF(NOT(AND(LEFT(R315,1)="L",R315&lt;&gt;"LIGNE")),"",IFERROR(VLOOKUP(UPPER(TRIM(V315)),AP4:AS49,3,FALSE),""))</f>
        <v/>
      </c>
      <c r="AH315" s="49" t="str">
        <f t="shared" si="61"/>
        <v/>
      </c>
      <c r="AI315" s="49" t="str">
        <f t="shared" si="65"/>
        <v/>
      </c>
      <c r="AJ315" s="49" t="str">
        <f t="shared" si="66"/>
        <v/>
      </c>
      <c r="AK315" s="40" t="str">
        <f>IF(R315="RECETTE","",IF(R315="PRINCIPAL AUTEUR",IF(OR(S315="",T315="",V315="",W315="",S315=0),"",IFERROR(IF(OR(VLOOKUP(UPPER(TRIM(SUBSTITUTE(T315,CHAR(160)," "))),AP4:AS49,2,FALSE)&lt;&gt;VLOOKUP(UPPER(TRIM(SUBSTITUTE(W315,CHAR(160)," "))),AP4:AS49,2,FALSE),AND(VLOOKUP(UPPER(TRIM(SUBSTITUTE(T315,CHAR(160)," "))),AP4:AS49,2,FALSE)="AUTRE",UPPER(TRIM(SUBSTITUTE(T315,CHAR(160)," ")))&lt;&gt;UPPER(TRIM(SUBSTITUTE(W315,CHAR(160)," "))))),"",(V315*VLOOKUP(UPPER(TRIM(SUBSTITUTE(W315,CHAR(160)," "))),AP4:AS49,3,FALSE))/(S315*VLOOKUP(UPPER(TRIM(SUBSTITUTE(T315,CHAR(160)," "))),AP4:AS49,3,FALSE))),"")),IFERROR(AK314,"")))</f>
        <v/>
      </c>
      <c r="AL315" s="40" t="str">
        <f t="shared" si="67"/>
        <v/>
      </c>
      <c r="AM315" s="50">
        <f t="shared" si="68"/>
        <v>0</v>
      </c>
      <c r="AN315" s="1"/>
      <c r="AO315" s="1"/>
      <c r="AP315" s="65" t="s">
        <v>456</v>
      </c>
      <c r="AQ315" s="1"/>
      <c r="AR315" s="1"/>
      <c r="AS315" s="1"/>
      <c r="BJ315" s="229">
        <v>1</v>
      </c>
    </row>
    <row r="316" spans="1:62" ht="20.100000000000001" customHeight="1" x14ac:dyDescent="0.25">
      <c r="A316" s="232" t="s">
        <v>237</v>
      </c>
      <c r="B316" s="178">
        <f t="shared" si="69"/>
        <v>0</v>
      </c>
      <c r="C316" s="156"/>
      <c r="D316" s="157"/>
      <c r="E316" s="157"/>
      <c r="F316" s="157"/>
      <c r="G316" s="157"/>
      <c r="H316" s="157"/>
      <c r="I316" s="158"/>
      <c r="J316" s="131"/>
      <c r="K316" s="255" t="str">
        <f t="shared" si="58"/>
        <v>►</v>
      </c>
      <c r="L316" s="341"/>
      <c r="M316" s="341"/>
      <c r="N316" s="341"/>
      <c r="O316" s="341"/>
      <c r="P316" s="341"/>
      <c r="Q316" s="1"/>
      <c r="R316" s="1"/>
      <c r="S316" s="77"/>
      <c r="T316" s="77"/>
      <c r="U316" s="77"/>
      <c r="V316" s="77"/>
      <c r="W316" s="1"/>
      <c r="X316" s="46" t="str">
        <f t="shared" si="62"/>
        <v/>
      </c>
      <c r="Y316" s="46" t="str">
        <f>IF(NOT(AND(LEFT(R316,1)="L",R316&lt;&gt;"LIGNE")),"",IF(UPPER(TRIM(W316))="QS","Qt. suffisante",IF(AJ316="","",IF(AF316="MASSE",IF(AJ316&gt;=1,"Kg","g"),IF(AF316="VOLUME",IF(AJ316&gt;=1,"L","cl"),IFERROR(VLOOKUP(UPPER(TRIM(V316)),AP4:AS49,4,FALSE),V316))))))</f>
        <v/>
      </c>
      <c r="Z316" s="78" t="str">
        <f t="shared" si="63"/>
        <v/>
      </c>
      <c r="AA316" s="45" t="str">
        <f>IF(NOT(AND(LEFT(R316,1)="L",R316&lt;&gt;"LIGNE")),"",IF(UPPER(TRIM(W316))="QS","Qt. suffisante",IF(AI316="","",IF(AF316="MASSE",IF(AI316&gt;=1,"Kg","g"),IF(AF316="VOLUME",IF(AI316&gt;=1,"L","cl"),IFERROR(VLOOKUP(UPPER(TRIM(V316)),AP4:AS49,4,FALSE),V316))))))</f>
        <v/>
      </c>
      <c r="AB316" s="47" t="str">
        <f t="shared" si="59"/>
        <v/>
      </c>
      <c r="AC316" s="47" t="str">
        <f t="shared" si="60"/>
        <v/>
      </c>
      <c r="AD316" s="47" t="str">
        <f t="shared" si="64"/>
        <v/>
      </c>
      <c r="AE316" s="1"/>
      <c r="AF316" s="48" t="str">
        <f>IF(NOT(AND(LEFT(R316,1)="L",R316&lt;&gt;"LIGNE")),"",IFERROR(VLOOKUP(UPPER(TRIM(V316)),AP4:AS49,2,FALSE),""))</f>
        <v/>
      </c>
      <c r="AG316" s="49" t="str">
        <f>IF(NOT(AND(LEFT(R316,1)="L",R316&lt;&gt;"LIGNE")),"",IFERROR(VLOOKUP(UPPER(TRIM(V316)),AP4:AS49,3,FALSE),""))</f>
        <v/>
      </c>
      <c r="AH316" s="49" t="str">
        <f t="shared" si="61"/>
        <v/>
      </c>
      <c r="AI316" s="49" t="str">
        <f t="shared" si="65"/>
        <v/>
      </c>
      <c r="AJ316" s="49" t="str">
        <f t="shared" si="66"/>
        <v/>
      </c>
      <c r="AK316" s="40" t="str">
        <f>IF(R316="RECETTE","",IF(R316="PRINCIPAL AUTEUR",IF(OR(S316="",T316="",V316="",W316="",S316=0),"",IFERROR(IF(OR(VLOOKUP(UPPER(TRIM(SUBSTITUTE(T316,CHAR(160)," "))),AP4:AS49,2,FALSE)&lt;&gt;VLOOKUP(UPPER(TRIM(SUBSTITUTE(W316,CHAR(160)," "))),AP4:AS49,2,FALSE),AND(VLOOKUP(UPPER(TRIM(SUBSTITUTE(T316,CHAR(160)," "))),AP4:AS49,2,FALSE)="AUTRE",UPPER(TRIM(SUBSTITUTE(T316,CHAR(160)," ")))&lt;&gt;UPPER(TRIM(SUBSTITUTE(W316,CHAR(160)," "))))),"",(V316*VLOOKUP(UPPER(TRIM(SUBSTITUTE(W316,CHAR(160)," "))),AP4:AS49,3,FALSE))/(S316*VLOOKUP(UPPER(TRIM(SUBSTITUTE(T316,CHAR(160)," "))),AP4:AS49,3,FALSE))),"")),IFERROR(AK315,"")))</f>
        <v/>
      </c>
      <c r="AL316" s="40" t="str">
        <f t="shared" si="67"/>
        <v/>
      </c>
      <c r="AM316" s="50">
        <f t="shared" si="68"/>
        <v>0</v>
      </c>
      <c r="AN316" s="1"/>
      <c r="AO316" s="1"/>
      <c r="AP316" s="65" t="s">
        <v>457</v>
      </c>
      <c r="AQ316" s="1"/>
      <c r="AR316" s="1"/>
      <c r="AS316" s="1"/>
      <c r="BJ316" s="229">
        <v>1</v>
      </c>
    </row>
    <row r="317" spans="1:62" ht="20.100000000000001" customHeight="1" x14ac:dyDescent="0.25">
      <c r="A317" s="232" t="s">
        <v>237</v>
      </c>
      <c r="B317" s="178">
        <f t="shared" si="69"/>
        <v>0</v>
      </c>
      <c r="C317" s="156"/>
      <c r="D317" s="157"/>
      <c r="E317" s="157"/>
      <c r="F317" s="157"/>
      <c r="G317" s="157"/>
      <c r="H317" s="157"/>
      <c r="I317" s="158"/>
      <c r="J317" s="131"/>
      <c r="K317" s="255" t="str">
        <f t="shared" ref="K317:K380" si="70">IF(OR(S317&lt;&gt;"",T317&lt;&gt;"",U317&lt;&gt;"",V317&lt;&gt;""),"A","►")</f>
        <v>►</v>
      </c>
      <c r="L317" s="341"/>
      <c r="M317" s="341"/>
      <c r="N317" s="341"/>
      <c r="O317" s="341"/>
      <c r="P317" s="341"/>
      <c r="Q317" s="1"/>
      <c r="R317" s="1"/>
      <c r="S317" s="77"/>
      <c r="T317" s="77"/>
      <c r="U317" s="77"/>
      <c r="V317" s="77"/>
      <c r="W317" s="1"/>
      <c r="X317" s="46" t="str">
        <f t="shared" si="62"/>
        <v/>
      </c>
      <c r="Y317" s="46" t="str">
        <f>IF(NOT(AND(LEFT(R317,1)="L",R317&lt;&gt;"LIGNE")),"",IF(UPPER(TRIM(W317))="QS","Qt. suffisante",IF(AJ317="","",IF(AF317="MASSE",IF(AJ317&gt;=1,"Kg","g"),IF(AF317="VOLUME",IF(AJ317&gt;=1,"L","cl"),IFERROR(VLOOKUP(UPPER(TRIM(V317)),AP4:AS49,4,FALSE),V317))))))</f>
        <v/>
      </c>
      <c r="Z317" s="78" t="str">
        <f t="shared" si="63"/>
        <v/>
      </c>
      <c r="AA317" s="45" t="str">
        <f>IF(NOT(AND(LEFT(R317,1)="L",R317&lt;&gt;"LIGNE")),"",IF(UPPER(TRIM(W317))="QS","Qt. suffisante",IF(AI317="","",IF(AF317="MASSE",IF(AI317&gt;=1,"Kg","g"),IF(AF317="VOLUME",IF(AI317&gt;=1,"L","cl"),IFERROR(VLOOKUP(UPPER(TRIM(V317)),AP4:AS49,4,FALSE),V317))))))</f>
        <v/>
      </c>
      <c r="AB317" s="47" t="str">
        <f t="shared" ref="AB317:AB380" si="71">IF(R317="PRINCIPAL AUTEUR",IF(OR(S317="",T317="",V317="",W317=""),"À COMPLÉTER",IF(OR(AC317="",AD317=""),"UNITÉ ?",IF(OR(AC317&lt;&gt;AD317,AND(AC317="AUTRE",UPPER(TRIM(SUBSTITUTE(T317,CHAR(160)," ")))&lt;&gt;UPPER(TRIM(SUBSTITUTE(W317,CHAR(160)," "))))),"UNITÉS INCOMPATIBLES","OK"))),IF(NOT(AND(LEFT(R317,1)="L",R317&lt;&gt;"LIGNE")),"",IF(AND(W317&lt;&gt;"",UPPER(TRIM(W317))&lt;&gt;"F",UPPER(TRIM(W317))&lt;&gt;"QS"),"RÈGLE ?",IF(UPPER(TRIM(W317))="QS","OK",IF(NOT(ISNUMBER(U317)),"QUANTITÉ ?",IF(V317="","UNITÉ ?",IF(COUNTIF($AP$4:$AP$49,UPPER(TRIM(V317)))=0,"UNITÉ ?","OK")))))))</f>
        <v/>
      </c>
      <c r="AC317" s="47" t="str">
        <f t="shared" ref="AC317:AC380" si="72">IF(R317&lt;&gt;"PRINCIPAL AUTEUR","",IFERROR(VLOOKUP(UPPER(TRIM(SUBSTITUTE(T317,CHAR(160)," "))),$AP$4:$AS$49,2,FALSE),""))</f>
        <v/>
      </c>
      <c r="AD317" s="47" t="str">
        <f t="shared" si="64"/>
        <v/>
      </c>
      <c r="AE317" s="1"/>
      <c r="AF317" s="48" t="str">
        <f>IF(NOT(AND(LEFT(R317,1)="L",R317&lt;&gt;"LIGNE")),"",IFERROR(VLOOKUP(UPPER(TRIM(V317)),AP4:AS49,2,FALSE),""))</f>
        <v/>
      </c>
      <c r="AG317" s="49" t="str">
        <f>IF(NOT(AND(LEFT(R317,1)="L",R317&lt;&gt;"LIGNE")),"",IFERROR(VLOOKUP(UPPER(TRIM(V317)),AP4:AS49,3,FALSE),""))</f>
        <v/>
      </c>
      <c r="AH317" s="49" t="str">
        <f t="shared" ref="AH317:AH380" si="73">IF(NOT(AND(LEFT(R317,1)="L",R317&lt;&gt;"LIGNE")),"",IF(UPPER(TRIM(W317))="QS","",IF(OR(T317="",U317="",AG317=""),"",U317*AG317)))</f>
        <v/>
      </c>
      <c r="AI317" s="49" t="str">
        <f t="shared" si="65"/>
        <v/>
      </c>
      <c r="AJ317" s="49" t="str">
        <f t="shared" si="66"/>
        <v/>
      </c>
      <c r="AK317" s="40" t="str">
        <f>IF(R317="RECETTE","",IF(R317="PRINCIPAL AUTEUR",IF(OR(S317="",T317="",V317="",W317="",S317=0),"",IFERROR(IF(OR(VLOOKUP(UPPER(TRIM(SUBSTITUTE(T317,CHAR(160)," "))),AP4:AS49,2,FALSE)&lt;&gt;VLOOKUP(UPPER(TRIM(SUBSTITUTE(W317,CHAR(160)," "))),AP4:AS49,2,FALSE),AND(VLOOKUP(UPPER(TRIM(SUBSTITUTE(T317,CHAR(160)," "))),AP4:AS49,2,FALSE)="AUTRE",UPPER(TRIM(SUBSTITUTE(T317,CHAR(160)," ")))&lt;&gt;UPPER(TRIM(SUBSTITUTE(W317,CHAR(160)," "))))),"",(V317*VLOOKUP(UPPER(TRIM(SUBSTITUTE(W317,CHAR(160)," "))),AP4:AS49,3,FALSE))/(S317*VLOOKUP(UPPER(TRIM(SUBSTITUTE(T317,CHAR(160)," "))),AP4:AS49,3,FALSE))),"")),IFERROR(AK316,"")))</f>
        <v/>
      </c>
      <c r="AL317" s="40" t="str">
        <f t="shared" si="67"/>
        <v/>
      </c>
      <c r="AM317" s="50">
        <f t="shared" si="68"/>
        <v>0</v>
      </c>
      <c r="AN317" s="1"/>
      <c r="AO317" s="1"/>
      <c r="AP317" s="65" t="s">
        <v>450</v>
      </c>
      <c r="AQ317" s="1"/>
      <c r="AR317" s="1"/>
      <c r="AS317" s="1"/>
      <c r="BJ317" s="229">
        <v>1</v>
      </c>
    </row>
    <row r="318" spans="1:62" ht="20.100000000000001" customHeight="1" x14ac:dyDescent="0.25">
      <c r="A318" s="232" t="s">
        <v>237</v>
      </c>
      <c r="B318" s="178">
        <f t="shared" si="69"/>
        <v>0</v>
      </c>
      <c r="C318" s="156"/>
      <c r="D318" s="157"/>
      <c r="E318" s="157"/>
      <c r="F318" s="157"/>
      <c r="G318" s="157"/>
      <c r="H318" s="157"/>
      <c r="I318" s="158"/>
      <c r="J318" s="131"/>
      <c r="K318" s="255" t="str">
        <f t="shared" si="70"/>
        <v>►</v>
      </c>
      <c r="L318" s="341"/>
      <c r="M318" s="341"/>
      <c r="N318" s="341"/>
      <c r="O318" s="341"/>
      <c r="P318" s="341"/>
      <c r="Q318" s="1"/>
      <c r="R318" s="1"/>
      <c r="S318" s="77"/>
      <c r="T318" s="77"/>
      <c r="U318" s="77"/>
      <c r="V318" s="77"/>
      <c r="W318" s="1"/>
      <c r="X318" s="46" t="str">
        <f t="shared" si="62"/>
        <v/>
      </c>
      <c r="Y318" s="46" t="str">
        <f>IF(NOT(AND(LEFT(R318,1)="L",R318&lt;&gt;"LIGNE")),"",IF(UPPER(TRIM(W318))="QS","Qt. suffisante",IF(AJ318="","",IF(AF318="MASSE",IF(AJ318&gt;=1,"Kg","g"),IF(AF318="VOLUME",IF(AJ318&gt;=1,"L","cl"),IFERROR(VLOOKUP(UPPER(TRIM(V318)),AP4:AS49,4,FALSE),V318))))))</f>
        <v/>
      </c>
      <c r="Z318" s="78" t="str">
        <f t="shared" si="63"/>
        <v/>
      </c>
      <c r="AA318" s="45" t="str">
        <f>IF(NOT(AND(LEFT(R318,1)="L",R318&lt;&gt;"LIGNE")),"",IF(UPPER(TRIM(W318))="QS","Qt. suffisante",IF(AI318="","",IF(AF318="MASSE",IF(AI318&gt;=1,"Kg","g"),IF(AF318="VOLUME",IF(AI318&gt;=1,"L","cl"),IFERROR(VLOOKUP(UPPER(TRIM(V318)),AP4:AS49,4,FALSE),V318))))))</f>
        <v/>
      </c>
      <c r="AB318" s="47" t="str">
        <f t="shared" si="71"/>
        <v/>
      </c>
      <c r="AC318" s="47" t="str">
        <f t="shared" si="72"/>
        <v/>
      </c>
      <c r="AD318" s="47" t="str">
        <f t="shared" si="64"/>
        <v/>
      </c>
      <c r="AE318" s="1"/>
      <c r="AF318" s="48" t="str">
        <f>IF(NOT(AND(LEFT(R318,1)="L",R318&lt;&gt;"LIGNE")),"",IFERROR(VLOOKUP(UPPER(TRIM(V318)),AP4:AS49,2,FALSE),""))</f>
        <v/>
      </c>
      <c r="AG318" s="49" t="str">
        <f>IF(NOT(AND(LEFT(R318,1)="L",R318&lt;&gt;"LIGNE")),"",IFERROR(VLOOKUP(UPPER(TRIM(V318)),AP4:AS49,3,FALSE),""))</f>
        <v/>
      </c>
      <c r="AH318" s="49" t="str">
        <f t="shared" si="73"/>
        <v/>
      </c>
      <c r="AI318" s="49" t="str">
        <f t="shared" si="65"/>
        <v/>
      </c>
      <c r="AJ318" s="49" t="str">
        <f t="shared" si="66"/>
        <v/>
      </c>
      <c r="AK318" s="40" t="str">
        <f>IF(R318="RECETTE","",IF(R318="PRINCIPAL AUTEUR",IF(OR(S318="",T318="",V318="",W318="",S318=0),"",IFERROR(IF(OR(VLOOKUP(UPPER(TRIM(SUBSTITUTE(T318,CHAR(160)," "))),AP4:AS49,2,FALSE)&lt;&gt;VLOOKUP(UPPER(TRIM(SUBSTITUTE(W318,CHAR(160)," "))),AP4:AS49,2,FALSE),AND(VLOOKUP(UPPER(TRIM(SUBSTITUTE(T318,CHAR(160)," "))),AP4:AS49,2,FALSE)="AUTRE",UPPER(TRIM(SUBSTITUTE(T318,CHAR(160)," ")))&lt;&gt;UPPER(TRIM(SUBSTITUTE(W318,CHAR(160)," "))))),"",(V318*VLOOKUP(UPPER(TRIM(SUBSTITUTE(W318,CHAR(160)," "))),AP4:AS49,3,FALSE))/(S318*VLOOKUP(UPPER(TRIM(SUBSTITUTE(T318,CHAR(160)," "))),AP4:AS49,3,FALSE))),"")),IFERROR(AK317,"")))</f>
        <v/>
      </c>
      <c r="AL318" s="40" t="str">
        <f t="shared" si="67"/>
        <v/>
      </c>
      <c r="AM318" s="50">
        <f t="shared" si="68"/>
        <v>0</v>
      </c>
      <c r="AN318" s="1"/>
      <c r="AO318" s="1"/>
      <c r="AP318" s="65" t="s">
        <v>451</v>
      </c>
      <c r="AQ318" s="1"/>
      <c r="AR318" s="1"/>
      <c r="AS318" s="1"/>
      <c r="BJ318" s="229">
        <v>1</v>
      </c>
    </row>
    <row r="319" spans="1:62" ht="20.100000000000001" customHeight="1" x14ac:dyDescent="0.25">
      <c r="A319" s="232" t="s">
        <v>237</v>
      </c>
      <c r="B319" s="178">
        <f t="shared" si="69"/>
        <v>0</v>
      </c>
      <c r="C319" s="156"/>
      <c r="D319" s="157"/>
      <c r="E319" s="157"/>
      <c r="F319" s="157"/>
      <c r="G319" s="157"/>
      <c r="H319" s="157"/>
      <c r="I319" s="158"/>
      <c r="J319" s="131"/>
      <c r="K319" s="255" t="str">
        <f t="shared" si="70"/>
        <v>►</v>
      </c>
      <c r="L319" s="341"/>
      <c r="M319" s="341"/>
      <c r="N319" s="341"/>
      <c r="O319" s="341"/>
      <c r="P319" s="341"/>
      <c r="Q319" s="1"/>
      <c r="R319" s="1"/>
      <c r="S319" s="77"/>
      <c r="T319" s="77"/>
      <c r="U319" s="77"/>
      <c r="V319" s="77"/>
      <c r="W319" s="1"/>
      <c r="X319" s="46" t="str">
        <f t="shared" si="62"/>
        <v/>
      </c>
      <c r="Y319" s="46" t="str">
        <f>IF(NOT(AND(LEFT(R319,1)="L",R319&lt;&gt;"LIGNE")),"",IF(UPPER(TRIM(W319))="QS","Qt. suffisante",IF(AJ319="","",IF(AF319="MASSE",IF(AJ319&gt;=1,"Kg","g"),IF(AF319="VOLUME",IF(AJ319&gt;=1,"L","cl"),IFERROR(VLOOKUP(UPPER(TRIM(V319)),AP4:AS49,4,FALSE),V319))))))</f>
        <v/>
      </c>
      <c r="Z319" s="78" t="str">
        <f t="shared" si="63"/>
        <v/>
      </c>
      <c r="AA319" s="45" t="str">
        <f>IF(NOT(AND(LEFT(R319,1)="L",R319&lt;&gt;"LIGNE")),"",IF(UPPER(TRIM(W319))="QS","Qt. suffisante",IF(AI319="","",IF(AF319="MASSE",IF(AI319&gt;=1,"Kg","g"),IF(AF319="VOLUME",IF(AI319&gt;=1,"L","cl"),IFERROR(VLOOKUP(UPPER(TRIM(V319)),AP4:AS49,4,FALSE),V319))))))</f>
        <v/>
      </c>
      <c r="AB319" s="47" t="str">
        <f t="shared" si="71"/>
        <v/>
      </c>
      <c r="AC319" s="47" t="str">
        <f t="shared" si="72"/>
        <v/>
      </c>
      <c r="AD319" s="47" t="str">
        <f t="shared" si="64"/>
        <v/>
      </c>
      <c r="AE319" s="1"/>
      <c r="AF319" s="48" t="str">
        <f>IF(NOT(AND(LEFT(R319,1)="L",R319&lt;&gt;"LIGNE")),"",IFERROR(VLOOKUP(UPPER(TRIM(V319)),AP4:AS49,2,FALSE),""))</f>
        <v/>
      </c>
      <c r="AG319" s="49" t="str">
        <f>IF(NOT(AND(LEFT(R319,1)="L",R319&lt;&gt;"LIGNE")),"",IFERROR(VLOOKUP(UPPER(TRIM(V319)),AP4:AS49,3,FALSE),""))</f>
        <v/>
      </c>
      <c r="AH319" s="49" t="str">
        <f t="shared" si="73"/>
        <v/>
      </c>
      <c r="AI319" s="49" t="str">
        <f t="shared" si="65"/>
        <v/>
      </c>
      <c r="AJ319" s="49" t="str">
        <f t="shared" si="66"/>
        <v/>
      </c>
      <c r="AK319" s="40" t="str">
        <f>IF(R319="RECETTE","",IF(R319="PRINCIPAL AUTEUR",IF(OR(S319="",T319="",V319="",W319="",S319=0),"",IFERROR(IF(OR(VLOOKUP(UPPER(TRIM(SUBSTITUTE(T319,CHAR(160)," "))),AP4:AS49,2,FALSE)&lt;&gt;VLOOKUP(UPPER(TRIM(SUBSTITUTE(W319,CHAR(160)," "))),AP4:AS49,2,FALSE),AND(VLOOKUP(UPPER(TRIM(SUBSTITUTE(T319,CHAR(160)," "))),AP4:AS49,2,FALSE)="AUTRE",UPPER(TRIM(SUBSTITUTE(T319,CHAR(160)," ")))&lt;&gt;UPPER(TRIM(SUBSTITUTE(W319,CHAR(160)," "))))),"",(V319*VLOOKUP(UPPER(TRIM(SUBSTITUTE(W319,CHAR(160)," "))),AP4:AS49,3,FALSE))/(S319*VLOOKUP(UPPER(TRIM(SUBSTITUTE(T319,CHAR(160)," "))),AP4:AS49,3,FALSE))),"")),IFERROR(AK318,"")))</f>
        <v/>
      </c>
      <c r="AL319" s="40" t="str">
        <f t="shared" si="67"/>
        <v/>
      </c>
      <c r="AM319" s="50">
        <f t="shared" si="68"/>
        <v>0</v>
      </c>
      <c r="AN319" s="1"/>
      <c r="AO319" s="1"/>
      <c r="AP319" s="65" t="s">
        <v>452</v>
      </c>
      <c r="AQ319" s="1"/>
      <c r="AR319" s="1"/>
      <c r="AS319" s="1"/>
      <c r="BJ319" s="229">
        <v>1</v>
      </c>
    </row>
    <row r="320" spans="1:62" ht="20.100000000000001" customHeight="1" x14ac:dyDescent="0.25">
      <c r="A320" s="232" t="s">
        <v>237</v>
      </c>
      <c r="B320" s="178">
        <f t="shared" si="69"/>
        <v>0</v>
      </c>
      <c r="C320" s="156"/>
      <c r="D320" s="157"/>
      <c r="E320" s="157"/>
      <c r="F320" s="157"/>
      <c r="G320" s="157"/>
      <c r="H320" s="157"/>
      <c r="I320" s="158"/>
      <c r="J320" s="131"/>
      <c r="K320" s="255" t="str">
        <f t="shared" si="70"/>
        <v>►</v>
      </c>
      <c r="L320" s="341"/>
      <c r="M320" s="341"/>
      <c r="N320" s="341"/>
      <c r="O320" s="341"/>
      <c r="P320" s="341"/>
      <c r="Q320" s="1"/>
      <c r="R320" s="1"/>
      <c r="S320" s="77"/>
      <c r="T320" s="77"/>
      <c r="U320" s="77"/>
      <c r="V320" s="77"/>
      <c r="W320" s="1"/>
      <c r="X320" s="46" t="str">
        <f t="shared" si="62"/>
        <v/>
      </c>
      <c r="Y320" s="46" t="str">
        <f>IF(NOT(AND(LEFT(R320,1)="L",R320&lt;&gt;"LIGNE")),"",IF(UPPER(TRIM(W320))="QS","Qt. suffisante",IF(AJ320="","",IF(AF320="MASSE",IF(AJ320&gt;=1,"Kg","g"),IF(AF320="VOLUME",IF(AJ320&gt;=1,"L","cl"),IFERROR(VLOOKUP(UPPER(TRIM(V320)),AP4:AS49,4,FALSE),V320))))))</f>
        <v/>
      </c>
      <c r="Z320" s="78" t="str">
        <f t="shared" si="63"/>
        <v/>
      </c>
      <c r="AA320" s="45" t="str">
        <f>IF(NOT(AND(LEFT(R320,1)="L",R320&lt;&gt;"LIGNE")),"",IF(UPPER(TRIM(W320))="QS","Qt. suffisante",IF(AI320="","",IF(AF320="MASSE",IF(AI320&gt;=1,"Kg","g"),IF(AF320="VOLUME",IF(AI320&gt;=1,"L","cl"),IFERROR(VLOOKUP(UPPER(TRIM(V320)),AP4:AS49,4,FALSE),V320))))))</f>
        <v/>
      </c>
      <c r="AB320" s="47" t="str">
        <f t="shared" si="71"/>
        <v/>
      </c>
      <c r="AC320" s="47" t="str">
        <f t="shared" si="72"/>
        <v/>
      </c>
      <c r="AD320" s="47" t="str">
        <f t="shared" si="64"/>
        <v/>
      </c>
      <c r="AE320" s="1"/>
      <c r="AF320" s="48" t="str">
        <f>IF(NOT(AND(LEFT(R320,1)="L",R320&lt;&gt;"LIGNE")),"",IFERROR(VLOOKUP(UPPER(TRIM(V320)),AP4:AS49,2,FALSE),""))</f>
        <v/>
      </c>
      <c r="AG320" s="49" t="str">
        <f>IF(NOT(AND(LEFT(R320,1)="L",R320&lt;&gt;"LIGNE")),"",IFERROR(VLOOKUP(UPPER(TRIM(V320)),AP4:AS49,3,FALSE),""))</f>
        <v/>
      </c>
      <c r="AH320" s="49" t="str">
        <f t="shared" si="73"/>
        <v/>
      </c>
      <c r="AI320" s="49" t="str">
        <f t="shared" si="65"/>
        <v/>
      </c>
      <c r="AJ320" s="49" t="str">
        <f t="shared" si="66"/>
        <v/>
      </c>
      <c r="AK320" s="40" t="str">
        <f>IF(R320="RECETTE","",IF(R320="PRINCIPAL AUTEUR",IF(OR(S320="",T320="",V320="",W320="",S320=0),"",IFERROR(IF(OR(VLOOKUP(UPPER(TRIM(SUBSTITUTE(T320,CHAR(160)," "))),AP4:AS49,2,FALSE)&lt;&gt;VLOOKUP(UPPER(TRIM(SUBSTITUTE(W320,CHAR(160)," "))),AP4:AS49,2,FALSE),AND(VLOOKUP(UPPER(TRIM(SUBSTITUTE(T320,CHAR(160)," "))),AP4:AS49,2,FALSE)="AUTRE",UPPER(TRIM(SUBSTITUTE(T320,CHAR(160)," ")))&lt;&gt;UPPER(TRIM(SUBSTITUTE(W320,CHAR(160)," "))))),"",(V320*VLOOKUP(UPPER(TRIM(SUBSTITUTE(W320,CHAR(160)," "))),AP4:AS49,3,FALSE))/(S320*VLOOKUP(UPPER(TRIM(SUBSTITUTE(T320,CHAR(160)," "))),AP4:AS49,3,FALSE))),"")),IFERROR(AK319,"")))</f>
        <v/>
      </c>
      <c r="AL320" s="40" t="str">
        <f t="shared" si="67"/>
        <v/>
      </c>
      <c r="AM320" s="50">
        <f t="shared" si="68"/>
        <v>0</v>
      </c>
      <c r="AN320" s="1"/>
      <c r="AO320" s="1"/>
      <c r="AP320" s="65" t="s">
        <v>453</v>
      </c>
      <c r="AQ320" s="1"/>
      <c r="AR320" s="1"/>
      <c r="AS320" s="1"/>
      <c r="BJ320" s="229">
        <v>1</v>
      </c>
    </row>
    <row r="321" spans="1:62" ht="20.100000000000001" customHeight="1" x14ac:dyDescent="0.25">
      <c r="A321" s="232" t="s">
        <v>237</v>
      </c>
      <c r="B321" s="178">
        <f t="shared" si="69"/>
        <v>0</v>
      </c>
      <c r="C321" s="156"/>
      <c r="D321" s="157"/>
      <c r="E321" s="157"/>
      <c r="F321" s="157"/>
      <c r="G321" s="157"/>
      <c r="H321" s="157"/>
      <c r="I321" s="158"/>
      <c r="J321" s="131"/>
      <c r="K321" s="255" t="str">
        <f t="shared" si="70"/>
        <v>►</v>
      </c>
      <c r="L321" s="341"/>
      <c r="M321" s="341"/>
      <c r="N321" s="341"/>
      <c r="O321" s="341"/>
      <c r="P321" s="341"/>
      <c r="Q321" s="1"/>
      <c r="R321" s="1"/>
      <c r="S321" s="77"/>
      <c r="T321" s="77"/>
      <c r="U321" s="77"/>
      <c r="V321" s="77"/>
      <c r="W321" s="1"/>
      <c r="X321" s="46" t="str">
        <f t="shared" si="62"/>
        <v/>
      </c>
      <c r="Y321" s="46" t="str">
        <f>IF(NOT(AND(LEFT(R321,1)="L",R321&lt;&gt;"LIGNE")),"",IF(UPPER(TRIM(W321))="QS","Qt. suffisante",IF(AJ321="","",IF(AF321="MASSE",IF(AJ321&gt;=1,"Kg","g"),IF(AF321="VOLUME",IF(AJ321&gt;=1,"L","cl"),IFERROR(VLOOKUP(UPPER(TRIM(V321)),AP4:AS49,4,FALSE),V321))))))</f>
        <v/>
      </c>
      <c r="Z321" s="78" t="str">
        <f t="shared" si="63"/>
        <v/>
      </c>
      <c r="AA321" s="45" t="str">
        <f>IF(NOT(AND(LEFT(R321,1)="L",R321&lt;&gt;"LIGNE")),"",IF(UPPER(TRIM(W321))="QS","Qt. suffisante",IF(AI321="","",IF(AF321="MASSE",IF(AI321&gt;=1,"Kg","g"),IF(AF321="VOLUME",IF(AI321&gt;=1,"L","cl"),IFERROR(VLOOKUP(UPPER(TRIM(V321)),AP4:AS49,4,FALSE),V321))))))</f>
        <v/>
      </c>
      <c r="AB321" s="47" t="str">
        <f t="shared" si="71"/>
        <v/>
      </c>
      <c r="AC321" s="47" t="str">
        <f t="shared" si="72"/>
        <v/>
      </c>
      <c r="AD321" s="47" t="str">
        <f t="shared" si="64"/>
        <v/>
      </c>
      <c r="AE321" s="1"/>
      <c r="AF321" s="48" t="str">
        <f>IF(NOT(AND(LEFT(R321,1)="L",R321&lt;&gt;"LIGNE")),"",IFERROR(VLOOKUP(UPPER(TRIM(V321)),AP4:AS49,2,FALSE),""))</f>
        <v/>
      </c>
      <c r="AG321" s="49" t="str">
        <f>IF(NOT(AND(LEFT(R321,1)="L",R321&lt;&gt;"LIGNE")),"",IFERROR(VLOOKUP(UPPER(TRIM(V321)),AP4:AS49,3,FALSE),""))</f>
        <v/>
      </c>
      <c r="AH321" s="49" t="str">
        <f t="shared" si="73"/>
        <v/>
      </c>
      <c r="AI321" s="49" t="str">
        <f t="shared" si="65"/>
        <v/>
      </c>
      <c r="AJ321" s="49" t="str">
        <f t="shared" si="66"/>
        <v/>
      </c>
      <c r="AK321" s="40" t="str">
        <f>IF(R321="RECETTE","",IF(R321="PRINCIPAL AUTEUR",IF(OR(S321="",T321="",V321="",W321="",S321=0),"",IFERROR(IF(OR(VLOOKUP(UPPER(TRIM(SUBSTITUTE(T321,CHAR(160)," "))),AP4:AS49,2,FALSE)&lt;&gt;VLOOKUP(UPPER(TRIM(SUBSTITUTE(W321,CHAR(160)," "))),AP4:AS49,2,FALSE),AND(VLOOKUP(UPPER(TRIM(SUBSTITUTE(T321,CHAR(160)," "))),AP4:AS49,2,FALSE)="AUTRE",UPPER(TRIM(SUBSTITUTE(T321,CHAR(160)," ")))&lt;&gt;UPPER(TRIM(SUBSTITUTE(W321,CHAR(160)," "))))),"",(V321*VLOOKUP(UPPER(TRIM(SUBSTITUTE(W321,CHAR(160)," "))),AP4:AS49,3,FALSE))/(S321*VLOOKUP(UPPER(TRIM(SUBSTITUTE(T321,CHAR(160)," "))),AP4:AS49,3,FALSE))),"")),IFERROR(AK320,"")))</f>
        <v/>
      </c>
      <c r="AL321" s="40" t="str">
        <f t="shared" si="67"/>
        <v/>
      </c>
      <c r="AM321" s="50">
        <f t="shared" si="68"/>
        <v>0</v>
      </c>
      <c r="AN321" s="1"/>
      <c r="AO321" s="1"/>
      <c r="AP321" s="65" t="s">
        <v>458</v>
      </c>
      <c r="AQ321" s="1"/>
      <c r="AR321" s="1"/>
      <c r="AS321" s="1"/>
      <c r="BJ321" s="229">
        <v>1</v>
      </c>
    </row>
    <row r="322" spans="1:62" ht="20.100000000000001" customHeight="1" x14ac:dyDescent="0.25">
      <c r="A322" s="232" t="s">
        <v>237</v>
      </c>
      <c r="B322" s="178">
        <f t="shared" si="69"/>
        <v>0</v>
      </c>
      <c r="C322" s="156"/>
      <c r="D322" s="157"/>
      <c r="E322" s="157"/>
      <c r="F322" s="157"/>
      <c r="G322" s="157"/>
      <c r="H322" s="157"/>
      <c r="I322" s="158"/>
      <c r="J322" s="131"/>
      <c r="K322" s="255" t="str">
        <f t="shared" si="70"/>
        <v>►</v>
      </c>
      <c r="L322" s="341"/>
      <c r="M322" s="341"/>
      <c r="N322" s="341"/>
      <c r="O322" s="341"/>
      <c r="P322" s="341"/>
      <c r="Q322" s="1"/>
      <c r="R322" s="1"/>
      <c r="S322" s="77"/>
      <c r="T322" s="77"/>
      <c r="U322" s="77"/>
      <c r="V322" s="77"/>
      <c r="W322" s="1"/>
      <c r="X322" s="46" t="str">
        <f t="shared" si="62"/>
        <v/>
      </c>
      <c r="Y322" s="46" t="str">
        <f>IF(NOT(AND(LEFT(R322,1)="L",R322&lt;&gt;"LIGNE")),"",IF(UPPER(TRIM(W322))="QS","Qt. suffisante",IF(AJ322="","",IF(AF322="MASSE",IF(AJ322&gt;=1,"Kg","g"),IF(AF322="VOLUME",IF(AJ322&gt;=1,"L","cl"),IFERROR(VLOOKUP(UPPER(TRIM(V322)),AP4:AS49,4,FALSE),V322))))))</f>
        <v/>
      </c>
      <c r="Z322" s="78" t="str">
        <f t="shared" si="63"/>
        <v/>
      </c>
      <c r="AA322" s="45" t="str">
        <f>IF(NOT(AND(LEFT(R322,1)="L",R322&lt;&gt;"LIGNE")),"",IF(UPPER(TRIM(W322))="QS","Qt. suffisante",IF(AI322="","",IF(AF322="MASSE",IF(AI322&gt;=1,"Kg","g"),IF(AF322="VOLUME",IF(AI322&gt;=1,"L","cl"),IFERROR(VLOOKUP(UPPER(TRIM(V322)),AP4:AS49,4,FALSE),V322))))))</f>
        <v/>
      </c>
      <c r="AB322" s="47" t="str">
        <f t="shared" si="71"/>
        <v/>
      </c>
      <c r="AC322" s="47" t="str">
        <f t="shared" si="72"/>
        <v/>
      </c>
      <c r="AD322" s="47" t="str">
        <f t="shared" si="64"/>
        <v/>
      </c>
      <c r="AE322" s="1"/>
      <c r="AF322" s="48" t="str">
        <f>IF(NOT(AND(LEFT(R322,1)="L",R322&lt;&gt;"LIGNE")),"",IFERROR(VLOOKUP(UPPER(TRIM(V322)),AP4:AS49,2,FALSE),""))</f>
        <v/>
      </c>
      <c r="AG322" s="49" t="str">
        <f>IF(NOT(AND(LEFT(R322,1)="L",R322&lt;&gt;"LIGNE")),"",IFERROR(VLOOKUP(UPPER(TRIM(V322)),AP4:AS49,3,FALSE),""))</f>
        <v/>
      </c>
      <c r="AH322" s="49" t="str">
        <f t="shared" si="73"/>
        <v/>
      </c>
      <c r="AI322" s="49" t="str">
        <f t="shared" si="65"/>
        <v/>
      </c>
      <c r="AJ322" s="49" t="str">
        <f t="shared" si="66"/>
        <v/>
      </c>
      <c r="AK322" s="40" t="str">
        <f>IF(R322="RECETTE","",IF(R322="PRINCIPAL AUTEUR",IF(OR(S322="",T322="",V322="",W322="",S322=0),"",IFERROR(IF(OR(VLOOKUP(UPPER(TRIM(SUBSTITUTE(T322,CHAR(160)," "))),AP4:AS49,2,FALSE)&lt;&gt;VLOOKUP(UPPER(TRIM(SUBSTITUTE(W322,CHAR(160)," "))),AP4:AS49,2,FALSE),AND(VLOOKUP(UPPER(TRIM(SUBSTITUTE(T322,CHAR(160)," "))),AP4:AS49,2,FALSE)="AUTRE",UPPER(TRIM(SUBSTITUTE(T322,CHAR(160)," ")))&lt;&gt;UPPER(TRIM(SUBSTITUTE(W322,CHAR(160)," "))))),"",(V322*VLOOKUP(UPPER(TRIM(SUBSTITUTE(W322,CHAR(160)," "))),AP4:AS49,3,FALSE))/(S322*VLOOKUP(UPPER(TRIM(SUBSTITUTE(T322,CHAR(160)," "))),AP4:AS49,3,FALSE))),"")),IFERROR(AK321,"")))</f>
        <v/>
      </c>
      <c r="AL322" s="40" t="str">
        <f t="shared" si="67"/>
        <v/>
      </c>
      <c r="AM322" s="50">
        <f t="shared" si="68"/>
        <v>0</v>
      </c>
      <c r="AN322" s="1"/>
      <c r="AO322" s="1"/>
      <c r="AP322" s="65" t="s">
        <v>459</v>
      </c>
      <c r="AQ322" s="1"/>
      <c r="AR322" s="1"/>
      <c r="AS322" s="1"/>
      <c r="BJ322" s="229">
        <v>1</v>
      </c>
    </row>
    <row r="323" spans="1:62" ht="20.100000000000001" customHeight="1" x14ac:dyDescent="0.25">
      <c r="A323" s="232" t="s">
        <v>237</v>
      </c>
      <c r="B323" s="178">
        <f t="shared" si="69"/>
        <v>0</v>
      </c>
      <c r="C323" s="156"/>
      <c r="D323" s="157"/>
      <c r="E323" s="157"/>
      <c r="F323" s="157"/>
      <c r="G323" s="157"/>
      <c r="H323" s="157"/>
      <c r="I323" s="158"/>
      <c r="J323" s="131"/>
      <c r="K323" s="255" t="str">
        <f t="shared" si="70"/>
        <v>►</v>
      </c>
      <c r="L323" s="341"/>
      <c r="M323" s="341"/>
      <c r="N323" s="341"/>
      <c r="O323" s="341"/>
      <c r="P323" s="341"/>
      <c r="Q323" s="1"/>
      <c r="R323" s="1"/>
      <c r="S323" s="77"/>
      <c r="T323" s="77"/>
      <c r="U323" s="77"/>
      <c r="V323" s="77"/>
      <c r="W323" s="1"/>
      <c r="X323" s="46" t="str">
        <f t="shared" si="62"/>
        <v/>
      </c>
      <c r="Y323" s="46" t="str">
        <f>IF(NOT(AND(LEFT(R323,1)="L",R323&lt;&gt;"LIGNE")),"",IF(UPPER(TRIM(W323))="QS","Qt. suffisante",IF(AJ323="","",IF(AF323="MASSE",IF(AJ323&gt;=1,"Kg","g"),IF(AF323="VOLUME",IF(AJ323&gt;=1,"L","cl"),IFERROR(VLOOKUP(UPPER(TRIM(V323)),AP4:AS49,4,FALSE),V323))))))</f>
        <v/>
      </c>
      <c r="Z323" s="78" t="str">
        <f t="shared" si="63"/>
        <v/>
      </c>
      <c r="AA323" s="45" t="str">
        <f>IF(NOT(AND(LEFT(R323,1)="L",R323&lt;&gt;"LIGNE")),"",IF(UPPER(TRIM(W323))="QS","Qt. suffisante",IF(AI323="","",IF(AF323="MASSE",IF(AI323&gt;=1,"Kg","g"),IF(AF323="VOLUME",IF(AI323&gt;=1,"L","cl"),IFERROR(VLOOKUP(UPPER(TRIM(V323)),AP4:AS49,4,FALSE),V323))))))</f>
        <v/>
      </c>
      <c r="AB323" s="47" t="str">
        <f t="shared" si="71"/>
        <v/>
      </c>
      <c r="AC323" s="47" t="str">
        <f t="shared" si="72"/>
        <v/>
      </c>
      <c r="AD323" s="47" t="str">
        <f t="shared" si="64"/>
        <v/>
      </c>
      <c r="AE323" s="1"/>
      <c r="AF323" s="48" t="str">
        <f>IF(NOT(AND(LEFT(R323,1)="L",R323&lt;&gt;"LIGNE")),"",IFERROR(VLOOKUP(UPPER(TRIM(V323)),AP4:AS49,2,FALSE),""))</f>
        <v/>
      </c>
      <c r="AG323" s="49" t="str">
        <f>IF(NOT(AND(LEFT(R323,1)="L",R323&lt;&gt;"LIGNE")),"",IFERROR(VLOOKUP(UPPER(TRIM(V323)),AP4:AS49,3,FALSE),""))</f>
        <v/>
      </c>
      <c r="AH323" s="49" t="str">
        <f t="shared" si="73"/>
        <v/>
      </c>
      <c r="AI323" s="49" t="str">
        <f t="shared" si="65"/>
        <v/>
      </c>
      <c r="AJ323" s="49" t="str">
        <f t="shared" si="66"/>
        <v/>
      </c>
      <c r="AK323" s="40" t="str">
        <f>IF(R323="RECETTE","",IF(R323="PRINCIPAL AUTEUR",IF(OR(S323="",T323="",V323="",W323="",S323=0),"",IFERROR(IF(OR(VLOOKUP(UPPER(TRIM(SUBSTITUTE(T323,CHAR(160)," "))),AP4:AS49,2,FALSE)&lt;&gt;VLOOKUP(UPPER(TRIM(SUBSTITUTE(W323,CHAR(160)," "))),AP4:AS49,2,FALSE),AND(VLOOKUP(UPPER(TRIM(SUBSTITUTE(T323,CHAR(160)," "))),AP4:AS49,2,FALSE)="AUTRE",UPPER(TRIM(SUBSTITUTE(T323,CHAR(160)," ")))&lt;&gt;UPPER(TRIM(SUBSTITUTE(W323,CHAR(160)," "))))),"",(V323*VLOOKUP(UPPER(TRIM(SUBSTITUTE(W323,CHAR(160)," "))),AP4:AS49,3,FALSE))/(S323*VLOOKUP(UPPER(TRIM(SUBSTITUTE(T323,CHAR(160)," "))),AP4:AS49,3,FALSE))),"")),IFERROR(AK322,"")))</f>
        <v/>
      </c>
      <c r="AL323" s="40" t="str">
        <f t="shared" si="67"/>
        <v/>
      </c>
      <c r="AM323" s="50">
        <f t="shared" si="68"/>
        <v>0</v>
      </c>
      <c r="AN323" s="1"/>
      <c r="AO323" s="1"/>
      <c r="AP323" s="65" t="s">
        <v>460</v>
      </c>
      <c r="AQ323" s="1"/>
      <c r="AR323" s="1"/>
      <c r="AS323" s="1"/>
      <c r="BJ323" s="229">
        <v>1</v>
      </c>
    </row>
    <row r="324" spans="1:62" ht="20.100000000000001" customHeight="1" x14ac:dyDescent="0.25">
      <c r="A324" s="232" t="s">
        <v>237</v>
      </c>
      <c r="B324" s="178">
        <f t="shared" si="69"/>
        <v>0</v>
      </c>
      <c r="C324" s="156"/>
      <c r="D324" s="157"/>
      <c r="E324" s="157"/>
      <c r="F324" s="157"/>
      <c r="G324" s="157"/>
      <c r="H324" s="157"/>
      <c r="I324" s="158"/>
      <c r="J324" s="131"/>
      <c r="K324" s="255" t="str">
        <f t="shared" si="70"/>
        <v>►</v>
      </c>
      <c r="L324" s="341"/>
      <c r="M324" s="341"/>
      <c r="N324" s="341"/>
      <c r="O324" s="341"/>
      <c r="P324" s="341"/>
      <c r="Q324" s="1"/>
      <c r="R324" s="1"/>
      <c r="S324" s="77"/>
      <c r="T324" s="77"/>
      <c r="U324" s="77"/>
      <c r="V324" s="77"/>
      <c r="W324" s="1"/>
      <c r="X324" s="46" t="str">
        <f t="shared" si="62"/>
        <v/>
      </c>
      <c r="Y324" s="46" t="str">
        <f>IF(NOT(AND(LEFT(R324,1)="L",R324&lt;&gt;"LIGNE")),"",IF(UPPER(TRIM(W324))="QS","Qt. suffisante",IF(AJ324="","",IF(AF324="MASSE",IF(AJ324&gt;=1,"Kg","g"),IF(AF324="VOLUME",IF(AJ324&gt;=1,"L","cl"),IFERROR(VLOOKUP(UPPER(TRIM(V324)),AP4:AS49,4,FALSE),V324))))))</f>
        <v/>
      </c>
      <c r="Z324" s="78" t="str">
        <f t="shared" si="63"/>
        <v/>
      </c>
      <c r="AA324" s="45" t="str">
        <f>IF(NOT(AND(LEFT(R324,1)="L",R324&lt;&gt;"LIGNE")),"",IF(UPPER(TRIM(W324))="QS","Qt. suffisante",IF(AI324="","",IF(AF324="MASSE",IF(AI324&gt;=1,"Kg","g"),IF(AF324="VOLUME",IF(AI324&gt;=1,"L","cl"),IFERROR(VLOOKUP(UPPER(TRIM(V324)),AP4:AS49,4,FALSE),V324))))))</f>
        <v/>
      </c>
      <c r="AB324" s="47" t="str">
        <f t="shared" si="71"/>
        <v/>
      </c>
      <c r="AC324" s="47" t="str">
        <f t="shared" si="72"/>
        <v/>
      </c>
      <c r="AD324" s="47" t="str">
        <f t="shared" si="64"/>
        <v/>
      </c>
      <c r="AE324" s="1"/>
      <c r="AF324" s="48" t="str">
        <f>IF(NOT(AND(LEFT(R324,1)="L",R324&lt;&gt;"LIGNE")),"",IFERROR(VLOOKUP(UPPER(TRIM(V324)),AP4:AS49,2,FALSE),""))</f>
        <v/>
      </c>
      <c r="AG324" s="49" t="str">
        <f>IF(NOT(AND(LEFT(R324,1)="L",R324&lt;&gt;"LIGNE")),"",IFERROR(VLOOKUP(UPPER(TRIM(V324)),AP4:AS49,3,FALSE),""))</f>
        <v/>
      </c>
      <c r="AH324" s="49" t="str">
        <f t="shared" si="73"/>
        <v/>
      </c>
      <c r="AI324" s="49" t="str">
        <f t="shared" si="65"/>
        <v/>
      </c>
      <c r="AJ324" s="49" t="str">
        <f t="shared" si="66"/>
        <v/>
      </c>
      <c r="AK324" s="40" t="str">
        <f>IF(R324="RECETTE","",IF(R324="PRINCIPAL AUTEUR",IF(OR(S324="",T324="",V324="",W324="",S324=0),"",IFERROR(IF(OR(VLOOKUP(UPPER(TRIM(SUBSTITUTE(T324,CHAR(160)," "))),AP4:AS49,2,FALSE)&lt;&gt;VLOOKUP(UPPER(TRIM(SUBSTITUTE(W324,CHAR(160)," "))),AP4:AS49,2,FALSE),AND(VLOOKUP(UPPER(TRIM(SUBSTITUTE(T324,CHAR(160)," "))),AP4:AS49,2,FALSE)="AUTRE",UPPER(TRIM(SUBSTITUTE(T324,CHAR(160)," ")))&lt;&gt;UPPER(TRIM(SUBSTITUTE(W324,CHAR(160)," "))))),"",(V324*VLOOKUP(UPPER(TRIM(SUBSTITUTE(W324,CHAR(160)," "))),AP4:AS49,3,FALSE))/(S324*VLOOKUP(UPPER(TRIM(SUBSTITUTE(T324,CHAR(160)," "))),AP4:AS49,3,FALSE))),"")),IFERROR(AK323,"")))</f>
        <v/>
      </c>
      <c r="AL324" s="40" t="str">
        <f t="shared" si="67"/>
        <v/>
      </c>
      <c r="AM324" s="50">
        <f t="shared" si="68"/>
        <v>0</v>
      </c>
      <c r="AN324" s="1"/>
      <c r="AO324" s="1"/>
      <c r="AP324" s="65" t="s">
        <v>461</v>
      </c>
      <c r="AQ324" s="1"/>
      <c r="AR324" s="1"/>
      <c r="AS324" s="1"/>
      <c r="BJ324" s="229">
        <v>1</v>
      </c>
    </row>
    <row r="325" spans="1:62" ht="20.100000000000001" customHeight="1" x14ac:dyDescent="0.25">
      <c r="A325" s="232" t="s">
        <v>237</v>
      </c>
      <c r="B325" s="178">
        <f t="shared" si="69"/>
        <v>0</v>
      </c>
      <c r="C325" s="156"/>
      <c r="D325" s="157"/>
      <c r="E325" s="157"/>
      <c r="F325" s="157"/>
      <c r="G325" s="157"/>
      <c r="H325" s="157"/>
      <c r="I325" s="158"/>
      <c r="J325" s="131"/>
      <c r="K325" s="255" t="str">
        <f t="shared" si="70"/>
        <v>►</v>
      </c>
      <c r="L325" s="341"/>
      <c r="M325" s="341"/>
      <c r="N325" s="341"/>
      <c r="O325" s="341"/>
      <c r="P325" s="341"/>
      <c r="Q325" s="1"/>
      <c r="R325" s="1"/>
      <c r="S325" s="77"/>
      <c r="T325" s="77"/>
      <c r="U325" s="77"/>
      <c r="V325" s="77"/>
      <c r="W325" s="1"/>
      <c r="X325" s="46" t="str">
        <f t="shared" si="62"/>
        <v/>
      </c>
      <c r="Y325" s="46" t="str">
        <f>IF(NOT(AND(LEFT(R325,1)="L",R325&lt;&gt;"LIGNE")),"",IF(UPPER(TRIM(W325))="QS","Qt. suffisante",IF(AJ325="","",IF(AF325="MASSE",IF(AJ325&gt;=1,"Kg","g"),IF(AF325="VOLUME",IF(AJ325&gt;=1,"L","cl"),IFERROR(VLOOKUP(UPPER(TRIM(V325)),AP4:AS49,4,FALSE),V325))))))</f>
        <v/>
      </c>
      <c r="Z325" s="78" t="str">
        <f t="shared" si="63"/>
        <v/>
      </c>
      <c r="AA325" s="45" t="str">
        <f>IF(NOT(AND(LEFT(R325,1)="L",R325&lt;&gt;"LIGNE")),"",IF(UPPER(TRIM(W325))="QS","Qt. suffisante",IF(AI325="","",IF(AF325="MASSE",IF(AI325&gt;=1,"Kg","g"),IF(AF325="VOLUME",IF(AI325&gt;=1,"L","cl"),IFERROR(VLOOKUP(UPPER(TRIM(V325)),AP4:AS49,4,FALSE),V325))))))</f>
        <v/>
      </c>
      <c r="AB325" s="47" t="str">
        <f t="shared" si="71"/>
        <v/>
      </c>
      <c r="AC325" s="47" t="str">
        <f t="shared" si="72"/>
        <v/>
      </c>
      <c r="AD325" s="47" t="str">
        <f t="shared" si="64"/>
        <v/>
      </c>
      <c r="AE325" s="1"/>
      <c r="AF325" s="48" t="str">
        <f>IF(NOT(AND(LEFT(R325,1)="L",R325&lt;&gt;"LIGNE")),"",IFERROR(VLOOKUP(UPPER(TRIM(V325)),AP4:AS49,2,FALSE),""))</f>
        <v/>
      </c>
      <c r="AG325" s="49" t="str">
        <f>IF(NOT(AND(LEFT(R325,1)="L",R325&lt;&gt;"LIGNE")),"",IFERROR(VLOOKUP(UPPER(TRIM(V325)),AP4:AS49,3,FALSE),""))</f>
        <v/>
      </c>
      <c r="AH325" s="49" t="str">
        <f t="shared" si="73"/>
        <v/>
      </c>
      <c r="AI325" s="49" t="str">
        <f t="shared" si="65"/>
        <v/>
      </c>
      <c r="AJ325" s="49" t="str">
        <f t="shared" si="66"/>
        <v/>
      </c>
      <c r="AK325" s="40" t="str">
        <f>IF(R325="RECETTE","",IF(R325="PRINCIPAL AUTEUR",IF(OR(S325="",T325="",V325="",W325="",S325=0),"",IFERROR(IF(OR(VLOOKUP(UPPER(TRIM(SUBSTITUTE(T325,CHAR(160)," "))),AP4:AS49,2,FALSE)&lt;&gt;VLOOKUP(UPPER(TRIM(SUBSTITUTE(W325,CHAR(160)," "))),AP4:AS49,2,FALSE),AND(VLOOKUP(UPPER(TRIM(SUBSTITUTE(T325,CHAR(160)," "))),AP4:AS49,2,FALSE)="AUTRE",UPPER(TRIM(SUBSTITUTE(T325,CHAR(160)," ")))&lt;&gt;UPPER(TRIM(SUBSTITUTE(W325,CHAR(160)," "))))),"",(V325*VLOOKUP(UPPER(TRIM(SUBSTITUTE(W325,CHAR(160)," "))),AP4:AS49,3,FALSE))/(S325*VLOOKUP(UPPER(TRIM(SUBSTITUTE(T325,CHAR(160)," "))),AP4:AS49,3,FALSE))),"")),IFERROR(AK324,"")))</f>
        <v/>
      </c>
      <c r="AL325" s="40" t="str">
        <f t="shared" si="67"/>
        <v/>
      </c>
      <c r="AM325" s="50">
        <f t="shared" si="68"/>
        <v>0</v>
      </c>
      <c r="AN325" s="1"/>
      <c r="AO325" s="1"/>
      <c r="AP325" s="65" t="s">
        <v>462</v>
      </c>
      <c r="AQ325" s="1"/>
      <c r="AR325" s="1"/>
      <c r="AS325" s="1"/>
      <c r="BJ325" s="229">
        <v>1</v>
      </c>
    </row>
    <row r="326" spans="1:62" ht="20.100000000000001" customHeight="1" x14ac:dyDescent="0.25">
      <c r="A326" s="232" t="s">
        <v>237</v>
      </c>
      <c r="B326" s="178">
        <f t="shared" si="69"/>
        <v>0</v>
      </c>
      <c r="C326" s="156"/>
      <c r="D326" s="157"/>
      <c r="E326" s="157"/>
      <c r="F326" s="157"/>
      <c r="G326" s="157"/>
      <c r="H326" s="157"/>
      <c r="I326" s="158"/>
      <c r="J326" s="131"/>
      <c r="K326" s="255" t="str">
        <f t="shared" si="70"/>
        <v>►</v>
      </c>
      <c r="L326" s="341"/>
      <c r="M326" s="341"/>
      <c r="N326" s="341"/>
      <c r="O326" s="341"/>
      <c r="P326" s="341"/>
      <c r="Q326" s="1"/>
      <c r="R326" s="1"/>
      <c r="S326" s="77"/>
      <c r="T326" s="77"/>
      <c r="U326" s="77"/>
      <c r="V326" s="77"/>
      <c r="W326" s="1"/>
      <c r="X326" s="46" t="str">
        <f t="shared" si="62"/>
        <v/>
      </c>
      <c r="Y326" s="46" t="str">
        <f>IF(NOT(AND(LEFT(R326,1)="L",R326&lt;&gt;"LIGNE")),"",IF(UPPER(TRIM(W326))="QS","Qt. suffisante",IF(AJ326="","",IF(AF326="MASSE",IF(AJ326&gt;=1,"Kg","g"),IF(AF326="VOLUME",IF(AJ326&gt;=1,"L","cl"),IFERROR(VLOOKUP(UPPER(TRIM(V326)),AP4:AS49,4,FALSE),V326))))))</f>
        <v/>
      </c>
      <c r="Z326" s="78" t="str">
        <f t="shared" si="63"/>
        <v/>
      </c>
      <c r="AA326" s="45" t="str">
        <f>IF(NOT(AND(LEFT(R326,1)="L",R326&lt;&gt;"LIGNE")),"",IF(UPPER(TRIM(W326))="QS","Qt. suffisante",IF(AI326="","",IF(AF326="MASSE",IF(AI326&gt;=1,"Kg","g"),IF(AF326="VOLUME",IF(AI326&gt;=1,"L","cl"),IFERROR(VLOOKUP(UPPER(TRIM(V326)),AP4:AS49,4,FALSE),V326))))))</f>
        <v/>
      </c>
      <c r="AB326" s="47" t="str">
        <f t="shared" si="71"/>
        <v/>
      </c>
      <c r="AC326" s="47" t="str">
        <f t="shared" si="72"/>
        <v/>
      </c>
      <c r="AD326" s="47" t="str">
        <f t="shared" si="64"/>
        <v/>
      </c>
      <c r="AE326" s="1"/>
      <c r="AF326" s="48" t="str">
        <f>IF(NOT(AND(LEFT(R326,1)="L",R326&lt;&gt;"LIGNE")),"",IFERROR(VLOOKUP(UPPER(TRIM(V326)),AP4:AS49,2,FALSE),""))</f>
        <v/>
      </c>
      <c r="AG326" s="49" t="str">
        <f>IF(NOT(AND(LEFT(R326,1)="L",R326&lt;&gt;"LIGNE")),"",IFERROR(VLOOKUP(UPPER(TRIM(V326)),AP4:AS49,3,FALSE),""))</f>
        <v/>
      </c>
      <c r="AH326" s="49" t="str">
        <f t="shared" si="73"/>
        <v/>
      </c>
      <c r="AI326" s="49" t="str">
        <f t="shared" si="65"/>
        <v/>
      </c>
      <c r="AJ326" s="49" t="str">
        <f t="shared" si="66"/>
        <v/>
      </c>
      <c r="AK326" s="40" t="str">
        <f>IF(R326="RECETTE","",IF(R326="PRINCIPAL AUTEUR",IF(OR(S326="",T326="",V326="",W326="",S326=0),"",IFERROR(IF(OR(VLOOKUP(UPPER(TRIM(SUBSTITUTE(T326,CHAR(160)," "))),AP4:AS49,2,FALSE)&lt;&gt;VLOOKUP(UPPER(TRIM(SUBSTITUTE(W326,CHAR(160)," "))),AP4:AS49,2,FALSE),AND(VLOOKUP(UPPER(TRIM(SUBSTITUTE(T326,CHAR(160)," "))),AP4:AS49,2,FALSE)="AUTRE",UPPER(TRIM(SUBSTITUTE(T326,CHAR(160)," ")))&lt;&gt;UPPER(TRIM(SUBSTITUTE(W326,CHAR(160)," "))))),"",(V326*VLOOKUP(UPPER(TRIM(SUBSTITUTE(W326,CHAR(160)," "))),AP4:AS49,3,FALSE))/(S326*VLOOKUP(UPPER(TRIM(SUBSTITUTE(T326,CHAR(160)," "))),AP4:AS49,3,FALSE))),"")),IFERROR(AK325,"")))</f>
        <v/>
      </c>
      <c r="AL326" s="40" t="str">
        <f t="shared" si="67"/>
        <v/>
      </c>
      <c r="AM326" s="50">
        <f t="shared" si="68"/>
        <v>0</v>
      </c>
      <c r="AN326" s="1"/>
      <c r="AO326" s="1"/>
      <c r="AP326" s="66" t="s">
        <v>463</v>
      </c>
      <c r="AQ326" s="1"/>
      <c r="AR326" s="1"/>
      <c r="AS326" s="1"/>
      <c r="BJ326" s="229">
        <v>1</v>
      </c>
    </row>
    <row r="327" spans="1:62" ht="20.100000000000001" customHeight="1" x14ac:dyDescent="0.25">
      <c r="A327" s="232" t="s">
        <v>237</v>
      </c>
      <c r="B327" s="178">
        <f t="shared" si="69"/>
        <v>0</v>
      </c>
      <c r="C327" s="156"/>
      <c r="D327" s="157"/>
      <c r="E327" s="157"/>
      <c r="F327" s="157"/>
      <c r="G327" s="157"/>
      <c r="H327" s="157"/>
      <c r="I327" s="158"/>
      <c r="J327" s="131"/>
      <c r="K327" s="255" t="str">
        <f t="shared" si="70"/>
        <v>►</v>
      </c>
      <c r="L327" s="341"/>
      <c r="M327" s="341"/>
      <c r="N327" s="341"/>
      <c r="O327" s="341"/>
      <c r="P327" s="341"/>
      <c r="Q327" s="1"/>
      <c r="R327" s="1"/>
      <c r="S327" s="77"/>
      <c r="T327" s="77"/>
      <c r="U327" s="77"/>
      <c r="V327" s="77"/>
      <c r="W327" s="1"/>
      <c r="X327" s="46" t="str">
        <f t="shared" si="62"/>
        <v/>
      </c>
      <c r="Y327" s="46" t="str">
        <f>IF(NOT(AND(LEFT(R327,1)="L",R327&lt;&gt;"LIGNE")),"",IF(UPPER(TRIM(W327))="QS","Qt. suffisante",IF(AJ327="","",IF(AF327="MASSE",IF(AJ327&gt;=1,"Kg","g"),IF(AF327="VOLUME",IF(AJ327&gt;=1,"L","cl"),IFERROR(VLOOKUP(UPPER(TRIM(V327)),AP4:AS49,4,FALSE),V327))))))</f>
        <v/>
      </c>
      <c r="Z327" s="78" t="str">
        <f t="shared" si="63"/>
        <v/>
      </c>
      <c r="AA327" s="45" t="str">
        <f>IF(NOT(AND(LEFT(R327,1)="L",R327&lt;&gt;"LIGNE")),"",IF(UPPER(TRIM(W327))="QS","Qt. suffisante",IF(AI327="","",IF(AF327="MASSE",IF(AI327&gt;=1,"Kg","g"),IF(AF327="VOLUME",IF(AI327&gt;=1,"L","cl"),IFERROR(VLOOKUP(UPPER(TRIM(V327)),AP4:AS49,4,FALSE),V327))))))</f>
        <v/>
      </c>
      <c r="AB327" s="47" t="str">
        <f t="shared" si="71"/>
        <v/>
      </c>
      <c r="AC327" s="47" t="str">
        <f t="shared" si="72"/>
        <v/>
      </c>
      <c r="AD327" s="47" t="str">
        <f t="shared" si="64"/>
        <v/>
      </c>
      <c r="AE327" s="1"/>
      <c r="AF327" s="48" t="str">
        <f>IF(NOT(AND(LEFT(R327,1)="L",R327&lt;&gt;"LIGNE")),"",IFERROR(VLOOKUP(UPPER(TRIM(V327)),AP4:AS49,2,FALSE),""))</f>
        <v/>
      </c>
      <c r="AG327" s="49" t="str">
        <f>IF(NOT(AND(LEFT(R327,1)="L",R327&lt;&gt;"LIGNE")),"",IFERROR(VLOOKUP(UPPER(TRIM(V327)),AP4:AS49,3,FALSE),""))</f>
        <v/>
      </c>
      <c r="AH327" s="49" t="str">
        <f t="shared" si="73"/>
        <v/>
      </c>
      <c r="AI327" s="49" t="str">
        <f t="shared" si="65"/>
        <v/>
      </c>
      <c r="AJ327" s="49" t="str">
        <f t="shared" si="66"/>
        <v/>
      </c>
      <c r="AK327" s="40" t="str">
        <f>IF(R327="RECETTE","",IF(R327="PRINCIPAL AUTEUR",IF(OR(S327="",T327="",V327="",W327="",S327=0),"",IFERROR(IF(OR(VLOOKUP(UPPER(TRIM(SUBSTITUTE(T327,CHAR(160)," "))),AP4:AS49,2,FALSE)&lt;&gt;VLOOKUP(UPPER(TRIM(SUBSTITUTE(W327,CHAR(160)," "))),AP4:AS49,2,FALSE),AND(VLOOKUP(UPPER(TRIM(SUBSTITUTE(T327,CHAR(160)," "))),AP4:AS49,2,FALSE)="AUTRE",UPPER(TRIM(SUBSTITUTE(T327,CHAR(160)," ")))&lt;&gt;UPPER(TRIM(SUBSTITUTE(W327,CHAR(160)," "))))),"",(V327*VLOOKUP(UPPER(TRIM(SUBSTITUTE(W327,CHAR(160)," "))),AP4:AS49,3,FALSE))/(S327*VLOOKUP(UPPER(TRIM(SUBSTITUTE(T327,CHAR(160)," "))),AP4:AS49,3,FALSE))),"")),IFERROR(AK326,"")))</f>
        <v/>
      </c>
      <c r="AL327" s="40" t="str">
        <f t="shared" si="67"/>
        <v/>
      </c>
      <c r="AM327" s="50">
        <f t="shared" si="68"/>
        <v>0</v>
      </c>
      <c r="AN327" s="1"/>
      <c r="AO327" s="1"/>
      <c r="AP327" s="66" t="s">
        <v>464</v>
      </c>
      <c r="AQ327" s="1"/>
      <c r="AR327" s="1"/>
      <c r="AS327" s="1"/>
      <c r="BJ327" s="229">
        <v>1</v>
      </c>
    </row>
    <row r="328" spans="1:62" ht="20.100000000000001" customHeight="1" x14ac:dyDescent="0.25">
      <c r="A328" s="232" t="s">
        <v>237</v>
      </c>
      <c r="B328" s="178">
        <f t="shared" si="69"/>
        <v>0</v>
      </c>
      <c r="C328" s="156"/>
      <c r="D328" s="157"/>
      <c r="E328" s="157"/>
      <c r="F328" s="157"/>
      <c r="G328" s="157"/>
      <c r="H328" s="157"/>
      <c r="I328" s="158"/>
      <c r="J328" s="131"/>
      <c r="K328" s="255" t="str">
        <f t="shared" si="70"/>
        <v>►</v>
      </c>
      <c r="L328" s="341"/>
      <c r="M328" s="341"/>
      <c r="N328" s="341"/>
      <c r="O328" s="341"/>
      <c r="P328" s="341"/>
      <c r="Q328" s="1"/>
      <c r="R328" s="1"/>
      <c r="S328" s="77"/>
      <c r="T328" s="77"/>
      <c r="U328" s="77"/>
      <c r="V328" s="77"/>
      <c r="W328" s="1"/>
      <c r="X328" s="46" t="str">
        <f t="shared" ref="X328:X391" si="74">IF(NOT(AND(LEFT(R328,1)="L",R328&lt;&gt;"LIGNE")),"",IF(UPPER(TRIM(W328))="QS","",IF(AJ328="","",IF(AF328="MASSE",IF(AJ328&gt;=1,ROUND(AJ328,2),ROUND(AJ328*1000,0)),IF(AF328="VOLUME",IF(AJ328&gt;=1,ROUND(AJ328,2),ROUND(AJ328*100,0)),ROUND(AJ328,0))))))</f>
        <v/>
      </c>
      <c r="Y328" s="46" t="str">
        <f>IF(NOT(AND(LEFT(R328,1)="L",R328&lt;&gt;"LIGNE")),"",IF(UPPER(TRIM(W328))="QS","Qt. suffisante",IF(AJ328="","",IF(AF328="MASSE",IF(AJ328&gt;=1,"Kg","g"),IF(AF328="VOLUME",IF(AJ328&gt;=1,"L","cl"),IFERROR(VLOOKUP(UPPER(TRIM(V328)),AP4:AS49,4,FALSE),V328))))))</f>
        <v/>
      </c>
      <c r="Z328" s="78" t="str">
        <f t="shared" ref="Z328:Z391" si="75">IF(NOT(AND(LEFT(R328,1)="L",R328&lt;&gt;"LIGNE")),"",IF(UPPER(TRIM(W328))="QS","",IF(AI328="","",IF(AF328="MASSE",IF(AI328&gt;=1,ROUND(AI328,2),ROUND(AI328*1000,0)),IF(AF328="VOLUME",IF(AI328&gt;=1,ROUND(AI328,2),ROUND(AI328*100,0)),ROUND(AI328,0))))))</f>
        <v/>
      </c>
      <c r="AA328" s="45" t="str">
        <f>IF(NOT(AND(LEFT(R328,1)="L",R328&lt;&gt;"LIGNE")),"",IF(UPPER(TRIM(W328))="QS","Qt. suffisante",IF(AI328="","",IF(AF328="MASSE",IF(AI328&gt;=1,"Kg","g"),IF(AF328="VOLUME",IF(AI328&gt;=1,"L","cl"),IFERROR(VLOOKUP(UPPER(TRIM(V328)),AP4:AS49,4,FALSE),V328))))))</f>
        <v/>
      </c>
      <c r="AB328" s="47" t="str">
        <f t="shared" si="71"/>
        <v/>
      </c>
      <c r="AC328" s="47" t="str">
        <f t="shared" si="72"/>
        <v/>
      </c>
      <c r="AD328" s="47" t="str">
        <f t="shared" ref="AD328:AD391" si="76">IF(R328&lt;&gt;"PRINCIPAL AUTEUR","",IFERROR(VLOOKUP(UPPER(TRIM(SUBSTITUTE(W328,CHAR(160)," "))),$AP$4:$AS$49,2,FALSE),""))</f>
        <v/>
      </c>
      <c r="AE328" s="1"/>
      <c r="AF328" s="48" t="str">
        <f>IF(NOT(AND(LEFT(R328,1)="L",R328&lt;&gt;"LIGNE")),"",IFERROR(VLOOKUP(UPPER(TRIM(V328)),AP4:AS49,2,FALSE),""))</f>
        <v/>
      </c>
      <c r="AG328" s="49" t="str">
        <f>IF(NOT(AND(LEFT(R328,1)="L",R328&lt;&gt;"LIGNE")),"",IFERROR(VLOOKUP(UPPER(TRIM(V328)),AP4:AS49,3,FALSE),""))</f>
        <v/>
      </c>
      <c r="AH328" s="49" t="str">
        <f t="shared" si="73"/>
        <v/>
      </c>
      <c r="AI328" s="49" t="str">
        <f t="shared" ref="AI328:AI391" si="77">IF(NOT(AND(LEFT(R328,1)="L",R328&lt;&gt;"LIGNE")),"",IF(UPPER(TRIM(W328))="QS","",IF(AH328="","",IF(UPPER(TRIM(W328))="F",AH328,IF(AK328="","",AH328*AK328)))))</f>
        <v/>
      </c>
      <c r="AJ328" s="49" t="str">
        <f t="shared" ref="AJ328:AJ391" si="78">IF(NOT(AND(LEFT(R328,1)="L",R328&lt;&gt;"LIGNE")),"",IF(UPPER(TRIM(W328))="QS","",IF(AH328="","",IF(UPPER(TRIM(W328))="F",AH328,IF(AL328="","",AH328*AL328)))))</f>
        <v/>
      </c>
      <c r="AK328" s="40" t="str">
        <f>IF(R328="RECETTE","",IF(R328="PRINCIPAL AUTEUR",IF(OR(S328="",T328="",V328="",W328="",S328=0),"",IFERROR(IF(OR(VLOOKUP(UPPER(TRIM(SUBSTITUTE(T328,CHAR(160)," "))),AP4:AS49,2,FALSE)&lt;&gt;VLOOKUP(UPPER(TRIM(SUBSTITUTE(W328,CHAR(160)," "))),AP4:AS49,2,FALSE),AND(VLOOKUP(UPPER(TRIM(SUBSTITUTE(T328,CHAR(160)," "))),AP4:AS49,2,FALSE)="AUTRE",UPPER(TRIM(SUBSTITUTE(T328,CHAR(160)," ")))&lt;&gt;UPPER(TRIM(SUBSTITUTE(W328,CHAR(160)," "))))),"",(V328*VLOOKUP(UPPER(TRIM(SUBSTITUTE(W328,CHAR(160)," "))),AP4:AS49,3,FALSE))/(S328*VLOOKUP(UPPER(TRIM(SUBSTITUTE(T328,CHAR(160)," "))),AP4:AS49,3,FALSE))),"")),IFERROR(AK327,"")))</f>
        <v/>
      </c>
      <c r="AL328" s="40" t="str">
        <f t="shared" ref="AL328:AL391" si="79">IF(R328="RECETTE","",IF(R328="COUVERTS",IF(OR(INDEX(T:T,ROW())="",INDEX(V:V,ROW())="",INDEX(T:T,ROW())=0),"",IFERROR(INDEX(V:V,ROW())/INDEX(T:T,ROW()),"")),AL327))</f>
        <v/>
      </c>
      <c r="AM328" s="50">
        <f t="shared" ref="AM328:AM391" si="80">IF(R328="RECETTE",S328,AM327)</f>
        <v>0</v>
      </c>
      <c r="AN328" s="1"/>
      <c r="AO328" s="1"/>
      <c r="AP328" s="66" t="s">
        <v>465</v>
      </c>
      <c r="AQ328" s="1"/>
      <c r="AR328" s="1"/>
      <c r="AS328" s="1"/>
      <c r="BJ328" s="229">
        <v>1</v>
      </c>
    </row>
    <row r="329" spans="1:62" ht="20.100000000000001" customHeight="1" x14ac:dyDescent="0.25">
      <c r="A329" s="232" t="s">
        <v>237</v>
      </c>
      <c r="B329" s="178">
        <f t="shared" si="69"/>
        <v>0</v>
      </c>
      <c r="C329" s="156"/>
      <c r="D329" s="157"/>
      <c r="E329" s="157"/>
      <c r="F329" s="157"/>
      <c r="G329" s="157"/>
      <c r="H329" s="157"/>
      <c r="I329" s="158"/>
      <c r="J329" s="131"/>
      <c r="K329" s="255" t="str">
        <f t="shared" si="70"/>
        <v>►</v>
      </c>
      <c r="L329" s="341"/>
      <c r="M329" s="341"/>
      <c r="N329" s="341"/>
      <c r="O329" s="341"/>
      <c r="P329" s="341"/>
      <c r="Q329" s="1"/>
      <c r="R329" s="1"/>
      <c r="S329" s="77"/>
      <c r="T329" s="77"/>
      <c r="U329" s="77"/>
      <c r="V329" s="77"/>
      <c r="W329" s="1"/>
      <c r="X329" s="46" t="str">
        <f t="shared" si="74"/>
        <v/>
      </c>
      <c r="Y329" s="46" t="str">
        <f>IF(NOT(AND(LEFT(R329,1)="L",R329&lt;&gt;"LIGNE")),"",IF(UPPER(TRIM(W329))="QS","Qt. suffisante",IF(AJ329="","",IF(AF329="MASSE",IF(AJ329&gt;=1,"Kg","g"),IF(AF329="VOLUME",IF(AJ329&gt;=1,"L","cl"),IFERROR(VLOOKUP(UPPER(TRIM(V329)),AP4:AS49,4,FALSE),V329))))))</f>
        <v/>
      </c>
      <c r="Z329" s="78" t="str">
        <f t="shared" si="75"/>
        <v/>
      </c>
      <c r="AA329" s="45" t="str">
        <f>IF(NOT(AND(LEFT(R329,1)="L",R329&lt;&gt;"LIGNE")),"",IF(UPPER(TRIM(W329))="QS","Qt. suffisante",IF(AI329="","",IF(AF329="MASSE",IF(AI329&gt;=1,"Kg","g"),IF(AF329="VOLUME",IF(AI329&gt;=1,"L","cl"),IFERROR(VLOOKUP(UPPER(TRIM(V329)),AP4:AS49,4,FALSE),V329))))))</f>
        <v/>
      </c>
      <c r="AB329" s="47" t="str">
        <f t="shared" si="71"/>
        <v/>
      </c>
      <c r="AC329" s="47" t="str">
        <f t="shared" si="72"/>
        <v/>
      </c>
      <c r="AD329" s="47" t="str">
        <f t="shared" si="76"/>
        <v/>
      </c>
      <c r="AE329" s="1"/>
      <c r="AF329" s="48" t="str">
        <f>IF(NOT(AND(LEFT(R329,1)="L",R329&lt;&gt;"LIGNE")),"",IFERROR(VLOOKUP(UPPER(TRIM(V329)),AP4:AS49,2,FALSE),""))</f>
        <v/>
      </c>
      <c r="AG329" s="49" t="str">
        <f>IF(NOT(AND(LEFT(R329,1)="L",R329&lt;&gt;"LIGNE")),"",IFERROR(VLOOKUP(UPPER(TRIM(V329)),AP4:AS49,3,FALSE),""))</f>
        <v/>
      </c>
      <c r="AH329" s="49" t="str">
        <f t="shared" si="73"/>
        <v/>
      </c>
      <c r="AI329" s="49" t="str">
        <f t="shared" si="77"/>
        <v/>
      </c>
      <c r="AJ329" s="49" t="str">
        <f t="shared" si="78"/>
        <v/>
      </c>
      <c r="AK329" s="40" t="str">
        <f>IF(R329="RECETTE","",IF(R329="PRINCIPAL AUTEUR",IF(OR(S329="",T329="",V329="",W329="",S329=0),"",IFERROR(IF(OR(VLOOKUP(UPPER(TRIM(SUBSTITUTE(T329,CHAR(160)," "))),AP4:AS49,2,FALSE)&lt;&gt;VLOOKUP(UPPER(TRIM(SUBSTITUTE(W329,CHAR(160)," "))),AP4:AS49,2,FALSE),AND(VLOOKUP(UPPER(TRIM(SUBSTITUTE(T329,CHAR(160)," "))),AP4:AS49,2,FALSE)="AUTRE",UPPER(TRIM(SUBSTITUTE(T329,CHAR(160)," ")))&lt;&gt;UPPER(TRIM(SUBSTITUTE(W329,CHAR(160)," "))))),"",(V329*VLOOKUP(UPPER(TRIM(SUBSTITUTE(W329,CHAR(160)," "))),AP4:AS49,3,FALSE))/(S329*VLOOKUP(UPPER(TRIM(SUBSTITUTE(T329,CHAR(160)," "))),AP4:AS49,3,FALSE))),"")),IFERROR(AK328,"")))</f>
        <v/>
      </c>
      <c r="AL329" s="40" t="str">
        <f t="shared" si="79"/>
        <v/>
      </c>
      <c r="AM329" s="50">
        <f t="shared" si="80"/>
        <v>0</v>
      </c>
      <c r="AN329" s="1"/>
      <c r="AO329" s="1"/>
      <c r="AP329" s="66" t="s">
        <v>466</v>
      </c>
      <c r="AQ329" s="1"/>
      <c r="AR329" s="1"/>
      <c r="AS329" s="1"/>
      <c r="BJ329" s="229">
        <v>1</v>
      </c>
    </row>
    <row r="330" spans="1:62" ht="20.100000000000001" customHeight="1" x14ac:dyDescent="0.25">
      <c r="A330" s="232" t="s">
        <v>237</v>
      </c>
      <c r="B330" s="178">
        <f t="shared" si="69"/>
        <v>0</v>
      </c>
      <c r="C330" s="156"/>
      <c r="D330" s="157"/>
      <c r="E330" s="157"/>
      <c r="F330" s="157"/>
      <c r="G330" s="157"/>
      <c r="H330" s="157"/>
      <c r="I330" s="158"/>
      <c r="J330" s="131" t="s">
        <v>237</v>
      </c>
      <c r="K330" s="255" t="str">
        <f t="shared" si="70"/>
        <v>►</v>
      </c>
      <c r="L330" s="341"/>
      <c r="M330" s="341"/>
      <c r="N330" s="341"/>
      <c r="O330" s="341"/>
      <c r="P330" s="341"/>
      <c r="Q330" s="1"/>
      <c r="R330" s="1"/>
      <c r="S330" s="77"/>
      <c r="T330" s="77"/>
      <c r="U330" s="77"/>
      <c r="V330" s="77"/>
      <c r="W330" s="1"/>
      <c r="X330" s="46" t="str">
        <f t="shared" si="74"/>
        <v/>
      </c>
      <c r="Y330" s="46" t="str">
        <f>IF(NOT(AND(LEFT(R330,1)="L",R330&lt;&gt;"LIGNE")),"",IF(UPPER(TRIM(W330))="QS","Qt. suffisante",IF(AJ330="","",IF(AF330="MASSE",IF(AJ330&gt;=1,"Kg","g"),IF(AF330="VOLUME",IF(AJ330&gt;=1,"L","cl"),IFERROR(VLOOKUP(UPPER(TRIM(V330)),AP4:AS49,4,FALSE),V330))))))</f>
        <v/>
      </c>
      <c r="Z330" s="78" t="str">
        <f t="shared" si="75"/>
        <v/>
      </c>
      <c r="AA330" s="45" t="str">
        <f>IF(NOT(AND(LEFT(R330,1)="L",R330&lt;&gt;"LIGNE")),"",IF(UPPER(TRIM(W330))="QS","Qt. suffisante",IF(AI330="","",IF(AF330="MASSE",IF(AI330&gt;=1,"Kg","g"),IF(AF330="VOLUME",IF(AI330&gt;=1,"L","cl"),IFERROR(VLOOKUP(UPPER(TRIM(V330)),AP4:AS49,4,FALSE),V330))))))</f>
        <v/>
      </c>
      <c r="AB330" s="47" t="str">
        <f t="shared" si="71"/>
        <v/>
      </c>
      <c r="AC330" s="47" t="str">
        <f t="shared" si="72"/>
        <v/>
      </c>
      <c r="AD330" s="47" t="str">
        <f t="shared" si="76"/>
        <v/>
      </c>
      <c r="AE330" s="1"/>
      <c r="AF330" s="48" t="str">
        <f>IF(NOT(AND(LEFT(R330,1)="L",R330&lt;&gt;"LIGNE")),"",IFERROR(VLOOKUP(UPPER(TRIM(V330)),AP4:AS49,2,FALSE),""))</f>
        <v/>
      </c>
      <c r="AG330" s="49" t="str">
        <f>IF(NOT(AND(LEFT(R330,1)="L",R330&lt;&gt;"LIGNE")),"",IFERROR(VLOOKUP(UPPER(TRIM(V330)),AP4:AS49,3,FALSE),""))</f>
        <v/>
      </c>
      <c r="AH330" s="49" t="str">
        <f t="shared" si="73"/>
        <v/>
      </c>
      <c r="AI330" s="49" t="str">
        <f t="shared" si="77"/>
        <v/>
      </c>
      <c r="AJ330" s="49" t="str">
        <f t="shared" si="78"/>
        <v/>
      </c>
      <c r="AK330" s="40" t="str">
        <f>IF(R330="RECETTE","",IF(R330="PRINCIPAL AUTEUR",IF(OR(S330="",T330="",V330="",W330="",S330=0),"",IFERROR(IF(OR(VLOOKUP(UPPER(TRIM(SUBSTITUTE(T330,CHAR(160)," "))),AP4:AS49,2,FALSE)&lt;&gt;VLOOKUP(UPPER(TRIM(SUBSTITUTE(W330,CHAR(160)," "))),AP4:AS49,2,FALSE),AND(VLOOKUP(UPPER(TRIM(SUBSTITUTE(T330,CHAR(160)," "))),AP4:AS49,2,FALSE)="AUTRE",UPPER(TRIM(SUBSTITUTE(T330,CHAR(160)," ")))&lt;&gt;UPPER(TRIM(SUBSTITUTE(W330,CHAR(160)," "))))),"",(V330*VLOOKUP(UPPER(TRIM(SUBSTITUTE(W330,CHAR(160)," "))),AP4:AS49,3,FALSE))/(S330*VLOOKUP(UPPER(TRIM(SUBSTITUTE(T330,CHAR(160)," "))),AP4:AS49,3,FALSE))),"")),IFERROR(AK329,"")))</f>
        <v/>
      </c>
      <c r="AL330" s="40" t="str">
        <f t="shared" si="79"/>
        <v/>
      </c>
      <c r="AM330" s="50">
        <f t="shared" si="80"/>
        <v>0</v>
      </c>
      <c r="AN330" s="1"/>
      <c r="AO330" s="1"/>
      <c r="AP330" s="66" t="s">
        <v>467</v>
      </c>
      <c r="AQ330" s="1"/>
      <c r="AR330" s="1"/>
      <c r="AS330" s="1"/>
      <c r="BJ330" s="229">
        <v>1</v>
      </c>
    </row>
    <row r="331" spans="1:62" ht="20.100000000000001" customHeight="1" x14ac:dyDescent="0.25">
      <c r="A331" s="232" t="s">
        <v>237</v>
      </c>
      <c r="B331" s="178">
        <f t="shared" si="69"/>
        <v>0</v>
      </c>
      <c r="C331" s="156"/>
      <c r="D331" s="157"/>
      <c r="E331" s="157"/>
      <c r="F331" s="157"/>
      <c r="G331" s="157"/>
      <c r="H331" s="157"/>
      <c r="I331" s="158"/>
      <c r="J331" s="131" t="s">
        <v>237</v>
      </c>
      <c r="K331" s="255" t="str">
        <f t="shared" si="70"/>
        <v>►</v>
      </c>
      <c r="L331" s="341"/>
      <c r="M331" s="341"/>
      <c r="N331" s="341"/>
      <c r="O331" s="341"/>
      <c r="P331" s="341"/>
      <c r="Q331" s="1"/>
      <c r="R331" s="1"/>
      <c r="S331" s="77"/>
      <c r="T331" s="77"/>
      <c r="U331" s="77"/>
      <c r="V331" s="77"/>
      <c r="W331" s="1"/>
      <c r="X331" s="46" t="str">
        <f t="shared" si="74"/>
        <v/>
      </c>
      <c r="Y331" s="46" t="str">
        <f>IF(NOT(AND(LEFT(R331,1)="L",R331&lt;&gt;"LIGNE")),"",IF(UPPER(TRIM(W331))="QS","Qt. suffisante",IF(AJ331="","",IF(AF331="MASSE",IF(AJ331&gt;=1,"Kg","g"),IF(AF331="VOLUME",IF(AJ331&gt;=1,"L","cl"),IFERROR(VLOOKUP(UPPER(TRIM(V331)),AP4:AS49,4,FALSE),V331))))))</f>
        <v/>
      </c>
      <c r="Z331" s="78" t="str">
        <f t="shared" si="75"/>
        <v/>
      </c>
      <c r="AA331" s="45" t="str">
        <f>IF(NOT(AND(LEFT(R331,1)="L",R331&lt;&gt;"LIGNE")),"",IF(UPPER(TRIM(W331))="QS","Qt. suffisante",IF(AI331="","",IF(AF331="MASSE",IF(AI331&gt;=1,"Kg","g"),IF(AF331="VOLUME",IF(AI331&gt;=1,"L","cl"),IFERROR(VLOOKUP(UPPER(TRIM(V331)),AP4:AS49,4,FALSE),V331))))))</f>
        <v/>
      </c>
      <c r="AB331" s="47" t="str">
        <f t="shared" si="71"/>
        <v/>
      </c>
      <c r="AC331" s="47" t="str">
        <f t="shared" si="72"/>
        <v/>
      </c>
      <c r="AD331" s="47" t="str">
        <f t="shared" si="76"/>
        <v/>
      </c>
      <c r="AE331" s="1"/>
      <c r="AF331" s="48" t="str">
        <f>IF(NOT(AND(LEFT(R331,1)="L",R331&lt;&gt;"LIGNE")),"",IFERROR(VLOOKUP(UPPER(TRIM(V331)),AP4:AS49,2,FALSE),""))</f>
        <v/>
      </c>
      <c r="AG331" s="49" t="str">
        <f>IF(NOT(AND(LEFT(R331,1)="L",R331&lt;&gt;"LIGNE")),"",IFERROR(VLOOKUP(UPPER(TRIM(V331)),AP4:AS49,3,FALSE),""))</f>
        <v/>
      </c>
      <c r="AH331" s="49" t="str">
        <f t="shared" si="73"/>
        <v/>
      </c>
      <c r="AI331" s="49" t="str">
        <f t="shared" si="77"/>
        <v/>
      </c>
      <c r="AJ331" s="49" t="str">
        <f t="shared" si="78"/>
        <v/>
      </c>
      <c r="AK331" s="40" t="str">
        <f>IF(R331="RECETTE","",IF(R331="PRINCIPAL AUTEUR",IF(OR(S331="",T331="",V331="",W331="",S331=0),"",IFERROR(IF(OR(VLOOKUP(UPPER(TRIM(SUBSTITUTE(T331,CHAR(160)," "))),AP4:AS49,2,FALSE)&lt;&gt;VLOOKUP(UPPER(TRIM(SUBSTITUTE(W331,CHAR(160)," "))),AP4:AS49,2,FALSE),AND(VLOOKUP(UPPER(TRIM(SUBSTITUTE(T331,CHAR(160)," "))),AP4:AS49,2,FALSE)="AUTRE",UPPER(TRIM(SUBSTITUTE(T331,CHAR(160)," ")))&lt;&gt;UPPER(TRIM(SUBSTITUTE(W331,CHAR(160)," "))))),"",(V331*VLOOKUP(UPPER(TRIM(SUBSTITUTE(W331,CHAR(160)," "))),AP4:AS49,3,FALSE))/(S331*VLOOKUP(UPPER(TRIM(SUBSTITUTE(T331,CHAR(160)," "))),AP4:AS49,3,FALSE))),"")),IFERROR(AK330,"")))</f>
        <v/>
      </c>
      <c r="AL331" s="40" t="str">
        <f t="shared" si="79"/>
        <v/>
      </c>
      <c r="AM331" s="50">
        <f t="shared" si="80"/>
        <v>0</v>
      </c>
      <c r="AN331" s="1"/>
      <c r="AO331" s="1"/>
      <c r="AP331" s="66" t="s">
        <v>468</v>
      </c>
      <c r="AQ331" s="1"/>
      <c r="AR331" s="1"/>
      <c r="AS331" s="1"/>
      <c r="BJ331" s="229">
        <v>1</v>
      </c>
    </row>
    <row r="332" spans="1:62" ht="20.100000000000001" customHeight="1" x14ac:dyDescent="0.25">
      <c r="A332" s="232" t="s">
        <v>237</v>
      </c>
      <c r="B332" s="178">
        <f t="shared" si="69"/>
        <v>0</v>
      </c>
      <c r="C332" s="156"/>
      <c r="D332" s="157"/>
      <c r="E332" s="157"/>
      <c r="F332" s="157"/>
      <c r="G332" s="157"/>
      <c r="H332" s="157"/>
      <c r="I332" s="158"/>
      <c r="J332" s="131" t="s">
        <v>237</v>
      </c>
      <c r="K332" s="255" t="str">
        <f t="shared" si="70"/>
        <v>►</v>
      </c>
      <c r="L332" s="341"/>
      <c r="M332" s="341"/>
      <c r="N332" s="341"/>
      <c r="O332" s="341"/>
      <c r="P332" s="341"/>
      <c r="Q332" s="1"/>
      <c r="R332" s="1"/>
      <c r="S332" s="77"/>
      <c r="T332" s="77"/>
      <c r="U332" s="77"/>
      <c r="V332" s="77"/>
      <c r="W332" s="1"/>
      <c r="X332" s="46" t="str">
        <f t="shared" si="74"/>
        <v/>
      </c>
      <c r="Y332" s="46" t="str">
        <f>IF(NOT(AND(LEFT(R332,1)="L",R332&lt;&gt;"LIGNE")),"",IF(UPPER(TRIM(W332))="QS","Qt. suffisante",IF(AJ332="","",IF(AF332="MASSE",IF(AJ332&gt;=1,"Kg","g"),IF(AF332="VOLUME",IF(AJ332&gt;=1,"L","cl"),IFERROR(VLOOKUP(UPPER(TRIM(V332)),AP4:AS49,4,FALSE),V332))))))</f>
        <v/>
      </c>
      <c r="Z332" s="78" t="str">
        <f t="shared" si="75"/>
        <v/>
      </c>
      <c r="AA332" s="45" t="str">
        <f>IF(NOT(AND(LEFT(R332,1)="L",R332&lt;&gt;"LIGNE")),"",IF(UPPER(TRIM(W332))="QS","Qt. suffisante",IF(AI332="","",IF(AF332="MASSE",IF(AI332&gt;=1,"Kg","g"),IF(AF332="VOLUME",IF(AI332&gt;=1,"L","cl"),IFERROR(VLOOKUP(UPPER(TRIM(V332)),AP4:AS49,4,FALSE),V332))))))</f>
        <v/>
      </c>
      <c r="AB332" s="47" t="str">
        <f t="shared" si="71"/>
        <v/>
      </c>
      <c r="AC332" s="47" t="str">
        <f t="shared" si="72"/>
        <v/>
      </c>
      <c r="AD332" s="47" t="str">
        <f t="shared" si="76"/>
        <v/>
      </c>
      <c r="AE332" s="1"/>
      <c r="AF332" s="48" t="str">
        <f>IF(NOT(AND(LEFT(R332,1)="L",R332&lt;&gt;"LIGNE")),"",IFERROR(VLOOKUP(UPPER(TRIM(V332)),AP4:AS49,2,FALSE),""))</f>
        <v/>
      </c>
      <c r="AG332" s="49" t="str">
        <f>IF(NOT(AND(LEFT(R332,1)="L",R332&lt;&gt;"LIGNE")),"",IFERROR(VLOOKUP(UPPER(TRIM(V332)),AP4:AS49,3,FALSE),""))</f>
        <v/>
      </c>
      <c r="AH332" s="49" t="str">
        <f t="shared" si="73"/>
        <v/>
      </c>
      <c r="AI332" s="49" t="str">
        <f t="shared" si="77"/>
        <v/>
      </c>
      <c r="AJ332" s="49" t="str">
        <f t="shared" si="78"/>
        <v/>
      </c>
      <c r="AK332" s="40" t="str">
        <f>IF(R332="RECETTE","",IF(R332="PRINCIPAL AUTEUR",IF(OR(S332="",T332="",V332="",W332="",S332=0),"",IFERROR(IF(OR(VLOOKUP(UPPER(TRIM(SUBSTITUTE(T332,CHAR(160)," "))),AP4:AS49,2,FALSE)&lt;&gt;VLOOKUP(UPPER(TRIM(SUBSTITUTE(W332,CHAR(160)," "))),AP4:AS49,2,FALSE),AND(VLOOKUP(UPPER(TRIM(SUBSTITUTE(T332,CHAR(160)," "))),AP4:AS49,2,FALSE)="AUTRE",UPPER(TRIM(SUBSTITUTE(T332,CHAR(160)," ")))&lt;&gt;UPPER(TRIM(SUBSTITUTE(W332,CHAR(160)," "))))),"",(V332*VLOOKUP(UPPER(TRIM(SUBSTITUTE(W332,CHAR(160)," "))),AP4:AS49,3,FALSE))/(S332*VLOOKUP(UPPER(TRIM(SUBSTITUTE(T332,CHAR(160)," "))),AP4:AS49,3,FALSE))),"")),IFERROR(AK331,"")))</f>
        <v/>
      </c>
      <c r="AL332" s="40" t="str">
        <f t="shared" si="79"/>
        <v/>
      </c>
      <c r="AM332" s="50">
        <f t="shared" si="80"/>
        <v>0</v>
      </c>
      <c r="AN332" s="1"/>
      <c r="AO332" s="1"/>
      <c r="AP332" s="75" t="s">
        <v>110</v>
      </c>
      <c r="AQ332" s="1"/>
      <c r="AR332" s="1"/>
      <c r="AS332" s="1"/>
      <c r="BJ332" s="229">
        <v>1</v>
      </c>
    </row>
    <row r="333" spans="1:62" ht="20.100000000000001" customHeight="1" x14ac:dyDescent="0.25">
      <c r="B333" s="178">
        <f t="shared" si="69"/>
        <v>0</v>
      </c>
      <c r="C333" s="156"/>
      <c r="D333" s="157"/>
      <c r="E333" s="157"/>
      <c r="F333" s="157"/>
      <c r="G333" s="157"/>
      <c r="H333" s="157"/>
      <c r="I333" s="158"/>
      <c r="K333" s="255" t="str">
        <f t="shared" si="70"/>
        <v>►</v>
      </c>
      <c r="L333" s="341"/>
      <c r="M333" s="341"/>
      <c r="N333" s="341"/>
      <c r="O333" s="341"/>
      <c r="P333" s="341"/>
      <c r="Q333" s="1"/>
      <c r="R333" s="1"/>
      <c r="S333" s="77"/>
      <c r="T333" s="77"/>
      <c r="U333" s="77"/>
      <c r="V333" s="77"/>
      <c r="W333" s="1"/>
      <c r="X333" s="46" t="str">
        <f t="shared" si="74"/>
        <v/>
      </c>
      <c r="Y333" s="46" t="str">
        <f>IF(NOT(AND(LEFT(R333,1)="L",R333&lt;&gt;"LIGNE")),"",IF(UPPER(TRIM(W333))="QS","Qt. suffisante",IF(AJ333="","",IF(AF333="MASSE",IF(AJ333&gt;=1,"Kg","g"),IF(AF333="VOLUME",IF(AJ333&gt;=1,"L","cl"),IFERROR(VLOOKUP(UPPER(TRIM(V333)),AP4:AS49,4,FALSE),V333))))))</f>
        <v/>
      </c>
      <c r="Z333" s="78" t="str">
        <f t="shared" si="75"/>
        <v/>
      </c>
      <c r="AA333" s="45" t="str">
        <f>IF(NOT(AND(LEFT(R333,1)="L",R333&lt;&gt;"LIGNE")),"",IF(UPPER(TRIM(W333))="QS","Qt. suffisante",IF(AI333="","",IF(AF333="MASSE",IF(AI333&gt;=1,"Kg","g"),IF(AF333="VOLUME",IF(AI333&gt;=1,"L","cl"),IFERROR(VLOOKUP(UPPER(TRIM(V333)),AP4:AS49,4,FALSE),V333))))))</f>
        <v/>
      </c>
      <c r="AB333" s="47" t="str">
        <f t="shared" si="71"/>
        <v/>
      </c>
      <c r="AC333" s="47" t="str">
        <f t="shared" si="72"/>
        <v/>
      </c>
      <c r="AD333" s="47" t="str">
        <f t="shared" si="76"/>
        <v/>
      </c>
      <c r="AE333" s="1"/>
      <c r="AF333" s="48" t="str">
        <f>IF(NOT(AND(LEFT(R333,1)="L",R333&lt;&gt;"LIGNE")),"",IFERROR(VLOOKUP(UPPER(TRIM(V333)),AP4:AS49,2,FALSE),""))</f>
        <v/>
      </c>
      <c r="AG333" s="49" t="str">
        <f>IF(NOT(AND(LEFT(R333,1)="L",R333&lt;&gt;"LIGNE")),"",IFERROR(VLOOKUP(UPPER(TRIM(V333)),AP4:AS49,3,FALSE),""))</f>
        <v/>
      </c>
      <c r="AH333" s="49" t="str">
        <f t="shared" si="73"/>
        <v/>
      </c>
      <c r="AI333" s="49" t="str">
        <f t="shared" si="77"/>
        <v/>
      </c>
      <c r="AJ333" s="49" t="str">
        <f t="shared" si="78"/>
        <v/>
      </c>
      <c r="AK333" s="40" t="str">
        <f>IF(R333="RECETTE","",IF(R333="PRINCIPAL AUTEUR",IF(OR(S333="",T333="",V333="",W333="",S333=0),"",IFERROR(IF(OR(VLOOKUP(UPPER(TRIM(SUBSTITUTE(T333,CHAR(160)," "))),AP4:AS49,2,FALSE)&lt;&gt;VLOOKUP(UPPER(TRIM(SUBSTITUTE(W333,CHAR(160)," "))),AP4:AS49,2,FALSE),AND(VLOOKUP(UPPER(TRIM(SUBSTITUTE(T333,CHAR(160)," "))),AP4:AS49,2,FALSE)="AUTRE",UPPER(TRIM(SUBSTITUTE(T333,CHAR(160)," ")))&lt;&gt;UPPER(TRIM(SUBSTITUTE(W333,CHAR(160)," "))))),"",(V333*VLOOKUP(UPPER(TRIM(SUBSTITUTE(W333,CHAR(160)," "))),AP4:AS49,3,FALSE))/(S333*VLOOKUP(UPPER(TRIM(SUBSTITUTE(T333,CHAR(160)," "))),AP4:AS49,3,FALSE))),"")),IFERROR(AK332,"")))</f>
        <v/>
      </c>
      <c r="AL333" s="40" t="str">
        <f t="shared" si="79"/>
        <v/>
      </c>
      <c r="AM333" s="50">
        <f t="shared" si="80"/>
        <v>0</v>
      </c>
      <c r="AN333" s="1"/>
      <c r="AO333" s="1"/>
      <c r="AP333" s="15" t="s">
        <v>323</v>
      </c>
      <c r="AQ333" s="1"/>
      <c r="AR333" s="1"/>
      <c r="AS333" s="1"/>
      <c r="BJ333" s="229">
        <v>1</v>
      </c>
    </row>
    <row r="334" spans="1:62" ht="20.100000000000001" customHeight="1" x14ac:dyDescent="0.25">
      <c r="B334" s="178">
        <f t="shared" si="69"/>
        <v>0</v>
      </c>
      <c r="C334" s="156"/>
      <c r="D334" s="157"/>
      <c r="E334" s="157"/>
      <c r="F334" s="157"/>
      <c r="G334" s="157"/>
      <c r="H334" s="157"/>
      <c r="I334" s="158"/>
      <c r="K334" s="255" t="str">
        <f t="shared" si="70"/>
        <v>►</v>
      </c>
      <c r="L334" s="341"/>
      <c r="M334" s="341"/>
      <c r="N334" s="341"/>
      <c r="O334" s="341"/>
      <c r="P334" s="341"/>
      <c r="Q334" s="1"/>
      <c r="R334" s="1"/>
      <c r="S334" s="77"/>
      <c r="T334" s="77"/>
      <c r="U334" s="77"/>
      <c r="V334" s="77"/>
      <c r="W334" s="1"/>
      <c r="X334" s="46" t="str">
        <f t="shared" si="74"/>
        <v/>
      </c>
      <c r="Y334" s="46" t="str">
        <f>IF(NOT(AND(LEFT(R334,1)="L",R334&lt;&gt;"LIGNE")),"",IF(UPPER(TRIM(W334))="QS","Qt. suffisante",IF(AJ334="","",IF(AF334="MASSE",IF(AJ334&gt;=1,"Kg","g"),IF(AF334="VOLUME",IF(AJ334&gt;=1,"L","cl"),IFERROR(VLOOKUP(UPPER(TRIM(V334)),AP4:AS49,4,FALSE),V334))))))</f>
        <v/>
      </c>
      <c r="Z334" s="78" t="str">
        <f t="shared" si="75"/>
        <v/>
      </c>
      <c r="AA334" s="45" t="str">
        <f>IF(NOT(AND(LEFT(R334,1)="L",R334&lt;&gt;"LIGNE")),"",IF(UPPER(TRIM(W334))="QS","Qt. suffisante",IF(AI334="","",IF(AF334="MASSE",IF(AI334&gt;=1,"Kg","g"),IF(AF334="VOLUME",IF(AI334&gt;=1,"L","cl"),IFERROR(VLOOKUP(UPPER(TRIM(V334)),AP4:AS49,4,FALSE),V334))))))</f>
        <v/>
      </c>
      <c r="AB334" s="47" t="str">
        <f t="shared" si="71"/>
        <v/>
      </c>
      <c r="AC334" s="47" t="str">
        <f t="shared" si="72"/>
        <v/>
      </c>
      <c r="AD334" s="47" t="str">
        <f t="shared" si="76"/>
        <v/>
      </c>
      <c r="AE334" s="1"/>
      <c r="AF334" s="48" t="str">
        <f>IF(NOT(AND(LEFT(R334,1)="L",R334&lt;&gt;"LIGNE")),"",IFERROR(VLOOKUP(UPPER(TRIM(V334)),AP4:AS49,2,FALSE),""))</f>
        <v/>
      </c>
      <c r="AG334" s="49" t="str">
        <f>IF(NOT(AND(LEFT(R334,1)="L",R334&lt;&gt;"LIGNE")),"",IFERROR(VLOOKUP(UPPER(TRIM(V334)),AP4:AS49,3,FALSE),""))</f>
        <v/>
      </c>
      <c r="AH334" s="49" t="str">
        <f t="shared" si="73"/>
        <v/>
      </c>
      <c r="AI334" s="49" t="str">
        <f t="shared" si="77"/>
        <v/>
      </c>
      <c r="AJ334" s="49" t="str">
        <f t="shared" si="78"/>
        <v/>
      </c>
      <c r="AK334" s="40" t="str">
        <f>IF(R334="RECETTE","",IF(R334="PRINCIPAL AUTEUR",IF(OR(S334="",T334="",V334="",W334="",S334=0),"",IFERROR(IF(OR(VLOOKUP(UPPER(TRIM(SUBSTITUTE(T334,CHAR(160)," "))),AP4:AS49,2,FALSE)&lt;&gt;VLOOKUP(UPPER(TRIM(SUBSTITUTE(W334,CHAR(160)," "))),AP4:AS49,2,FALSE),AND(VLOOKUP(UPPER(TRIM(SUBSTITUTE(T334,CHAR(160)," "))),AP4:AS49,2,FALSE)="AUTRE",UPPER(TRIM(SUBSTITUTE(T334,CHAR(160)," ")))&lt;&gt;UPPER(TRIM(SUBSTITUTE(W334,CHAR(160)," "))))),"",(V334*VLOOKUP(UPPER(TRIM(SUBSTITUTE(W334,CHAR(160)," "))),AP4:AS49,3,FALSE))/(S334*VLOOKUP(UPPER(TRIM(SUBSTITUTE(T334,CHAR(160)," "))),AP4:AS49,3,FALSE))),"")),IFERROR(AK333,"")))</f>
        <v/>
      </c>
      <c r="AL334" s="40" t="str">
        <f t="shared" si="79"/>
        <v/>
      </c>
      <c r="AM334" s="50">
        <f t="shared" si="80"/>
        <v>0</v>
      </c>
      <c r="AN334" s="1"/>
      <c r="AO334" s="1"/>
      <c r="AP334" s="21" t="s">
        <v>272</v>
      </c>
      <c r="AQ334" s="1"/>
      <c r="AR334" s="1"/>
      <c r="AS334" s="1"/>
      <c r="BJ334" s="229">
        <v>1</v>
      </c>
    </row>
    <row r="335" spans="1:62" ht="20.100000000000001" customHeight="1" x14ac:dyDescent="0.25">
      <c r="B335" s="178">
        <f t="shared" si="69"/>
        <v>0</v>
      </c>
      <c r="C335" s="156"/>
      <c r="D335" s="157"/>
      <c r="E335" s="157"/>
      <c r="F335" s="157"/>
      <c r="G335" s="157"/>
      <c r="H335" s="157"/>
      <c r="I335" s="158"/>
      <c r="K335" s="255" t="str">
        <f t="shared" si="70"/>
        <v>►</v>
      </c>
      <c r="L335" s="341"/>
      <c r="M335" s="341"/>
      <c r="N335" s="341"/>
      <c r="O335" s="341"/>
      <c r="P335" s="341"/>
      <c r="Q335" s="1"/>
      <c r="R335" s="1"/>
      <c r="S335" s="77"/>
      <c r="T335" s="77"/>
      <c r="U335" s="77"/>
      <c r="V335" s="77"/>
      <c r="W335" s="1"/>
      <c r="X335" s="46" t="str">
        <f t="shared" si="74"/>
        <v/>
      </c>
      <c r="Y335" s="46" t="str">
        <f>IF(NOT(AND(LEFT(R335,1)="L",R335&lt;&gt;"LIGNE")),"",IF(UPPER(TRIM(W335))="QS","Qt. suffisante",IF(AJ335="","",IF(AF335="MASSE",IF(AJ335&gt;=1,"Kg","g"),IF(AF335="VOLUME",IF(AJ335&gt;=1,"L","cl"),IFERROR(VLOOKUP(UPPER(TRIM(V335)),AP4:AS49,4,FALSE),V335))))))</f>
        <v/>
      </c>
      <c r="Z335" s="78" t="str">
        <f t="shared" si="75"/>
        <v/>
      </c>
      <c r="AA335" s="45" t="str">
        <f>IF(NOT(AND(LEFT(R335,1)="L",R335&lt;&gt;"LIGNE")),"",IF(UPPER(TRIM(W335))="QS","Qt. suffisante",IF(AI335="","",IF(AF335="MASSE",IF(AI335&gt;=1,"Kg","g"),IF(AF335="VOLUME",IF(AI335&gt;=1,"L","cl"),IFERROR(VLOOKUP(UPPER(TRIM(V335)),AP4:AS49,4,FALSE),V335))))))</f>
        <v/>
      </c>
      <c r="AB335" s="47" t="str">
        <f t="shared" si="71"/>
        <v/>
      </c>
      <c r="AC335" s="47" t="str">
        <f t="shared" si="72"/>
        <v/>
      </c>
      <c r="AD335" s="47" t="str">
        <f t="shared" si="76"/>
        <v/>
      </c>
      <c r="AE335" s="1"/>
      <c r="AF335" s="48" t="str">
        <f>IF(NOT(AND(LEFT(R335,1)="L",R335&lt;&gt;"LIGNE")),"",IFERROR(VLOOKUP(UPPER(TRIM(V335)),AP4:AS49,2,FALSE),""))</f>
        <v/>
      </c>
      <c r="AG335" s="49" t="str">
        <f>IF(NOT(AND(LEFT(R335,1)="L",R335&lt;&gt;"LIGNE")),"",IFERROR(VLOOKUP(UPPER(TRIM(V335)),AP4:AS49,3,FALSE),""))</f>
        <v/>
      </c>
      <c r="AH335" s="49" t="str">
        <f t="shared" si="73"/>
        <v/>
      </c>
      <c r="AI335" s="49" t="str">
        <f t="shared" si="77"/>
        <v/>
      </c>
      <c r="AJ335" s="49" t="str">
        <f t="shared" si="78"/>
        <v/>
      </c>
      <c r="AK335" s="40" t="str">
        <f>IF(R335="RECETTE","",IF(R335="PRINCIPAL AUTEUR",IF(OR(S335="",T335="",V335="",W335="",S335=0),"",IFERROR(IF(OR(VLOOKUP(UPPER(TRIM(SUBSTITUTE(T335,CHAR(160)," "))),AP4:AS49,2,FALSE)&lt;&gt;VLOOKUP(UPPER(TRIM(SUBSTITUTE(W335,CHAR(160)," "))),AP4:AS49,2,FALSE),AND(VLOOKUP(UPPER(TRIM(SUBSTITUTE(T335,CHAR(160)," "))),AP4:AS49,2,FALSE)="AUTRE",UPPER(TRIM(SUBSTITUTE(T335,CHAR(160)," ")))&lt;&gt;UPPER(TRIM(SUBSTITUTE(W335,CHAR(160)," "))))),"",(V335*VLOOKUP(UPPER(TRIM(SUBSTITUTE(W335,CHAR(160)," "))),AP4:AS49,3,FALSE))/(S335*VLOOKUP(UPPER(TRIM(SUBSTITUTE(T335,CHAR(160)," "))),AP4:AS49,3,FALSE))),"")),IFERROR(AK334,"")))</f>
        <v/>
      </c>
      <c r="AL335" s="40" t="str">
        <f t="shared" si="79"/>
        <v/>
      </c>
      <c r="AM335" s="50">
        <f t="shared" si="80"/>
        <v>0</v>
      </c>
      <c r="AN335" s="1"/>
      <c r="AO335" s="1"/>
      <c r="AP335" s="26" t="s">
        <v>469</v>
      </c>
      <c r="AQ335" s="1"/>
      <c r="AR335" s="1"/>
      <c r="AS335" s="1"/>
      <c r="BJ335" s="229">
        <v>1</v>
      </c>
    </row>
    <row r="336" spans="1:62" ht="20.100000000000001" customHeight="1" x14ac:dyDescent="0.25">
      <c r="B336" s="178">
        <f t="shared" si="69"/>
        <v>0</v>
      </c>
      <c r="C336" s="156"/>
      <c r="D336" s="157"/>
      <c r="E336" s="157"/>
      <c r="F336" s="157"/>
      <c r="G336" s="157"/>
      <c r="H336" s="157"/>
      <c r="I336" s="158"/>
      <c r="K336" s="255" t="str">
        <f t="shared" si="70"/>
        <v>►</v>
      </c>
      <c r="L336" s="341"/>
      <c r="M336" s="341"/>
      <c r="N336" s="341"/>
      <c r="O336" s="341"/>
      <c r="P336" s="341"/>
      <c r="Q336" s="1"/>
      <c r="R336" s="1"/>
      <c r="S336" s="77"/>
      <c r="T336" s="77"/>
      <c r="U336" s="77"/>
      <c r="V336" s="77"/>
      <c r="W336" s="1"/>
      <c r="X336" s="46" t="str">
        <f t="shared" si="74"/>
        <v/>
      </c>
      <c r="Y336" s="46" t="str">
        <f>IF(NOT(AND(LEFT(R336,1)="L",R336&lt;&gt;"LIGNE")),"",IF(UPPER(TRIM(W336))="QS","Qt. suffisante",IF(AJ336="","",IF(AF336="MASSE",IF(AJ336&gt;=1,"Kg","g"),IF(AF336="VOLUME",IF(AJ336&gt;=1,"L","cl"),IFERROR(VLOOKUP(UPPER(TRIM(V336)),AP4:AS49,4,FALSE),V336))))))</f>
        <v/>
      </c>
      <c r="Z336" s="78" t="str">
        <f t="shared" si="75"/>
        <v/>
      </c>
      <c r="AA336" s="45" t="str">
        <f>IF(NOT(AND(LEFT(R336,1)="L",R336&lt;&gt;"LIGNE")),"",IF(UPPER(TRIM(W336))="QS","Qt. suffisante",IF(AI336="","",IF(AF336="MASSE",IF(AI336&gt;=1,"Kg","g"),IF(AF336="VOLUME",IF(AI336&gt;=1,"L","cl"),IFERROR(VLOOKUP(UPPER(TRIM(V336)),AP4:AS49,4,FALSE),V336))))))</f>
        <v/>
      </c>
      <c r="AB336" s="47" t="str">
        <f t="shared" si="71"/>
        <v/>
      </c>
      <c r="AC336" s="47" t="str">
        <f t="shared" si="72"/>
        <v/>
      </c>
      <c r="AD336" s="47" t="str">
        <f t="shared" si="76"/>
        <v/>
      </c>
      <c r="AE336" s="1"/>
      <c r="AF336" s="48" t="str">
        <f>IF(NOT(AND(LEFT(R336,1)="L",R336&lt;&gt;"LIGNE")),"",IFERROR(VLOOKUP(UPPER(TRIM(V336)),AP4:AS49,2,FALSE),""))</f>
        <v/>
      </c>
      <c r="AG336" s="49" t="str">
        <f>IF(NOT(AND(LEFT(R336,1)="L",R336&lt;&gt;"LIGNE")),"",IFERROR(VLOOKUP(UPPER(TRIM(V336)),AP4:AS49,3,FALSE),""))</f>
        <v/>
      </c>
      <c r="AH336" s="49" t="str">
        <f t="shared" si="73"/>
        <v/>
      </c>
      <c r="AI336" s="49" t="str">
        <f t="shared" si="77"/>
        <v/>
      </c>
      <c r="AJ336" s="49" t="str">
        <f t="shared" si="78"/>
        <v/>
      </c>
      <c r="AK336" s="40" t="str">
        <f>IF(R336="RECETTE","",IF(R336="PRINCIPAL AUTEUR",IF(OR(S336="",T336="",V336="",W336="",S336=0),"",IFERROR(IF(OR(VLOOKUP(UPPER(TRIM(SUBSTITUTE(T336,CHAR(160)," "))),AP4:AS49,2,FALSE)&lt;&gt;VLOOKUP(UPPER(TRIM(SUBSTITUTE(W336,CHAR(160)," "))),AP4:AS49,2,FALSE),AND(VLOOKUP(UPPER(TRIM(SUBSTITUTE(T336,CHAR(160)," "))),AP4:AS49,2,FALSE)="AUTRE",UPPER(TRIM(SUBSTITUTE(T336,CHAR(160)," ")))&lt;&gt;UPPER(TRIM(SUBSTITUTE(W336,CHAR(160)," "))))),"",(V336*VLOOKUP(UPPER(TRIM(SUBSTITUTE(W336,CHAR(160)," "))),AP4:AS49,3,FALSE))/(S336*VLOOKUP(UPPER(TRIM(SUBSTITUTE(T336,CHAR(160)," "))),AP4:AS49,3,FALSE))),"")),IFERROR(AK335,"")))</f>
        <v/>
      </c>
      <c r="AL336" s="40" t="str">
        <f t="shared" si="79"/>
        <v/>
      </c>
      <c r="AM336" s="50">
        <f t="shared" si="80"/>
        <v>0</v>
      </c>
      <c r="AN336" s="1"/>
      <c r="AO336" s="1"/>
      <c r="AP336" s="26" t="s">
        <v>470</v>
      </c>
      <c r="AQ336" s="1"/>
      <c r="AR336" s="1"/>
      <c r="AS336" s="1"/>
      <c r="BJ336" s="229">
        <v>1</v>
      </c>
    </row>
    <row r="337" spans="2:62" ht="20.100000000000001" customHeight="1" x14ac:dyDescent="0.25">
      <c r="B337" s="178">
        <f t="shared" si="69"/>
        <v>0</v>
      </c>
      <c r="C337" s="156"/>
      <c r="D337" s="157"/>
      <c r="E337" s="157"/>
      <c r="F337" s="157"/>
      <c r="G337" s="157"/>
      <c r="H337" s="157"/>
      <c r="I337" s="158"/>
      <c r="K337" s="255" t="str">
        <f t="shared" si="70"/>
        <v>►</v>
      </c>
      <c r="L337" s="341"/>
      <c r="M337" s="341"/>
      <c r="N337" s="341"/>
      <c r="O337" s="341"/>
      <c r="P337" s="341"/>
      <c r="Q337" s="1"/>
      <c r="R337" s="1"/>
      <c r="S337" s="77"/>
      <c r="T337" s="77"/>
      <c r="U337" s="77"/>
      <c r="V337" s="77"/>
      <c r="W337" s="1"/>
      <c r="X337" s="46" t="str">
        <f t="shared" si="74"/>
        <v/>
      </c>
      <c r="Y337" s="46" t="str">
        <f>IF(NOT(AND(LEFT(R337,1)="L",R337&lt;&gt;"LIGNE")),"",IF(UPPER(TRIM(W337))="QS","Qt. suffisante",IF(AJ337="","",IF(AF337="MASSE",IF(AJ337&gt;=1,"Kg","g"),IF(AF337="VOLUME",IF(AJ337&gt;=1,"L","cl"),IFERROR(VLOOKUP(UPPER(TRIM(V337)),AP4:AS49,4,FALSE),V337))))))</f>
        <v/>
      </c>
      <c r="Z337" s="78" t="str">
        <f t="shared" si="75"/>
        <v/>
      </c>
      <c r="AA337" s="45" t="str">
        <f>IF(NOT(AND(LEFT(R337,1)="L",R337&lt;&gt;"LIGNE")),"",IF(UPPER(TRIM(W337))="QS","Qt. suffisante",IF(AI337="","",IF(AF337="MASSE",IF(AI337&gt;=1,"Kg","g"),IF(AF337="VOLUME",IF(AI337&gt;=1,"L","cl"),IFERROR(VLOOKUP(UPPER(TRIM(V337)),AP4:AS49,4,FALSE),V337))))))</f>
        <v/>
      </c>
      <c r="AB337" s="47" t="str">
        <f t="shared" si="71"/>
        <v/>
      </c>
      <c r="AC337" s="47" t="str">
        <f t="shared" si="72"/>
        <v/>
      </c>
      <c r="AD337" s="47" t="str">
        <f t="shared" si="76"/>
        <v/>
      </c>
      <c r="AE337" s="1"/>
      <c r="AF337" s="48" t="str">
        <f>IF(NOT(AND(LEFT(R337,1)="L",R337&lt;&gt;"LIGNE")),"",IFERROR(VLOOKUP(UPPER(TRIM(V337)),AP4:AS49,2,FALSE),""))</f>
        <v/>
      </c>
      <c r="AG337" s="49" t="str">
        <f>IF(NOT(AND(LEFT(R337,1)="L",R337&lt;&gt;"LIGNE")),"",IFERROR(VLOOKUP(UPPER(TRIM(V337)),AP4:AS49,3,FALSE),""))</f>
        <v/>
      </c>
      <c r="AH337" s="49" t="str">
        <f t="shared" si="73"/>
        <v/>
      </c>
      <c r="AI337" s="49" t="str">
        <f t="shared" si="77"/>
        <v/>
      </c>
      <c r="AJ337" s="49" t="str">
        <f t="shared" si="78"/>
        <v/>
      </c>
      <c r="AK337" s="40" t="str">
        <f>IF(R337="RECETTE","",IF(R337="PRINCIPAL AUTEUR",IF(OR(S337="",T337="",V337="",W337="",S337=0),"",IFERROR(IF(OR(VLOOKUP(UPPER(TRIM(SUBSTITUTE(T337,CHAR(160)," "))),AP4:AS49,2,FALSE)&lt;&gt;VLOOKUP(UPPER(TRIM(SUBSTITUTE(W337,CHAR(160)," "))),AP4:AS49,2,FALSE),AND(VLOOKUP(UPPER(TRIM(SUBSTITUTE(T337,CHAR(160)," "))),AP4:AS49,2,FALSE)="AUTRE",UPPER(TRIM(SUBSTITUTE(T337,CHAR(160)," ")))&lt;&gt;UPPER(TRIM(SUBSTITUTE(W337,CHAR(160)," "))))),"",(V337*VLOOKUP(UPPER(TRIM(SUBSTITUTE(W337,CHAR(160)," "))),AP4:AS49,3,FALSE))/(S337*VLOOKUP(UPPER(TRIM(SUBSTITUTE(T337,CHAR(160)," "))),AP4:AS49,3,FALSE))),"")),IFERROR(AK336,"")))</f>
        <v/>
      </c>
      <c r="AL337" s="40" t="str">
        <f t="shared" si="79"/>
        <v/>
      </c>
      <c r="AM337" s="50">
        <f t="shared" si="80"/>
        <v>0</v>
      </c>
      <c r="AN337" s="1"/>
      <c r="AO337" s="1"/>
      <c r="AP337" s="26" t="s">
        <v>471</v>
      </c>
      <c r="AQ337" s="1"/>
      <c r="AR337" s="1"/>
      <c r="AS337" s="1"/>
      <c r="BJ337" s="229">
        <v>1</v>
      </c>
    </row>
    <row r="338" spans="2:62" ht="20.100000000000001" customHeight="1" x14ac:dyDescent="0.25">
      <c r="B338" s="178">
        <f t="shared" si="69"/>
        <v>0</v>
      </c>
      <c r="C338" s="156"/>
      <c r="D338" s="157"/>
      <c r="E338" s="157"/>
      <c r="F338" s="157"/>
      <c r="G338" s="157"/>
      <c r="H338" s="157"/>
      <c r="I338" s="158"/>
      <c r="K338" s="255" t="str">
        <f t="shared" si="70"/>
        <v>►</v>
      </c>
      <c r="L338" s="341"/>
      <c r="M338" s="341"/>
      <c r="N338" s="341"/>
      <c r="O338" s="341"/>
      <c r="P338" s="341"/>
      <c r="Q338" s="1"/>
      <c r="R338" s="1"/>
      <c r="S338" s="77"/>
      <c r="T338" s="77"/>
      <c r="U338" s="77"/>
      <c r="V338" s="77"/>
      <c r="W338" s="1"/>
      <c r="X338" s="46" t="str">
        <f t="shared" si="74"/>
        <v/>
      </c>
      <c r="Y338" s="46" t="str">
        <f>IF(NOT(AND(LEFT(R338,1)="L",R338&lt;&gt;"LIGNE")),"",IF(UPPER(TRIM(W338))="QS","Qt. suffisante",IF(AJ338="","",IF(AF338="MASSE",IF(AJ338&gt;=1,"Kg","g"),IF(AF338="VOLUME",IF(AJ338&gt;=1,"L","cl"),IFERROR(VLOOKUP(UPPER(TRIM(V338)),AP4:AS49,4,FALSE),V338))))))</f>
        <v/>
      </c>
      <c r="Z338" s="78" t="str">
        <f t="shared" si="75"/>
        <v/>
      </c>
      <c r="AA338" s="45" t="str">
        <f>IF(NOT(AND(LEFT(R338,1)="L",R338&lt;&gt;"LIGNE")),"",IF(UPPER(TRIM(W338))="QS","Qt. suffisante",IF(AI338="","",IF(AF338="MASSE",IF(AI338&gt;=1,"Kg","g"),IF(AF338="VOLUME",IF(AI338&gt;=1,"L","cl"),IFERROR(VLOOKUP(UPPER(TRIM(V338)),AP4:AS49,4,FALSE),V338))))))</f>
        <v/>
      </c>
      <c r="AB338" s="47" t="str">
        <f t="shared" si="71"/>
        <v/>
      </c>
      <c r="AC338" s="47" t="str">
        <f t="shared" si="72"/>
        <v/>
      </c>
      <c r="AD338" s="47" t="str">
        <f t="shared" si="76"/>
        <v/>
      </c>
      <c r="AE338" s="1"/>
      <c r="AF338" s="48" t="str">
        <f>IF(NOT(AND(LEFT(R338,1)="L",R338&lt;&gt;"LIGNE")),"",IFERROR(VLOOKUP(UPPER(TRIM(V338)),AP4:AS49,2,FALSE),""))</f>
        <v/>
      </c>
      <c r="AG338" s="49" t="str">
        <f>IF(NOT(AND(LEFT(R338,1)="L",R338&lt;&gt;"LIGNE")),"",IFERROR(VLOOKUP(UPPER(TRIM(V338)),AP4:AS49,3,FALSE),""))</f>
        <v/>
      </c>
      <c r="AH338" s="49" t="str">
        <f t="shared" si="73"/>
        <v/>
      </c>
      <c r="AI338" s="49" t="str">
        <f t="shared" si="77"/>
        <v/>
      </c>
      <c r="AJ338" s="49" t="str">
        <f t="shared" si="78"/>
        <v/>
      </c>
      <c r="AK338" s="40" t="str">
        <f>IF(R338="RECETTE","",IF(R338="PRINCIPAL AUTEUR",IF(OR(S338="",T338="",V338="",W338="",S338=0),"",IFERROR(IF(OR(VLOOKUP(UPPER(TRIM(SUBSTITUTE(T338,CHAR(160)," "))),AP4:AS49,2,FALSE)&lt;&gt;VLOOKUP(UPPER(TRIM(SUBSTITUTE(W338,CHAR(160)," "))),AP4:AS49,2,FALSE),AND(VLOOKUP(UPPER(TRIM(SUBSTITUTE(T338,CHAR(160)," "))),AP4:AS49,2,FALSE)="AUTRE",UPPER(TRIM(SUBSTITUTE(T338,CHAR(160)," ")))&lt;&gt;UPPER(TRIM(SUBSTITUTE(W338,CHAR(160)," "))))),"",(V338*VLOOKUP(UPPER(TRIM(SUBSTITUTE(W338,CHAR(160)," "))),AP4:AS49,3,FALSE))/(S338*VLOOKUP(UPPER(TRIM(SUBSTITUTE(T338,CHAR(160)," "))),AP4:AS49,3,FALSE))),"")),IFERROR(AK337,"")))</f>
        <v/>
      </c>
      <c r="AL338" s="40" t="str">
        <f t="shared" si="79"/>
        <v/>
      </c>
      <c r="AM338" s="50">
        <f t="shared" si="80"/>
        <v>0</v>
      </c>
      <c r="AN338" s="1"/>
      <c r="AO338" s="1"/>
      <c r="AP338" s="51" t="s">
        <v>0</v>
      </c>
      <c r="AQ338" s="1"/>
      <c r="AR338" s="1"/>
      <c r="AS338" s="1"/>
      <c r="BJ338" s="229">
        <v>1</v>
      </c>
    </row>
    <row r="339" spans="2:62" ht="20.100000000000001" customHeight="1" x14ac:dyDescent="0.25">
      <c r="B339" s="178">
        <f t="shared" si="69"/>
        <v>0</v>
      </c>
      <c r="C339" s="156"/>
      <c r="D339" s="157"/>
      <c r="E339" s="157"/>
      <c r="F339" s="157"/>
      <c r="G339" s="157"/>
      <c r="H339" s="157"/>
      <c r="I339" s="158"/>
      <c r="K339" s="255" t="str">
        <f t="shared" si="70"/>
        <v>►</v>
      </c>
      <c r="L339" s="341"/>
      <c r="M339" s="341"/>
      <c r="N339" s="341"/>
      <c r="O339" s="341"/>
      <c r="P339" s="341"/>
      <c r="Q339" s="1"/>
      <c r="R339" s="1"/>
      <c r="S339" s="77"/>
      <c r="T339" s="77"/>
      <c r="U339" s="77"/>
      <c r="V339" s="77"/>
      <c r="W339" s="1"/>
      <c r="X339" s="46" t="str">
        <f t="shared" si="74"/>
        <v/>
      </c>
      <c r="Y339" s="46" t="str">
        <f>IF(NOT(AND(LEFT(R339,1)="L",R339&lt;&gt;"LIGNE")),"",IF(UPPER(TRIM(W339))="QS","Qt. suffisante",IF(AJ339="","",IF(AF339="MASSE",IF(AJ339&gt;=1,"Kg","g"),IF(AF339="VOLUME",IF(AJ339&gt;=1,"L","cl"),IFERROR(VLOOKUP(UPPER(TRIM(V339)),AP4:AS49,4,FALSE),V339))))))</f>
        <v/>
      </c>
      <c r="Z339" s="78" t="str">
        <f t="shared" si="75"/>
        <v/>
      </c>
      <c r="AA339" s="45" t="str">
        <f>IF(NOT(AND(LEFT(R339,1)="L",R339&lt;&gt;"LIGNE")),"",IF(UPPER(TRIM(W339))="QS","Qt. suffisante",IF(AI339="","",IF(AF339="MASSE",IF(AI339&gt;=1,"Kg","g"),IF(AF339="VOLUME",IF(AI339&gt;=1,"L","cl"),IFERROR(VLOOKUP(UPPER(TRIM(V339)),AP4:AS49,4,FALSE),V339))))))</f>
        <v/>
      </c>
      <c r="AB339" s="47" t="str">
        <f t="shared" si="71"/>
        <v/>
      </c>
      <c r="AC339" s="47" t="str">
        <f t="shared" si="72"/>
        <v/>
      </c>
      <c r="AD339" s="47" t="str">
        <f t="shared" si="76"/>
        <v/>
      </c>
      <c r="AE339" s="1"/>
      <c r="AF339" s="48" t="str">
        <f>IF(NOT(AND(LEFT(R339,1)="L",R339&lt;&gt;"LIGNE")),"",IFERROR(VLOOKUP(UPPER(TRIM(V339)),AP4:AS49,2,FALSE),""))</f>
        <v/>
      </c>
      <c r="AG339" s="49" t="str">
        <f>IF(NOT(AND(LEFT(R339,1)="L",R339&lt;&gt;"LIGNE")),"",IFERROR(VLOOKUP(UPPER(TRIM(V339)),AP4:AS49,3,FALSE),""))</f>
        <v/>
      </c>
      <c r="AH339" s="49" t="str">
        <f t="shared" si="73"/>
        <v/>
      </c>
      <c r="AI339" s="49" t="str">
        <f t="shared" si="77"/>
        <v/>
      </c>
      <c r="AJ339" s="49" t="str">
        <f t="shared" si="78"/>
        <v/>
      </c>
      <c r="AK339" s="40" t="str">
        <f>IF(R339="RECETTE","",IF(R339="PRINCIPAL AUTEUR",IF(OR(S339="",T339="",V339="",W339="",S339=0),"",IFERROR(IF(OR(VLOOKUP(UPPER(TRIM(SUBSTITUTE(T339,CHAR(160)," "))),AP4:AS49,2,FALSE)&lt;&gt;VLOOKUP(UPPER(TRIM(SUBSTITUTE(W339,CHAR(160)," "))),AP4:AS49,2,FALSE),AND(VLOOKUP(UPPER(TRIM(SUBSTITUTE(T339,CHAR(160)," "))),AP4:AS49,2,FALSE)="AUTRE",UPPER(TRIM(SUBSTITUTE(T339,CHAR(160)," ")))&lt;&gt;UPPER(TRIM(SUBSTITUTE(W339,CHAR(160)," "))))),"",(V339*VLOOKUP(UPPER(TRIM(SUBSTITUTE(W339,CHAR(160)," "))),AP4:AS49,3,FALSE))/(S339*VLOOKUP(UPPER(TRIM(SUBSTITUTE(T339,CHAR(160)," "))),AP4:AS49,3,FALSE))),"")),IFERROR(AK338,"")))</f>
        <v/>
      </c>
      <c r="AL339" s="40" t="str">
        <f t="shared" si="79"/>
        <v/>
      </c>
      <c r="AM339" s="50">
        <f t="shared" si="80"/>
        <v>0</v>
      </c>
      <c r="AN339" s="1"/>
      <c r="AO339" s="1"/>
      <c r="AP339" s="55" t="s">
        <v>314</v>
      </c>
      <c r="AQ339" s="1"/>
      <c r="AR339" s="1"/>
      <c r="AS339" s="1"/>
      <c r="BJ339" s="229">
        <v>1</v>
      </c>
    </row>
    <row r="340" spans="2:62" ht="20.100000000000001" customHeight="1" x14ac:dyDescent="0.25">
      <c r="B340" s="178">
        <f t="shared" si="69"/>
        <v>0</v>
      </c>
      <c r="C340" s="156"/>
      <c r="D340" s="157"/>
      <c r="E340" s="157"/>
      <c r="F340" s="157"/>
      <c r="G340" s="157"/>
      <c r="H340" s="157"/>
      <c r="I340" s="158"/>
      <c r="K340" s="255" t="str">
        <f t="shared" si="70"/>
        <v>►</v>
      </c>
      <c r="L340" s="341"/>
      <c r="M340" s="341"/>
      <c r="N340" s="341"/>
      <c r="O340" s="341"/>
      <c r="P340" s="341"/>
      <c r="Q340" s="1"/>
      <c r="R340" s="1"/>
      <c r="S340" s="77"/>
      <c r="T340" s="77"/>
      <c r="U340" s="77"/>
      <c r="V340" s="77"/>
      <c r="W340" s="1"/>
      <c r="X340" s="46" t="str">
        <f t="shared" si="74"/>
        <v/>
      </c>
      <c r="Y340" s="46" t="str">
        <f>IF(NOT(AND(LEFT(R340,1)="L",R340&lt;&gt;"LIGNE")),"",IF(UPPER(TRIM(W340))="QS","Qt. suffisante",IF(AJ340="","",IF(AF340="MASSE",IF(AJ340&gt;=1,"Kg","g"),IF(AF340="VOLUME",IF(AJ340&gt;=1,"L","cl"),IFERROR(VLOOKUP(UPPER(TRIM(V340)),AP4:AS49,4,FALSE),V340))))))</f>
        <v/>
      </c>
      <c r="Z340" s="78" t="str">
        <f t="shared" si="75"/>
        <v/>
      </c>
      <c r="AA340" s="45" t="str">
        <f>IF(NOT(AND(LEFT(R340,1)="L",R340&lt;&gt;"LIGNE")),"",IF(UPPER(TRIM(W340))="QS","Qt. suffisante",IF(AI340="","",IF(AF340="MASSE",IF(AI340&gt;=1,"Kg","g"),IF(AF340="VOLUME",IF(AI340&gt;=1,"L","cl"),IFERROR(VLOOKUP(UPPER(TRIM(V340)),AP4:AS49,4,FALSE),V340))))))</f>
        <v/>
      </c>
      <c r="AB340" s="47" t="str">
        <f t="shared" si="71"/>
        <v/>
      </c>
      <c r="AC340" s="47" t="str">
        <f t="shared" si="72"/>
        <v/>
      </c>
      <c r="AD340" s="47" t="str">
        <f t="shared" si="76"/>
        <v/>
      </c>
      <c r="AE340" s="1"/>
      <c r="AF340" s="48" t="str">
        <f>IF(NOT(AND(LEFT(R340,1)="L",R340&lt;&gt;"LIGNE")),"",IFERROR(VLOOKUP(UPPER(TRIM(V340)),AP4:AS49,2,FALSE),""))</f>
        <v/>
      </c>
      <c r="AG340" s="49" t="str">
        <f>IF(NOT(AND(LEFT(R340,1)="L",R340&lt;&gt;"LIGNE")),"",IFERROR(VLOOKUP(UPPER(TRIM(V340)),AP4:AS49,3,FALSE),""))</f>
        <v/>
      </c>
      <c r="AH340" s="49" t="str">
        <f t="shared" si="73"/>
        <v/>
      </c>
      <c r="AI340" s="49" t="str">
        <f t="shared" si="77"/>
        <v/>
      </c>
      <c r="AJ340" s="49" t="str">
        <f t="shared" si="78"/>
        <v/>
      </c>
      <c r="AK340" s="40" t="str">
        <f>IF(R340="RECETTE","",IF(R340="PRINCIPAL AUTEUR",IF(OR(S340="",T340="",V340="",W340="",S340=0),"",IFERROR(IF(OR(VLOOKUP(UPPER(TRIM(SUBSTITUTE(T340,CHAR(160)," "))),AP4:AS49,2,FALSE)&lt;&gt;VLOOKUP(UPPER(TRIM(SUBSTITUTE(W340,CHAR(160)," "))),AP4:AS49,2,FALSE),AND(VLOOKUP(UPPER(TRIM(SUBSTITUTE(T340,CHAR(160)," "))),AP4:AS49,2,FALSE)="AUTRE",UPPER(TRIM(SUBSTITUTE(T340,CHAR(160)," ")))&lt;&gt;UPPER(TRIM(SUBSTITUTE(W340,CHAR(160)," "))))),"",(V340*VLOOKUP(UPPER(TRIM(SUBSTITUTE(W340,CHAR(160)," "))),AP4:AS49,3,FALSE))/(S340*VLOOKUP(UPPER(TRIM(SUBSTITUTE(T340,CHAR(160)," "))),AP4:AS49,3,FALSE))),"")),IFERROR(AK339,"")))</f>
        <v/>
      </c>
      <c r="AL340" s="40" t="str">
        <f t="shared" si="79"/>
        <v/>
      </c>
      <c r="AM340" s="50">
        <f t="shared" si="80"/>
        <v>0</v>
      </c>
      <c r="AN340" s="1"/>
      <c r="AO340" s="1"/>
      <c r="AP340" s="55" t="s">
        <v>312</v>
      </c>
      <c r="AQ340" s="1"/>
      <c r="AR340" s="1"/>
      <c r="AS340" s="1"/>
      <c r="BJ340" s="229">
        <v>1</v>
      </c>
    </row>
    <row r="341" spans="2:62" ht="20.100000000000001" customHeight="1" x14ac:dyDescent="0.25">
      <c r="B341" s="178">
        <f t="shared" si="69"/>
        <v>0</v>
      </c>
      <c r="C341" s="156"/>
      <c r="D341" s="157"/>
      <c r="E341" s="157"/>
      <c r="F341" s="157"/>
      <c r="G341" s="157"/>
      <c r="H341" s="157"/>
      <c r="I341" s="158"/>
      <c r="K341" s="255" t="str">
        <f t="shared" si="70"/>
        <v>►</v>
      </c>
      <c r="L341" s="341"/>
      <c r="M341" s="341"/>
      <c r="N341" s="341"/>
      <c r="O341" s="341"/>
      <c r="P341" s="341"/>
      <c r="Q341" s="1"/>
      <c r="R341" s="1"/>
      <c r="S341" s="77"/>
      <c r="T341" s="77"/>
      <c r="U341" s="77"/>
      <c r="V341" s="77"/>
      <c r="W341" s="1"/>
      <c r="X341" s="46" t="str">
        <f t="shared" si="74"/>
        <v/>
      </c>
      <c r="Y341" s="46" t="str">
        <f>IF(NOT(AND(LEFT(R341,1)="L",R341&lt;&gt;"LIGNE")),"",IF(UPPER(TRIM(W341))="QS","Qt. suffisante",IF(AJ341="","",IF(AF341="MASSE",IF(AJ341&gt;=1,"Kg","g"),IF(AF341="VOLUME",IF(AJ341&gt;=1,"L","cl"),IFERROR(VLOOKUP(UPPER(TRIM(V341)),AP4:AS49,4,FALSE),V341))))))</f>
        <v/>
      </c>
      <c r="Z341" s="78" t="str">
        <f t="shared" si="75"/>
        <v/>
      </c>
      <c r="AA341" s="45" t="str">
        <f>IF(NOT(AND(LEFT(R341,1)="L",R341&lt;&gt;"LIGNE")),"",IF(UPPER(TRIM(W341))="QS","Qt. suffisante",IF(AI341="","",IF(AF341="MASSE",IF(AI341&gt;=1,"Kg","g"),IF(AF341="VOLUME",IF(AI341&gt;=1,"L","cl"),IFERROR(VLOOKUP(UPPER(TRIM(V341)),AP4:AS49,4,FALSE),V341))))))</f>
        <v/>
      </c>
      <c r="AB341" s="47" t="str">
        <f t="shared" si="71"/>
        <v/>
      </c>
      <c r="AC341" s="47" t="str">
        <f t="shared" si="72"/>
        <v/>
      </c>
      <c r="AD341" s="47" t="str">
        <f t="shared" si="76"/>
        <v/>
      </c>
      <c r="AE341" s="1"/>
      <c r="AF341" s="48" t="str">
        <f>IF(NOT(AND(LEFT(R341,1)="L",R341&lt;&gt;"LIGNE")),"",IFERROR(VLOOKUP(UPPER(TRIM(V341)),AP4:AS49,2,FALSE),""))</f>
        <v/>
      </c>
      <c r="AG341" s="49" t="str">
        <f>IF(NOT(AND(LEFT(R341,1)="L",R341&lt;&gt;"LIGNE")),"",IFERROR(VLOOKUP(UPPER(TRIM(V341)),AP4:AS49,3,FALSE),""))</f>
        <v/>
      </c>
      <c r="AH341" s="49" t="str">
        <f t="shared" si="73"/>
        <v/>
      </c>
      <c r="AI341" s="49" t="str">
        <f t="shared" si="77"/>
        <v/>
      </c>
      <c r="AJ341" s="49" t="str">
        <f t="shared" si="78"/>
        <v/>
      </c>
      <c r="AK341" s="40" t="str">
        <f>IF(R341="RECETTE","",IF(R341="PRINCIPAL AUTEUR",IF(OR(S341="",T341="",V341="",W341="",S341=0),"",IFERROR(IF(OR(VLOOKUP(UPPER(TRIM(SUBSTITUTE(T341,CHAR(160)," "))),AP4:AS49,2,FALSE)&lt;&gt;VLOOKUP(UPPER(TRIM(SUBSTITUTE(W341,CHAR(160)," "))),AP4:AS49,2,FALSE),AND(VLOOKUP(UPPER(TRIM(SUBSTITUTE(T341,CHAR(160)," "))),AP4:AS49,2,FALSE)="AUTRE",UPPER(TRIM(SUBSTITUTE(T341,CHAR(160)," ")))&lt;&gt;UPPER(TRIM(SUBSTITUTE(W341,CHAR(160)," "))))),"",(V341*VLOOKUP(UPPER(TRIM(SUBSTITUTE(W341,CHAR(160)," "))),AP4:AS49,3,FALSE))/(S341*VLOOKUP(UPPER(TRIM(SUBSTITUTE(T341,CHAR(160)," "))),AP4:AS49,3,FALSE))),"")),IFERROR(AK340,"")))</f>
        <v/>
      </c>
      <c r="AL341" s="40" t="str">
        <f t="shared" si="79"/>
        <v/>
      </c>
      <c r="AM341" s="50">
        <f t="shared" si="80"/>
        <v>0</v>
      </c>
      <c r="AN341" s="1"/>
      <c r="AO341" s="1"/>
      <c r="AP341" s="55" t="s">
        <v>311</v>
      </c>
      <c r="AQ341" s="1"/>
      <c r="AR341" s="1"/>
      <c r="AS341" s="1"/>
      <c r="BJ341" s="229">
        <v>1</v>
      </c>
    </row>
    <row r="342" spans="2:62" ht="20.100000000000001" customHeight="1" x14ac:dyDescent="0.25">
      <c r="B342" s="178">
        <f t="shared" si="69"/>
        <v>0</v>
      </c>
      <c r="C342" s="156"/>
      <c r="D342" s="157"/>
      <c r="E342" s="157"/>
      <c r="F342" s="157"/>
      <c r="G342" s="157"/>
      <c r="H342" s="157"/>
      <c r="I342" s="158"/>
      <c r="K342" s="255" t="str">
        <f t="shared" si="70"/>
        <v>►</v>
      </c>
      <c r="L342" s="341"/>
      <c r="M342" s="341"/>
      <c r="N342" s="341"/>
      <c r="O342" s="341"/>
      <c r="P342" s="341"/>
      <c r="Q342" s="1"/>
      <c r="R342" s="1"/>
      <c r="S342" s="77"/>
      <c r="T342" s="77"/>
      <c r="U342" s="77"/>
      <c r="V342" s="77"/>
      <c r="W342" s="1"/>
      <c r="X342" s="46" t="str">
        <f t="shared" si="74"/>
        <v/>
      </c>
      <c r="Y342" s="46" t="str">
        <f>IF(NOT(AND(LEFT(R342,1)="L",R342&lt;&gt;"LIGNE")),"",IF(UPPER(TRIM(W342))="QS","Qt. suffisante",IF(AJ342="","",IF(AF342="MASSE",IF(AJ342&gt;=1,"Kg","g"),IF(AF342="VOLUME",IF(AJ342&gt;=1,"L","cl"),IFERROR(VLOOKUP(UPPER(TRIM(V342)),AP4:AS49,4,FALSE),V342))))))</f>
        <v/>
      </c>
      <c r="Z342" s="78" t="str">
        <f t="shared" si="75"/>
        <v/>
      </c>
      <c r="AA342" s="45" t="str">
        <f>IF(NOT(AND(LEFT(R342,1)="L",R342&lt;&gt;"LIGNE")),"",IF(UPPER(TRIM(W342))="QS","Qt. suffisante",IF(AI342="","",IF(AF342="MASSE",IF(AI342&gt;=1,"Kg","g"),IF(AF342="VOLUME",IF(AI342&gt;=1,"L","cl"),IFERROR(VLOOKUP(UPPER(TRIM(V342)),AP4:AS49,4,FALSE),V342))))))</f>
        <v/>
      </c>
      <c r="AB342" s="47" t="str">
        <f t="shared" si="71"/>
        <v/>
      </c>
      <c r="AC342" s="47" t="str">
        <f t="shared" si="72"/>
        <v/>
      </c>
      <c r="AD342" s="47" t="str">
        <f t="shared" si="76"/>
        <v/>
      </c>
      <c r="AE342" s="1"/>
      <c r="AF342" s="48" t="str">
        <f>IF(NOT(AND(LEFT(R342,1)="L",R342&lt;&gt;"LIGNE")),"",IFERROR(VLOOKUP(UPPER(TRIM(V342)),AP4:AS49,2,FALSE),""))</f>
        <v/>
      </c>
      <c r="AG342" s="49" t="str">
        <f>IF(NOT(AND(LEFT(R342,1)="L",R342&lt;&gt;"LIGNE")),"",IFERROR(VLOOKUP(UPPER(TRIM(V342)),AP4:AS49,3,FALSE),""))</f>
        <v/>
      </c>
      <c r="AH342" s="49" t="str">
        <f t="shared" si="73"/>
        <v/>
      </c>
      <c r="AI342" s="49" t="str">
        <f t="shared" si="77"/>
        <v/>
      </c>
      <c r="AJ342" s="49" t="str">
        <f t="shared" si="78"/>
        <v/>
      </c>
      <c r="AK342" s="40" t="str">
        <f>IF(R342="RECETTE","",IF(R342="PRINCIPAL AUTEUR",IF(OR(S342="",T342="",V342="",W342="",S342=0),"",IFERROR(IF(OR(VLOOKUP(UPPER(TRIM(SUBSTITUTE(T342,CHAR(160)," "))),AP4:AS49,2,FALSE)&lt;&gt;VLOOKUP(UPPER(TRIM(SUBSTITUTE(W342,CHAR(160)," "))),AP4:AS49,2,FALSE),AND(VLOOKUP(UPPER(TRIM(SUBSTITUTE(T342,CHAR(160)," "))),AP4:AS49,2,FALSE)="AUTRE",UPPER(TRIM(SUBSTITUTE(T342,CHAR(160)," ")))&lt;&gt;UPPER(TRIM(SUBSTITUTE(W342,CHAR(160)," "))))),"",(V342*VLOOKUP(UPPER(TRIM(SUBSTITUTE(W342,CHAR(160)," "))),AP4:AS49,3,FALSE))/(S342*VLOOKUP(UPPER(TRIM(SUBSTITUTE(T342,CHAR(160)," "))),AP4:AS49,3,FALSE))),"")),IFERROR(AK341,"")))</f>
        <v/>
      </c>
      <c r="AL342" s="40" t="str">
        <f t="shared" si="79"/>
        <v/>
      </c>
      <c r="AM342" s="50">
        <f t="shared" si="80"/>
        <v>0</v>
      </c>
      <c r="AN342" s="1"/>
      <c r="AO342" s="1"/>
      <c r="AP342" s="64" t="s">
        <v>318</v>
      </c>
      <c r="AQ342" s="1"/>
      <c r="AR342" s="1"/>
      <c r="AS342" s="1"/>
      <c r="BJ342" s="229">
        <v>1</v>
      </c>
    </row>
    <row r="343" spans="2:62" ht="20.100000000000001" customHeight="1" x14ac:dyDescent="0.25">
      <c r="B343" s="178">
        <f t="shared" si="69"/>
        <v>0</v>
      </c>
      <c r="C343" s="156"/>
      <c r="D343" s="157"/>
      <c r="E343" s="157"/>
      <c r="F343" s="157"/>
      <c r="G343" s="157"/>
      <c r="H343" s="157"/>
      <c r="I343" s="158"/>
      <c r="K343" s="255" t="str">
        <f t="shared" si="70"/>
        <v>►</v>
      </c>
      <c r="L343" s="341"/>
      <c r="M343" s="341"/>
      <c r="N343" s="341"/>
      <c r="O343" s="341"/>
      <c r="P343" s="341"/>
      <c r="Q343" s="1"/>
      <c r="R343" s="1"/>
      <c r="S343" s="77"/>
      <c r="T343" s="77"/>
      <c r="U343" s="77"/>
      <c r="V343" s="77"/>
      <c r="W343" s="1"/>
      <c r="X343" s="46" t="str">
        <f t="shared" si="74"/>
        <v/>
      </c>
      <c r="Y343" s="46" t="str">
        <f>IF(NOT(AND(LEFT(R343,1)="L",R343&lt;&gt;"LIGNE")),"",IF(UPPER(TRIM(W343))="QS","Qt. suffisante",IF(AJ343="","",IF(AF343="MASSE",IF(AJ343&gt;=1,"Kg","g"),IF(AF343="VOLUME",IF(AJ343&gt;=1,"L","cl"),IFERROR(VLOOKUP(UPPER(TRIM(V343)),AP4:AS49,4,FALSE),V343))))))</f>
        <v/>
      </c>
      <c r="Z343" s="78" t="str">
        <f t="shared" si="75"/>
        <v/>
      </c>
      <c r="AA343" s="45" t="str">
        <f>IF(NOT(AND(LEFT(R343,1)="L",R343&lt;&gt;"LIGNE")),"",IF(UPPER(TRIM(W343))="QS","Qt. suffisante",IF(AI343="","",IF(AF343="MASSE",IF(AI343&gt;=1,"Kg","g"),IF(AF343="VOLUME",IF(AI343&gt;=1,"L","cl"),IFERROR(VLOOKUP(UPPER(TRIM(V343)),AP4:AS49,4,FALSE),V343))))))</f>
        <v/>
      </c>
      <c r="AB343" s="47" t="str">
        <f t="shared" si="71"/>
        <v/>
      </c>
      <c r="AC343" s="47" t="str">
        <f t="shared" si="72"/>
        <v/>
      </c>
      <c r="AD343" s="47" t="str">
        <f t="shared" si="76"/>
        <v/>
      </c>
      <c r="AE343" s="1"/>
      <c r="AF343" s="48" t="str">
        <f>IF(NOT(AND(LEFT(R343,1)="L",R343&lt;&gt;"LIGNE")),"",IFERROR(VLOOKUP(UPPER(TRIM(V343)),AP4:AS49,2,FALSE),""))</f>
        <v/>
      </c>
      <c r="AG343" s="49" t="str">
        <f>IF(NOT(AND(LEFT(R343,1)="L",R343&lt;&gt;"LIGNE")),"",IFERROR(VLOOKUP(UPPER(TRIM(V343)),AP4:AS49,3,FALSE),""))</f>
        <v/>
      </c>
      <c r="AH343" s="49" t="str">
        <f t="shared" si="73"/>
        <v/>
      </c>
      <c r="AI343" s="49" t="str">
        <f t="shared" si="77"/>
        <v/>
      </c>
      <c r="AJ343" s="49" t="str">
        <f t="shared" si="78"/>
        <v/>
      </c>
      <c r="AK343" s="40" t="str">
        <f>IF(R343="RECETTE","",IF(R343="PRINCIPAL AUTEUR",IF(OR(S343="",T343="",V343="",W343="",S343=0),"",IFERROR(IF(OR(VLOOKUP(UPPER(TRIM(SUBSTITUTE(T343,CHAR(160)," "))),AP4:AS49,2,FALSE)&lt;&gt;VLOOKUP(UPPER(TRIM(SUBSTITUTE(W343,CHAR(160)," "))),AP4:AS49,2,FALSE),AND(VLOOKUP(UPPER(TRIM(SUBSTITUTE(T343,CHAR(160)," "))),AP4:AS49,2,FALSE)="AUTRE",UPPER(TRIM(SUBSTITUTE(T343,CHAR(160)," ")))&lt;&gt;UPPER(TRIM(SUBSTITUTE(W343,CHAR(160)," "))))),"",(V343*VLOOKUP(UPPER(TRIM(SUBSTITUTE(W343,CHAR(160)," "))),AP4:AS49,3,FALSE))/(S343*VLOOKUP(UPPER(TRIM(SUBSTITUTE(T343,CHAR(160)," "))),AP4:AS49,3,FALSE))),"")),IFERROR(AK342,"")))</f>
        <v/>
      </c>
      <c r="AL343" s="40" t="str">
        <f t="shared" si="79"/>
        <v/>
      </c>
      <c r="AM343" s="50">
        <f t="shared" si="80"/>
        <v>0</v>
      </c>
      <c r="AN343" s="1"/>
      <c r="AO343" s="1"/>
      <c r="AP343" s="64" t="s">
        <v>316</v>
      </c>
      <c r="AQ343" s="1"/>
      <c r="AR343" s="1"/>
      <c r="AS343" s="1"/>
      <c r="BJ343" s="229">
        <v>1</v>
      </c>
    </row>
    <row r="344" spans="2:62" ht="20.100000000000001" customHeight="1" x14ac:dyDescent="0.25">
      <c r="B344" s="178">
        <f t="shared" si="69"/>
        <v>0</v>
      </c>
      <c r="C344" s="156"/>
      <c r="D344" s="157"/>
      <c r="E344" s="157"/>
      <c r="F344" s="157"/>
      <c r="G344" s="157"/>
      <c r="H344" s="157"/>
      <c r="I344" s="158"/>
      <c r="K344" s="255" t="str">
        <f t="shared" si="70"/>
        <v>►</v>
      </c>
      <c r="L344" s="341"/>
      <c r="M344" s="341"/>
      <c r="N344" s="341"/>
      <c r="O344" s="341"/>
      <c r="P344" s="341"/>
      <c r="Q344" s="1"/>
      <c r="R344" s="1"/>
      <c r="S344" s="77"/>
      <c r="T344" s="77"/>
      <c r="U344" s="77"/>
      <c r="V344" s="77"/>
      <c r="W344" s="1"/>
      <c r="X344" s="46" t="str">
        <f t="shared" si="74"/>
        <v/>
      </c>
      <c r="Y344" s="46" t="str">
        <f>IF(NOT(AND(LEFT(R344,1)="L",R344&lt;&gt;"LIGNE")),"",IF(UPPER(TRIM(W344))="QS","Qt. suffisante",IF(AJ344="","",IF(AF344="MASSE",IF(AJ344&gt;=1,"Kg","g"),IF(AF344="VOLUME",IF(AJ344&gt;=1,"L","cl"),IFERROR(VLOOKUP(UPPER(TRIM(V344)),AP4:AS49,4,FALSE),V344))))))</f>
        <v/>
      </c>
      <c r="Z344" s="78" t="str">
        <f t="shared" si="75"/>
        <v/>
      </c>
      <c r="AA344" s="45" t="str">
        <f>IF(NOT(AND(LEFT(R344,1)="L",R344&lt;&gt;"LIGNE")),"",IF(UPPER(TRIM(W344))="QS","Qt. suffisante",IF(AI344="","",IF(AF344="MASSE",IF(AI344&gt;=1,"Kg","g"),IF(AF344="VOLUME",IF(AI344&gt;=1,"L","cl"),IFERROR(VLOOKUP(UPPER(TRIM(V344)),AP4:AS49,4,FALSE),V344))))))</f>
        <v/>
      </c>
      <c r="AB344" s="47" t="str">
        <f t="shared" si="71"/>
        <v/>
      </c>
      <c r="AC344" s="47" t="str">
        <f t="shared" si="72"/>
        <v/>
      </c>
      <c r="AD344" s="47" t="str">
        <f t="shared" si="76"/>
        <v/>
      </c>
      <c r="AE344" s="1"/>
      <c r="AF344" s="48" t="str">
        <f>IF(NOT(AND(LEFT(R344,1)="L",R344&lt;&gt;"LIGNE")),"",IFERROR(VLOOKUP(UPPER(TRIM(V344)),AP4:AS49,2,FALSE),""))</f>
        <v/>
      </c>
      <c r="AG344" s="49" t="str">
        <f>IF(NOT(AND(LEFT(R344,1)="L",R344&lt;&gt;"LIGNE")),"",IFERROR(VLOOKUP(UPPER(TRIM(V344)),AP4:AS49,3,FALSE),""))</f>
        <v/>
      </c>
      <c r="AH344" s="49" t="str">
        <f t="shared" si="73"/>
        <v/>
      </c>
      <c r="AI344" s="49" t="str">
        <f t="shared" si="77"/>
        <v/>
      </c>
      <c r="AJ344" s="49" t="str">
        <f t="shared" si="78"/>
        <v/>
      </c>
      <c r="AK344" s="40" t="str">
        <f>IF(R344="RECETTE","",IF(R344="PRINCIPAL AUTEUR",IF(OR(S344="",T344="",V344="",W344="",S344=0),"",IFERROR(IF(OR(VLOOKUP(UPPER(TRIM(SUBSTITUTE(T344,CHAR(160)," "))),AP4:AS49,2,FALSE)&lt;&gt;VLOOKUP(UPPER(TRIM(SUBSTITUTE(W344,CHAR(160)," "))),AP4:AS49,2,FALSE),AND(VLOOKUP(UPPER(TRIM(SUBSTITUTE(T344,CHAR(160)," "))),AP4:AS49,2,FALSE)="AUTRE",UPPER(TRIM(SUBSTITUTE(T344,CHAR(160)," ")))&lt;&gt;UPPER(TRIM(SUBSTITUTE(W344,CHAR(160)," "))))),"",(V344*VLOOKUP(UPPER(TRIM(SUBSTITUTE(W344,CHAR(160)," "))),AP4:AS49,3,FALSE))/(S344*VLOOKUP(UPPER(TRIM(SUBSTITUTE(T344,CHAR(160)," "))),AP4:AS49,3,FALSE))),"")),IFERROR(AK343,"")))</f>
        <v/>
      </c>
      <c r="AL344" s="40" t="str">
        <f t="shared" si="79"/>
        <v/>
      </c>
      <c r="AM344" s="50">
        <f t="shared" si="80"/>
        <v>0</v>
      </c>
      <c r="AN344" s="1"/>
      <c r="AO344" s="1"/>
      <c r="AP344" s="64" t="s">
        <v>368</v>
      </c>
      <c r="AQ344" s="1"/>
      <c r="AR344" s="1"/>
      <c r="AS344" s="1"/>
      <c r="BJ344" s="229">
        <v>1</v>
      </c>
    </row>
    <row r="345" spans="2:62" ht="20.100000000000001" customHeight="1" x14ac:dyDescent="0.25">
      <c r="B345" s="178">
        <f t="shared" si="69"/>
        <v>0</v>
      </c>
      <c r="C345" s="156"/>
      <c r="D345" s="157"/>
      <c r="E345" s="157"/>
      <c r="F345" s="157"/>
      <c r="G345" s="157"/>
      <c r="H345" s="157"/>
      <c r="I345" s="158"/>
      <c r="K345" s="255" t="str">
        <f t="shared" si="70"/>
        <v>►</v>
      </c>
      <c r="L345" s="341"/>
      <c r="M345" s="341"/>
      <c r="N345" s="341"/>
      <c r="O345" s="341"/>
      <c r="P345" s="341"/>
      <c r="Q345" s="1"/>
      <c r="R345" s="1"/>
      <c r="S345" s="77"/>
      <c r="T345" s="77"/>
      <c r="U345" s="77"/>
      <c r="V345" s="77"/>
      <c r="W345" s="1"/>
      <c r="X345" s="46" t="str">
        <f t="shared" si="74"/>
        <v/>
      </c>
      <c r="Y345" s="46" t="str">
        <f>IF(NOT(AND(LEFT(R345,1)="L",R345&lt;&gt;"LIGNE")),"",IF(UPPER(TRIM(W345))="QS","Qt. suffisante",IF(AJ345="","",IF(AF345="MASSE",IF(AJ345&gt;=1,"Kg","g"),IF(AF345="VOLUME",IF(AJ345&gt;=1,"L","cl"),IFERROR(VLOOKUP(UPPER(TRIM(V345)),AP4:AS49,4,FALSE),V345))))))</f>
        <v/>
      </c>
      <c r="Z345" s="78" t="str">
        <f t="shared" si="75"/>
        <v/>
      </c>
      <c r="AA345" s="45" t="str">
        <f>IF(NOT(AND(LEFT(R345,1)="L",R345&lt;&gt;"LIGNE")),"",IF(UPPER(TRIM(W345))="QS","Qt. suffisante",IF(AI345="","",IF(AF345="MASSE",IF(AI345&gt;=1,"Kg","g"),IF(AF345="VOLUME",IF(AI345&gt;=1,"L","cl"),IFERROR(VLOOKUP(UPPER(TRIM(V345)),AP4:AS49,4,FALSE),V345))))))</f>
        <v/>
      </c>
      <c r="AB345" s="47" t="str">
        <f t="shared" si="71"/>
        <v/>
      </c>
      <c r="AC345" s="47" t="str">
        <f t="shared" si="72"/>
        <v/>
      </c>
      <c r="AD345" s="47" t="str">
        <f t="shared" si="76"/>
        <v/>
      </c>
      <c r="AE345" s="1"/>
      <c r="AF345" s="48" t="str">
        <f>IF(NOT(AND(LEFT(R345,1)="L",R345&lt;&gt;"LIGNE")),"",IFERROR(VLOOKUP(UPPER(TRIM(V345)),AP4:AS49,2,FALSE),""))</f>
        <v/>
      </c>
      <c r="AG345" s="49" t="str">
        <f>IF(NOT(AND(LEFT(R345,1)="L",R345&lt;&gt;"LIGNE")),"",IFERROR(VLOOKUP(UPPER(TRIM(V345)),AP4:AS49,3,FALSE),""))</f>
        <v/>
      </c>
      <c r="AH345" s="49" t="str">
        <f t="shared" si="73"/>
        <v/>
      </c>
      <c r="AI345" s="49" t="str">
        <f t="shared" si="77"/>
        <v/>
      </c>
      <c r="AJ345" s="49" t="str">
        <f t="shared" si="78"/>
        <v/>
      </c>
      <c r="AK345" s="40" t="str">
        <f>IF(R345="RECETTE","",IF(R345="PRINCIPAL AUTEUR",IF(OR(S345="",T345="",V345="",W345="",S345=0),"",IFERROR(IF(OR(VLOOKUP(UPPER(TRIM(SUBSTITUTE(T345,CHAR(160)," "))),AP4:AS49,2,FALSE)&lt;&gt;VLOOKUP(UPPER(TRIM(SUBSTITUTE(W345,CHAR(160)," "))),AP4:AS49,2,FALSE),AND(VLOOKUP(UPPER(TRIM(SUBSTITUTE(T345,CHAR(160)," "))),AP4:AS49,2,FALSE)="AUTRE",UPPER(TRIM(SUBSTITUTE(T345,CHAR(160)," ")))&lt;&gt;UPPER(TRIM(SUBSTITUTE(W345,CHAR(160)," "))))),"",(V345*VLOOKUP(UPPER(TRIM(SUBSTITUTE(W345,CHAR(160)," "))),AP4:AS49,3,FALSE))/(S345*VLOOKUP(UPPER(TRIM(SUBSTITUTE(T345,CHAR(160)," "))),AP4:AS49,3,FALSE))),"")),IFERROR(AK344,"")))</f>
        <v/>
      </c>
      <c r="AL345" s="40" t="str">
        <f t="shared" si="79"/>
        <v/>
      </c>
      <c r="AM345" s="50">
        <f t="shared" si="80"/>
        <v>0</v>
      </c>
      <c r="AN345" s="1"/>
      <c r="AO345" s="1"/>
      <c r="AP345" s="64" t="s">
        <v>49</v>
      </c>
      <c r="AQ345" s="1"/>
      <c r="AR345" s="1"/>
      <c r="AS345" s="1"/>
      <c r="BJ345" s="229">
        <v>1</v>
      </c>
    </row>
    <row r="346" spans="2:62" ht="20.100000000000001" customHeight="1" x14ac:dyDescent="0.25">
      <c r="B346" s="178">
        <f t="shared" si="69"/>
        <v>0</v>
      </c>
      <c r="C346" s="156"/>
      <c r="D346" s="157"/>
      <c r="E346" s="157"/>
      <c r="F346" s="157"/>
      <c r="G346" s="157"/>
      <c r="H346" s="157"/>
      <c r="I346" s="158"/>
      <c r="K346" s="255" t="str">
        <f t="shared" si="70"/>
        <v>►</v>
      </c>
      <c r="L346" s="341"/>
      <c r="M346" s="341"/>
      <c r="N346" s="341"/>
      <c r="O346" s="341"/>
      <c r="P346" s="341"/>
      <c r="Q346" s="1"/>
      <c r="R346" s="1"/>
      <c r="S346" s="77"/>
      <c r="T346" s="77"/>
      <c r="U346" s="77"/>
      <c r="V346" s="77"/>
      <c r="W346" s="1"/>
      <c r="X346" s="46" t="str">
        <f t="shared" si="74"/>
        <v/>
      </c>
      <c r="Y346" s="46" t="str">
        <f>IF(NOT(AND(LEFT(R346,1)="L",R346&lt;&gt;"LIGNE")),"",IF(UPPER(TRIM(W346))="QS","Qt. suffisante",IF(AJ346="","",IF(AF346="MASSE",IF(AJ346&gt;=1,"Kg","g"),IF(AF346="VOLUME",IF(AJ346&gt;=1,"L","cl"),IFERROR(VLOOKUP(UPPER(TRIM(V346)),AP4:AS49,4,FALSE),V346))))))</f>
        <v/>
      </c>
      <c r="Z346" s="78" t="str">
        <f t="shared" si="75"/>
        <v/>
      </c>
      <c r="AA346" s="45" t="str">
        <f>IF(NOT(AND(LEFT(R346,1)="L",R346&lt;&gt;"LIGNE")),"",IF(UPPER(TRIM(W346))="QS","Qt. suffisante",IF(AI346="","",IF(AF346="MASSE",IF(AI346&gt;=1,"Kg","g"),IF(AF346="VOLUME",IF(AI346&gt;=1,"L","cl"),IFERROR(VLOOKUP(UPPER(TRIM(V346)),AP4:AS49,4,FALSE),V346))))))</f>
        <v/>
      </c>
      <c r="AB346" s="47" t="str">
        <f t="shared" si="71"/>
        <v/>
      </c>
      <c r="AC346" s="47" t="str">
        <f t="shared" si="72"/>
        <v/>
      </c>
      <c r="AD346" s="47" t="str">
        <f t="shared" si="76"/>
        <v/>
      </c>
      <c r="AE346" s="1"/>
      <c r="AF346" s="48" t="str">
        <f>IF(NOT(AND(LEFT(R346,1)="L",R346&lt;&gt;"LIGNE")),"",IFERROR(VLOOKUP(UPPER(TRIM(V346)),AP4:AS49,2,FALSE),""))</f>
        <v/>
      </c>
      <c r="AG346" s="49" t="str">
        <f>IF(NOT(AND(LEFT(R346,1)="L",R346&lt;&gt;"LIGNE")),"",IFERROR(VLOOKUP(UPPER(TRIM(V346)),AP4:AS49,3,FALSE),""))</f>
        <v/>
      </c>
      <c r="AH346" s="49" t="str">
        <f t="shared" si="73"/>
        <v/>
      </c>
      <c r="AI346" s="49" t="str">
        <f t="shared" si="77"/>
        <v/>
      </c>
      <c r="AJ346" s="49" t="str">
        <f t="shared" si="78"/>
        <v/>
      </c>
      <c r="AK346" s="40" t="str">
        <f>IF(R346="RECETTE","",IF(R346="PRINCIPAL AUTEUR",IF(OR(S346="",T346="",V346="",W346="",S346=0),"",IFERROR(IF(OR(VLOOKUP(UPPER(TRIM(SUBSTITUTE(T346,CHAR(160)," "))),AP4:AS49,2,FALSE)&lt;&gt;VLOOKUP(UPPER(TRIM(SUBSTITUTE(W346,CHAR(160)," "))),AP4:AS49,2,FALSE),AND(VLOOKUP(UPPER(TRIM(SUBSTITUTE(T346,CHAR(160)," "))),AP4:AS49,2,FALSE)="AUTRE",UPPER(TRIM(SUBSTITUTE(T346,CHAR(160)," ")))&lt;&gt;UPPER(TRIM(SUBSTITUTE(W346,CHAR(160)," "))))),"",(V346*VLOOKUP(UPPER(TRIM(SUBSTITUTE(W346,CHAR(160)," "))),AP4:AS49,3,FALSE))/(S346*VLOOKUP(UPPER(TRIM(SUBSTITUTE(T346,CHAR(160)," "))),AP4:AS49,3,FALSE))),"")),IFERROR(AK345,"")))</f>
        <v/>
      </c>
      <c r="AL346" s="40" t="str">
        <f t="shared" si="79"/>
        <v/>
      </c>
      <c r="AM346" s="50">
        <f t="shared" si="80"/>
        <v>0</v>
      </c>
      <c r="AN346" s="1"/>
      <c r="AO346" s="1"/>
      <c r="AP346" s="64" t="s">
        <v>439</v>
      </c>
      <c r="AQ346" s="1"/>
      <c r="AR346" s="1"/>
      <c r="AS346" s="1"/>
      <c r="BJ346" s="229">
        <v>1</v>
      </c>
    </row>
    <row r="347" spans="2:62" ht="20.100000000000001" customHeight="1" x14ac:dyDescent="0.25">
      <c r="B347" s="178">
        <f t="shared" si="69"/>
        <v>0</v>
      </c>
      <c r="C347" s="156"/>
      <c r="D347" s="157"/>
      <c r="E347" s="157"/>
      <c r="F347" s="157"/>
      <c r="G347" s="157"/>
      <c r="H347" s="157"/>
      <c r="I347" s="158"/>
      <c r="K347" s="255" t="str">
        <f t="shared" si="70"/>
        <v>►</v>
      </c>
      <c r="L347" s="341"/>
      <c r="M347" s="341"/>
      <c r="N347" s="341"/>
      <c r="O347" s="341"/>
      <c r="P347" s="341"/>
      <c r="Q347" s="1"/>
      <c r="R347" s="1"/>
      <c r="S347" s="77"/>
      <c r="T347" s="77"/>
      <c r="U347" s="77"/>
      <c r="V347" s="77"/>
      <c r="W347" s="1"/>
      <c r="X347" s="46" t="str">
        <f t="shared" si="74"/>
        <v/>
      </c>
      <c r="Y347" s="46" t="str">
        <f>IF(NOT(AND(LEFT(R347,1)="L",R347&lt;&gt;"LIGNE")),"",IF(UPPER(TRIM(W347))="QS","Qt. suffisante",IF(AJ347="","",IF(AF347="MASSE",IF(AJ347&gt;=1,"Kg","g"),IF(AF347="VOLUME",IF(AJ347&gt;=1,"L","cl"),IFERROR(VLOOKUP(UPPER(TRIM(V347)),AP4:AS49,4,FALSE),V347))))))</f>
        <v/>
      </c>
      <c r="Z347" s="78" t="str">
        <f t="shared" si="75"/>
        <v/>
      </c>
      <c r="AA347" s="45" t="str">
        <f>IF(NOT(AND(LEFT(R347,1)="L",R347&lt;&gt;"LIGNE")),"",IF(UPPER(TRIM(W347))="QS","Qt. suffisante",IF(AI347="","",IF(AF347="MASSE",IF(AI347&gt;=1,"Kg","g"),IF(AF347="VOLUME",IF(AI347&gt;=1,"L","cl"),IFERROR(VLOOKUP(UPPER(TRIM(V347)),AP4:AS49,4,FALSE),V347))))))</f>
        <v/>
      </c>
      <c r="AB347" s="47" t="str">
        <f t="shared" si="71"/>
        <v/>
      </c>
      <c r="AC347" s="47" t="str">
        <f t="shared" si="72"/>
        <v/>
      </c>
      <c r="AD347" s="47" t="str">
        <f t="shared" si="76"/>
        <v/>
      </c>
      <c r="AE347" s="1"/>
      <c r="AF347" s="48" t="str">
        <f>IF(NOT(AND(LEFT(R347,1)="L",R347&lt;&gt;"LIGNE")),"",IFERROR(VLOOKUP(UPPER(TRIM(V347)),AP4:AS49,2,FALSE),""))</f>
        <v/>
      </c>
      <c r="AG347" s="49" t="str">
        <f>IF(NOT(AND(LEFT(R347,1)="L",R347&lt;&gt;"LIGNE")),"",IFERROR(VLOOKUP(UPPER(TRIM(V347)),AP4:AS49,3,FALSE),""))</f>
        <v/>
      </c>
      <c r="AH347" s="49" t="str">
        <f t="shared" si="73"/>
        <v/>
      </c>
      <c r="AI347" s="49" t="str">
        <f t="shared" si="77"/>
        <v/>
      </c>
      <c r="AJ347" s="49" t="str">
        <f t="shared" si="78"/>
        <v/>
      </c>
      <c r="AK347" s="40" t="str">
        <f>IF(R347="RECETTE","",IF(R347="PRINCIPAL AUTEUR",IF(OR(S347="",T347="",V347="",W347="",S347=0),"",IFERROR(IF(OR(VLOOKUP(UPPER(TRIM(SUBSTITUTE(T347,CHAR(160)," "))),AP4:AS49,2,FALSE)&lt;&gt;VLOOKUP(UPPER(TRIM(SUBSTITUTE(W347,CHAR(160)," "))),AP4:AS49,2,FALSE),AND(VLOOKUP(UPPER(TRIM(SUBSTITUTE(T347,CHAR(160)," "))),AP4:AS49,2,FALSE)="AUTRE",UPPER(TRIM(SUBSTITUTE(T347,CHAR(160)," ")))&lt;&gt;UPPER(TRIM(SUBSTITUTE(W347,CHAR(160)," "))))),"",(V347*VLOOKUP(UPPER(TRIM(SUBSTITUTE(W347,CHAR(160)," "))),AP4:AS49,3,FALSE))/(S347*VLOOKUP(UPPER(TRIM(SUBSTITUTE(T347,CHAR(160)," "))),AP4:AS49,3,FALSE))),"")),IFERROR(AK346,"")))</f>
        <v/>
      </c>
      <c r="AL347" s="40" t="str">
        <f t="shared" si="79"/>
        <v/>
      </c>
      <c r="AM347" s="50">
        <f t="shared" si="80"/>
        <v>0</v>
      </c>
      <c r="AN347" s="1"/>
      <c r="AO347" s="1"/>
      <c r="AP347" s="64" t="s">
        <v>52</v>
      </c>
      <c r="AQ347" s="1"/>
      <c r="AR347" s="1"/>
      <c r="AS347" s="1"/>
      <c r="BJ347" s="229">
        <v>1</v>
      </c>
    </row>
    <row r="348" spans="2:62" ht="20.100000000000001" customHeight="1" x14ac:dyDescent="0.25">
      <c r="B348" s="178">
        <f t="shared" si="69"/>
        <v>0</v>
      </c>
      <c r="C348" s="156"/>
      <c r="D348" s="157"/>
      <c r="E348" s="157"/>
      <c r="F348" s="157"/>
      <c r="G348" s="157"/>
      <c r="H348" s="157"/>
      <c r="I348" s="158"/>
      <c r="K348" s="255" t="str">
        <f t="shared" si="70"/>
        <v>►</v>
      </c>
      <c r="L348" s="341"/>
      <c r="M348" s="341"/>
      <c r="N348" s="341"/>
      <c r="O348" s="341"/>
      <c r="P348" s="341"/>
      <c r="Q348" s="1"/>
      <c r="R348" s="1"/>
      <c r="S348" s="77"/>
      <c r="T348" s="77"/>
      <c r="U348" s="77"/>
      <c r="V348" s="77"/>
      <c r="W348" s="1"/>
      <c r="X348" s="46" t="str">
        <f t="shared" si="74"/>
        <v/>
      </c>
      <c r="Y348" s="46" t="str">
        <f>IF(NOT(AND(LEFT(R348,1)="L",R348&lt;&gt;"LIGNE")),"",IF(UPPER(TRIM(W348))="QS","Qt. suffisante",IF(AJ348="","",IF(AF348="MASSE",IF(AJ348&gt;=1,"Kg","g"),IF(AF348="VOLUME",IF(AJ348&gt;=1,"L","cl"),IFERROR(VLOOKUP(UPPER(TRIM(V348)),AP4:AS49,4,FALSE),V348))))))</f>
        <v/>
      </c>
      <c r="Z348" s="78" t="str">
        <f t="shared" si="75"/>
        <v/>
      </c>
      <c r="AA348" s="45" t="str">
        <f>IF(NOT(AND(LEFT(R348,1)="L",R348&lt;&gt;"LIGNE")),"",IF(UPPER(TRIM(W348))="QS","Qt. suffisante",IF(AI348="","",IF(AF348="MASSE",IF(AI348&gt;=1,"Kg","g"),IF(AF348="VOLUME",IF(AI348&gt;=1,"L","cl"),IFERROR(VLOOKUP(UPPER(TRIM(V348)),AP4:AS49,4,FALSE),V348))))))</f>
        <v/>
      </c>
      <c r="AB348" s="47" t="str">
        <f t="shared" si="71"/>
        <v/>
      </c>
      <c r="AC348" s="47" t="str">
        <f t="shared" si="72"/>
        <v/>
      </c>
      <c r="AD348" s="47" t="str">
        <f t="shared" si="76"/>
        <v/>
      </c>
      <c r="AE348" s="1"/>
      <c r="AF348" s="48" t="str">
        <f>IF(NOT(AND(LEFT(R348,1)="L",R348&lt;&gt;"LIGNE")),"",IFERROR(VLOOKUP(UPPER(TRIM(V348)),AP4:AS49,2,FALSE),""))</f>
        <v/>
      </c>
      <c r="AG348" s="49" t="str">
        <f>IF(NOT(AND(LEFT(R348,1)="L",R348&lt;&gt;"LIGNE")),"",IFERROR(VLOOKUP(UPPER(TRIM(V348)),AP4:AS49,3,FALSE),""))</f>
        <v/>
      </c>
      <c r="AH348" s="49" t="str">
        <f t="shared" si="73"/>
        <v/>
      </c>
      <c r="AI348" s="49" t="str">
        <f t="shared" si="77"/>
        <v/>
      </c>
      <c r="AJ348" s="49" t="str">
        <f t="shared" si="78"/>
        <v/>
      </c>
      <c r="AK348" s="40" t="str">
        <f>IF(R348="RECETTE","",IF(R348="PRINCIPAL AUTEUR",IF(OR(S348="",T348="",V348="",W348="",S348=0),"",IFERROR(IF(OR(VLOOKUP(UPPER(TRIM(SUBSTITUTE(T348,CHAR(160)," "))),AP4:AS49,2,FALSE)&lt;&gt;VLOOKUP(UPPER(TRIM(SUBSTITUTE(W348,CHAR(160)," "))),AP4:AS49,2,FALSE),AND(VLOOKUP(UPPER(TRIM(SUBSTITUTE(T348,CHAR(160)," "))),AP4:AS49,2,FALSE)="AUTRE",UPPER(TRIM(SUBSTITUTE(T348,CHAR(160)," ")))&lt;&gt;UPPER(TRIM(SUBSTITUTE(W348,CHAR(160)," "))))),"",(V348*VLOOKUP(UPPER(TRIM(SUBSTITUTE(W348,CHAR(160)," "))),AP4:AS49,3,FALSE))/(S348*VLOOKUP(UPPER(TRIM(SUBSTITUTE(T348,CHAR(160)," "))),AP4:AS49,3,FALSE))),"")),IFERROR(AK347,"")))</f>
        <v/>
      </c>
      <c r="AL348" s="40" t="str">
        <f t="shared" si="79"/>
        <v/>
      </c>
      <c r="AM348" s="50">
        <f t="shared" si="80"/>
        <v>0</v>
      </c>
      <c r="AN348" s="1"/>
      <c r="AO348" s="1"/>
      <c r="AP348" s="64" t="s">
        <v>440</v>
      </c>
      <c r="AQ348" s="1"/>
      <c r="AR348" s="1"/>
      <c r="AS348" s="1"/>
      <c r="BJ348" s="229">
        <v>1</v>
      </c>
    </row>
    <row r="349" spans="2:62" ht="20.100000000000001" customHeight="1" x14ac:dyDescent="0.25">
      <c r="B349" s="178">
        <f t="shared" si="69"/>
        <v>0</v>
      </c>
      <c r="C349" s="156"/>
      <c r="D349" s="157"/>
      <c r="E349" s="157"/>
      <c r="F349" s="157"/>
      <c r="G349" s="157"/>
      <c r="H349" s="157"/>
      <c r="I349" s="158"/>
      <c r="K349" s="255" t="str">
        <f t="shared" si="70"/>
        <v>►</v>
      </c>
      <c r="L349" s="341"/>
      <c r="M349" s="341"/>
      <c r="N349" s="341"/>
      <c r="O349" s="341"/>
      <c r="P349" s="341"/>
      <c r="Q349" s="1"/>
      <c r="R349" s="1"/>
      <c r="S349" s="77"/>
      <c r="T349" s="77"/>
      <c r="U349" s="77"/>
      <c r="V349" s="77"/>
      <c r="W349" s="1"/>
      <c r="X349" s="46" t="str">
        <f t="shared" si="74"/>
        <v/>
      </c>
      <c r="Y349" s="46" t="str">
        <f>IF(NOT(AND(LEFT(R349,1)="L",R349&lt;&gt;"LIGNE")),"",IF(UPPER(TRIM(W349))="QS","Qt. suffisante",IF(AJ349="","",IF(AF349="MASSE",IF(AJ349&gt;=1,"Kg","g"),IF(AF349="VOLUME",IF(AJ349&gt;=1,"L","cl"),IFERROR(VLOOKUP(UPPER(TRIM(V349)),AP4:AS49,4,FALSE),V349))))))</f>
        <v/>
      </c>
      <c r="Z349" s="78" t="str">
        <f t="shared" si="75"/>
        <v/>
      </c>
      <c r="AA349" s="45" t="str">
        <f>IF(NOT(AND(LEFT(R349,1)="L",R349&lt;&gt;"LIGNE")),"",IF(UPPER(TRIM(W349))="QS","Qt. suffisante",IF(AI349="","",IF(AF349="MASSE",IF(AI349&gt;=1,"Kg","g"),IF(AF349="VOLUME",IF(AI349&gt;=1,"L","cl"),IFERROR(VLOOKUP(UPPER(TRIM(V349)),AP4:AS49,4,FALSE),V349))))))</f>
        <v/>
      </c>
      <c r="AB349" s="47" t="str">
        <f t="shared" si="71"/>
        <v/>
      </c>
      <c r="AC349" s="47" t="str">
        <f t="shared" si="72"/>
        <v/>
      </c>
      <c r="AD349" s="47" t="str">
        <f t="shared" si="76"/>
        <v/>
      </c>
      <c r="AE349" s="1"/>
      <c r="AF349" s="48" t="str">
        <f>IF(NOT(AND(LEFT(R349,1)="L",R349&lt;&gt;"LIGNE")),"",IFERROR(VLOOKUP(UPPER(TRIM(V349)),AP4:AS49,2,FALSE),""))</f>
        <v/>
      </c>
      <c r="AG349" s="49" t="str">
        <f>IF(NOT(AND(LEFT(R349,1)="L",R349&lt;&gt;"LIGNE")),"",IFERROR(VLOOKUP(UPPER(TRIM(V349)),AP4:AS49,3,FALSE),""))</f>
        <v/>
      </c>
      <c r="AH349" s="49" t="str">
        <f t="shared" si="73"/>
        <v/>
      </c>
      <c r="AI349" s="49" t="str">
        <f t="shared" si="77"/>
        <v/>
      </c>
      <c r="AJ349" s="49" t="str">
        <f t="shared" si="78"/>
        <v/>
      </c>
      <c r="AK349" s="40" t="str">
        <f>IF(R349="RECETTE","",IF(R349="PRINCIPAL AUTEUR",IF(OR(S349="",T349="",V349="",W349="",S349=0),"",IFERROR(IF(OR(VLOOKUP(UPPER(TRIM(SUBSTITUTE(T349,CHAR(160)," "))),AP4:AS49,2,FALSE)&lt;&gt;VLOOKUP(UPPER(TRIM(SUBSTITUTE(W349,CHAR(160)," "))),AP4:AS49,2,FALSE),AND(VLOOKUP(UPPER(TRIM(SUBSTITUTE(T349,CHAR(160)," "))),AP4:AS49,2,FALSE)="AUTRE",UPPER(TRIM(SUBSTITUTE(T349,CHAR(160)," ")))&lt;&gt;UPPER(TRIM(SUBSTITUTE(W349,CHAR(160)," "))))),"",(V349*VLOOKUP(UPPER(TRIM(SUBSTITUTE(W349,CHAR(160)," "))),AP4:AS49,3,FALSE))/(S349*VLOOKUP(UPPER(TRIM(SUBSTITUTE(T349,CHAR(160)," "))),AP4:AS49,3,FALSE))),"")),IFERROR(AK348,"")))</f>
        <v/>
      </c>
      <c r="AL349" s="40" t="str">
        <f t="shared" si="79"/>
        <v/>
      </c>
      <c r="AM349" s="50">
        <f t="shared" si="80"/>
        <v>0</v>
      </c>
      <c r="AN349" s="1"/>
      <c r="AO349" s="1"/>
      <c r="AP349" s="64" t="s">
        <v>441</v>
      </c>
      <c r="AQ349" s="1"/>
      <c r="AR349" s="1"/>
      <c r="AS349" s="1"/>
      <c r="BJ349" s="229">
        <v>1</v>
      </c>
    </row>
    <row r="350" spans="2:62" ht="20.100000000000001" customHeight="1" x14ac:dyDescent="0.25">
      <c r="B350" s="178">
        <f t="shared" si="69"/>
        <v>0</v>
      </c>
      <c r="C350" s="156"/>
      <c r="D350" s="157"/>
      <c r="E350" s="157"/>
      <c r="F350" s="157"/>
      <c r="G350" s="157"/>
      <c r="H350" s="157"/>
      <c r="I350" s="158"/>
      <c r="K350" s="255" t="str">
        <f t="shared" si="70"/>
        <v>►</v>
      </c>
      <c r="L350" s="341"/>
      <c r="M350" s="341"/>
      <c r="N350" s="341"/>
      <c r="O350" s="341"/>
      <c r="P350" s="341"/>
      <c r="Q350" s="1"/>
      <c r="R350" s="1"/>
      <c r="S350" s="77"/>
      <c r="T350" s="77"/>
      <c r="U350" s="77"/>
      <c r="V350" s="77"/>
      <c r="W350" s="1"/>
      <c r="X350" s="46" t="str">
        <f t="shared" si="74"/>
        <v/>
      </c>
      <c r="Y350" s="46" t="str">
        <f>IF(NOT(AND(LEFT(R350,1)="L",R350&lt;&gt;"LIGNE")),"",IF(UPPER(TRIM(W350))="QS","Qt. suffisante",IF(AJ350="","",IF(AF350="MASSE",IF(AJ350&gt;=1,"Kg","g"),IF(AF350="VOLUME",IF(AJ350&gt;=1,"L","cl"),IFERROR(VLOOKUP(UPPER(TRIM(V350)),AP4:AS49,4,FALSE),V350))))))</f>
        <v/>
      </c>
      <c r="Z350" s="78" t="str">
        <f t="shared" si="75"/>
        <v/>
      </c>
      <c r="AA350" s="45" t="str">
        <f>IF(NOT(AND(LEFT(R350,1)="L",R350&lt;&gt;"LIGNE")),"",IF(UPPER(TRIM(W350))="QS","Qt. suffisante",IF(AI350="","",IF(AF350="MASSE",IF(AI350&gt;=1,"Kg","g"),IF(AF350="VOLUME",IF(AI350&gt;=1,"L","cl"),IFERROR(VLOOKUP(UPPER(TRIM(V350)),AP4:AS49,4,FALSE),V350))))))</f>
        <v/>
      </c>
      <c r="AB350" s="47" t="str">
        <f t="shared" si="71"/>
        <v/>
      </c>
      <c r="AC350" s="47" t="str">
        <f t="shared" si="72"/>
        <v/>
      </c>
      <c r="AD350" s="47" t="str">
        <f t="shared" si="76"/>
        <v/>
      </c>
      <c r="AE350" s="1"/>
      <c r="AF350" s="48" t="str">
        <f>IF(NOT(AND(LEFT(R350,1)="L",R350&lt;&gt;"LIGNE")),"",IFERROR(VLOOKUP(UPPER(TRIM(V350)),AP4:AS49,2,FALSE),""))</f>
        <v/>
      </c>
      <c r="AG350" s="49" t="str">
        <f>IF(NOT(AND(LEFT(R350,1)="L",R350&lt;&gt;"LIGNE")),"",IFERROR(VLOOKUP(UPPER(TRIM(V350)),AP4:AS49,3,FALSE),""))</f>
        <v/>
      </c>
      <c r="AH350" s="49" t="str">
        <f t="shared" si="73"/>
        <v/>
      </c>
      <c r="AI350" s="49" t="str">
        <f t="shared" si="77"/>
        <v/>
      </c>
      <c r="AJ350" s="49" t="str">
        <f t="shared" si="78"/>
        <v/>
      </c>
      <c r="AK350" s="40" t="str">
        <f>IF(R350="RECETTE","",IF(R350="PRINCIPAL AUTEUR",IF(OR(S350="",T350="",V350="",W350="",S350=0),"",IFERROR(IF(OR(VLOOKUP(UPPER(TRIM(SUBSTITUTE(T350,CHAR(160)," "))),AP4:AS49,2,FALSE)&lt;&gt;VLOOKUP(UPPER(TRIM(SUBSTITUTE(W350,CHAR(160)," "))),AP4:AS49,2,FALSE),AND(VLOOKUP(UPPER(TRIM(SUBSTITUTE(T350,CHAR(160)," "))),AP4:AS49,2,FALSE)="AUTRE",UPPER(TRIM(SUBSTITUTE(T350,CHAR(160)," ")))&lt;&gt;UPPER(TRIM(SUBSTITUTE(W350,CHAR(160)," "))))),"",(V350*VLOOKUP(UPPER(TRIM(SUBSTITUTE(W350,CHAR(160)," "))),AP4:AS49,3,FALSE))/(S350*VLOOKUP(UPPER(TRIM(SUBSTITUTE(T350,CHAR(160)," "))),AP4:AS49,3,FALSE))),"")),IFERROR(AK349,"")))</f>
        <v/>
      </c>
      <c r="AL350" s="40" t="str">
        <f t="shared" si="79"/>
        <v/>
      </c>
      <c r="AM350" s="50">
        <f t="shared" si="80"/>
        <v>0</v>
      </c>
      <c r="AN350" s="1"/>
      <c r="AO350" s="1"/>
      <c r="AP350" s="64" t="s">
        <v>442</v>
      </c>
      <c r="AQ350" s="1"/>
      <c r="AR350" s="1"/>
      <c r="AS350" s="1"/>
      <c r="BJ350" s="229">
        <v>1</v>
      </c>
    </row>
    <row r="351" spans="2:62" ht="20.100000000000001" customHeight="1" x14ac:dyDescent="0.25">
      <c r="B351" s="178">
        <f t="shared" si="69"/>
        <v>0</v>
      </c>
      <c r="C351" s="156"/>
      <c r="D351" s="157"/>
      <c r="E351" s="157"/>
      <c r="F351" s="157"/>
      <c r="G351" s="157"/>
      <c r="H351" s="157"/>
      <c r="I351" s="158"/>
      <c r="K351" s="255" t="str">
        <f t="shared" si="70"/>
        <v>►</v>
      </c>
      <c r="L351" s="341"/>
      <c r="M351" s="341"/>
      <c r="N351" s="341"/>
      <c r="O351" s="341"/>
      <c r="P351" s="341"/>
      <c r="Q351" s="1"/>
      <c r="R351" s="1"/>
      <c r="S351" s="77"/>
      <c r="T351" s="77"/>
      <c r="U351" s="77"/>
      <c r="V351" s="77"/>
      <c r="W351" s="1"/>
      <c r="X351" s="46" t="str">
        <f t="shared" si="74"/>
        <v/>
      </c>
      <c r="Y351" s="46" t="str">
        <f>IF(NOT(AND(LEFT(R351,1)="L",R351&lt;&gt;"LIGNE")),"",IF(UPPER(TRIM(W351))="QS","Qt. suffisante",IF(AJ351="","",IF(AF351="MASSE",IF(AJ351&gt;=1,"Kg","g"),IF(AF351="VOLUME",IF(AJ351&gt;=1,"L","cl"),IFERROR(VLOOKUP(UPPER(TRIM(V351)),AP4:AS49,4,FALSE),V351))))))</f>
        <v/>
      </c>
      <c r="Z351" s="78" t="str">
        <f t="shared" si="75"/>
        <v/>
      </c>
      <c r="AA351" s="45" t="str">
        <f>IF(NOT(AND(LEFT(R351,1)="L",R351&lt;&gt;"LIGNE")),"",IF(UPPER(TRIM(W351))="QS","Qt. suffisante",IF(AI351="","",IF(AF351="MASSE",IF(AI351&gt;=1,"Kg","g"),IF(AF351="VOLUME",IF(AI351&gt;=1,"L","cl"),IFERROR(VLOOKUP(UPPER(TRIM(V351)),AP4:AS49,4,FALSE),V351))))))</f>
        <v/>
      </c>
      <c r="AB351" s="47" t="str">
        <f t="shared" si="71"/>
        <v/>
      </c>
      <c r="AC351" s="47" t="str">
        <f t="shared" si="72"/>
        <v/>
      </c>
      <c r="AD351" s="47" t="str">
        <f t="shared" si="76"/>
        <v/>
      </c>
      <c r="AE351" s="1"/>
      <c r="AF351" s="48" t="str">
        <f>IF(NOT(AND(LEFT(R351,1)="L",R351&lt;&gt;"LIGNE")),"",IFERROR(VLOOKUP(UPPER(TRIM(V351)),AP4:AS49,2,FALSE),""))</f>
        <v/>
      </c>
      <c r="AG351" s="49" t="str">
        <f>IF(NOT(AND(LEFT(R351,1)="L",R351&lt;&gt;"LIGNE")),"",IFERROR(VLOOKUP(UPPER(TRIM(V351)),AP4:AS49,3,FALSE),""))</f>
        <v/>
      </c>
      <c r="AH351" s="49" t="str">
        <f t="shared" si="73"/>
        <v/>
      </c>
      <c r="AI351" s="49" t="str">
        <f t="shared" si="77"/>
        <v/>
      </c>
      <c r="AJ351" s="49" t="str">
        <f t="shared" si="78"/>
        <v/>
      </c>
      <c r="AK351" s="40" t="str">
        <f>IF(R351="RECETTE","",IF(R351="PRINCIPAL AUTEUR",IF(OR(S351="",T351="",V351="",W351="",S351=0),"",IFERROR(IF(OR(VLOOKUP(UPPER(TRIM(SUBSTITUTE(T351,CHAR(160)," "))),AP4:AS49,2,FALSE)&lt;&gt;VLOOKUP(UPPER(TRIM(SUBSTITUTE(W351,CHAR(160)," "))),AP4:AS49,2,FALSE),AND(VLOOKUP(UPPER(TRIM(SUBSTITUTE(T351,CHAR(160)," "))),AP4:AS49,2,FALSE)="AUTRE",UPPER(TRIM(SUBSTITUTE(T351,CHAR(160)," ")))&lt;&gt;UPPER(TRIM(SUBSTITUTE(W351,CHAR(160)," "))))),"",(V351*VLOOKUP(UPPER(TRIM(SUBSTITUTE(W351,CHAR(160)," "))),AP4:AS49,3,FALSE))/(S351*VLOOKUP(UPPER(TRIM(SUBSTITUTE(T351,CHAR(160)," "))),AP4:AS49,3,FALSE))),"")),IFERROR(AK350,"")))</f>
        <v/>
      </c>
      <c r="AL351" s="40" t="str">
        <f t="shared" si="79"/>
        <v/>
      </c>
      <c r="AM351" s="50">
        <f t="shared" si="80"/>
        <v>0</v>
      </c>
      <c r="AN351" s="1"/>
      <c r="AO351" s="1"/>
      <c r="AP351" s="64" t="s">
        <v>443</v>
      </c>
      <c r="AQ351" s="1"/>
      <c r="AR351" s="1"/>
      <c r="AS351" s="1"/>
      <c r="BJ351" s="229">
        <v>1</v>
      </c>
    </row>
    <row r="352" spans="2:62" ht="20.100000000000001" customHeight="1" x14ac:dyDescent="0.25">
      <c r="B352" s="178">
        <f t="shared" si="69"/>
        <v>0</v>
      </c>
      <c r="C352" s="156"/>
      <c r="D352" s="157"/>
      <c r="E352" s="157"/>
      <c r="F352" s="157"/>
      <c r="G352" s="157"/>
      <c r="H352" s="157"/>
      <c r="I352" s="158"/>
      <c r="K352" s="255" t="str">
        <f t="shared" si="70"/>
        <v>►</v>
      </c>
      <c r="L352" s="341"/>
      <c r="M352" s="341"/>
      <c r="N352" s="341"/>
      <c r="O352" s="341"/>
      <c r="P352" s="341"/>
      <c r="Q352" s="1"/>
      <c r="R352" s="1"/>
      <c r="S352" s="77"/>
      <c r="T352" s="77"/>
      <c r="U352" s="77"/>
      <c r="V352" s="77"/>
      <c r="W352" s="1"/>
      <c r="X352" s="46" t="str">
        <f t="shared" si="74"/>
        <v/>
      </c>
      <c r="Y352" s="46" t="str">
        <f>IF(NOT(AND(LEFT(R352,1)="L",R352&lt;&gt;"LIGNE")),"",IF(UPPER(TRIM(W352))="QS","Qt. suffisante",IF(AJ352="","",IF(AF352="MASSE",IF(AJ352&gt;=1,"Kg","g"),IF(AF352="VOLUME",IF(AJ352&gt;=1,"L","cl"),IFERROR(VLOOKUP(UPPER(TRIM(V352)),AP4:AS49,4,FALSE),V352))))))</f>
        <v/>
      </c>
      <c r="Z352" s="78" t="str">
        <f t="shared" si="75"/>
        <v/>
      </c>
      <c r="AA352" s="45" t="str">
        <f>IF(NOT(AND(LEFT(R352,1)="L",R352&lt;&gt;"LIGNE")),"",IF(UPPER(TRIM(W352))="QS","Qt. suffisante",IF(AI352="","",IF(AF352="MASSE",IF(AI352&gt;=1,"Kg","g"),IF(AF352="VOLUME",IF(AI352&gt;=1,"L","cl"),IFERROR(VLOOKUP(UPPER(TRIM(V352)),AP4:AS49,4,FALSE),V352))))))</f>
        <v/>
      </c>
      <c r="AB352" s="47" t="str">
        <f t="shared" si="71"/>
        <v/>
      </c>
      <c r="AC352" s="47" t="str">
        <f t="shared" si="72"/>
        <v/>
      </c>
      <c r="AD352" s="47" t="str">
        <f t="shared" si="76"/>
        <v/>
      </c>
      <c r="AE352" s="1"/>
      <c r="AF352" s="48" t="str">
        <f>IF(NOT(AND(LEFT(R352,1)="L",R352&lt;&gt;"LIGNE")),"",IFERROR(VLOOKUP(UPPER(TRIM(V352)),AP4:AS49,2,FALSE),""))</f>
        <v/>
      </c>
      <c r="AG352" s="49" t="str">
        <f>IF(NOT(AND(LEFT(R352,1)="L",R352&lt;&gt;"LIGNE")),"",IFERROR(VLOOKUP(UPPER(TRIM(V352)),AP4:AS49,3,FALSE),""))</f>
        <v/>
      </c>
      <c r="AH352" s="49" t="str">
        <f t="shared" si="73"/>
        <v/>
      </c>
      <c r="AI352" s="49" t="str">
        <f t="shared" si="77"/>
        <v/>
      </c>
      <c r="AJ352" s="49" t="str">
        <f t="shared" si="78"/>
        <v/>
      </c>
      <c r="AK352" s="40" t="str">
        <f>IF(R352="RECETTE","",IF(R352="PRINCIPAL AUTEUR",IF(OR(S352="",T352="",V352="",W352="",S352=0),"",IFERROR(IF(OR(VLOOKUP(UPPER(TRIM(SUBSTITUTE(T352,CHAR(160)," "))),AP4:AS49,2,FALSE)&lt;&gt;VLOOKUP(UPPER(TRIM(SUBSTITUTE(W352,CHAR(160)," "))),AP4:AS49,2,FALSE),AND(VLOOKUP(UPPER(TRIM(SUBSTITUTE(T352,CHAR(160)," "))),AP4:AS49,2,FALSE)="AUTRE",UPPER(TRIM(SUBSTITUTE(T352,CHAR(160)," ")))&lt;&gt;UPPER(TRIM(SUBSTITUTE(W352,CHAR(160)," "))))),"",(V352*VLOOKUP(UPPER(TRIM(SUBSTITUTE(W352,CHAR(160)," "))),AP4:AS49,3,FALSE))/(S352*VLOOKUP(UPPER(TRIM(SUBSTITUTE(T352,CHAR(160)," "))),AP4:AS49,3,FALSE))),"")),IFERROR(AK351,"")))</f>
        <v/>
      </c>
      <c r="AL352" s="40" t="str">
        <f t="shared" si="79"/>
        <v/>
      </c>
      <c r="AM352" s="50">
        <f t="shared" si="80"/>
        <v>0</v>
      </c>
      <c r="AN352" s="1"/>
      <c r="AO352" s="1"/>
      <c r="AP352" s="64" t="s">
        <v>367</v>
      </c>
      <c r="AQ352" s="1"/>
      <c r="AR352" s="1"/>
      <c r="AS352" s="1"/>
      <c r="BJ352" s="229">
        <v>1</v>
      </c>
    </row>
    <row r="353" spans="2:62" ht="20.100000000000001" customHeight="1" x14ac:dyDescent="0.25">
      <c r="B353" s="178">
        <f t="shared" si="69"/>
        <v>0</v>
      </c>
      <c r="C353" s="156"/>
      <c r="D353" s="157"/>
      <c r="E353" s="157"/>
      <c r="F353" s="157"/>
      <c r="G353" s="157"/>
      <c r="H353" s="157"/>
      <c r="I353" s="158"/>
      <c r="K353" s="255" t="str">
        <f t="shared" si="70"/>
        <v>►</v>
      </c>
      <c r="L353" s="341"/>
      <c r="M353" s="341"/>
      <c r="N353" s="341"/>
      <c r="O353" s="341"/>
      <c r="P353" s="341"/>
      <c r="Q353" s="1"/>
      <c r="R353" s="1"/>
      <c r="S353" s="77"/>
      <c r="T353" s="77"/>
      <c r="U353" s="77"/>
      <c r="V353" s="77"/>
      <c r="W353" s="1"/>
      <c r="X353" s="46" t="str">
        <f t="shared" si="74"/>
        <v/>
      </c>
      <c r="Y353" s="46" t="str">
        <f>IF(NOT(AND(LEFT(R353,1)="L",R353&lt;&gt;"LIGNE")),"",IF(UPPER(TRIM(W353))="QS","Qt. suffisante",IF(AJ353="","",IF(AF353="MASSE",IF(AJ353&gt;=1,"Kg","g"),IF(AF353="VOLUME",IF(AJ353&gt;=1,"L","cl"),IFERROR(VLOOKUP(UPPER(TRIM(V353)),AP4:AS49,4,FALSE),V353))))))</f>
        <v/>
      </c>
      <c r="Z353" s="78" t="str">
        <f t="shared" si="75"/>
        <v/>
      </c>
      <c r="AA353" s="45" t="str">
        <f>IF(NOT(AND(LEFT(R353,1)="L",R353&lt;&gt;"LIGNE")),"",IF(UPPER(TRIM(W353))="QS","Qt. suffisante",IF(AI353="","",IF(AF353="MASSE",IF(AI353&gt;=1,"Kg","g"),IF(AF353="VOLUME",IF(AI353&gt;=1,"L","cl"),IFERROR(VLOOKUP(UPPER(TRIM(V353)),AP4:AS49,4,FALSE),V353))))))</f>
        <v/>
      </c>
      <c r="AB353" s="47" t="str">
        <f t="shared" si="71"/>
        <v/>
      </c>
      <c r="AC353" s="47" t="str">
        <f t="shared" si="72"/>
        <v/>
      </c>
      <c r="AD353" s="47" t="str">
        <f t="shared" si="76"/>
        <v/>
      </c>
      <c r="AE353" s="1"/>
      <c r="AF353" s="48" t="str">
        <f>IF(NOT(AND(LEFT(R353,1)="L",R353&lt;&gt;"LIGNE")),"",IFERROR(VLOOKUP(UPPER(TRIM(V353)),AP4:AS49,2,FALSE),""))</f>
        <v/>
      </c>
      <c r="AG353" s="49" t="str">
        <f>IF(NOT(AND(LEFT(R353,1)="L",R353&lt;&gt;"LIGNE")),"",IFERROR(VLOOKUP(UPPER(TRIM(V353)),AP4:AS49,3,FALSE),""))</f>
        <v/>
      </c>
      <c r="AH353" s="49" t="str">
        <f t="shared" si="73"/>
        <v/>
      </c>
      <c r="AI353" s="49" t="str">
        <f t="shared" si="77"/>
        <v/>
      </c>
      <c r="AJ353" s="49" t="str">
        <f t="shared" si="78"/>
        <v/>
      </c>
      <c r="AK353" s="40" t="str">
        <f>IF(R353="RECETTE","",IF(R353="PRINCIPAL AUTEUR",IF(OR(S353="",T353="",V353="",W353="",S353=0),"",IFERROR(IF(OR(VLOOKUP(UPPER(TRIM(SUBSTITUTE(T353,CHAR(160)," "))),AP4:AS49,2,FALSE)&lt;&gt;VLOOKUP(UPPER(TRIM(SUBSTITUTE(W353,CHAR(160)," "))),AP4:AS49,2,FALSE),AND(VLOOKUP(UPPER(TRIM(SUBSTITUTE(T353,CHAR(160)," "))),AP4:AS49,2,FALSE)="AUTRE",UPPER(TRIM(SUBSTITUTE(T353,CHAR(160)," ")))&lt;&gt;UPPER(TRIM(SUBSTITUTE(W353,CHAR(160)," "))))),"",(V353*VLOOKUP(UPPER(TRIM(SUBSTITUTE(W353,CHAR(160)," "))),AP4:AS49,3,FALSE))/(S353*VLOOKUP(UPPER(TRIM(SUBSTITUTE(T353,CHAR(160)," "))),AP4:AS49,3,FALSE))),"")),IFERROR(AK352,"")))</f>
        <v/>
      </c>
      <c r="AL353" s="40" t="str">
        <f t="shared" si="79"/>
        <v/>
      </c>
      <c r="AM353" s="50">
        <f t="shared" si="80"/>
        <v>0</v>
      </c>
      <c r="AN353" s="1"/>
      <c r="AO353" s="1"/>
      <c r="AP353" s="65" t="s">
        <v>444</v>
      </c>
      <c r="AQ353" s="1"/>
      <c r="AR353" s="1"/>
      <c r="AS353" s="1"/>
      <c r="BJ353" s="229">
        <v>1</v>
      </c>
    </row>
    <row r="354" spans="2:62" ht="20.100000000000001" customHeight="1" x14ac:dyDescent="0.25">
      <c r="B354" s="178">
        <f t="shared" si="69"/>
        <v>0</v>
      </c>
      <c r="C354" s="156"/>
      <c r="D354" s="157"/>
      <c r="E354" s="157"/>
      <c r="F354" s="157"/>
      <c r="G354" s="157"/>
      <c r="H354" s="157"/>
      <c r="I354" s="158"/>
      <c r="K354" s="255" t="str">
        <f t="shared" si="70"/>
        <v>►</v>
      </c>
      <c r="L354" s="341"/>
      <c r="M354" s="341"/>
      <c r="N354" s="341"/>
      <c r="O354" s="341"/>
      <c r="P354" s="341"/>
      <c r="Q354" s="1"/>
      <c r="R354" s="1"/>
      <c r="S354" s="77"/>
      <c r="T354" s="77"/>
      <c r="U354" s="77"/>
      <c r="V354" s="77"/>
      <c r="W354" s="1"/>
      <c r="X354" s="46" t="str">
        <f t="shared" si="74"/>
        <v/>
      </c>
      <c r="Y354" s="46" t="str">
        <f>IF(NOT(AND(LEFT(R354,1)="L",R354&lt;&gt;"LIGNE")),"",IF(UPPER(TRIM(W354))="QS","Qt. suffisante",IF(AJ354="","",IF(AF354="MASSE",IF(AJ354&gt;=1,"Kg","g"),IF(AF354="VOLUME",IF(AJ354&gt;=1,"L","cl"),IFERROR(VLOOKUP(UPPER(TRIM(V354)),AP4:AS49,4,FALSE),V354))))))</f>
        <v/>
      </c>
      <c r="Z354" s="78" t="str">
        <f t="shared" si="75"/>
        <v/>
      </c>
      <c r="AA354" s="45" t="str">
        <f>IF(NOT(AND(LEFT(R354,1)="L",R354&lt;&gt;"LIGNE")),"",IF(UPPER(TRIM(W354))="QS","Qt. suffisante",IF(AI354="","",IF(AF354="MASSE",IF(AI354&gt;=1,"Kg","g"),IF(AF354="VOLUME",IF(AI354&gt;=1,"L","cl"),IFERROR(VLOOKUP(UPPER(TRIM(V354)),AP4:AS49,4,FALSE),V354))))))</f>
        <v/>
      </c>
      <c r="AB354" s="47" t="str">
        <f t="shared" si="71"/>
        <v/>
      </c>
      <c r="AC354" s="47" t="str">
        <f t="shared" si="72"/>
        <v/>
      </c>
      <c r="AD354" s="47" t="str">
        <f t="shared" si="76"/>
        <v/>
      </c>
      <c r="AE354" s="1"/>
      <c r="AF354" s="48" t="str">
        <f>IF(NOT(AND(LEFT(R354,1)="L",R354&lt;&gt;"LIGNE")),"",IFERROR(VLOOKUP(UPPER(TRIM(V354)),AP4:AS49,2,FALSE),""))</f>
        <v/>
      </c>
      <c r="AG354" s="49" t="str">
        <f>IF(NOT(AND(LEFT(R354,1)="L",R354&lt;&gt;"LIGNE")),"",IFERROR(VLOOKUP(UPPER(TRIM(V354)),AP4:AS49,3,FALSE),""))</f>
        <v/>
      </c>
      <c r="AH354" s="49" t="str">
        <f t="shared" si="73"/>
        <v/>
      </c>
      <c r="AI354" s="49" t="str">
        <f t="shared" si="77"/>
        <v/>
      </c>
      <c r="AJ354" s="49" t="str">
        <f t="shared" si="78"/>
        <v/>
      </c>
      <c r="AK354" s="40" t="str">
        <f>IF(R354="RECETTE","",IF(R354="PRINCIPAL AUTEUR",IF(OR(S354="",T354="",V354="",W354="",S354=0),"",IFERROR(IF(OR(VLOOKUP(UPPER(TRIM(SUBSTITUTE(T354,CHAR(160)," "))),AP4:AS49,2,FALSE)&lt;&gt;VLOOKUP(UPPER(TRIM(SUBSTITUTE(W354,CHAR(160)," "))),AP4:AS49,2,FALSE),AND(VLOOKUP(UPPER(TRIM(SUBSTITUTE(T354,CHAR(160)," "))),AP4:AS49,2,FALSE)="AUTRE",UPPER(TRIM(SUBSTITUTE(T354,CHAR(160)," ")))&lt;&gt;UPPER(TRIM(SUBSTITUTE(W354,CHAR(160)," "))))),"",(V354*VLOOKUP(UPPER(TRIM(SUBSTITUTE(W354,CHAR(160)," "))),AP4:AS49,3,FALSE))/(S354*VLOOKUP(UPPER(TRIM(SUBSTITUTE(T354,CHAR(160)," "))),AP4:AS49,3,FALSE))),"")),IFERROR(AK353,"")))</f>
        <v/>
      </c>
      <c r="AL354" s="40" t="str">
        <f t="shared" si="79"/>
        <v/>
      </c>
      <c r="AM354" s="50">
        <f t="shared" si="80"/>
        <v>0</v>
      </c>
      <c r="AN354" s="1"/>
      <c r="AO354" s="1"/>
      <c r="AP354" s="60" t="s">
        <v>62</v>
      </c>
      <c r="AQ354" s="1"/>
      <c r="AR354" s="1"/>
      <c r="AS354" s="1"/>
      <c r="BJ354" s="229">
        <v>1</v>
      </c>
    </row>
    <row r="355" spans="2:62" ht="20.100000000000001" customHeight="1" x14ac:dyDescent="0.25">
      <c r="B355" s="178">
        <f t="shared" si="69"/>
        <v>0</v>
      </c>
      <c r="C355" s="156"/>
      <c r="D355" s="157"/>
      <c r="E355" s="157"/>
      <c r="F355" s="157"/>
      <c r="G355" s="157"/>
      <c r="H355" s="157"/>
      <c r="I355" s="158"/>
      <c r="K355" s="255" t="str">
        <f t="shared" si="70"/>
        <v>►</v>
      </c>
      <c r="L355" s="341"/>
      <c r="M355" s="341"/>
      <c r="N355" s="341"/>
      <c r="O355" s="341"/>
      <c r="P355" s="341"/>
      <c r="Q355" s="1"/>
      <c r="R355" s="1"/>
      <c r="S355" s="77"/>
      <c r="T355" s="77"/>
      <c r="U355" s="77"/>
      <c r="V355" s="77"/>
      <c r="W355" s="1"/>
      <c r="X355" s="46" t="str">
        <f t="shared" si="74"/>
        <v/>
      </c>
      <c r="Y355" s="46" t="str">
        <f>IF(NOT(AND(LEFT(R355,1)="L",R355&lt;&gt;"LIGNE")),"",IF(UPPER(TRIM(W355))="QS","Qt. suffisante",IF(AJ355="","",IF(AF355="MASSE",IF(AJ355&gt;=1,"Kg","g"),IF(AF355="VOLUME",IF(AJ355&gt;=1,"L","cl"),IFERROR(VLOOKUP(UPPER(TRIM(V355)),AP4:AS49,4,FALSE),V355))))))</f>
        <v/>
      </c>
      <c r="Z355" s="78" t="str">
        <f t="shared" si="75"/>
        <v/>
      </c>
      <c r="AA355" s="45" t="str">
        <f>IF(NOT(AND(LEFT(R355,1)="L",R355&lt;&gt;"LIGNE")),"",IF(UPPER(TRIM(W355))="QS","Qt. suffisante",IF(AI355="","",IF(AF355="MASSE",IF(AI355&gt;=1,"Kg","g"),IF(AF355="VOLUME",IF(AI355&gt;=1,"L","cl"),IFERROR(VLOOKUP(UPPER(TRIM(V355)),AP4:AS49,4,FALSE),V355))))))</f>
        <v/>
      </c>
      <c r="AB355" s="47" t="str">
        <f t="shared" si="71"/>
        <v/>
      </c>
      <c r="AC355" s="47" t="str">
        <f t="shared" si="72"/>
        <v/>
      </c>
      <c r="AD355" s="47" t="str">
        <f t="shared" si="76"/>
        <v/>
      </c>
      <c r="AE355" s="1"/>
      <c r="AF355" s="48" t="str">
        <f>IF(NOT(AND(LEFT(R355,1)="L",R355&lt;&gt;"LIGNE")),"",IFERROR(VLOOKUP(UPPER(TRIM(V355)),AP4:AS49,2,FALSE),""))</f>
        <v/>
      </c>
      <c r="AG355" s="49" t="str">
        <f>IF(NOT(AND(LEFT(R355,1)="L",R355&lt;&gt;"LIGNE")),"",IFERROR(VLOOKUP(UPPER(TRIM(V355)),AP4:AS49,3,FALSE),""))</f>
        <v/>
      </c>
      <c r="AH355" s="49" t="str">
        <f t="shared" si="73"/>
        <v/>
      </c>
      <c r="AI355" s="49" t="str">
        <f t="shared" si="77"/>
        <v/>
      </c>
      <c r="AJ355" s="49" t="str">
        <f t="shared" si="78"/>
        <v/>
      </c>
      <c r="AK355" s="40" t="str">
        <f>IF(R355="RECETTE","",IF(R355="PRINCIPAL AUTEUR",IF(OR(S355="",T355="",V355="",W355="",S355=0),"",IFERROR(IF(OR(VLOOKUP(UPPER(TRIM(SUBSTITUTE(T355,CHAR(160)," "))),AP4:AS49,2,FALSE)&lt;&gt;VLOOKUP(UPPER(TRIM(SUBSTITUTE(W355,CHAR(160)," "))),AP4:AS49,2,FALSE),AND(VLOOKUP(UPPER(TRIM(SUBSTITUTE(T355,CHAR(160)," "))),AP4:AS49,2,FALSE)="AUTRE",UPPER(TRIM(SUBSTITUTE(T355,CHAR(160)," ")))&lt;&gt;UPPER(TRIM(SUBSTITUTE(W355,CHAR(160)," "))))),"",(V355*VLOOKUP(UPPER(TRIM(SUBSTITUTE(W355,CHAR(160)," "))),AP4:AS49,3,FALSE))/(S355*VLOOKUP(UPPER(TRIM(SUBSTITUTE(T355,CHAR(160)," "))),AP4:AS49,3,FALSE))),"")),IFERROR(AK354,"")))</f>
        <v/>
      </c>
      <c r="AL355" s="40" t="str">
        <f t="shared" si="79"/>
        <v/>
      </c>
      <c r="AM355" s="50">
        <f t="shared" si="80"/>
        <v>0</v>
      </c>
      <c r="AN355" s="1"/>
      <c r="AO355" s="1"/>
      <c r="AP355" s="65" t="s">
        <v>445</v>
      </c>
      <c r="AQ355" s="1"/>
      <c r="AR355" s="1"/>
      <c r="AS355" s="1"/>
      <c r="BJ355" s="229">
        <v>1</v>
      </c>
    </row>
    <row r="356" spans="2:62" ht="20.100000000000001" customHeight="1" x14ac:dyDescent="0.25">
      <c r="B356" s="178">
        <f t="shared" si="69"/>
        <v>0</v>
      </c>
      <c r="C356" s="156"/>
      <c r="D356" s="157"/>
      <c r="E356" s="157"/>
      <c r="F356" s="157"/>
      <c r="G356" s="157"/>
      <c r="H356" s="157"/>
      <c r="I356" s="158"/>
      <c r="K356" s="255" t="str">
        <f t="shared" si="70"/>
        <v>►</v>
      </c>
      <c r="L356" s="341"/>
      <c r="M356" s="341"/>
      <c r="N356" s="341"/>
      <c r="O356" s="341"/>
      <c r="P356" s="341"/>
      <c r="Q356" s="1"/>
      <c r="R356" s="1"/>
      <c r="S356" s="77"/>
      <c r="T356" s="77"/>
      <c r="U356" s="77"/>
      <c r="V356" s="77"/>
      <c r="W356" s="1"/>
      <c r="X356" s="46" t="str">
        <f t="shared" si="74"/>
        <v/>
      </c>
      <c r="Y356" s="46" t="str">
        <f>IF(NOT(AND(LEFT(R356,1)="L",R356&lt;&gt;"LIGNE")),"",IF(UPPER(TRIM(W356))="QS","Qt. suffisante",IF(AJ356="","",IF(AF356="MASSE",IF(AJ356&gt;=1,"Kg","g"),IF(AF356="VOLUME",IF(AJ356&gt;=1,"L","cl"),IFERROR(VLOOKUP(UPPER(TRIM(V356)),AP4:AS49,4,FALSE),V356))))))</f>
        <v/>
      </c>
      <c r="Z356" s="78" t="str">
        <f t="shared" si="75"/>
        <v/>
      </c>
      <c r="AA356" s="45" t="str">
        <f>IF(NOT(AND(LEFT(R356,1)="L",R356&lt;&gt;"LIGNE")),"",IF(UPPER(TRIM(W356))="QS","Qt. suffisante",IF(AI356="","",IF(AF356="MASSE",IF(AI356&gt;=1,"Kg","g"),IF(AF356="VOLUME",IF(AI356&gt;=1,"L","cl"),IFERROR(VLOOKUP(UPPER(TRIM(V356)),AP4:AS49,4,FALSE),V356))))))</f>
        <v/>
      </c>
      <c r="AB356" s="47" t="str">
        <f t="shared" si="71"/>
        <v/>
      </c>
      <c r="AC356" s="47" t="str">
        <f t="shared" si="72"/>
        <v/>
      </c>
      <c r="AD356" s="47" t="str">
        <f t="shared" si="76"/>
        <v/>
      </c>
      <c r="AE356" s="1"/>
      <c r="AF356" s="48" t="str">
        <f>IF(NOT(AND(LEFT(R356,1)="L",R356&lt;&gt;"LIGNE")),"",IFERROR(VLOOKUP(UPPER(TRIM(V356)),AP4:AS49,2,FALSE),""))</f>
        <v/>
      </c>
      <c r="AG356" s="49" t="str">
        <f>IF(NOT(AND(LEFT(R356,1)="L",R356&lt;&gt;"LIGNE")),"",IFERROR(VLOOKUP(UPPER(TRIM(V356)),AP4:AS49,3,FALSE),""))</f>
        <v/>
      </c>
      <c r="AH356" s="49" t="str">
        <f t="shared" si="73"/>
        <v/>
      </c>
      <c r="AI356" s="49" t="str">
        <f t="shared" si="77"/>
        <v/>
      </c>
      <c r="AJ356" s="49" t="str">
        <f t="shared" si="78"/>
        <v/>
      </c>
      <c r="AK356" s="40" t="str">
        <f>IF(R356="RECETTE","",IF(R356="PRINCIPAL AUTEUR",IF(OR(S356="",T356="",V356="",W356="",S356=0),"",IFERROR(IF(OR(VLOOKUP(UPPER(TRIM(SUBSTITUTE(T356,CHAR(160)," "))),AP4:AS49,2,FALSE)&lt;&gt;VLOOKUP(UPPER(TRIM(SUBSTITUTE(W356,CHAR(160)," "))),AP4:AS49,2,FALSE),AND(VLOOKUP(UPPER(TRIM(SUBSTITUTE(T356,CHAR(160)," "))),AP4:AS49,2,FALSE)="AUTRE",UPPER(TRIM(SUBSTITUTE(T356,CHAR(160)," ")))&lt;&gt;UPPER(TRIM(SUBSTITUTE(W356,CHAR(160)," "))))),"",(V356*VLOOKUP(UPPER(TRIM(SUBSTITUTE(W356,CHAR(160)," "))),AP4:AS49,3,FALSE))/(S356*VLOOKUP(UPPER(TRIM(SUBSTITUTE(T356,CHAR(160)," "))),AP4:AS49,3,FALSE))),"")),IFERROR(AK355,"")))</f>
        <v/>
      </c>
      <c r="AL356" s="40" t="str">
        <f t="shared" si="79"/>
        <v/>
      </c>
      <c r="AM356" s="50">
        <f t="shared" si="80"/>
        <v>0</v>
      </c>
      <c r="AN356" s="1"/>
      <c r="AO356" s="1"/>
      <c r="AP356" s="65" t="s">
        <v>446</v>
      </c>
      <c r="AQ356" s="1"/>
      <c r="AR356" s="1"/>
      <c r="AS356" s="1"/>
      <c r="BJ356" s="229">
        <v>1</v>
      </c>
    </row>
    <row r="357" spans="2:62" ht="20.100000000000001" customHeight="1" x14ac:dyDescent="0.25">
      <c r="B357" s="178">
        <f t="shared" si="69"/>
        <v>0</v>
      </c>
      <c r="C357" s="156"/>
      <c r="D357" s="157"/>
      <c r="E357" s="157"/>
      <c r="F357" s="157"/>
      <c r="G357" s="157"/>
      <c r="H357" s="157"/>
      <c r="I357" s="158"/>
      <c r="K357" s="255" t="str">
        <f t="shared" si="70"/>
        <v>►</v>
      </c>
      <c r="L357" s="341"/>
      <c r="M357" s="341"/>
      <c r="N357" s="341"/>
      <c r="O357" s="341"/>
      <c r="P357" s="341"/>
      <c r="Q357" s="1"/>
      <c r="R357" s="1"/>
      <c r="S357" s="77"/>
      <c r="T357" s="77"/>
      <c r="U357" s="77"/>
      <c r="V357" s="77"/>
      <c r="W357" s="1"/>
      <c r="X357" s="46" t="str">
        <f t="shared" si="74"/>
        <v/>
      </c>
      <c r="Y357" s="46" t="str">
        <f>IF(NOT(AND(LEFT(R357,1)="L",R357&lt;&gt;"LIGNE")),"",IF(UPPER(TRIM(W357))="QS","Qt. suffisante",IF(AJ357="","",IF(AF357="MASSE",IF(AJ357&gt;=1,"Kg","g"),IF(AF357="VOLUME",IF(AJ357&gt;=1,"L","cl"),IFERROR(VLOOKUP(UPPER(TRIM(V357)),AP4:AS49,4,FALSE),V357))))))</f>
        <v/>
      </c>
      <c r="Z357" s="78" t="str">
        <f t="shared" si="75"/>
        <v/>
      </c>
      <c r="AA357" s="45" t="str">
        <f>IF(NOT(AND(LEFT(R357,1)="L",R357&lt;&gt;"LIGNE")),"",IF(UPPER(TRIM(W357))="QS","Qt. suffisante",IF(AI357="","",IF(AF357="MASSE",IF(AI357&gt;=1,"Kg","g"),IF(AF357="VOLUME",IF(AI357&gt;=1,"L","cl"),IFERROR(VLOOKUP(UPPER(TRIM(V357)),AP4:AS49,4,FALSE),V357))))))</f>
        <v/>
      </c>
      <c r="AB357" s="47" t="str">
        <f t="shared" si="71"/>
        <v/>
      </c>
      <c r="AC357" s="47" t="str">
        <f t="shared" si="72"/>
        <v/>
      </c>
      <c r="AD357" s="47" t="str">
        <f t="shared" si="76"/>
        <v/>
      </c>
      <c r="AE357" s="1"/>
      <c r="AF357" s="48" t="str">
        <f>IF(NOT(AND(LEFT(R357,1)="L",R357&lt;&gt;"LIGNE")),"",IFERROR(VLOOKUP(UPPER(TRIM(V357)),AP4:AS49,2,FALSE),""))</f>
        <v/>
      </c>
      <c r="AG357" s="49" t="str">
        <f>IF(NOT(AND(LEFT(R357,1)="L",R357&lt;&gt;"LIGNE")),"",IFERROR(VLOOKUP(UPPER(TRIM(V357)),AP4:AS49,3,FALSE),""))</f>
        <v/>
      </c>
      <c r="AH357" s="49" t="str">
        <f t="shared" si="73"/>
        <v/>
      </c>
      <c r="AI357" s="49" t="str">
        <f t="shared" si="77"/>
        <v/>
      </c>
      <c r="AJ357" s="49" t="str">
        <f t="shared" si="78"/>
        <v/>
      </c>
      <c r="AK357" s="40" t="str">
        <f>IF(R357="RECETTE","",IF(R357="PRINCIPAL AUTEUR",IF(OR(S357="",T357="",V357="",W357="",S357=0),"",IFERROR(IF(OR(VLOOKUP(UPPER(TRIM(SUBSTITUTE(T357,CHAR(160)," "))),AP4:AS49,2,FALSE)&lt;&gt;VLOOKUP(UPPER(TRIM(SUBSTITUTE(W357,CHAR(160)," "))),AP4:AS49,2,FALSE),AND(VLOOKUP(UPPER(TRIM(SUBSTITUTE(T357,CHAR(160)," "))),AP4:AS49,2,FALSE)="AUTRE",UPPER(TRIM(SUBSTITUTE(T357,CHAR(160)," ")))&lt;&gt;UPPER(TRIM(SUBSTITUTE(W357,CHAR(160)," "))))),"",(V357*VLOOKUP(UPPER(TRIM(SUBSTITUTE(W357,CHAR(160)," "))),AP4:AS49,3,FALSE))/(S357*VLOOKUP(UPPER(TRIM(SUBSTITUTE(T357,CHAR(160)," "))),AP4:AS49,3,FALSE))),"")),IFERROR(AK356,"")))</f>
        <v/>
      </c>
      <c r="AL357" s="40" t="str">
        <f t="shared" si="79"/>
        <v/>
      </c>
      <c r="AM357" s="50">
        <f t="shared" si="80"/>
        <v>0</v>
      </c>
      <c r="AN357" s="1"/>
      <c r="AO357" s="1"/>
      <c r="AP357" s="65" t="s">
        <v>447</v>
      </c>
      <c r="AQ357" s="1"/>
      <c r="AR357" s="1"/>
      <c r="AS357" s="1"/>
      <c r="BJ357" s="229">
        <v>1</v>
      </c>
    </row>
    <row r="358" spans="2:62" ht="20.100000000000001" customHeight="1" x14ac:dyDescent="0.25">
      <c r="B358" s="178">
        <f t="shared" si="69"/>
        <v>0</v>
      </c>
      <c r="C358" s="156"/>
      <c r="D358" s="157"/>
      <c r="E358" s="157"/>
      <c r="F358" s="157"/>
      <c r="G358" s="157"/>
      <c r="H358" s="157"/>
      <c r="I358" s="158"/>
      <c r="K358" s="255" t="str">
        <f t="shared" si="70"/>
        <v>►</v>
      </c>
      <c r="L358" s="341"/>
      <c r="M358" s="341"/>
      <c r="N358" s="341"/>
      <c r="O358" s="341"/>
      <c r="P358" s="341"/>
      <c r="Q358" s="1"/>
      <c r="R358" s="1"/>
      <c r="S358" s="77"/>
      <c r="T358" s="77"/>
      <c r="U358" s="77"/>
      <c r="V358" s="77"/>
      <c r="W358" s="1"/>
      <c r="X358" s="46" t="str">
        <f t="shared" si="74"/>
        <v/>
      </c>
      <c r="Y358" s="46" t="str">
        <f>IF(NOT(AND(LEFT(R358,1)="L",R358&lt;&gt;"LIGNE")),"",IF(UPPER(TRIM(W358))="QS","Qt. suffisante",IF(AJ358="","",IF(AF358="MASSE",IF(AJ358&gt;=1,"Kg","g"),IF(AF358="VOLUME",IF(AJ358&gt;=1,"L","cl"),IFERROR(VLOOKUP(UPPER(TRIM(V358)),AP4:AS49,4,FALSE),V358))))))</f>
        <v/>
      </c>
      <c r="Z358" s="78" t="str">
        <f t="shared" si="75"/>
        <v/>
      </c>
      <c r="AA358" s="45" t="str">
        <f>IF(NOT(AND(LEFT(R358,1)="L",R358&lt;&gt;"LIGNE")),"",IF(UPPER(TRIM(W358))="QS","Qt. suffisante",IF(AI358="","",IF(AF358="MASSE",IF(AI358&gt;=1,"Kg","g"),IF(AF358="VOLUME",IF(AI358&gt;=1,"L","cl"),IFERROR(VLOOKUP(UPPER(TRIM(V358)),AP4:AS49,4,FALSE),V358))))))</f>
        <v/>
      </c>
      <c r="AB358" s="47" t="str">
        <f t="shared" si="71"/>
        <v/>
      </c>
      <c r="AC358" s="47" t="str">
        <f t="shared" si="72"/>
        <v/>
      </c>
      <c r="AD358" s="47" t="str">
        <f t="shared" si="76"/>
        <v/>
      </c>
      <c r="AE358" s="1"/>
      <c r="AF358" s="48" t="str">
        <f>IF(NOT(AND(LEFT(R358,1)="L",R358&lt;&gt;"LIGNE")),"",IFERROR(VLOOKUP(UPPER(TRIM(V358)),AP4:AS49,2,FALSE),""))</f>
        <v/>
      </c>
      <c r="AG358" s="49" t="str">
        <f>IF(NOT(AND(LEFT(R358,1)="L",R358&lt;&gt;"LIGNE")),"",IFERROR(VLOOKUP(UPPER(TRIM(V358)),AP4:AS49,3,FALSE),""))</f>
        <v/>
      </c>
      <c r="AH358" s="49" t="str">
        <f t="shared" si="73"/>
        <v/>
      </c>
      <c r="AI358" s="49" t="str">
        <f t="shared" si="77"/>
        <v/>
      </c>
      <c r="AJ358" s="49" t="str">
        <f t="shared" si="78"/>
        <v/>
      </c>
      <c r="AK358" s="40" t="str">
        <f>IF(R358="RECETTE","",IF(R358="PRINCIPAL AUTEUR",IF(OR(S358="",T358="",V358="",W358="",S358=0),"",IFERROR(IF(OR(VLOOKUP(UPPER(TRIM(SUBSTITUTE(T358,CHAR(160)," "))),AP4:AS49,2,FALSE)&lt;&gt;VLOOKUP(UPPER(TRIM(SUBSTITUTE(W358,CHAR(160)," "))),AP4:AS49,2,FALSE),AND(VLOOKUP(UPPER(TRIM(SUBSTITUTE(T358,CHAR(160)," "))),AP4:AS49,2,FALSE)="AUTRE",UPPER(TRIM(SUBSTITUTE(T358,CHAR(160)," ")))&lt;&gt;UPPER(TRIM(SUBSTITUTE(W358,CHAR(160)," "))))),"",(V358*VLOOKUP(UPPER(TRIM(SUBSTITUTE(W358,CHAR(160)," "))),AP4:AS49,3,FALSE))/(S358*VLOOKUP(UPPER(TRIM(SUBSTITUTE(T358,CHAR(160)," "))),AP4:AS49,3,FALSE))),"")),IFERROR(AK357,"")))</f>
        <v/>
      </c>
      <c r="AL358" s="40" t="str">
        <f t="shared" si="79"/>
        <v/>
      </c>
      <c r="AM358" s="50">
        <f t="shared" si="80"/>
        <v>0</v>
      </c>
      <c r="AN358" s="1"/>
      <c r="AO358" s="1"/>
      <c r="AP358" s="65" t="s">
        <v>448</v>
      </c>
      <c r="AQ358" s="1"/>
      <c r="AR358" s="1"/>
      <c r="AS358" s="1"/>
      <c r="BJ358" s="229">
        <v>1</v>
      </c>
    </row>
    <row r="359" spans="2:62" ht="20.100000000000001" customHeight="1" x14ac:dyDescent="0.25">
      <c r="B359" s="178">
        <f t="shared" ref="B359:B422" si="81">LEN(C359)+LEN(D359)+LEN(E359)+LEN(F359)+LEN(G359)+LEN(H359)+LEN(I359)</f>
        <v>0</v>
      </c>
      <c r="C359" s="156"/>
      <c r="D359" s="157"/>
      <c r="E359" s="157"/>
      <c r="F359" s="157"/>
      <c r="G359" s="157"/>
      <c r="H359" s="157"/>
      <c r="I359" s="158"/>
      <c r="K359" s="255" t="str">
        <f t="shared" si="70"/>
        <v>►</v>
      </c>
      <c r="L359" s="341"/>
      <c r="M359" s="341"/>
      <c r="N359" s="341"/>
      <c r="O359" s="341"/>
      <c r="P359" s="341"/>
      <c r="Q359" s="1"/>
      <c r="R359" s="1"/>
      <c r="S359" s="77"/>
      <c r="T359" s="77"/>
      <c r="U359" s="77"/>
      <c r="V359" s="77"/>
      <c r="W359" s="1"/>
      <c r="X359" s="46" t="str">
        <f t="shared" si="74"/>
        <v/>
      </c>
      <c r="Y359" s="46" t="str">
        <f>IF(NOT(AND(LEFT(R359,1)="L",R359&lt;&gt;"LIGNE")),"",IF(UPPER(TRIM(W359))="QS","Qt. suffisante",IF(AJ359="","",IF(AF359="MASSE",IF(AJ359&gt;=1,"Kg","g"),IF(AF359="VOLUME",IF(AJ359&gt;=1,"L","cl"),IFERROR(VLOOKUP(UPPER(TRIM(V359)),AP4:AS49,4,FALSE),V359))))))</f>
        <v/>
      </c>
      <c r="Z359" s="78" t="str">
        <f t="shared" si="75"/>
        <v/>
      </c>
      <c r="AA359" s="45" t="str">
        <f>IF(NOT(AND(LEFT(R359,1)="L",R359&lt;&gt;"LIGNE")),"",IF(UPPER(TRIM(W359))="QS","Qt. suffisante",IF(AI359="","",IF(AF359="MASSE",IF(AI359&gt;=1,"Kg","g"),IF(AF359="VOLUME",IF(AI359&gt;=1,"L","cl"),IFERROR(VLOOKUP(UPPER(TRIM(V359)),AP4:AS49,4,FALSE),V359))))))</f>
        <v/>
      </c>
      <c r="AB359" s="47" t="str">
        <f t="shared" si="71"/>
        <v/>
      </c>
      <c r="AC359" s="47" t="str">
        <f t="shared" si="72"/>
        <v/>
      </c>
      <c r="AD359" s="47" t="str">
        <f t="shared" si="76"/>
        <v/>
      </c>
      <c r="AE359" s="1"/>
      <c r="AF359" s="48" t="str">
        <f>IF(NOT(AND(LEFT(R359,1)="L",R359&lt;&gt;"LIGNE")),"",IFERROR(VLOOKUP(UPPER(TRIM(V359)),AP4:AS49,2,FALSE),""))</f>
        <v/>
      </c>
      <c r="AG359" s="49" t="str">
        <f>IF(NOT(AND(LEFT(R359,1)="L",R359&lt;&gt;"LIGNE")),"",IFERROR(VLOOKUP(UPPER(TRIM(V359)),AP4:AS49,3,FALSE),""))</f>
        <v/>
      </c>
      <c r="AH359" s="49" t="str">
        <f t="shared" si="73"/>
        <v/>
      </c>
      <c r="AI359" s="49" t="str">
        <f t="shared" si="77"/>
        <v/>
      </c>
      <c r="AJ359" s="49" t="str">
        <f t="shared" si="78"/>
        <v/>
      </c>
      <c r="AK359" s="40" t="str">
        <f>IF(R359="RECETTE","",IF(R359="PRINCIPAL AUTEUR",IF(OR(S359="",T359="",V359="",W359="",S359=0),"",IFERROR(IF(OR(VLOOKUP(UPPER(TRIM(SUBSTITUTE(T359,CHAR(160)," "))),AP4:AS49,2,FALSE)&lt;&gt;VLOOKUP(UPPER(TRIM(SUBSTITUTE(W359,CHAR(160)," "))),AP4:AS49,2,FALSE),AND(VLOOKUP(UPPER(TRIM(SUBSTITUTE(T359,CHAR(160)," "))),AP4:AS49,2,FALSE)="AUTRE",UPPER(TRIM(SUBSTITUTE(T359,CHAR(160)," ")))&lt;&gt;UPPER(TRIM(SUBSTITUTE(W359,CHAR(160)," "))))),"",(V359*VLOOKUP(UPPER(TRIM(SUBSTITUTE(W359,CHAR(160)," "))),AP4:AS49,3,FALSE))/(S359*VLOOKUP(UPPER(TRIM(SUBSTITUTE(T359,CHAR(160)," "))),AP4:AS49,3,FALSE))),"")),IFERROR(AK358,"")))</f>
        <v/>
      </c>
      <c r="AL359" s="40" t="str">
        <f t="shared" si="79"/>
        <v/>
      </c>
      <c r="AM359" s="50">
        <f t="shared" si="80"/>
        <v>0</v>
      </c>
      <c r="AN359" s="1"/>
      <c r="AO359" s="1"/>
      <c r="AP359" s="65" t="s">
        <v>449</v>
      </c>
      <c r="AQ359" s="1"/>
      <c r="AR359" s="1"/>
      <c r="AS359" s="1"/>
      <c r="BJ359" s="229">
        <v>1</v>
      </c>
    </row>
    <row r="360" spans="2:62" ht="20.100000000000001" customHeight="1" x14ac:dyDescent="0.25">
      <c r="B360" s="178">
        <f t="shared" si="81"/>
        <v>0</v>
      </c>
      <c r="C360" s="156"/>
      <c r="D360" s="157"/>
      <c r="E360" s="157"/>
      <c r="F360" s="157"/>
      <c r="G360" s="157"/>
      <c r="H360" s="157"/>
      <c r="I360" s="158"/>
      <c r="K360" s="255" t="str">
        <f t="shared" si="70"/>
        <v>►</v>
      </c>
      <c r="L360" s="341"/>
      <c r="M360" s="341"/>
      <c r="N360" s="341"/>
      <c r="O360" s="341"/>
      <c r="P360" s="341"/>
      <c r="Q360" s="1"/>
      <c r="R360" s="1"/>
      <c r="S360" s="77"/>
      <c r="T360" s="77"/>
      <c r="U360" s="77"/>
      <c r="V360" s="77"/>
      <c r="W360" s="1"/>
      <c r="X360" s="46" t="str">
        <f t="shared" si="74"/>
        <v/>
      </c>
      <c r="Y360" s="46" t="str">
        <f>IF(NOT(AND(LEFT(R360,1)="L",R360&lt;&gt;"LIGNE")),"",IF(UPPER(TRIM(W360))="QS","Qt. suffisante",IF(AJ360="","",IF(AF360="MASSE",IF(AJ360&gt;=1,"Kg","g"),IF(AF360="VOLUME",IF(AJ360&gt;=1,"L","cl"),IFERROR(VLOOKUP(UPPER(TRIM(V360)),AP4:AS49,4,FALSE),V360))))))</f>
        <v/>
      </c>
      <c r="Z360" s="78" t="str">
        <f t="shared" si="75"/>
        <v/>
      </c>
      <c r="AA360" s="45" t="str">
        <f>IF(NOT(AND(LEFT(R360,1)="L",R360&lt;&gt;"LIGNE")),"",IF(UPPER(TRIM(W360))="QS","Qt. suffisante",IF(AI360="","",IF(AF360="MASSE",IF(AI360&gt;=1,"Kg","g"),IF(AF360="VOLUME",IF(AI360&gt;=1,"L","cl"),IFERROR(VLOOKUP(UPPER(TRIM(V360)),AP4:AS49,4,FALSE),V360))))))</f>
        <v/>
      </c>
      <c r="AB360" s="47" t="str">
        <f t="shared" si="71"/>
        <v/>
      </c>
      <c r="AC360" s="47" t="str">
        <f t="shared" si="72"/>
        <v/>
      </c>
      <c r="AD360" s="47" t="str">
        <f t="shared" si="76"/>
        <v/>
      </c>
      <c r="AE360" s="1"/>
      <c r="AF360" s="48" t="str">
        <f>IF(NOT(AND(LEFT(R360,1)="L",R360&lt;&gt;"LIGNE")),"",IFERROR(VLOOKUP(UPPER(TRIM(V360)),AP4:AS49,2,FALSE),""))</f>
        <v/>
      </c>
      <c r="AG360" s="49" t="str">
        <f>IF(NOT(AND(LEFT(R360,1)="L",R360&lt;&gt;"LIGNE")),"",IFERROR(VLOOKUP(UPPER(TRIM(V360)),AP4:AS49,3,FALSE),""))</f>
        <v/>
      </c>
      <c r="AH360" s="49" t="str">
        <f t="shared" si="73"/>
        <v/>
      </c>
      <c r="AI360" s="49" t="str">
        <f t="shared" si="77"/>
        <v/>
      </c>
      <c r="AJ360" s="49" t="str">
        <f t="shared" si="78"/>
        <v/>
      </c>
      <c r="AK360" s="40" t="str">
        <f>IF(R360="RECETTE","",IF(R360="PRINCIPAL AUTEUR",IF(OR(S360="",T360="",V360="",W360="",S360=0),"",IFERROR(IF(OR(VLOOKUP(UPPER(TRIM(SUBSTITUTE(T360,CHAR(160)," "))),AP4:AS49,2,FALSE)&lt;&gt;VLOOKUP(UPPER(TRIM(SUBSTITUTE(W360,CHAR(160)," "))),AP4:AS49,2,FALSE),AND(VLOOKUP(UPPER(TRIM(SUBSTITUTE(T360,CHAR(160)," "))),AP4:AS49,2,FALSE)="AUTRE",UPPER(TRIM(SUBSTITUTE(T360,CHAR(160)," ")))&lt;&gt;UPPER(TRIM(SUBSTITUTE(W360,CHAR(160)," "))))),"",(V360*VLOOKUP(UPPER(TRIM(SUBSTITUTE(W360,CHAR(160)," "))),AP4:AS49,3,FALSE))/(S360*VLOOKUP(UPPER(TRIM(SUBSTITUTE(T360,CHAR(160)," "))),AP4:AS49,3,FALSE))),"")),IFERROR(AK359,"")))</f>
        <v/>
      </c>
      <c r="AL360" s="40" t="str">
        <f t="shared" si="79"/>
        <v/>
      </c>
      <c r="AM360" s="50">
        <f t="shared" si="80"/>
        <v>0</v>
      </c>
      <c r="AN360" s="1"/>
      <c r="AO360" s="1"/>
      <c r="AP360" s="65" t="s">
        <v>454</v>
      </c>
      <c r="AQ360" s="1"/>
      <c r="AR360" s="1"/>
      <c r="AS360" s="1"/>
      <c r="BJ360" s="229">
        <v>1</v>
      </c>
    </row>
    <row r="361" spans="2:62" ht="20.100000000000001" customHeight="1" x14ac:dyDescent="0.25">
      <c r="B361" s="178">
        <f t="shared" si="81"/>
        <v>0</v>
      </c>
      <c r="C361" s="156"/>
      <c r="D361" s="157"/>
      <c r="E361" s="157"/>
      <c r="F361" s="157"/>
      <c r="G361" s="157"/>
      <c r="H361" s="157"/>
      <c r="I361" s="158"/>
      <c r="K361" s="255" t="str">
        <f t="shared" si="70"/>
        <v>►</v>
      </c>
      <c r="L361" s="341"/>
      <c r="M361" s="341"/>
      <c r="N361" s="341"/>
      <c r="O361" s="341"/>
      <c r="P361" s="341"/>
      <c r="Q361" s="1"/>
      <c r="R361" s="1"/>
      <c r="S361" s="77"/>
      <c r="T361" s="77"/>
      <c r="U361" s="77"/>
      <c r="V361" s="77"/>
      <c r="W361" s="1"/>
      <c r="X361" s="46" t="str">
        <f t="shared" si="74"/>
        <v/>
      </c>
      <c r="Y361" s="46" t="str">
        <f>IF(NOT(AND(LEFT(R361,1)="L",R361&lt;&gt;"LIGNE")),"",IF(UPPER(TRIM(W361))="QS","Qt. suffisante",IF(AJ361="","",IF(AF361="MASSE",IF(AJ361&gt;=1,"Kg","g"),IF(AF361="VOLUME",IF(AJ361&gt;=1,"L","cl"),IFERROR(VLOOKUP(UPPER(TRIM(V361)),AP4:AS49,4,FALSE),V361))))))</f>
        <v/>
      </c>
      <c r="Z361" s="78" t="str">
        <f t="shared" si="75"/>
        <v/>
      </c>
      <c r="AA361" s="45" t="str">
        <f>IF(NOT(AND(LEFT(R361,1)="L",R361&lt;&gt;"LIGNE")),"",IF(UPPER(TRIM(W361))="QS","Qt. suffisante",IF(AI361="","",IF(AF361="MASSE",IF(AI361&gt;=1,"Kg","g"),IF(AF361="VOLUME",IF(AI361&gt;=1,"L","cl"),IFERROR(VLOOKUP(UPPER(TRIM(V361)),AP4:AS49,4,FALSE),V361))))))</f>
        <v/>
      </c>
      <c r="AB361" s="47" t="str">
        <f t="shared" si="71"/>
        <v/>
      </c>
      <c r="AC361" s="47" t="str">
        <f t="shared" si="72"/>
        <v/>
      </c>
      <c r="AD361" s="47" t="str">
        <f t="shared" si="76"/>
        <v/>
      </c>
      <c r="AE361" s="1"/>
      <c r="AF361" s="48" t="str">
        <f>IF(NOT(AND(LEFT(R361,1)="L",R361&lt;&gt;"LIGNE")),"",IFERROR(VLOOKUP(UPPER(TRIM(V361)),AP4:AS49,2,FALSE),""))</f>
        <v/>
      </c>
      <c r="AG361" s="49" t="str">
        <f>IF(NOT(AND(LEFT(R361,1)="L",R361&lt;&gt;"LIGNE")),"",IFERROR(VLOOKUP(UPPER(TRIM(V361)),AP4:AS49,3,FALSE),""))</f>
        <v/>
      </c>
      <c r="AH361" s="49" t="str">
        <f t="shared" si="73"/>
        <v/>
      </c>
      <c r="AI361" s="49" t="str">
        <f t="shared" si="77"/>
        <v/>
      </c>
      <c r="AJ361" s="49" t="str">
        <f t="shared" si="78"/>
        <v/>
      </c>
      <c r="AK361" s="40" t="str">
        <f>IF(R361="RECETTE","",IF(R361="PRINCIPAL AUTEUR",IF(OR(S361="",T361="",V361="",W361="",S361=0),"",IFERROR(IF(OR(VLOOKUP(UPPER(TRIM(SUBSTITUTE(T361,CHAR(160)," "))),AP4:AS49,2,FALSE)&lt;&gt;VLOOKUP(UPPER(TRIM(SUBSTITUTE(W361,CHAR(160)," "))),AP4:AS49,2,FALSE),AND(VLOOKUP(UPPER(TRIM(SUBSTITUTE(T361,CHAR(160)," "))),AP4:AS49,2,FALSE)="AUTRE",UPPER(TRIM(SUBSTITUTE(T361,CHAR(160)," ")))&lt;&gt;UPPER(TRIM(SUBSTITUTE(W361,CHAR(160)," "))))),"",(V361*VLOOKUP(UPPER(TRIM(SUBSTITUTE(W361,CHAR(160)," "))),AP4:AS49,3,FALSE))/(S361*VLOOKUP(UPPER(TRIM(SUBSTITUTE(T361,CHAR(160)," "))),AP4:AS49,3,FALSE))),"")),IFERROR(AK360,"")))</f>
        <v/>
      </c>
      <c r="AL361" s="40" t="str">
        <f t="shared" si="79"/>
        <v/>
      </c>
      <c r="AM361" s="50">
        <f t="shared" si="80"/>
        <v>0</v>
      </c>
      <c r="AN361" s="1"/>
      <c r="AO361" s="1"/>
      <c r="AP361" s="65" t="s">
        <v>455</v>
      </c>
      <c r="AQ361" s="1"/>
      <c r="AR361" s="1"/>
      <c r="AS361" s="1"/>
      <c r="BJ361" s="229">
        <v>1</v>
      </c>
    </row>
    <row r="362" spans="2:62" ht="20.100000000000001" customHeight="1" x14ac:dyDescent="0.25">
      <c r="B362" s="178">
        <f t="shared" si="81"/>
        <v>0</v>
      </c>
      <c r="C362" s="156"/>
      <c r="D362" s="157"/>
      <c r="E362" s="157"/>
      <c r="F362" s="157"/>
      <c r="G362" s="157"/>
      <c r="H362" s="157"/>
      <c r="I362" s="158"/>
      <c r="K362" s="255" t="str">
        <f t="shared" si="70"/>
        <v>►</v>
      </c>
      <c r="L362" s="341"/>
      <c r="M362" s="341"/>
      <c r="N362" s="341"/>
      <c r="O362" s="341"/>
      <c r="P362" s="341"/>
      <c r="Q362" s="1"/>
      <c r="R362" s="1"/>
      <c r="S362" s="77"/>
      <c r="T362" s="77"/>
      <c r="U362" s="77"/>
      <c r="V362" s="77"/>
      <c r="W362" s="1"/>
      <c r="X362" s="46" t="str">
        <f t="shared" si="74"/>
        <v/>
      </c>
      <c r="Y362" s="46" t="str">
        <f>IF(NOT(AND(LEFT(R362,1)="L",R362&lt;&gt;"LIGNE")),"",IF(UPPER(TRIM(W362))="QS","Qt. suffisante",IF(AJ362="","",IF(AF362="MASSE",IF(AJ362&gt;=1,"Kg","g"),IF(AF362="VOLUME",IF(AJ362&gt;=1,"L","cl"),IFERROR(VLOOKUP(UPPER(TRIM(V362)),AP4:AS49,4,FALSE),V362))))))</f>
        <v/>
      </c>
      <c r="Z362" s="78" t="str">
        <f t="shared" si="75"/>
        <v/>
      </c>
      <c r="AA362" s="45" t="str">
        <f>IF(NOT(AND(LEFT(R362,1)="L",R362&lt;&gt;"LIGNE")),"",IF(UPPER(TRIM(W362))="QS","Qt. suffisante",IF(AI362="","",IF(AF362="MASSE",IF(AI362&gt;=1,"Kg","g"),IF(AF362="VOLUME",IF(AI362&gt;=1,"L","cl"),IFERROR(VLOOKUP(UPPER(TRIM(V362)),AP4:AS49,4,FALSE),V362))))))</f>
        <v/>
      </c>
      <c r="AB362" s="47" t="str">
        <f t="shared" si="71"/>
        <v/>
      </c>
      <c r="AC362" s="47" t="str">
        <f t="shared" si="72"/>
        <v/>
      </c>
      <c r="AD362" s="47" t="str">
        <f t="shared" si="76"/>
        <v/>
      </c>
      <c r="AE362" s="1"/>
      <c r="AF362" s="48" t="str">
        <f>IF(NOT(AND(LEFT(R362,1)="L",R362&lt;&gt;"LIGNE")),"",IFERROR(VLOOKUP(UPPER(TRIM(V362)),AP4:AS49,2,FALSE),""))</f>
        <v/>
      </c>
      <c r="AG362" s="49" t="str">
        <f>IF(NOT(AND(LEFT(R362,1)="L",R362&lt;&gt;"LIGNE")),"",IFERROR(VLOOKUP(UPPER(TRIM(V362)),AP4:AS49,3,FALSE),""))</f>
        <v/>
      </c>
      <c r="AH362" s="49" t="str">
        <f t="shared" si="73"/>
        <v/>
      </c>
      <c r="AI362" s="49" t="str">
        <f t="shared" si="77"/>
        <v/>
      </c>
      <c r="AJ362" s="49" t="str">
        <f t="shared" si="78"/>
        <v/>
      </c>
      <c r="AK362" s="40" t="str">
        <f>IF(R362="RECETTE","",IF(R362="PRINCIPAL AUTEUR",IF(OR(S362="",T362="",V362="",W362="",S362=0),"",IFERROR(IF(OR(VLOOKUP(UPPER(TRIM(SUBSTITUTE(T362,CHAR(160)," "))),AP4:AS49,2,FALSE)&lt;&gt;VLOOKUP(UPPER(TRIM(SUBSTITUTE(W362,CHAR(160)," "))),AP4:AS49,2,FALSE),AND(VLOOKUP(UPPER(TRIM(SUBSTITUTE(T362,CHAR(160)," "))),AP4:AS49,2,FALSE)="AUTRE",UPPER(TRIM(SUBSTITUTE(T362,CHAR(160)," ")))&lt;&gt;UPPER(TRIM(SUBSTITUTE(W362,CHAR(160)," "))))),"",(V362*VLOOKUP(UPPER(TRIM(SUBSTITUTE(W362,CHAR(160)," "))),AP4:AS49,3,FALSE))/(S362*VLOOKUP(UPPER(TRIM(SUBSTITUTE(T362,CHAR(160)," "))),AP4:AS49,3,FALSE))),"")),IFERROR(AK361,"")))</f>
        <v/>
      </c>
      <c r="AL362" s="40" t="str">
        <f t="shared" si="79"/>
        <v/>
      </c>
      <c r="AM362" s="50">
        <f t="shared" si="80"/>
        <v>0</v>
      </c>
      <c r="AN362" s="1"/>
      <c r="AO362" s="1"/>
      <c r="AP362" s="65" t="s">
        <v>456</v>
      </c>
      <c r="AQ362" s="1"/>
      <c r="AR362" s="1"/>
      <c r="AS362" s="1"/>
      <c r="BJ362" s="229">
        <v>1</v>
      </c>
    </row>
    <row r="363" spans="2:62" ht="20.100000000000001" customHeight="1" x14ac:dyDescent="0.25">
      <c r="B363" s="178">
        <f t="shared" si="81"/>
        <v>0</v>
      </c>
      <c r="C363" s="156"/>
      <c r="D363" s="157"/>
      <c r="E363" s="157"/>
      <c r="F363" s="157"/>
      <c r="G363" s="157"/>
      <c r="H363" s="157"/>
      <c r="I363" s="158"/>
      <c r="K363" s="255" t="str">
        <f t="shared" si="70"/>
        <v>►</v>
      </c>
      <c r="L363" s="341"/>
      <c r="M363" s="341"/>
      <c r="N363" s="341"/>
      <c r="O363" s="341"/>
      <c r="P363" s="341"/>
      <c r="Q363" s="1"/>
      <c r="R363" s="1"/>
      <c r="S363" s="77"/>
      <c r="T363" s="77"/>
      <c r="U363" s="77"/>
      <c r="V363" s="77"/>
      <c r="W363" s="1"/>
      <c r="X363" s="46" t="str">
        <f t="shared" si="74"/>
        <v/>
      </c>
      <c r="Y363" s="46" t="str">
        <f>IF(NOT(AND(LEFT(R363,1)="L",R363&lt;&gt;"LIGNE")),"",IF(UPPER(TRIM(W363))="QS","Qt. suffisante",IF(AJ363="","",IF(AF363="MASSE",IF(AJ363&gt;=1,"Kg","g"),IF(AF363="VOLUME",IF(AJ363&gt;=1,"L","cl"),IFERROR(VLOOKUP(UPPER(TRIM(V363)),AP4:AS49,4,FALSE),V363))))))</f>
        <v/>
      </c>
      <c r="Z363" s="78" t="str">
        <f t="shared" si="75"/>
        <v/>
      </c>
      <c r="AA363" s="45" t="str">
        <f>IF(NOT(AND(LEFT(R363,1)="L",R363&lt;&gt;"LIGNE")),"",IF(UPPER(TRIM(W363))="QS","Qt. suffisante",IF(AI363="","",IF(AF363="MASSE",IF(AI363&gt;=1,"Kg","g"),IF(AF363="VOLUME",IF(AI363&gt;=1,"L","cl"),IFERROR(VLOOKUP(UPPER(TRIM(V363)),AP4:AS49,4,FALSE),V363))))))</f>
        <v/>
      </c>
      <c r="AB363" s="47" t="str">
        <f t="shared" si="71"/>
        <v/>
      </c>
      <c r="AC363" s="47" t="str">
        <f t="shared" si="72"/>
        <v/>
      </c>
      <c r="AD363" s="47" t="str">
        <f t="shared" si="76"/>
        <v/>
      </c>
      <c r="AE363" s="1"/>
      <c r="AF363" s="48" t="str">
        <f>IF(NOT(AND(LEFT(R363,1)="L",R363&lt;&gt;"LIGNE")),"",IFERROR(VLOOKUP(UPPER(TRIM(V363)),AP4:AS49,2,FALSE),""))</f>
        <v/>
      </c>
      <c r="AG363" s="49" t="str">
        <f>IF(NOT(AND(LEFT(R363,1)="L",R363&lt;&gt;"LIGNE")),"",IFERROR(VLOOKUP(UPPER(TRIM(V363)),AP4:AS49,3,FALSE),""))</f>
        <v/>
      </c>
      <c r="AH363" s="49" t="str">
        <f t="shared" si="73"/>
        <v/>
      </c>
      <c r="AI363" s="49" t="str">
        <f t="shared" si="77"/>
        <v/>
      </c>
      <c r="AJ363" s="49" t="str">
        <f t="shared" si="78"/>
        <v/>
      </c>
      <c r="AK363" s="40" t="str">
        <f>IF(R363="RECETTE","",IF(R363="PRINCIPAL AUTEUR",IF(OR(S363="",T363="",V363="",W363="",S363=0),"",IFERROR(IF(OR(VLOOKUP(UPPER(TRIM(SUBSTITUTE(T363,CHAR(160)," "))),AP4:AS49,2,FALSE)&lt;&gt;VLOOKUP(UPPER(TRIM(SUBSTITUTE(W363,CHAR(160)," "))),AP4:AS49,2,FALSE),AND(VLOOKUP(UPPER(TRIM(SUBSTITUTE(T363,CHAR(160)," "))),AP4:AS49,2,FALSE)="AUTRE",UPPER(TRIM(SUBSTITUTE(T363,CHAR(160)," ")))&lt;&gt;UPPER(TRIM(SUBSTITUTE(W363,CHAR(160)," "))))),"",(V363*VLOOKUP(UPPER(TRIM(SUBSTITUTE(W363,CHAR(160)," "))),AP4:AS49,3,FALSE))/(S363*VLOOKUP(UPPER(TRIM(SUBSTITUTE(T363,CHAR(160)," "))),AP4:AS49,3,FALSE))),"")),IFERROR(AK362,"")))</f>
        <v/>
      </c>
      <c r="AL363" s="40" t="str">
        <f t="shared" si="79"/>
        <v/>
      </c>
      <c r="AM363" s="50">
        <f t="shared" si="80"/>
        <v>0</v>
      </c>
      <c r="AN363" s="1"/>
      <c r="AO363" s="1"/>
      <c r="AP363" s="65" t="s">
        <v>457</v>
      </c>
      <c r="AQ363" s="1"/>
      <c r="AR363" s="1"/>
      <c r="AS363" s="1"/>
      <c r="BJ363" s="229">
        <v>1</v>
      </c>
    </row>
    <row r="364" spans="2:62" ht="20.100000000000001" customHeight="1" x14ac:dyDescent="0.25">
      <c r="B364" s="178">
        <f t="shared" si="81"/>
        <v>0</v>
      </c>
      <c r="C364" s="156"/>
      <c r="D364" s="157"/>
      <c r="E364" s="157"/>
      <c r="F364" s="157"/>
      <c r="G364" s="157"/>
      <c r="H364" s="157"/>
      <c r="I364" s="158"/>
      <c r="K364" s="255" t="str">
        <f t="shared" si="70"/>
        <v>►</v>
      </c>
      <c r="L364" s="341"/>
      <c r="M364" s="341"/>
      <c r="N364" s="341"/>
      <c r="O364" s="341"/>
      <c r="P364" s="341"/>
      <c r="Q364" s="1"/>
      <c r="R364" s="1"/>
      <c r="S364" s="77"/>
      <c r="T364" s="77"/>
      <c r="U364" s="77"/>
      <c r="V364" s="77"/>
      <c r="W364" s="1"/>
      <c r="X364" s="46" t="str">
        <f t="shared" si="74"/>
        <v/>
      </c>
      <c r="Y364" s="46" t="str">
        <f>IF(NOT(AND(LEFT(R364,1)="L",R364&lt;&gt;"LIGNE")),"",IF(UPPER(TRIM(W364))="QS","Qt. suffisante",IF(AJ364="","",IF(AF364="MASSE",IF(AJ364&gt;=1,"Kg","g"),IF(AF364="VOLUME",IF(AJ364&gt;=1,"L","cl"),IFERROR(VLOOKUP(UPPER(TRIM(V364)),AP4:AS49,4,FALSE),V364))))))</f>
        <v/>
      </c>
      <c r="Z364" s="78" t="str">
        <f t="shared" si="75"/>
        <v/>
      </c>
      <c r="AA364" s="45" t="str">
        <f>IF(NOT(AND(LEFT(R364,1)="L",R364&lt;&gt;"LIGNE")),"",IF(UPPER(TRIM(W364))="QS","Qt. suffisante",IF(AI364="","",IF(AF364="MASSE",IF(AI364&gt;=1,"Kg","g"),IF(AF364="VOLUME",IF(AI364&gt;=1,"L","cl"),IFERROR(VLOOKUP(UPPER(TRIM(V364)),AP4:AS49,4,FALSE),V364))))))</f>
        <v/>
      </c>
      <c r="AB364" s="47" t="str">
        <f t="shared" si="71"/>
        <v/>
      </c>
      <c r="AC364" s="47" t="str">
        <f t="shared" si="72"/>
        <v/>
      </c>
      <c r="AD364" s="47" t="str">
        <f t="shared" si="76"/>
        <v/>
      </c>
      <c r="AE364" s="1"/>
      <c r="AF364" s="48" t="str">
        <f>IF(NOT(AND(LEFT(R364,1)="L",R364&lt;&gt;"LIGNE")),"",IFERROR(VLOOKUP(UPPER(TRIM(V364)),AP4:AS49,2,FALSE),""))</f>
        <v/>
      </c>
      <c r="AG364" s="49" t="str">
        <f>IF(NOT(AND(LEFT(R364,1)="L",R364&lt;&gt;"LIGNE")),"",IFERROR(VLOOKUP(UPPER(TRIM(V364)),AP4:AS49,3,FALSE),""))</f>
        <v/>
      </c>
      <c r="AH364" s="49" t="str">
        <f t="shared" si="73"/>
        <v/>
      </c>
      <c r="AI364" s="49" t="str">
        <f t="shared" si="77"/>
        <v/>
      </c>
      <c r="AJ364" s="49" t="str">
        <f t="shared" si="78"/>
        <v/>
      </c>
      <c r="AK364" s="40" t="str">
        <f>IF(R364="RECETTE","",IF(R364="PRINCIPAL AUTEUR",IF(OR(S364="",T364="",V364="",W364="",S364=0),"",IFERROR(IF(OR(VLOOKUP(UPPER(TRIM(SUBSTITUTE(T364,CHAR(160)," "))),AP4:AS49,2,FALSE)&lt;&gt;VLOOKUP(UPPER(TRIM(SUBSTITUTE(W364,CHAR(160)," "))),AP4:AS49,2,FALSE),AND(VLOOKUP(UPPER(TRIM(SUBSTITUTE(T364,CHAR(160)," "))),AP4:AS49,2,FALSE)="AUTRE",UPPER(TRIM(SUBSTITUTE(T364,CHAR(160)," ")))&lt;&gt;UPPER(TRIM(SUBSTITUTE(W364,CHAR(160)," "))))),"",(V364*VLOOKUP(UPPER(TRIM(SUBSTITUTE(W364,CHAR(160)," "))),AP4:AS49,3,FALSE))/(S364*VLOOKUP(UPPER(TRIM(SUBSTITUTE(T364,CHAR(160)," "))),AP4:AS49,3,FALSE))),"")),IFERROR(AK363,"")))</f>
        <v/>
      </c>
      <c r="AL364" s="40" t="str">
        <f t="shared" si="79"/>
        <v/>
      </c>
      <c r="AM364" s="50">
        <f t="shared" si="80"/>
        <v>0</v>
      </c>
      <c r="AN364" s="1"/>
      <c r="AO364" s="1"/>
      <c r="AP364" s="65" t="s">
        <v>450</v>
      </c>
      <c r="AQ364" s="1"/>
      <c r="AR364" s="1"/>
      <c r="AS364" s="1"/>
      <c r="BJ364" s="229">
        <v>1</v>
      </c>
    </row>
    <row r="365" spans="2:62" ht="20.100000000000001" customHeight="1" x14ac:dyDescent="0.25">
      <c r="B365" s="178">
        <f t="shared" si="81"/>
        <v>0</v>
      </c>
      <c r="C365" s="156"/>
      <c r="D365" s="157"/>
      <c r="E365" s="157"/>
      <c r="F365" s="157"/>
      <c r="G365" s="157"/>
      <c r="H365" s="157"/>
      <c r="I365" s="158"/>
      <c r="K365" s="255" t="str">
        <f t="shared" si="70"/>
        <v>►</v>
      </c>
      <c r="L365" s="341"/>
      <c r="M365" s="341"/>
      <c r="N365" s="341"/>
      <c r="O365" s="341"/>
      <c r="P365" s="341"/>
      <c r="Q365" s="1"/>
      <c r="R365" s="1"/>
      <c r="S365" s="77"/>
      <c r="T365" s="77"/>
      <c r="U365" s="77"/>
      <c r="V365" s="77"/>
      <c r="W365" s="1"/>
      <c r="X365" s="46" t="str">
        <f t="shared" si="74"/>
        <v/>
      </c>
      <c r="Y365" s="46" t="str">
        <f>IF(NOT(AND(LEFT(R365,1)="L",R365&lt;&gt;"LIGNE")),"",IF(UPPER(TRIM(W365))="QS","Qt. suffisante",IF(AJ365="","",IF(AF365="MASSE",IF(AJ365&gt;=1,"Kg","g"),IF(AF365="VOLUME",IF(AJ365&gt;=1,"L","cl"),IFERROR(VLOOKUP(UPPER(TRIM(V365)),AP4:AS49,4,FALSE),V365))))))</f>
        <v/>
      </c>
      <c r="Z365" s="78" t="str">
        <f t="shared" si="75"/>
        <v/>
      </c>
      <c r="AA365" s="45" t="str">
        <f>IF(NOT(AND(LEFT(R365,1)="L",R365&lt;&gt;"LIGNE")),"",IF(UPPER(TRIM(W365))="QS","Qt. suffisante",IF(AI365="","",IF(AF365="MASSE",IF(AI365&gt;=1,"Kg","g"),IF(AF365="VOLUME",IF(AI365&gt;=1,"L","cl"),IFERROR(VLOOKUP(UPPER(TRIM(V365)),AP4:AS49,4,FALSE),V365))))))</f>
        <v/>
      </c>
      <c r="AB365" s="47" t="str">
        <f t="shared" si="71"/>
        <v/>
      </c>
      <c r="AC365" s="47" t="str">
        <f t="shared" si="72"/>
        <v/>
      </c>
      <c r="AD365" s="47" t="str">
        <f t="shared" si="76"/>
        <v/>
      </c>
      <c r="AE365" s="1"/>
      <c r="AF365" s="48" t="str">
        <f>IF(NOT(AND(LEFT(R365,1)="L",R365&lt;&gt;"LIGNE")),"",IFERROR(VLOOKUP(UPPER(TRIM(V365)),AP4:AS49,2,FALSE),""))</f>
        <v/>
      </c>
      <c r="AG365" s="49" t="str">
        <f>IF(NOT(AND(LEFT(R365,1)="L",R365&lt;&gt;"LIGNE")),"",IFERROR(VLOOKUP(UPPER(TRIM(V365)),AP4:AS49,3,FALSE),""))</f>
        <v/>
      </c>
      <c r="AH365" s="49" t="str">
        <f t="shared" si="73"/>
        <v/>
      </c>
      <c r="AI365" s="49" t="str">
        <f t="shared" si="77"/>
        <v/>
      </c>
      <c r="AJ365" s="49" t="str">
        <f t="shared" si="78"/>
        <v/>
      </c>
      <c r="AK365" s="40" t="str">
        <f>IF(R365="RECETTE","",IF(R365="PRINCIPAL AUTEUR",IF(OR(S365="",T365="",V365="",W365="",S365=0),"",IFERROR(IF(OR(VLOOKUP(UPPER(TRIM(SUBSTITUTE(T365,CHAR(160)," "))),AP4:AS49,2,FALSE)&lt;&gt;VLOOKUP(UPPER(TRIM(SUBSTITUTE(W365,CHAR(160)," "))),AP4:AS49,2,FALSE),AND(VLOOKUP(UPPER(TRIM(SUBSTITUTE(T365,CHAR(160)," "))),AP4:AS49,2,FALSE)="AUTRE",UPPER(TRIM(SUBSTITUTE(T365,CHAR(160)," ")))&lt;&gt;UPPER(TRIM(SUBSTITUTE(W365,CHAR(160)," "))))),"",(V365*VLOOKUP(UPPER(TRIM(SUBSTITUTE(W365,CHAR(160)," "))),AP4:AS49,3,FALSE))/(S365*VLOOKUP(UPPER(TRIM(SUBSTITUTE(T365,CHAR(160)," "))),AP4:AS49,3,FALSE))),"")),IFERROR(AK364,"")))</f>
        <v/>
      </c>
      <c r="AL365" s="40" t="str">
        <f t="shared" si="79"/>
        <v/>
      </c>
      <c r="AM365" s="50">
        <f t="shared" si="80"/>
        <v>0</v>
      </c>
      <c r="AN365" s="1"/>
      <c r="AO365" s="1"/>
      <c r="AP365" s="65" t="s">
        <v>451</v>
      </c>
      <c r="AQ365" s="1"/>
      <c r="AR365" s="1"/>
      <c r="AS365" s="1"/>
      <c r="BJ365" s="229">
        <v>1</v>
      </c>
    </row>
    <row r="366" spans="2:62" ht="20.100000000000001" customHeight="1" x14ac:dyDescent="0.25">
      <c r="B366" s="178">
        <f t="shared" si="81"/>
        <v>0</v>
      </c>
      <c r="C366" s="156"/>
      <c r="D366" s="157"/>
      <c r="E366" s="157"/>
      <c r="F366" s="157"/>
      <c r="G366" s="157"/>
      <c r="H366" s="157"/>
      <c r="I366" s="158"/>
      <c r="K366" s="255" t="str">
        <f t="shared" si="70"/>
        <v>►</v>
      </c>
      <c r="L366" s="341"/>
      <c r="M366" s="341"/>
      <c r="N366" s="341"/>
      <c r="O366" s="341"/>
      <c r="P366" s="341"/>
      <c r="Q366" s="1"/>
      <c r="R366" s="1"/>
      <c r="S366" s="77"/>
      <c r="T366" s="77"/>
      <c r="U366" s="77"/>
      <c r="V366" s="77"/>
      <c r="W366" s="1"/>
      <c r="X366" s="46" t="str">
        <f t="shared" si="74"/>
        <v/>
      </c>
      <c r="Y366" s="46" t="str">
        <f>IF(NOT(AND(LEFT(R366,1)="L",R366&lt;&gt;"LIGNE")),"",IF(UPPER(TRIM(W366))="QS","Qt. suffisante",IF(AJ366="","",IF(AF366="MASSE",IF(AJ366&gt;=1,"Kg","g"),IF(AF366="VOLUME",IF(AJ366&gt;=1,"L","cl"),IFERROR(VLOOKUP(UPPER(TRIM(V366)),AP4:AS49,4,FALSE),V366))))))</f>
        <v/>
      </c>
      <c r="Z366" s="78" t="str">
        <f t="shared" si="75"/>
        <v/>
      </c>
      <c r="AA366" s="45" t="str">
        <f>IF(NOT(AND(LEFT(R366,1)="L",R366&lt;&gt;"LIGNE")),"",IF(UPPER(TRIM(W366))="QS","Qt. suffisante",IF(AI366="","",IF(AF366="MASSE",IF(AI366&gt;=1,"Kg","g"),IF(AF366="VOLUME",IF(AI366&gt;=1,"L","cl"),IFERROR(VLOOKUP(UPPER(TRIM(V366)),AP4:AS49,4,FALSE),V366))))))</f>
        <v/>
      </c>
      <c r="AB366" s="47" t="str">
        <f t="shared" si="71"/>
        <v/>
      </c>
      <c r="AC366" s="47" t="str">
        <f t="shared" si="72"/>
        <v/>
      </c>
      <c r="AD366" s="47" t="str">
        <f t="shared" si="76"/>
        <v/>
      </c>
      <c r="AE366" s="1"/>
      <c r="AF366" s="48" t="str">
        <f>IF(NOT(AND(LEFT(R366,1)="L",R366&lt;&gt;"LIGNE")),"",IFERROR(VLOOKUP(UPPER(TRIM(V366)),AP4:AS49,2,FALSE),""))</f>
        <v/>
      </c>
      <c r="AG366" s="49" t="str">
        <f>IF(NOT(AND(LEFT(R366,1)="L",R366&lt;&gt;"LIGNE")),"",IFERROR(VLOOKUP(UPPER(TRIM(V366)),AP4:AS49,3,FALSE),""))</f>
        <v/>
      </c>
      <c r="AH366" s="49" t="str">
        <f t="shared" si="73"/>
        <v/>
      </c>
      <c r="AI366" s="49" t="str">
        <f t="shared" si="77"/>
        <v/>
      </c>
      <c r="AJ366" s="49" t="str">
        <f t="shared" si="78"/>
        <v/>
      </c>
      <c r="AK366" s="40" t="str">
        <f>IF(R366="RECETTE","",IF(R366="PRINCIPAL AUTEUR",IF(OR(S366="",T366="",V366="",W366="",S366=0),"",IFERROR(IF(OR(VLOOKUP(UPPER(TRIM(SUBSTITUTE(T366,CHAR(160)," "))),AP4:AS49,2,FALSE)&lt;&gt;VLOOKUP(UPPER(TRIM(SUBSTITUTE(W366,CHAR(160)," "))),AP4:AS49,2,FALSE),AND(VLOOKUP(UPPER(TRIM(SUBSTITUTE(T366,CHAR(160)," "))),AP4:AS49,2,FALSE)="AUTRE",UPPER(TRIM(SUBSTITUTE(T366,CHAR(160)," ")))&lt;&gt;UPPER(TRIM(SUBSTITUTE(W366,CHAR(160)," "))))),"",(V366*VLOOKUP(UPPER(TRIM(SUBSTITUTE(W366,CHAR(160)," "))),AP4:AS49,3,FALSE))/(S366*VLOOKUP(UPPER(TRIM(SUBSTITUTE(T366,CHAR(160)," "))),AP4:AS49,3,FALSE))),"")),IFERROR(AK365,"")))</f>
        <v/>
      </c>
      <c r="AL366" s="40" t="str">
        <f t="shared" si="79"/>
        <v/>
      </c>
      <c r="AM366" s="50">
        <f t="shared" si="80"/>
        <v>0</v>
      </c>
      <c r="AN366" s="1"/>
      <c r="AO366" s="1"/>
      <c r="AP366" s="65" t="s">
        <v>452</v>
      </c>
      <c r="AQ366" s="1"/>
      <c r="AR366" s="1"/>
      <c r="AS366" s="1"/>
      <c r="BJ366" s="229">
        <v>1</v>
      </c>
    </row>
    <row r="367" spans="2:62" ht="20.100000000000001" customHeight="1" x14ac:dyDescent="0.25">
      <c r="B367" s="178">
        <f t="shared" si="81"/>
        <v>0</v>
      </c>
      <c r="C367" s="156"/>
      <c r="D367" s="157"/>
      <c r="E367" s="157"/>
      <c r="F367" s="157"/>
      <c r="G367" s="157"/>
      <c r="H367" s="157"/>
      <c r="I367" s="158"/>
      <c r="K367" s="255" t="str">
        <f t="shared" si="70"/>
        <v>►</v>
      </c>
      <c r="L367" s="341"/>
      <c r="M367" s="341"/>
      <c r="N367" s="341"/>
      <c r="O367" s="341"/>
      <c r="P367" s="341"/>
      <c r="Q367" s="1"/>
      <c r="R367" s="1"/>
      <c r="S367" s="77"/>
      <c r="T367" s="77"/>
      <c r="U367" s="77"/>
      <c r="V367" s="77"/>
      <c r="W367" s="1"/>
      <c r="X367" s="46" t="str">
        <f t="shared" si="74"/>
        <v/>
      </c>
      <c r="Y367" s="46" t="str">
        <f>IF(NOT(AND(LEFT(R367,1)="L",R367&lt;&gt;"LIGNE")),"",IF(UPPER(TRIM(W367))="QS","Qt. suffisante",IF(AJ367="","",IF(AF367="MASSE",IF(AJ367&gt;=1,"Kg","g"),IF(AF367="VOLUME",IF(AJ367&gt;=1,"L","cl"),IFERROR(VLOOKUP(UPPER(TRIM(V367)),AP4:AS49,4,FALSE),V367))))))</f>
        <v/>
      </c>
      <c r="Z367" s="78" t="str">
        <f t="shared" si="75"/>
        <v/>
      </c>
      <c r="AA367" s="45" t="str">
        <f>IF(NOT(AND(LEFT(R367,1)="L",R367&lt;&gt;"LIGNE")),"",IF(UPPER(TRIM(W367))="QS","Qt. suffisante",IF(AI367="","",IF(AF367="MASSE",IF(AI367&gt;=1,"Kg","g"),IF(AF367="VOLUME",IF(AI367&gt;=1,"L","cl"),IFERROR(VLOOKUP(UPPER(TRIM(V367)),AP4:AS49,4,FALSE),V367))))))</f>
        <v/>
      </c>
      <c r="AB367" s="47" t="str">
        <f t="shared" si="71"/>
        <v/>
      </c>
      <c r="AC367" s="47" t="str">
        <f t="shared" si="72"/>
        <v/>
      </c>
      <c r="AD367" s="47" t="str">
        <f t="shared" si="76"/>
        <v/>
      </c>
      <c r="AE367" s="1"/>
      <c r="AF367" s="48" t="str">
        <f>IF(NOT(AND(LEFT(R367,1)="L",R367&lt;&gt;"LIGNE")),"",IFERROR(VLOOKUP(UPPER(TRIM(V367)),AP4:AS49,2,FALSE),""))</f>
        <v/>
      </c>
      <c r="AG367" s="49" t="str">
        <f>IF(NOT(AND(LEFT(R367,1)="L",R367&lt;&gt;"LIGNE")),"",IFERROR(VLOOKUP(UPPER(TRIM(V367)),AP4:AS49,3,FALSE),""))</f>
        <v/>
      </c>
      <c r="AH367" s="49" t="str">
        <f t="shared" si="73"/>
        <v/>
      </c>
      <c r="AI367" s="49" t="str">
        <f t="shared" si="77"/>
        <v/>
      </c>
      <c r="AJ367" s="49" t="str">
        <f t="shared" si="78"/>
        <v/>
      </c>
      <c r="AK367" s="40" t="str">
        <f>IF(R367="RECETTE","",IF(R367="PRINCIPAL AUTEUR",IF(OR(S367="",T367="",V367="",W367="",S367=0),"",IFERROR(IF(OR(VLOOKUP(UPPER(TRIM(SUBSTITUTE(T367,CHAR(160)," "))),AP4:AS49,2,FALSE)&lt;&gt;VLOOKUP(UPPER(TRIM(SUBSTITUTE(W367,CHAR(160)," "))),AP4:AS49,2,FALSE),AND(VLOOKUP(UPPER(TRIM(SUBSTITUTE(T367,CHAR(160)," "))),AP4:AS49,2,FALSE)="AUTRE",UPPER(TRIM(SUBSTITUTE(T367,CHAR(160)," ")))&lt;&gt;UPPER(TRIM(SUBSTITUTE(W367,CHAR(160)," "))))),"",(V367*VLOOKUP(UPPER(TRIM(SUBSTITUTE(W367,CHAR(160)," "))),AP4:AS49,3,FALSE))/(S367*VLOOKUP(UPPER(TRIM(SUBSTITUTE(T367,CHAR(160)," "))),AP4:AS49,3,FALSE))),"")),IFERROR(AK366,"")))</f>
        <v/>
      </c>
      <c r="AL367" s="40" t="str">
        <f t="shared" si="79"/>
        <v/>
      </c>
      <c r="AM367" s="50">
        <f t="shared" si="80"/>
        <v>0</v>
      </c>
      <c r="AN367" s="1"/>
      <c r="AO367" s="1"/>
      <c r="AP367" s="65" t="s">
        <v>453</v>
      </c>
      <c r="AQ367" s="1"/>
      <c r="AR367" s="1"/>
      <c r="AS367" s="1"/>
      <c r="BJ367" s="229">
        <v>1</v>
      </c>
    </row>
    <row r="368" spans="2:62" ht="20.100000000000001" customHeight="1" x14ac:dyDescent="0.25">
      <c r="B368" s="178">
        <f t="shared" si="81"/>
        <v>0</v>
      </c>
      <c r="C368" s="156"/>
      <c r="D368" s="157"/>
      <c r="E368" s="157"/>
      <c r="F368" s="157"/>
      <c r="G368" s="157"/>
      <c r="H368" s="157"/>
      <c r="I368" s="158"/>
      <c r="K368" s="255" t="str">
        <f t="shared" si="70"/>
        <v>►</v>
      </c>
      <c r="L368" s="341"/>
      <c r="M368" s="341"/>
      <c r="N368" s="341"/>
      <c r="O368" s="341"/>
      <c r="P368" s="341"/>
      <c r="Q368" s="1"/>
      <c r="R368" s="1"/>
      <c r="S368" s="77"/>
      <c r="T368" s="77"/>
      <c r="U368" s="77"/>
      <c r="V368" s="77"/>
      <c r="W368" s="1"/>
      <c r="X368" s="46" t="str">
        <f t="shared" si="74"/>
        <v/>
      </c>
      <c r="Y368" s="46" t="str">
        <f>IF(NOT(AND(LEFT(R368,1)="L",R368&lt;&gt;"LIGNE")),"",IF(UPPER(TRIM(W368))="QS","Qt. suffisante",IF(AJ368="","",IF(AF368="MASSE",IF(AJ368&gt;=1,"Kg","g"),IF(AF368="VOLUME",IF(AJ368&gt;=1,"L","cl"),IFERROR(VLOOKUP(UPPER(TRIM(V368)),AP4:AS49,4,FALSE),V368))))))</f>
        <v/>
      </c>
      <c r="Z368" s="78" t="str">
        <f t="shared" si="75"/>
        <v/>
      </c>
      <c r="AA368" s="45" t="str">
        <f>IF(NOT(AND(LEFT(R368,1)="L",R368&lt;&gt;"LIGNE")),"",IF(UPPER(TRIM(W368))="QS","Qt. suffisante",IF(AI368="","",IF(AF368="MASSE",IF(AI368&gt;=1,"Kg","g"),IF(AF368="VOLUME",IF(AI368&gt;=1,"L","cl"),IFERROR(VLOOKUP(UPPER(TRIM(V368)),AP4:AS49,4,FALSE),V368))))))</f>
        <v/>
      </c>
      <c r="AB368" s="47" t="str">
        <f t="shared" si="71"/>
        <v/>
      </c>
      <c r="AC368" s="47" t="str">
        <f t="shared" si="72"/>
        <v/>
      </c>
      <c r="AD368" s="47" t="str">
        <f t="shared" si="76"/>
        <v/>
      </c>
      <c r="AE368" s="1"/>
      <c r="AF368" s="48" t="str">
        <f>IF(NOT(AND(LEFT(R368,1)="L",R368&lt;&gt;"LIGNE")),"",IFERROR(VLOOKUP(UPPER(TRIM(V368)),AP4:AS49,2,FALSE),""))</f>
        <v/>
      </c>
      <c r="AG368" s="49" t="str">
        <f>IF(NOT(AND(LEFT(R368,1)="L",R368&lt;&gt;"LIGNE")),"",IFERROR(VLOOKUP(UPPER(TRIM(V368)),AP4:AS49,3,FALSE),""))</f>
        <v/>
      </c>
      <c r="AH368" s="49" t="str">
        <f t="shared" si="73"/>
        <v/>
      </c>
      <c r="AI368" s="49" t="str">
        <f t="shared" si="77"/>
        <v/>
      </c>
      <c r="AJ368" s="49" t="str">
        <f t="shared" si="78"/>
        <v/>
      </c>
      <c r="AK368" s="40" t="str">
        <f>IF(R368="RECETTE","",IF(R368="PRINCIPAL AUTEUR",IF(OR(S368="",T368="",V368="",W368="",S368=0),"",IFERROR(IF(OR(VLOOKUP(UPPER(TRIM(SUBSTITUTE(T368,CHAR(160)," "))),AP4:AS49,2,FALSE)&lt;&gt;VLOOKUP(UPPER(TRIM(SUBSTITUTE(W368,CHAR(160)," "))),AP4:AS49,2,FALSE),AND(VLOOKUP(UPPER(TRIM(SUBSTITUTE(T368,CHAR(160)," "))),AP4:AS49,2,FALSE)="AUTRE",UPPER(TRIM(SUBSTITUTE(T368,CHAR(160)," ")))&lt;&gt;UPPER(TRIM(SUBSTITUTE(W368,CHAR(160)," "))))),"",(V368*VLOOKUP(UPPER(TRIM(SUBSTITUTE(W368,CHAR(160)," "))),AP4:AS49,3,FALSE))/(S368*VLOOKUP(UPPER(TRIM(SUBSTITUTE(T368,CHAR(160)," "))),AP4:AS49,3,FALSE))),"")),IFERROR(AK367,"")))</f>
        <v/>
      </c>
      <c r="AL368" s="40" t="str">
        <f t="shared" si="79"/>
        <v/>
      </c>
      <c r="AM368" s="50">
        <f t="shared" si="80"/>
        <v>0</v>
      </c>
      <c r="AN368" s="1"/>
      <c r="AO368" s="1"/>
      <c r="AP368" s="65" t="s">
        <v>458</v>
      </c>
      <c r="AQ368" s="1"/>
      <c r="AR368" s="1"/>
      <c r="AS368" s="1"/>
      <c r="BJ368" s="229">
        <v>1</v>
      </c>
    </row>
    <row r="369" spans="2:62" ht="20.100000000000001" customHeight="1" x14ac:dyDescent="0.25">
      <c r="B369" s="178">
        <f t="shared" si="81"/>
        <v>0</v>
      </c>
      <c r="C369" s="156"/>
      <c r="D369" s="157"/>
      <c r="E369" s="157"/>
      <c r="F369" s="157"/>
      <c r="G369" s="157"/>
      <c r="H369" s="157"/>
      <c r="I369" s="158"/>
      <c r="K369" s="255" t="str">
        <f t="shared" si="70"/>
        <v>►</v>
      </c>
      <c r="L369" s="341"/>
      <c r="M369" s="341"/>
      <c r="N369" s="341"/>
      <c r="O369" s="341"/>
      <c r="P369" s="341"/>
      <c r="Q369" s="1"/>
      <c r="R369" s="1"/>
      <c r="S369" s="77"/>
      <c r="T369" s="77"/>
      <c r="U369" s="77"/>
      <c r="V369" s="77"/>
      <c r="W369" s="1"/>
      <c r="X369" s="46" t="str">
        <f t="shared" si="74"/>
        <v/>
      </c>
      <c r="Y369" s="46" t="str">
        <f>IF(NOT(AND(LEFT(R369,1)="L",R369&lt;&gt;"LIGNE")),"",IF(UPPER(TRIM(W369))="QS","Qt. suffisante",IF(AJ369="","",IF(AF369="MASSE",IF(AJ369&gt;=1,"Kg","g"),IF(AF369="VOLUME",IF(AJ369&gt;=1,"L","cl"),IFERROR(VLOOKUP(UPPER(TRIM(V369)),AP4:AS49,4,FALSE),V369))))))</f>
        <v/>
      </c>
      <c r="Z369" s="78" t="str">
        <f t="shared" si="75"/>
        <v/>
      </c>
      <c r="AA369" s="45" t="str">
        <f>IF(NOT(AND(LEFT(R369,1)="L",R369&lt;&gt;"LIGNE")),"",IF(UPPER(TRIM(W369))="QS","Qt. suffisante",IF(AI369="","",IF(AF369="MASSE",IF(AI369&gt;=1,"Kg","g"),IF(AF369="VOLUME",IF(AI369&gt;=1,"L","cl"),IFERROR(VLOOKUP(UPPER(TRIM(V369)),AP4:AS49,4,FALSE),V369))))))</f>
        <v/>
      </c>
      <c r="AB369" s="47" t="str">
        <f t="shared" si="71"/>
        <v/>
      </c>
      <c r="AC369" s="47" t="str">
        <f t="shared" si="72"/>
        <v/>
      </c>
      <c r="AD369" s="47" t="str">
        <f t="shared" si="76"/>
        <v/>
      </c>
      <c r="AE369" s="1"/>
      <c r="AF369" s="48" t="str">
        <f>IF(NOT(AND(LEFT(R369,1)="L",R369&lt;&gt;"LIGNE")),"",IFERROR(VLOOKUP(UPPER(TRIM(V369)),AP4:AS49,2,FALSE),""))</f>
        <v/>
      </c>
      <c r="AG369" s="49" t="str">
        <f>IF(NOT(AND(LEFT(R369,1)="L",R369&lt;&gt;"LIGNE")),"",IFERROR(VLOOKUP(UPPER(TRIM(V369)),AP4:AS49,3,FALSE),""))</f>
        <v/>
      </c>
      <c r="AH369" s="49" t="str">
        <f t="shared" si="73"/>
        <v/>
      </c>
      <c r="AI369" s="49" t="str">
        <f t="shared" si="77"/>
        <v/>
      </c>
      <c r="AJ369" s="49" t="str">
        <f t="shared" si="78"/>
        <v/>
      </c>
      <c r="AK369" s="40" t="str">
        <f>IF(R369="RECETTE","",IF(R369="PRINCIPAL AUTEUR",IF(OR(S369="",T369="",V369="",W369="",S369=0),"",IFERROR(IF(OR(VLOOKUP(UPPER(TRIM(SUBSTITUTE(T369,CHAR(160)," "))),AP4:AS49,2,FALSE)&lt;&gt;VLOOKUP(UPPER(TRIM(SUBSTITUTE(W369,CHAR(160)," "))),AP4:AS49,2,FALSE),AND(VLOOKUP(UPPER(TRIM(SUBSTITUTE(T369,CHAR(160)," "))),AP4:AS49,2,FALSE)="AUTRE",UPPER(TRIM(SUBSTITUTE(T369,CHAR(160)," ")))&lt;&gt;UPPER(TRIM(SUBSTITUTE(W369,CHAR(160)," "))))),"",(V369*VLOOKUP(UPPER(TRIM(SUBSTITUTE(W369,CHAR(160)," "))),AP4:AS49,3,FALSE))/(S369*VLOOKUP(UPPER(TRIM(SUBSTITUTE(T369,CHAR(160)," "))),AP4:AS49,3,FALSE))),"")),IFERROR(AK368,"")))</f>
        <v/>
      </c>
      <c r="AL369" s="40" t="str">
        <f t="shared" si="79"/>
        <v/>
      </c>
      <c r="AM369" s="50">
        <f t="shared" si="80"/>
        <v>0</v>
      </c>
      <c r="AN369" s="1"/>
      <c r="AO369" s="1"/>
      <c r="AP369" s="65" t="s">
        <v>459</v>
      </c>
      <c r="AQ369" s="1"/>
      <c r="AR369" s="1"/>
      <c r="AS369" s="1"/>
      <c r="BJ369" s="229">
        <v>1</v>
      </c>
    </row>
    <row r="370" spans="2:62" ht="20.100000000000001" customHeight="1" x14ac:dyDescent="0.25">
      <c r="B370" s="178">
        <f t="shared" si="81"/>
        <v>0</v>
      </c>
      <c r="C370" s="156"/>
      <c r="D370" s="157"/>
      <c r="E370" s="157"/>
      <c r="F370" s="157"/>
      <c r="G370" s="157"/>
      <c r="H370" s="157"/>
      <c r="I370" s="158"/>
      <c r="K370" s="255" t="str">
        <f t="shared" si="70"/>
        <v>►</v>
      </c>
      <c r="L370" s="341"/>
      <c r="M370" s="341"/>
      <c r="N370" s="341"/>
      <c r="O370" s="341"/>
      <c r="P370" s="341"/>
      <c r="Q370" s="1"/>
      <c r="R370" s="1"/>
      <c r="S370" s="77"/>
      <c r="T370" s="77"/>
      <c r="U370" s="77"/>
      <c r="V370" s="77"/>
      <c r="W370" s="1"/>
      <c r="X370" s="46" t="str">
        <f t="shared" si="74"/>
        <v/>
      </c>
      <c r="Y370" s="46" t="str">
        <f>IF(NOT(AND(LEFT(R370,1)="L",R370&lt;&gt;"LIGNE")),"",IF(UPPER(TRIM(W370))="QS","Qt. suffisante",IF(AJ370="","",IF(AF370="MASSE",IF(AJ370&gt;=1,"Kg","g"),IF(AF370="VOLUME",IF(AJ370&gt;=1,"L","cl"),IFERROR(VLOOKUP(UPPER(TRIM(V370)),AP4:AS49,4,FALSE),V370))))))</f>
        <v/>
      </c>
      <c r="Z370" s="78" t="str">
        <f t="shared" si="75"/>
        <v/>
      </c>
      <c r="AA370" s="45" t="str">
        <f>IF(NOT(AND(LEFT(R370,1)="L",R370&lt;&gt;"LIGNE")),"",IF(UPPER(TRIM(W370))="QS","Qt. suffisante",IF(AI370="","",IF(AF370="MASSE",IF(AI370&gt;=1,"Kg","g"),IF(AF370="VOLUME",IF(AI370&gt;=1,"L","cl"),IFERROR(VLOOKUP(UPPER(TRIM(V370)),AP4:AS49,4,FALSE),V370))))))</f>
        <v/>
      </c>
      <c r="AB370" s="47" t="str">
        <f t="shared" si="71"/>
        <v/>
      </c>
      <c r="AC370" s="47" t="str">
        <f t="shared" si="72"/>
        <v/>
      </c>
      <c r="AD370" s="47" t="str">
        <f t="shared" si="76"/>
        <v/>
      </c>
      <c r="AE370" s="1"/>
      <c r="AF370" s="48" t="str">
        <f>IF(NOT(AND(LEFT(R370,1)="L",R370&lt;&gt;"LIGNE")),"",IFERROR(VLOOKUP(UPPER(TRIM(V370)),AP4:AS49,2,FALSE),""))</f>
        <v/>
      </c>
      <c r="AG370" s="49" t="str">
        <f>IF(NOT(AND(LEFT(R370,1)="L",R370&lt;&gt;"LIGNE")),"",IFERROR(VLOOKUP(UPPER(TRIM(V370)),AP4:AS49,3,FALSE),""))</f>
        <v/>
      </c>
      <c r="AH370" s="49" t="str">
        <f t="shared" si="73"/>
        <v/>
      </c>
      <c r="AI370" s="49" t="str">
        <f t="shared" si="77"/>
        <v/>
      </c>
      <c r="AJ370" s="49" t="str">
        <f t="shared" si="78"/>
        <v/>
      </c>
      <c r="AK370" s="40" t="str">
        <f>IF(R370="RECETTE","",IF(R370="PRINCIPAL AUTEUR",IF(OR(S370="",T370="",V370="",W370="",S370=0),"",IFERROR(IF(OR(VLOOKUP(UPPER(TRIM(SUBSTITUTE(T370,CHAR(160)," "))),AP4:AS49,2,FALSE)&lt;&gt;VLOOKUP(UPPER(TRIM(SUBSTITUTE(W370,CHAR(160)," "))),AP4:AS49,2,FALSE),AND(VLOOKUP(UPPER(TRIM(SUBSTITUTE(T370,CHAR(160)," "))),AP4:AS49,2,FALSE)="AUTRE",UPPER(TRIM(SUBSTITUTE(T370,CHAR(160)," ")))&lt;&gt;UPPER(TRIM(SUBSTITUTE(W370,CHAR(160)," "))))),"",(V370*VLOOKUP(UPPER(TRIM(SUBSTITUTE(W370,CHAR(160)," "))),AP4:AS49,3,FALSE))/(S370*VLOOKUP(UPPER(TRIM(SUBSTITUTE(T370,CHAR(160)," "))),AP4:AS49,3,FALSE))),"")),IFERROR(AK369,"")))</f>
        <v/>
      </c>
      <c r="AL370" s="40" t="str">
        <f t="shared" si="79"/>
        <v/>
      </c>
      <c r="AM370" s="50">
        <f t="shared" si="80"/>
        <v>0</v>
      </c>
      <c r="AN370" s="1"/>
      <c r="AO370" s="1"/>
      <c r="AP370" s="65" t="s">
        <v>460</v>
      </c>
      <c r="AQ370" s="1"/>
      <c r="AR370" s="1"/>
      <c r="AS370" s="1"/>
      <c r="BJ370" s="229">
        <v>1</v>
      </c>
    </row>
    <row r="371" spans="2:62" ht="20.100000000000001" customHeight="1" x14ac:dyDescent="0.25">
      <c r="B371" s="178">
        <f t="shared" si="81"/>
        <v>0</v>
      </c>
      <c r="C371" s="156"/>
      <c r="D371" s="157"/>
      <c r="E371" s="157"/>
      <c r="F371" s="157"/>
      <c r="G371" s="157"/>
      <c r="H371" s="157"/>
      <c r="I371" s="158"/>
      <c r="K371" s="255" t="str">
        <f t="shared" si="70"/>
        <v>►</v>
      </c>
      <c r="L371" s="341"/>
      <c r="M371" s="341"/>
      <c r="N371" s="341"/>
      <c r="O371" s="341"/>
      <c r="P371" s="341"/>
      <c r="Q371" s="1"/>
      <c r="R371" s="1"/>
      <c r="S371" s="77"/>
      <c r="T371" s="77"/>
      <c r="U371" s="77"/>
      <c r="V371" s="77"/>
      <c r="W371" s="1"/>
      <c r="X371" s="46" t="str">
        <f t="shared" si="74"/>
        <v/>
      </c>
      <c r="Y371" s="46" t="str">
        <f>IF(NOT(AND(LEFT(R371,1)="L",R371&lt;&gt;"LIGNE")),"",IF(UPPER(TRIM(W371))="QS","Qt. suffisante",IF(AJ371="","",IF(AF371="MASSE",IF(AJ371&gt;=1,"Kg","g"),IF(AF371="VOLUME",IF(AJ371&gt;=1,"L","cl"),IFERROR(VLOOKUP(UPPER(TRIM(V371)),AP4:AS49,4,FALSE),V371))))))</f>
        <v/>
      </c>
      <c r="Z371" s="78" t="str">
        <f t="shared" si="75"/>
        <v/>
      </c>
      <c r="AA371" s="45" t="str">
        <f>IF(NOT(AND(LEFT(R371,1)="L",R371&lt;&gt;"LIGNE")),"",IF(UPPER(TRIM(W371))="QS","Qt. suffisante",IF(AI371="","",IF(AF371="MASSE",IF(AI371&gt;=1,"Kg","g"),IF(AF371="VOLUME",IF(AI371&gt;=1,"L","cl"),IFERROR(VLOOKUP(UPPER(TRIM(V371)),AP4:AS49,4,FALSE),V371))))))</f>
        <v/>
      </c>
      <c r="AB371" s="47" t="str">
        <f t="shared" si="71"/>
        <v/>
      </c>
      <c r="AC371" s="47" t="str">
        <f t="shared" si="72"/>
        <v/>
      </c>
      <c r="AD371" s="47" t="str">
        <f t="shared" si="76"/>
        <v/>
      </c>
      <c r="AE371" s="1"/>
      <c r="AF371" s="48" t="str">
        <f>IF(NOT(AND(LEFT(R371,1)="L",R371&lt;&gt;"LIGNE")),"",IFERROR(VLOOKUP(UPPER(TRIM(V371)),AP4:AS49,2,FALSE),""))</f>
        <v/>
      </c>
      <c r="AG371" s="49" t="str">
        <f>IF(NOT(AND(LEFT(R371,1)="L",R371&lt;&gt;"LIGNE")),"",IFERROR(VLOOKUP(UPPER(TRIM(V371)),AP4:AS49,3,FALSE),""))</f>
        <v/>
      </c>
      <c r="AH371" s="49" t="str">
        <f t="shared" si="73"/>
        <v/>
      </c>
      <c r="AI371" s="49" t="str">
        <f t="shared" si="77"/>
        <v/>
      </c>
      <c r="AJ371" s="49" t="str">
        <f t="shared" si="78"/>
        <v/>
      </c>
      <c r="AK371" s="40" t="str">
        <f>IF(R371="RECETTE","",IF(R371="PRINCIPAL AUTEUR",IF(OR(S371="",T371="",V371="",W371="",S371=0),"",IFERROR(IF(OR(VLOOKUP(UPPER(TRIM(SUBSTITUTE(T371,CHAR(160)," "))),AP4:AS49,2,FALSE)&lt;&gt;VLOOKUP(UPPER(TRIM(SUBSTITUTE(W371,CHAR(160)," "))),AP4:AS49,2,FALSE),AND(VLOOKUP(UPPER(TRIM(SUBSTITUTE(T371,CHAR(160)," "))),AP4:AS49,2,FALSE)="AUTRE",UPPER(TRIM(SUBSTITUTE(T371,CHAR(160)," ")))&lt;&gt;UPPER(TRIM(SUBSTITUTE(W371,CHAR(160)," "))))),"",(V371*VLOOKUP(UPPER(TRIM(SUBSTITUTE(W371,CHAR(160)," "))),AP4:AS49,3,FALSE))/(S371*VLOOKUP(UPPER(TRIM(SUBSTITUTE(T371,CHAR(160)," "))),AP4:AS49,3,FALSE))),"")),IFERROR(AK370,"")))</f>
        <v/>
      </c>
      <c r="AL371" s="40" t="str">
        <f t="shared" si="79"/>
        <v/>
      </c>
      <c r="AM371" s="50">
        <f t="shared" si="80"/>
        <v>0</v>
      </c>
      <c r="AN371" s="1"/>
      <c r="AO371" s="1"/>
      <c r="AP371" s="65" t="s">
        <v>461</v>
      </c>
      <c r="AQ371" s="1"/>
      <c r="AR371" s="1"/>
      <c r="AS371" s="1"/>
      <c r="BJ371" s="229">
        <v>1</v>
      </c>
    </row>
    <row r="372" spans="2:62" ht="20.100000000000001" customHeight="1" x14ac:dyDescent="0.25">
      <c r="B372" s="178">
        <f t="shared" si="81"/>
        <v>0</v>
      </c>
      <c r="C372" s="156"/>
      <c r="D372" s="157"/>
      <c r="E372" s="157"/>
      <c r="F372" s="157"/>
      <c r="G372" s="157"/>
      <c r="H372" s="157"/>
      <c r="I372" s="158"/>
      <c r="K372" s="255" t="str">
        <f t="shared" si="70"/>
        <v>►</v>
      </c>
      <c r="L372" s="341"/>
      <c r="M372" s="341"/>
      <c r="N372" s="341"/>
      <c r="O372" s="341"/>
      <c r="P372" s="341"/>
      <c r="Q372" s="1"/>
      <c r="R372" s="1"/>
      <c r="S372" s="77"/>
      <c r="T372" s="77"/>
      <c r="U372" s="77"/>
      <c r="V372" s="77"/>
      <c r="W372" s="1"/>
      <c r="X372" s="46" t="str">
        <f t="shared" si="74"/>
        <v/>
      </c>
      <c r="Y372" s="46" t="str">
        <f>IF(NOT(AND(LEFT(R372,1)="L",R372&lt;&gt;"LIGNE")),"",IF(UPPER(TRIM(W372))="QS","Qt. suffisante",IF(AJ372="","",IF(AF372="MASSE",IF(AJ372&gt;=1,"Kg","g"),IF(AF372="VOLUME",IF(AJ372&gt;=1,"L","cl"),IFERROR(VLOOKUP(UPPER(TRIM(V372)),AP4:AS49,4,FALSE),V372))))))</f>
        <v/>
      </c>
      <c r="Z372" s="78" t="str">
        <f t="shared" si="75"/>
        <v/>
      </c>
      <c r="AA372" s="45" t="str">
        <f>IF(NOT(AND(LEFT(R372,1)="L",R372&lt;&gt;"LIGNE")),"",IF(UPPER(TRIM(W372))="QS","Qt. suffisante",IF(AI372="","",IF(AF372="MASSE",IF(AI372&gt;=1,"Kg","g"),IF(AF372="VOLUME",IF(AI372&gt;=1,"L","cl"),IFERROR(VLOOKUP(UPPER(TRIM(V372)),AP4:AS49,4,FALSE),V372))))))</f>
        <v/>
      </c>
      <c r="AB372" s="47" t="str">
        <f t="shared" si="71"/>
        <v/>
      </c>
      <c r="AC372" s="47" t="str">
        <f t="shared" si="72"/>
        <v/>
      </c>
      <c r="AD372" s="47" t="str">
        <f t="shared" si="76"/>
        <v/>
      </c>
      <c r="AE372" s="1"/>
      <c r="AF372" s="48" t="str">
        <f>IF(NOT(AND(LEFT(R372,1)="L",R372&lt;&gt;"LIGNE")),"",IFERROR(VLOOKUP(UPPER(TRIM(V372)),AP4:AS49,2,FALSE),""))</f>
        <v/>
      </c>
      <c r="AG372" s="49" t="str">
        <f>IF(NOT(AND(LEFT(R372,1)="L",R372&lt;&gt;"LIGNE")),"",IFERROR(VLOOKUP(UPPER(TRIM(V372)),AP4:AS49,3,FALSE),""))</f>
        <v/>
      </c>
      <c r="AH372" s="49" t="str">
        <f t="shared" si="73"/>
        <v/>
      </c>
      <c r="AI372" s="49" t="str">
        <f t="shared" si="77"/>
        <v/>
      </c>
      <c r="AJ372" s="49" t="str">
        <f t="shared" si="78"/>
        <v/>
      </c>
      <c r="AK372" s="40" t="str">
        <f>IF(R372="RECETTE","",IF(R372="PRINCIPAL AUTEUR",IF(OR(S372="",T372="",V372="",W372="",S372=0),"",IFERROR(IF(OR(VLOOKUP(UPPER(TRIM(SUBSTITUTE(T372,CHAR(160)," "))),AP4:AS49,2,FALSE)&lt;&gt;VLOOKUP(UPPER(TRIM(SUBSTITUTE(W372,CHAR(160)," "))),AP4:AS49,2,FALSE),AND(VLOOKUP(UPPER(TRIM(SUBSTITUTE(T372,CHAR(160)," "))),AP4:AS49,2,FALSE)="AUTRE",UPPER(TRIM(SUBSTITUTE(T372,CHAR(160)," ")))&lt;&gt;UPPER(TRIM(SUBSTITUTE(W372,CHAR(160)," "))))),"",(V372*VLOOKUP(UPPER(TRIM(SUBSTITUTE(W372,CHAR(160)," "))),AP4:AS49,3,FALSE))/(S372*VLOOKUP(UPPER(TRIM(SUBSTITUTE(T372,CHAR(160)," "))),AP4:AS49,3,FALSE))),"")),IFERROR(AK371,"")))</f>
        <v/>
      </c>
      <c r="AL372" s="40" t="str">
        <f t="shared" si="79"/>
        <v/>
      </c>
      <c r="AM372" s="50">
        <f t="shared" si="80"/>
        <v>0</v>
      </c>
      <c r="AN372" s="1"/>
      <c r="AO372" s="1"/>
      <c r="AP372" s="65" t="s">
        <v>462</v>
      </c>
      <c r="AQ372" s="1"/>
      <c r="AR372" s="1"/>
      <c r="AS372" s="1"/>
      <c r="BJ372" s="229">
        <v>1</v>
      </c>
    </row>
    <row r="373" spans="2:62" ht="20.100000000000001" customHeight="1" x14ac:dyDescent="0.25">
      <c r="B373" s="178">
        <f t="shared" si="81"/>
        <v>0</v>
      </c>
      <c r="C373" s="156"/>
      <c r="D373" s="157"/>
      <c r="E373" s="157"/>
      <c r="F373" s="157"/>
      <c r="G373" s="157"/>
      <c r="H373" s="157"/>
      <c r="I373" s="158"/>
      <c r="K373" s="255" t="str">
        <f t="shared" si="70"/>
        <v>►</v>
      </c>
      <c r="L373" s="341"/>
      <c r="M373" s="341"/>
      <c r="N373" s="341"/>
      <c r="O373" s="341"/>
      <c r="P373" s="341"/>
      <c r="Q373" s="1"/>
      <c r="R373" s="1"/>
      <c r="S373" s="77"/>
      <c r="T373" s="77"/>
      <c r="U373" s="77"/>
      <c r="V373" s="77"/>
      <c r="W373" s="1"/>
      <c r="X373" s="46" t="str">
        <f t="shared" si="74"/>
        <v/>
      </c>
      <c r="Y373" s="46" t="str">
        <f>IF(NOT(AND(LEFT(R373,1)="L",R373&lt;&gt;"LIGNE")),"",IF(UPPER(TRIM(W373))="QS","Qt. suffisante",IF(AJ373="","",IF(AF373="MASSE",IF(AJ373&gt;=1,"Kg","g"),IF(AF373="VOLUME",IF(AJ373&gt;=1,"L","cl"),IFERROR(VLOOKUP(UPPER(TRIM(V373)),AP4:AS49,4,FALSE),V373))))))</f>
        <v/>
      </c>
      <c r="Z373" s="78" t="str">
        <f t="shared" si="75"/>
        <v/>
      </c>
      <c r="AA373" s="45" t="str">
        <f>IF(NOT(AND(LEFT(R373,1)="L",R373&lt;&gt;"LIGNE")),"",IF(UPPER(TRIM(W373))="QS","Qt. suffisante",IF(AI373="","",IF(AF373="MASSE",IF(AI373&gt;=1,"Kg","g"),IF(AF373="VOLUME",IF(AI373&gt;=1,"L","cl"),IFERROR(VLOOKUP(UPPER(TRIM(V373)),AP4:AS49,4,FALSE),V373))))))</f>
        <v/>
      </c>
      <c r="AB373" s="47" t="str">
        <f t="shared" si="71"/>
        <v/>
      </c>
      <c r="AC373" s="47" t="str">
        <f t="shared" si="72"/>
        <v/>
      </c>
      <c r="AD373" s="47" t="str">
        <f t="shared" si="76"/>
        <v/>
      </c>
      <c r="AE373" s="1"/>
      <c r="AF373" s="48" t="str">
        <f>IF(NOT(AND(LEFT(R373,1)="L",R373&lt;&gt;"LIGNE")),"",IFERROR(VLOOKUP(UPPER(TRIM(V373)),AP4:AS49,2,FALSE),""))</f>
        <v/>
      </c>
      <c r="AG373" s="49" t="str">
        <f>IF(NOT(AND(LEFT(R373,1)="L",R373&lt;&gt;"LIGNE")),"",IFERROR(VLOOKUP(UPPER(TRIM(V373)),AP4:AS49,3,FALSE),""))</f>
        <v/>
      </c>
      <c r="AH373" s="49" t="str">
        <f t="shared" si="73"/>
        <v/>
      </c>
      <c r="AI373" s="49" t="str">
        <f t="shared" si="77"/>
        <v/>
      </c>
      <c r="AJ373" s="49" t="str">
        <f t="shared" si="78"/>
        <v/>
      </c>
      <c r="AK373" s="40" t="str">
        <f>IF(R373="RECETTE","",IF(R373="PRINCIPAL AUTEUR",IF(OR(S373="",T373="",V373="",W373="",S373=0),"",IFERROR(IF(OR(VLOOKUP(UPPER(TRIM(SUBSTITUTE(T373,CHAR(160)," "))),AP4:AS49,2,FALSE)&lt;&gt;VLOOKUP(UPPER(TRIM(SUBSTITUTE(W373,CHAR(160)," "))),AP4:AS49,2,FALSE),AND(VLOOKUP(UPPER(TRIM(SUBSTITUTE(T373,CHAR(160)," "))),AP4:AS49,2,FALSE)="AUTRE",UPPER(TRIM(SUBSTITUTE(T373,CHAR(160)," ")))&lt;&gt;UPPER(TRIM(SUBSTITUTE(W373,CHAR(160)," "))))),"",(V373*VLOOKUP(UPPER(TRIM(SUBSTITUTE(W373,CHAR(160)," "))),AP4:AS49,3,FALSE))/(S373*VLOOKUP(UPPER(TRIM(SUBSTITUTE(T373,CHAR(160)," "))),AP4:AS49,3,FALSE))),"")),IFERROR(AK372,"")))</f>
        <v/>
      </c>
      <c r="AL373" s="40" t="str">
        <f t="shared" si="79"/>
        <v/>
      </c>
      <c r="AM373" s="50">
        <f t="shared" si="80"/>
        <v>0</v>
      </c>
      <c r="AN373" s="1"/>
      <c r="AO373" s="1"/>
      <c r="AP373" s="66" t="s">
        <v>463</v>
      </c>
      <c r="AQ373" s="1"/>
      <c r="AR373" s="1"/>
      <c r="AS373" s="1"/>
      <c r="BJ373" s="229">
        <v>1</v>
      </c>
    </row>
    <row r="374" spans="2:62" ht="20.100000000000001" customHeight="1" x14ac:dyDescent="0.25">
      <c r="B374" s="178">
        <f t="shared" si="81"/>
        <v>0</v>
      </c>
      <c r="C374" s="156"/>
      <c r="D374" s="157"/>
      <c r="E374" s="157"/>
      <c r="F374" s="157"/>
      <c r="G374" s="157"/>
      <c r="H374" s="157"/>
      <c r="I374" s="158"/>
      <c r="K374" s="255" t="str">
        <f t="shared" si="70"/>
        <v>►</v>
      </c>
      <c r="L374" s="341"/>
      <c r="M374" s="341"/>
      <c r="N374" s="341"/>
      <c r="O374" s="341"/>
      <c r="P374" s="341"/>
      <c r="Q374" s="1"/>
      <c r="R374" s="1"/>
      <c r="S374" s="77"/>
      <c r="T374" s="77"/>
      <c r="U374" s="77"/>
      <c r="V374" s="77"/>
      <c r="W374" s="1"/>
      <c r="X374" s="46" t="str">
        <f t="shared" si="74"/>
        <v/>
      </c>
      <c r="Y374" s="46" t="str">
        <f>IF(NOT(AND(LEFT(R374,1)="L",R374&lt;&gt;"LIGNE")),"",IF(UPPER(TRIM(W374))="QS","Qt. suffisante",IF(AJ374="","",IF(AF374="MASSE",IF(AJ374&gt;=1,"Kg","g"),IF(AF374="VOLUME",IF(AJ374&gt;=1,"L","cl"),IFERROR(VLOOKUP(UPPER(TRIM(V374)),AP4:AS49,4,FALSE),V374))))))</f>
        <v/>
      </c>
      <c r="Z374" s="78" t="str">
        <f t="shared" si="75"/>
        <v/>
      </c>
      <c r="AA374" s="45" t="str">
        <f>IF(NOT(AND(LEFT(R374,1)="L",R374&lt;&gt;"LIGNE")),"",IF(UPPER(TRIM(W374))="QS","Qt. suffisante",IF(AI374="","",IF(AF374="MASSE",IF(AI374&gt;=1,"Kg","g"),IF(AF374="VOLUME",IF(AI374&gt;=1,"L","cl"),IFERROR(VLOOKUP(UPPER(TRIM(V374)),AP4:AS49,4,FALSE),V374))))))</f>
        <v/>
      </c>
      <c r="AB374" s="47" t="str">
        <f t="shared" si="71"/>
        <v/>
      </c>
      <c r="AC374" s="47" t="str">
        <f t="shared" si="72"/>
        <v/>
      </c>
      <c r="AD374" s="47" t="str">
        <f t="shared" si="76"/>
        <v/>
      </c>
      <c r="AE374" s="1"/>
      <c r="AF374" s="48" t="str">
        <f>IF(NOT(AND(LEFT(R374,1)="L",R374&lt;&gt;"LIGNE")),"",IFERROR(VLOOKUP(UPPER(TRIM(V374)),AP4:AS49,2,FALSE),""))</f>
        <v/>
      </c>
      <c r="AG374" s="49" t="str">
        <f>IF(NOT(AND(LEFT(R374,1)="L",R374&lt;&gt;"LIGNE")),"",IFERROR(VLOOKUP(UPPER(TRIM(V374)),AP4:AS49,3,FALSE),""))</f>
        <v/>
      </c>
      <c r="AH374" s="49" t="str">
        <f t="shared" si="73"/>
        <v/>
      </c>
      <c r="AI374" s="49" t="str">
        <f t="shared" si="77"/>
        <v/>
      </c>
      <c r="AJ374" s="49" t="str">
        <f t="shared" si="78"/>
        <v/>
      </c>
      <c r="AK374" s="40" t="str">
        <f>IF(R374="RECETTE","",IF(R374="PRINCIPAL AUTEUR",IF(OR(S374="",T374="",V374="",W374="",S374=0),"",IFERROR(IF(OR(VLOOKUP(UPPER(TRIM(SUBSTITUTE(T374,CHAR(160)," "))),AP4:AS49,2,FALSE)&lt;&gt;VLOOKUP(UPPER(TRIM(SUBSTITUTE(W374,CHAR(160)," "))),AP4:AS49,2,FALSE),AND(VLOOKUP(UPPER(TRIM(SUBSTITUTE(T374,CHAR(160)," "))),AP4:AS49,2,FALSE)="AUTRE",UPPER(TRIM(SUBSTITUTE(T374,CHAR(160)," ")))&lt;&gt;UPPER(TRIM(SUBSTITUTE(W374,CHAR(160)," "))))),"",(V374*VLOOKUP(UPPER(TRIM(SUBSTITUTE(W374,CHAR(160)," "))),AP4:AS49,3,FALSE))/(S374*VLOOKUP(UPPER(TRIM(SUBSTITUTE(T374,CHAR(160)," "))),AP4:AS49,3,FALSE))),"")),IFERROR(AK373,"")))</f>
        <v/>
      </c>
      <c r="AL374" s="40" t="str">
        <f t="shared" si="79"/>
        <v/>
      </c>
      <c r="AM374" s="50">
        <f t="shared" si="80"/>
        <v>0</v>
      </c>
      <c r="AN374" s="1"/>
      <c r="AO374" s="1"/>
      <c r="AP374" s="66" t="s">
        <v>464</v>
      </c>
      <c r="AQ374" s="1"/>
      <c r="AR374" s="1"/>
      <c r="AS374" s="1"/>
      <c r="BJ374" s="229">
        <v>1</v>
      </c>
    </row>
    <row r="375" spans="2:62" ht="20.100000000000001" customHeight="1" x14ac:dyDescent="0.25">
      <c r="B375" s="178">
        <f t="shared" si="81"/>
        <v>0</v>
      </c>
      <c r="C375" s="156"/>
      <c r="D375" s="157"/>
      <c r="E375" s="157"/>
      <c r="F375" s="157"/>
      <c r="G375" s="157"/>
      <c r="H375" s="157"/>
      <c r="I375" s="158"/>
      <c r="K375" s="255" t="str">
        <f t="shared" si="70"/>
        <v>►</v>
      </c>
      <c r="L375" s="341"/>
      <c r="M375" s="341"/>
      <c r="N375" s="341"/>
      <c r="O375" s="341"/>
      <c r="P375" s="341"/>
      <c r="Q375" s="1"/>
      <c r="R375" s="1"/>
      <c r="S375" s="77"/>
      <c r="T375" s="77"/>
      <c r="U375" s="77"/>
      <c r="V375" s="77"/>
      <c r="W375" s="1"/>
      <c r="X375" s="46" t="str">
        <f t="shared" si="74"/>
        <v/>
      </c>
      <c r="Y375" s="46" t="str">
        <f>IF(NOT(AND(LEFT(R375,1)="L",R375&lt;&gt;"LIGNE")),"",IF(UPPER(TRIM(W375))="QS","Qt. suffisante",IF(AJ375="","",IF(AF375="MASSE",IF(AJ375&gt;=1,"Kg","g"),IF(AF375="VOLUME",IF(AJ375&gt;=1,"L","cl"),IFERROR(VLOOKUP(UPPER(TRIM(V375)),AP4:AS49,4,FALSE),V375))))))</f>
        <v/>
      </c>
      <c r="Z375" s="78" t="str">
        <f t="shared" si="75"/>
        <v/>
      </c>
      <c r="AA375" s="45" t="str">
        <f>IF(NOT(AND(LEFT(R375,1)="L",R375&lt;&gt;"LIGNE")),"",IF(UPPER(TRIM(W375))="QS","Qt. suffisante",IF(AI375="","",IF(AF375="MASSE",IF(AI375&gt;=1,"Kg","g"),IF(AF375="VOLUME",IF(AI375&gt;=1,"L","cl"),IFERROR(VLOOKUP(UPPER(TRIM(V375)),AP4:AS49,4,FALSE),V375))))))</f>
        <v/>
      </c>
      <c r="AB375" s="47" t="str">
        <f t="shared" si="71"/>
        <v/>
      </c>
      <c r="AC375" s="47" t="str">
        <f t="shared" si="72"/>
        <v/>
      </c>
      <c r="AD375" s="47" t="str">
        <f t="shared" si="76"/>
        <v/>
      </c>
      <c r="AE375" s="1"/>
      <c r="AF375" s="48" t="str">
        <f>IF(NOT(AND(LEFT(R375,1)="L",R375&lt;&gt;"LIGNE")),"",IFERROR(VLOOKUP(UPPER(TRIM(V375)),AP4:AS49,2,FALSE),""))</f>
        <v/>
      </c>
      <c r="AG375" s="49" t="str">
        <f>IF(NOT(AND(LEFT(R375,1)="L",R375&lt;&gt;"LIGNE")),"",IFERROR(VLOOKUP(UPPER(TRIM(V375)),AP4:AS49,3,FALSE),""))</f>
        <v/>
      </c>
      <c r="AH375" s="49" t="str">
        <f t="shared" si="73"/>
        <v/>
      </c>
      <c r="AI375" s="49" t="str">
        <f t="shared" si="77"/>
        <v/>
      </c>
      <c r="AJ375" s="49" t="str">
        <f t="shared" si="78"/>
        <v/>
      </c>
      <c r="AK375" s="40" t="str">
        <f>IF(R375="RECETTE","",IF(R375="PRINCIPAL AUTEUR",IF(OR(S375="",T375="",V375="",W375="",S375=0),"",IFERROR(IF(OR(VLOOKUP(UPPER(TRIM(SUBSTITUTE(T375,CHAR(160)," "))),AP4:AS49,2,FALSE)&lt;&gt;VLOOKUP(UPPER(TRIM(SUBSTITUTE(W375,CHAR(160)," "))),AP4:AS49,2,FALSE),AND(VLOOKUP(UPPER(TRIM(SUBSTITUTE(T375,CHAR(160)," "))),AP4:AS49,2,FALSE)="AUTRE",UPPER(TRIM(SUBSTITUTE(T375,CHAR(160)," ")))&lt;&gt;UPPER(TRIM(SUBSTITUTE(W375,CHAR(160)," "))))),"",(V375*VLOOKUP(UPPER(TRIM(SUBSTITUTE(W375,CHAR(160)," "))),AP4:AS49,3,FALSE))/(S375*VLOOKUP(UPPER(TRIM(SUBSTITUTE(T375,CHAR(160)," "))),AP4:AS49,3,FALSE))),"")),IFERROR(AK374,"")))</f>
        <v/>
      </c>
      <c r="AL375" s="40" t="str">
        <f t="shared" si="79"/>
        <v/>
      </c>
      <c r="AM375" s="50">
        <f t="shared" si="80"/>
        <v>0</v>
      </c>
      <c r="AN375" s="1"/>
      <c r="AO375" s="1"/>
      <c r="AP375" s="66" t="s">
        <v>465</v>
      </c>
      <c r="AQ375" s="1"/>
      <c r="AR375" s="1"/>
      <c r="AS375" s="1"/>
      <c r="BJ375" s="229">
        <v>1</v>
      </c>
    </row>
    <row r="376" spans="2:62" ht="20.100000000000001" customHeight="1" x14ac:dyDescent="0.25">
      <c r="B376" s="178">
        <f t="shared" si="81"/>
        <v>0</v>
      </c>
      <c r="C376" s="156"/>
      <c r="D376" s="157"/>
      <c r="E376" s="157"/>
      <c r="F376" s="157"/>
      <c r="G376" s="157"/>
      <c r="H376" s="157"/>
      <c r="I376" s="158"/>
      <c r="K376" s="255" t="str">
        <f t="shared" si="70"/>
        <v>►</v>
      </c>
      <c r="L376" s="341"/>
      <c r="M376" s="341"/>
      <c r="N376" s="341"/>
      <c r="O376" s="341"/>
      <c r="P376" s="341"/>
      <c r="Q376" s="1"/>
      <c r="R376" s="1"/>
      <c r="S376" s="77"/>
      <c r="T376" s="77"/>
      <c r="U376" s="77"/>
      <c r="V376" s="77"/>
      <c r="W376" s="1"/>
      <c r="X376" s="46" t="str">
        <f t="shared" si="74"/>
        <v/>
      </c>
      <c r="Y376" s="46" t="str">
        <f>IF(NOT(AND(LEFT(R376,1)="L",R376&lt;&gt;"LIGNE")),"",IF(UPPER(TRIM(W376))="QS","Qt. suffisante",IF(AJ376="","",IF(AF376="MASSE",IF(AJ376&gt;=1,"Kg","g"),IF(AF376="VOLUME",IF(AJ376&gt;=1,"L","cl"),IFERROR(VLOOKUP(UPPER(TRIM(V376)),AP4:AS49,4,FALSE),V376))))))</f>
        <v/>
      </c>
      <c r="Z376" s="78" t="str">
        <f t="shared" si="75"/>
        <v/>
      </c>
      <c r="AA376" s="45" t="str">
        <f>IF(NOT(AND(LEFT(R376,1)="L",R376&lt;&gt;"LIGNE")),"",IF(UPPER(TRIM(W376))="QS","Qt. suffisante",IF(AI376="","",IF(AF376="MASSE",IF(AI376&gt;=1,"Kg","g"),IF(AF376="VOLUME",IF(AI376&gt;=1,"L","cl"),IFERROR(VLOOKUP(UPPER(TRIM(V376)),AP4:AS49,4,FALSE),V376))))))</f>
        <v/>
      </c>
      <c r="AB376" s="47" t="str">
        <f t="shared" si="71"/>
        <v/>
      </c>
      <c r="AC376" s="47" t="str">
        <f t="shared" si="72"/>
        <v/>
      </c>
      <c r="AD376" s="47" t="str">
        <f t="shared" si="76"/>
        <v/>
      </c>
      <c r="AE376" s="1"/>
      <c r="AF376" s="48" t="str">
        <f>IF(NOT(AND(LEFT(R376,1)="L",R376&lt;&gt;"LIGNE")),"",IFERROR(VLOOKUP(UPPER(TRIM(V376)),AP4:AS49,2,FALSE),""))</f>
        <v/>
      </c>
      <c r="AG376" s="49" t="str">
        <f>IF(NOT(AND(LEFT(R376,1)="L",R376&lt;&gt;"LIGNE")),"",IFERROR(VLOOKUP(UPPER(TRIM(V376)),AP4:AS49,3,FALSE),""))</f>
        <v/>
      </c>
      <c r="AH376" s="49" t="str">
        <f t="shared" si="73"/>
        <v/>
      </c>
      <c r="AI376" s="49" t="str">
        <f t="shared" si="77"/>
        <v/>
      </c>
      <c r="AJ376" s="49" t="str">
        <f t="shared" si="78"/>
        <v/>
      </c>
      <c r="AK376" s="40" t="str">
        <f>IF(R376="RECETTE","",IF(R376="PRINCIPAL AUTEUR",IF(OR(S376="",T376="",V376="",W376="",S376=0),"",IFERROR(IF(OR(VLOOKUP(UPPER(TRIM(SUBSTITUTE(T376,CHAR(160)," "))),AP4:AS49,2,FALSE)&lt;&gt;VLOOKUP(UPPER(TRIM(SUBSTITUTE(W376,CHAR(160)," "))),AP4:AS49,2,FALSE),AND(VLOOKUP(UPPER(TRIM(SUBSTITUTE(T376,CHAR(160)," "))),AP4:AS49,2,FALSE)="AUTRE",UPPER(TRIM(SUBSTITUTE(T376,CHAR(160)," ")))&lt;&gt;UPPER(TRIM(SUBSTITUTE(W376,CHAR(160)," "))))),"",(V376*VLOOKUP(UPPER(TRIM(SUBSTITUTE(W376,CHAR(160)," "))),AP4:AS49,3,FALSE))/(S376*VLOOKUP(UPPER(TRIM(SUBSTITUTE(T376,CHAR(160)," "))),AP4:AS49,3,FALSE))),"")),IFERROR(AK375,"")))</f>
        <v/>
      </c>
      <c r="AL376" s="40" t="str">
        <f t="shared" si="79"/>
        <v/>
      </c>
      <c r="AM376" s="50">
        <f t="shared" si="80"/>
        <v>0</v>
      </c>
      <c r="AN376" s="1"/>
      <c r="AO376" s="1"/>
      <c r="AP376" s="66" t="s">
        <v>466</v>
      </c>
      <c r="AQ376" s="1"/>
      <c r="AR376" s="1"/>
      <c r="AS376" s="1"/>
      <c r="BJ376" s="229">
        <v>1</v>
      </c>
    </row>
    <row r="377" spans="2:62" ht="20.100000000000001" customHeight="1" x14ac:dyDescent="0.25">
      <c r="B377" s="178">
        <f t="shared" si="81"/>
        <v>0</v>
      </c>
      <c r="C377" s="156"/>
      <c r="D377" s="157"/>
      <c r="E377" s="157"/>
      <c r="F377" s="157"/>
      <c r="G377" s="157"/>
      <c r="H377" s="157"/>
      <c r="I377" s="158"/>
      <c r="K377" s="255" t="str">
        <f t="shared" si="70"/>
        <v>►</v>
      </c>
      <c r="L377" s="341"/>
      <c r="M377" s="341"/>
      <c r="N377" s="341"/>
      <c r="O377" s="341"/>
      <c r="P377" s="341"/>
      <c r="Q377" s="1"/>
      <c r="R377" s="1"/>
      <c r="S377" s="77"/>
      <c r="T377" s="77"/>
      <c r="U377" s="77"/>
      <c r="V377" s="77"/>
      <c r="W377" s="1"/>
      <c r="X377" s="46" t="str">
        <f t="shared" si="74"/>
        <v/>
      </c>
      <c r="Y377" s="46" t="str">
        <f>IF(NOT(AND(LEFT(R377,1)="L",R377&lt;&gt;"LIGNE")),"",IF(UPPER(TRIM(W377))="QS","Qt. suffisante",IF(AJ377="","",IF(AF377="MASSE",IF(AJ377&gt;=1,"Kg","g"),IF(AF377="VOLUME",IF(AJ377&gt;=1,"L","cl"),IFERROR(VLOOKUP(UPPER(TRIM(V377)),AP4:AS49,4,FALSE),V377))))))</f>
        <v/>
      </c>
      <c r="Z377" s="78" t="str">
        <f t="shared" si="75"/>
        <v/>
      </c>
      <c r="AA377" s="45" t="str">
        <f>IF(NOT(AND(LEFT(R377,1)="L",R377&lt;&gt;"LIGNE")),"",IF(UPPER(TRIM(W377))="QS","Qt. suffisante",IF(AI377="","",IF(AF377="MASSE",IF(AI377&gt;=1,"Kg","g"),IF(AF377="VOLUME",IF(AI377&gt;=1,"L","cl"),IFERROR(VLOOKUP(UPPER(TRIM(V377)),AP4:AS49,4,FALSE),V377))))))</f>
        <v/>
      </c>
      <c r="AB377" s="47" t="str">
        <f t="shared" si="71"/>
        <v/>
      </c>
      <c r="AC377" s="47" t="str">
        <f t="shared" si="72"/>
        <v/>
      </c>
      <c r="AD377" s="47" t="str">
        <f t="shared" si="76"/>
        <v/>
      </c>
      <c r="AE377" s="1"/>
      <c r="AF377" s="48" t="str">
        <f>IF(NOT(AND(LEFT(R377,1)="L",R377&lt;&gt;"LIGNE")),"",IFERROR(VLOOKUP(UPPER(TRIM(V377)),AP4:AS49,2,FALSE),""))</f>
        <v/>
      </c>
      <c r="AG377" s="49" t="str">
        <f>IF(NOT(AND(LEFT(R377,1)="L",R377&lt;&gt;"LIGNE")),"",IFERROR(VLOOKUP(UPPER(TRIM(V377)),AP4:AS49,3,FALSE),""))</f>
        <v/>
      </c>
      <c r="AH377" s="49" t="str">
        <f t="shared" si="73"/>
        <v/>
      </c>
      <c r="AI377" s="49" t="str">
        <f t="shared" si="77"/>
        <v/>
      </c>
      <c r="AJ377" s="49" t="str">
        <f t="shared" si="78"/>
        <v/>
      </c>
      <c r="AK377" s="40" t="str">
        <f>IF(R377="RECETTE","",IF(R377="PRINCIPAL AUTEUR",IF(OR(S377="",T377="",V377="",W377="",S377=0),"",IFERROR(IF(OR(VLOOKUP(UPPER(TRIM(SUBSTITUTE(T377,CHAR(160)," "))),AP4:AS49,2,FALSE)&lt;&gt;VLOOKUP(UPPER(TRIM(SUBSTITUTE(W377,CHAR(160)," "))),AP4:AS49,2,FALSE),AND(VLOOKUP(UPPER(TRIM(SUBSTITUTE(T377,CHAR(160)," "))),AP4:AS49,2,FALSE)="AUTRE",UPPER(TRIM(SUBSTITUTE(T377,CHAR(160)," ")))&lt;&gt;UPPER(TRIM(SUBSTITUTE(W377,CHAR(160)," "))))),"",(V377*VLOOKUP(UPPER(TRIM(SUBSTITUTE(W377,CHAR(160)," "))),AP4:AS49,3,FALSE))/(S377*VLOOKUP(UPPER(TRIM(SUBSTITUTE(T377,CHAR(160)," "))),AP4:AS49,3,FALSE))),"")),IFERROR(AK376,"")))</f>
        <v/>
      </c>
      <c r="AL377" s="40" t="str">
        <f t="shared" si="79"/>
        <v/>
      </c>
      <c r="AM377" s="50">
        <f t="shared" si="80"/>
        <v>0</v>
      </c>
      <c r="AN377" s="1"/>
      <c r="AO377" s="1"/>
      <c r="AP377" s="66" t="s">
        <v>467</v>
      </c>
      <c r="AQ377" s="1"/>
      <c r="AR377" s="1"/>
      <c r="AS377" s="1"/>
      <c r="BJ377" s="229">
        <v>1</v>
      </c>
    </row>
    <row r="378" spans="2:62" ht="20.100000000000001" customHeight="1" x14ac:dyDescent="0.25">
      <c r="B378" s="178">
        <f t="shared" si="81"/>
        <v>0</v>
      </c>
      <c r="C378" s="156"/>
      <c r="D378" s="157"/>
      <c r="E378" s="157"/>
      <c r="F378" s="157"/>
      <c r="G378" s="157"/>
      <c r="H378" s="157"/>
      <c r="I378" s="158"/>
      <c r="K378" s="255" t="str">
        <f t="shared" si="70"/>
        <v>►</v>
      </c>
      <c r="L378" s="341"/>
      <c r="M378" s="341"/>
      <c r="N378" s="341"/>
      <c r="O378" s="341"/>
      <c r="P378" s="341"/>
      <c r="Q378" s="1"/>
      <c r="R378" s="1"/>
      <c r="S378" s="77"/>
      <c r="T378" s="77"/>
      <c r="U378" s="77"/>
      <c r="V378" s="77"/>
      <c r="W378" s="1"/>
      <c r="X378" s="46" t="str">
        <f t="shared" si="74"/>
        <v/>
      </c>
      <c r="Y378" s="46" t="str">
        <f>IF(NOT(AND(LEFT(R378,1)="L",R378&lt;&gt;"LIGNE")),"",IF(UPPER(TRIM(W378))="QS","Qt. suffisante",IF(AJ378="","",IF(AF378="MASSE",IF(AJ378&gt;=1,"Kg","g"),IF(AF378="VOLUME",IF(AJ378&gt;=1,"L","cl"),IFERROR(VLOOKUP(UPPER(TRIM(V378)),AP4:AS49,4,FALSE),V378))))))</f>
        <v/>
      </c>
      <c r="Z378" s="78" t="str">
        <f t="shared" si="75"/>
        <v/>
      </c>
      <c r="AA378" s="45" t="str">
        <f>IF(NOT(AND(LEFT(R378,1)="L",R378&lt;&gt;"LIGNE")),"",IF(UPPER(TRIM(W378))="QS","Qt. suffisante",IF(AI378="","",IF(AF378="MASSE",IF(AI378&gt;=1,"Kg","g"),IF(AF378="VOLUME",IF(AI378&gt;=1,"L","cl"),IFERROR(VLOOKUP(UPPER(TRIM(V378)),AP4:AS49,4,FALSE),V378))))))</f>
        <v/>
      </c>
      <c r="AB378" s="47" t="str">
        <f t="shared" si="71"/>
        <v/>
      </c>
      <c r="AC378" s="47" t="str">
        <f t="shared" si="72"/>
        <v/>
      </c>
      <c r="AD378" s="47" t="str">
        <f t="shared" si="76"/>
        <v/>
      </c>
      <c r="AE378" s="1"/>
      <c r="AF378" s="48" t="str">
        <f>IF(NOT(AND(LEFT(R378,1)="L",R378&lt;&gt;"LIGNE")),"",IFERROR(VLOOKUP(UPPER(TRIM(V378)),AP4:AS49,2,FALSE),""))</f>
        <v/>
      </c>
      <c r="AG378" s="49" t="str">
        <f>IF(NOT(AND(LEFT(R378,1)="L",R378&lt;&gt;"LIGNE")),"",IFERROR(VLOOKUP(UPPER(TRIM(V378)),AP4:AS49,3,FALSE),""))</f>
        <v/>
      </c>
      <c r="AH378" s="49" t="str">
        <f t="shared" si="73"/>
        <v/>
      </c>
      <c r="AI378" s="49" t="str">
        <f t="shared" si="77"/>
        <v/>
      </c>
      <c r="AJ378" s="49" t="str">
        <f t="shared" si="78"/>
        <v/>
      </c>
      <c r="AK378" s="40" t="str">
        <f>IF(R378="RECETTE","",IF(R378="PRINCIPAL AUTEUR",IF(OR(S378="",T378="",V378="",W378="",S378=0),"",IFERROR(IF(OR(VLOOKUP(UPPER(TRIM(SUBSTITUTE(T378,CHAR(160)," "))),AP4:AS49,2,FALSE)&lt;&gt;VLOOKUP(UPPER(TRIM(SUBSTITUTE(W378,CHAR(160)," "))),AP4:AS49,2,FALSE),AND(VLOOKUP(UPPER(TRIM(SUBSTITUTE(T378,CHAR(160)," "))),AP4:AS49,2,FALSE)="AUTRE",UPPER(TRIM(SUBSTITUTE(T378,CHAR(160)," ")))&lt;&gt;UPPER(TRIM(SUBSTITUTE(W378,CHAR(160)," "))))),"",(V378*VLOOKUP(UPPER(TRIM(SUBSTITUTE(W378,CHAR(160)," "))),AP4:AS49,3,FALSE))/(S378*VLOOKUP(UPPER(TRIM(SUBSTITUTE(T378,CHAR(160)," "))),AP4:AS49,3,FALSE))),"")),IFERROR(AK377,"")))</f>
        <v/>
      </c>
      <c r="AL378" s="40" t="str">
        <f t="shared" si="79"/>
        <v/>
      </c>
      <c r="AM378" s="50">
        <f t="shared" si="80"/>
        <v>0</v>
      </c>
      <c r="AN378" s="1"/>
      <c r="AO378" s="1"/>
      <c r="AP378" s="66" t="s">
        <v>468</v>
      </c>
      <c r="AQ378" s="1"/>
      <c r="AR378" s="1"/>
      <c r="AS378" s="1"/>
      <c r="BJ378" s="229">
        <v>1</v>
      </c>
    </row>
    <row r="379" spans="2:62" ht="20.100000000000001" customHeight="1" x14ac:dyDescent="0.25">
      <c r="B379" s="178">
        <f t="shared" si="81"/>
        <v>0</v>
      </c>
      <c r="C379" s="156"/>
      <c r="D379" s="157"/>
      <c r="E379" s="157"/>
      <c r="F379" s="157"/>
      <c r="G379" s="157"/>
      <c r="H379" s="157"/>
      <c r="I379" s="158"/>
      <c r="K379" s="255" t="str">
        <f t="shared" si="70"/>
        <v>►</v>
      </c>
      <c r="L379" s="341"/>
      <c r="M379" s="341"/>
      <c r="N379" s="341"/>
      <c r="O379" s="341"/>
      <c r="P379" s="341"/>
      <c r="Q379" s="1"/>
      <c r="R379" s="1"/>
      <c r="S379" s="77"/>
      <c r="T379" s="77"/>
      <c r="U379" s="77"/>
      <c r="V379" s="77"/>
      <c r="W379" s="1"/>
      <c r="X379" s="46" t="str">
        <f t="shared" si="74"/>
        <v/>
      </c>
      <c r="Y379" s="46" t="str">
        <f>IF(NOT(AND(LEFT(R379,1)="L",R379&lt;&gt;"LIGNE")),"",IF(UPPER(TRIM(W379))="QS","Qt. suffisante",IF(AJ379="","",IF(AF379="MASSE",IF(AJ379&gt;=1,"Kg","g"),IF(AF379="VOLUME",IF(AJ379&gt;=1,"L","cl"),IFERROR(VLOOKUP(UPPER(TRIM(V379)),AP4:AS49,4,FALSE),V379))))))</f>
        <v/>
      </c>
      <c r="Z379" s="78" t="str">
        <f t="shared" si="75"/>
        <v/>
      </c>
      <c r="AA379" s="45" t="str">
        <f>IF(NOT(AND(LEFT(R379,1)="L",R379&lt;&gt;"LIGNE")),"",IF(UPPER(TRIM(W379))="QS","Qt. suffisante",IF(AI379="","",IF(AF379="MASSE",IF(AI379&gt;=1,"Kg","g"),IF(AF379="VOLUME",IF(AI379&gt;=1,"L","cl"),IFERROR(VLOOKUP(UPPER(TRIM(V379)),AP4:AS49,4,FALSE),V379))))))</f>
        <v/>
      </c>
      <c r="AB379" s="47" t="str">
        <f t="shared" si="71"/>
        <v/>
      </c>
      <c r="AC379" s="47" t="str">
        <f t="shared" si="72"/>
        <v/>
      </c>
      <c r="AD379" s="47" t="str">
        <f t="shared" si="76"/>
        <v/>
      </c>
      <c r="AE379" s="1"/>
      <c r="AF379" s="48" t="str">
        <f>IF(NOT(AND(LEFT(R379,1)="L",R379&lt;&gt;"LIGNE")),"",IFERROR(VLOOKUP(UPPER(TRIM(V379)),AP4:AS49,2,FALSE),""))</f>
        <v/>
      </c>
      <c r="AG379" s="49" t="str">
        <f>IF(NOT(AND(LEFT(R379,1)="L",R379&lt;&gt;"LIGNE")),"",IFERROR(VLOOKUP(UPPER(TRIM(V379)),AP4:AS49,3,FALSE),""))</f>
        <v/>
      </c>
      <c r="AH379" s="49" t="str">
        <f t="shared" si="73"/>
        <v/>
      </c>
      <c r="AI379" s="49" t="str">
        <f t="shared" si="77"/>
        <v/>
      </c>
      <c r="AJ379" s="49" t="str">
        <f t="shared" si="78"/>
        <v/>
      </c>
      <c r="AK379" s="40" t="str">
        <f>IF(R379="RECETTE","",IF(R379="PRINCIPAL AUTEUR",IF(OR(S379="",T379="",V379="",W379="",S379=0),"",IFERROR(IF(OR(VLOOKUP(UPPER(TRIM(SUBSTITUTE(T379,CHAR(160)," "))),AP4:AS49,2,FALSE)&lt;&gt;VLOOKUP(UPPER(TRIM(SUBSTITUTE(W379,CHAR(160)," "))),AP4:AS49,2,FALSE),AND(VLOOKUP(UPPER(TRIM(SUBSTITUTE(T379,CHAR(160)," "))),AP4:AS49,2,FALSE)="AUTRE",UPPER(TRIM(SUBSTITUTE(T379,CHAR(160)," ")))&lt;&gt;UPPER(TRIM(SUBSTITUTE(W379,CHAR(160)," "))))),"",(V379*VLOOKUP(UPPER(TRIM(SUBSTITUTE(W379,CHAR(160)," "))),AP4:AS49,3,FALSE))/(S379*VLOOKUP(UPPER(TRIM(SUBSTITUTE(T379,CHAR(160)," "))),AP4:AS49,3,FALSE))),"")),IFERROR(AK378,"")))</f>
        <v/>
      </c>
      <c r="AL379" s="40" t="str">
        <f t="shared" si="79"/>
        <v/>
      </c>
      <c r="AM379" s="50">
        <f t="shared" si="80"/>
        <v>0</v>
      </c>
      <c r="AN379" s="1"/>
      <c r="AO379" s="1"/>
      <c r="AP379" s="75" t="s">
        <v>110</v>
      </c>
      <c r="AQ379" s="1"/>
      <c r="AR379" s="1"/>
      <c r="AS379" s="1"/>
      <c r="BJ379" s="229">
        <v>1</v>
      </c>
    </row>
    <row r="380" spans="2:62" ht="20.100000000000001" customHeight="1" x14ac:dyDescent="0.25">
      <c r="B380" s="178">
        <f t="shared" si="81"/>
        <v>0</v>
      </c>
      <c r="C380" s="156"/>
      <c r="D380" s="157"/>
      <c r="E380" s="157"/>
      <c r="F380" s="157"/>
      <c r="G380" s="157"/>
      <c r="H380" s="157"/>
      <c r="I380" s="158"/>
      <c r="K380" s="255" t="str">
        <f t="shared" si="70"/>
        <v>►</v>
      </c>
      <c r="L380" s="341"/>
      <c r="M380" s="341"/>
      <c r="N380" s="341"/>
      <c r="O380" s="341"/>
      <c r="P380" s="341"/>
      <c r="Q380" s="1"/>
      <c r="R380" s="1"/>
      <c r="S380" s="77"/>
      <c r="T380" s="77"/>
      <c r="U380" s="77"/>
      <c r="V380" s="77"/>
      <c r="W380" s="1"/>
      <c r="X380" s="46" t="str">
        <f t="shared" si="74"/>
        <v/>
      </c>
      <c r="Y380" s="46" t="str">
        <f>IF(NOT(AND(LEFT(R380,1)="L",R380&lt;&gt;"LIGNE")),"",IF(UPPER(TRIM(W380))="QS","Qt. suffisante",IF(AJ380="","",IF(AF380="MASSE",IF(AJ380&gt;=1,"Kg","g"),IF(AF380="VOLUME",IF(AJ380&gt;=1,"L","cl"),IFERROR(VLOOKUP(UPPER(TRIM(V380)),AP4:AS49,4,FALSE),V380))))))</f>
        <v/>
      </c>
      <c r="Z380" s="78" t="str">
        <f t="shared" si="75"/>
        <v/>
      </c>
      <c r="AA380" s="45" t="str">
        <f>IF(NOT(AND(LEFT(R380,1)="L",R380&lt;&gt;"LIGNE")),"",IF(UPPER(TRIM(W380))="QS","Qt. suffisante",IF(AI380="","",IF(AF380="MASSE",IF(AI380&gt;=1,"Kg","g"),IF(AF380="VOLUME",IF(AI380&gt;=1,"L","cl"),IFERROR(VLOOKUP(UPPER(TRIM(V380)),AP4:AS49,4,FALSE),V380))))))</f>
        <v/>
      </c>
      <c r="AB380" s="47" t="str">
        <f t="shared" si="71"/>
        <v/>
      </c>
      <c r="AC380" s="47" t="str">
        <f t="shared" si="72"/>
        <v/>
      </c>
      <c r="AD380" s="47" t="str">
        <f t="shared" si="76"/>
        <v/>
      </c>
      <c r="AE380" s="1"/>
      <c r="AF380" s="48" t="str">
        <f>IF(NOT(AND(LEFT(R380,1)="L",R380&lt;&gt;"LIGNE")),"",IFERROR(VLOOKUP(UPPER(TRIM(V380)),AP4:AS49,2,FALSE),""))</f>
        <v/>
      </c>
      <c r="AG380" s="49" t="str">
        <f>IF(NOT(AND(LEFT(R380,1)="L",R380&lt;&gt;"LIGNE")),"",IFERROR(VLOOKUP(UPPER(TRIM(V380)),AP4:AS49,3,FALSE),""))</f>
        <v/>
      </c>
      <c r="AH380" s="49" t="str">
        <f t="shared" si="73"/>
        <v/>
      </c>
      <c r="AI380" s="49" t="str">
        <f t="shared" si="77"/>
        <v/>
      </c>
      <c r="AJ380" s="49" t="str">
        <f t="shared" si="78"/>
        <v/>
      </c>
      <c r="AK380" s="40" t="str">
        <f>IF(R380="RECETTE","",IF(R380="PRINCIPAL AUTEUR",IF(OR(S380="",T380="",V380="",W380="",S380=0),"",IFERROR(IF(OR(VLOOKUP(UPPER(TRIM(SUBSTITUTE(T380,CHAR(160)," "))),AP4:AS49,2,FALSE)&lt;&gt;VLOOKUP(UPPER(TRIM(SUBSTITUTE(W380,CHAR(160)," "))),AP4:AS49,2,FALSE),AND(VLOOKUP(UPPER(TRIM(SUBSTITUTE(T380,CHAR(160)," "))),AP4:AS49,2,FALSE)="AUTRE",UPPER(TRIM(SUBSTITUTE(T380,CHAR(160)," ")))&lt;&gt;UPPER(TRIM(SUBSTITUTE(W380,CHAR(160)," "))))),"",(V380*VLOOKUP(UPPER(TRIM(SUBSTITUTE(W380,CHAR(160)," "))),AP4:AS49,3,FALSE))/(S380*VLOOKUP(UPPER(TRIM(SUBSTITUTE(T380,CHAR(160)," "))),AP4:AS49,3,FALSE))),"")),IFERROR(AK379,"")))</f>
        <v/>
      </c>
      <c r="AL380" s="40" t="str">
        <f t="shared" si="79"/>
        <v/>
      </c>
      <c r="AM380" s="50">
        <f t="shared" si="80"/>
        <v>0</v>
      </c>
      <c r="AN380" s="1"/>
      <c r="AO380" s="1"/>
      <c r="AP380" s="15" t="s">
        <v>323</v>
      </c>
      <c r="AQ380" s="1"/>
      <c r="AR380" s="1"/>
      <c r="AS380" s="1"/>
      <c r="BJ380" s="229">
        <v>1</v>
      </c>
    </row>
    <row r="381" spans="2:62" ht="20.100000000000001" customHeight="1" x14ac:dyDescent="0.25">
      <c r="B381" s="178">
        <f t="shared" si="81"/>
        <v>0</v>
      </c>
      <c r="C381" s="156"/>
      <c r="D381" s="157"/>
      <c r="E381" s="157"/>
      <c r="F381" s="157"/>
      <c r="G381" s="157"/>
      <c r="H381" s="157"/>
      <c r="I381" s="158"/>
      <c r="K381" s="255" t="str">
        <f t="shared" ref="K381:K444" si="82">IF(OR(S381&lt;&gt;"",T381&lt;&gt;"",U381&lt;&gt;"",V381&lt;&gt;""),"A","►")</f>
        <v>►</v>
      </c>
      <c r="L381" s="341"/>
      <c r="M381" s="341"/>
      <c r="N381" s="341"/>
      <c r="O381" s="341"/>
      <c r="P381" s="341"/>
      <c r="Q381" s="1"/>
      <c r="R381" s="1"/>
      <c r="S381" s="77"/>
      <c r="T381" s="77"/>
      <c r="U381" s="77"/>
      <c r="V381" s="77"/>
      <c r="W381" s="1"/>
      <c r="X381" s="46" t="str">
        <f t="shared" si="74"/>
        <v/>
      </c>
      <c r="Y381" s="46" t="str">
        <f>IF(NOT(AND(LEFT(R381,1)="L",R381&lt;&gt;"LIGNE")),"",IF(UPPER(TRIM(W381))="QS","Qt. suffisante",IF(AJ381="","",IF(AF381="MASSE",IF(AJ381&gt;=1,"Kg","g"),IF(AF381="VOLUME",IF(AJ381&gt;=1,"L","cl"),IFERROR(VLOOKUP(UPPER(TRIM(V381)),AP4:AS49,4,FALSE),V381))))))</f>
        <v/>
      </c>
      <c r="Z381" s="78" t="str">
        <f t="shared" si="75"/>
        <v/>
      </c>
      <c r="AA381" s="45" t="str">
        <f>IF(NOT(AND(LEFT(R381,1)="L",R381&lt;&gt;"LIGNE")),"",IF(UPPER(TRIM(W381))="QS","Qt. suffisante",IF(AI381="","",IF(AF381="MASSE",IF(AI381&gt;=1,"Kg","g"),IF(AF381="VOLUME",IF(AI381&gt;=1,"L","cl"),IFERROR(VLOOKUP(UPPER(TRIM(V381)),AP4:AS49,4,FALSE),V381))))))</f>
        <v/>
      </c>
      <c r="AB381" s="47" t="str">
        <f t="shared" ref="AB381:AB444" si="83">IF(R381="PRINCIPAL AUTEUR",IF(OR(S381="",T381="",V381="",W381=""),"À COMPLÉTER",IF(OR(AC381="",AD381=""),"UNITÉ ?",IF(OR(AC381&lt;&gt;AD381,AND(AC381="AUTRE",UPPER(TRIM(SUBSTITUTE(T381,CHAR(160)," ")))&lt;&gt;UPPER(TRIM(SUBSTITUTE(W381,CHAR(160)," "))))),"UNITÉS INCOMPATIBLES","OK"))),IF(NOT(AND(LEFT(R381,1)="L",R381&lt;&gt;"LIGNE")),"",IF(AND(W381&lt;&gt;"",UPPER(TRIM(W381))&lt;&gt;"F",UPPER(TRIM(W381))&lt;&gt;"QS"),"RÈGLE ?",IF(UPPER(TRIM(W381))="QS","OK",IF(NOT(ISNUMBER(U381)),"QUANTITÉ ?",IF(V381="","UNITÉ ?",IF(COUNTIF($AP$4:$AP$49,UPPER(TRIM(V381)))=0,"UNITÉ ?","OK")))))))</f>
        <v/>
      </c>
      <c r="AC381" s="47" t="str">
        <f t="shared" ref="AC381:AC444" si="84">IF(R381&lt;&gt;"PRINCIPAL AUTEUR","",IFERROR(VLOOKUP(UPPER(TRIM(SUBSTITUTE(T381,CHAR(160)," "))),$AP$4:$AS$49,2,FALSE),""))</f>
        <v/>
      </c>
      <c r="AD381" s="47" t="str">
        <f t="shared" si="76"/>
        <v/>
      </c>
      <c r="AE381" s="1"/>
      <c r="AF381" s="48" t="str">
        <f>IF(NOT(AND(LEFT(R381,1)="L",R381&lt;&gt;"LIGNE")),"",IFERROR(VLOOKUP(UPPER(TRIM(V381)),AP4:AS49,2,FALSE),""))</f>
        <v/>
      </c>
      <c r="AG381" s="49" t="str">
        <f>IF(NOT(AND(LEFT(R381,1)="L",R381&lt;&gt;"LIGNE")),"",IFERROR(VLOOKUP(UPPER(TRIM(V381)),AP4:AS49,3,FALSE),""))</f>
        <v/>
      </c>
      <c r="AH381" s="49" t="str">
        <f t="shared" ref="AH381:AH444" si="85">IF(NOT(AND(LEFT(R381,1)="L",R381&lt;&gt;"LIGNE")),"",IF(UPPER(TRIM(W381))="QS","",IF(OR(T381="",U381="",AG381=""),"",U381*AG381)))</f>
        <v/>
      </c>
      <c r="AI381" s="49" t="str">
        <f t="shared" si="77"/>
        <v/>
      </c>
      <c r="AJ381" s="49" t="str">
        <f t="shared" si="78"/>
        <v/>
      </c>
      <c r="AK381" s="40" t="str">
        <f>IF(R381="RECETTE","",IF(R381="PRINCIPAL AUTEUR",IF(OR(S381="",T381="",V381="",W381="",S381=0),"",IFERROR(IF(OR(VLOOKUP(UPPER(TRIM(SUBSTITUTE(T381,CHAR(160)," "))),AP4:AS49,2,FALSE)&lt;&gt;VLOOKUP(UPPER(TRIM(SUBSTITUTE(W381,CHAR(160)," "))),AP4:AS49,2,FALSE),AND(VLOOKUP(UPPER(TRIM(SUBSTITUTE(T381,CHAR(160)," "))),AP4:AS49,2,FALSE)="AUTRE",UPPER(TRIM(SUBSTITUTE(T381,CHAR(160)," ")))&lt;&gt;UPPER(TRIM(SUBSTITUTE(W381,CHAR(160)," "))))),"",(V381*VLOOKUP(UPPER(TRIM(SUBSTITUTE(W381,CHAR(160)," "))),AP4:AS49,3,FALSE))/(S381*VLOOKUP(UPPER(TRIM(SUBSTITUTE(T381,CHAR(160)," "))),AP4:AS49,3,FALSE))),"")),IFERROR(AK380,"")))</f>
        <v/>
      </c>
      <c r="AL381" s="40" t="str">
        <f t="shared" si="79"/>
        <v/>
      </c>
      <c r="AM381" s="50">
        <f t="shared" si="80"/>
        <v>0</v>
      </c>
      <c r="AN381" s="1"/>
      <c r="AO381" s="1"/>
      <c r="AP381" s="21" t="s">
        <v>272</v>
      </c>
      <c r="AQ381" s="1"/>
      <c r="AR381" s="1"/>
      <c r="AS381" s="1"/>
      <c r="BJ381" s="229">
        <v>1</v>
      </c>
    </row>
    <row r="382" spans="2:62" ht="20.100000000000001" customHeight="1" x14ac:dyDescent="0.25">
      <c r="B382" s="178">
        <f t="shared" si="81"/>
        <v>0</v>
      </c>
      <c r="C382" s="156"/>
      <c r="D382" s="157"/>
      <c r="E382" s="157"/>
      <c r="F382" s="157"/>
      <c r="G382" s="157"/>
      <c r="H382" s="157"/>
      <c r="I382" s="158"/>
      <c r="K382" s="255" t="str">
        <f t="shared" si="82"/>
        <v>►</v>
      </c>
      <c r="L382" s="341"/>
      <c r="M382" s="341"/>
      <c r="N382" s="341"/>
      <c r="O382" s="341"/>
      <c r="P382" s="341"/>
      <c r="Q382" s="1"/>
      <c r="R382" s="1"/>
      <c r="S382" s="77"/>
      <c r="T382" s="77"/>
      <c r="U382" s="77"/>
      <c r="V382" s="77"/>
      <c r="W382" s="1"/>
      <c r="X382" s="46" t="str">
        <f t="shared" si="74"/>
        <v/>
      </c>
      <c r="Y382" s="46" t="str">
        <f>IF(NOT(AND(LEFT(R382,1)="L",R382&lt;&gt;"LIGNE")),"",IF(UPPER(TRIM(W382))="QS","Qt. suffisante",IF(AJ382="","",IF(AF382="MASSE",IF(AJ382&gt;=1,"Kg","g"),IF(AF382="VOLUME",IF(AJ382&gt;=1,"L","cl"),IFERROR(VLOOKUP(UPPER(TRIM(V382)),AP4:AS49,4,FALSE),V382))))))</f>
        <v/>
      </c>
      <c r="Z382" s="78" t="str">
        <f t="shared" si="75"/>
        <v/>
      </c>
      <c r="AA382" s="45" t="str">
        <f>IF(NOT(AND(LEFT(R382,1)="L",R382&lt;&gt;"LIGNE")),"",IF(UPPER(TRIM(W382))="QS","Qt. suffisante",IF(AI382="","",IF(AF382="MASSE",IF(AI382&gt;=1,"Kg","g"),IF(AF382="VOLUME",IF(AI382&gt;=1,"L","cl"),IFERROR(VLOOKUP(UPPER(TRIM(V382)),AP4:AS49,4,FALSE),V382))))))</f>
        <v/>
      </c>
      <c r="AB382" s="47" t="str">
        <f t="shared" si="83"/>
        <v/>
      </c>
      <c r="AC382" s="47" t="str">
        <f t="shared" si="84"/>
        <v/>
      </c>
      <c r="AD382" s="47" t="str">
        <f t="shared" si="76"/>
        <v/>
      </c>
      <c r="AE382" s="1"/>
      <c r="AF382" s="48" t="str">
        <f>IF(NOT(AND(LEFT(R382,1)="L",R382&lt;&gt;"LIGNE")),"",IFERROR(VLOOKUP(UPPER(TRIM(V382)),AP4:AS49,2,FALSE),""))</f>
        <v/>
      </c>
      <c r="AG382" s="49" t="str">
        <f>IF(NOT(AND(LEFT(R382,1)="L",R382&lt;&gt;"LIGNE")),"",IFERROR(VLOOKUP(UPPER(TRIM(V382)),AP4:AS49,3,FALSE),""))</f>
        <v/>
      </c>
      <c r="AH382" s="49" t="str">
        <f t="shared" si="85"/>
        <v/>
      </c>
      <c r="AI382" s="49" t="str">
        <f t="shared" si="77"/>
        <v/>
      </c>
      <c r="AJ382" s="49" t="str">
        <f t="shared" si="78"/>
        <v/>
      </c>
      <c r="AK382" s="40" t="str">
        <f>IF(R382="RECETTE","",IF(R382="PRINCIPAL AUTEUR",IF(OR(S382="",T382="",V382="",W382="",S382=0),"",IFERROR(IF(OR(VLOOKUP(UPPER(TRIM(SUBSTITUTE(T382,CHAR(160)," "))),AP4:AS49,2,FALSE)&lt;&gt;VLOOKUP(UPPER(TRIM(SUBSTITUTE(W382,CHAR(160)," "))),AP4:AS49,2,FALSE),AND(VLOOKUP(UPPER(TRIM(SUBSTITUTE(T382,CHAR(160)," "))),AP4:AS49,2,FALSE)="AUTRE",UPPER(TRIM(SUBSTITUTE(T382,CHAR(160)," ")))&lt;&gt;UPPER(TRIM(SUBSTITUTE(W382,CHAR(160)," "))))),"",(V382*VLOOKUP(UPPER(TRIM(SUBSTITUTE(W382,CHAR(160)," "))),AP4:AS49,3,FALSE))/(S382*VLOOKUP(UPPER(TRIM(SUBSTITUTE(T382,CHAR(160)," "))),AP4:AS49,3,FALSE))),"")),IFERROR(AK381,"")))</f>
        <v/>
      </c>
      <c r="AL382" s="40" t="str">
        <f t="shared" si="79"/>
        <v/>
      </c>
      <c r="AM382" s="50">
        <f t="shared" si="80"/>
        <v>0</v>
      </c>
      <c r="AN382" s="1"/>
      <c r="AO382" s="1"/>
      <c r="AP382" s="26" t="s">
        <v>469</v>
      </c>
      <c r="AQ382" s="1"/>
      <c r="AR382" s="1"/>
      <c r="AS382" s="1"/>
      <c r="BJ382" s="229">
        <v>1</v>
      </c>
    </row>
    <row r="383" spans="2:62" ht="20.100000000000001" customHeight="1" x14ac:dyDescent="0.25">
      <c r="B383" s="178">
        <f t="shared" si="81"/>
        <v>0</v>
      </c>
      <c r="C383" s="156"/>
      <c r="D383" s="157"/>
      <c r="E383" s="157"/>
      <c r="F383" s="157"/>
      <c r="G383" s="157"/>
      <c r="H383" s="157"/>
      <c r="I383" s="158"/>
      <c r="K383" s="255" t="str">
        <f t="shared" si="82"/>
        <v>►</v>
      </c>
      <c r="L383" s="341"/>
      <c r="M383" s="341"/>
      <c r="N383" s="341"/>
      <c r="O383" s="341"/>
      <c r="P383" s="341"/>
      <c r="Q383" s="1"/>
      <c r="R383" s="1"/>
      <c r="S383" s="77"/>
      <c r="T383" s="77"/>
      <c r="U383" s="77"/>
      <c r="V383" s="77"/>
      <c r="W383" s="1"/>
      <c r="X383" s="46" t="str">
        <f t="shared" si="74"/>
        <v/>
      </c>
      <c r="Y383" s="46" t="str">
        <f>IF(NOT(AND(LEFT(R383,1)="L",R383&lt;&gt;"LIGNE")),"",IF(UPPER(TRIM(W383))="QS","Qt. suffisante",IF(AJ383="","",IF(AF383="MASSE",IF(AJ383&gt;=1,"Kg","g"),IF(AF383="VOLUME",IF(AJ383&gt;=1,"L","cl"),IFERROR(VLOOKUP(UPPER(TRIM(V383)),AP4:AS49,4,FALSE),V383))))))</f>
        <v/>
      </c>
      <c r="Z383" s="78" t="str">
        <f t="shared" si="75"/>
        <v/>
      </c>
      <c r="AA383" s="45" t="str">
        <f>IF(NOT(AND(LEFT(R383,1)="L",R383&lt;&gt;"LIGNE")),"",IF(UPPER(TRIM(W383))="QS","Qt. suffisante",IF(AI383="","",IF(AF383="MASSE",IF(AI383&gt;=1,"Kg","g"),IF(AF383="VOLUME",IF(AI383&gt;=1,"L","cl"),IFERROR(VLOOKUP(UPPER(TRIM(V383)),AP4:AS49,4,FALSE),V383))))))</f>
        <v/>
      </c>
      <c r="AB383" s="47" t="str">
        <f t="shared" si="83"/>
        <v/>
      </c>
      <c r="AC383" s="47" t="str">
        <f t="shared" si="84"/>
        <v/>
      </c>
      <c r="AD383" s="47" t="str">
        <f t="shared" si="76"/>
        <v/>
      </c>
      <c r="AE383" s="1"/>
      <c r="AF383" s="48" t="str">
        <f>IF(NOT(AND(LEFT(R383,1)="L",R383&lt;&gt;"LIGNE")),"",IFERROR(VLOOKUP(UPPER(TRIM(V383)),AP4:AS49,2,FALSE),""))</f>
        <v/>
      </c>
      <c r="AG383" s="49" t="str">
        <f>IF(NOT(AND(LEFT(R383,1)="L",R383&lt;&gt;"LIGNE")),"",IFERROR(VLOOKUP(UPPER(TRIM(V383)),AP4:AS49,3,FALSE),""))</f>
        <v/>
      </c>
      <c r="AH383" s="49" t="str">
        <f t="shared" si="85"/>
        <v/>
      </c>
      <c r="AI383" s="49" t="str">
        <f t="shared" si="77"/>
        <v/>
      </c>
      <c r="AJ383" s="49" t="str">
        <f t="shared" si="78"/>
        <v/>
      </c>
      <c r="AK383" s="40" t="str">
        <f>IF(R383="RECETTE","",IF(R383="PRINCIPAL AUTEUR",IF(OR(S383="",T383="",V383="",W383="",S383=0),"",IFERROR(IF(OR(VLOOKUP(UPPER(TRIM(SUBSTITUTE(T383,CHAR(160)," "))),AP4:AS49,2,FALSE)&lt;&gt;VLOOKUP(UPPER(TRIM(SUBSTITUTE(W383,CHAR(160)," "))),AP4:AS49,2,FALSE),AND(VLOOKUP(UPPER(TRIM(SUBSTITUTE(T383,CHAR(160)," "))),AP4:AS49,2,FALSE)="AUTRE",UPPER(TRIM(SUBSTITUTE(T383,CHAR(160)," ")))&lt;&gt;UPPER(TRIM(SUBSTITUTE(W383,CHAR(160)," "))))),"",(V383*VLOOKUP(UPPER(TRIM(SUBSTITUTE(W383,CHAR(160)," "))),AP4:AS49,3,FALSE))/(S383*VLOOKUP(UPPER(TRIM(SUBSTITUTE(T383,CHAR(160)," "))),AP4:AS49,3,FALSE))),"")),IFERROR(AK382,"")))</f>
        <v/>
      </c>
      <c r="AL383" s="40" t="str">
        <f t="shared" si="79"/>
        <v/>
      </c>
      <c r="AM383" s="50">
        <f t="shared" si="80"/>
        <v>0</v>
      </c>
      <c r="AN383" s="1"/>
      <c r="AO383" s="1"/>
      <c r="AP383" s="26" t="s">
        <v>470</v>
      </c>
      <c r="AQ383" s="1"/>
      <c r="AR383" s="1"/>
      <c r="AS383" s="1"/>
      <c r="BJ383" s="229">
        <v>1</v>
      </c>
    </row>
    <row r="384" spans="2:62" ht="20.100000000000001" customHeight="1" x14ac:dyDescent="0.25">
      <c r="B384" s="178">
        <f t="shared" si="81"/>
        <v>0</v>
      </c>
      <c r="C384" s="156"/>
      <c r="D384" s="157"/>
      <c r="E384" s="157"/>
      <c r="F384" s="157"/>
      <c r="G384" s="157"/>
      <c r="H384" s="157"/>
      <c r="I384" s="158"/>
      <c r="K384" s="255" t="str">
        <f t="shared" si="82"/>
        <v>►</v>
      </c>
      <c r="L384" s="341"/>
      <c r="M384" s="341"/>
      <c r="N384" s="341"/>
      <c r="O384" s="341"/>
      <c r="P384" s="341"/>
      <c r="Q384" s="1"/>
      <c r="R384" s="1"/>
      <c r="S384" s="77"/>
      <c r="T384" s="77"/>
      <c r="U384" s="77"/>
      <c r="V384" s="77"/>
      <c r="W384" s="1"/>
      <c r="X384" s="46" t="str">
        <f t="shared" si="74"/>
        <v/>
      </c>
      <c r="Y384" s="46" t="str">
        <f>IF(NOT(AND(LEFT(R384,1)="L",R384&lt;&gt;"LIGNE")),"",IF(UPPER(TRIM(W384))="QS","Qt. suffisante",IF(AJ384="","",IF(AF384="MASSE",IF(AJ384&gt;=1,"Kg","g"),IF(AF384="VOLUME",IF(AJ384&gt;=1,"L","cl"),IFERROR(VLOOKUP(UPPER(TRIM(V384)),AP4:AS49,4,FALSE),V384))))))</f>
        <v/>
      </c>
      <c r="Z384" s="78" t="str">
        <f t="shared" si="75"/>
        <v/>
      </c>
      <c r="AA384" s="45" t="str">
        <f>IF(NOT(AND(LEFT(R384,1)="L",R384&lt;&gt;"LIGNE")),"",IF(UPPER(TRIM(W384))="QS","Qt. suffisante",IF(AI384="","",IF(AF384="MASSE",IF(AI384&gt;=1,"Kg","g"),IF(AF384="VOLUME",IF(AI384&gt;=1,"L","cl"),IFERROR(VLOOKUP(UPPER(TRIM(V384)),AP4:AS49,4,FALSE),V384))))))</f>
        <v/>
      </c>
      <c r="AB384" s="47" t="str">
        <f t="shared" si="83"/>
        <v/>
      </c>
      <c r="AC384" s="47" t="str">
        <f t="shared" si="84"/>
        <v/>
      </c>
      <c r="AD384" s="47" t="str">
        <f t="shared" si="76"/>
        <v/>
      </c>
      <c r="AE384" s="1"/>
      <c r="AF384" s="48" t="str">
        <f>IF(NOT(AND(LEFT(R384,1)="L",R384&lt;&gt;"LIGNE")),"",IFERROR(VLOOKUP(UPPER(TRIM(V384)),AP4:AS49,2,FALSE),""))</f>
        <v/>
      </c>
      <c r="AG384" s="49" t="str">
        <f>IF(NOT(AND(LEFT(R384,1)="L",R384&lt;&gt;"LIGNE")),"",IFERROR(VLOOKUP(UPPER(TRIM(V384)),AP4:AS49,3,FALSE),""))</f>
        <v/>
      </c>
      <c r="AH384" s="49" t="str">
        <f t="shared" si="85"/>
        <v/>
      </c>
      <c r="AI384" s="49" t="str">
        <f t="shared" si="77"/>
        <v/>
      </c>
      <c r="AJ384" s="49" t="str">
        <f t="shared" si="78"/>
        <v/>
      </c>
      <c r="AK384" s="40" t="str">
        <f>IF(R384="RECETTE","",IF(R384="PRINCIPAL AUTEUR",IF(OR(S384="",T384="",V384="",W384="",S384=0),"",IFERROR(IF(OR(VLOOKUP(UPPER(TRIM(SUBSTITUTE(T384,CHAR(160)," "))),AP4:AS49,2,FALSE)&lt;&gt;VLOOKUP(UPPER(TRIM(SUBSTITUTE(W384,CHAR(160)," "))),AP4:AS49,2,FALSE),AND(VLOOKUP(UPPER(TRIM(SUBSTITUTE(T384,CHAR(160)," "))),AP4:AS49,2,FALSE)="AUTRE",UPPER(TRIM(SUBSTITUTE(T384,CHAR(160)," ")))&lt;&gt;UPPER(TRIM(SUBSTITUTE(W384,CHAR(160)," "))))),"",(V384*VLOOKUP(UPPER(TRIM(SUBSTITUTE(W384,CHAR(160)," "))),AP4:AS49,3,FALSE))/(S384*VLOOKUP(UPPER(TRIM(SUBSTITUTE(T384,CHAR(160)," "))),AP4:AS49,3,FALSE))),"")),IFERROR(AK383,"")))</f>
        <v/>
      </c>
      <c r="AL384" s="40" t="str">
        <f t="shared" si="79"/>
        <v/>
      </c>
      <c r="AM384" s="50">
        <f t="shared" si="80"/>
        <v>0</v>
      </c>
      <c r="AN384" s="1"/>
      <c r="AO384" s="1"/>
      <c r="AP384" s="26" t="s">
        <v>471</v>
      </c>
      <c r="AQ384" s="1"/>
      <c r="AR384" s="1"/>
      <c r="AS384" s="1"/>
      <c r="BJ384" s="229">
        <v>1</v>
      </c>
    </row>
    <row r="385" spans="2:62" ht="20.100000000000001" customHeight="1" x14ac:dyDescent="0.25">
      <c r="B385" s="178">
        <f t="shared" si="81"/>
        <v>0</v>
      </c>
      <c r="C385" s="156"/>
      <c r="D385" s="157"/>
      <c r="E385" s="157"/>
      <c r="F385" s="157"/>
      <c r="G385" s="157"/>
      <c r="H385" s="157"/>
      <c r="I385" s="158"/>
      <c r="K385" s="255" t="str">
        <f t="shared" si="82"/>
        <v>►</v>
      </c>
      <c r="L385" s="341"/>
      <c r="M385" s="341"/>
      <c r="N385" s="341"/>
      <c r="O385" s="341"/>
      <c r="P385" s="341"/>
      <c r="Q385" s="1"/>
      <c r="R385" s="1"/>
      <c r="S385" s="77"/>
      <c r="T385" s="77"/>
      <c r="U385" s="77"/>
      <c r="V385" s="77"/>
      <c r="W385" s="1"/>
      <c r="X385" s="46" t="str">
        <f t="shared" si="74"/>
        <v/>
      </c>
      <c r="Y385" s="46" t="str">
        <f>IF(NOT(AND(LEFT(R385,1)="L",R385&lt;&gt;"LIGNE")),"",IF(UPPER(TRIM(W385))="QS","Qt. suffisante",IF(AJ385="","",IF(AF385="MASSE",IF(AJ385&gt;=1,"Kg","g"),IF(AF385="VOLUME",IF(AJ385&gt;=1,"L","cl"),IFERROR(VLOOKUP(UPPER(TRIM(V385)),AP4:AS49,4,FALSE),V385))))))</f>
        <v/>
      </c>
      <c r="Z385" s="78" t="str">
        <f t="shared" si="75"/>
        <v/>
      </c>
      <c r="AA385" s="45" t="str">
        <f>IF(NOT(AND(LEFT(R385,1)="L",R385&lt;&gt;"LIGNE")),"",IF(UPPER(TRIM(W385))="QS","Qt. suffisante",IF(AI385="","",IF(AF385="MASSE",IF(AI385&gt;=1,"Kg","g"),IF(AF385="VOLUME",IF(AI385&gt;=1,"L","cl"),IFERROR(VLOOKUP(UPPER(TRIM(V385)),AP4:AS49,4,FALSE),V385))))))</f>
        <v/>
      </c>
      <c r="AB385" s="47" t="str">
        <f t="shared" si="83"/>
        <v/>
      </c>
      <c r="AC385" s="47" t="str">
        <f t="shared" si="84"/>
        <v/>
      </c>
      <c r="AD385" s="47" t="str">
        <f t="shared" si="76"/>
        <v/>
      </c>
      <c r="AE385" s="1"/>
      <c r="AF385" s="48" t="str">
        <f>IF(NOT(AND(LEFT(R385,1)="L",R385&lt;&gt;"LIGNE")),"",IFERROR(VLOOKUP(UPPER(TRIM(V385)),AP4:AS49,2,FALSE),""))</f>
        <v/>
      </c>
      <c r="AG385" s="49" t="str">
        <f>IF(NOT(AND(LEFT(R385,1)="L",R385&lt;&gt;"LIGNE")),"",IFERROR(VLOOKUP(UPPER(TRIM(V385)),AP4:AS49,3,FALSE),""))</f>
        <v/>
      </c>
      <c r="AH385" s="49" t="str">
        <f t="shared" si="85"/>
        <v/>
      </c>
      <c r="AI385" s="49" t="str">
        <f t="shared" si="77"/>
        <v/>
      </c>
      <c r="AJ385" s="49" t="str">
        <f t="shared" si="78"/>
        <v/>
      </c>
      <c r="AK385" s="40" t="str">
        <f>IF(R385="RECETTE","",IF(R385="PRINCIPAL AUTEUR",IF(OR(S385="",T385="",V385="",W385="",S385=0),"",IFERROR(IF(OR(VLOOKUP(UPPER(TRIM(SUBSTITUTE(T385,CHAR(160)," "))),AP4:AS49,2,FALSE)&lt;&gt;VLOOKUP(UPPER(TRIM(SUBSTITUTE(W385,CHAR(160)," "))),AP4:AS49,2,FALSE),AND(VLOOKUP(UPPER(TRIM(SUBSTITUTE(T385,CHAR(160)," "))),AP4:AS49,2,FALSE)="AUTRE",UPPER(TRIM(SUBSTITUTE(T385,CHAR(160)," ")))&lt;&gt;UPPER(TRIM(SUBSTITUTE(W385,CHAR(160)," "))))),"",(V385*VLOOKUP(UPPER(TRIM(SUBSTITUTE(W385,CHAR(160)," "))),AP4:AS49,3,FALSE))/(S385*VLOOKUP(UPPER(TRIM(SUBSTITUTE(T385,CHAR(160)," "))),AP4:AS49,3,FALSE))),"")),IFERROR(AK384,"")))</f>
        <v/>
      </c>
      <c r="AL385" s="40" t="str">
        <f t="shared" si="79"/>
        <v/>
      </c>
      <c r="AM385" s="50">
        <f t="shared" si="80"/>
        <v>0</v>
      </c>
      <c r="AN385" s="1"/>
      <c r="AO385" s="1"/>
      <c r="AP385" s="51" t="s">
        <v>0</v>
      </c>
      <c r="AQ385" s="1"/>
      <c r="AR385" s="1"/>
      <c r="AS385" s="1"/>
      <c r="BJ385" s="229">
        <v>1</v>
      </c>
    </row>
    <row r="386" spans="2:62" ht="20.100000000000001" customHeight="1" x14ac:dyDescent="0.25">
      <c r="B386" s="178">
        <f t="shared" si="81"/>
        <v>0</v>
      </c>
      <c r="C386" s="156"/>
      <c r="D386" s="157"/>
      <c r="E386" s="157"/>
      <c r="F386" s="157"/>
      <c r="G386" s="157"/>
      <c r="H386" s="157"/>
      <c r="I386" s="158"/>
      <c r="K386" s="255" t="str">
        <f t="shared" si="82"/>
        <v>►</v>
      </c>
      <c r="L386" s="341"/>
      <c r="M386" s="341"/>
      <c r="N386" s="341"/>
      <c r="O386" s="341"/>
      <c r="P386" s="341"/>
      <c r="Q386" s="1"/>
      <c r="R386" s="1"/>
      <c r="S386" s="77"/>
      <c r="T386" s="77"/>
      <c r="U386" s="77"/>
      <c r="V386" s="77"/>
      <c r="W386" s="1"/>
      <c r="X386" s="46" t="str">
        <f t="shared" si="74"/>
        <v/>
      </c>
      <c r="Y386" s="46" t="str">
        <f>IF(NOT(AND(LEFT(R386,1)="L",R386&lt;&gt;"LIGNE")),"",IF(UPPER(TRIM(W386))="QS","Qt. suffisante",IF(AJ386="","",IF(AF386="MASSE",IF(AJ386&gt;=1,"Kg","g"),IF(AF386="VOLUME",IF(AJ386&gt;=1,"L","cl"),IFERROR(VLOOKUP(UPPER(TRIM(V386)),AP4:AS49,4,FALSE),V386))))))</f>
        <v/>
      </c>
      <c r="Z386" s="78" t="str">
        <f t="shared" si="75"/>
        <v/>
      </c>
      <c r="AA386" s="45" t="str">
        <f>IF(NOT(AND(LEFT(R386,1)="L",R386&lt;&gt;"LIGNE")),"",IF(UPPER(TRIM(W386))="QS","Qt. suffisante",IF(AI386="","",IF(AF386="MASSE",IF(AI386&gt;=1,"Kg","g"),IF(AF386="VOLUME",IF(AI386&gt;=1,"L","cl"),IFERROR(VLOOKUP(UPPER(TRIM(V386)),AP4:AS49,4,FALSE),V386))))))</f>
        <v/>
      </c>
      <c r="AB386" s="47" t="str">
        <f t="shared" si="83"/>
        <v/>
      </c>
      <c r="AC386" s="47" t="str">
        <f t="shared" si="84"/>
        <v/>
      </c>
      <c r="AD386" s="47" t="str">
        <f t="shared" si="76"/>
        <v/>
      </c>
      <c r="AE386" s="1"/>
      <c r="AF386" s="48" t="str">
        <f>IF(NOT(AND(LEFT(R386,1)="L",R386&lt;&gt;"LIGNE")),"",IFERROR(VLOOKUP(UPPER(TRIM(V386)),AP4:AS49,2,FALSE),""))</f>
        <v/>
      </c>
      <c r="AG386" s="49" t="str">
        <f>IF(NOT(AND(LEFT(R386,1)="L",R386&lt;&gt;"LIGNE")),"",IFERROR(VLOOKUP(UPPER(TRIM(V386)),AP4:AS49,3,FALSE),""))</f>
        <v/>
      </c>
      <c r="AH386" s="49" t="str">
        <f t="shared" si="85"/>
        <v/>
      </c>
      <c r="AI386" s="49" t="str">
        <f t="shared" si="77"/>
        <v/>
      </c>
      <c r="AJ386" s="49" t="str">
        <f t="shared" si="78"/>
        <v/>
      </c>
      <c r="AK386" s="40" t="str">
        <f>IF(R386="RECETTE","",IF(R386="PRINCIPAL AUTEUR",IF(OR(S386="",T386="",V386="",W386="",S386=0),"",IFERROR(IF(OR(VLOOKUP(UPPER(TRIM(SUBSTITUTE(T386,CHAR(160)," "))),AP4:AS49,2,FALSE)&lt;&gt;VLOOKUP(UPPER(TRIM(SUBSTITUTE(W386,CHAR(160)," "))),AP4:AS49,2,FALSE),AND(VLOOKUP(UPPER(TRIM(SUBSTITUTE(T386,CHAR(160)," "))),AP4:AS49,2,FALSE)="AUTRE",UPPER(TRIM(SUBSTITUTE(T386,CHAR(160)," ")))&lt;&gt;UPPER(TRIM(SUBSTITUTE(W386,CHAR(160)," "))))),"",(V386*VLOOKUP(UPPER(TRIM(SUBSTITUTE(W386,CHAR(160)," "))),AP4:AS49,3,FALSE))/(S386*VLOOKUP(UPPER(TRIM(SUBSTITUTE(T386,CHAR(160)," "))),AP4:AS49,3,FALSE))),"")),IFERROR(AK385,"")))</f>
        <v/>
      </c>
      <c r="AL386" s="40" t="str">
        <f t="shared" si="79"/>
        <v/>
      </c>
      <c r="AM386" s="50">
        <f t="shared" si="80"/>
        <v>0</v>
      </c>
      <c r="AN386" s="1"/>
      <c r="AO386" s="1"/>
      <c r="AP386" s="55" t="s">
        <v>314</v>
      </c>
      <c r="AQ386" s="1"/>
      <c r="AR386" s="1"/>
      <c r="AS386" s="1"/>
      <c r="BJ386" s="229">
        <v>1</v>
      </c>
    </row>
    <row r="387" spans="2:62" ht="20.100000000000001" customHeight="1" x14ac:dyDescent="0.25">
      <c r="B387" s="178">
        <f t="shared" si="81"/>
        <v>0</v>
      </c>
      <c r="C387" s="156"/>
      <c r="D387" s="157"/>
      <c r="E387" s="157"/>
      <c r="F387" s="157"/>
      <c r="G387" s="157"/>
      <c r="H387" s="157"/>
      <c r="I387" s="158"/>
      <c r="K387" s="255" t="str">
        <f t="shared" si="82"/>
        <v>►</v>
      </c>
      <c r="L387" s="341"/>
      <c r="M387" s="341"/>
      <c r="N387" s="341"/>
      <c r="O387" s="341"/>
      <c r="P387" s="341"/>
      <c r="Q387" s="1"/>
      <c r="R387" s="1"/>
      <c r="S387" s="77"/>
      <c r="T387" s="77"/>
      <c r="U387" s="77"/>
      <c r="V387" s="77"/>
      <c r="W387" s="1"/>
      <c r="X387" s="46" t="str">
        <f t="shared" si="74"/>
        <v/>
      </c>
      <c r="Y387" s="46" t="str">
        <f>IF(NOT(AND(LEFT(R387,1)="L",R387&lt;&gt;"LIGNE")),"",IF(UPPER(TRIM(W387))="QS","Qt. suffisante",IF(AJ387="","",IF(AF387="MASSE",IF(AJ387&gt;=1,"Kg","g"),IF(AF387="VOLUME",IF(AJ387&gt;=1,"L","cl"),IFERROR(VLOOKUP(UPPER(TRIM(V387)),AP4:AS49,4,FALSE),V387))))))</f>
        <v/>
      </c>
      <c r="Z387" s="78" t="str">
        <f t="shared" si="75"/>
        <v/>
      </c>
      <c r="AA387" s="45" t="str">
        <f>IF(NOT(AND(LEFT(R387,1)="L",R387&lt;&gt;"LIGNE")),"",IF(UPPER(TRIM(W387))="QS","Qt. suffisante",IF(AI387="","",IF(AF387="MASSE",IF(AI387&gt;=1,"Kg","g"),IF(AF387="VOLUME",IF(AI387&gt;=1,"L","cl"),IFERROR(VLOOKUP(UPPER(TRIM(V387)),AP4:AS49,4,FALSE),V387))))))</f>
        <v/>
      </c>
      <c r="AB387" s="47" t="str">
        <f t="shared" si="83"/>
        <v/>
      </c>
      <c r="AC387" s="47" t="str">
        <f t="shared" si="84"/>
        <v/>
      </c>
      <c r="AD387" s="47" t="str">
        <f t="shared" si="76"/>
        <v/>
      </c>
      <c r="AE387" s="1"/>
      <c r="AF387" s="48" t="str">
        <f>IF(NOT(AND(LEFT(R387,1)="L",R387&lt;&gt;"LIGNE")),"",IFERROR(VLOOKUP(UPPER(TRIM(V387)),AP4:AS49,2,FALSE),""))</f>
        <v/>
      </c>
      <c r="AG387" s="49" t="str">
        <f>IF(NOT(AND(LEFT(R387,1)="L",R387&lt;&gt;"LIGNE")),"",IFERROR(VLOOKUP(UPPER(TRIM(V387)),AP4:AS49,3,FALSE),""))</f>
        <v/>
      </c>
      <c r="AH387" s="49" t="str">
        <f t="shared" si="85"/>
        <v/>
      </c>
      <c r="AI387" s="49" t="str">
        <f t="shared" si="77"/>
        <v/>
      </c>
      <c r="AJ387" s="49" t="str">
        <f t="shared" si="78"/>
        <v/>
      </c>
      <c r="AK387" s="40" t="str">
        <f>IF(R387="RECETTE","",IF(R387="PRINCIPAL AUTEUR",IF(OR(S387="",T387="",V387="",W387="",S387=0),"",IFERROR(IF(OR(VLOOKUP(UPPER(TRIM(SUBSTITUTE(T387,CHAR(160)," "))),AP4:AS49,2,FALSE)&lt;&gt;VLOOKUP(UPPER(TRIM(SUBSTITUTE(W387,CHAR(160)," "))),AP4:AS49,2,FALSE),AND(VLOOKUP(UPPER(TRIM(SUBSTITUTE(T387,CHAR(160)," "))),AP4:AS49,2,FALSE)="AUTRE",UPPER(TRIM(SUBSTITUTE(T387,CHAR(160)," ")))&lt;&gt;UPPER(TRIM(SUBSTITUTE(W387,CHAR(160)," "))))),"",(V387*VLOOKUP(UPPER(TRIM(SUBSTITUTE(W387,CHAR(160)," "))),AP4:AS49,3,FALSE))/(S387*VLOOKUP(UPPER(TRIM(SUBSTITUTE(T387,CHAR(160)," "))),AP4:AS49,3,FALSE))),"")),IFERROR(AK386,"")))</f>
        <v/>
      </c>
      <c r="AL387" s="40" t="str">
        <f t="shared" si="79"/>
        <v/>
      </c>
      <c r="AM387" s="50">
        <f t="shared" si="80"/>
        <v>0</v>
      </c>
      <c r="AN387" s="1"/>
      <c r="AO387" s="1"/>
      <c r="AP387" s="55" t="s">
        <v>312</v>
      </c>
      <c r="AQ387" s="1"/>
      <c r="AR387" s="1"/>
      <c r="AS387" s="1"/>
      <c r="BJ387" s="229">
        <v>1</v>
      </c>
    </row>
    <row r="388" spans="2:62" ht="20.100000000000001" customHeight="1" x14ac:dyDescent="0.25">
      <c r="B388" s="178">
        <f t="shared" si="81"/>
        <v>0</v>
      </c>
      <c r="C388" s="156"/>
      <c r="D388" s="157"/>
      <c r="E388" s="157"/>
      <c r="F388" s="157"/>
      <c r="G388" s="157"/>
      <c r="H388" s="157"/>
      <c r="I388" s="158"/>
      <c r="K388" s="255" t="str">
        <f t="shared" si="82"/>
        <v>►</v>
      </c>
      <c r="L388" s="341"/>
      <c r="M388" s="341"/>
      <c r="N388" s="341"/>
      <c r="O388" s="341"/>
      <c r="P388" s="341"/>
      <c r="Q388" s="1"/>
      <c r="R388" s="1"/>
      <c r="S388" s="77"/>
      <c r="T388" s="77"/>
      <c r="U388" s="77"/>
      <c r="V388" s="77"/>
      <c r="W388" s="1"/>
      <c r="X388" s="46" t="str">
        <f t="shared" si="74"/>
        <v/>
      </c>
      <c r="Y388" s="46" t="str">
        <f>IF(NOT(AND(LEFT(R388,1)="L",R388&lt;&gt;"LIGNE")),"",IF(UPPER(TRIM(W388))="QS","Qt. suffisante",IF(AJ388="","",IF(AF388="MASSE",IF(AJ388&gt;=1,"Kg","g"),IF(AF388="VOLUME",IF(AJ388&gt;=1,"L","cl"),IFERROR(VLOOKUP(UPPER(TRIM(V388)),AP4:AS49,4,FALSE),V388))))))</f>
        <v/>
      </c>
      <c r="Z388" s="78" t="str">
        <f t="shared" si="75"/>
        <v/>
      </c>
      <c r="AA388" s="45" t="str">
        <f>IF(NOT(AND(LEFT(R388,1)="L",R388&lt;&gt;"LIGNE")),"",IF(UPPER(TRIM(W388))="QS","Qt. suffisante",IF(AI388="","",IF(AF388="MASSE",IF(AI388&gt;=1,"Kg","g"),IF(AF388="VOLUME",IF(AI388&gt;=1,"L","cl"),IFERROR(VLOOKUP(UPPER(TRIM(V388)),AP4:AS49,4,FALSE),V388))))))</f>
        <v/>
      </c>
      <c r="AB388" s="47" t="str">
        <f t="shared" si="83"/>
        <v/>
      </c>
      <c r="AC388" s="47" t="str">
        <f t="shared" si="84"/>
        <v/>
      </c>
      <c r="AD388" s="47" t="str">
        <f t="shared" si="76"/>
        <v/>
      </c>
      <c r="AE388" s="1"/>
      <c r="AF388" s="48" t="str">
        <f>IF(NOT(AND(LEFT(R388,1)="L",R388&lt;&gt;"LIGNE")),"",IFERROR(VLOOKUP(UPPER(TRIM(V388)),AP4:AS49,2,FALSE),""))</f>
        <v/>
      </c>
      <c r="AG388" s="49" t="str">
        <f>IF(NOT(AND(LEFT(R388,1)="L",R388&lt;&gt;"LIGNE")),"",IFERROR(VLOOKUP(UPPER(TRIM(V388)),AP4:AS49,3,FALSE),""))</f>
        <v/>
      </c>
      <c r="AH388" s="49" t="str">
        <f t="shared" si="85"/>
        <v/>
      </c>
      <c r="AI388" s="49" t="str">
        <f t="shared" si="77"/>
        <v/>
      </c>
      <c r="AJ388" s="49" t="str">
        <f t="shared" si="78"/>
        <v/>
      </c>
      <c r="AK388" s="40" t="str">
        <f>IF(R388="RECETTE","",IF(R388="PRINCIPAL AUTEUR",IF(OR(S388="",T388="",V388="",W388="",S388=0),"",IFERROR(IF(OR(VLOOKUP(UPPER(TRIM(SUBSTITUTE(T388,CHAR(160)," "))),AP4:AS49,2,FALSE)&lt;&gt;VLOOKUP(UPPER(TRIM(SUBSTITUTE(W388,CHAR(160)," "))),AP4:AS49,2,FALSE),AND(VLOOKUP(UPPER(TRIM(SUBSTITUTE(T388,CHAR(160)," "))),AP4:AS49,2,FALSE)="AUTRE",UPPER(TRIM(SUBSTITUTE(T388,CHAR(160)," ")))&lt;&gt;UPPER(TRIM(SUBSTITUTE(W388,CHAR(160)," "))))),"",(V388*VLOOKUP(UPPER(TRIM(SUBSTITUTE(W388,CHAR(160)," "))),AP4:AS49,3,FALSE))/(S388*VLOOKUP(UPPER(TRIM(SUBSTITUTE(T388,CHAR(160)," "))),AP4:AS49,3,FALSE))),"")),IFERROR(AK387,"")))</f>
        <v/>
      </c>
      <c r="AL388" s="40" t="str">
        <f t="shared" si="79"/>
        <v/>
      </c>
      <c r="AM388" s="50">
        <f t="shared" si="80"/>
        <v>0</v>
      </c>
      <c r="AN388" s="1"/>
      <c r="AO388" s="1"/>
      <c r="AP388" s="55" t="s">
        <v>311</v>
      </c>
      <c r="AQ388" s="1"/>
      <c r="AR388" s="1"/>
      <c r="AS388" s="1"/>
      <c r="BJ388" s="229">
        <v>1</v>
      </c>
    </row>
    <row r="389" spans="2:62" ht="20.100000000000001" customHeight="1" x14ac:dyDescent="0.25">
      <c r="B389" s="178">
        <f t="shared" si="81"/>
        <v>0</v>
      </c>
      <c r="C389" s="156"/>
      <c r="D389" s="157"/>
      <c r="E389" s="157"/>
      <c r="F389" s="157"/>
      <c r="G389" s="157"/>
      <c r="H389" s="157"/>
      <c r="I389" s="158"/>
      <c r="K389" s="255" t="str">
        <f t="shared" si="82"/>
        <v>►</v>
      </c>
      <c r="L389" s="341"/>
      <c r="M389" s="341"/>
      <c r="N389" s="341"/>
      <c r="O389" s="341"/>
      <c r="P389" s="341"/>
      <c r="Q389" s="1"/>
      <c r="R389" s="1"/>
      <c r="S389" s="77"/>
      <c r="T389" s="77"/>
      <c r="U389" s="77"/>
      <c r="V389" s="77"/>
      <c r="W389" s="1"/>
      <c r="X389" s="46" t="str">
        <f t="shared" si="74"/>
        <v/>
      </c>
      <c r="Y389" s="46" t="str">
        <f>IF(NOT(AND(LEFT(R389,1)="L",R389&lt;&gt;"LIGNE")),"",IF(UPPER(TRIM(W389))="QS","Qt. suffisante",IF(AJ389="","",IF(AF389="MASSE",IF(AJ389&gt;=1,"Kg","g"),IF(AF389="VOLUME",IF(AJ389&gt;=1,"L","cl"),IFERROR(VLOOKUP(UPPER(TRIM(V389)),AP4:AS49,4,FALSE),V389))))))</f>
        <v/>
      </c>
      <c r="Z389" s="78" t="str">
        <f t="shared" si="75"/>
        <v/>
      </c>
      <c r="AA389" s="45" t="str">
        <f>IF(NOT(AND(LEFT(R389,1)="L",R389&lt;&gt;"LIGNE")),"",IF(UPPER(TRIM(W389))="QS","Qt. suffisante",IF(AI389="","",IF(AF389="MASSE",IF(AI389&gt;=1,"Kg","g"),IF(AF389="VOLUME",IF(AI389&gt;=1,"L","cl"),IFERROR(VLOOKUP(UPPER(TRIM(V389)),AP4:AS49,4,FALSE),V389))))))</f>
        <v/>
      </c>
      <c r="AB389" s="47" t="str">
        <f t="shared" si="83"/>
        <v/>
      </c>
      <c r="AC389" s="47" t="str">
        <f t="shared" si="84"/>
        <v/>
      </c>
      <c r="AD389" s="47" t="str">
        <f t="shared" si="76"/>
        <v/>
      </c>
      <c r="AE389" s="1"/>
      <c r="AF389" s="48" t="str">
        <f>IF(NOT(AND(LEFT(R389,1)="L",R389&lt;&gt;"LIGNE")),"",IFERROR(VLOOKUP(UPPER(TRIM(V389)),AP4:AS49,2,FALSE),""))</f>
        <v/>
      </c>
      <c r="AG389" s="49" t="str">
        <f>IF(NOT(AND(LEFT(R389,1)="L",R389&lt;&gt;"LIGNE")),"",IFERROR(VLOOKUP(UPPER(TRIM(V389)),AP4:AS49,3,FALSE),""))</f>
        <v/>
      </c>
      <c r="AH389" s="49" t="str">
        <f t="shared" si="85"/>
        <v/>
      </c>
      <c r="AI389" s="49" t="str">
        <f t="shared" si="77"/>
        <v/>
      </c>
      <c r="AJ389" s="49" t="str">
        <f t="shared" si="78"/>
        <v/>
      </c>
      <c r="AK389" s="40" t="str">
        <f>IF(R389="RECETTE","",IF(R389="PRINCIPAL AUTEUR",IF(OR(S389="",T389="",V389="",W389="",S389=0),"",IFERROR(IF(OR(VLOOKUP(UPPER(TRIM(SUBSTITUTE(T389,CHAR(160)," "))),AP4:AS49,2,FALSE)&lt;&gt;VLOOKUP(UPPER(TRIM(SUBSTITUTE(W389,CHAR(160)," "))),AP4:AS49,2,FALSE),AND(VLOOKUP(UPPER(TRIM(SUBSTITUTE(T389,CHAR(160)," "))),AP4:AS49,2,FALSE)="AUTRE",UPPER(TRIM(SUBSTITUTE(T389,CHAR(160)," ")))&lt;&gt;UPPER(TRIM(SUBSTITUTE(W389,CHAR(160)," "))))),"",(V389*VLOOKUP(UPPER(TRIM(SUBSTITUTE(W389,CHAR(160)," "))),AP4:AS49,3,FALSE))/(S389*VLOOKUP(UPPER(TRIM(SUBSTITUTE(T389,CHAR(160)," "))),AP4:AS49,3,FALSE))),"")),IFERROR(AK388,"")))</f>
        <v/>
      </c>
      <c r="AL389" s="40" t="str">
        <f t="shared" si="79"/>
        <v/>
      </c>
      <c r="AM389" s="50">
        <f t="shared" si="80"/>
        <v>0</v>
      </c>
      <c r="AN389" s="1"/>
      <c r="AO389" s="1"/>
      <c r="AP389" s="64" t="s">
        <v>318</v>
      </c>
      <c r="AQ389" s="1"/>
      <c r="AR389" s="1"/>
      <c r="AS389" s="1"/>
      <c r="BJ389" s="229">
        <v>1</v>
      </c>
    </row>
    <row r="390" spans="2:62" ht="20.100000000000001" customHeight="1" x14ac:dyDescent="0.25">
      <c r="B390" s="178">
        <f t="shared" si="81"/>
        <v>0</v>
      </c>
      <c r="C390" s="156"/>
      <c r="D390" s="157"/>
      <c r="E390" s="157"/>
      <c r="F390" s="157"/>
      <c r="G390" s="157"/>
      <c r="H390" s="157"/>
      <c r="I390" s="158"/>
      <c r="K390" s="255" t="str">
        <f t="shared" si="82"/>
        <v>►</v>
      </c>
      <c r="L390" s="341"/>
      <c r="M390" s="341"/>
      <c r="N390" s="341"/>
      <c r="O390" s="341"/>
      <c r="P390" s="341"/>
      <c r="Q390" s="1"/>
      <c r="R390" s="1"/>
      <c r="S390" s="77"/>
      <c r="T390" s="77"/>
      <c r="U390" s="77"/>
      <c r="V390" s="77"/>
      <c r="W390" s="1"/>
      <c r="X390" s="46" t="str">
        <f t="shared" si="74"/>
        <v/>
      </c>
      <c r="Y390" s="46" t="str">
        <f>IF(NOT(AND(LEFT(R390,1)="L",R390&lt;&gt;"LIGNE")),"",IF(UPPER(TRIM(W390))="QS","Qt. suffisante",IF(AJ390="","",IF(AF390="MASSE",IF(AJ390&gt;=1,"Kg","g"),IF(AF390="VOLUME",IF(AJ390&gt;=1,"L","cl"),IFERROR(VLOOKUP(UPPER(TRIM(V390)),AP4:AS49,4,FALSE),V390))))))</f>
        <v/>
      </c>
      <c r="Z390" s="78" t="str">
        <f t="shared" si="75"/>
        <v/>
      </c>
      <c r="AA390" s="45" t="str">
        <f>IF(NOT(AND(LEFT(R390,1)="L",R390&lt;&gt;"LIGNE")),"",IF(UPPER(TRIM(W390))="QS","Qt. suffisante",IF(AI390="","",IF(AF390="MASSE",IF(AI390&gt;=1,"Kg","g"),IF(AF390="VOLUME",IF(AI390&gt;=1,"L","cl"),IFERROR(VLOOKUP(UPPER(TRIM(V390)),AP4:AS49,4,FALSE),V390))))))</f>
        <v/>
      </c>
      <c r="AB390" s="47" t="str">
        <f t="shared" si="83"/>
        <v/>
      </c>
      <c r="AC390" s="47" t="str">
        <f t="shared" si="84"/>
        <v/>
      </c>
      <c r="AD390" s="47" t="str">
        <f t="shared" si="76"/>
        <v/>
      </c>
      <c r="AE390" s="1"/>
      <c r="AF390" s="48" t="str">
        <f>IF(NOT(AND(LEFT(R390,1)="L",R390&lt;&gt;"LIGNE")),"",IFERROR(VLOOKUP(UPPER(TRIM(V390)),AP4:AS49,2,FALSE),""))</f>
        <v/>
      </c>
      <c r="AG390" s="49" t="str">
        <f>IF(NOT(AND(LEFT(R390,1)="L",R390&lt;&gt;"LIGNE")),"",IFERROR(VLOOKUP(UPPER(TRIM(V390)),AP4:AS49,3,FALSE),""))</f>
        <v/>
      </c>
      <c r="AH390" s="49" t="str">
        <f t="shared" si="85"/>
        <v/>
      </c>
      <c r="AI390" s="49" t="str">
        <f t="shared" si="77"/>
        <v/>
      </c>
      <c r="AJ390" s="49" t="str">
        <f t="shared" si="78"/>
        <v/>
      </c>
      <c r="AK390" s="40" t="str">
        <f>IF(R390="RECETTE","",IF(R390="PRINCIPAL AUTEUR",IF(OR(S390="",T390="",V390="",W390="",S390=0),"",IFERROR(IF(OR(VLOOKUP(UPPER(TRIM(SUBSTITUTE(T390,CHAR(160)," "))),AP4:AS49,2,FALSE)&lt;&gt;VLOOKUP(UPPER(TRIM(SUBSTITUTE(W390,CHAR(160)," "))),AP4:AS49,2,FALSE),AND(VLOOKUP(UPPER(TRIM(SUBSTITUTE(T390,CHAR(160)," "))),AP4:AS49,2,FALSE)="AUTRE",UPPER(TRIM(SUBSTITUTE(T390,CHAR(160)," ")))&lt;&gt;UPPER(TRIM(SUBSTITUTE(W390,CHAR(160)," "))))),"",(V390*VLOOKUP(UPPER(TRIM(SUBSTITUTE(W390,CHAR(160)," "))),AP4:AS49,3,FALSE))/(S390*VLOOKUP(UPPER(TRIM(SUBSTITUTE(T390,CHAR(160)," "))),AP4:AS49,3,FALSE))),"")),IFERROR(AK389,"")))</f>
        <v/>
      </c>
      <c r="AL390" s="40" t="str">
        <f t="shared" si="79"/>
        <v/>
      </c>
      <c r="AM390" s="50">
        <f t="shared" si="80"/>
        <v>0</v>
      </c>
      <c r="AN390" s="1"/>
      <c r="AO390" s="1"/>
      <c r="AP390" s="64" t="s">
        <v>316</v>
      </c>
      <c r="AQ390" s="1"/>
      <c r="AR390" s="1"/>
      <c r="AS390" s="1"/>
      <c r="BJ390" s="229">
        <v>1</v>
      </c>
    </row>
    <row r="391" spans="2:62" ht="20.100000000000001" customHeight="1" x14ac:dyDescent="0.25">
      <c r="B391" s="178">
        <f t="shared" si="81"/>
        <v>0</v>
      </c>
      <c r="C391" s="156"/>
      <c r="D391" s="157"/>
      <c r="E391" s="157"/>
      <c r="F391" s="157"/>
      <c r="G391" s="157"/>
      <c r="H391" s="157"/>
      <c r="I391" s="158"/>
      <c r="K391" s="255" t="str">
        <f t="shared" si="82"/>
        <v>►</v>
      </c>
      <c r="L391" s="341"/>
      <c r="M391" s="341"/>
      <c r="N391" s="341"/>
      <c r="O391" s="341"/>
      <c r="P391" s="341"/>
      <c r="Q391" s="1"/>
      <c r="R391" s="1"/>
      <c r="S391" s="77"/>
      <c r="T391" s="77"/>
      <c r="U391" s="77"/>
      <c r="V391" s="77"/>
      <c r="W391" s="1"/>
      <c r="X391" s="46" t="str">
        <f t="shared" si="74"/>
        <v/>
      </c>
      <c r="Y391" s="46" t="str">
        <f>IF(NOT(AND(LEFT(R391,1)="L",R391&lt;&gt;"LIGNE")),"",IF(UPPER(TRIM(W391))="QS","Qt. suffisante",IF(AJ391="","",IF(AF391="MASSE",IF(AJ391&gt;=1,"Kg","g"),IF(AF391="VOLUME",IF(AJ391&gt;=1,"L","cl"),IFERROR(VLOOKUP(UPPER(TRIM(V391)),AP4:AS49,4,FALSE),V391))))))</f>
        <v/>
      </c>
      <c r="Z391" s="78" t="str">
        <f t="shared" si="75"/>
        <v/>
      </c>
      <c r="AA391" s="45" t="str">
        <f>IF(NOT(AND(LEFT(R391,1)="L",R391&lt;&gt;"LIGNE")),"",IF(UPPER(TRIM(W391))="QS","Qt. suffisante",IF(AI391="","",IF(AF391="MASSE",IF(AI391&gt;=1,"Kg","g"),IF(AF391="VOLUME",IF(AI391&gt;=1,"L","cl"),IFERROR(VLOOKUP(UPPER(TRIM(V391)),AP4:AS49,4,FALSE),V391))))))</f>
        <v/>
      </c>
      <c r="AB391" s="47" t="str">
        <f t="shared" si="83"/>
        <v/>
      </c>
      <c r="AC391" s="47" t="str">
        <f t="shared" si="84"/>
        <v/>
      </c>
      <c r="AD391" s="47" t="str">
        <f t="shared" si="76"/>
        <v/>
      </c>
      <c r="AE391" s="1"/>
      <c r="AF391" s="48" t="str">
        <f>IF(NOT(AND(LEFT(R391,1)="L",R391&lt;&gt;"LIGNE")),"",IFERROR(VLOOKUP(UPPER(TRIM(V391)),AP4:AS49,2,FALSE),""))</f>
        <v/>
      </c>
      <c r="AG391" s="49" t="str">
        <f>IF(NOT(AND(LEFT(R391,1)="L",R391&lt;&gt;"LIGNE")),"",IFERROR(VLOOKUP(UPPER(TRIM(V391)),AP4:AS49,3,FALSE),""))</f>
        <v/>
      </c>
      <c r="AH391" s="49" t="str">
        <f t="shared" si="85"/>
        <v/>
      </c>
      <c r="AI391" s="49" t="str">
        <f t="shared" si="77"/>
        <v/>
      </c>
      <c r="AJ391" s="49" t="str">
        <f t="shared" si="78"/>
        <v/>
      </c>
      <c r="AK391" s="40" t="str">
        <f>IF(R391="RECETTE","",IF(R391="PRINCIPAL AUTEUR",IF(OR(S391="",T391="",V391="",W391="",S391=0),"",IFERROR(IF(OR(VLOOKUP(UPPER(TRIM(SUBSTITUTE(T391,CHAR(160)," "))),AP4:AS49,2,FALSE)&lt;&gt;VLOOKUP(UPPER(TRIM(SUBSTITUTE(W391,CHAR(160)," "))),AP4:AS49,2,FALSE),AND(VLOOKUP(UPPER(TRIM(SUBSTITUTE(T391,CHAR(160)," "))),AP4:AS49,2,FALSE)="AUTRE",UPPER(TRIM(SUBSTITUTE(T391,CHAR(160)," ")))&lt;&gt;UPPER(TRIM(SUBSTITUTE(W391,CHAR(160)," "))))),"",(V391*VLOOKUP(UPPER(TRIM(SUBSTITUTE(W391,CHAR(160)," "))),AP4:AS49,3,FALSE))/(S391*VLOOKUP(UPPER(TRIM(SUBSTITUTE(T391,CHAR(160)," "))),AP4:AS49,3,FALSE))),"")),IFERROR(AK390,"")))</f>
        <v/>
      </c>
      <c r="AL391" s="40" t="str">
        <f t="shared" si="79"/>
        <v/>
      </c>
      <c r="AM391" s="50">
        <f t="shared" si="80"/>
        <v>0</v>
      </c>
      <c r="AN391" s="1"/>
      <c r="AO391" s="1"/>
      <c r="AP391" s="64" t="s">
        <v>368</v>
      </c>
      <c r="AQ391" s="1"/>
      <c r="AR391" s="1"/>
      <c r="AS391" s="1"/>
      <c r="BJ391" s="229">
        <v>1</v>
      </c>
    </row>
    <row r="392" spans="2:62" ht="20.100000000000001" customHeight="1" x14ac:dyDescent="0.25">
      <c r="B392" s="178">
        <f t="shared" si="81"/>
        <v>0</v>
      </c>
      <c r="C392" s="156"/>
      <c r="D392" s="157"/>
      <c r="E392" s="157"/>
      <c r="F392" s="157"/>
      <c r="G392" s="157"/>
      <c r="H392" s="157"/>
      <c r="I392" s="158"/>
      <c r="K392" s="255" t="str">
        <f t="shared" si="82"/>
        <v>►</v>
      </c>
      <c r="L392" s="341"/>
      <c r="M392" s="341"/>
      <c r="N392" s="341"/>
      <c r="O392" s="341"/>
      <c r="P392" s="341"/>
      <c r="Q392" s="1"/>
      <c r="R392" s="1"/>
      <c r="S392" s="77"/>
      <c r="T392" s="77"/>
      <c r="U392" s="77"/>
      <c r="V392" s="77"/>
      <c r="W392" s="1"/>
      <c r="X392" s="46" t="str">
        <f t="shared" ref="X392:X455" si="86">IF(NOT(AND(LEFT(R392,1)="L",R392&lt;&gt;"LIGNE")),"",IF(UPPER(TRIM(W392))="QS","",IF(AJ392="","",IF(AF392="MASSE",IF(AJ392&gt;=1,ROUND(AJ392,2),ROUND(AJ392*1000,0)),IF(AF392="VOLUME",IF(AJ392&gt;=1,ROUND(AJ392,2),ROUND(AJ392*100,0)),ROUND(AJ392,0))))))</f>
        <v/>
      </c>
      <c r="Y392" s="46" t="str">
        <f>IF(NOT(AND(LEFT(R392,1)="L",R392&lt;&gt;"LIGNE")),"",IF(UPPER(TRIM(W392))="QS","Qt. suffisante",IF(AJ392="","",IF(AF392="MASSE",IF(AJ392&gt;=1,"Kg","g"),IF(AF392="VOLUME",IF(AJ392&gt;=1,"L","cl"),IFERROR(VLOOKUP(UPPER(TRIM(V392)),AP4:AS49,4,FALSE),V392))))))</f>
        <v/>
      </c>
      <c r="Z392" s="78" t="str">
        <f t="shared" ref="Z392:Z455" si="87">IF(NOT(AND(LEFT(R392,1)="L",R392&lt;&gt;"LIGNE")),"",IF(UPPER(TRIM(W392))="QS","",IF(AI392="","",IF(AF392="MASSE",IF(AI392&gt;=1,ROUND(AI392,2),ROUND(AI392*1000,0)),IF(AF392="VOLUME",IF(AI392&gt;=1,ROUND(AI392,2),ROUND(AI392*100,0)),ROUND(AI392,0))))))</f>
        <v/>
      </c>
      <c r="AA392" s="45" t="str">
        <f>IF(NOT(AND(LEFT(R392,1)="L",R392&lt;&gt;"LIGNE")),"",IF(UPPER(TRIM(W392))="QS","Qt. suffisante",IF(AI392="","",IF(AF392="MASSE",IF(AI392&gt;=1,"Kg","g"),IF(AF392="VOLUME",IF(AI392&gt;=1,"L","cl"),IFERROR(VLOOKUP(UPPER(TRIM(V392)),AP4:AS49,4,FALSE),V392))))))</f>
        <v/>
      </c>
      <c r="AB392" s="47" t="str">
        <f t="shared" si="83"/>
        <v/>
      </c>
      <c r="AC392" s="47" t="str">
        <f t="shared" si="84"/>
        <v/>
      </c>
      <c r="AD392" s="47" t="str">
        <f t="shared" ref="AD392:AD455" si="88">IF(R392&lt;&gt;"PRINCIPAL AUTEUR","",IFERROR(VLOOKUP(UPPER(TRIM(SUBSTITUTE(W392,CHAR(160)," "))),$AP$4:$AS$49,2,FALSE),""))</f>
        <v/>
      </c>
      <c r="AE392" s="1"/>
      <c r="AF392" s="48" t="str">
        <f>IF(NOT(AND(LEFT(R392,1)="L",R392&lt;&gt;"LIGNE")),"",IFERROR(VLOOKUP(UPPER(TRIM(V392)),AP4:AS49,2,FALSE),""))</f>
        <v/>
      </c>
      <c r="AG392" s="49" t="str">
        <f>IF(NOT(AND(LEFT(R392,1)="L",R392&lt;&gt;"LIGNE")),"",IFERROR(VLOOKUP(UPPER(TRIM(V392)),AP4:AS49,3,FALSE),""))</f>
        <v/>
      </c>
      <c r="AH392" s="49" t="str">
        <f t="shared" si="85"/>
        <v/>
      </c>
      <c r="AI392" s="49" t="str">
        <f t="shared" ref="AI392:AI455" si="89">IF(NOT(AND(LEFT(R392,1)="L",R392&lt;&gt;"LIGNE")),"",IF(UPPER(TRIM(W392))="QS","",IF(AH392="","",IF(UPPER(TRIM(W392))="F",AH392,IF(AK392="","",AH392*AK392)))))</f>
        <v/>
      </c>
      <c r="AJ392" s="49" t="str">
        <f t="shared" ref="AJ392:AJ455" si="90">IF(NOT(AND(LEFT(R392,1)="L",R392&lt;&gt;"LIGNE")),"",IF(UPPER(TRIM(W392))="QS","",IF(AH392="","",IF(UPPER(TRIM(W392))="F",AH392,IF(AL392="","",AH392*AL392)))))</f>
        <v/>
      </c>
      <c r="AK392" s="40" t="str">
        <f>IF(R392="RECETTE","",IF(R392="PRINCIPAL AUTEUR",IF(OR(S392="",T392="",V392="",W392="",S392=0),"",IFERROR(IF(OR(VLOOKUP(UPPER(TRIM(SUBSTITUTE(T392,CHAR(160)," "))),AP4:AS49,2,FALSE)&lt;&gt;VLOOKUP(UPPER(TRIM(SUBSTITUTE(W392,CHAR(160)," "))),AP4:AS49,2,FALSE),AND(VLOOKUP(UPPER(TRIM(SUBSTITUTE(T392,CHAR(160)," "))),AP4:AS49,2,FALSE)="AUTRE",UPPER(TRIM(SUBSTITUTE(T392,CHAR(160)," ")))&lt;&gt;UPPER(TRIM(SUBSTITUTE(W392,CHAR(160)," "))))),"",(V392*VLOOKUP(UPPER(TRIM(SUBSTITUTE(W392,CHAR(160)," "))),AP4:AS49,3,FALSE))/(S392*VLOOKUP(UPPER(TRIM(SUBSTITUTE(T392,CHAR(160)," "))),AP4:AS49,3,FALSE))),"")),IFERROR(AK391,"")))</f>
        <v/>
      </c>
      <c r="AL392" s="40" t="str">
        <f t="shared" ref="AL392:AL455" si="91">IF(R392="RECETTE","",IF(R392="COUVERTS",IF(OR(INDEX(T:T,ROW())="",INDEX(V:V,ROW())="",INDEX(T:T,ROW())=0),"",IFERROR(INDEX(V:V,ROW())/INDEX(T:T,ROW()),"")),AL391))</f>
        <v/>
      </c>
      <c r="AM392" s="50">
        <f t="shared" ref="AM392:AM455" si="92">IF(R392="RECETTE",S392,AM391)</f>
        <v>0</v>
      </c>
      <c r="AN392" s="1"/>
      <c r="AO392" s="1"/>
      <c r="AP392" s="64" t="s">
        <v>49</v>
      </c>
      <c r="AQ392" s="1"/>
      <c r="AR392" s="1"/>
      <c r="AS392" s="1"/>
      <c r="BJ392" s="229">
        <v>1</v>
      </c>
    </row>
    <row r="393" spans="2:62" ht="20.100000000000001" customHeight="1" x14ac:dyDescent="0.25">
      <c r="B393" s="178">
        <f t="shared" si="81"/>
        <v>0</v>
      </c>
      <c r="C393" s="156"/>
      <c r="D393" s="157"/>
      <c r="E393" s="157"/>
      <c r="F393" s="157"/>
      <c r="G393" s="157"/>
      <c r="H393" s="157"/>
      <c r="I393" s="158"/>
      <c r="K393" s="255" t="str">
        <f t="shared" si="82"/>
        <v>►</v>
      </c>
      <c r="L393" s="341"/>
      <c r="M393" s="341"/>
      <c r="N393" s="341"/>
      <c r="O393" s="341"/>
      <c r="P393" s="341"/>
      <c r="Q393" s="1"/>
      <c r="R393" s="1"/>
      <c r="S393" s="77"/>
      <c r="T393" s="77"/>
      <c r="U393" s="77"/>
      <c r="V393" s="77"/>
      <c r="W393" s="1"/>
      <c r="X393" s="46" t="str">
        <f t="shared" si="86"/>
        <v/>
      </c>
      <c r="Y393" s="46" t="str">
        <f>IF(NOT(AND(LEFT(R393,1)="L",R393&lt;&gt;"LIGNE")),"",IF(UPPER(TRIM(W393))="QS","Qt. suffisante",IF(AJ393="","",IF(AF393="MASSE",IF(AJ393&gt;=1,"Kg","g"),IF(AF393="VOLUME",IF(AJ393&gt;=1,"L","cl"),IFERROR(VLOOKUP(UPPER(TRIM(V393)),AP4:AS49,4,FALSE),V393))))))</f>
        <v/>
      </c>
      <c r="Z393" s="78" t="str">
        <f t="shared" si="87"/>
        <v/>
      </c>
      <c r="AA393" s="45" t="str">
        <f>IF(NOT(AND(LEFT(R393,1)="L",R393&lt;&gt;"LIGNE")),"",IF(UPPER(TRIM(W393))="QS","Qt. suffisante",IF(AI393="","",IF(AF393="MASSE",IF(AI393&gt;=1,"Kg","g"),IF(AF393="VOLUME",IF(AI393&gt;=1,"L","cl"),IFERROR(VLOOKUP(UPPER(TRIM(V393)),AP4:AS49,4,FALSE),V393))))))</f>
        <v/>
      </c>
      <c r="AB393" s="47" t="str">
        <f t="shared" si="83"/>
        <v/>
      </c>
      <c r="AC393" s="47" t="str">
        <f t="shared" si="84"/>
        <v/>
      </c>
      <c r="AD393" s="47" t="str">
        <f t="shared" si="88"/>
        <v/>
      </c>
      <c r="AE393" s="1"/>
      <c r="AF393" s="48" t="str">
        <f>IF(NOT(AND(LEFT(R393,1)="L",R393&lt;&gt;"LIGNE")),"",IFERROR(VLOOKUP(UPPER(TRIM(V393)),AP4:AS49,2,FALSE),""))</f>
        <v/>
      </c>
      <c r="AG393" s="49" t="str">
        <f>IF(NOT(AND(LEFT(R393,1)="L",R393&lt;&gt;"LIGNE")),"",IFERROR(VLOOKUP(UPPER(TRIM(V393)),AP4:AS49,3,FALSE),""))</f>
        <v/>
      </c>
      <c r="AH393" s="49" t="str">
        <f t="shared" si="85"/>
        <v/>
      </c>
      <c r="AI393" s="49" t="str">
        <f t="shared" si="89"/>
        <v/>
      </c>
      <c r="AJ393" s="49" t="str">
        <f t="shared" si="90"/>
        <v/>
      </c>
      <c r="AK393" s="40" t="str">
        <f>IF(R393="RECETTE","",IF(R393="PRINCIPAL AUTEUR",IF(OR(S393="",T393="",V393="",W393="",S393=0),"",IFERROR(IF(OR(VLOOKUP(UPPER(TRIM(SUBSTITUTE(T393,CHAR(160)," "))),AP4:AS49,2,FALSE)&lt;&gt;VLOOKUP(UPPER(TRIM(SUBSTITUTE(W393,CHAR(160)," "))),AP4:AS49,2,FALSE),AND(VLOOKUP(UPPER(TRIM(SUBSTITUTE(T393,CHAR(160)," "))),AP4:AS49,2,FALSE)="AUTRE",UPPER(TRIM(SUBSTITUTE(T393,CHAR(160)," ")))&lt;&gt;UPPER(TRIM(SUBSTITUTE(W393,CHAR(160)," "))))),"",(V393*VLOOKUP(UPPER(TRIM(SUBSTITUTE(W393,CHAR(160)," "))),AP4:AS49,3,FALSE))/(S393*VLOOKUP(UPPER(TRIM(SUBSTITUTE(T393,CHAR(160)," "))),AP4:AS49,3,FALSE))),"")),IFERROR(AK392,"")))</f>
        <v/>
      </c>
      <c r="AL393" s="40" t="str">
        <f t="shared" si="91"/>
        <v/>
      </c>
      <c r="AM393" s="50">
        <f t="shared" si="92"/>
        <v>0</v>
      </c>
      <c r="AN393" s="1"/>
      <c r="AO393" s="1"/>
      <c r="AP393" s="64" t="s">
        <v>439</v>
      </c>
      <c r="AQ393" s="1"/>
      <c r="AR393" s="1"/>
      <c r="AS393" s="1"/>
      <c r="BJ393" s="229">
        <v>1</v>
      </c>
    </row>
    <row r="394" spans="2:62" ht="20.100000000000001" customHeight="1" x14ac:dyDescent="0.25">
      <c r="B394" s="178">
        <f t="shared" si="81"/>
        <v>0</v>
      </c>
      <c r="C394" s="156"/>
      <c r="D394" s="157"/>
      <c r="E394" s="157"/>
      <c r="F394" s="157"/>
      <c r="G394" s="157"/>
      <c r="H394" s="157"/>
      <c r="I394" s="158"/>
      <c r="K394" s="255" t="str">
        <f t="shared" si="82"/>
        <v>►</v>
      </c>
      <c r="L394" s="341"/>
      <c r="M394" s="341"/>
      <c r="N394" s="341"/>
      <c r="O394" s="341"/>
      <c r="P394" s="341"/>
      <c r="Q394" s="1"/>
      <c r="R394" s="1"/>
      <c r="S394" s="77"/>
      <c r="T394" s="77"/>
      <c r="U394" s="77"/>
      <c r="V394" s="77"/>
      <c r="W394" s="1"/>
      <c r="X394" s="46" t="str">
        <f t="shared" si="86"/>
        <v/>
      </c>
      <c r="Y394" s="46" t="str">
        <f>IF(NOT(AND(LEFT(R394,1)="L",R394&lt;&gt;"LIGNE")),"",IF(UPPER(TRIM(W394))="QS","Qt. suffisante",IF(AJ394="","",IF(AF394="MASSE",IF(AJ394&gt;=1,"Kg","g"),IF(AF394="VOLUME",IF(AJ394&gt;=1,"L","cl"),IFERROR(VLOOKUP(UPPER(TRIM(V394)),AP4:AS49,4,FALSE),V394))))))</f>
        <v/>
      </c>
      <c r="Z394" s="78" t="str">
        <f t="shared" si="87"/>
        <v/>
      </c>
      <c r="AA394" s="45" t="str">
        <f>IF(NOT(AND(LEFT(R394,1)="L",R394&lt;&gt;"LIGNE")),"",IF(UPPER(TRIM(W394))="QS","Qt. suffisante",IF(AI394="","",IF(AF394="MASSE",IF(AI394&gt;=1,"Kg","g"),IF(AF394="VOLUME",IF(AI394&gt;=1,"L","cl"),IFERROR(VLOOKUP(UPPER(TRIM(V394)),AP4:AS49,4,FALSE),V394))))))</f>
        <v/>
      </c>
      <c r="AB394" s="47" t="str">
        <f t="shared" si="83"/>
        <v/>
      </c>
      <c r="AC394" s="47" t="str">
        <f t="shared" si="84"/>
        <v/>
      </c>
      <c r="AD394" s="47" t="str">
        <f t="shared" si="88"/>
        <v/>
      </c>
      <c r="AE394" s="1"/>
      <c r="AF394" s="48" t="str">
        <f>IF(NOT(AND(LEFT(R394,1)="L",R394&lt;&gt;"LIGNE")),"",IFERROR(VLOOKUP(UPPER(TRIM(V394)),AP4:AS49,2,FALSE),""))</f>
        <v/>
      </c>
      <c r="AG394" s="49" t="str">
        <f>IF(NOT(AND(LEFT(R394,1)="L",R394&lt;&gt;"LIGNE")),"",IFERROR(VLOOKUP(UPPER(TRIM(V394)),AP4:AS49,3,FALSE),""))</f>
        <v/>
      </c>
      <c r="AH394" s="49" t="str">
        <f t="shared" si="85"/>
        <v/>
      </c>
      <c r="AI394" s="49" t="str">
        <f t="shared" si="89"/>
        <v/>
      </c>
      <c r="AJ394" s="49" t="str">
        <f t="shared" si="90"/>
        <v/>
      </c>
      <c r="AK394" s="40" t="str">
        <f>IF(R394="RECETTE","",IF(R394="PRINCIPAL AUTEUR",IF(OR(S394="",T394="",V394="",W394="",S394=0),"",IFERROR(IF(OR(VLOOKUP(UPPER(TRIM(SUBSTITUTE(T394,CHAR(160)," "))),AP4:AS49,2,FALSE)&lt;&gt;VLOOKUP(UPPER(TRIM(SUBSTITUTE(W394,CHAR(160)," "))),AP4:AS49,2,FALSE),AND(VLOOKUP(UPPER(TRIM(SUBSTITUTE(T394,CHAR(160)," "))),AP4:AS49,2,FALSE)="AUTRE",UPPER(TRIM(SUBSTITUTE(T394,CHAR(160)," ")))&lt;&gt;UPPER(TRIM(SUBSTITUTE(W394,CHAR(160)," "))))),"",(V394*VLOOKUP(UPPER(TRIM(SUBSTITUTE(W394,CHAR(160)," "))),AP4:AS49,3,FALSE))/(S394*VLOOKUP(UPPER(TRIM(SUBSTITUTE(T394,CHAR(160)," "))),AP4:AS49,3,FALSE))),"")),IFERROR(AK393,"")))</f>
        <v/>
      </c>
      <c r="AL394" s="40" t="str">
        <f t="shared" si="91"/>
        <v/>
      </c>
      <c r="AM394" s="50">
        <f t="shared" si="92"/>
        <v>0</v>
      </c>
      <c r="AN394" s="1"/>
      <c r="AO394" s="1"/>
      <c r="AP394" s="64" t="s">
        <v>52</v>
      </c>
      <c r="AQ394" s="1"/>
      <c r="AR394" s="1"/>
      <c r="AS394" s="1"/>
      <c r="BJ394" s="229">
        <v>1</v>
      </c>
    </row>
    <row r="395" spans="2:62" ht="20.100000000000001" customHeight="1" x14ac:dyDescent="0.25">
      <c r="B395" s="178">
        <f t="shared" si="81"/>
        <v>0</v>
      </c>
      <c r="C395" s="156"/>
      <c r="D395" s="157"/>
      <c r="E395" s="157"/>
      <c r="F395" s="157"/>
      <c r="G395" s="157"/>
      <c r="H395" s="157"/>
      <c r="I395" s="158"/>
      <c r="K395" s="255" t="str">
        <f t="shared" si="82"/>
        <v>►</v>
      </c>
      <c r="L395" s="341"/>
      <c r="M395" s="341"/>
      <c r="N395" s="341"/>
      <c r="O395" s="341"/>
      <c r="P395" s="341"/>
      <c r="Q395" s="1"/>
      <c r="R395" s="1"/>
      <c r="S395" s="77"/>
      <c r="T395" s="77"/>
      <c r="U395" s="77"/>
      <c r="V395" s="77"/>
      <c r="W395" s="1"/>
      <c r="X395" s="46" t="str">
        <f t="shared" si="86"/>
        <v/>
      </c>
      <c r="Y395" s="46" t="str">
        <f>IF(NOT(AND(LEFT(R395,1)="L",R395&lt;&gt;"LIGNE")),"",IF(UPPER(TRIM(W395))="QS","Qt. suffisante",IF(AJ395="","",IF(AF395="MASSE",IF(AJ395&gt;=1,"Kg","g"),IF(AF395="VOLUME",IF(AJ395&gt;=1,"L","cl"),IFERROR(VLOOKUP(UPPER(TRIM(V395)),AP4:AS49,4,FALSE),V395))))))</f>
        <v/>
      </c>
      <c r="Z395" s="78" t="str">
        <f t="shared" si="87"/>
        <v/>
      </c>
      <c r="AA395" s="45" t="str">
        <f>IF(NOT(AND(LEFT(R395,1)="L",R395&lt;&gt;"LIGNE")),"",IF(UPPER(TRIM(W395))="QS","Qt. suffisante",IF(AI395="","",IF(AF395="MASSE",IF(AI395&gt;=1,"Kg","g"),IF(AF395="VOLUME",IF(AI395&gt;=1,"L","cl"),IFERROR(VLOOKUP(UPPER(TRIM(V395)),AP4:AS49,4,FALSE),V395))))))</f>
        <v/>
      </c>
      <c r="AB395" s="47" t="str">
        <f t="shared" si="83"/>
        <v/>
      </c>
      <c r="AC395" s="47" t="str">
        <f t="shared" si="84"/>
        <v/>
      </c>
      <c r="AD395" s="47" t="str">
        <f t="shared" si="88"/>
        <v/>
      </c>
      <c r="AE395" s="1"/>
      <c r="AF395" s="48" t="str">
        <f>IF(NOT(AND(LEFT(R395,1)="L",R395&lt;&gt;"LIGNE")),"",IFERROR(VLOOKUP(UPPER(TRIM(V395)),AP4:AS49,2,FALSE),""))</f>
        <v/>
      </c>
      <c r="AG395" s="49" t="str">
        <f>IF(NOT(AND(LEFT(R395,1)="L",R395&lt;&gt;"LIGNE")),"",IFERROR(VLOOKUP(UPPER(TRIM(V395)),AP4:AS49,3,FALSE),""))</f>
        <v/>
      </c>
      <c r="AH395" s="49" t="str">
        <f t="shared" si="85"/>
        <v/>
      </c>
      <c r="AI395" s="49" t="str">
        <f t="shared" si="89"/>
        <v/>
      </c>
      <c r="AJ395" s="49" t="str">
        <f t="shared" si="90"/>
        <v/>
      </c>
      <c r="AK395" s="40" t="str">
        <f>IF(R395="RECETTE","",IF(R395="PRINCIPAL AUTEUR",IF(OR(S395="",T395="",V395="",W395="",S395=0),"",IFERROR(IF(OR(VLOOKUP(UPPER(TRIM(SUBSTITUTE(T395,CHAR(160)," "))),AP4:AS49,2,FALSE)&lt;&gt;VLOOKUP(UPPER(TRIM(SUBSTITUTE(W395,CHAR(160)," "))),AP4:AS49,2,FALSE),AND(VLOOKUP(UPPER(TRIM(SUBSTITUTE(T395,CHAR(160)," "))),AP4:AS49,2,FALSE)="AUTRE",UPPER(TRIM(SUBSTITUTE(T395,CHAR(160)," ")))&lt;&gt;UPPER(TRIM(SUBSTITUTE(W395,CHAR(160)," "))))),"",(V395*VLOOKUP(UPPER(TRIM(SUBSTITUTE(W395,CHAR(160)," "))),AP4:AS49,3,FALSE))/(S395*VLOOKUP(UPPER(TRIM(SUBSTITUTE(T395,CHAR(160)," "))),AP4:AS49,3,FALSE))),"")),IFERROR(AK394,"")))</f>
        <v/>
      </c>
      <c r="AL395" s="40" t="str">
        <f t="shared" si="91"/>
        <v/>
      </c>
      <c r="AM395" s="50">
        <f t="shared" si="92"/>
        <v>0</v>
      </c>
      <c r="AN395" s="1"/>
      <c r="AO395" s="1"/>
      <c r="AP395" s="64" t="s">
        <v>440</v>
      </c>
      <c r="AQ395" s="1"/>
      <c r="AR395" s="1"/>
      <c r="AS395" s="1"/>
      <c r="BJ395" s="229">
        <v>1</v>
      </c>
    </row>
    <row r="396" spans="2:62" ht="20.100000000000001" customHeight="1" x14ac:dyDescent="0.25">
      <c r="B396" s="178">
        <f t="shared" si="81"/>
        <v>0</v>
      </c>
      <c r="C396" s="156"/>
      <c r="D396" s="157"/>
      <c r="E396" s="157"/>
      <c r="F396" s="157"/>
      <c r="G396" s="157"/>
      <c r="H396" s="157"/>
      <c r="I396" s="158"/>
      <c r="K396" s="255" t="str">
        <f t="shared" si="82"/>
        <v>►</v>
      </c>
      <c r="L396" s="341"/>
      <c r="M396" s="341"/>
      <c r="N396" s="341"/>
      <c r="O396" s="341"/>
      <c r="P396" s="341"/>
      <c r="Q396" s="1"/>
      <c r="R396" s="1"/>
      <c r="S396" s="77"/>
      <c r="T396" s="77"/>
      <c r="U396" s="77"/>
      <c r="V396" s="77"/>
      <c r="W396" s="1"/>
      <c r="X396" s="46" t="str">
        <f t="shared" si="86"/>
        <v/>
      </c>
      <c r="Y396" s="46" t="str">
        <f>IF(NOT(AND(LEFT(R396,1)="L",R396&lt;&gt;"LIGNE")),"",IF(UPPER(TRIM(W396))="QS","Qt. suffisante",IF(AJ396="","",IF(AF396="MASSE",IF(AJ396&gt;=1,"Kg","g"),IF(AF396="VOLUME",IF(AJ396&gt;=1,"L","cl"),IFERROR(VLOOKUP(UPPER(TRIM(V396)),AP4:AS49,4,FALSE),V396))))))</f>
        <v/>
      </c>
      <c r="Z396" s="78" t="str">
        <f t="shared" si="87"/>
        <v/>
      </c>
      <c r="AA396" s="45" t="str">
        <f>IF(NOT(AND(LEFT(R396,1)="L",R396&lt;&gt;"LIGNE")),"",IF(UPPER(TRIM(W396))="QS","Qt. suffisante",IF(AI396="","",IF(AF396="MASSE",IF(AI396&gt;=1,"Kg","g"),IF(AF396="VOLUME",IF(AI396&gt;=1,"L","cl"),IFERROR(VLOOKUP(UPPER(TRIM(V396)),AP4:AS49,4,FALSE),V396))))))</f>
        <v/>
      </c>
      <c r="AB396" s="47" t="str">
        <f t="shared" si="83"/>
        <v/>
      </c>
      <c r="AC396" s="47" t="str">
        <f t="shared" si="84"/>
        <v/>
      </c>
      <c r="AD396" s="47" t="str">
        <f t="shared" si="88"/>
        <v/>
      </c>
      <c r="AE396" s="1"/>
      <c r="AF396" s="48" t="str">
        <f>IF(NOT(AND(LEFT(R396,1)="L",R396&lt;&gt;"LIGNE")),"",IFERROR(VLOOKUP(UPPER(TRIM(V396)),AP4:AS49,2,FALSE),""))</f>
        <v/>
      </c>
      <c r="AG396" s="49" t="str">
        <f>IF(NOT(AND(LEFT(R396,1)="L",R396&lt;&gt;"LIGNE")),"",IFERROR(VLOOKUP(UPPER(TRIM(V396)),AP4:AS49,3,FALSE),""))</f>
        <v/>
      </c>
      <c r="AH396" s="49" t="str">
        <f t="shared" si="85"/>
        <v/>
      </c>
      <c r="AI396" s="49" t="str">
        <f t="shared" si="89"/>
        <v/>
      </c>
      <c r="AJ396" s="49" t="str">
        <f t="shared" si="90"/>
        <v/>
      </c>
      <c r="AK396" s="40" t="str">
        <f>IF(R396="RECETTE","",IF(R396="PRINCIPAL AUTEUR",IF(OR(S396="",T396="",V396="",W396="",S396=0),"",IFERROR(IF(OR(VLOOKUP(UPPER(TRIM(SUBSTITUTE(T396,CHAR(160)," "))),AP4:AS49,2,FALSE)&lt;&gt;VLOOKUP(UPPER(TRIM(SUBSTITUTE(W396,CHAR(160)," "))),AP4:AS49,2,FALSE),AND(VLOOKUP(UPPER(TRIM(SUBSTITUTE(T396,CHAR(160)," "))),AP4:AS49,2,FALSE)="AUTRE",UPPER(TRIM(SUBSTITUTE(T396,CHAR(160)," ")))&lt;&gt;UPPER(TRIM(SUBSTITUTE(W396,CHAR(160)," "))))),"",(V396*VLOOKUP(UPPER(TRIM(SUBSTITUTE(W396,CHAR(160)," "))),AP4:AS49,3,FALSE))/(S396*VLOOKUP(UPPER(TRIM(SUBSTITUTE(T396,CHAR(160)," "))),AP4:AS49,3,FALSE))),"")),IFERROR(AK395,"")))</f>
        <v/>
      </c>
      <c r="AL396" s="40" t="str">
        <f t="shared" si="91"/>
        <v/>
      </c>
      <c r="AM396" s="50">
        <f t="shared" si="92"/>
        <v>0</v>
      </c>
      <c r="AN396" s="1"/>
      <c r="AO396" s="1"/>
      <c r="AP396" s="64" t="s">
        <v>441</v>
      </c>
      <c r="AQ396" s="1"/>
      <c r="AR396" s="1"/>
      <c r="AS396" s="1"/>
      <c r="BJ396" s="229">
        <v>1</v>
      </c>
    </row>
    <row r="397" spans="2:62" ht="20.100000000000001" customHeight="1" x14ac:dyDescent="0.25">
      <c r="B397" s="178">
        <f t="shared" si="81"/>
        <v>0</v>
      </c>
      <c r="C397" s="156"/>
      <c r="D397" s="157"/>
      <c r="E397" s="157"/>
      <c r="F397" s="157"/>
      <c r="G397" s="157"/>
      <c r="H397" s="157"/>
      <c r="I397" s="158"/>
      <c r="K397" s="255" t="str">
        <f t="shared" si="82"/>
        <v>►</v>
      </c>
      <c r="L397" s="341"/>
      <c r="M397" s="341"/>
      <c r="N397" s="341"/>
      <c r="O397" s="341"/>
      <c r="P397" s="341"/>
      <c r="Q397" s="1"/>
      <c r="R397" s="1"/>
      <c r="S397" s="77"/>
      <c r="T397" s="77"/>
      <c r="U397" s="77"/>
      <c r="V397" s="77"/>
      <c r="W397" s="1"/>
      <c r="X397" s="46" t="str">
        <f t="shared" si="86"/>
        <v/>
      </c>
      <c r="Y397" s="46" t="str">
        <f>IF(NOT(AND(LEFT(R397,1)="L",R397&lt;&gt;"LIGNE")),"",IF(UPPER(TRIM(W397))="QS","Qt. suffisante",IF(AJ397="","",IF(AF397="MASSE",IF(AJ397&gt;=1,"Kg","g"),IF(AF397="VOLUME",IF(AJ397&gt;=1,"L","cl"),IFERROR(VLOOKUP(UPPER(TRIM(V397)),AP4:AS49,4,FALSE),V397))))))</f>
        <v/>
      </c>
      <c r="Z397" s="78" t="str">
        <f t="shared" si="87"/>
        <v/>
      </c>
      <c r="AA397" s="45" t="str">
        <f>IF(NOT(AND(LEFT(R397,1)="L",R397&lt;&gt;"LIGNE")),"",IF(UPPER(TRIM(W397))="QS","Qt. suffisante",IF(AI397="","",IF(AF397="MASSE",IF(AI397&gt;=1,"Kg","g"),IF(AF397="VOLUME",IF(AI397&gt;=1,"L","cl"),IFERROR(VLOOKUP(UPPER(TRIM(V397)),AP4:AS49,4,FALSE),V397))))))</f>
        <v/>
      </c>
      <c r="AB397" s="47" t="str">
        <f t="shared" si="83"/>
        <v/>
      </c>
      <c r="AC397" s="47" t="str">
        <f t="shared" si="84"/>
        <v/>
      </c>
      <c r="AD397" s="47" t="str">
        <f t="shared" si="88"/>
        <v/>
      </c>
      <c r="AE397" s="1"/>
      <c r="AF397" s="48" t="str">
        <f>IF(NOT(AND(LEFT(R397,1)="L",R397&lt;&gt;"LIGNE")),"",IFERROR(VLOOKUP(UPPER(TRIM(V397)),AP4:AS49,2,FALSE),""))</f>
        <v/>
      </c>
      <c r="AG397" s="49" t="str">
        <f>IF(NOT(AND(LEFT(R397,1)="L",R397&lt;&gt;"LIGNE")),"",IFERROR(VLOOKUP(UPPER(TRIM(V397)),AP4:AS49,3,FALSE),""))</f>
        <v/>
      </c>
      <c r="AH397" s="49" t="str">
        <f t="shared" si="85"/>
        <v/>
      </c>
      <c r="AI397" s="49" t="str">
        <f t="shared" si="89"/>
        <v/>
      </c>
      <c r="AJ397" s="49" t="str">
        <f t="shared" si="90"/>
        <v/>
      </c>
      <c r="AK397" s="40" t="str">
        <f>IF(R397="RECETTE","",IF(R397="PRINCIPAL AUTEUR",IF(OR(S397="",T397="",V397="",W397="",S397=0),"",IFERROR(IF(OR(VLOOKUP(UPPER(TRIM(SUBSTITUTE(T397,CHAR(160)," "))),AP4:AS49,2,FALSE)&lt;&gt;VLOOKUP(UPPER(TRIM(SUBSTITUTE(W397,CHAR(160)," "))),AP4:AS49,2,FALSE),AND(VLOOKUP(UPPER(TRIM(SUBSTITUTE(T397,CHAR(160)," "))),AP4:AS49,2,FALSE)="AUTRE",UPPER(TRIM(SUBSTITUTE(T397,CHAR(160)," ")))&lt;&gt;UPPER(TRIM(SUBSTITUTE(W397,CHAR(160)," "))))),"",(V397*VLOOKUP(UPPER(TRIM(SUBSTITUTE(W397,CHAR(160)," "))),AP4:AS49,3,FALSE))/(S397*VLOOKUP(UPPER(TRIM(SUBSTITUTE(T397,CHAR(160)," "))),AP4:AS49,3,FALSE))),"")),IFERROR(AK396,"")))</f>
        <v/>
      </c>
      <c r="AL397" s="40" t="str">
        <f t="shared" si="91"/>
        <v/>
      </c>
      <c r="AM397" s="50">
        <f t="shared" si="92"/>
        <v>0</v>
      </c>
      <c r="AN397" s="1"/>
      <c r="AO397" s="1"/>
      <c r="AP397" s="64" t="s">
        <v>442</v>
      </c>
      <c r="AQ397" s="1"/>
      <c r="AR397" s="1"/>
      <c r="AS397" s="1"/>
      <c r="BJ397" s="229">
        <v>1</v>
      </c>
    </row>
    <row r="398" spans="2:62" ht="20.100000000000001" customHeight="1" x14ac:dyDescent="0.25">
      <c r="B398" s="178">
        <f t="shared" si="81"/>
        <v>0</v>
      </c>
      <c r="C398" s="156"/>
      <c r="D398" s="157"/>
      <c r="E398" s="157"/>
      <c r="F398" s="157"/>
      <c r="G398" s="157"/>
      <c r="H398" s="157"/>
      <c r="I398" s="158"/>
      <c r="K398" s="255" t="str">
        <f t="shared" si="82"/>
        <v>►</v>
      </c>
      <c r="L398" s="341"/>
      <c r="M398" s="341"/>
      <c r="N398" s="341"/>
      <c r="O398" s="341"/>
      <c r="P398" s="341"/>
      <c r="Q398" s="1"/>
      <c r="R398" s="1"/>
      <c r="S398" s="77"/>
      <c r="T398" s="77"/>
      <c r="U398" s="77"/>
      <c r="V398" s="77"/>
      <c r="W398" s="1"/>
      <c r="X398" s="46" t="str">
        <f t="shared" si="86"/>
        <v/>
      </c>
      <c r="Y398" s="46" t="str">
        <f>IF(NOT(AND(LEFT(R398,1)="L",R398&lt;&gt;"LIGNE")),"",IF(UPPER(TRIM(W398))="QS","Qt. suffisante",IF(AJ398="","",IF(AF398="MASSE",IF(AJ398&gt;=1,"Kg","g"),IF(AF398="VOLUME",IF(AJ398&gt;=1,"L","cl"),IFERROR(VLOOKUP(UPPER(TRIM(V398)),AP4:AS49,4,FALSE),V398))))))</f>
        <v/>
      </c>
      <c r="Z398" s="78" t="str">
        <f t="shared" si="87"/>
        <v/>
      </c>
      <c r="AA398" s="45" t="str">
        <f>IF(NOT(AND(LEFT(R398,1)="L",R398&lt;&gt;"LIGNE")),"",IF(UPPER(TRIM(W398))="QS","Qt. suffisante",IF(AI398="","",IF(AF398="MASSE",IF(AI398&gt;=1,"Kg","g"),IF(AF398="VOLUME",IF(AI398&gt;=1,"L","cl"),IFERROR(VLOOKUP(UPPER(TRIM(V398)),AP4:AS49,4,FALSE),V398))))))</f>
        <v/>
      </c>
      <c r="AB398" s="47" t="str">
        <f t="shared" si="83"/>
        <v/>
      </c>
      <c r="AC398" s="47" t="str">
        <f t="shared" si="84"/>
        <v/>
      </c>
      <c r="AD398" s="47" t="str">
        <f t="shared" si="88"/>
        <v/>
      </c>
      <c r="AE398" s="1"/>
      <c r="AF398" s="48" t="str">
        <f>IF(NOT(AND(LEFT(R398,1)="L",R398&lt;&gt;"LIGNE")),"",IFERROR(VLOOKUP(UPPER(TRIM(V398)),AP4:AS49,2,FALSE),""))</f>
        <v/>
      </c>
      <c r="AG398" s="49" t="str">
        <f>IF(NOT(AND(LEFT(R398,1)="L",R398&lt;&gt;"LIGNE")),"",IFERROR(VLOOKUP(UPPER(TRIM(V398)),AP4:AS49,3,FALSE),""))</f>
        <v/>
      </c>
      <c r="AH398" s="49" t="str">
        <f t="shared" si="85"/>
        <v/>
      </c>
      <c r="AI398" s="49" t="str">
        <f t="shared" si="89"/>
        <v/>
      </c>
      <c r="AJ398" s="49" t="str">
        <f t="shared" si="90"/>
        <v/>
      </c>
      <c r="AK398" s="40" t="str">
        <f>IF(R398="RECETTE","",IF(R398="PRINCIPAL AUTEUR",IF(OR(S398="",T398="",V398="",W398="",S398=0),"",IFERROR(IF(OR(VLOOKUP(UPPER(TRIM(SUBSTITUTE(T398,CHAR(160)," "))),AP4:AS49,2,FALSE)&lt;&gt;VLOOKUP(UPPER(TRIM(SUBSTITUTE(W398,CHAR(160)," "))),AP4:AS49,2,FALSE),AND(VLOOKUP(UPPER(TRIM(SUBSTITUTE(T398,CHAR(160)," "))),AP4:AS49,2,FALSE)="AUTRE",UPPER(TRIM(SUBSTITUTE(T398,CHAR(160)," ")))&lt;&gt;UPPER(TRIM(SUBSTITUTE(W398,CHAR(160)," "))))),"",(V398*VLOOKUP(UPPER(TRIM(SUBSTITUTE(W398,CHAR(160)," "))),AP4:AS49,3,FALSE))/(S398*VLOOKUP(UPPER(TRIM(SUBSTITUTE(T398,CHAR(160)," "))),AP4:AS49,3,FALSE))),"")),IFERROR(AK397,"")))</f>
        <v/>
      </c>
      <c r="AL398" s="40" t="str">
        <f t="shared" si="91"/>
        <v/>
      </c>
      <c r="AM398" s="50">
        <f t="shared" si="92"/>
        <v>0</v>
      </c>
      <c r="AN398" s="1"/>
      <c r="AO398" s="1"/>
      <c r="AP398" s="64" t="s">
        <v>443</v>
      </c>
      <c r="AQ398" s="1"/>
      <c r="AR398" s="1"/>
      <c r="AS398" s="1"/>
      <c r="BJ398" s="229">
        <v>1</v>
      </c>
    </row>
    <row r="399" spans="2:62" ht="20.100000000000001" customHeight="1" x14ac:dyDescent="0.25">
      <c r="B399" s="178">
        <f t="shared" si="81"/>
        <v>0</v>
      </c>
      <c r="C399" s="156"/>
      <c r="D399" s="157"/>
      <c r="E399" s="157"/>
      <c r="F399" s="157"/>
      <c r="G399" s="157"/>
      <c r="H399" s="157"/>
      <c r="I399" s="158"/>
      <c r="K399" s="255" t="str">
        <f t="shared" si="82"/>
        <v>►</v>
      </c>
      <c r="L399" s="341"/>
      <c r="M399" s="341"/>
      <c r="N399" s="341"/>
      <c r="O399" s="341"/>
      <c r="P399" s="341"/>
      <c r="Q399" s="1"/>
      <c r="R399" s="1"/>
      <c r="S399" s="77"/>
      <c r="T399" s="77"/>
      <c r="U399" s="77"/>
      <c r="V399" s="77"/>
      <c r="W399" s="1"/>
      <c r="X399" s="46" t="str">
        <f t="shared" si="86"/>
        <v/>
      </c>
      <c r="Y399" s="46" t="str">
        <f>IF(NOT(AND(LEFT(R399,1)="L",R399&lt;&gt;"LIGNE")),"",IF(UPPER(TRIM(W399))="QS","Qt. suffisante",IF(AJ399="","",IF(AF399="MASSE",IF(AJ399&gt;=1,"Kg","g"),IF(AF399="VOLUME",IF(AJ399&gt;=1,"L","cl"),IFERROR(VLOOKUP(UPPER(TRIM(V399)),AP4:AS49,4,FALSE),V399))))))</f>
        <v/>
      </c>
      <c r="Z399" s="78" t="str">
        <f t="shared" si="87"/>
        <v/>
      </c>
      <c r="AA399" s="45" t="str">
        <f>IF(NOT(AND(LEFT(R399,1)="L",R399&lt;&gt;"LIGNE")),"",IF(UPPER(TRIM(W399))="QS","Qt. suffisante",IF(AI399="","",IF(AF399="MASSE",IF(AI399&gt;=1,"Kg","g"),IF(AF399="VOLUME",IF(AI399&gt;=1,"L","cl"),IFERROR(VLOOKUP(UPPER(TRIM(V399)),AP4:AS49,4,FALSE),V399))))))</f>
        <v/>
      </c>
      <c r="AB399" s="47" t="str">
        <f t="shared" si="83"/>
        <v/>
      </c>
      <c r="AC399" s="47" t="str">
        <f t="shared" si="84"/>
        <v/>
      </c>
      <c r="AD399" s="47" t="str">
        <f t="shared" si="88"/>
        <v/>
      </c>
      <c r="AE399" s="1"/>
      <c r="AF399" s="48" t="str">
        <f>IF(NOT(AND(LEFT(R399,1)="L",R399&lt;&gt;"LIGNE")),"",IFERROR(VLOOKUP(UPPER(TRIM(V399)),AP4:AS49,2,FALSE),""))</f>
        <v/>
      </c>
      <c r="AG399" s="49" t="str">
        <f>IF(NOT(AND(LEFT(R399,1)="L",R399&lt;&gt;"LIGNE")),"",IFERROR(VLOOKUP(UPPER(TRIM(V399)),AP4:AS49,3,FALSE),""))</f>
        <v/>
      </c>
      <c r="AH399" s="49" t="str">
        <f t="shared" si="85"/>
        <v/>
      </c>
      <c r="AI399" s="49" t="str">
        <f t="shared" si="89"/>
        <v/>
      </c>
      <c r="AJ399" s="49" t="str">
        <f t="shared" si="90"/>
        <v/>
      </c>
      <c r="AK399" s="40" t="str">
        <f>IF(R399="RECETTE","",IF(R399="PRINCIPAL AUTEUR",IF(OR(S399="",T399="",V399="",W399="",S399=0),"",IFERROR(IF(OR(VLOOKUP(UPPER(TRIM(SUBSTITUTE(T399,CHAR(160)," "))),AP4:AS49,2,FALSE)&lt;&gt;VLOOKUP(UPPER(TRIM(SUBSTITUTE(W399,CHAR(160)," "))),AP4:AS49,2,FALSE),AND(VLOOKUP(UPPER(TRIM(SUBSTITUTE(T399,CHAR(160)," "))),AP4:AS49,2,FALSE)="AUTRE",UPPER(TRIM(SUBSTITUTE(T399,CHAR(160)," ")))&lt;&gt;UPPER(TRIM(SUBSTITUTE(W399,CHAR(160)," "))))),"",(V399*VLOOKUP(UPPER(TRIM(SUBSTITUTE(W399,CHAR(160)," "))),AP4:AS49,3,FALSE))/(S399*VLOOKUP(UPPER(TRIM(SUBSTITUTE(T399,CHAR(160)," "))),AP4:AS49,3,FALSE))),"")),IFERROR(AK398,"")))</f>
        <v/>
      </c>
      <c r="AL399" s="40" t="str">
        <f t="shared" si="91"/>
        <v/>
      </c>
      <c r="AM399" s="50">
        <f t="shared" si="92"/>
        <v>0</v>
      </c>
      <c r="AN399" s="1"/>
      <c r="AO399" s="1"/>
      <c r="AP399" s="64" t="s">
        <v>367</v>
      </c>
      <c r="AQ399" s="1"/>
      <c r="AR399" s="1"/>
      <c r="AS399" s="1"/>
      <c r="BJ399" s="229">
        <v>1</v>
      </c>
    </row>
    <row r="400" spans="2:62" ht="20.100000000000001" customHeight="1" x14ac:dyDescent="0.25">
      <c r="B400" s="178">
        <f t="shared" si="81"/>
        <v>0</v>
      </c>
      <c r="C400" s="156"/>
      <c r="D400" s="157"/>
      <c r="E400" s="157"/>
      <c r="F400" s="157"/>
      <c r="G400" s="157"/>
      <c r="H400" s="157"/>
      <c r="I400" s="158"/>
      <c r="K400" s="255" t="str">
        <f t="shared" si="82"/>
        <v>►</v>
      </c>
      <c r="L400" s="341"/>
      <c r="M400" s="341"/>
      <c r="N400" s="341"/>
      <c r="O400" s="341"/>
      <c r="P400" s="341"/>
      <c r="Q400" s="1"/>
      <c r="R400" s="1"/>
      <c r="S400" s="77"/>
      <c r="T400" s="77"/>
      <c r="U400" s="77"/>
      <c r="V400" s="77"/>
      <c r="W400" s="1"/>
      <c r="X400" s="46" t="str">
        <f t="shared" si="86"/>
        <v/>
      </c>
      <c r="Y400" s="46" t="str">
        <f>IF(NOT(AND(LEFT(R400,1)="L",R400&lt;&gt;"LIGNE")),"",IF(UPPER(TRIM(W400))="QS","Qt. suffisante",IF(AJ400="","",IF(AF400="MASSE",IF(AJ400&gt;=1,"Kg","g"),IF(AF400="VOLUME",IF(AJ400&gt;=1,"L","cl"),IFERROR(VLOOKUP(UPPER(TRIM(V400)),AP4:AS49,4,FALSE),V400))))))</f>
        <v/>
      </c>
      <c r="Z400" s="78" t="str">
        <f t="shared" si="87"/>
        <v/>
      </c>
      <c r="AA400" s="45" t="str">
        <f>IF(NOT(AND(LEFT(R400,1)="L",R400&lt;&gt;"LIGNE")),"",IF(UPPER(TRIM(W400))="QS","Qt. suffisante",IF(AI400="","",IF(AF400="MASSE",IF(AI400&gt;=1,"Kg","g"),IF(AF400="VOLUME",IF(AI400&gt;=1,"L","cl"),IFERROR(VLOOKUP(UPPER(TRIM(V400)),AP4:AS49,4,FALSE),V400))))))</f>
        <v/>
      </c>
      <c r="AB400" s="47" t="str">
        <f t="shared" si="83"/>
        <v/>
      </c>
      <c r="AC400" s="47" t="str">
        <f t="shared" si="84"/>
        <v/>
      </c>
      <c r="AD400" s="47" t="str">
        <f t="shared" si="88"/>
        <v/>
      </c>
      <c r="AE400" s="1"/>
      <c r="AF400" s="48" t="str">
        <f>IF(NOT(AND(LEFT(R400,1)="L",R400&lt;&gt;"LIGNE")),"",IFERROR(VLOOKUP(UPPER(TRIM(V400)),AP4:AS49,2,FALSE),""))</f>
        <v/>
      </c>
      <c r="AG400" s="49" t="str">
        <f>IF(NOT(AND(LEFT(R400,1)="L",R400&lt;&gt;"LIGNE")),"",IFERROR(VLOOKUP(UPPER(TRIM(V400)),AP4:AS49,3,FALSE),""))</f>
        <v/>
      </c>
      <c r="AH400" s="49" t="str">
        <f t="shared" si="85"/>
        <v/>
      </c>
      <c r="AI400" s="49" t="str">
        <f t="shared" si="89"/>
        <v/>
      </c>
      <c r="AJ400" s="49" t="str">
        <f t="shared" si="90"/>
        <v/>
      </c>
      <c r="AK400" s="40" t="str">
        <f>IF(R400="RECETTE","",IF(R400="PRINCIPAL AUTEUR",IF(OR(S400="",T400="",V400="",W400="",S400=0),"",IFERROR(IF(OR(VLOOKUP(UPPER(TRIM(SUBSTITUTE(T400,CHAR(160)," "))),AP4:AS49,2,FALSE)&lt;&gt;VLOOKUP(UPPER(TRIM(SUBSTITUTE(W400,CHAR(160)," "))),AP4:AS49,2,FALSE),AND(VLOOKUP(UPPER(TRIM(SUBSTITUTE(T400,CHAR(160)," "))),AP4:AS49,2,FALSE)="AUTRE",UPPER(TRIM(SUBSTITUTE(T400,CHAR(160)," ")))&lt;&gt;UPPER(TRIM(SUBSTITUTE(W400,CHAR(160)," "))))),"",(V400*VLOOKUP(UPPER(TRIM(SUBSTITUTE(W400,CHAR(160)," "))),AP4:AS49,3,FALSE))/(S400*VLOOKUP(UPPER(TRIM(SUBSTITUTE(T400,CHAR(160)," "))),AP4:AS49,3,FALSE))),"")),IFERROR(AK399,"")))</f>
        <v/>
      </c>
      <c r="AL400" s="40" t="str">
        <f t="shared" si="91"/>
        <v/>
      </c>
      <c r="AM400" s="50">
        <f t="shared" si="92"/>
        <v>0</v>
      </c>
      <c r="AN400" s="1"/>
      <c r="AO400" s="1"/>
      <c r="AP400" s="65" t="s">
        <v>444</v>
      </c>
      <c r="AQ400" s="1"/>
      <c r="AR400" s="1"/>
      <c r="AS400" s="1"/>
      <c r="BJ400" s="229">
        <v>1</v>
      </c>
    </row>
    <row r="401" spans="2:62" ht="20.100000000000001" customHeight="1" x14ac:dyDescent="0.25">
      <c r="B401" s="178">
        <f t="shared" si="81"/>
        <v>0</v>
      </c>
      <c r="C401" s="156"/>
      <c r="D401" s="157"/>
      <c r="E401" s="157"/>
      <c r="F401" s="157"/>
      <c r="G401" s="157"/>
      <c r="H401" s="157"/>
      <c r="I401" s="158"/>
      <c r="K401" s="255" t="str">
        <f t="shared" si="82"/>
        <v>►</v>
      </c>
      <c r="L401" s="341"/>
      <c r="M401" s="341"/>
      <c r="N401" s="341"/>
      <c r="O401" s="341"/>
      <c r="P401" s="341"/>
      <c r="Q401" s="1"/>
      <c r="R401" s="1"/>
      <c r="S401" s="77"/>
      <c r="T401" s="77"/>
      <c r="U401" s="77"/>
      <c r="V401" s="77"/>
      <c r="W401" s="1"/>
      <c r="X401" s="46" t="str">
        <f t="shared" si="86"/>
        <v/>
      </c>
      <c r="Y401" s="46" t="str">
        <f>IF(NOT(AND(LEFT(R401,1)="L",R401&lt;&gt;"LIGNE")),"",IF(UPPER(TRIM(W401))="QS","Qt. suffisante",IF(AJ401="","",IF(AF401="MASSE",IF(AJ401&gt;=1,"Kg","g"),IF(AF401="VOLUME",IF(AJ401&gt;=1,"L","cl"),IFERROR(VLOOKUP(UPPER(TRIM(V401)),AP4:AS49,4,FALSE),V401))))))</f>
        <v/>
      </c>
      <c r="Z401" s="78" t="str">
        <f t="shared" si="87"/>
        <v/>
      </c>
      <c r="AA401" s="45" t="str">
        <f>IF(NOT(AND(LEFT(R401,1)="L",R401&lt;&gt;"LIGNE")),"",IF(UPPER(TRIM(W401))="QS","Qt. suffisante",IF(AI401="","",IF(AF401="MASSE",IF(AI401&gt;=1,"Kg","g"),IF(AF401="VOLUME",IF(AI401&gt;=1,"L","cl"),IFERROR(VLOOKUP(UPPER(TRIM(V401)),AP4:AS49,4,FALSE),V401))))))</f>
        <v/>
      </c>
      <c r="AB401" s="47" t="str">
        <f t="shared" si="83"/>
        <v/>
      </c>
      <c r="AC401" s="47" t="str">
        <f t="shared" si="84"/>
        <v/>
      </c>
      <c r="AD401" s="47" t="str">
        <f t="shared" si="88"/>
        <v/>
      </c>
      <c r="AE401" s="1"/>
      <c r="AF401" s="48" t="str">
        <f>IF(NOT(AND(LEFT(R401,1)="L",R401&lt;&gt;"LIGNE")),"",IFERROR(VLOOKUP(UPPER(TRIM(V401)),AP4:AS49,2,FALSE),""))</f>
        <v/>
      </c>
      <c r="AG401" s="49" t="str">
        <f>IF(NOT(AND(LEFT(R401,1)="L",R401&lt;&gt;"LIGNE")),"",IFERROR(VLOOKUP(UPPER(TRIM(V401)),AP4:AS49,3,FALSE),""))</f>
        <v/>
      </c>
      <c r="AH401" s="49" t="str">
        <f t="shared" si="85"/>
        <v/>
      </c>
      <c r="AI401" s="49" t="str">
        <f t="shared" si="89"/>
        <v/>
      </c>
      <c r="AJ401" s="49" t="str">
        <f t="shared" si="90"/>
        <v/>
      </c>
      <c r="AK401" s="40" t="str">
        <f>IF(R401="RECETTE","",IF(R401="PRINCIPAL AUTEUR",IF(OR(S401="",T401="",V401="",W401="",S401=0),"",IFERROR(IF(OR(VLOOKUP(UPPER(TRIM(SUBSTITUTE(T401,CHAR(160)," "))),AP4:AS49,2,FALSE)&lt;&gt;VLOOKUP(UPPER(TRIM(SUBSTITUTE(W401,CHAR(160)," "))),AP4:AS49,2,FALSE),AND(VLOOKUP(UPPER(TRIM(SUBSTITUTE(T401,CHAR(160)," "))),AP4:AS49,2,FALSE)="AUTRE",UPPER(TRIM(SUBSTITUTE(T401,CHAR(160)," ")))&lt;&gt;UPPER(TRIM(SUBSTITUTE(W401,CHAR(160)," "))))),"",(V401*VLOOKUP(UPPER(TRIM(SUBSTITUTE(W401,CHAR(160)," "))),AP4:AS49,3,FALSE))/(S401*VLOOKUP(UPPER(TRIM(SUBSTITUTE(T401,CHAR(160)," "))),AP4:AS49,3,FALSE))),"")),IFERROR(AK400,"")))</f>
        <v/>
      </c>
      <c r="AL401" s="40" t="str">
        <f t="shared" si="91"/>
        <v/>
      </c>
      <c r="AM401" s="50">
        <f t="shared" si="92"/>
        <v>0</v>
      </c>
      <c r="AN401" s="1"/>
      <c r="AO401" s="1"/>
      <c r="AP401" s="60" t="s">
        <v>62</v>
      </c>
      <c r="AQ401" s="1"/>
      <c r="AR401" s="1"/>
      <c r="AS401" s="1"/>
      <c r="BJ401" s="229">
        <v>1</v>
      </c>
    </row>
    <row r="402" spans="2:62" ht="20.100000000000001" customHeight="1" x14ac:dyDescent="0.25">
      <c r="B402" s="178">
        <f t="shared" si="81"/>
        <v>0</v>
      </c>
      <c r="C402" s="156"/>
      <c r="D402" s="157"/>
      <c r="E402" s="157"/>
      <c r="F402" s="157"/>
      <c r="G402" s="157"/>
      <c r="H402" s="157"/>
      <c r="I402" s="158"/>
      <c r="K402" s="255" t="str">
        <f t="shared" si="82"/>
        <v>►</v>
      </c>
      <c r="L402" s="341"/>
      <c r="M402" s="341"/>
      <c r="N402" s="341"/>
      <c r="O402" s="341"/>
      <c r="P402" s="341"/>
      <c r="Q402" s="1"/>
      <c r="R402" s="1"/>
      <c r="S402" s="77"/>
      <c r="T402" s="77"/>
      <c r="U402" s="77"/>
      <c r="V402" s="77"/>
      <c r="W402" s="1"/>
      <c r="X402" s="46" t="str">
        <f t="shared" si="86"/>
        <v/>
      </c>
      <c r="Y402" s="46" t="str">
        <f>IF(NOT(AND(LEFT(R402,1)="L",R402&lt;&gt;"LIGNE")),"",IF(UPPER(TRIM(W402))="QS","Qt. suffisante",IF(AJ402="","",IF(AF402="MASSE",IF(AJ402&gt;=1,"Kg","g"),IF(AF402="VOLUME",IF(AJ402&gt;=1,"L","cl"),IFERROR(VLOOKUP(UPPER(TRIM(V402)),AP4:AS49,4,FALSE),V402))))))</f>
        <v/>
      </c>
      <c r="Z402" s="78" t="str">
        <f t="shared" si="87"/>
        <v/>
      </c>
      <c r="AA402" s="45" t="str">
        <f>IF(NOT(AND(LEFT(R402,1)="L",R402&lt;&gt;"LIGNE")),"",IF(UPPER(TRIM(W402))="QS","Qt. suffisante",IF(AI402="","",IF(AF402="MASSE",IF(AI402&gt;=1,"Kg","g"),IF(AF402="VOLUME",IF(AI402&gt;=1,"L","cl"),IFERROR(VLOOKUP(UPPER(TRIM(V402)),AP4:AS49,4,FALSE),V402))))))</f>
        <v/>
      </c>
      <c r="AB402" s="47" t="str">
        <f t="shared" si="83"/>
        <v/>
      </c>
      <c r="AC402" s="47" t="str">
        <f t="shared" si="84"/>
        <v/>
      </c>
      <c r="AD402" s="47" t="str">
        <f t="shared" si="88"/>
        <v/>
      </c>
      <c r="AE402" s="1"/>
      <c r="AF402" s="48" t="str">
        <f>IF(NOT(AND(LEFT(R402,1)="L",R402&lt;&gt;"LIGNE")),"",IFERROR(VLOOKUP(UPPER(TRIM(V402)),AP4:AS49,2,FALSE),""))</f>
        <v/>
      </c>
      <c r="AG402" s="49" t="str">
        <f>IF(NOT(AND(LEFT(R402,1)="L",R402&lt;&gt;"LIGNE")),"",IFERROR(VLOOKUP(UPPER(TRIM(V402)),AP4:AS49,3,FALSE),""))</f>
        <v/>
      </c>
      <c r="AH402" s="49" t="str">
        <f t="shared" si="85"/>
        <v/>
      </c>
      <c r="AI402" s="49" t="str">
        <f t="shared" si="89"/>
        <v/>
      </c>
      <c r="AJ402" s="49" t="str">
        <f t="shared" si="90"/>
        <v/>
      </c>
      <c r="AK402" s="40" t="str">
        <f>IF(R402="RECETTE","",IF(R402="PRINCIPAL AUTEUR",IF(OR(S402="",T402="",V402="",W402="",S402=0),"",IFERROR(IF(OR(VLOOKUP(UPPER(TRIM(SUBSTITUTE(T402,CHAR(160)," "))),AP4:AS49,2,FALSE)&lt;&gt;VLOOKUP(UPPER(TRIM(SUBSTITUTE(W402,CHAR(160)," "))),AP4:AS49,2,FALSE),AND(VLOOKUP(UPPER(TRIM(SUBSTITUTE(T402,CHAR(160)," "))),AP4:AS49,2,FALSE)="AUTRE",UPPER(TRIM(SUBSTITUTE(T402,CHAR(160)," ")))&lt;&gt;UPPER(TRIM(SUBSTITUTE(W402,CHAR(160)," "))))),"",(V402*VLOOKUP(UPPER(TRIM(SUBSTITUTE(W402,CHAR(160)," "))),AP4:AS49,3,FALSE))/(S402*VLOOKUP(UPPER(TRIM(SUBSTITUTE(T402,CHAR(160)," "))),AP4:AS49,3,FALSE))),"")),IFERROR(AK401,"")))</f>
        <v/>
      </c>
      <c r="AL402" s="40" t="str">
        <f t="shared" si="91"/>
        <v/>
      </c>
      <c r="AM402" s="50">
        <f t="shared" si="92"/>
        <v>0</v>
      </c>
      <c r="AN402" s="1"/>
      <c r="AO402" s="1"/>
      <c r="AP402" s="65" t="s">
        <v>445</v>
      </c>
      <c r="AQ402" s="1"/>
      <c r="AR402" s="1"/>
      <c r="AS402" s="1"/>
      <c r="BJ402" s="229">
        <v>1</v>
      </c>
    </row>
    <row r="403" spans="2:62" ht="20.100000000000001" customHeight="1" x14ac:dyDescent="0.25">
      <c r="B403" s="178">
        <f t="shared" si="81"/>
        <v>0</v>
      </c>
      <c r="C403" s="156"/>
      <c r="D403" s="157"/>
      <c r="E403" s="157"/>
      <c r="F403" s="157"/>
      <c r="G403" s="157"/>
      <c r="H403" s="157"/>
      <c r="I403" s="158"/>
      <c r="K403" s="255" t="str">
        <f t="shared" si="82"/>
        <v>►</v>
      </c>
      <c r="L403" s="341"/>
      <c r="M403" s="341"/>
      <c r="N403" s="341"/>
      <c r="O403" s="341"/>
      <c r="P403" s="341"/>
      <c r="Q403" s="1"/>
      <c r="R403" s="1"/>
      <c r="S403" s="77"/>
      <c r="T403" s="77"/>
      <c r="U403" s="77"/>
      <c r="V403" s="77"/>
      <c r="W403" s="1"/>
      <c r="X403" s="46" t="str">
        <f t="shared" si="86"/>
        <v/>
      </c>
      <c r="Y403" s="46" t="str">
        <f>IF(NOT(AND(LEFT(R403,1)="L",R403&lt;&gt;"LIGNE")),"",IF(UPPER(TRIM(W403))="QS","Qt. suffisante",IF(AJ403="","",IF(AF403="MASSE",IF(AJ403&gt;=1,"Kg","g"),IF(AF403="VOLUME",IF(AJ403&gt;=1,"L","cl"),IFERROR(VLOOKUP(UPPER(TRIM(V403)),AP4:AS49,4,FALSE),V403))))))</f>
        <v/>
      </c>
      <c r="Z403" s="78" t="str">
        <f t="shared" si="87"/>
        <v/>
      </c>
      <c r="AA403" s="45" t="str">
        <f>IF(NOT(AND(LEFT(R403,1)="L",R403&lt;&gt;"LIGNE")),"",IF(UPPER(TRIM(W403))="QS","Qt. suffisante",IF(AI403="","",IF(AF403="MASSE",IF(AI403&gt;=1,"Kg","g"),IF(AF403="VOLUME",IF(AI403&gt;=1,"L","cl"),IFERROR(VLOOKUP(UPPER(TRIM(V403)),AP4:AS49,4,FALSE),V403))))))</f>
        <v/>
      </c>
      <c r="AB403" s="47" t="str">
        <f t="shared" si="83"/>
        <v/>
      </c>
      <c r="AC403" s="47" t="str">
        <f t="shared" si="84"/>
        <v/>
      </c>
      <c r="AD403" s="47" t="str">
        <f t="shared" si="88"/>
        <v/>
      </c>
      <c r="AE403" s="1"/>
      <c r="AF403" s="48" t="str">
        <f>IF(NOT(AND(LEFT(R403,1)="L",R403&lt;&gt;"LIGNE")),"",IFERROR(VLOOKUP(UPPER(TRIM(V403)),AP4:AS49,2,FALSE),""))</f>
        <v/>
      </c>
      <c r="AG403" s="49" t="str">
        <f>IF(NOT(AND(LEFT(R403,1)="L",R403&lt;&gt;"LIGNE")),"",IFERROR(VLOOKUP(UPPER(TRIM(V403)),AP4:AS49,3,FALSE),""))</f>
        <v/>
      </c>
      <c r="AH403" s="49" t="str">
        <f t="shared" si="85"/>
        <v/>
      </c>
      <c r="AI403" s="49" t="str">
        <f t="shared" si="89"/>
        <v/>
      </c>
      <c r="AJ403" s="49" t="str">
        <f t="shared" si="90"/>
        <v/>
      </c>
      <c r="AK403" s="40" t="str">
        <f>IF(R403="RECETTE","",IF(R403="PRINCIPAL AUTEUR",IF(OR(S403="",T403="",V403="",W403="",S403=0),"",IFERROR(IF(OR(VLOOKUP(UPPER(TRIM(SUBSTITUTE(T403,CHAR(160)," "))),AP4:AS49,2,FALSE)&lt;&gt;VLOOKUP(UPPER(TRIM(SUBSTITUTE(W403,CHAR(160)," "))),AP4:AS49,2,FALSE),AND(VLOOKUP(UPPER(TRIM(SUBSTITUTE(T403,CHAR(160)," "))),AP4:AS49,2,FALSE)="AUTRE",UPPER(TRIM(SUBSTITUTE(T403,CHAR(160)," ")))&lt;&gt;UPPER(TRIM(SUBSTITUTE(W403,CHAR(160)," "))))),"",(V403*VLOOKUP(UPPER(TRIM(SUBSTITUTE(W403,CHAR(160)," "))),AP4:AS49,3,FALSE))/(S403*VLOOKUP(UPPER(TRIM(SUBSTITUTE(T403,CHAR(160)," "))),AP4:AS49,3,FALSE))),"")),IFERROR(AK402,"")))</f>
        <v/>
      </c>
      <c r="AL403" s="40" t="str">
        <f t="shared" si="91"/>
        <v/>
      </c>
      <c r="AM403" s="50">
        <f t="shared" si="92"/>
        <v>0</v>
      </c>
      <c r="AN403" s="1"/>
      <c r="AO403" s="1"/>
      <c r="AP403" s="65" t="s">
        <v>446</v>
      </c>
      <c r="AQ403" s="1"/>
      <c r="AR403" s="1"/>
      <c r="AS403" s="1"/>
      <c r="BJ403" s="229">
        <v>1</v>
      </c>
    </row>
    <row r="404" spans="2:62" ht="20.100000000000001" customHeight="1" x14ac:dyDescent="0.25">
      <c r="B404" s="178">
        <f t="shared" si="81"/>
        <v>0</v>
      </c>
      <c r="C404" s="156"/>
      <c r="D404" s="157"/>
      <c r="E404" s="157"/>
      <c r="F404" s="157"/>
      <c r="G404" s="157"/>
      <c r="H404" s="157"/>
      <c r="I404" s="158"/>
      <c r="K404" s="255" t="str">
        <f t="shared" si="82"/>
        <v>►</v>
      </c>
      <c r="L404" s="341"/>
      <c r="M404" s="341"/>
      <c r="N404" s="341"/>
      <c r="O404" s="341"/>
      <c r="P404" s="341"/>
      <c r="Q404" s="1"/>
      <c r="R404" s="1"/>
      <c r="S404" s="77"/>
      <c r="T404" s="77"/>
      <c r="U404" s="77"/>
      <c r="V404" s="77"/>
      <c r="W404" s="1"/>
      <c r="X404" s="46" t="str">
        <f t="shared" si="86"/>
        <v/>
      </c>
      <c r="Y404" s="46" t="str">
        <f>IF(NOT(AND(LEFT(R404,1)="L",R404&lt;&gt;"LIGNE")),"",IF(UPPER(TRIM(W404))="QS","Qt. suffisante",IF(AJ404="","",IF(AF404="MASSE",IF(AJ404&gt;=1,"Kg","g"),IF(AF404="VOLUME",IF(AJ404&gt;=1,"L","cl"),IFERROR(VLOOKUP(UPPER(TRIM(V404)),AP4:AS49,4,FALSE),V404))))))</f>
        <v/>
      </c>
      <c r="Z404" s="78" t="str">
        <f t="shared" si="87"/>
        <v/>
      </c>
      <c r="AA404" s="45" t="str">
        <f>IF(NOT(AND(LEFT(R404,1)="L",R404&lt;&gt;"LIGNE")),"",IF(UPPER(TRIM(W404))="QS","Qt. suffisante",IF(AI404="","",IF(AF404="MASSE",IF(AI404&gt;=1,"Kg","g"),IF(AF404="VOLUME",IF(AI404&gt;=1,"L","cl"),IFERROR(VLOOKUP(UPPER(TRIM(V404)),AP4:AS49,4,FALSE),V404))))))</f>
        <v/>
      </c>
      <c r="AB404" s="47" t="str">
        <f t="shared" si="83"/>
        <v/>
      </c>
      <c r="AC404" s="47" t="str">
        <f t="shared" si="84"/>
        <v/>
      </c>
      <c r="AD404" s="47" t="str">
        <f t="shared" si="88"/>
        <v/>
      </c>
      <c r="AE404" s="1"/>
      <c r="AF404" s="48" t="str">
        <f>IF(NOT(AND(LEFT(R404,1)="L",R404&lt;&gt;"LIGNE")),"",IFERROR(VLOOKUP(UPPER(TRIM(V404)),AP4:AS49,2,FALSE),""))</f>
        <v/>
      </c>
      <c r="AG404" s="49" t="str">
        <f>IF(NOT(AND(LEFT(R404,1)="L",R404&lt;&gt;"LIGNE")),"",IFERROR(VLOOKUP(UPPER(TRIM(V404)),AP4:AS49,3,FALSE),""))</f>
        <v/>
      </c>
      <c r="AH404" s="49" t="str">
        <f t="shared" si="85"/>
        <v/>
      </c>
      <c r="AI404" s="49" t="str">
        <f t="shared" si="89"/>
        <v/>
      </c>
      <c r="AJ404" s="49" t="str">
        <f t="shared" si="90"/>
        <v/>
      </c>
      <c r="AK404" s="40" t="str">
        <f>IF(R404="RECETTE","",IF(R404="PRINCIPAL AUTEUR",IF(OR(S404="",T404="",V404="",W404="",S404=0),"",IFERROR(IF(OR(VLOOKUP(UPPER(TRIM(SUBSTITUTE(T404,CHAR(160)," "))),AP4:AS49,2,FALSE)&lt;&gt;VLOOKUP(UPPER(TRIM(SUBSTITUTE(W404,CHAR(160)," "))),AP4:AS49,2,FALSE),AND(VLOOKUP(UPPER(TRIM(SUBSTITUTE(T404,CHAR(160)," "))),AP4:AS49,2,FALSE)="AUTRE",UPPER(TRIM(SUBSTITUTE(T404,CHAR(160)," ")))&lt;&gt;UPPER(TRIM(SUBSTITUTE(W404,CHAR(160)," "))))),"",(V404*VLOOKUP(UPPER(TRIM(SUBSTITUTE(W404,CHAR(160)," "))),AP4:AS49,3,FALSE))/(S404*VLOOKUP(UPPER(TRIM(SUBSTITUTE(T404,CHAR(160)," "))),AP4:AS49,3,FALSE))),"")),IFERROR(AK403,"")))</f>
        <v/>
      </c>
      <c r="AL404" s="40" t="str">
        <f t="shared" si="91"/>
        <v/>
      </c>
      <c r="AM404" s="50">
        <f t="shared" si="92"/>
        <v>0</v>
      </c>
      <c r="AN404" s="1"/>
      <c r="AO404" s="1"/>
      <c r="AP404" s="65" t="s">
        <v>447</v>
      </c>
      <c r="AQ404" s="1"/>
      <c r="AR404" s="1"/>
      <c r="AS404" s="1"/>
      <c r="BJ404" s="229">
        <v>1</v>
      </c>
    </row>
    <row r="405" spans="2:62" ht="20.100000000000001" customHeight="1" x14ac:dyDescent="0.25">
      <c r="B405" s="178">
        <f t="shared" si="81"/>
        <v>0</v>
      </c>
      <c r="C405" s="156"/>
      <c r="D405" s="157"/>
      <c r="E405" s="157"/>
      <c r="F405" s="157"/>
      <c r="G405" s="157"/>
      <c r="H405" s="157"/>
      <c r="I405" s="158"/>
      <c r="K405" s="255" t="str">
        <f t="shared" si="82"/>
        <v>►</v>
      </c>
      <c r="L405" s="341"/>
      <c r="M405" s="341"/>
      <c r="N405" s="341"/>
      <c r="O405" s="341"/>
      <c r="P405" s="341"/>
      <c r="Q405" s="1"/>
      <c r="R405" s="1"/>
      <c r="S405" s="77"/>
      <c r="T405" s="77"/>
      <c r="U405" s="77"/>
      <c r="V405" s="77"/>
      <c r="W405" s="1"/>
      <c r="X405" s="46" t="str">
        <f t="shared" si="86"/>
        <v/>
      </c>
      <c r="Y405" s="46" t="str">
        <f>IF(NOT(AND(LEFT(R405,1)="L",R405&lt;&gt;"LIGNE")),"",IF(UPPER(TRIM(W405))="QS","Qt. suffisante",IF(AJ405="","",IF(AF405="MASSE",IF(AJ405&gt;=1,"Kg","g"),IF(AF405="VOLUME",IF(AJ405&gt;=1,"L","cl"),IFERROR(VLOOKUP(UPPER(TRIM(V405)),AP4:AS49,4,FALSE),V405))))))</f>
        <v/>
      </c>
      <c r="Z405" s="78" t="str">
        <f t="shared" si="87"/>
        <v/>
      </c>
      <c r="AA405" s="45" t="str">
        <f>IF(NOT(AND(LEFT(R405,1)="L",R405&lt;&gt;"LIGNE")),"",IF(UPPER(TRIM(W405))="QS","Qt. suffisante",IF(AI405="","",IF(AF405="MASSE",IF(AI405&gt;=1,"Kg","g"),IF(AF405="VOLUME",IF(AI405&gt;=1,"L","cl"),IFERROR(VLOOKUP(UPPER(TRIM(V405)),AP4:AS49,4,FALSE),V405))))))</f>
        <v/>
      </c>
      <c r="AB405" s="47" t="str">
        <f t="shared" si="83"/>
        <v/>
      </c>
      <c r="AC405" s="47" t="str">
        <f t="shared" si="84"/>
        <v/>
      </c>
      <c r="AD405" s="47" t="str">
        <f t="shared" si="88"/>
        <v/>
      </c>
      <c r="AE405" s="1"/>
      <c r="AF405" s="48" t="str">
        <f>IF(NOT(AND(LEFT(R405,1)="L",R405&lt;&gt;"LIGNE")),"",IFERROR(VLOOKUP(UPPER(TRIM(V405)),AP4:AS49,2,FALSE),""))</f>
        <v/>
      </c>
      <c r="AG405" s="49" t="str">
        <f>IF(NOT(AND(LEFT(R405,1)="L",R405&lt;&gt;"LIGNE")),"",IFERROR(VLOOKUP(UPPER(TRIM(V405)),AP4:AS49,3,FALSE),""))</f>
        <v/>
      </c>
      <c r="AH405" s="49" t="str">
        <f t="shared" si="85"/>
        <v/>
      </c>
      <c r="AI405" s="49" t="str">
        <f t="shared" si="89"/>
        <v/>
      </c>
      <c r="AJ405" s="49" t="str">
        <f t="shared" si="90"/>
        <v/>
      </c>
      <c r="AK405" s="40" t="str">
        <f>IF(R405="RECETTE","",IF(R405="PRINCIPAL AUTEUR",IF(OR(S405="",T405="",V405="",W405="",S405=0),"",IFERROR(IF(OR(VLOOKUP(UPPER(TRIM(SUBSTITUTE(T405,CHAR(160)," "))),AP4:AS49,2,FALSE)&lt;&gt;VLOOKUP(UPPER(TRIM(SUBSTITUTE(W405,CHAR(160)," "))),AP4:AS49,2,FALSE),AND(VLOOKUP(UPPER(TRIM(SUBSTITUTE(T405,CHAR(160)," "))),AP4:AS49,2,FALSE)="AUTRE",UPPER(TRIM(SUBSTITUTE(T405,CHAR(160)," ")))&lt;&gt;UPPER(TRIM(SUBSTITUTE(W405,CHAR(160)," "))))),"",(V405*VLOOKUP(UPPER(TRIM(SUBSTITUTE(W405,CHAR(160)," "))),AP4:AS49,3,FALSE))/(S405*VLOOKUP(UPPER(TRIM(SUBSTITUTE(T405,CHAR(160)," "))),AP4:AS49,3,FALSE))),"")),IFERROR(AK404,"")))</f>
        <v/>
      </c>
      <c r="AL405" s="40" t="str">
        <f t="shared" si="91"/>
        <v/>
      </c>
      <c r="AM405" s="50">
        <f t="shared" si="92"/>
        <v>0</v>
      </c>
      <c r="AN405" s="1"/>
      <c r="AO405" s="1"/>
      <c r="AP405" s="65" t="s">
        <v>448</v>
      </c>
      <c r="AQ405" s="1"/>
      <c r="AR405" s="1"/>
      <c r="AS405" s="1"/>
      <c r="BJ405" s="229">
        <v>1</v>
      </c>
    </row>
    <row r="406" spans="2:62" ht="20.100000000000001" customHeight="1" x14ac:dyDescent="0.25">
      <c r="B406" s="178">
        <f t="shared" si="81"/>
        <v>0</v>
      </c>
      <c r="C406" s="156"/>
      <c r="D406" s="157"/>
      <c r="E406" s="157"/>
      <c r="F406" s="157"/>
      <c r="G406" s="157"/>
      <c r="H406" s="157"/>
      <c r="I406" s="158"/>
      <c r="K406" s="255" t="str">
        <f t="shared" si="82"/>
        <v>►</v>
      </c>
      <c r="L406" s="341"/>
      <c r="M406" s="341"/>
      <c r="N406" s="341"/>
      <c r="O406" s="341"/>
      <c r="P406" s="341"/>
      <c r="Q406" s="1"/>
      <c r="R406" s="1"/>
      <c r="S406" s="77"/>
      <c r="T406" s="77"/>
      <c r="U406" s="77"/>
      <c r="V406" s="77"/>
      <c r="W406" s="1"/>
      <c r="X406" s="46" t="str">
        <f t="shared" si="86"/>
        <v/>
      </c>
      <c r="Y406" s="46" t="str">
        <f>IF(NOT(AND(LEFT(R406,1)="L",R406&lt;&gt;"LIGNE")),"",IF(UPPER(TRIM(W406))="QS","Qt. suffisante",IF(AJ406="","",IF(AF406="MASSE",IF(AJ406&gt;=1,"Kg","g"),IF(AF406="VOLUME",IF(AJ406&gt;=1,"L","cl"),IFERROR(VLOOKUP(UPPER(TRIM(V406)),AP4:AS49,4,FALSE),V406))))))</f>
        <v/>
      </c>
      <c r="Z406" s="78" t="str">
        <f t="shared" si="87"/>
        <v/>
      </c>
      <c r="AA406" s="45" t="str">
        <f>IF(NOT(AND(LEFT(R406,1)="L",R406&lt;&gt;"LIGNE")),"",IF(UPPER(TRIM(W406))="QS","Qt. suffisante",IF(AI406="","",IF(AF406="MASSE",IF(AI406&gt;=1,"Kg","g"),IF(AF406="VOLUME",IF(AI406&gt;=1,"L","cl"),IFERROR(VLOOKUP(UPPER(TRIM(V406)),AP4:AS49,4,FALSE),V406))))))</f>
        <v/>
      </c>
      <c r="AB406" s="47" t="str">
        <f t="shared" si="83"/>
        <v/>
      </c>
      <c r="AC406" s="47" t="str">
        <f t="shared" si="84"/>
        <v/>
      </c>
      <c r="AD406" s="47" t="str">
        <f t="shared" si="88"/>
        <v/>
      </c>
      <c r="AE406" s="1"/>
      <c r="AF406" s="48" t="str">
        <f>IF(NOT(AND(LEFT(R406,1)="L",R406&lt;&gt;"LIGNE")),"",IFERROR(VLOOKUP(UPPER(TRIM(V406)),AP4:AS49,2,FALSE),""))</f>
        <v/>
      </c>
      <c r="AG406" s="49" t="str">
        <f>IF(NOT(AND(LEFT(R406,1)="L",R406&lt;&gt;"LIGNE")),"",IFERROR(VLOOKUP(UPPER(TRIM(V406)),AP4:AS49,3,FALSE),""))</f>
        <v/>
      </c>
      <c r="AH406" s="49" t="str">
        <f t="shared" si="85"/>
        <v/>
      </c>
      <c r="AI406" s="49" t="str">
        <f t="shared" si="89"/>
        <v/>
      </c>
      <c r="AJ406" s="49" t="str">
        <f t="shared" si="90"/>
        <v/>
      </c>
      <c r="AK406" s="40" t="str">
        <f>IF(R406="RECETTE","",IF(R406="PRINCIPAL AUTEUR",IF(OR(S406="",T406="",V406="",W406="",S406=0),"",IFERROR(IF(OR(VLOOKUP(UPPER(TRIM(SUBSTITUTE(T406,CHAR(160)," "))),AP4:AS49,2,FALSE)&lt;&gt;VLOOKUP(UPPER(TRIM(SUBSTITUTE(W406,CHAR(160)," "))),AP4:AS49,2,FALSE),AND(VLOOKUP(UPPER(TRIM(SUBSTITUTE(T406,CHAR(160)," "))),AP4:AS49,2,FALSE)="AUTRE",UPPER(TRIM(SUBSTITUTE(T406,CHAR(160)," ")))&lt;&gt;UPPER(TRIM(SUBSTITUTE(W406,CHAR(160)," "))))),"",(V406*VLOOKUP(UPPER(TRIM(SUBSTITUTE(W406,CHAR(160)," "))),AP4:AS49,3,FALSE))/(S406*VLOOKUP(UPPER(TRIM(SUBSTITUTE(T406,CHAR(160)," "))),AP4:AS49,3,FALSE))),"")),IFERROR(AK405,"")))</f>
        <v/>
      </c>
      <c r="AL406" s="40" t="str">
        <f t="shared" si="91"/>
        <v/>
      </c>
      <c r="AM406" s="50">
        <f t="shared" si="92"/>
        <v>0</v>
      </c>
      <c r="AN406" s="1"/>
      <c r="AO406" s="1"/>
      <c r="AP406" s="65" t="s">
        <v>449</v>
      </c>
      <c r="AQ406" s="1"/>
      <c r="AR406" s="1"/>
      <c r="AS406" s="1"/>
      <c r="BJ406" s="229">
        <v>1</v>
      </c>
    </row>
    <row r="407" spans="2:62" ht="20.100000000000001" customHeight="1" x14ac:dyDescent="0.25">
      <c r="B407" s="178">
        <f t="shared" si="81"/>
        <v>0</v>
      </c>
      <c r="C407" s="156"/>
      <c r="D407" s="157"/>
      <c r="E407" s="157"/>
      <c r="F407" s="157"/>
      <c r="G407" s="157"/>
      <c r="H407" s="157"/>
      <c r="I407" s="158"/>
      <c r="K407" s="255" t="str">
        <f t="shared" si="82"/>
        <v>►</v>
      </c>
      <c r="L407" s="341"/>
      <c r="M407" s="341"/>
      <c r="N407" s="341"/>
      <c r="O407" s="341"/>
      <c r="P407" s="341"/>
      <c r="Q407" s="1"/>
      <c r="R407" s="1"/>
      <c r="S407" s="77"/>
      <c r="T407" s="77"/>
      <c r="U407" s="77"/>
      <c r="V407" s="77"/>
      <c r="W407" s="1"/>
      <c r="X407" s="46" t="str">
        <f t="shared" si="86"/>
        <v/>
      </c>
      <c r="Y407" s="46" t="str">
        <f>IF(NOT(AND(LEFT(R407,1)="L",R407&lt;&gt;"LIGNE")),"",IF(UPPER(TRIM(W407))="QS","Qt. suffisante",IF(AJ407="","",IF(AF407="MASSE",IF(AJ407&gt;=1,"Kg","g"),IF(AF407="VOLUME",IF(AJ407&gt;=1,"L","cl"),IFERROR(VLOOKUP(UPPER(TRIM(V407)),AP4:AS49,4,FALSE),V407))))))</f>
        <v/>
      </c>
      <c r="Z407" s="78" t="str">
        <f t="shared" si="87"/>
        <v/>
      </c>
      <c r="AA407" s="45" t="str">
        <f>IF(NOT(AND(LEFT(R407,1)="L",R407&lt;&gt;"LIGNE")),"",IF(UPPER(TRIM(W407))="QS","Qt. suffisante",IF(AI407="","",IF(AF407="MASSE",IF(AI407&gt;=1,"Kg","g"),IF(AF407="VOLUME",IF(AI407&gt;=1,"L","cl"),IFERROR(VLOOKUP(UPPER(TRIM(V407)),AP4:AS49,4,FALSE),V407))))))</f>
        <v/>
      </c>
      <c r="AB407" s="47" t="str">
        <f t="shared" si="83"/>
        <v/>
      </c>
      <c r="AC407" s="47" t="str">
        <f t="shared" si="84"/>
        <v/>
      </c>
      <c r="AD407" s="47" t="str">
        <f t="shared" si="88"/>
        <v/>
      </c>
      <c r="AE407" s="1"/>
      <c r="AF407" s="48" t="str">
        <f>IF(NOT(AND(LEFT(R407,1)="L",R407&lt;&gt;"LIGNE")),"",IFERROR(VLOOKUP(UPPER(TRIM(V407)),AP4:AS49,2,FALSE),""))</f>
        <v/>
      </c>
      <c r="AG407" s="49" t="str">
        <f>IF(NOT(AND(LEFT(R407,1)="L",R407&lt;&gt;"LIGNE")),"",IFERROR(VLOOKUP(UPPER(TRIM(V407)),AP4:AS49,3,FALSE),""))</f>
        <v/>
      </c>
      <c r="AH407" s="49" t="str">
        <f t="shared" si="85"/>
        <v/>
      </c>
      <c r="AI407" s="49" t="str">
        <f t="shared" si="89"/>
        <v/>
      </c>
      <c r="AJ407" s="49" t="str">
        <f t="shared" si="90"/>
        <v/>
      </c>
      <c r="AK407" s="40" t="str">
        <f>IF(R407="RECETTE","",IF(R407="PRINCIPAL AUTEUR",IF(OR(S407="",T407="",V407="",W407="",S407=0),"",IFERROR(IF(OR(VLOOKUP(UPPER(TRIM(SUBSTITUTE(T407,CHAR(160)," "))),AP4:AS49,2,FALSE)&lt;&gt;VLOOKUP(UPPER(TRIM(SUBSTITUTE(W407,CHAR(160)," "))),AP4:AS49,2,FALSE),AND(VLOOKUP(UPPER(TRIM(SUBSTITUTE(T407,CHAR(160)," "))),AP4:AS49,2,FALSE)="AUTRE",UPPER(TRIM(SUBSTITUTE(T407,CHAR(160)," ")))&lt;&gt;UPPER(TRIM(SUBSTITUTE(W407,CHAR(160)," "))))),"",(V407*VLOOKUP(UPPER(TRIM(SUBSTITUTE(W407,CHAR(160)," "))),AP4:AS49,3,FALSE))/(S407*VLOOKUP(UPPER(TRIM(SUBSTITUTE(T407,CHAR(160)," "))),AP4:AS49,3,FALSE))),"")),IFERROR(AK406,"")))</f>
        <v/>
      </c>
      <c r="AL407" s="40" t="str">
        <f t="shared" si="91"/>
        <v/>
      </c>
      <c r="AM407" s="50">
        <f t="shared" si="92"/>
        <v>0</v>
      </c>
      <c r="AN407" s="1"/>
      <c r="AO407" s="1"/>
      <c r="AP407" s="65" t="s">
        <v>454</v>
      </c>
      <c r="AQ407" s="1"/>
      <c r="AR407" s="1"/>
      <c r="AS407" s="1"/>
      <c r="BJ407" s="229">
        <v>1</v>
      </c>
    </row>
    <row r="408" spans="2:62" ht="20.100000000000001" customHeight="1" x14ac:dyDescent="0.25">
      <c r="B408" s="178">
        <f t="shared" si="81"/>
        <v>0</v>
      </c>
      <c r="C408" s="156"/>
      <c r="D408" s="157"/>
      <c r="E408" s="157"/>
      <c r="F408" s="157"/>
      <c r="G408" s="157"/>
      <c r="H408" s="157"/>
      <c r="I408" s="158"/>
      <c r="K408" s="255" t="str">
        <f t="shared" si="82"/>
        <v>►</v>
      </c>
      <c r="L408" s="341"/>
      <c r="M408" s="341"/>
      <c r="N408" s="341"/>
      <c r="O408" s="341"/>
      <c r="P408" s="341"/>
      <c r="Q408" s="1"/>
      <c r="R408" s="1"/>
      <c r="S408" s="77"/>
      <c r="T408" s="77"/>
      <c r="U408" s="77"/>
      <c r="V408" s="77"/>
      <c r="W408" s="1"/>
      <c r="X408" s="46" t="str">
        <f t="shared" si="86"/>
        <v/>
      </c>
      <c r="Y408" s="46" t="str">
        <f>IF(NOT(AND(LEFT(R408,1)="L",R408&lt;&gt;"LIGNE")),"",IF(UPPER(TRIM(W408))="QS","Qt. suffisante",IF(AJ408="","",IF(AF408="MASSE",IF(AJ408&gt;=1,"Kg","g"),IF(AF408="VOLUME",IF(AJ408&gt;=1,"L","cl"),IFERROR(VLOOKUP(UPPER(TRIM(V408)),AP4:AS49,4,FALSE),V408))))))</f>
        <v/>
      </c>
      <c r="Z408" s="78" t="str">
        <f t="shared" si="87"/>
        <v/>
      </c>
      <c r="AA408" s="45" t="str">
        <f>IF(NOT(AND(LEFT(R408,1)="L",R408&lt;&gt;"LIGNE")),"",IF(UPPER(TRIM(W408))="QS","Qt. suffisante",IF(AI408="","",IF(AF408="MASSE",IF(AI408&gt;=1,"Kg","g"),IF(AF408="VOLUME",IF(AI408&gt;=1,"L","cl"),IFERROR(VLOOKUP(UPPER(TRIM(V408)),AP4:AS49,4,FALSE),V408))))))</f>
        <v/>
      </c>
      <c r="AB408" s="47" t="str">
        <f t="shared" si="83"/>
        <v/>
      </c>
      <c r="AC408" s="47" t="str">
        <f t="shared" si="84"/>
        <v/>
      </c>
      <c r="AD408" s="47" t="str">
        <f t="shared" si="88"/>
        <v/>
      </c>
      <c r="AE408" s="1"/>
      <c r="AF408" s="48" t="str">
        <f>IF(NOT(AND(LEFT(R408,1)="L",R408&lt;&gt;"LIGNE")),"",IFERROR(VLOOKUP(UPPER(TRIM(V408)),AP4:AS49,2,FALSE),""))</f>
        <v/>
      </c>
      <c r="AG408" s="49" t="str">
        <f>IF(NOT(AND(LEFT(R408,1)="L",R408&lt;&gt;"LIGNE")),"",IFERROR(VLOOKUP(UPPER(TRIM(V408)),AP4:AS49,3,FALSE),""))</f>
        <v/>
      </c>
      <c r="AH408" s="49" t="str">
        <f t="shared" si="85"/>
        <v/>
      </c>
      <c r="AI408" s="49" t="str">
        <f t="shared" si="89"/>
        <v/>
      </c>
      <c r="AJ408" s="49" t="str">
        <f t="shared" si="90"/>
        <v/>
      </c>
      <c r="AK408" s="40" t="str">
        <f>IF(R408="RECETTE","",IF(R408="PRINCIPAL AUTEUR",IF(OR(S408="",T408="",V408="",W408="",S408=0),"",IFERROR(IF(OR(VLOOKUP(UPPER(TRIM(SUBSTITUTE(T408,CHAR(160)," "))),AP4:AS49,2,FALSE)&lt;&gt;VLOOKUP(UPPER(TRIM(SUBSTITUTE(W408,CHAR(160)," "))),AP4:AS49,2,FALSE),AND(VLOOKUP(UPPER(TRIM(SUBSTITUTE(T408,CHAR(160)," "))),AP4:AS49,2,FALSE)="AUTRE",UPPER(TRIM(SUBSTITUTE(T408,CHAR(160)," ")))&lt;&gt;UPPER(TRIM(SUBSTITUTE(W408,CHAR(160)," "))))),"",(V408*VLOOKUP(UPPER(TRIM(SUBSTITUTE(W408,CHAR(160)," "))),AP4:AS49,3,FALSE))/(S408*VLOOKUP(UPPER(TRIM(SUBSTITUTE(T408,CHAR(160)," "))),AP4:AS49,3,FALSE))),"")),IFERROR(AK407,"")))</f>
        <v/>
      </c>
      <c r="AL408" s="40" t="str">
        <f t="shared" si="91"/>
        <v/>
      </c>
      <c r="AM408" s="50">
        <f t="shared" si="92"/>
        <v>0</v>
      </c>
      <c r="AN408" s="1"/>
      <c r="AO408" s="1"/>
      <c r="AP408" s="65" t="s">
        <v>455</v>
      </c>
      <c r="AQ408" s="1"/>
      <c r="AR408" s="1"/>
      <c r="AS408" s="1"/>
      <c r="BJ408" s="229">
        <v>1</v>
      </c>
    </row>
    <row r="409" spans="2:62" ht="20.100000000000001" customHeight="1" x14ac:dyDescent="0.25">
      <c r="B409" s="178">
        <f t="shared" si="81"/>
        <v>0</v>
      </c>
      <c r="C409" s="156"/>
      <c r="D409" s="157"/>
      <c r="E409" s="157"/>
      <c r="F409" s="157"/>
      <c r="G409" s="157"/>
      <c r="H409" s="157"/>
      <c r="I409" s="158"/>
      <c r="K409" s="255" t="str">
        <f t="shared" si="82"/>
        <v>►</v>
      </c>
      <c r="L409" s="341"/>
      <c r="M409" s="341"/>
      <c r="N409" s="341"/>
      <c r="O409" s="341"/>
      <c r="P409" s="341"/>
      <c r="Q409" s="1"/>
      <c r="R409" s="1"/>
      <c r="S409" s="77"/>
      <c r="T409" s="77"/>
      <c r="U409" s="77"/>
      <c r="V409" s="77"/>
      <c r="W409" s="1"/>
      <c r="X409" s="46" t="str">
        <f t="shared" si="86"/>
        <v/>
      </c>
      <c r="Y409" s="46" t="str">
        <f>IF(NOT(AND(LEFT(R409,1)="L",R409&lt;&gt;"LIGNE")),"",IF(UPPER(TRIM(W409))="QS","Qt. suffisante",IF(AJ409="","",IF(AF409="MASSE",IF(AJ409&gt;=1,"Kg","g"),IF(AF409="VOLUME",IF(AJ409&gt;=1,"L","cl"),IFERROR(VLOOKUP(UPPER(TRIM(V409)),AP4:AS49,4,FALSE),V409))))))</f>
        <v/>
      </c>
      <c r="Z409" s="78" t="str">
        <f t="shared" si="87"/>
        <v/>
      </c>
      <c r="AA409" s="45" t="str">
        <f>IF(NOT(AND(LEFT(R409,1)="L",R409&lt;&gt;"LIGNE")),"",IF(UPPER(TRIM(W409))="QS","Qt. suffisante",IF(AI409="","",IF(AF409="MASSE",IF(AI409&gt;=1,"Kg","g"),IF(AF409="VOLUME",IF(AI409&gt;=1,"L","cl"),IFERROR(VLOOKUP(UPPER(TRIM(V409)),AP4:AS49,4,FALSE),V409))))))</f>
        <v/>
      </c>
      <c r="AB409" s="47" t="str">
        <f t="shared" si="83"/>
        <v/>
      </c>
      <c r="AC409" s="47" t="str">
        <f t="shared" si="84"/>
        <v/>
      </c>
      <c r="AD409" s="47" t="str">
        <f t="shared" si="88"/>
        <v/>
      </c>
      <c r="AE409" s="1"/>
      <c r="AF409" s="48" t="str">
        <f>IF(NOT(AND(LEFT(R409,1)="L",R409&lt;&gt;"LIGNE")),"",IFERROR(VLOOKUP(UPPER(TRIM(V409)),AP4:AS49,2,FALSE),""))</f>
        <v/>
      </c>
      <c r="AG409" s="49" t="str">
        <f>IF(NOT(AND(LEFT(R409,1)="L",R409&lt;&gt;"LIGNE")),"",IFERROR(VLOOKUP(UPPER(TRIM(V409)),AP4:AS49,3,FALSE),""))</f>
        <v/>
      </c>
      <c r="AH409" s="49" t="str">
        <f t="shared" si="85"/>
        <v/>
      </c>
      <c r="AI409" s="49" t="str">
        <f t="shared" si="89"/>
        <v/>
      </c>
      <c r="AJ409" s="49" t="str">
        <f t="shared" si="90"/>
        <v/>
      </c>
      <c r="AK409" s="40" t="str">
        <f>IF(R409="RECETTE","",IF(R409="PRINCIPAL AUTEUR",IF(OR(S409="",T409="",V409="",W409="",S409=0),"",IFERROR(IF(OR(VLOOKUP(UPPER(TRIM(SUBSTITUTE(T409,CHAR(160)," "))),AP4:AS49,2,FALSE)&lt;&gt;VLOOKUP(UPPER(TRIM(SUBSTITUTE(W409,CHAR(160)," "))),AP4:AS49,2,FALSE),AND(VLOOKUP(UPPER(TRIM(SUBSTITUTE(T409,CHAR(160)," "))),AP4:AS49,2,FALSE)="AUTRE",UPPER(TRIM(SUBSTITUTE(T409,CHAR(160)," ")))&lt;&gt;UPPER(TRIM(SUBSTITUTE(W409,CHAR(160)," "))))),"",(V409*VLOOKUP(UPPER(TRIM(SUBSTITUTE(W409,CHAR(160)," "))),AP4:AS49,3,FALSE))/(S409*VLOOKUP(UPPER(TRIM(SUBSTITUTE(T409,CHAR(160)," "))),AP4:AS49,3,FALSE))),"")),IFERROR(AK408,"")))</f>
        <v/>
      </c>
      <c r="AL409" s="40" t="str">
        <f t="shared" si="91"/>
        <v/>
      </c>
      <c r="AM409" s="50">
        <f t="shared" si="92"/>
        <v>0</v>
      </c>
      <c r="AN409" s="1"/>
      <c r="AO409" s="1"/>
      <c r="AP409" s="65" t="s">
        <v>456</v>
      </c>
      <c r="AQ409" s="1"/>
      <c r="AR409" s="1"/>
      <c r="AS409" s="1"/>
      <c r="BJ409" s="229">
        <v>1</v>
      </c>
    </row>
    <row r="410" spans="2:62" ht="20.100000000000001" customHeight="1" x14ac:dyDescent="0.25">
      <c r="B410" s="178">
        <f t="shared" si="81"/>
        <v>0</v>
      </c>
      <c r="C410" s="156"/>
      <c r="D410" s="157"/>
      <c r="E410" s="157"/>
      <c r="F410" s="157"/>
      <c r="G410" s="157"/>
      <c r="H410" s="157"/>
      <c r="I410" s="158"/>
      <c r="K410" s="255" t="str">
        <f t="shared" si="82"/>
        <v>►</v>
      </c>
      <c r="L410" s="341"/>
      <c r="M410" s="341"/>
      <c r="N410" s="341"/>
      <c r="O410" s="341"/>
      <c r="P410" s="341"/>
      <c r="Q410" s="1"/>
      <c r="R410" s="1"/>
      <c r="S410" s="77"/>
      <c r="T410" s="77"/>
      <c r="U410" s="77"/>
      <c r="V410" s="77"/>
      <c r="W410" s="1"/>
      <c r="X410" s="46" t="str">
        <f t="shared" si="86"/>
        <v/>
      </c>
      <c r="Y410" s="46" t="str">
        <f>IF(NOT(AND(LEFT(R410,1)="L",R410&lt;&gt;"LIGNE")),"",IF(UPPER(TRIM(W410))="QS","Qt. suffisante",IF(AJ410="","",IF(AF410="MASSE",IF(AJ410&gt;=1,"Kg","g"),IF(AF410="VOLUME",IF(AJ410&gt;=1,"L","cl"),IFERROR(VLOOKUP(UPPER(TRIM(V410)),AP4:AS49,4,FALSE),V410))))))</f>
        <v/>
      </c>
      <c r="Z410" s="78" t="str">
        <f t="shared" si="87"/>
        <v/>
      </c>
      <c r="AA410" s="45" t="str">
        <f>IF(NOT(AND(LEFT(R410,1)="L",R410&lt;&gt;"LIGNE")),"",IF(UPPER(TRIM(W410))="QS","Qt. suffisante",IF(AI410="","",IF(AF410="MASSE",IF(AI410&gt;=1,"Kg","g"),IF(AF410="VOLUME",IF(AI410&gt;=1,"L","cl"),IFERROR(VLOOKUP(UPPER(TRIM(V410)),AP4:AS49,4,FALSE),V410))))))</f>
        <v/>
      </c>
      <c r="AB410" s="47" t="str">
        <f t="shared" si="83"/>
        <v/>
      </c>
      <c r="AC410" s="47" t="str">
        <f t="shared" si="84"/>
        <v/>
      </c>
      <c r="AD410" s="47" t="str">
        <f t="shared" si="88"/>
        <v/>
      </c>
      <c r="AE410" s="1"/>
      <c r="AF410" s="48" t="str">
        <f>IF(NOT(AND(LEFT(R410,1)="L",R410&lt;&gt;"LIGNE")),"",IFERROR(VLOOKUP(UPPER(TRIM(V410)),AP4:AS49,2,FALSE),""))</f>
        <v/>
      </c>
      <c r="AG410" s="49" t="str">
        <f>IF(NOT(AND(LEFT(R410,1)="L",R410&lt;&gt;"LIGNE")),"",IFERROR(VLOOKUP(UPPER(TRIM(V410)),AP4:AS49,3,FALSE),""))</f>
        <v/>
      </c>
      <c r="AH410" s="49" t="str">
        <f t="shared" si="85"/>
        <v/>
      </c>
      <c r="AI410" s="49" t="str">
        <f t="shared" si="89"/>
        <v/>
      </c>
      <c r="AJ410" s="49" t="str">
        <f t="shared" si="90"/>
        <v/>
      </c>
      <c r="AK410" s="40" t="str">
        <f>IF(R410="RECETTE","",IF(R410="PRINCIPAL AUTEUR",IF(OR(S410="",T410="",V410="",W410="",S410=0),"",IFERROR(IF(OR(VLOOKUP(UPPER(TRIM(SUBSTITUTE(T410,CHAR(160)," "))),AP4:AS49,2,FALSE)&lt;&gt;VLOOKUP(UPPER(TRIM(SUBSTITUTE(W410,CHAR(160)," "))),AP4:AS49,2,FALSE),AND(VLOOKUP(UPPER(TRIM(SUBSTITUTE(T410,CHAR(160)," "))),AP4:AS49,2,FALSE)="AUTRE",UPPER(TRIM(SUBSTITUTE(T410,CHAR(160)," ")))&lt;&gt;UPPER(TRIM(SUBSTITUTE(W410,CHAR(160)," "))))),"",(V410*VLOOKUP(UPPER(TRIM(SUBSTITUTE(W410,CHAR(160)," "))),AP4:AS49,3,FALSE))/(S410*VLOOKUP(UPPER(TRIM(SUBSTITUTE(T410,CHAR(160)," "))),AP4:AS49,3,FALSE))),"")),IFERROR(AK409,"")))</f>
        <v/>
      </c>
      <c r="AL410" s="40" t="str">
        <f t="shared" si="91"/>
        <v/>
      </c>
      <c r="AM410" s="50">
        <f t="shared" si="92"/>
        <v>0</v>
      </c>
      <c r="AN410" s="1"/>
      <c r="AO410" s="1"/>
      <c r="AP410" s="65" t="s">
        <v>457</v>
      </c>
      <c r="AQ410" s="1"/>
      <c r="AR410" s="1"/>
      <c r="AS410" s="1"/>
      <c r="BJ410" s="229">
        <v>1</v>
      </c>
    </row>
    <row r="411" spans="2:62" ht="20.100000000000001" customHeight="1" x14ac:dyDescent="0.25">
      <c r="B411" s="178">
        <f t="shared" si="81"/>
        <v>0</v>
      </c>
      <c r="C411" s="156"/>
      <c r="D411" s="157"/>
      <c r="E411" s="157"/>
      <c r="F411" s="157"/>
      <c r="G411" s="157"/>
      <c r="H411" s="157"/>
      <c r="I411" s="158"/>
      <c r="K411" s="255" t="str">
        <f t="shared" si="82"/>
        <v>►</v>
      </c>
      <c r="L411" s="341"/>
      <c r="M411" s="341"/>
      <c r="N411" s="341"/>
      <c r="O411" s="341"/>
      <c r="P411" s="341"/>
      <c r="Q411" s="1"/>
      <c r="R411" s="1"/>
      <c r="S411" s="77"/>
      <c r="T411" s="77"/>
      <c r="U411" s="77"/>
      <c r="V411" s="77"/>
      <c r="W411" s="1"/>
      <c r="X411" s="46" t="str">
        <f t="shared" si="86"/>
        <v/>
      </c>
      <c r="Y411" s="46" t="str">
        <f>IF(NOT(AND(LEFT(R411,1)="L",R411&lt;&gt;"LIGNE")),"",IF(UPPER(TRIM(W411))="QS","Qt. suffisante",IF(AJ411="","",IF(AF411="MASSE",IF(AJ411&gt;=1,"Kg","g"),IF(AF411="VOLUME",IF(AJ411&gt;=1,"L","cl"),IFERROR(VLOOKUP(UPPER(TRIM(V411)),AP4:AS49,4,FALSE),V411))))))</f>
        <v/>
      </c>
      <c r="Z411" s="78" t="str">
        <f t="shared" si="87"/>
        <v/>
      </c>
      <c r="AA411" s="45" t="str">
        <f>IF(NOT(AND(LEFT(R411,1)="L",R411&lt;&gt;"LIGNE")),"",IF(UPPER(TRIM(W411))="QS","Qt. suffisante",IF(AI411="","",IF(AF411="MASSE",IF(AI411&gt;=1,"Kg","g"),IF(AF411="VOLUME",IF(AI411&gt;=1,"L","cl"),IFERROR(VLOOKUP(UPPER(TRIM(V411)),AP4:AS49,4,FALSE),V411))))))</f>
        <v/>
      </c>
      <c r="AB411" s="47" t="str">
        <f t="shared" si="83"/>
        <v/>
      </c>
      <c r="AC411" s="47" t="str">
        <f t="shared" si="84"/>
        <v/>
      </c>
      <c r="AD411" s="47" t="str">
        <f t="shared" si="88"/>
        <v/>
      </c>
      <c r="AE411" s="1"/>
      <c r="AF411" s="48" t="str">
        <f>IF(NOT(AND(LEFT(R411,1)="L",R411&lt;&gt;"LIGNE")),"",IFERROR(VLOOKUP(UPPER(TRIM(V411)),AP4:AS49,2,FALSE),""))</f>
        <v/>
      </c>
      <c r="AG411" s="49" t="str">
        <f>IF(NOT(AND(LEFT(R411,1)="L",R411&lt;&gt;"LIGNE")),"",IFERROR(VLOOKUP(UPPER(TRIM(V411)),AP4:AS49,3,FALSE),""))</f>
        <v/>
      </c>
      <c r="AH411" s="49" t="str">
        <f t="shared" si="85"/>
        <v/>
      </c>
      <c r="AI411" s="49" t="str">
        <f t="shared" si="89"/>
        <v/>
      </c>
      <c r="AJ411" s="49" t="str">
        <f t="shared" si="90"/>
        <v/>
      </c>
      <c r="AK411" s="40" t="str">
        <f>IF(R411="RECETTE","",IF(R411="PRINCIPAL AUTEUR",IF(OR(S411="",T411="",V411="",W411="",S411=0),"",IFERROR(IF(OR(VLOOKUP(UPPER(TRIM(SUBSTITUTE(T411,CHAR(160)," "))),AP4:AS49,2,FALSE)&lt;&gt;VLOOKUP(UPPER(TRIM(SUBSTITUTE(W411,CHAR(160)," "))),AP4:AS49,2,FALSE),AND(VLOOKUP(UPPER(TRIM(SUBSTITUTE(T411,CHAR(160)," "))),AP4:AS49,2,FALSE)="AUTRE",UPPER(TRIM(SUBSTITUTE(T411,CHAR(160)," ")))&lt;&gt;UPPER(TRIM(SUBSTITUTE(W411,CHAR(160)," "))))),"",(V411*VLOOKUP(UPPER(TRIM(SUBSTITUTE(W411,CHAR(160)," "))),AP4:AS49,3,FALSE))/(S411*VLOOKUP(UPPER(TRIM(SUBSTITUTE(T411,CHAR(160)," "))),AP4:AS49,3,FALSE))),"")),IFERROR(AK410,"")))</f>
        <v/>
      </c>
      <c r="AL411" s="40" t="str">
        <f t="shared" si="91"/>
        <v/>
      </c>
      <c r="AM411" s="50">
        <f t="shared" si="92"/>
        <v>0</v>
      </c>
      <c r="AN411" s="1"/>
      <c r="AO411" s="1"/>
      <c r="AP411" s="65" t="s">
        <v>450</v>
      </c>
      <c r="AQ411" s="1"/>
      <c r="AR411" s="1"/>
      <c r="AS411" s="1"/>
      <c r="BJ411" s="229">
        <v>1</v>
      </c>
    </row>
    <row r="412" spans="2:62" ht="20.100000000000001" customHeight="1" x14ac:dyDescent="0.25">
      <c r="B412" s="178">
        <f t="shared" si="81"/>
        <v>0</v>
      </c>
      <c r="C412" s="156"/>
      <c r="D412" s="157"/>
      <c r="E412" s="157"/>
      <c r="F412" s="157"/>
      <c r="G412" s="157"/>
      <c r="H412" s="157"/>
      <c r="I412" s="158"/>
      <c r="K412" s="255" t="str">
        <f t="shared" si="82"/>
        <v>►</v>
      </c>
      <c r="L412" s="341"/>
      <c r="M412" s="341"/>
      <c r="N412" s="341"/>
      <c r="O412" s="341"/>
      <c r="P412" s="341"/>
      <c r="Q412" s="1"/>
      <c r="R412" s="1"/>
      <c r="S412" s="77"/>
      <c r="T412" s="77"/>
      <c r="U412" s="77"/>
      <c r="V412" s="77"/>
      <c r="W412" s="1"/>
      <c r="X412" s="46" t="str">
        <f t="shared" si="86"/>
        <v/>
      </c>
      <c r="Y412" s="46" t="str">
        <f>IF(NOT(AND(LEFT(R412,1)="L",R412&lt;&gt;"LIGNE")),"",IF(UPPER(TRIM(W412))="QS","Qt. suffisante",IF(AJ412="","",IF(AF412="MASSE",IF(AJ412&gt;=1,"Kg","g"),IF(AF412="VOLUME",IF(AJ412&gt;=1,"L","cl"),IFERROR(VLOOKUP(UPPER(TRIM(V412)),AP4:AS49,4,FALSE),V412))))))</f>
        <v/>
      </c>
      <c r="Z412" s="78" t="str">
        <f t="shared" si="87"/>
        <v/>
      </c>
      <c r="AA412" s="45" t="str">
        <f>IF(NOT(AND(LEFT(R412,1)="L",R412&lt;&gt;"LIGNE")),"",IF(UPPER(TRIM(W412))="QS","Qt. suffisante",IF(AI412="","",IF(AF412="MASSE",IF(AI412&gt;=1,"Kg","g"),IF(AF412="VOLUME",IF(AI412&gt;=1,"L","cl"),IFERROR(VLOOKUP(UPPER(TRIM(V412)),AP4:AS49,4,FALSE),V412))))))</f>
        <v/>
      </c>
      <c r="AB412" s="47" t="str">
        <f t="shared" si="83"/>
        <v/>
      </c>
      <c r="AC412" s="47" t="str">
        <f t="shared" si="84"/>
        <v/>
      </c>
      <c r="AD412" s="47" t="str">
        <f t="shared" si="88"/>
        <v/>
      </c>
      <c r="AE412" s="1"/>
      <c r="AF412" s="48" t="str">
        <f>IF(NOT(AND(LEFT(R412,1)="L",R412&lt;&gt;"LIGNE")),"",IFERROR(VLOOKUP(UPPER(TRIM(V412)),AP4:AS49,2,FALSE),""))</f>
        <v/>
      </c>
      <c r="AG412" s="49" t="str">
        <f>IF(NOT(AND(LEFT(R412,1)="L",R412&lt;&gt;"LIGNE")),"",IFERROR(VLOOKUP(UPPER(TRIM(V412)),AP4:AS49,3,FALSE),""))</f>
        <v/>
      </c>
      <c r="AH412" s="49" t="str">
        <f t="shared" si="85"/>
        <v/>
      </c>
      <c r="AI412" s="49" t="str">
        <f t="shared" si="89"/>
        <v/>
      </c>
      <c r="AJ412" s="49" t="str">
        <f t="shared" si="90"/>
        <v/>
      </c>
      <c r="AK412" s="40" t="str">
        <f>IF(R412="RECETTE","",IF(R412="PRINCIPAL AUTEUR",IF(OR(S412="",T412="",V412="",W412="",S412=0),"",IFERROR(IF(OR(VLOOKUP(UPPER(TRIM(SUBSTITUTE(T412,CHAR(160)," "))),AP4:AS49,2,FALSE)&lt;&gt;VLOOKUP(UPPER(TRIM(SUBSTITUTE(W412,CHAR(160)," "))),AP4:AS49,2,FALSE),AND(VLOOKUP(UPPER(TRIM(SUBSTITUTE(T412,CHAR(160)," "))),AP4:AS49,2,FALSE)="AUTRE",UPPER(TRIM(SUBSTITUTE(T412,CHAR(160)," ")))&lt;&gt;UPPER(TRIM(SUBSTITUTE(W412,CHAR(160)," "))))),"",(V412*VLOOKUP(UPPER(TRIM(SUBSTITUTE(W412,CHAR(160)," "))),AP4:AS49,3,FALSE))/(S412*VLOOKUP(UPPER(TRIM(SUBSTITUTE(T412,CHAR(160)," "))),AP4:AS49,3,FALSE))),"")),IFERROR(AK411,"")))</f>
        <v/>
      </c>
      <c r="AL412" s="40" t="str">
        <f t="shared" si="91"/>
        <v/>
      </c>
      <c r="AM412" s="50">
        <f t="shared" si="92"/>
        <v>0</v>
      </c>
      <c r="AN412" s="1"/>
      <c r="AO412" s="1"/>
      <c r="AP412" s="65" t="s">
        <v>451</v>
      </c>
      <c r="AQ412" s="1"/>
      <c r="AR412" s="1"/>
      <c r="AS412" s="1"/>
      <c r="BJ412" s="229">
        <v>1</v>
      </c>
    </row>
    <row r="413" spans="2:62" ht="20.100000000000001" customHeight="1" x14ac:dyDescent="0.25">
      <c r="B413" s="178">
        <f t="shared" si="81"/>
        <v>0</v>
      </c>
      <c r="C413" s="156"/>
      <c r="D413" s="157"/>
      <c r="E413" s="157"/>
      <c r="F413" s="157"/>
      <c r="G413" s="157"/>
      <c r="H413" s="157"/>
      <c r="I413" s="158"/>
      <c r="K413" s="255" t="str">
        <f t="shared" si="82"/>
        <v>►</v>
      </c>
      <c r="L413" s="341"/>
      <c r="M413" s="341"/>
      <c r="N413" s="341"/>
      <c r="O413" s="341"/>
      <c r="P413" s="341"/>
      <c r="Q413" s="1"/>
      <c r="R413" s="1"/>
      <c r="S413" s="77"/>
      <c r="T413" s="77"/>
      <c r="U413" s="77"/>
      <c r="V413" s="77"/>
      <c r="W413" s="1"/>
      <c r="X413" s="46" t="str">
        <f t="shared" si="86"/>
        <v/>
      </c>
      <c r="Y413" s="46" t="str">
        <f>IF(NOT(AND(LEFT(R413,1)="L",R413&lt;&gt;"LIGNE")),"",IF(UPPER(TRIM(W413))="QS","Qt. suffisante",IF(AJ413="","",IF(AF413="MASSE",IF(AJ413&gt;=1,"Kg","g"),IF(AF413="VOLUME",IF(AJ413&gt;=1,"L","cl"),IFERROR(VLOOKUP(UPPER(TRIM(V413)),AP4:AS49,4,FALSE),V413))))))</f>
        <v/>
      </c>
      <c r="Z413" s="78" t="str">
        <f t="shared" si="87"/>
        <v/>
      </c>
      <c r="AA413" s="45" t="str">
        <f>IF(NOT(AND(LEFT(R413,1)="L",R413&lt;&gt;"LIGNE")),"",IF(UPPER(TRIM(W413))="QS","Qt. suffisante",IF(AI413="","",IF(AF413="MASSE",IF(AI413&gt;=1,"Kg","g"),IF(AF413="VOLUME",IF(AI413&gt;=1,"L","cl"),IFERROR(VLOOKUP(UPPER(TRIM(V413)),AP4:AS49,4,FALSE),V413))))))</f>
        <v/>
      </c>
      <c r="AB413" s="47" t="str">
        <f t="shared" si="83"/>
        <v/>
      </c>
      <c r="AC413" s="47" t="str">
        <f t="shared" si="84"/>
        <v/>
      </c>
      <c r="AD413" s="47" t="str">
        <f t="shared" si="88"/>
        <v/>
      </c>
      <c r="AE413" s="1"/>
      <c r="AF413" s="48" t="str">
        <f>IF(NOT(AND(LEFT(R413,1)="L",R413&lt;&gt;"LIGNE")),"",IFERROR(VLOOKUP(UPPER(TRIM(V413)),AP4:AS49,2,FALSE),""))</f>
        <v/>
      </c>
      <c r="AG413" s="49" t="str">
        <f>IF(NOT(AND(LEFT(R413,1)="L",R413&lt;&gt;"LIGNE")),"",IFERROR(VLOOKUP(UPPER(TRIM(V413)),AP4:AS49,3,FALSE),""))</f>
        <v/>
      </c>
      <c r="AH413" s="49" t="str">
        <f t="shared" si="85"/>
        <v/>
      </c>
      <c r="AI413" s="49" t="str">
        <f t="shared" si="89"/>
        <v/>
      </c>
      <c r="AJ413" s="49" t="str">
        <f t="shared" si="90"/>
        <v/>
      </c>
      <c r="AK413" s="40" t="str">
        <f>IF(R413="RECETTE","",IF(R413="PRINCIPAL AUTEUR",IF(OR(S413="",T413="",V413="",W413="",S413=0),"",IFERROR(IF(OR(VLOOKUP(UPPER(TRIM(SUBSTITUTE(T413,CHAR(160)," "))),AP4:AS49,2,FALSE)&lt;&gt;VLOOKUP(UPPER(TRIM(SUBSTITUTE(W413,CHAR(160)," "))),AP4:AS49,2,FALSE),AND(VLOOKUP(UPPER(TRIM(SUBSTITUTE(T413,CHAR(160)," "))),AP4:AS49,2,FALSE)="AUTRE",UPPER(TRIM(SUBSTITUTE(T413,CHAR(160)," ")))&lt;&gt;UPPER(TRIM(SUBSTITUTE(W413,CHAR(160)," "))))),"",(V413*VLOOKUP(UPPER(TRIM(SUBSTITUTE(W413,CHAR(160)," "))),AP4:AS49,3,FALSE))/(S413*VLOOKUP(UPPER(TRIM(SUBSTITUTE(T413,CHAR(160)," "))),AP4:AS49,3,FALSE))),"")),IFERROR(AK412,"")))</f>
        <v/>
      </c>
      <c r="AL413" s="40" t="str">
        <f t="shared" si="91"/>
        <v/>
      </c>
      <c r="AM413" s="50">
        <f t="shared" si="92"/>
        <v>0</v>
      </c>
      <c r="AN413" s="1"/>
      <c r="AO413" s="1"/>
      <c r="AP413" s="65" t="s">
        <v>452</v>
      </c>
      <c r="AQ413" s="1"/>
      <c r="AR413" s="1"/>
      <c r="AS413" s="1"/>
      <c r="BJ413" s="229">
        <v>1</v>
      </c>
    </row>
    <row r="414" spans="2:62" ht="20.100000000000001" customHeight="1" x14ac:dyDescent="0.25">
      <c r="B414" s="178">
        <f t="shared" si="81"/>
        <v>0</v>
      </c>
      <c r="C414" s="156"/>
      <c r="D414" s="157"/>
      <c r="E414" s="157"/>
      <c r="F414" s="157"/>
      <c r="G414" s="157"/>
      <c r="H414" s="157"/>
      <c r="I414" s="158"/>
      <c r="K414" s="255" t="str">
        <f t="shared" si="82"/>
        <v>►</v>
      </c>
      <c r="L414" s="341"/>
      <c r="M414" s="341"/>
      <c r="N414" s="341"/>
      <c r="O414" s="341"/>
      <c r="P414" s="341"/>
      <c r="Q414" s="1"/>
      <c r="R414" s="1"/>
      <c r="S414" s="77"/>
      <c r="T414" s="77"/>
      <c r="U414" s="77"/>
      <c r="V414" s="77"/>
      <c r="W414" s="1"/>
      <c r="X414" s="46" t="str">
        <f t="shared" si="86"/>
        <v/>
      </c>
      <c r="Y414" s="46" t="str">
        <f>IF(NOT(AND(LEFT(R414,1)="L",R414&lt;&gt;"LIGNE")),"",IF(UPPER(TRIM(W414))="QS","Qt. suffisante",IF(AJ414="","",IF(AF414="MASSE",IF(AJ414&gt;=1,"Kg","g"),IF(AF414="VOLUME",IF(AJ414&gt;=1,"L","cl"),IFERROR(VLOOKUP(UPPER(TRIM(V414)),AP4:AS49,4,FALSE),V414))))))</f>
        <v/>
      </c>
      <c r="Z414" s="78" t="str">
        <f t="shared" si="87"/>
        <v/>
      </c>
      <c r="AA414" s="45" t="str">
        <f>IF(NOT(AND(LEFT(R414,1)="L",R414&lt;&gt;"LIGNE")),"",IF(UPPER(TRIM(W414))="QS","Qt. suffisante",IF(AI414="","",IF(AF414="MASSE",IF(AI414&gt;=1,"Kg","g"),IF(AF414="VOLUME",IF(AI414&gt;=1,"L","cl"),IFERROR(VLOOKUP(UPPER(TRIM(V414)),AP4:AS49,4,FALSE),V414))))))</f>
        <v/>
      </c>
      <c r="AB414" s="47" t="str">
        <f t="shared" si="83"/>
        <v/>
      </c>
      <c r="AC414" s="47" t="str">
        <f t="shared" si="84"/>
        <v/>
      </c>
      <c r="AD414" s="47" t="str">
        <f t="shared" si="88"/>
        <v/>
      </c>
      <c r="AE414" s="1"/>
      <c r="AF414" s="48" t="str">
        <f>IF(NOT(AND(LEFT(R414,1)="L",R414&lt;&gt;"LIGNE")),"",IFERROR(VLOOKUP(UPPER(TRIM(V414)),AP4:AS49,2,FALSE),""))</f>
        <v/>
      </c>
      <c r="AG414" s="49" t="str">
        <f>IF(NOT(AND(LEFT(R414,1)="L",R414&lt;&gt;"LIGNE")),"",IFERROR(VLOOKUP(UPPER(TRIM(V414)),AP4:AS49,3,FALSE),""))</f>
        <v/>
      </c>
      <c r="AH414" s="49" t="str">
        <f t="shared" si="85"/>
        <v/>
      </c>
      <c r="AI414" s="49" t="str">
        <f t="shared" si="89"/>
        <v/>
      </c>
      <c r="AJ414" s="49" t="str">
        <f t="shared" si="90"/>
        <v/>
      </c>
      <c r="AK414" s="40" t="str">
        <f>IF(R414="RECETTE","",IF(R414="PRINCIPAL AUTEUR",IF(OR(S414="",T414="",V414="",W414="",S414=0),"",IFERROR(IF(OR(VLOOKUP(UPPER(TRIM(SUBSTITUTE(T414,CHAR(160)," "))),AP4:AS49,2,FALSE)&lt;&gt;VLOOKUP(UPPER(TRIM(SUBSTITUTE(W414,CHAR(160)," "))),AP4:AS49,2,FALSE),AND(VLOOKUP(UPPER(TRIM(SUBSTITUTE(T414,CHAR(160)," "))),AP4:AS49,2,FALSE)="AUTRE",UPPER(TRIM(SUBSTITUTE(T414,CHAR(160)," ")))&lt;&gt;UPPER(TRIM(SUBSTITUTE(W414,CHAR(160)," "))))),"",(V414*VLOOKUP(UPPER(TRIM(SUBSTITUTE(W414,CHAR(160)," "))),AP4:AS49,3,FALSE))/(S414*VLOOKUP(UPPER(TRIM(SUBSTITUTE(T414,CHAR(160)," "))),AP4:AS49,3,FALSE))),"")),IFERROR(AK413,"")))</f>
        <v/>
      </c>
      <c r="AL414" s="40" t="str">
        <f t="shared" si="91"/>
        <v/>
      </c>
      <c r="AM414" s="50">
        <f t="shared" si="92"/>
        <v>0</v>
      </c>
      <c r="AN414" s="1"/>
      <c r="AO414" s="1"/>
      <c r="AP414" s="65" t="s">
        <v>453</v>
      </c>
      <c r="AQ414" s="1"/>
      <c r="AR414" s="1"/>
      <c r="AS414" s="1"/>
      <c r="BJ414" s="229">
        <v>1</v>
      </c>
    </row>
    <row r="415" spans="2:62" ht="20.100000000000001" customHeight="1" x14ac:dyDescent="0.25">
      <c r="B415" s="178">
        <f t="shared" si="81"/>
        <v>0</v>
      </c>
      <c r="C415" s="156"/>
      <c r="D415" s="157"/>
      <c r="E415" s="157"/>
      <c r="F415" s="157"/>
      <c r="G415" s="157"/>
      <c r="H415" s="157"/>
      <c r="I415" s="158"/>
      <c r="K415" s="255" t="str">
        <f t="shared" si="82"/>
        <v>►</v>
      </c>
      <c r="L415" s="341"/>
      <c r="M415" s="341"/>
      <c r="N415" s="341"/>
      <c r="O415" s="341"/>
      <c r="P415" s="341"/>
      <c r="Q415" s="1"/>
      <c r="R415" s="1"/>
      <c r="S415" s="77"/>
      <c r="T415" s="77"/>
      <c r="U415" s="77"/>
      <c r="V415" s="77"/>
      <c r="W415" s="1"/>
      <c r="X415" s="46" t="str">
        <f t="shared" si="86"/>
        <v/>
      </c>
      <c r="Y415" s="46" t="str">
        <f>IF(NOT(AND(LEFT(R415,1)="L",R415&lt;&gt;"LIGNE")),"",IF(UPPER(TRIM(W415))="QS","Qt. suffisante",IF(AJ415="","",IF(AF415="MASSE",IF(AJ415&gt;=1,"Kg","g"),IF(AF415="VOLUME",IF(AJ415&gt;=1,"L","cl"),IFERROR(VLOOKUP(UPPER(TRIM(V415)),AP4:AS49,4,FALSE),V415))))))</f>
        <v/>
      </c>
      <c r="Z415" s="78" t="str">
        <f t="shared" si="87"/>
        <v/>
      </c>
      <c r="AA415" s="45" t="str">
        <f>IF(NOT(AND(LEFT(R415,1)="L",R415&lt;&gt;"LIGNE")),"",IF(UPPER(TRIM(W415))="QS","Qt. suffisante",IF(AI415="","",IF(AF415="MASSE",IF(AI415&gt;=1,"Kg","g"),IF(AF415="VOLUME",IF(AI415&gt;=1,"L","cl"),IFERROR(VLOOKUP(UPPER(TRIM(V415)),AP4:AS49,4,FALSE),V415))))))</f>
        <v/>
      </c>
      <c r="AB415" s="47" t="str">
        <f t="shared" si="83"/>
        <v/>
      </c>
      <c r="AC415" s="47" t="str">
        <f t="shared" si="84"/>
        <v/>
      </c>
      <c r="AD415" s="47" t="str">
        <f t="shared" si="88"/>
        <v/>
      </c>
      <c r="AE415" s="1"/>
      <c r="AF415" s="48" t="str">
        <f>IF(NOT(AND(LEFT(R415,1)="L",R415&lt;&gt;"LIGNE")),"",IFERROR(VLOOKUP(UPPER(TRIM(V415)),AP4:AS49,2,FALSE),""))</f>
        <v/>
      </c>
      <c r="AG415" s="49" t="str">
        <f>IF(NOT(AND(LEFT(R415,1)="L",R415&lt;&gt;"LIGNE")),"",IFERROR(VLOOKUP(UPPER(TRIM(V415)),AP4:AS49,3,FALSE),""))</f>
        <v/>
      </c>
      <c r="AH415" s="49" t="str">
        <f t="shared" si="85"/>
        <v/>
      </c>
      <c r="AI415" s="49" t="str">
        <f t="shared" si="89"/>
        <v/>
      </c>
      <c r="AJ415" s="49" t="str">
        <f t="shared" si="90"/>
        <v/>
      </c>
      <c r="AK415" s="40" t="str">
        <f>IF(R415="RECETTE","",IF(R415="PRINCIPAL AUTEUR",IF(OR(S415="",T415="",V415="",W415="",S415=0),"",IFERROR(IF(OR(VLOOKUP(UPPER(TRIM(SUBSTITUTE(T415,CHAR(160)," "))),AP4:AS49,2,FALSE)&lt;&gt;VLOOKUP(UPPER(TRIM(SUBSTITUTE(W415,CHAR(160)," "))),AP4:AS49,2,FALSE),AND(VLOOKUP(UPPER(TRIM(SUBSTITUTE(T415,CHAR(160)," "))),AP4:AS49,2,FALSE)="AUTRE",UPPER(TRIM(SUBSTITUTE(T415,CHAR(160)," ")))&lt;&gt;UPPER(TRIM(SUBSTITUTE(W415,CHAR(160)," "))))),"",(V415*VLOOKUP(UPPER(TRIM(SUBSTITUTE(W415,CHAR(160)," "))),AP4:AS49,3,FALSE))/(S415*VLOOKUP(UPPER(TRIM(SUBSTITUTE(T415,CHAR(160)," "))),AP4:AS49,3,FALSE))),"")),IFERROR(AK414,"")))</f>
        <v/>
      </c>
      <c r="AL415" s="40" t="str">
        <f t="shared" si="91"/>
        <v/>
      </c>
      <c r="AM415" s="50">
        <f t="shared" si="92"/>
        <v>0</v>
      </c>
      <c r="AN415" s="1"/>
      <c r="AO415" s="1"/>
      <c r="AP415" s="65" t="s">
        <v>458</v>
      </c>
      <c r="AQ415" s="1"/>
      <c r="AR415" s="1"/>
      <c r="AS415" s="1"/>
      <c r="BJ415" s="229">
        <v>1</v>
      </c>
    </row>
    <row r="416" spans="2:62" ht="20.100000000000001" customHeight="1" x14ac:dyDescent="0.25">
      <c r="B416" s="178">
        <f t="shared" si="81"/>
        <v>0</v>
      </c>
      <c r="C416" s="156"/>
      <c r="D416" s="157"/>
      <c r="E416" s="157"/>
      <c r="F416" s="157"/>
      <c r="G416" s="157"/>
      <c r="H416" s="157"/>
      <c r="I416" s="158"/>
      <c r="K416" s="255" t="str">
        <f t="shared" si="82"/>
        <v>►</v>
      </c>
      <c r="L416" s="341"/>
      <c r="M416" s="341"/>
      <c r="N416" s="341"/>
      <c r="O416" s="341"/>
      <c r="P416" s="341"/>
      <c r="Q416" s="1"/>
      <c r="R416" s="1"/>
      <c r="S416" s="77"/>
      <c r="T416" s="77"/>
      <c r="U416" s="77"/>
      <c r="V416" s="77"/>
      <c r="W416" s="1"/>
      <c r="X416" s="46" t="str">
        <f t="shared" si="86"/>
        <v/>
      </c>
      <c r="Y416" s="46" t="str">
        <f>IF(NOT(AND(LEFT(R416,1)="L",R416&lt;&gt;"LIGNE")),"",IF(UPPER(TRIM(W416))="QS","Qt. suffisante",IF(AJ416="","",IF(AF416="MASSE",IF(AJ416&gt;=1,"Kg","g"),IF(AF416="VOLUME",IF(AJ416&gt;=1,"L","cl"),IFERROR(VLOOKUP(UPPER(TRIM(V416)),AP4:AS49,4,FALSE),V416))))))</f>
        <v/>
      </c>
      <c r="Z416" s="78" t="str">
        <f t="shared" si="87"/>
        <v/>
      </c>
      <c r="AA416" s="45" t="str">
        <f>IF(NOT(AND(LEFT(R416,1)="L",R416&lt;&gt;"LIGNE")),"",IF(UPPER(TRIM(W416))="QS","Qt. suffisante",IF(AI416="","",IF(AF416="MASSE",IF(AI416&gt;=1,"Kg","g"),IF(AF416="VOLUME",IF(AI416&gt;=1,"L","cl"),IFERROR(VLOOKUP(UPPER(TRIM(V416)),AP4:AS49,4,FALSE),V416))))))</f>
        <v/>
      </c>
      <c r="AB416" s="47" t="str">
        <f t="shared" si="83"/>
        <v/>
      </c>
      <c r="AC416" s="47" t="str">
        <f t="shared" si="84"/>
        <v/>
      </c>
      <c r="AD416" s="47" t="str">
        <f t="shared" si="88"/>
        <v/>
      </c>
      <c r="AE416" s="1"/>
      <c r="AF416" s="48" t="str">
        <f>IF(NOT(AND(LEFT(R416,1)="L",R416&lt;&gt;"LIGNE")),"",IFERROR(VLOOKUP(UPPER(TRIM(V416)),AP4:AS49,2,FALSE),""))</f>
        <v/>
      </c>
      <c r="AG416" s="49" t="str">
        <f>IF(NOT(AND(LEFT(R416,1)="L",R416&lt;&gt;"LIGNE")),"",IFERROR(VLOOKUP(UPPER(TRIM(V416)),AP4:AS49,3,FALSE),""))</f>
        <v/>
      </c>
      <c r="AH416" s="49" t="str">
        <f t="shared" si="85"/>
        <v/>
      </c>
      <c r="AI416" s="49" t="str">
        <f t="shared" si="89"/>
        <v/>
      </c>
      <c r="AJ416" s="49" t="str">
        <f t="shared" si="90"/>
        <v/>
      </c>
      <c r="AK416" s="40" t="str">
        <f>IF(R416="RECETTE","",IF(R416="PRINCIPAL AUTEUR",IF(OR(S416="",T416="",V416="",W416="",S416=0),"",IFERROR(IF(OR(VLOOKUP(UPPER(TRIM(SUBSTITUTE(T416,CHAR(160)," "))),AP4:AS49,2,FALSE)&lt;&gt;VLOOKUP(UPPER(TRIM(SUBSTITUTE(W416,CHAR(160)," "))),AP4:AS49,2,FALSE),AND(VLOOKUP(UPPER(TRIM(SUBSTITUTE(T416,CHAR(160)," "))),AP4:AS49,2,FALSE)="AUTRE",UPPER(TRIM(SUBSTITUTE(T416,CHAR(160)," ")))&lt;&gt;UPPER(TRIM(SUBSTITUTE(W416,CHAR(160)," "))))),"",(V416*VLOOKUP(UPPER(TRIM(SUBSTITUTE(W416,CHAR(160)," "))),AP4:AS49,3,FALSE))/(S416*VLOOKUP(UPPER(TRIM(SUBSTITUTE(T416,CHAR(160)," "))),AP4:AS49,3,FALSE))),"")),IFERROR(AK415,"")))</f>
        <v/>
      </c>
      <c r="AL416" s="40" t="str">
        <f t="shared" si="91"/>
        <v/>
      </c>
      <c r="AM416" s="50">
        <f t="shared" si="92"/>
        <v>0</v>
      </c>
      <c r="AN416" s="1"/>
      <c r="AO416" s="1"/>
      <c r="AP416" s="65" t="s">
        <v>459</v>
      </c>
      <c r="AQ416" s="1"/>
      <c r="AR416" s="1"/>
      <c r="AS416" s="1"/>
      <c r="BJ416" s="229">
        <v>1</v>
      </c>
    </row>
    <row r="417" spans="2:62" ht="20.100000000000001" customHeight="1" x14ac:dyDescent="0.25">
      <c r="B417" s="178">
        <f t="shared" si="81"/>
        <v>0</v>
      </c>
      <c r="C417" s="156"/>
      <c r="D417" s="157"/>
      <c r="E417" s="157"/>
      <c r="F417" s="157"/>
      <c r="G417" s="157"/>
      <c r="H417" s="157"/>
      <c r="I417" s="158"/>
      <c r="K417" s="255" t="str">
        <f t="shared" si="82"/>
        <v>►</v>
      </c>
      <c r="L417" s="341"/>
      <c r="M417" s="341"/>
      <c r="N417" s="341"/>
      <c r="O417" s="341"/>
      <c r="P417" s="341"/>
      <c r="Q417" s="1"/>
      <c r="R417" s="1"/>
      <c r="S417" s="77"/>
      <c r="T417" s="77"/>
      <c r="U417" s="77"/>
      <c r="V417" s="77"/>
      <c r="W417" s="1"/>
      <c r="X417" s="46" t="str">
        <f t="shared" si="86"/>
        <v/>
      </c>
      <c r="Y417" s="46" t="str">
        <f>IF(NOT(AND(LEFT(R417,1)="L",R417&lt;&gt;"LIGNE")),"",IF(UPPER(TRIM(W417))="QS","Qt. suffisante",IF(AJ417="","",IF(AF417="MASSE",IF(AJ417&gt;=1,"Kg","g"),IF(AF417="VOLUME",IF(AJ417&gt;=1,"L","cl"),IFERROR(VLOOKUP(UPPER(TRIM(V417)),AP4:AS49,4,FALSE),V417))))))</f>
        <v/>
      </c>
      <c r="Z417" s="78" t="str">
        <f t="shared" si="87"/>
        <v/>
      </c>
      <c r="AA417" s="45" t="str">
        <f>IF(NOT(AND(LEFT(R417,1)="L",R417&lt;&gt;"LIGNE")),"",IF(UPPER(TRIM(W417))="QS","Qt. suffisante",IF(AI417="","",IF(AF417="MASSE",IF(AI417&gt;=1,"Kg","g"),IF(AF417="VOLUME",IF(AI417&gt;=1,"L","cl"),IFERROR(VLOOKUP(UPPER(TRIM(V417)),AP4:AS49,4,FALSE),V417))))))</f>
        <v/>
      </c>
      <c r="AB417" s="47" t="str">
        <f t="shared" si="83"/>
        <v/>
      </c>
      <c r="AC417" s="47" t="str">
        <f t="shared" si="84"/>
        <v/>
      </c>
      <c r="AD417" s="47" t="str">
        <f t="shared" si="88"/>
        <v/>
      </c>
      <c r="AE417" s="1"/>
      <c r="AF417" s="48" t="str">
        <f>IF(NOT(AND(LEFT(R417,1)="L",R417&lt;&gt;"LIGNE")),"",IFERROR(VLOOKUP(UPPER(TRIM(V417)),AP4:AS49,2,FALSE),""))</f>
        <v/>
      </c>
      <c r="AG417" s="49" t="str">
        <f>IF(NOT(AND(LEFT(R417,1)="L",R417&lt;&gt;"LIGNE")),"",IFERROR(VLOOKUP(UPPER(TRIM(V417)),AP4:AS49,3,FALSE),""))</f>
        <v/>
      </c>
      <c r="AH417" s="49" t="str">
        <f t="shared" si="85"/>
        <v/>
      </c>
      <c r="AI417" s="49" t="str">
        <f t="shared" si="89"/>
        <v/>
      </c>
      <c r="AJ417" s="49" t="str">
        <f t="shared" si="90"/>
        <v/>
      </c>
      <c r="AK417" s="40" t="str">
        <f>IF(R417="RECETTE","",IF(R417="PRINCIPAL AUTEUR",IF(OR(S417="",T417="",V417="",W417="",S417=0),"",IFERROR(IF(OR(VLOOKUP(UPPER(TRIM(SUBSTITUTE(T417,CHAR(160)," "))),AP4:AS49,2,FALSE)&lt;&gt;VLOOKUP(UPPER(TRIM(SUBSTITUTE(W417,CHAR(160)," "))),AP4:AS49,2,FALSE),AND(VLOOKUP(UPPER(TRIM(SUBSTITUTE(T417,CHAR(160)," "))),AP4:AS49,2,FALSE)="AUTRE",UPPER(TRIM(SUBSTITUTE(T417,CHAR(160)," ")))&lt;&gt;UPPER(TRIM(SUBSTITUTE(W417,CHAR(160)," "))))),"",(V417*VLOOKUP(UPPER(TRIM(SUBSTITUTE(W417,CHAR(160)," "))),AP4:AS49,3,FALSE))/(S417*VLOOKUP(UPPER(TRIM(SUBSTITUTE(T417,CHAR(160)," "))),AP4:AS49,3,FALSE))),"")),IFERROR(AK416,"")))</f>
        <v/>
      </c>
      <c r="AL417" s="40" t="str">
        <f t="shared" si="91"/>
        <v/>
      </c>
      <c r="AM417" s="50">
        <f t="shared" si="92"/>
        <v>0</v>
      </c>
      <c r="AN417" s="1"/>
      <c r="AO417" s="1"/>
      <c r="AP417" s="65" t="s">
        <v>460</v>
      </c>
      <c r="AQ417" s="1"/>
      <c r="AR417" s="1"/>
      <c r="AS417" s="1"/>
      <c r="BJ417" s="229">
        <v>1</v>
      </c>
    </row>
    <row r="418" spans="2:62" ht="20.100000000000001" customHeight="1" x14ac:dyDescent="0.25">
      <c r="B418" s="178">
        <f t="shared" si="81"/>
        <v>0</v>
      </c>
      <c r="C418" s="156"/>
      <c r="D418" s="157"/>
      <c r="E418" s="157"/>
      <c r="F418" s="157"/>
      <c r="G418" s="157"/>
      <c r="H418" s="157"/>
      <c r="I418" s="158"/>
      <c r="K418" s="255" t="str">
        <f t="shared" si="82"/>
        <v>►</v>
      </c>
      <c r="L418" s="341"/>
      <c r="M418" s="341"/>
      <c r="N418" s="341"/>
      <c r="O418" s="341"/>
      <c r="P418" s="341"/>
      <c r="Q418" s="1"/>
      <c r="R418" s="1"/>
      <c r="S418" s="77"/>
      <c r="T418" s="77"/>
      <c r="U418" s="77"/>
      <c r="V418" s="77"/>
      <c r="W418" s="1"/>
      <c r="X418" s="46" t="str">
        <f t="shared" si="86"/>
        <v/>
      </c>
      <c r="Y418" s="46" t="str">
        <f>IF(NOT(AND(LEFT(R418,1)="L",R418&lt;&gt;"LIGNE")),"",IF(UPPER(TRIM(W418))="QS","Qt. suffisante",IF(AJ418="","",IF(AF418="MASSE",IF(AJ418&gt;=1,"Kg","g"),IF(AF418="VOLUME",IF(AJ418&gt;=1,"L","cl"),IFERROR(VLOOKUP(UPPER(TRIM(V418)),AP4:AS49,4,FALSE),V418))))))</f>
        <v/>
      </c>
      <c r="Z418" s="78" t="str">
        <f t="shared" si="87"/>
        <v/>
      </c>
      <c r="AA418" s="45" t="str">
        <f>IF(NOT(AND(LEFT(R418,1)="L",R418&lt;&gt;"LIGNE")),"",IF(UPPER(TRIM(W418))="QS","Qt. suffisante",IF(AI418="","",IF(AF418="MASSE",IF(AI418&gt;=1,"Kg","g"),IF(AF418="VOLUME",IF(AI418&gt;=1,"L","cl"),IFERROR(VLOOKUP(UPPER(TRIM(V418)),AP4:AS49,4,FALSE),V418))))))</f>
        <v/>
      </c>
      <c r="AB418" s="47" t="str">
        <f t="shared" si="83"/>
        <v/>
      </c>
      <c r="AC418" s="47" t="str">
        <f t="shared" si="84"/>
        <v/>
      </c>
      <c r="AD418" s="47" t="str">
        <f t="shared" si="88"/>
        <v/>
      </c>
      <c r="AE418" s="1"/>
      <c r="AF418" s="48" t="str">
        <f>IF(NOT(AND(LEFT(R418,1)="L",R418&lt;&gt;"LIGNE")),"",IFERROR(VLOOKUP(UPPER(TRIM(V418)),AP4:AS49,2,FALSE),""))</f>
        <v/>
      </c>
      <c r="AG418" s="49" t="str">
        <f>IF(NOT(AND(LEFT(R418,1)="L",R418&lt;&gt;"LIGNE")),"",IFERROR(VLOOKUP(UPPER(TRIM(V418)),AP4:AS49,3,FALSE),""))</f>
        <v/>
      </c>
      <c r="AH418" s="49" t="str">
        <f t="shared" si="85"/>
        <v/>
      </c>
      <c r="AI418" s="49" t="str">
        <f t="shared" si="89"/>
        <v/>
      </c>
      <c r="AJ418" s="49" t="str">
        <f t="shared" si="90"/>
        <v/>
      </c>
      <c r="AK418" s="40" t="str">
        <f>IF(R418="RECETTE","",IF(R418="PRINCIPAL AUTEUR",IF(OR(S418="",T418="",V418="",W418="",S418=0),"",IFERROR(IF(OR(VLOOKUP(UPPER(TRIM(SUBSTITUTE(T418,CHAR(160)," "))),AP4:AS49,2,FALSE)&lt;&gt;VLOOKUP(UPPER(TRIM(SUBSTITUTE(W418,CHAR(160)," "))),AP4:AS49,2,FALSE),AND(VLOOKUP(UPPER(TRIM(SUBSTITUTE(T418,CHAR(160)," "))),AP4:AS49,2,FALSE)="AUTRE",UPPER(TRIM(SUBSTITUTE(T418,CHAR(160)," ")))&lt;&gt;UPPER(TRIM(SUBSTITUTE(W418,CHAR(160)," "))))),"",(V418*VLOOKUP(UPPER(TRIM(SUBSTITUTE(W418,CHAR(160)," "))),AP4:AS49,3,FALSE))/(S418*VLOOKUP(UPPER(TRIM(SUBSTITUTE(T418,CHAR(160)," "))),AP4:AS49,3,FALSE))),"")),IFERROR(AK417,"")))</f>
        <v/>
      </c>
      <c r="AL418" s="40" t="str">
        <f t="shared" si="91"/>
        <v/>
      </c>
      <c r="AM418" s="50">
        <f t="shared" si="92"/>
        <v>0</v>
      </c>
      <c r="AN418" s="1"/>
      <c r="AO418" s="1"/>
      <c r="AP418" s="65" t="s">
        <v>461</v>
      </c>
      <c r="AQ418" s="1"/>
      <c r="AR418" s="1"/>
      <c r="AS418" s="1"/>
      <c r="BJ418" s="229">
        <v>1</v>
      </c>
    </row>
    <row r="419" spans="2:62" ht="20.100000000000001" customHeight="1" x14ac:dyDescent="0.25">
      <c r="B419" s="178">
        <f t="shared" si="81"/>
        <v>0</v>
      </c>
      <c r="C419" s="156"/>
      <c r="D419" s="157"/>
      <c r="E419" s="157"/>
      <c r="F419" s="157"/>
      <c r="G419" s="157"/>
      <c r="H419" s="157"/>
      <c r="I419" s="158"/>
      <c r="K419" s="255" t="str">
        <f t="shared" si="82"/>
        <v>►</v>
      </c>
      <c r="L419" s="341"/>
      <c r="M419" s="341"/>
      <c r="N419" s="341"/>
      <c r="O419" s="341"/>
      <c r="P419" s="341"/>
      <c r="Q419" s="1"/>
      <c r="R419" s="1"/>
      <c r="S419" s="77"/>
      <c r="T419" s="77"/>
      <c r="U419" s="77"/>
      <c r="V419" s="77"/>
      <c r="W419" s="1"/>
      <c r="X419" s="46" t="str">
        <f t="shared" si="86"/>
        <v/>
      </c>
      <c r="Y419" s="46" t="str">
        <f>IF(NOT(AND(LEFT(R419,1)="L",R419&lt;&gt;"LIGNE")),"",IF(UPPER(TRIM(W419))="QS","Qt. suffisante",IF(AJ419="","",IF(AF419="MASSE",IF(AJ419&gt;=1,"Kg","g"),IF(AF419="VOLUME",IF(AJ419&gt;=1,"L","cl"),IFERROR(VLOOKUP(UPPER(TRIM(V419)),AP4:AS49,4,FALSE),V419))))))</f>
        <v/>
      </c>
      <c r="Z419" s="78" t="str">
        <f t="shared" si="87"/>
        <v/>
      </c>
      <c r="AA419" s="45" t="str">
        <f>IF(NOT(AND(LEFT(R419,1)="L",R419&lt;&gt;"LIGNE")),"",IF(UPPER(TRIM(W419))="QS","Qt. suffisante",IF(AI419="","",IF(AF419="MASSE",IF(AI419&gt;=1,"Kg","g"),IF(AF419="VOLUME",IF(AI419&gt;=1,"L","cl"),IFERROR(VLOOKUP(UPPER(TRIM(V419)),AP4:AS49,4,FALSE),V419))))))</f>
        <v/>
      </c>
      <c r="AB419" s="47" t="str">
        <f t="shared" si="83"/>
        <v/>
      </c>
      <c r="AC419" s="47" t="str">
        <f t="shared" si="84"/>
        <v/>
      </c>
      <c r="AD419" s="47" t="str">
        <f t="shared" si="88"/>
        <v/>
      </c>
      <c r="AE419" s="1"/>
      <c r="AF419" s="48" t="str">
        <f>IF(NOT(AND(LEFT(R419,1)="L",R419&lt;&gt;"LIGNE")),"",IFERROR(VLOOKUP(UPPER(TRIM(V419)),AP4:AS49,2,FALSE),""))</f>
        <v/>
      </c>
      <c r="AG419" s="49" t="str">
        <f>IF(NOT(AND(LEFT(R419,1)="L",R419&lt;&gt;"LIGNE")),"",IFERROR(VLOOKUP(UPPER(TRIM(V419)),AP4:AS49,3,FALSE),""))</f>
        <v/>
      </c>
      <c r="AH419" s="49" t="str">
        <f t="shared" si="85"/>
        <v/>
      </c>
      <c r="AI419" s="49" t="str">
        <f t="shared" si="89"/>
        <v/>
      </c>
      <c r="AJ419" s="49" t="str">
        <f t="shared" si="90"/>
        <v/>
      </c>
      <c r="AK419" s="40" t="str">
        <f>IF(R419="RECETTE","",IF(R419="PRINCIPAL AUTEUR",IF(OR(S419="",T419="",V419="",W419="",S419=0),"",IFERROR(IF(OR(VLOOKUP(UPPER(TRIM(SUBSTITUTE(T419,CHAR(160)," "))),AP4:AS49,2,FALSE)&lt;&gt;VLOOKUP(UPPER(TRIM(SUBSTITUTE(W419,CHAR(160)," "))),AP4:AS49,2,FALSE),AND(VLOOKUP(UPPER(TRIM(SUBSTITUTE(T419,CHAR(160)," "))),AP4:AS49,2,FALSE)="AUTRE",UPPER(TRIM(SUBSTITUTE(T419,CHAR(160)," ")))&lt;&gt;UPPER(TRIM(SUBSTITUTE(W419,CHAR(160)," "))))),"",(V419*VLOOKUP(UPPER(TRIM(SUBSTITUTE(W419,CHAR(160)," "))),AP4:AS49,3,FALSE))/(S419*VLOOKUP(UPPER(TRIM(SUBSTITUTE(T419,CHAR(160)," "))),AP4:AS49,3,FALSE))),"")),IFERROR(AK418,"")))</f>
        <v/>
      </c>
      <c r="AL419" s="40" t="str">
        <f t="shared" si="91"/>
        <v/>
      </c>
      <c r="AM419" s="50">
        <f t="shared" si="92"/>
        <v>0</v>
      </c>
      <c r="AN419" s="1"/>
      <c r="AO419" s="1"/>
      <c r="AP419" s="65" t="s">
        <v>462</v>
      </c>
      <c r="AQ419" s="1"/>
      <c r="AR419" s="1"/>
      <c r="AS419" s="1"/>
      <c r="BJ419" s="229">
        <v>1</v>
      </c>
    </row>
    <row r="420" spans="2:62" ht="20.100000000000001" customHeight="1" x14ac:dyDescent="0.25">
      <c r="B420" s="178">
        <f t="shared" si="81"/>
        <v>0</v>
      </c>
      <c r="C420" s="156"/>
      <c r="D420" s="157"/>
      <c r="E420" s="157"/>
      <c r="F420" s="157"/>
      <c r="G420" s="157"/>
      <c r="H420" s="157"/>
      <c r="I420" s="158"/>
      <c r="K420" s="255" t="str">
        <f t="shared" si="82"/>
        <v>►</v>
      </c>
      <c r="L420" s="341"/>
      <c r="M420" s="341"/>
      <c r="N420" s="341"/>
      <c r="O420" s="341"/>
      <c r="P420" s="341"/>
      <c r="Q420" s="1"/>
      <c r="R420" s="1"/>
      <c r="S420" s="77"/>
      <c r="T420" s="77"/>
      <c r="U420" s="77"/>
      <c r="V420" s="77"/>
      <c r="W420" s="1"/>
      <c r="X420" s="46" t="str">
        <f t="shared" si="86"/>
        <v/>
      </c>
      <c r="Y420" s="46" t="str">
        <f>IF(NOT(AND(LEFT(R420,1)="L",R420&lt;&gt;"LIGNE")),"",IF(UPPER(TRIM(W420))="QS","Qt. suffisante",IF(AJ420="","",IF(AF420="MASSE",IF(AJ420&gt;=1,"Kg","g"),IF(AF420="VOLUME",IF(AJ420&gt;=1,"L","cl"),IFERROR(VLOOKUP(UPPER(TRIM(V420)),AP4:AS49,4,FALSE),V420))))))</f>
        <v/>
      </c>
      <c r="Z420" s="78" t="str">
        <f t="shared" si="87"/>
        <v/>
      </c>
      <c r="AA420" s="45" t="str">
        <f>IF(NOT(AND(LEFT(R420,1)="L",R420&lt;&gt;"LIGNE")),"",IF(UPPER(TRIM(W420))="QS","Qt. suffisante",IF(AI420="","",IF(AF420="MASSE",IF(AI420&gt;=1,"Kg","g"),IF(AF420="VOLUME",IF(AI420&gt;=1,"L","cl"),IFERROR(VLOOKUP(UPPER(TRIM(V420)),AP4:AS49,4,FALSE),V420))))))</f>
        <v/>
      </c>
      <c r="AB420" s="47" t="str">
        <f t="shared" si="83"/>
        <v/>
      </c>
      <c r="AC420" s="47" t="str">
        <f t="shared" si="84"/>
        <v/>
      </c>
      <c r="AD420" s="47" t="str">
        <f t="shared" si="88"/>
        <v/>
      </c>
      <c r="AE420" s="1"/>
      <c r="AF420" s="48" t="str">
        <f>IF(NOT(AND(LEFT(R420,1)="L",R420&lt;&gt;"LIGNE")),"",IFERROR(VLOOKUP(UPPER(TRIM(V420)),AP4:AS49,2,FALSE),""))</f>
        <v/>
      </c>
      <c r="AG420" s="49" t="str">
        <f>IF(NOT(AND(LEFT(R420,1)="L",R420&lt;&gt;"LIGNE")),"",IFERROR(VLOOKUP(UPPER(TRIM(V420)),AP4:AS49,3,FALSE),""))</f>
        <v/>
      </c>
      <c r="AH420" s="49" t="str">
        <f t="shared" si="85"/>
        <v/>
      </c>
      <c r="AI420" s="49" t="str">
        <f t="shared" si="89"/>
        <v/>
      </c>
      <c r="AJ420" s="49" t="str">
        <f t="shared" si="90"/>
        <v/>
      </c>
      <c r="AK420" s="40" t="str">
        <f>IF(R420="RECETTE","",IF(R420="PRINCIPAL AUTEUR",IF(OR(S420="",T420="",V420="",W420="",S420=0),"",IFERROR(IF(OR(VLOOKUP(UPPER(TRIM(SUBSTITUTE(T420,CHAR(160)," "))),AP4:AS49,2,FALSE)&lt;&gt;VLOOKUP(UPPER(TRIM(SUBSTITUTE(W420,CHAR(160)," "))),AP4:AS49,2,FALSE),AND(VLOOKUP(UPPER(TRIM(SUBSTITUTE(T420,CHAR(160)," "))),AP4:AS49,2,FALSE)="AUTRE",UPPER(TRIM(SUBSTITUTE(T420,CHAR(160)," ")))&lt;&gt;UPPER(TRIM(SUBSTITUTE(W420,CHAR(160)," "))))),"",(V420*VLOOKUP(UPPER(TRIM(SUBSTITUTE(W420,CHAR(160)," "))),AP4:AS49,3,FALSE))/(S420*VLOOKUP(UPPER(TRIM(SUBSTITUTE(T420,CHAR(160)," "))),AP4:AS49,3,FALSE))),"")),IFERROR(AK419,"")))</f>
        <v/>
      </c>
      <c r="AL420" s="40" t="str">
        <f t="shared" si="91"/>
        <v/>
      </c>
      <c r="AM420" s="50">
        <f t="shared" si="92"/>
        <v>0</v>
      </c>
      <c r="AN420" s="1"/>
      <c r="AO420" s="1"/>
      <c r="AP420" s="66" t="s">
        <v>463</v>
      </c>
      <c r="AQ420" s="1"/>
      <c r="AR420" s="1"/>
      <c r="AS420" s="1"/>
      <c r="BJ420" s="229">
        <v>1</v>
      </c>
    </row>
    <row r="421" spans="2:62" ht="20.100000000000001" customHeight="1" x14ac:dyDescent="0.25">
      <c r="B421" s="178">
        <f t="shared" si="81"/>
        <v>0</v>
      </c>
      <c r="C421" s="156"/>
      <c r="D421" s="157"/>
      <c r="E421" s="157"/>
      <c r="F421" s="157"/>
      <c r="G421" s="157"/>
      <c r="H421" s="157"/>
      <c r="I421" s="158"/>
      <c r="K421" s="255" t="str">
        <f t="shared" si="82"/>
        <v>►</v>
      </c>
      <c r="L421" s="341"/>
      <c r="M421" s="341"/>
      <c r="N421" s="341"/>
      <c r="O421" s="341"/>
      <c r="P421" s="341"/>
      <c r="Q421" s="1"/>
      <c r="R421" s="1"/>
      <c r="S421" s="77"/>
      <c r="T421" s="77"/>
      <c r="U421" s="77"/>
      <c r="V421" s="77"/>
      <c r="W421" s="1"/>
      <c r="X421" s="46" t="str">
        <f t="shared" si="86"/>
        <v/>
      </c>
      <c r="Y421" s="46" t="str">
        <f>IF(NOT(AND(LEFT(R421,1)="L",R421&lt;&gt;"LIGNE")),"",IF(UPPER(TRIM(W421))="QS","Qt. suffisante",IF(AJ421="","",IF(AF421="MASSE",IF(AJ421&gt;=1,"Kg","g"),IF(AF421="VOLUME",IF(AJ421&gt;=1,"L","cl"),IFERROR(VLOOKUP(UPPER(TRIM(V421)),AP4:AS49,4,FALSE),V421))))))</f>
        <v/>
      </c>
      <c r="Z421" s="78" t="str">
        <f t="shared" si="87"/>
        <v/>
      </c>
      <c r="AA421" s="45" t="str">
        <f>IF(NOT(AND(LEFT(R421,1)="L",R421&lt;&gt;"LIGNE")),"",IF(UPPER(TRIM(W421))="QS","Qt. suffisante",IF(AI421="","",IF(AF421="MASSE",IF(AI421&gt;=1,"Kg","g"),IF(AF421="VOLUME",IF(AI421&gt;=1,"L","cl"),IFERROR(VLOOKUP(UPPER(TRIM(V421)),AP4:AS49,4,FALSE),V421))))))</f>
        <v/>
      </c>
      <c r="AB421" s="47" t="str">
        <f t="shared" si="83"/>
        <v/>
      </c>
      <c r="AC421" s="47" t="str">
        <f t="shared" si="84"/>
        <v/>
      </c>
      <c r="AD421" s="47" t="str">
        <f t="shared" si="88"/>
        <v/>
      </c>
      <c r="AE421" s="1"/>
      <c r="AF421" s="48" t="str">
        <f>IF(NOT(AND(LEFT(R421,1)="L",R421&lt;&gt;"LIGNE")),"",IFERROR(VLOOKUP(UPPER(TRIM(V421)),AP4:AS49,2,FALSE),""))</f>
        <v/>
      </c>
      <c r="AG421" s="49" t="str">
        <f>IF(NOT(AND(LEFT(R421,1)="L",R421&lt;&gt;"LIGNE")),"",IFERROR(VLOOKUP(UPPER(TRIM(V421)),AP4:AS49,3,FALSE),""))</f>
        <v/>
      </c>
      <c r="AH421" s="49" t="str">
        <f t="shared" si="85"/>
        <v/>
      </c>
      <c r="AI421" s="49" t="str">
        <f t="shared" si="89"/>
        <v/>
      </c>
      <c r="AJ421" s="49" t="str">
        <f t="shared" si="90"/>
        <v/>
      </c>
      <c r="AK421" s="40" t="str">
        <f>IF(R421="RECETTE","",IF(R421="PRINCIPAL AUTEUR",IF(OR(S421="",T421="",V421="",W421="",S421=0),"",IFERROR(IF(OR(VLOOKUP(UPPER(TRIM(SUBSTITUTE(T421,CHAR(160)," "))),AP4:AS49,2,FALSE)&lt;&gt;VLOOKUP(UPPER(TRIM(SUBSTITUTE(W421,CHAR(160)," "))),AP4:AS49,2,FALSE),AND(VLOOKUP(UPPER(TRIM(SUBSTITUTE(T421,CHAR(160)," "))),AP4:AS49,2,FALSE)="AUTRE",UPPER(TRIM(SUBSTITUTE(T421,CHAR(160)," ")))&lt;&gt;UPPER(TRIM(SUBSTITUTE(W421,CHAR(160)," "))))),"",(V421*VLOOKUP(UPPER(TRIM(SUBSTITUTE(W421,CHAR(160)," "))),AP4:AS49,3,FALSE))/(S421*VLOOKUP(UPPER(TRIM(SUBSTITUTE(T421,CHAR(160)," "))),AP4:AS49,3,FALSE))),"")),IFERROR(AK420,"")))</f>
        <v/>
      </c>
      <c r="AL421" s="40" t="str">
        <f t="shared" si="91"/>
        <v/>
      </c>
      <c r="AM421" s="50">
        <f t="shared" si="92"/>
        <v>0</v>
      </c>
      <c r="AN421" s="1"/>
      <c r="AO421" s="1"/>
      <c r="AP421" s="66" t="s">
        <v>464</v>
      </c>
      <c r="AQ421" s="1"/>
      <c r="AR421" s="1"/>
      <c r="AS421" s="1"/>
      <c r="BJ421" s="229">
        <v>1</v>
      </c>
    </row>
    <row r="422" spans="2:62" ht="20.100000000000001" customHeight="1" x14ac:dyDescent="0.25">
      <c r="B422" s="178">
        <f t="shared" si="81"/>
        <v>0</v>
      </c>
      <c r="C422" s="156"/>
      <c r="D422" s="157"/>
      <c r="E422" s="157"/>
      <c r="F422" s="157"/>
      <c r="G422" s="157"/>
      <c r="H422" s="157"/>
      <c r="I422" s="158"/>
      <c r="K422" s="255" t="str">
        <f t="shared" si="82"/>
        <v>►</v>
      </c>
      <c r="L422" s="341"/>
      <c r="M422" s="341"/>
      <c r="N422" s="341"/>
      <c r="O422" s="341"/>
      <c r="P422" s="341"/>
      <c r="Q422" s="1"/>
      <c r="R422" s="1"/>
      <c r="S422" s="77"/>
      <c r="T422" s="77"/>
      <c r="U422" s="77"/>
      <c r="V422" s="77"/>
      <c r="W422" s="1"/>
      <c r="X422" s="46" t="str">
        <f t="shared" si="86"/>
        <v/>
      </c>
      <c r="Y422" s="46" t="str">
        <f>IF(NOT(AND(LEFT(R422,1)="L",R422&lt;&gt;"LIGNE")),"",IF(UPPER(TRIM(W422))="QS","Qt. suffisante",IF(AJ422="","",IF(AF422="MASSE",IF(AJ422&gt;=1,"Kg","g"),IF(AF422="VOLUME",IF(AJ422&gt;=1,"L","cl"),IFERROR(VLOOKUP(UPPER(TRIM(V422)),AP4:AS49,4,FALSE),V422))))))</f>
        <v/>
      </c>
      <c r="Z422" s="78" t="str">
        <f t="shared" si="87"/>
        <v/>
      </c>
      <c r="AA422" s="45" t="str">
        <f>IF(NOT(AND(LEFT(R422,1)="L",R422&lt;&gt;"LIGNE")),"",IF(UPPER(TRIM(W422))="QS","Qt. suffisante",IF(AI422="","",IF(AF422="MASSE",IF(AI422&gt;=1,"Kg","g"),IF(AF422="VOLUME",IF(AI422&gt;=1,"L","cl"),IFERROR(VLOOKUP(UPPER(TRIM(V422)),AP4:AS49,4,FALSE),V422))))))</f>
        <v/>
      </c>
      <c r="AB422" s="47" t="str">
        <f t="shared" si="83"/>
        <v/>
      </c>
      <c r="AC422" s="47" t="str">
        <f t="shared" si="84"/>
        <v/>
      </c>
      <c r="AD422" s="47" t="str">
        <f t="shared" si="88"/>
        <v/>
      </c>
      <c r="AE422" s="1"/>
      <c r="AF422" s="48" t="str">
        <f>IF(NOT(AND(LEFT(R422,1)="L",R422&lt;&gt;"LIGNE")),"",IFERROR(VLOOKUP(UPPER(TRIM(V422)),AP4:AS49,2,FALSE),""))</f>
        <v/>
      </c>
      <c r="AG422" s="49" t="str">
        <f>IF(NOT(AND(LEFT(R422,1)="L",R422&lt;&gt;"LIGNE")),"",IFERROR(VLOOKUP(UPPER(TRIM(V422)),AP4:AS49,3,FALSE),""))</f>
        <v/>
      </c>
      <c r="AH422" s="49" t="str">
        <f t="shared" si="85"/>
        <v/>
      </c>
      <c r="AI422" s="49" t="str">
        <f t="shared" si="89"/>
        <v/>
      </c>
      <c r="AJ422" s="49" t="str">
        <f t="shared" si="90"/>
        <v/>
      </c>
      <c r="AK422" s="40" t="str">
        <f>IF(R422="RECETTE","",IF(R422="PRINCIPAL AUTEUR",IF(OR(S422="",T422="",V422="",W422="",S422=0),"",IFERROR(IF(OR(VLOOKUP(UPPER(TRIM(SUBSTITUTE(T422,CHAR(160)," "))),AP4:AS49,2,FALSE)&lt;&gt;VLOOKUP(UPPER(TRIM(SUBSTITUTE(W422,CHAR(160)," "))),AP4:AS49,2,FALSE),AND(VLOOKUP(UPPER(TRIM(SUBSTITUTE(T422,CHAR(160)," "))),AP4:AS49,2,FALSE)="AUTRE",UPPER(TRIM(SUBSTITUTE(T422,CHAR(160)," ")))&lt;&gt;UPPER(TRIM(SUBSTITUTE(W422,CHAR(160)," "))))),"",(V422*VLOOKUP(UPPER(TRIM(SUBSTITUTE(W422,CHAR(160)," "))),AP4:AS49,3,FALSE))/(S422*VLOOKUP(UPPER(TRIM(SUBSTITUTE(T422,CHAR(160)," "))),AP4:AS49,3,FALSE))),"")),IFERROR(AK421,"")))</f>
        <v/>
      </c>
      <c r="AL422" s="40" t="str">
        <f t="shared" si="91"/>
        <v/>
      </c>
      <c r="AM422" s="50">
        <f t="shared" si="92"/>
        <v>0</v>
      </c>
      <c r="AN422" s="1"/>
      <c r="AO422" s="1"/>
      <c r="AP422" s="66" t="s">
        <v>465</v>
      </c>
      <c r="AQ422" s="1"/>
      <c r="AR422" s="1"/>
      <c r="AS422" s="1"/>
      <c r="BJ422" s="229">
        <v>1</v>
      </c>
    </row>
    <row r="423" spans="2:62" ht="20.100000000000001" customHeight="1" x14ac:dyDescent="0.25">
      <c r="B423" s="178">
        <f t="shared" ref="B423:B486" si="93">LEN(C423)+LEN(D423)+LEN(E423)+LEN(F423)+LEN(G423)+LEN(H423)+LEN(I423)</f>
        <v>0</v>
      </c>
      <c r="C423" s="156"/>
      <c r="D423" s="157"/>
      <c r="E423" s="157"/>
      <c r="F423" s="157"/>
      <c r="G423" s="157"/>
      <c r="H423" s="157"/>
      <c r="I423" s="158"/>
      <c r="K423" s="255" t="str">
        <f t="shared" si="82"/>
        <v>►</v>
      </c>
      <c r="L423" s="341"/>
      <c r="M423" s="341"/>
      <c r="N423" s="341"/>
      <c r="O423" s="341"/>
      <c r="P423" s="341"/>
      <c r="Q423" s="1"/>
      <c r="R423" s="1"/>
      <c r="S423" s="77"/>
      <c r="T423" s="77"/>
      <c r="U423" s="77"/>
      <c r="V423" s="77"/>
      <c r="W423" s="1"/>
      <c r="X423" s="46" t="str">
        <f t="shared" si="86"/>
        <v/>
      </c>
      <c r="Y423" s="46" t="str">
        <f>IF(NOT(AND(LEFT(R423,1)="L",R423&lt;&gt;"LIGNE")),"",IF(UPPER(TRIM(W423))="QS","Qt. suffisante",IF(AJ423="","",IF(AF423="MASSE",IF(AJ423&gt;=1,"Kg","g"),IF(AF423="VOLUME",IF(AJ423&gt;=1,"L","cl"),IFERROR(VLOOKUP(UPPER(TRIM(V423)),AP4:AS49,4,FALSE),V423))))))</f>
        <v/>
      </c>
      <c r="Z423" s="78" t="str">
        <f t="shared" si="87"/>
        <v/>
      </c>
      <c r="AA423" s="45" t="str">
        <f>IF(NOT(AND(LEFT(R423,1)="L",R423&lt;&gt;"LIGNE")),"",IF(UPPER(TRIM(W423))="QS","Qt. suffisante",IF(AI423="","",IF(AF423="MASSE",IF(AI423&gt;=1,"Kg","g"),IF(AF423="VOLUME",IF(AI423&gt;=1,"L","cl"),IFERROR(VLOOKUP(UPPER(TRIM(V423)),AP4:AS49,4,FALSE),V423))))))</f>
        <v/>
      </c>
      <c r="AB423" s="47" t="str">
        <f t="shared" si="83"/>
        <v/>
      </c>
      <c r="AC423" s="47" t="str">
        <f t="shared" si="84"/>
        <v/>
      </c>
      <c r="AD423" s="47" t="str">
        <f t="shared" si="88"/>
        <v/>
      </c>
      <c r="AE423" s="1"/>
      <c r="AF423" s="48" t="str">
        <f>IF(NOT(AND(LEFT(R423,1)="L",R423&lt;&gt;"LIGNE")),"",IFERROR(VLOOKUP(UPPER(TRIM(V423)),AP4:AS49,2,FALSE),""))</f>
        <v/>
      </c>
      <c r="AG423" s="49" t="str">
        <f>IF(NOT(AND(LEFT(R423,1)="L",R423&lt;&gt;"LIGNE")),"",IFERROR(VLOOKUP(UPPER(TRIM(V423)),AP4:AS49,3,FALSE),""))</f>
        <v/>
      </c>
      <c r="AH423" s="49" t="str">
        <f t="shared" si="85"/>
        <v/>
      </c>
      <c r="AI423" s="49" t="str">
        <f t="shared" si="89"/>
        <v/>
      </c>
      <c r="AJ423" s="49" t="str">
        <f t="shared" si="90"/>
        <v/>
      </c>
      <c r="AK423" s="40" t="str">
        <f>IF(R423="RECETTE","",IF(R423="PRINCIPAL AUTEUR",IF(OR(S423="",T423="",V423="",W423="",S423=0),"",IFERROR(IF(OR(VLOOKUP(UPPER(TRIM(SUBSTITUTE(T423,CHAR(160)," "))),AP4:AS49,2,FALSE)&lt;&gt;VLOOKUP(UPPER(TRIM(SUBSTITUTE(W423,CHAR(160)," "))),AP4:AS49,2,FALSE),AND(VLOOKUP(UPPER(TRIM(SUBSTITUTE(T423,CHAR(160)," "))),AP4:AS49,2,FALSE)="AUTRE",UPPER(TRIM(SUBSTITUTE(T423,CHAR(160)," ")))&lt;&gt;UPPER(TRIM(SUBSTITUTE(W423,CHAR(160)," "))))),"",(V423*VLOOKUP(UPPER(TRIM(SUBSTITUTE(W423,CHAR(160)," "))),AP4:AS49,3,FALSE))/(S423*VLOOKUP(UPPER(TRIM(SUBSTITUTE(T423,CHAR(160)," "))),AP4:AS49,3,FALSE))),"")),IFERROR(AK422,"")))</f>
        <v/>
      </c>
      <c r="AL423" s="40" t="str">
        <f t="shared" si="91"/>
        <v/>
      </c>
      <c r="AM423" s="50">
        <f t="shared" si="92"/>
        <v>0</v>
      </c>
      <c r="AN423" s="1"/>
      <c r="AO423" s="1"/>
      <c r="AP423" s="66" t="s">
        <v>466</v>
      </c>
      <c r="AQ423" s="1"/>
      <c r="AR423" s="1"/>
      <c r="AS423" s="1"/>
      <c r="BJ423" s="229">
        <v>1</v>
      </c>
    </row>
    <row r="424" spans="2:62" ht="20.100000000000001" customHeight="1" x14ac:dyDescent="0.25">
      <c r="B424" s="178">
        <f t="shared" si="93"/>
        <v>0</v>
      </c>
      <c r="C424" s="156"/>
      <c r="D424" s="157"/>
      <c r="E424" s="157"/>
      <c r="F424" s="157"/>
      <c r="G424" s="157"/>
      <c r="H424" s="157"/>
      <c r="I424" s="158"/>
      <c r="K424" s="255" t="str">
        <f t="shared" si="82"/>
        <v>►</v>
      </c>
      <c r="L424" s="341"/>
      <c r="M424" s="341"/>
      <c r="N424" s="341"/>
      <c r="O424" s="341"/>
      <c r="P424" s="341"/>
      <c r="Q424" s="1"/>
      <c r="R424" s="1"/>
      <c r="S424" s="77"/>
      <c r="T424" s="77"/>
      <c r="U424" s="77"/>
      <c r="V424" s="77"/>
      <c r="W424" s="1"/>
      <c r="X424" s="46" t="str">
        <f t="shared" si="86"/>
        <v/>
      </c>
      <c r="Y424" s="46" t="str">
        <f>IF(NOT(AND(LEFT(R424,1)="L",R424&lt;&gt;"LIGNE")),"",IF(UPPER(TRIM(W424))="QS","Qt. suffisante",IF(AJ424="","",IF(AF424="MASSE",IF(AJ424&gt;=1,"Kg","g"),IF(AF424="VOLUME",IF(AJ424&gt;=1,"L","cl"),IFERROR(VLOOKUP(UPPER(TRIM(V424)),AP4:AS49,4,FALSE),V424))))))</f>
        <v/>
      </c>
      <c r="Z424" s="78" t="str">
        <f t="shared" si="87"/>
        <v/>
      </c>
      <c r="AA424" s="45" t="str">
        <f>IF(NOT(AND(LEFT(R424,1)="L",R424&lt;&gt;"LIGNE")),"",IF(UPPER(TRIM(W424))="QS","Qt. suffisante",IF(AI424="","",IF(AF424="MASSE",IF(AI424&gt;=1,"Kg","g"),IF(AF424="VOLUME",IF(AI424&gt;=1,"L","cl"),IFERROR(VLOOKUP(UPPER(TRIM(V424)),AP4:AS49,4,FALSE),V424))))))</f>
        <v/>
      </c>
      <c r="AB424" s="47" t="str">
        <f t="shared" si="83"/>
        <v/>
      </c>
      <c r="AC424" s="47" t="str">
        <f t="shared" si="84"/>
        <v/>
      </c>
      <c r="AD424" s="47" t="str">
        <f t="shared" si="88"/>
        <v/>
      </c>
      <c r="AE424" s="1"/>
      <c r="AF424" s="48" t="str">
        <f>IF(NOT(AND(LEFT(R424,1)="L",R424&lt;&gt;"LIGNE")),"",IFERROR(VLOOKUP(UPPER(TRIM(V424)),AP4:AS49,2,FALSE),""))</f>
        <v/>
      </c>
      <c r="AG424" s="49" t="str">
        <f>IF(NOT(AND(LEFT(R424,1)="L",R424&lt;&gt;"LIGNE")),"",IFERROR(VLOOKUP(UPPER(TRIM(V424)),AP4:AS49,3,FALSE),""))</f>
        <v/>
      </c>
      <c r="AH424" s="49" t="str">
        <f t="shared" si="85"/>
        <v/>
      </c>
      <c r="AI424" s="49" t="str">
        <f t="shared" si="89"/>
        <v/>
      </c>
      <c r="AJ424" s="49" t="str">
        <f t="shared" si="90"/>
        <v/>
      </c>
      <c r="AK424" s="40" t="str">
        <f>IF(R424="RECETTE","",IF(R424="PRINCIPAL AUTEUR",IF(OR(S424="",T424="",V424="",W424="",S424=0),"",IFERROR(IF(OR(VLOOKUP(UPPER(TRIM(SUBSTITUTE(T424,CHAR(160)," "))),AP4:AS49,2,FALSE)&lt;&gt;VLOOKUP(UPPER(TRIM(SUBSTITUTE(W424,CHAR(160)," "))),AP4:AS49,2,FALSE),AND(VLOOKUP(UPPER(TRIM(SUBSTITUTE(T424,CHAR(160)," "))),AP4:AS49,2,FALSE)="AUTRE",UPPER(TRIM(SUBSTITUTE(T424,CHAR(160)," ")))&lt;&gt;UPPER(TRIM(SUBSTITUTE(W424,CHAR(160)," "))))),"",(V424*VLOOKUP(UPPER(TRIM(SUBSTITUTE(W424,CHAR(160)," "))),AP4:AS49,3,FALSE))/(S424*VLOOKUP(UPPER(TRIM(SUBSTITUTE(T424,CHAR(160)," "))),AP4:AS49,3,FALSE))),"")),IFERROR(AK423,"")))</f>
        <v/>
      </c>
      <c r="AL424" s="40" t="str">
        <f t="shared" si="91"/>
        <v/>
      </c>
      <c r="AM424" s="50">
        <f t="shared" si="92"/>
        <v>0</v>
      </c>
      <c r="AN424" s="1"/>
      <c r="AO424" s="1"/>
      <c r="AP424" s="66" t="s">
        <v>467</v>
      </c>
      <c r="AQ424" s="1"/>
      <c r="AR424" s="1"/>
      <c r="AS424" s="1"/>
      <c r="BJ424" s="229">
        <v>1</v>
      </c>
    </row>
    <row r="425" spans="2:62" ht="20.100000000000001" customHeight="1" x14ac:dyDescent="0.25">
      <c r="B425" s="178">
        <f t="shared" si="93"/>
        <v>0</v>
      </c>
      <c r="C425" s="156"/>
      <c r="D425" s="157"/>
      <c r="E425" s="157"/>
      <c r="F425" s="157"/>
      <c r="G425" s="157"/>
      <c r="H425" s="157"/>
      <c r="I425" s="158"/>
      <c r="K425" s="255" t="str">
        <f t="shared" si="82"/>
        <v>►</v>
      </c>
      <c r="L425" s="341"/>
      <c r="M425" s="341"/>
      <c r="N425" s="341"/>
      <c r="O425" s="341"/>
      <c r="P425" s="341"/>
      <c r="Q425" s="1"/>
      <c r="R425" s="1"/>
      <c r="S425" s="77"/>
      <c r="T425" s="77"/>
      <c r="U425" s="77"/>
      <c r="V425" s="77"/>
      <c r="W425" s="1"/>
      <c r="X425" s="46" t="str">
        <f t="shared" si="86"/>
        <v/>
      </c>
      <c r="Y425" s="46" t="str">
        <f>IF(NOT(AND(LEFT(R425,1)="L",R425&lt;&gt;"LIGNE")),"",IF(UPPER(TRIM(W425))="QS","Qt. suffisante",IF(AJ425="","",IF(AF425="MASSE",IF(AJ425&gt;=1,"Kg","g"),IF(AF425="VOLUME",IF(AJ425&gt;=1,"L","cl"),IFERROR(VLOOKUP(UPPER(TRIM(V425)),AP4:AS49,4,FALSE),V425))))))</f>
        <v/>
      </c>
      <c r="Z425" s="78" t="str">
        <f t="shared" si="87"/>
        <v/>
      </c>
      <c r="AA425" s="45" t="str">
        <f>IF(NOT(AND(LEFT(R425,1)="L",R425&lt;&gt;"LIGNE")),"",IF(UPPER(TRIM(W425))="QS","Qt. suffisante",IF(AI425="","",IF(AF425="MASSE",IF(AI425&gt;=1,"Kg","g"),IF(AF425="VOLUME",IF(AI425&gt;=1,"L","cl"),IFERROR(VLOOKUP(UPPER(TRIM(V425)),AP4:AS49,4,FALSE),V425))))))</f>
        <v/>
      </c>
      <c r="AB425" s="47" t="str">
        <f t="shared" si="83"/>
        <v/>
      </c>
      <c r="AC425" s="47" t="str">
        <f t="shared" si="84"/>
        <v/>
      </c>
      <c r="AD425" s="47" t="str">
        <f t="shared" si="88"/>
        <v/>
      </c>
      <c r="AE425" s="1"/>
      <c r="AF425" s="48" t="str">
        <f>IF(NOT(AND(LEFT(R425,1)="L",R425&lt;&gt;"LIGNE")),"",IFERROR(VLOOKUP(UPPER(TRIM(V425)),AP4:AS49,2,FALSE),""))</f>
        <v/>
      </c>
      <c r="AG425" s="49" t="str">
        <f>IF(NOT(AND(LEFT(R425,1)="L",R425&lt;&gt;"LIGNE")),"",IFERROR(VLOOKUP(UPPER(TRIM(V425)),AP4:AS49,3,FALSE),""))</f>
        <v/>
      </c>
      <c r="AH425" s="49" t="str">
        <f t="shared" si="85"/>
        <v/>
      </c>
      <c r="AI425" s="49" t="str">
        <f t="shared" si="89"/>
        <v/>
      </c>
      <c r="AJ425" s="49" t="str">
        <f t="shared" si="90"/>
        <v/>
      </c>
      <c r="AK425" s="40" t="str">
        <f>IF(R425="RECETTE","",IF(R425="PRINCIPAL AUTEUR",IF(OR(S425="",T425="",V425="",W425="",S425=0),"",IFERROR(IF(OR(VLOOKUP(UPPER(TRIM(SUBSTITUTE(T425,CHAR(160)," "))),AP4:AS49,2,FALSE)&lt;&gt;VLOOKUP(UPPER(TRIM(SUBSTITUTE(W425,CHAR(160)," "))),AP4:AS49,2,FALSE),AND(VLOOKUP(UPPER(TRIM(SUBSTITUTE(T425,CHAR(160)," "))),AP4:AS49,2,FALSE)="AUTRE",UPPER(TRIM(SUBSTITUTE(T425,CHAR(160)," ")))&lt;&gt;UPPER(TRIM(SUBSTITUTE(W425,CHAR(160)," "))))),"",(V425*VLOOKUP(UPPER(TRIM(SUBSTITUTE(W425,CHAR(160)," "))),AP4:AS49,3,FALSE))/(S425*VLOOKUP(UPPER(TRIM(SUBSTITUTE(T425,CHAR(160)," "))),AP4:AS49,3,FALSE))),"")),IFERROR(AK424,"")))</f>
        <v/>
      </c>
      <c r="AL425" s="40" t="str">
        <f t="shared" si="91"/>
        <v/>
      </c>
      <c r="AM425" s="50">
        <f t="shared" si="92"/>
        <v>0</v>
      </c>
      <c r="AN425" s="1"/>
      <c r="AO425" s="1"/>
      <c r="AP425" s="66" t="s">
        <v>468</v>
      </c>
      <c r="AQ425" s="1"/>
      <c r="AR425" s="1"/>
      <c r="AS425" s="1"/>
      <c r="BJ425" s="229">
        <v>1</v>
      </c>
    </row>
    <row r="426" spans="2:62" ht="20.100000000000001" customHeight="1" x14ac:dyDescent="0.25">
      <c r="B426" s="178">
        <f t="shared" si="93"/>
        <v>0</v>
      </c>
      <c r="C426" s="156"/>
      <c r="D426" s="157"/>
      <c r="E426" s="157"/>
      <c r="F426" s="157"/>
      <c r="G426" s="157"/>
      <c r="H426" s="157"/>
      <c r="I426" s="158"/>
      <c r="K426" s="255" t="str">
        <f t="shared" si="82"/>
        <v>►</v>
      </c>
      <c r="L426" s="341"/>
      <c r="M426" s="341"/>
      <c r="N426" s="341"/>
      <c r="O426" s="341"/>
      <c r="P426" s="341"/>
      <c r="Q426" s="1"/>
      <c r="R426" s="1"/>
      <c r="S426" s="77"/>
      <c r="T426" s="77"/>
      <c r="U426" s="77"/>
      <c r="V426" s="77"/>
      <c r="W426" s="1"/>
      <c r="X426" s="46" t="str">
        <f t="shared" si="86"/>
        <v/>
      </c>
      <c r="Y426" s="46" t="str">
        <f>IF(NOT(AND(LEFT(R426,1)="L",R426&lt;&gt;"LIGNE")),"",IF(UPPER(TRIM(W426))="QS","Qt. suffisante",IF(AJ426="","",IF(AF426="MASSE",IF(AJ426&gt;=1,"Kg","g"),IF(AF426="VOLUME",IF(AJ426&gt;=1,"L","cl"),IFERROR(VLOOKUP(UPPER(TRIM(V426)),AP4:AS49,4,FALSE),V426))))))</f>
        <v/>
      </c>
      <c r="Z426" s="78" t="str">
        <f t="shared" si="87"/>
        <v/>
      </c>
      <c r="AA426" s="45" t="str">
        <f>IF(NOT(AND(LEFT(R426,1)="L",R426&lt;&gt;"LIGNE")),"",IF(UPPER(TRIM(W426))="QS","Qt. suffisante",IF(AI426="","",IF(AF426="MASSE",IF(AI426&gt;=1,"Kg","g"),IF(AF426="VOLUME",IF(AI426&gt;=1,"L","cl"),IFERROR(VLOOKUP(UPPER(TRIM(V426)),AP4:AS49,4,FALSE),V426))))))</f>
        <v/>
      </c>
      <c r="AB426" s="47" t="str">
        <f t="shared" si="83"/>
        <v/>
      </c>
      <c r="AC426" s="47" t="str">
        <f t="shared" si="84"/>
        <v/>
      </c>
      <c r="AD426" s="47" t="str">
        <f t="shared" si="88"/>
        <v/>
      </c>
      <c r="AE426" s="1"/>
      <c r="AF426" s="48" t="str">
        <f>IF(NOT(AND(LEFT(R426,1)="L",R426&lt;&gt;"LIGNE")),"",IFERROR(VLOOKUP(UPPER(TRIM(V426)),AP4:AS49,2,FALSE),""))</f>
        <v/>
      </c>
      <c r="AG426" s="49" t="str">
        <f>IF(NOT(AND(LEFT(R426,1)="L",R426&lt;&gt;"LIGNE")),"",IFERROR(VLOOKUP(UPPER(TRIM(V426)),AP4:AS49,3,FALSE),""))</f>
        <v/>
      </c>
      <c r="AH426" s="49" t="str">
        <f t="shared" si="85"/>
        <v/>
      </c>
      <c r="AI426" s="49" t="str">
        <f t="shared" si="89"/>
        <v/>
      </c>
      <c r="AJ426" s="49" t="str">
        <f t="shared" si="90"/>
        <v/>
      </c>
      <c r="AK426" s="40" t="str">
        <f>IF(R426="RECETTE","",IF(R426="PRINCIPAL AUTEUR",IF(OR(S426="",T426="",V426="",W426="",S426=0),"",IFERROR(IF(OR(VLOOKUP(UPPER(TRIM(SUBSTITUTE(T426,CHAR(160)," "))),AP4:AS49,2,FALSE)&lt;&gt;VLOOKUP(UPPER(TRIM(SUBSTITUTE(W426,CHAR(160)," "))),AP4:AS49,2,FALSE),AND(VLOOKUP(UPPER(TRIM(SUBSTITUTE(T426,CHAR(160)," "))),AP4:AS49,2,FALSE)="AUTRE",UPPER(TRIM(SUBSTITUTE(T426,CHAR(160)," ")))&lt;&gt;UPPER(TRIM(SUBSTITUTE(W426,CHAR(160)," "))))),"",(V426*VLOOKUP(UPPER(TRIM(SUBSTITUTE(W426,CHAR(160)," "))),AP4:AS49,3,FALSE))/(S426*VLOOKUP(UPPER(TRIM(SUBSTITUTE(T426,CHAR(160)," "))),AP4:AS49,3,FALSE))),"")),IFERROR(AK425,"")))</f>
        <v/>
      </c>
      <c r="AL426" s="40" t="str">
        <f t="shared" si="91"/>
        <v/>
      </c>
      <c r="AM426" s="50">
        <f t="shared" si="92"/>
        <v>0</v>
      </c>
      <c r="AN426" s="1"/>
      <c r="AO426" s="1"/>
      <c r="AP426" s="75" t="s">
        <v>110</v>
      </c>
      <c r="AQ426" s="1"/>
      <c r="AR426" s="1"/>
      <c r="AS426" s="1"/>
      <c r="BJ426" s="229">
        <v>1</v>
      </c>
    </row>
    <row r="427" spans="2:62" ht="20.100000000000001" customHeight="1" x14ac:dyDescent="0.25">
      <c r="B427" s="178">
        <f t="shared" si="93"/>
        <v>0</v>
      </c>
      <c r="C427" s="156"/>
      <c r="D427" s="157"/>
      <c r="E427" s="157"/>
      <c r="F427" s="157"/>
      <c r="G427" s="157"/>
      <c r="H427" s="157"/>
      <c r="I427" s="158"/>
      <c r="K427" s="255" t="str">
        <f t="shared" si="82"/>
        <v>►</v>
      </c>
      <c r="L427" s="341"/>
      <c r="M427" s="341"/>
      <c r="N427" s="341"/>
      <c r="O427" s="341"/>
      <c r="P427" s="341"/>
      <c r="Q427" s="1"/>
      <c r="R427" s="1"/>
      <c r="S427" s="77"/>
      <c r="T427" s="77"/>
      <c r="U427" s="77"/>
      <c r="V427" s="77"/>
      <c r="W427" s="1"/>
      <c r="X427" s="46" t="str">
        <f t="shared" si="86"/>
        <v/>
      </c>
      <c r="Y427" s="46" t="str">
        <f>IF(NOT(AND(LEFT(R427,1)="L",R427&lt;&gt;"LIGNE")),"",IF(UPPER(TRIM(W427))="QS","Qt. suffisante",IF(AJ427="","",IF(AF427="MASSE",IF(AJ427&gt;=1,"Kg","g"),IF(AF427="VOLUME",IF(AJ427&gt;=1,"L","cl"),IFERROR(VLOOKUP(UPPER(TRIM(V427)),AP4:AS49,4,FALSE),V427))))))</f>
        <v/>
      </c>
      <c r="Z427" s="78" t="str">
        <f t="shared" si="87"/>
        <v/>
      </c>
      <c r="AA427" s="45" t="str">
        <f>IF(NOT(AND(LEFT(R427,1)="L",R427&lt;&gt;"LIGNE")),"",IF(UPPER(TRIM(W427))="QS","Qt. suffisante",IF(AI427="","",IF(AF427="MASSE",IF(AI427&gt;=1,"Kg","g"),IF(AF427="VOLUME",IF(AI427&gt;=1,"L","cl"),IFERROR(VLOOKUP(UPPER(TRIM(V427)),AP4:AS49,4,FALSE),V427))))))</f>
        <v/>
      </c>
      <c r="AB427" s="47" t="str">
        <f t="shared" si="83"/>
        <v/>
      </c>
      <c r="AC427" s="47" t="str">
        <f t="shared" si="84"/>
        <v/>
      </c>
      <c r="AD427" s="47" t="str">
        <f t="shared" si="88"/>
        <v/>
      </c>
      <c r="AE427" s="1"/>
      <c r="AF427" s="48" t="str">
        <f>IF(NOT(AND(LEFT(R427,1)="L",R427&lt;&gt;"LIGNE")),"",IFERROR(VLOOKUP(UPPER(TRIM(V427)),AP4:AS49,2,FALSE),""))</f>
        <v/>
      </c>
      <c r="AG427" s="49" t="str">
        <f>IF(NOT(AND(LEFT(R427,1)="L",R427&lt;&gt;"LIGNE")),"",IFERROR(VLOOKUP(UPPER(TRIM(V427)),AP4:AS49,3,FALSE),""))</f>
        <v/>
      </c>
      <c r="AH427" s="49" t="str">
        <f t="shared" si="85"/>
        <v/>
      </c>
      <c r="AI427" s="49" t="str">
        <f t="shared" si="89"/>
        <v/>
      </c>
      <c r="AJ427" s="49" t="str">
        <f t="shared" si="90"/>
        <v/>
      </c>
      <c r="AK427" s="40" t="str">
        <f>IF(R427="RECETTE","",IF(R427="PRINCIPAL AUTEUR",IF(OR(S427="",T427="",V427="",W427="",S427=0),"",IFERROR(IF(OR(VLOOKUP(UPPER(TRIM(SUBSTITUTE(T427,CHAR(160)," "))),AP4:AS49,2,FALSE)&lt;&gt;VLOOKUP(UPPER(TRIM(SUBSTITUTE(W427,CHAR(160)," "))),AP4:AS49,2,FALSE),AND(VLOOKUP(UPPER(TRIM(SUBSTITUTE(T427,CHAR(160)," "))),AP4:AS49,2,FALSE)="AUTRE",UPPER(TRIM(SUBSTITUTE(T427,CHAR(160)," ")))&lt;&gt;UPPER(TRIM(SUBSTITUTE(W427,CHAR(160)," "))))),"",(V427*VLOOKUP(UPPER(TRIM(SUBSTITUTE(W427,CHAR(160)," "))),AP4:AS49,3,FALSE))/(S427*VLOOKUP(UPPER(TRIM(SUBSTITUTE(T427,CHAR(160)," "))),AP4:AS49,3,FALSE))),"")),IFERROR(AK426,"")))</f>
        <v/>
      </c>
      <c r="AL427" s="40" t="str">
        <f t="shared" si="91"/>
        <v/>
      </c>
      <c r="AM427" s="50">
        <f t="shared" si="92"/>
        <v>0</v>
      </c>
      <c r="AN427" s="1"/>
      <c r="AO427" s="1"/>
      <c r="AP427" s="15" t="s">
        <v>323</v>
      </c>
      <c r="AQ427" s="1"/>
      <c r="AR427" s="1"/>
      <c r="AS427" s="1"/>
      <c r="BJ427" s="229">
        <v>1</v>
      </c>
    </row>
    <row r="428" spans="2:62" ht="20.100000000000001" customHeight="1" x14ac:dyDescent="0.25">
      <c r="B428" s="178">
        <f t="shared" si="93"/>
        <v>0</v>
      </c>
      <c r="C428" s="156"/>
      <c r="D428" s="157"/>
      <c r="E428" s="157"/>
      <c r="F428" s="157"/>
      <c r="G428" s="157"/>
      <c r="H428" s="157"/>
      <c r="I428" s="158"/>
      <c r="K428" s="255" t="str">
        <f t="shared" si="82"/>
        <v>►</v>
      </c>
      <c r="L428" s="341"/>
      <c r="M428" s="341"/>
      <c r="N428" s="341"/>
      <c r="O428" s="341"/>
      <c r="P428" s="341"/>
      <c r="Q428" s="1"/>
      <c r="R428" s="1"/>
      <c r="S428" s="77"/>
      <c r="T428" s="77"/>
      <c r="U428" s="77"/>
      <c r="V428" s="77"/>
      <c r="W428" s="1"/>
      <c r="X428" s="46" t="str">
        <f t="shared" si="86"/>
        <v/>
      </c>
      <c r="Y428" s="46" t="str">
        <f>IF(NOT(AND(LEFT(R428,1)="L",R428&lt;&gt;"LIGNE")),"",IF(UPPER(TRIM(W428))="QS","Qt. suffisante",IF(AJ428="","",IF(AF428="MASSE",IF(AJ428&gt;=1,"Kg","g"),IF(AF428="VOLUME",IF(AJ428&gt;=1,"L","cl"),IFERROR(VLOOKUP(UPPER(TRIM(V428)),AP4:AS49,4,FALSE),V428))))))</f>
        <v/>
      </c>
      <c r="Z428" s="78" t="str">
        <f t="shared" si="87"/>
        <v/>
      </c>
      <c r="AA428" s="45" t="str">
        <f>IF(NOT(AND(LEFT(R428,1)="L",R428&lt;&gt;"LIGNE")),"",IF(UPPER(TRIM(W428))="QS","Qt. suffisante",IF(AI428="","",IF(AF428="MASSE",IF(AI428&gt;=1,"Kg","g"),IF(AF428="VOLUME",IF(AI428&gt;=1,"L","cl"),IFERROR(VLOOKUP(UPPER(TRIM(V428)),AP4:AS49,4,FALSE),V428))))))</f>
        <v/>
      </c>
      <c r="AB428" s="47" t="str">
        <f t="shared" si="83"/>
        <v/>
      </c>
      <c r="AC428" s="47" t="str">
        <f t="shared" si="84"/>
        <v/>
      </c>
      <c r="AD428" s="47" t="str">
        <f t="shared" si="88"/>
        <v/>
      </c>
      <c r="AE428" s="1"/>
      <c r="AF428" s="48" t="str">
        <f>IF(NOT(AND(LEFT(R428,1)="L",R428&lt;&gt;"LIGNE")),"",IFERROR(VLOOKUP(UPPER(TRIM(V428)),AP4:AS49,2,FALSE),""))</f>
        <v/>
      </c>
      <c r="AG428" s="49" t="str">
        <f>IF(NOT(AND(LEFT(R428,1)="L",R428&lt;&gt;"LIGNE")),"",IFERROR(VLOOKUP(UPPER(TRIM(V428)),AP4:AS49,3,FALSE),""))</f>
        <v/>
      </c>
      <c r="AH428" s="49" t="str">
        <f t="shared" si="85"/>
        <v/>
      </c>
      <c r="AI428" s="49" t="str">
        <f t="shared" si="89"/>
        <v/>
      </c>
      <c r="AJ428" s="49" t="str">
        <f t="shared" si="90"/>
        <v/>
      </c>
      <c r="AK428" s="40" t="str">
        <f>IF(R428="RECETTE","",IF(R428="PRINCIPAL AUTEUR",IF(OR(S428="",T428="",V428="",W428="",S428=0),"",IFERROR(IF(OR(VLOOKUP(UPPER(TRIM(SUBSTITUTE(T428,CHAR(160)," "))),AP4:AS49,2,FALSE)&lt;&gt;VLOOKUP(UPPER(TRIM(SUBSTITUTE(W428,CHAR(160)," "))),AP4:AS49,2,FALSE),AND(VLOOKUP(UPPER(TRIM(SUBSTITUTE(T428,CHAR(160)," "))),AP4:AS49,2,FALSE)="AUTRE",UPPER(TRIM(SUBSTITUTE(T428,CHAR(160)," ")))&lt;&gt;UPPER(TRIM(SUBSTITUTE(W428,CHAR(160)," "))))),"",(V428*VLOOKUP(UPPER(TRIM(SUBSTITUTE(W428,CHAR(160)," "))),AP4:AS49,3,FALSE))/(S428*VLOOKUP(UPPER(TRIM(SUBSTITUTE(T428,CHAR(160)," "))),AP4:AS49,3,FALSE))),"")),IFERROR(AK427,"")))</f>
        <v/>
      </c>
      <c r="AL428" s="40" t="str">
        <f t="shared" si="91"/>
        <v/>
      </c>
      <c r="AM428" s="50">
        <f t="shared" si="92"/>
        <v>0</v>
      </c>
      <c r="AN428" s="1"/>
      <c r="AO428" s="1"/>
      <c r="AP428" s="21" t="s">
        <v>272</v>
      </c>
      <c r="AQ428" s="1"/>
      <c r="AR428" s="1"/>
      <c r="AS428" s="1"/>
      <c r="BJ428" s="229">
        <v>1</v>
      </c>
    </row>
    <row r="429" spans="2:62" ht="20.100000000000001" customHeight="1" x14ac:dyDescent="0.25">
      <c r="B429" s="178">
        <f t="shared" si="93"/>
        <v>0</v>
      </c>
      <c r="C429" s="156"/>
      <c r="D429" s="157"/>
      <c r="E429" s="157"/>
      <c r="F429" s="157"/>
      <c r="G429" s="157"/>
      <c r="H429" s="157"/>
      <c r="I429" s="158"/>
      <c r="K429" s="255" t="str">
        <f t="shared" si="82"/>
        <v>►</v>
      </c>
      <c r="L429" s="341"/>
      <c r="M429" s="341"/>
      <c r="N429" s="341"/>
      <c r="O429" s="341"/>
      <c r="P429" s="341"/>
      <c r="Q429" s="1"/>
      <c r="R429" s="1"/>
      <c r="S429" s="77"/>
      <c r="T429" s="77"/>
      <c r="U429" s="77"/>
      <c r="V429" s="77"/>
      <c r="W429" s="1"/>
      <c r="X429" s="46" t="str">
        <f t="shared" si="86"/>
        <v/>
      </c>
      <c r="Y429" s="46" t="str">
        <f>IF(NOT(AND(LEFT(R429,1)="L",R429&lt;&gt;"LIGNE")),"",IF(UPPER(TRIM(W429))="QS","Qt. suffisante",IF(AJ429="","",IF(AF429="MASSE",IF(AJ429&gt;=1,"Kg","g"),IF(AF429="VOLUME",IF(AJ429&gt;=1,"L","cl"),IFERROR(VLOOKUP(UPPER(TRIM(V429)),AP4:AS49,4,FALSE),V429))))))</f>
        <v/>
      </c>
      <c r="Z429" s="78" t="str">
        <f t="shared" si="87"/>
        <v/>
      </c>
      <c r="AA429" s="45" t="str">
        <f>IF(NOT(AND(LEFT(R429,1)="L",R429&lt;&gt;"LIGNE")),"",IF(UPPER(TRIM(W429))="QS","Qt. suffisante",IF(AI429="","",IF(AF429="MASSE",IF(AI429&gt;=1,"Kg","g"),IF(AF429="VOLUME",IF(AI429&gt;=1,"L","cl"),IFERROR(VLOOKUP(UPPER(TRIM(V429)),AP4:AS49,4,FALSE),V429))))))</f>
        <v/>
      </c>
      <c r="AB429" s="47" t="str">
        <f t="shared" si="83"/>
        <v/>
      </c>
      <c r="AC429" s="47" t="str">
        <f t="shared" si="84"/>
        <v/>
      </c>
      <c r="AD429" s="47" t="str">
        <f t="shared" si="88"/>
        <v/>
      </c>
      <c r="AE429" s="1"/>
      <c r="AF429" s="48" t="str">
        <f>IF(NOT(AND(LEFT(R429,1)="L",R429&lt;&gt;"LIGNE")),"",IFERROR(VLOOKUP(UPPER(TRIM(V429)),AP4:AS49,2,FALSE),""))</f>
        <v/>
      </c>
      <c r="AG429" s="49" t="str">
        <f>IF(NOT(AND(LEFT(R429,1)="L",R429&lt;&gt;"LIGNE")),"",IFERROR(VLOOKUP(UPPER(TRIM(V429)),AP4:AS49,3,FALSE),""))</f>
        <v/>
      </c>
      <c r="AH429" s="49" t="str">
        <f t="shared" si="85"/>
        <v/>
      </c>
      <c r="AI429" s="49" t="str">
        <f t="shared" si="89"/>
        <v/>
      </c>
      <c r="AJ429" s="49" t="str">
        <f t="shared" si="90"/>
        <v/>
      </c>
      <c r="AK429" s="40" t="str">
        <f>IF(R429="RECETTE","",IF(R429="PRINCIPAL AUTEUR",IF(OR(S429="",T429="",V429="",W429="",S429=0),"",IFERROR(IF(OR(VLOOKUP(UPPER(TRIM(SUBSTITUTE(T429,CHAR(160)," "))),AP4:AS49,2,FALSE)&lt;&gt;VLOOKUP(UPPER(TRIM(SUBSTITUTE(W429,CHAR(160)," "))),AP4:AS49,2,FALSE),AND(VLOOKUP(UPPER(TRIM(SUBSTITUTE(T429,CHAR(160)," "))),AP4:AS49,2,FALSE)="AUTRE",UPPER(TRIM(SUBSTITUTE(T429,CHAR(160)," ")))&lt;&gt;UPPER(TRIM(SUBSTITUTE(W429,CHAR(160)," "))))),"",(V429*VLOOKUP(UPPER(TRIM(SUBSTITUTE(W429,CHAR(160)," "))),AP4:AS49,3,FALSE))/(S429*VLOOKUP(UPPER(TRIM(SUBSTITUTE(T429,CHAR(160)," "))),AP4:AS49,3,FALSE))),"")),IFERROR(AK428,"")))</f>
        <v/>
      </c>
      <c r="AL429" s="40" t="str">
        <f t="shared" si="91"/>
        <v/>
      </c>
      <c r="AM429" s="50">
        <f t="shared" si="92"/>
        <v>0</v>
      </c>
      <c r="AN429" s="1"/>
      <c r="AO429" s="1"/>
      <c r="AP429" s="26" t="s">
        <v>469</v>
      </c>
      <c r="AQ429" s="1"/>
      <c r="AR429" s="1"/>
      <c r="AS429" s="1"/>
      <c r="BJ429" s="229">
        <v>1</v>
      </c>
    </row>
    <row r="430" spans="2:62" ht="20.100000000000001" customHeight="1" x14ac:dyDescent="0.25">
      <c r="B430" s="178">
        <f t="shared" si="93"/>
        <v>0</v>
      </c>
      <c r="C430" s="156"/>
      <c r="D430" s="157"/>
      <c r="E430" s="157"/>
      <c r="F430" s="157"/>
      <c r="G430" s="157"/>
      <c r="H430" s="157"/>
      <c r="I430" s="158"/>
      <c r="K430" s="255" t="str">
        <f t="shared" si="82"/>
        <v>►</v>
      </c>
      <c r="L430" s="341"/>
      <c r="M430" s="341"/>
      <c r="N430" s="341"/>
      <c r="O430" s="341"/>
      <c r="P430" s="341"/>
      <c r="Q430" s="1"/>
      <c r="R430" s="1"/>
      <c r="S430" s="77"/>
      <c r="T430" s="77"/>
      <c r="U430" s="77"/>
      <c r="V430" s="77"/>
      <c r="W430" s="1"/>
      <c r="X430" s="46" t="str">
        <f t="shared" si="86"/>
        <v/>
      </c>
      <c r="Y430" s="46" t="str">
        <f>IF(NOT(AND(LEFT(R430,1)="L",R430&lt;&gt;"LIGNE")),"",IF(UPPER(TRIM(W430))="QS","Qt. suffisante",IF(AJ430="","",IF(AF430="MASSE",IF(AJ430&gt;=1,"Kg","g"),IF(AF430="VOLUME",IF(AJ430&gt;=1,"L","cl"),IFERROR(VLOOKUP(UPPER(TRIM(V430)),AP4:AS49,4,FALSE),V430))))))</f>
        <v/>
      </c>
      <c r="Z430" s="78" t="str">
        <f t="shared" si="87"/>
        <v/>
      </c>
      <c r="AA430" s="45" t="str">
        <f>IF(NOT(AND(LEFT(R430,1)="L",R430&lt;&gt;"LIGNE")),"",IF(UPPER(TRIM(W430))="QS","Qt. suffisante",IF(AI430="","",IF(AF430="MASSE",IF(AI430&gt;=1,"Kg","g"),IF(AF430="VOLUME",IF(AI430&gt;=1,"L","cl"),IFERROR(VLOOKUP(UPPER(TRIM(V430)),AP4:AS49,4,FALSE),V430))))))</f>
        <v/>
      </c>
      <c r="AB430" s="47" t="str">
        <f t="shared" si="83"/>
        <v/>
      </c>
      <c r="AC430" s="47" t="str">
        <f t="shared" si="84"/>
        <v/>
      </c>
      <c r="AD430" s="47" t="str">
        <f t="shared" si="88"/>
        <v/>
      </c>
      <c r="AE430" s="1"/>
      <c r="AF430" s="48" t="str">
        <f>IF(NOT(AND(LEFT(R430,1)="L",R430&lt;&gt;"LIGNE")),"",IFERROR(VLOOKUP(UPPER(TRIM(V430)),AP4:AS49,2,FALSE),""))</f>
        <v/>
      </c>
      <c r="AG430" s="49" t="str">
        <f>IF(NOT(AND(LEFT(R430,1)="L",R430&lt;&gt;"LIGNE")),"",IFERROR(VLOOKUP(UPPER(TRIM(V430)),AP4:AS49,3,FALSE),""))</f>
        <v/>
      </c>
      <c r="AH430" s="49" t="str">
        <f t="shared" si="85"/>
        <v/>
      </c>
      <c r="AI430" s="49" t="str">
        <f t="shared" si="89"/>
        <v/>
      </c>
      <c r="AJ430" s="49" t="str">
        <f t="shared" si="90"/>
        <v/>
      </c>
      <c r="AK430" s="40" t="str">
        <f>IF(R430="RECETTE","",IF(R430="PRINCIPAL AUTEUR",IF(OR(S430="",T430="",V430="",W430="",S430=0),"",IFERROR(IF(OR(VLOOKUP(UPPER(TRIM(SUBSTITUTE(T430,CHAR(160)," "))),AP4:AS49,2,FALSE)&lt;&gt;VLOOKUP(UPPER(TRIM(SUBSTITUTE(W430,CHAR(160)," "))),AP4:AS49,2,FALSE),AND(VLOOKUP(UPPER(TRIM(SUBSTITUTE(T430,CHAR(160)," "))),AP4:AS49,2,FALSE)="AUTRE",UPPER(TRIM(SUBSTITUTE(T430,CHAR(160)," ")))&lt;&gt;UPPER(TRIM(SUBSTITUTE(W430,CHAR(160)," "))))),"",(V430*VLOOKUP(UPPER(TRIM(SUBSTITUTE(W430,CHAR(160)," "))),AP4:AS49,3,FALSE))/(S430*VLOOKUP(UPPER(TRIM(SUBSTITUTE(T430,CHAR(160)," "))),AP4:AS49,3,FALSE))),"")),IFERROR(AK429,"")))</f>
        <v/>
      </c>
      <c r="AL430" s="40" t="str">
        <f t="shared" si="91"/>
        <v/>
      </c>
      <c r="AM430" s="50">
        <f t="shared" si="92"/>
        <v>0</v>
      </c>
      <c r="AN430" s="1"/>
      <c r="AO430" s="1"/>
      <c r="AP430" s="26" t="s">
        <v>470</v>
      </c>
      <c r="AQ430" s="1"/>
      <c r="AR430" s="1"/>
      <c r="AS430" s="1"/>
      <c r="BJ430" s="229">
        <v>1</v>
      </c>
    </row>
    <row r="431" spans="2:62" ht="20.100000000000001" customHeight="1" x14ac:dyDescent="0.25">
      <c r="B431" s="178">
        <f t="shared" si="93"/>
        <v>0</v>
      </c>
      <c r="C431" s="156"/>
      <c r="D431" s="157"/>
      <c r="E431" s="157"/>
      <c r="F431" s="157"/>
      <c r="G431" s="157"/>
      <c r="H431" s="157"/>
      <c r="I431" s="158"/>
      <c r="K431" s="255" t="str">
        <f t="shared" si="82"/>
        <v>►</v>
      </c>
      <c r="L431" s="341"/>
      <c r="M431" s="341"/>
      <c r="N431" s="341"/>
      <c r="O431" s="341"/>
      <c r="P431" s="341"/>
      <c r="Q431" s="1"/>
      <c r="R431" s="1"/>
      <c r="S431" s="77"/>
      <c r="T431" s="77"/>
      <c r="U431" s="77"/>
      <c r="V431" s="77"/>
      <c r="W431" s="1"/>
      <c r="X431" s="46" t="str">
        <f t="shared" si="86"/>
        <v/>
      </c>
      <c r="Y431" s="46" t="str">
        <f>IF(NOT(AND(LEFT(R431,1)="L",R431&lt;&gt;"LIGNE")),"",IF(UPPER(TRIM(W431))="QS","Qt. suffisante",IF(AJ431="","",IF(AF431="MASSE",IF(AJ431&gt;=1,"Kg","g"),IF(AF431="VOLUME",IF(AJ431&gt;=1,"L","cl"),IFERROR(VLOOKUP(UPPER(TRIM(V431)),AP4:AS49,4,FALSE),V431))))))</f>
        <v/>
      </c>
      <c r="Z431" s="78" t="str">
        <f t="shared" si="87"/>
        <v/>
      </c>
      <c r="AA431" s="45" t="str">
        <f>IF(NOT(AND(LEFT(R431,1)="L",R431&lt;&gt;"LIGNE")),"",IF(UPPER(TRIM(W431))="QS","Qt. suffisante",IF(AI431="","",IF(AF431="MASSE",IF(AI431&gt;=1,"Kg","g"),IF(AF431="VOLUME",IF(AI431&gt;=1,"L","cl"),IFERROR(VLOOKUP(UPPER(TRIM(V431)),AP4:AS49,4,FALSE),V431))))))</f>
        <v/>
      </c>
      <c r="AB431" s="47" t="str">
        <f t="shared" si="83"/>
        <v/>
      </c>
      <c r="AC431" s="47" t="str">
        <f t="shared" si="84"/>
        <v/>
      </c>
      <c r="AD431" s="47" t="str">
        <f t="shared" si="88"/>
        <v/>
      </c>
      <c r="AE431" s="1"/>
      <c r="AF431" s="48" t="str">
        <f>IF(NOT(AND(LEFT(R431,1)="L",R431&lt;&gt;"LIGNE")),"",IFERROR(VLOOKUP(UPPER(TRIM(V431)),AP4:AS49,2,FALSE),""))</f>
        <v/>
      </c>
      <c r="AG431" s="49" t="str">
        <f>IF(NOT(AND(LEFT(R431,1)="L",R431&lt;&gt;"LIGNE")),"",IFERROR(VLOOKUP(UPPER(TRIM(V431)),AP4:AS49,3,FALSE),""))</f>
        <v/>
      </c>
      <c r="AH431" s="49" t="str">
        <f t="shared" si="85"/>
        <v/>
      </c>
      <c r="AI431" s="49" t="str">
        <f t="shared" si="89"/>
        <v/>
      </c>
      <c r="AJ431" s="49" t="str">
        <f t="shared" si="90"/>
        <v/>
      </c>
      <c r="AK431" s="40" t="str">
        <f>IF(R431="RECETTE","",IF(R431="PRINCIPAL AUTEUR",IF(OR(S431="",T431="",V431="",W431="",S431=0),"",IFERROR(IF(OR(VLOOKUP(UPPER(TRIM(SUBSTITUTE(T431,CHAR(160)," "))),AP4:AS49,2,FALSE)&lt;&gt;VLOOKUP(UPPER(TRIM(SUBSTITUTE(W431,CHAR(160)," "))),AP4:AS49,2,FALSE),AND(VLOOKUP(UPPER(TRIM(SUBSTITUTE(T431,CHAR(160)," "))),AP4:AS49,2,FALSE)="AUTRE",UPPER(TRIM(SUBSTITUTE(T431,CHAR(160)," ")))&lt;&gt;UPPER(TRIM(SUBSTITUTE(W431,CHAR(160)," "))))),"",(V431*VLOOKUP(UPPER(TRIM(SUBSTITUTE(W431,CHAR(160)," "))),AP4:AS49,3,FALSE))/(S431*VLOOKUP(UPPER(TRIM(SUBSTITUTE(T431,CHAR(160)," "))),AP4:AS49,3,FALSE))),"")),IFERROR(AK430,"")))</f>
        <v/>
      </c>
      <c r="AL431" s="40" t="str">
        <f t="shared" si="91"/>
        <v/>
      </c>
      <c r="AM431" s="50">
        <f t="shared" si="92"/>
        <v>0</v>
      </c>
      <c r="AN431" s="1"/>
      <c r="AO431" s="1"/>
      <c r="AP431" s="26" t="s">
        <v>471</v>
      </c>
      <c r="AQ431" s="1"/>
      <c r="AR431" s="1"/>
      <c r="AS431" s="1"/>
      <c r="BJ431" s="229">
        <v>1</v>
      </c>
    </row>
    <row r="432" spans="2:62" ht="20.100000000000001" customHeight="1" x14ac:dyDescent="0.25">
      <c r="B432" s="178">
        <f t="shared" si="93"/>
        <v>0</v>
      </c>
      <c r="C432" s="156"/>
      <c r="D432" s="157"/>
      <c r="E432" s="157"/>
      <c r="F432" s="157"/>
      <c r="G432" s="157"/>
      <c r="H432" s="157"/>
      <c r="I432" s="158"/>
      <c r="K432" s="255" t="str">
        <f t="shared" si="82"/>
        <v>►</v>
      </c>
      <c r="L432" s="341"/>
      <c r="M432" s="341"/>
      <c r="N432" s="341"/>
      <c r="O432" s="341"/>
      <c r="P432" s="341"/>
      <c r="Q432" s="1"/>
      <c r="R432" s="1"/>
      <c r="S432" s="77"/>
      <c r="T432" s="77"/>
      <c r="U432" s="77"/>
      <c r="V432" s="77"/>
      <c r="W432" s="1"/>
      <c r="X432" s="46" t="str">
        <f t="shared" si="86"/>
        <v/>
      </c>
      <c r="Y432" s="46" t="str">
        <f>IF(NOT(AND(LEFT(R432,1)="L",R432&lt;&gt;"LIGNE")),"",IF(UPPER(TRIM(W432))="QS","Qt. suffisante",IF(AJ432="","",IF(AF432="MASSE",IF(AJ432&gt;=1,"Kg","g"),IF(AF432="VOLUME",IF(AJ432&gt;=1,"L","cl"),IFERROR(VLOOKUP(UPPER(TRIM(V432)),AP4:AS49,4,FALSE),V432))))))</f>
        <v/>
      </c>
      <c r="Z432" s="78" t="str">
        <f t="shared" si="87"/>
        <v/>
      </c>
      <c r="AA432" s="45" t="str">
        <f>IF(NOT(AND(LEFT(R432,1)="L",R432&lt;&gt;"LIGNE")),"",IF(UPPER(TRIM(W432))="QS","Qt. suffisante",IF(AI432="","",IF(AF432="MASSE",IF(AI432&gt;=1,"Kg","g"),IF(AF432="VOLUME",IF(AI432&gt;=1,"L","cl"),IFERROR(VLOOKUP(UPPER(TRIM(V432)),AP4:AS49,4,FALSE),V432))))))</f>
        <v/>
      </c>
      <c r="AB432" s="47" t="str">
        <f t="shared" si="83"/>
        <v/>
      </c>
      <c r="AC432" s="47" t="str">
        <f t="shared" si="84"/>
        <v/>
      </c>
      <c r="AD432" s="47" t="str">
        <f t="shared" si="88"/>
        <v/>
      </c>
      <c r="AE432" s="1"/>
      <c r="AF432" s="48" t="str">
        <f>IF(NOT(AND(LEFT(R432,1)="L",R432&lt;&gt;"LIGNE")),"",IFERROR(VLOOKUP(UPPER(TRIM(V432)),AP4:AS49,2,FALSE),""))</f>
        <v/>
      </c>
      <c r="AG432" s="49" t="str">
        <f>IF(NOT(AND(LEFT(R432,1)="L",R432&lt;&gt;"LIGNE")),"",IFERROR(VLOOKUP(UPPER(TRIM(V432)),AP4:AS49,3,FALSE),""))</f>
        <v/>
      </c>
      <c r="AH432" s="49" t="str">
        <f t="shared" si="85"/>
        <v/>
      </c>
      <c r="AI432" s="49" t="str">
        <f t="shared" si="89"/>
        <v/>
      </c>
      <c r="AJ432" s="49" t="str">
        <f t="shared" si="90"/>
        <v/>
      </c>
      <c r="AK432" s="40" t="str">
        <f>IF(R432="RECETTE","",IF(R432="PRINCIPAL AUTEUR",IF(OR(S432="",T432="",V432="",W432="",S432=0),"",IFERROR(IF(OR(VLOOKUP(UPPER(TRIM(SUBSTITUTE(T432,CHAR(160)," "))),AP4:AS49,2,FALSE)&lt;&gt;VLOOKUP(UPPER(TRIM(SUBSTITUTE(W432,CHAR(160)," "))),AP4:AS49,2,FALSE),AND(VLOOKUP(UPPER(TRIM(SUBSTITUTE(T432,CHAR(160)," "))),AP4:AS49,2,FALSE)="AUTRE",UPPER(TRIM(SUBSTITUTE(T432,CHAR(160)," ")))&lt;&gt;UPPER(TRIM(SUBSTITUTE(W432,CHAR(160)," "))))),"",(V432*VLOOKUP(UPPER(TRIM(SUBSTITUTE(W432,CHAR(160)," "))),AP4:AS49,3,FALSE))/(S432*VLOOKUP(UPPER(TRIM(SUBSTITUTE(T432,CHAR(160)," "))),AP4:AS49,3,FALSE))),"")),IFERROR(AK431,"")))</f>
        <v/>
      </c>
      <c r="AL432" s="40" t="str">
        <f t="shared" si="91"/>
        <v/>
      </c>
      <c r="AM432" s="50">
        <f t="shared" si="92"/>
        <v>0</v>
      </c>
      <c r="AN432" s="1"/>
      <c r="AO432" s="1"/>
      <c r="AP432" s="51" t="s">
        <v>0</v>
      </c>
      <c r="AQ432" s="1"/>
      <c r="AR432" s="1"/>
      <c r="AS432" s="1"/>
      <c r="BJ432" s="229">
        <v>1</v>
      </c>
    </row>
    <row r="433" spans="2:62" ht="20.100000000000001" customHeight="1" x14ac:dyDescent="0.25">
      <c r="B433" s="178">
        <f t="shared" si="93"/>
        <v>0</v>
      </c>
      <c r="C433" s="156"/>
      <c r="D433" s="157"/>
      <c r="E433" s="157"/>
      <c r="F433" s="157"/>
      <c r="G433" s="157"/>
      <c r="H433" s="157"/>
      <c r="I433" s="158"/>
      <c r="K433" s="255" t="str">
        <f t="shared" si="82"/>
        <v>►</v>
      </c>
      <c r="L433" s="341"/>
      <c r="M433" s="341"/>
      <c r="N433" s="341"/>
      <c r="O433" s="341"/>
      <c r="P433" s="341"/>
      <c r="Q433" s="1"/>
      <c r="R433" s="1"/>
      <c r="S433" s="77"/>
      <c r="T433" s="77"/>
      <c r="U433" s="77"/>
      <c r="V433" s="77"/>
      <c r="W433" s="1"/>
      <c r="X433" s="46" t="str">
        <f t="shared" si="86"/>
        <v/>
      </c>
      <c r="Y433" s="46" t="str">
        <f>IF(NOT(AND(LEFT(R433,1)="L",R433&lt;&gt;"LIGNE")),"",IF(UPPER(TRIM(W433))="QS","Qt. suffisante",IF(AJ433="","",IF(AF433="MASSE",IF(AJ433&gt;=1,"Kg","g"),IF(AF433="VOLUME",IF(AJ433&gt;=1,"L","cl"),IFERROR(VLOOKUP(UPPER(TRIM(V433)),AP4:AS49,4,FALSE),V433))))))</f>
        <v/>
      </c>
      <c r="Z433" s="78" t="str">
        <f t="shared" si="87"/>
        <v/>
      </c>
      <c r="AA433" s="45" t="str">
        <f>IF(NOT(AND(LEFT(R433,1)="L",R433&lt;&gt;"LIGNE")),"",IF(UPPER(TRIM(W433))="QS","Qt. suffisante",IF(AI433="","",IF(AF433="MASSE",IF(AI433&gt;=1,"Kg","g"),IF(AF433="VOLUME",IF(AI433&gt;=1,"L","cl"),IFERROR(VLOOKUP(UPPER(TRIM(V433)),AP4:AS49,4,FALSE),V433))))))</f>
        <v/>
      </c>
      <c r="AB433" s="47" t="str">
        <f t="shared" si="83"/>
        <v/>
      </c>
      <c r="AC433" s="47" t="str">
        <f t="shared" si="84"/>
        <v/>
      </c>
      <c r="AD433" s="47" t="str">
        <f t="shared" si="88"/>
        <v/>
      </c>
      <c r="AE433" s="1"/>
      <c r="AF433" s="48" t="str">
        <f>IF(NOT(AND(LEFT(R433,1)="L",R433&lt;&gt;"LIGNE")),"",IFERROR(VLOOKUP(UPPER(TRIM(V433)),AP4:AS49,2,FALSE),""))</f>
        <v/>
      </c>
      <c r="AG433" s="49" t="str">
        <f>IF(NOT(AND(LEFT(R433,1)="L",R433&lt;&gt;"LIGNE")),"",IFERROR(VLOOKUP(UPPER(TRIM(V433)),AP4:AS49,3,FALSE),""))</f>
        <v/>
      </c>
      <c r="AH433" s="49" t="str">
        <f t="shared" si="85"/>
        <v/>
      </c>
      <c r="AI433" s="49" t="str">
        <f t="shared" si="89"/>
        <v/>
      </c>
      <c r="AJ433" s="49" t="str">
        <f t="shared" si="90"/>
        <v/>
      </c>
      <c r="AK433" s="40" t="str">
        <f>IF(R433="RECETTE","",IF(R433="PRINCIPAL AUTEUR",IF(OR(S433="",T433="",V433="",W433="",S433=0),"",IFERROR(IF(OR(VLOOKUP(UPPER(TRIM(SUBSTITUTE(T433,CHAR(160)," "))),AP4:AS49,2,FALSE)&lt;&gt;VLOOKUP(UPPER(TRIM(SUBSTITUTE(W433,CHAR(160)," "))),AP4:AS49,2,FALSE),AND(VLOOKUP(UPPER(TRIM(SUBSTITUTE(T433,CHAR(160)," "))),AP4:AS49,2,FALSE)="AUTRE",UPPER(TRIM(SUBSTITUTE(T433,CHAR(160)," ")))&lt;&gt;UPPER(TRIM(SUBSTITUTE(W433,CHAR(160)," "))))),"",(V433*VLOOKUP(UPPER(TRIM(SUBSTITUTE(W433,CHAR(160)," "))),AP4:AS49,3,FALSE))/(S433*VLOOKUP(UPPER(TRIM(SUBSTITUTE(T433,CHAR(160)," "))),AP4:AS49,3,FALSE))),"")),IFERROR(AK432,"")))</f>
        <v/>
      </c>
      <c r="AL433" s="40" t="str">
        <f t="shared" si="91"/>
        <v/>
      </c>
      <c r="AM433" s="50">
        <f t="shared" si="92"/>
        <v>0</v>
      </c>
      <c r="AN433" s="1"/>
      <c r="AO433" s="1"/>
      <c r="AP433" s="55" t="s">
        <v>314</v>
      </c>
      <c r="AQ433" s="1"/>
      <c r="AR433" s="1"/>
      <c r="AS433" s="1"/>
      <c r="BJ433" s="229">
        <v>1</v>
      </c>
    </row>
    <row r="434" spans="2:62" ht="20.100000000000001" customHeight="1" x14ac:dyDescent="0.25">
      <c r="B434" s="178">
        <f t="shared" si="93"/>
        <v>0</v>
      </c>
      <c r="C434" s="156"/>
      <c r="D434" s="157"/>
      <c r="E434" s="157"/>
      <c r="F434" s="157"/>
      <c r="G434" s="157"/>
      <c r="H434" s="157"/>
      <c r="I434" s="158"/>
      <c r="K434" s="255" t="str">
        <f t="shared" si="82"/>
        <v>►</v>
      </c>
      <c r="L434" s="341"/>
      <c r="M434" s="341"/>
      <c r="N434" s="341"/>
      <c r="O434" s="341"/>
      <c r="P434" s="341"/>
      <c r="Q434" s="1"/>
      <c r="R434" s="1"/>
      <c r="S434" s="77"/>
      <c r="T434" s="77"/>
      <c r="U434" s="77"/>
      <c r="V434" s="77"/>
      <c r="W434" s="1"/>
      <c r="X434" s="46" t="str">
        <f t="shared" si="86"/>
        <v/>
      </c>
      <c r="Y434" s="46" t="str">
        <f>IF(NOT(AND(LEFT(R434,1)="L",R434&lt;&gt;"LIGNE")),"",IF(UPPER(TRIM(W434))="QS","Qt. suffisante",IF(AJ434="","",IF(AF434="MASSE",IF(AJ434&gt;=1,"Kg","g"),IF(AF434="VOLUME",IF(AJ434&gt;=1,"L","cl"),IFERROR(VLOOKUP(UPPER(TRIM(V434)),AP4:AS49,4,FALSE),V434))))))</f>
        <v/>
      </c>
      <c r="Z434" s="78" t="str">
        <f t="shared" si="87"/>
        <v/>
      </c>
      <c r="AA434" s="45" t="str">
        <f>IF(NOT(AND(LEFT(R434,1)="L",R434&lt;&gt;"LIGNE")),"",IF(UPPER(TRIM(W434))="QS","Qt. suffisante",IF(AI434="","",IF(AF434="MASSE",IF(AI434&gt;=1,"Kg","g"),IF(AF434="VOLUME",IF(AI434&gt;=1,"L","cl"),IFERROR(VLOOKUP(UPPER(TRIM(V434)),AP4:AS49,4,FALSE),V434))))))</f>
        <v/>
      </c>
      <c r="AB434" s="47" t="str">
        <f t="shared" si="83"/>
        <v/>
      </c>
      <c r="AC434" s="47" t="str">
        <f t="shared" si="84"/>
        <v/>
      </c>
      <c r="AD434" s="47" t="str">
        <f t="shared" si="88"/>
        <v/>
      </c>
      <c r="AE434" s="1"/>
      <c r="AF434" s="48" t="str">
        <f>IF(NOT(AND(LEFT(R434,1)="L",R434&lt;&gt;"LIGNE")),"",IFERROR(VLOOKUP(UPPER(TRIM(V434)),AP4:AS49,2,FALSE),""))</f>
        <v/>
      </c>
      <c r="AG434" s="49" t="str">
        <f>IF(NOT(AND(LEFT(R434,1)="L",R434&lt;&gt;"LIGNE")),"",IFERROR(VLOOKUP(UPPER(TRIM(V434)),AP4:AS49,3,FALSE),""))</f>
        <v/>
      </c>
      <c r="AH434" s="49" t="str">
        <f t="shared" si="85"/>
        <v/>
      </c>
      <c r="AI434" s="49" t="str">
        <f t="shared" si="89"/>
        <v/>
      </c>
      <c r="AJ434" s="49" t="str">
        <f t="shared" si="90"/>
        <v/>
      </c>
      <c r="AK434" s="40" t="str">
        <f>IF(R434="RECETTE","",IF(R434="PRINCIPAL AUTEUR",IF(OR(S434="",T434="",V434="",W434="",S434=0),"",IFERROR(IF(OR(VLOOKUP(UPPER(TRIM(SUBSTITUTE(T434,CHAR(160)," "))),AP4:AS49,2,FALSE)&lt;&gt;VLOOKUP(UPPER(TRIM(SUBSTITUTE(W434,CHAR(160)," "))),AP4:AS49,2,FALSE),AND(VLOOKUP(UPPER(TRIM(SUBSTITUTE(T434,CHAR(160)," "))),AP4:AS49,2,FALSE)="AUTRE",UPPER(TRIM(SUBSTITUTE(T434,CHAR(160)," ")))&lt;&gt;UPPER(TRIM(SUBSTITUTE(W434,CHAR(160)," "))))),"",(V434*VLOOKUP(UPPER(TRIM(SUBSTITUTE(W434,CHAR(160)," "))),AP4:AS49,3,FALSE))/(S434*VLOOKUP(UPPER(TRIM(SUBSTITUTE(T434,CHAR(160)," "))),AP4:AS49,3,FALSE))),"")),IFERROR(AK433,"")))</f>
        <v/>
      </c>
      <c r="AL434" s="40" t="str">
        <f t="shared" si="91"/>
        <v/>
      </c>
      <c r="AM434" s="50">
        <f t="shared" si="92"/>
        <v>0</v>
      </c>
      <c r="AN434" s="1"/>
      <c r="AO434" s="1"/>
      <c r="AP434" s="55" t="s">
        <v>312</v>
      </c>
      <c r="AQ434" s="1"/>
      <c r="AR434" s="1"/>
      <c r="AS434" s="1"/>
      <c r="BJ434" s="229">
        <v>1</v>
      </c>
    </row>
    <row r="435" spans="2:62" ht="20.100000000000001" customHeight="1" x14ac:dyDescent="0.25">
      <c r="B435" s="178">
        <f t="shared" si="93"/>
        <v>0</v>
      </c>
      <c r="C435" s="156"/>
      <c r="D435" s="157"/>
      <c r="E435" s="157"/>
      <c r="F435" s="157"/>
      <c r="G435" s="157"/>
      <c r="H435" s="157"/>
      <c r="I435" s="158"/>
      <c r="K435" s="255" t="str">
        <f t="shared" si="82"/>
        <v>►</v>
      </c>
      <c r="L435" s="341"/>
      <c r="M435" s="341"/>
      <c r="N435" s="341"/>
      <c r="O435" s="341"/>
      <c r="P435" s="341"/>
      <c r="Q435" s="1"/>
      <c r="R435" s="1"/>
      <c r="S435" s="77"/>
      <c r="T435" s="77"/>
      <c r="U435" s="77"/>
      <c r="V435" s="77"/>
      <c r="W435" s="1"/>
      <c r="X435" s="46" t="str">
        <f t="shared" si="86"/>
        <v/>
      </c>
      <c r="Y435" s="46" t="str">
        <f>IF(NOT(AND(LEFT(R435,1)="L",R435&lt;&gt;"LIGNE")),"",IF(UPPER(TRIM(W435))="QS","Qt. suffisante",IF(AJ435="","",IF(AF435="MASSE",IF(AJ435&gt;=1,"Kg","g"),IF(AF435="VOLUME",IF(AJ435&gt;=1,"L","cl"),IFERROR(VLOOKUP(UPPER(TRIM(V435)),AP4:AS49,4,FALSE),V435))))))</f>
        <v/>
      </c>
      <c r="Z435" s="78" t="str">
        <f t="shared" si="87"/>
        <v/>
      </c>
      <c r="AA435" s="45" t="str">
        <f>IF(NOT(AND(LEFT(R435,1)="L",R435&lt;&gt;"LIGNE")),"",IF(UPPER(TRIM(W435))="QS","Qt. suffisante",IF(AI435="","",IF(AF435="MASSE",IF(AI435&gt;=1,"Kg","g"),IF(AF435="VOLUME",IF(AI435&gt;=1,"L","cl"),IFERROR(VLOOKUP(UPPER(TRIM(V435)),AP4:AS49,4,FALSE),V435))))))</f>
        <v/>
      </c>
      <c r="AB435" s="47" t="str">
        <f t="shared" si="83"/>
        <v/>
      </c>
      <c r="AC435" s="47" t="str">
        <f t="shared" si="84"/>
        <v/>
      </c>
      <c r="AD435" s="47" t="str">
        <f t="shared" si="88"/>
        <v/>
      </c>
      <c r="AE435" s="1"/>
      <c r="AF435" s="48" t="str">
        <f>IF(NOT(AND(LEFT(R435,1)="L",R435&lt;&gt;"LIGNE")),"",IFERROR(VLOOKUP(UPPER(TRIM(V435)),AP4:AS49,2,FALSE),""))</f>
        <v/>
      </c>
      <c r="AG435" s="49" t="str">
        <f>IF(NOT(AND(LEFT(R435,1)="L",R435&lt;&gt;"LIGNE")),"",IFERROR(VLOOKUP(UPPER(TRIM(V435)),AP4:AS49,3,FALSE),""))</f>
        <v/>
      </c>
      <c r="AH435" s="49" t="str">
        <f t="shared" si="85"/>
        <v/>
      </c>
      <c r="AI435" s="49" t="str">
        <f t="shared" si="89"/>
        <v/>
      </c>
      <c r="AJ435" s="49" t="str">
        <f t="shared" si="90"/>
        <v/>
      </c>
      <c r="AK435" s="40" t="str">
        <f>IF(R435="RECETTE","",IF(R435="PRINCIPAL AUTEUR",IF(OR(S435="",T435="",V435="",W435="",S435=0),"",IFERROR(IF(OR(VLOOKUP(UPPER(TRIM(SUBSTITUTE(T435,CHAR(160)," "))),AP4:AS49,2,FALSE)&lt;&gt;VLOOKUP(UPPER(TRIM(SUBSTITUTE(W435,CHAR(160)," "))),AP4:AS49,2,FALSE),AND(VLOOKUP(UPPER(TRIM(SUBSTITUTE(T435,CHAR(160)," "))),AP4:AS49,2,FALSE)="AUTRE",UPPER(TRIM(SUBSTITUTE(T435,CHAR(160)," ")))&lt;&gt;UPPER(TRIM(SUBSTITUTE(W435,CHAR(160)," "))))),"",(V435*VLOOKUP(UPPER(TRIM(SUBSTITUTE(W435,CHAR(160)," "))),AP4:AS49,3,FALSE))/(S435*VLOOKUP(UPPER(TRIM(SUBSTITUTE(T435,CHAR(160)," "))),AP4:AS49,3,FALSE))),"")),IFERROR(AK434,"")))</f>
        <v/>
      </c>
      <c r="AL435" s="40" t="str">
        <f t="shared" si="91"/>
        <v/>
      </c>
      <c r="AM435" s="50">
        <f t="shared" si="92"/>
        <v>0</v>
      </c>
      <c r="AN435" s="1"/>
      <c r="AO435" s="1"/>
      <c r="AP435" s="55" t="s">
        <v>311</v>
      </c>
      <c r="AQ435" s="1"/>
      <c r="AR435" s="1"/>
      <c r="AS435" s="1"/>
      <c r="BJ435" s="229">
        <v>1</v>
      </c>
    </row>
    <row r="436" spans="2:62" ht="20.100000000000001" customHeight="1" x14ac:dyDescent="0.25">
      <c r="B436" s="178">
        <f t="shared" si="93"/>
        <v>0</v>
      </c>
      <c r="C436" s="156"/>
      <c r="D436" s="157"/>
      <c r="E436" s="157"/>
      <c r="F436" s="157"/>
      <c r="G436" s="157"/>
      <c r="H436" s="157"/>
      <c r="I436" s="158"/>
      <c r="K436" s="255" t="str">
        <f t="shared" si="82"/>
        <v>►</v>
      </c>
      <c r="L436" s="341"/>
      <c r="M436" s="341"/>
      <c r="N436" s="341"/>
      <c r="O436" s="341"/>
      <c r="P436" s="341"/>
      <c r="Q436" s="1"/>
      <c r="R436" s="1"/>
      <c r="S436" s="77"/>
      <c r="T436" s="77"/>
      <c r="U436" s="77"/>
      <c r="V436" s="77"/>
      <c r="W436" s="1"/>
      <c r="X436" s="46" t="str">
        <f t="shared" si="86"/>
        <v/>
      </c>
      <c r="Y436" s="46" t="str">
        <f>IF(NOT(AND(LEFT(R436,1)="L",R436&lt;&gt;"LIGNE")),"",IF(UPPER(TRIM(W436))="QS","Qt. suffisante",IF(AJ436="","",IF(AF436="MASSE",IF(AJ436&gt;=1,"Kg","g"),IF(AF436="VOLUME",IF(AJ436&gt;=1,"L","cl"),IFERROR(VLOOKUP(UPPER(TRIM(V436)),AP4:AS49,4,FALSE),V436))))))</f>
        <v/>
      </c>
      <c r="Z436" s="78" t="str">
        <f t="shared" si="87"/>
        <v/>
      </c>
      <c r="AA436" s="45" t="str">
        <f>IF(NOT(AND(LEFT(R436,1)="L",R436&lt;&gt;"LIGNE")),"",IF(UPPER(TRIM(W436))="QS","Qt. suffisante",IF(AI436="","",IF(AF436="MASSE",IF(AI436&gt;=1,"Kg","g"),IF(AF436="VOLUME",IF(AI436&gt;=1,"L","cl"),IFERROR(VLOOKUP(UPPER(TRIM(V436)),AP4:AS49,4,FALSE),V436))))))</f>
        <v/>
      </c>
      <c r="AB436" s="47" t="str">
        <f t="shared" si="83"/>
        <v/>
      </c>
      <c r="AC436" s="47" t="str">
        <f t="shared" si="84"/>
        <v/>
      </c>
      <c r="AD436" s="47" t="str">
        <f t="shared" si="88"/>
        <v/>
      </c>
      <c r="AE436" s="1"/>
      <c r="AF436" s="48" t="str">
        <f>IF(NOT(AND(LEFT(R436,1)="L",R436&lt;&gt;"LIGNE")),"",IFERROR(VLOOKUP(UPPER(TRIM(V436)),AP4:AS49,2,FALSE),""))</f>
        <v/>
      </c>
      <c r="AG436" s="49" t="str">
        <f>IF(NOT(AND(LEFT(R436,1)="L",R436&lt;&gt;"LIGNE")),"",IFERROR(VLOOKUP(UPPER(TRIM(V436)),AP4:AS49,3,FALSE),""))</f>
        <v/>
      </c>
      <c r="AH436" s="49" t="str">
        <f t="shared" si="85"/>
        <v/>
      </c>
      <c r="AI436" s="49" t="str">
        <f t="shared" si="89"/>
        <v/>
      </c>
      <c r="AJ436" s="49" t="str">
        <f t="shared" si="90"/>
        <v/>
      </c>
      <c r="AK436" s="40" t="str">
        <f>IF(R436="RECETTE","",IF(R436="PRINCIPAL AUTEUR",IF(OR(S436="",T436="",V436="",W436="",S436=0),"",IFERROR(IF(OR(VLOOKUP(UPPER(TRIM(SUBSTITUTE(T436,CHAR(160)," "))),AP4:AS49,2,FALSE)&lt;&gt;VLOOKUP(UPPER(TRIM(SUBSTITUTE(W436,CHAR(160)," "))),AP4:AS49,2,FALSE),AND(VLOOKUP(UPPER(TRIM(SUBSTITUTE(T436,CHAR(160)," "))),AP4:AS49,2,FALSE)="AUTRE",UPPER(TRIM(SUBSTITUTE(T436,CHAR(160)," ")))&lt;&gt;UPPER(TRIM(SUBSTITUTE(W436,CHAR(160)," "))))),"",(V436*VLOOKUP(UPPER(TRIM(SUBSTITUTE(W436,CHAR(160)," "))),AP4:AS49,3,FALSE))/(S436*VLOOKUP(UPPER(TRIM(SUBSTITUTE(T436,CHAR(160)," "))),AP4:AS49,3,FALSE))),"")),IFERROR(AK435,"")))</f>
        <v/>
      </c>
      <c r="AL436" s="40" t="str">
        <f t="shared" si="91"/>
        <v/>
      </c>
      <c r="AM436" s="50">
        <f t="shared" si="92"/>
        <v>0</v>
      </c>
      <c r="AN436" s="1"/>
      <c r="AO436" s="1"/>
      <c r="AP436" s="64" t="s">
        <v>318</v>
      </c>
      <c r="AQ436" s="1"/>
      <c r="AR436" s="1"/>
      <c r="AS436" s="1"/>
      <c r="BJ436" s="229">
        <v>1</v>
      </c>
    </row>
    <row r="437" spans="2:62" ht="20.100000000000001" customHeight="1" x14ac:dyDescent="0.25">
      <c r="B437" s="178">
        <f t="shared" si="93"/>
        <v>0</v>
      </c>
      <c r="C437" s="156"/>
      <c r="D437" s="157"/>
      <c r="E437" s="157"/>
      <c r="F437" s="157"/>
      <c r="G437" s="157"/>
      <c r="H437" s="157"/>
      <c r="I437" s="158"/>
      <c r="K437" s="255" t="str">
        <f t="shared" si="82"/>
        <v>►</v>
      </c>
      <c r="L437" s="341"/>
      <c r="M437" s="341"/>
      <c r="N437" s="341"/>
      <c r="O437" s="341"/>
      <c r="P437" s="341"/>
      <c r="Q437" s="1"/>
      <c r="R437" s="1"/>
      <c r="S437" s="77"/>
      <c r="T437" s="77"/>
      <c r="U437" s="77"/>
      <c r="V437" s="77"/>
      <c r="W437" s="1"/>
      <c r="X437" s="46" t="str">
        <f t="shared" si="86"/>
        <v/>
      </c>
      <c r="Y437" s="46" t="str">
        <f>IF(NOT(AND(LEFT(R437,1)="L",R437&lt;&gt;"LIGNE")),"",IF(UPPER(TRIM(W437))="QS","Qt. suffisante",IF(AJ437="","",IF(AF437="MASSE",IF(AJ437&gt;=1,"Kg","g"),IF(AF437="VOLUME",IF(AJ437&gt;=1,"L","cl"),IFERROR(VLOOKUP(UPPER(TRIM(V437)),AP4:AS49,4,FALSE),V437))))))</f>
        <v/>
      </c>
      <c r="Z437" s="78" t="str">
        <f t="shared" si="87"/>
        <v/>
      </c>
      <c r="AA437" s="45" t="str">
        <f>IF(NOT(AND(LEFT(R437,1)="L",R437&lt;&gt;"LIGNE")),"",IF(UPPER(TRIM(W437))="QS","Qt. suffisante",IF(AI437="","",IF(AF437="MASSE",IF(AI437&gt;=1,"Kg","g"),IF(AF437="VOLUME",IF(AI437&gt;=1,"L","cl"),IFERROR(VLOOKUP(UPPER(TRIM(V437)),AP4:AS49,4,FALSE),V437))))))</f>
        <v/>
      </c>
      <c r="AB437" s="47" t="str">
        <f t="shared" si="83"/>
        <v/>
      </c>
      <c r="AC437" s="47" t="str">
        <f t="shared" si="84"/>
        <v/>
      </c>
      <c r="AD437" s="47" t="str">
        <f t="shared" si="88"/>
        <v/>
      </c>
      <c r="AE437" s="1"/>
      <c r="AF437" s="48" t="str">
        <f>IF(NOT(AND(LEFT(R437,1)="L",R437&lt;&gt;"LIGNE")),"",IFERROR(VLOOKUP(UPPER(TRIM(V437)),AP4:AS49,2,FALSE),""))</f>
        <v/>
      </c>
      <c r="AG437" s="49" t="str">
        <f>IF(NOT(AND(LEFT(R437,1)="L",R437&lt;&gt;"LIGNE")),"",IFERROR(VLOOKUP(UPPER(TRIM(V437)),AP4:AS49,3,FALSE),""))</f>
        <v/>
      </c>
      <c r="AH437" s="49" t="str">
        <f t="shared" si="85"/>
        <v/>
      </c>
      <c r="AI437" s="49" t="str">
        <f t="shared" si="89"/>
        <v/>
      </c>
      <c r="AJ437" s="49" t="str">
        <f t="shared" si="90"/>
        <v/>
      </c>
      <c r="AK437" s="40" t="str">
        <f>IF(R437="RECETTE","",IF(R437="PRINCIPAL AUTEUR",IF(OR(S437="",T437="",V437="",W437="",S437=0),"",IFERROR(IF(OR(VLOOKUP(UPPER(TRIM(SUBSTITUTE(T437,CHAR(160)," "))),AP4:AS49,2,FALSE)&lt;&gt;VLOOKUP(UPPER(TRIM(SUBSTITUTE(W437,CHAR(160)," "))),AP4:AS49,2,FALSE),AND(VLOOKUP(UPPER(TRIM(SUBSTITUTE(T437,CHAR(160)," "))),AP4:AS49,2,FALSE)="AUTRE",UPPER(TRIM(SUBSTITUTE(T437,CHAR(160)," ")))&lt;&gt;UPPER(TRIM(SUBSTITUTE(W437,CHAR(160)," "))))),"",(V437*VLOOKUP(UPPER(TRIM(SUBSTITUTE(W437,CHAR(160)," "))),AP4:AS49,3,FALSE))/(S437*VLOOKUP(UPPER(TRIM(SUBSTITUTE(T437,CHAR(160)," "))),AP4:AS49,3,FALSE))),"")),IFERROR(AK436,"")))</f>
        <v/>
      </c>
      <c r="AL437" s="40" t="str">
        <f t="shared" si="91"/>
        <v/>
      </c>
      <c r="AM437" s="50">
        <f t="shared" si="92"/>
        <v>0</v>
      </c>
      <c r="AN437" s="1"/>
      <c r="AO437" s="1"/>
      <c r="AP437" s="64" t="s">
        <v>316</v>
      </c>
      <c r="AQ437" s="1"/>
      <c r="AR437" s="1"/>
      <c r="AS437" s="1"/>
      <c r="BJ437" s="229">
        <v>1</v>
      </c>
    </row>
    <row r="438" spans="2:62" ht="20.100000000000001" customHeight="1" x14ac:dyDescent="0.25">
      <c r="B438" s="178">
        <f t="shared" si="93"/>
        <v>0</v>
      </c>
      <c r="C438" s="156"/>
      <c r="D438" s="157"/>
      <c r="E438" s="157"/>
      <c r="F438" s="157"/>
      <c r="G438" s="157"/>
      <c r="H438" s="157"/>
      <c r="I438" s="158"/>
      <c r="K438" s="255" t="str">
        <f t="shared" si="82"/>
        <v>►</v>
      </c>
      <c r="L438" s="341"/>
      <c r="M438" s="341"/>
      <c r="N438" s="341"/>
      <c r="O438" s="341"/>
      <c r="P438" s="341"/>
      <c r="Q438" s="1"/>
      <c r="R438" s="1"/>
      <c r="S438" s="77"/>
      <c r="T438" s="77"/>
      <c r="U438" s="77"/>
      <c r="V438" s="77"/>
      <c r="W438" s="1"/>
      <c r="X438" s="46" t="str">
        <f t="shared" si="86"/>
        <v/>
      </c>
      <c r="Y438" s="46" t="str">
        <f>IF(NOT(AND(LEFT(R438,1)="L",R438&lt;&gt;"LIGNE")),"",IF(UPPER(TRIM(W438))="QS","Qt. suffisante",IF(AJ438="","",IF(AF438="MASSE",IF(AJ438&gt;=1,"Kg","g"),IF(AF438="VOLUME",IF(AJ438&gt;=1,"L","cl"),IFERROR(VLOOKUP(UPPER(TRIM(V438)),AP4:AS49,4,FALSE),V438))))))</f>
        <v/>
      </c>
      <c r="Z438" s="78" t="str">
        <f t="shared" si="87"/>
        <v/>
      </c>
      <c r="AA438" s="45" t="str">
        <f>IF(NOT(AND(LEFT(R438,1)="L",R438&lt;&gt;"LIGNE")),"",IF(UPPER(TRIM(W438))="QS","Qt. suffisante",IF(AI438="","",IF(AF438="MASSE",IF(AI438&gt;=1,"Kg","g"),IF(AF438="VOLUME",IF(AI438&gt;=1,"L","cl"),IFERROR(VLOOKUP(UPPER(TRIM(V438)),AP4:AS49,4,FALSE),V438))))))</f>
        <v/>
      </c>
      <c r="AB438" s="47" t="str">
        <f t="shared" si="83"/>
        <v/>
      </c>
      <c r="AC438" s="47" t="str">
        <f t="shared" si="84"/>
        <v/>
      </c>
      <c r="AD438" s="47" t="str">
        <f t="shared" si="88"/>
        <v/>
      </c>
      <c r="AE438" s="1"/>
      <c r="AF438" s="48" t="str">
        <f>IF(NOT(AND(LEFT(R438,1)="L",R438&lt;&gt;"LIGNE")),"",IFERROR(VLOOKUP(UPPER(TRIM(V438)),AP4:AS49,2,FALSE),""))</f>
        <v/>
      </c>
      <c r="AG438" s="49" t="str">
        <f>IF(NOT(AND(LEFT(R438,1)="L",R438&lt;&gt;"LIGNE")),"",IFERROR(VLOOKUP(UPPER(TRIM(V438)),AP4:AS49,3,FALSE),""))</f>
        <v/>
      </c>
      <c r="AH438" s="49" t="str">
        <f t="shared" si="85"/>
        <v/>
      </c>
      <c r="AI438" s="49" t="str">
        <f t="shared" si="89"/>
        <v/>
      </c>
      <c r="AJ438" s="49" t="str">
        <f t="shared" si="90"/>
        <v/>
      </c>
      <c r="AK438" s="40" t="str">
        <f>IF(R438="RECETTE","",IF(R438="PRINCIPAL AUTEUR",IF(OR(S438="",T438="",V438="",W438="",S438=0),"",IFERROR(IF(OR(VLOOKUP(UPPER(TRIM(SUBSTITUTE(T438,CHAR(160)," "))),AP4:AS49,2,FALSE)&lt;&gt;VLOOKUP(UPPER(TRIM(SUBSTITUTE(W438,CHAR(160)," "))),AP4:AS49,2,FALSE),AND(VLOOKUP(UPPER(TRIM(SUBSTITUTE(T438,CHAR(160)," "))),AP4:AS49,2,FALSE)="AUTRE",UPPER(TRIM(SUBSTITUTE(T438,CHAR(160)," ")))&lt;&gt;UPPER(TRIM(SUBSTITUTE(W438,CHAR(160)," "))))),"",(V438*VLOOKUP(UPPER(TRIM(SUBSTITUTE(W438,CHAR(160)," "))),AP4:AS49,3,FALSE))/(S438*VLOOKUP(UPPER(TRIM(SUBSTITUTE(T438,CHAR(160)," "))),AP4:AS49,3,FALSE))),"")),IFERROR(AK437,"")))</f>
        <v/>
      </c>
      <c r="AL438" s="40" t="str">
        <f t="shared" si="91"/>
        <v/>
      </c>
      <c r="AM438" s="50">
        <f t="shared" si="92"/>
        <v>0</v>
      </c>
      <c r="AN438" s="1"/>
      <c r="AO438" s="1"/>
      <c r="AP438" s="64" t="s">
        <v>368</v>
      </c>
      <c r="AQ438" s="1"/>
      <c r="AR438" s="1"/>
      <c r="AS438" s="1"/>
      <c r="BJ438" s="229">
        <v>1</v>
      </c>
    </row>
    <row r="439" spans="2:62" ht="20.100000000000001" customHeight="1" x14ac:dyDescent="0.25">
      <c r="B439" s="178">
        <f t="shared" si="93"/>
        <v>0</v>
      </c>
      <c r="C439" s="156"/>
      <c r="D439" s="157"/>
      <c r="E439" s="157"/>
      <c r="F439" s="157"/>
      <c r="G439" s="157"/>
      <c r="H439" s="157"/>
      <c r="I439" s="158"/>
      <c r="K439" s="255" t="str">
        <f t="shared" si="82"/>
        <v>►</v>
      </c>
      <c r="L439" s="341"/>
      <c r="M439" s="341"/>
      <c r="N439" s="341"/>
      <c r="O439" s="341"/>
      <c r="P439" s="341"/>
      <c r="Q439" s="1"/>
      <c r="R439" s="1"/>
      <c r="S439" s="77"/>
      <c r="T439" s="77"/>
      <c r="U439" s="77"/>
      <c r="V439" s="77"/>
      <c r="W439" s="1"/>
      <c r="X439" s="46" t="str">
        <f t="shared" si="86"/>
        <v/>
      </c>
      <c r="Y439" s="46" t="str">
        <f>IF(NOT(AND(LEFT(R439,1)="L",R439&lt;&gt;"LIGNE")),"",IF(UPPER(TRIM(W439))="QS","Qt. suffisante",IF(AJ439="","",IF(AF439="MASSE",IF(AJ439&gt;=1,"Kg","g"),IF(AF439="VOLUME",IF(AJ439&gt;=1,"L","cl"),IFERROR(VLOOKUP(UPPER(TRIM(V439)),AP4:AS49,4,FALSE),V439))))))</f>
        <v/>
      </c>
      <c r="Z439" s="78" t="str">
        <f t="shared" si="87"/>
        <v/>
      </c>
      <c r="AA439" s="45" t="str">
        <f>IF(NOT(AND(LEFT(R439,1)="L",R439&lt;&gt;"LIGNE")),"",IF(UPPER(TRIM(W439))="QS","Qt. suffisante",IF(AI439="","",IF(AF439="MASSE",IF(AI439&gt;=1,"Kg","g"),IF(AF439="VOLUME",IF(AI439&gt;=1,"L","cl"),IFERROR(VLOOKUP(UPPER(TRIM(V439)),AP4:AS49,4,FALSE),V439))))))</f>
        <v/>
      </c>
      <c r="AB439" s="47" t="str">
        <f t="shared" si="83"/>
        <v/>
      </c>
      <c r="AC439" s="47" t="str">
        <f t="shared" si="84"/>
        <v/>
      </c>
      <c r="AD439" s="47" t="str">
        <f t="shared" si="88"/>
        <v/>
      </c>
      <c r="AE439" s="1"/>
      <c r="AF439" s="48" t="str">
        <f>IF(NOT(AND(LEFT(R439,1)="L",R439&lt;&gt;"LIGNE")),"",IFERROR(VLOOKUP(UPPER(TRIM(V439)),AP4:AS49,2,FALSE),""))</f>
        <v/>
      </c>
      <c r="AG439" s="49" t="str">
        <f>IF(NOT(AND(LEFT(R439,1)="L",R439&lt;&gt;"LIGNE")),"",IFERROR(VLOOKUP(UPPER(TRIM(V439)),AP4:AS49,3,FALSE),""))</f>
        <v/>
      </c>
      <c r="AH439" s="49" t="str">
        <f t="shared" si="85"/>
        <v/>
      </c>
      <c r="AI439" s="49" t="str">
        <f t="shared" si="89"/>
        <v/>
      </c>
      <c r="AJ439" s="49" t="str">
        <f t="shared" si="90"/>
        <v/>
      </c>
      <c r="AK439" s="40" t="str">
        <f>IF(R439="RECETTE","",IF(R439="PRINCIPAL AUTEUR",IF(OR(S439="",T439="",V439="",W439="",S439=0),"",IFERROR(IF(OR(VLOOKUP(UPPER(TRIM(SUBSTITUTE(T439,CHAR(160)," "))),AP4:AS49,2,FALSE)&lt;&gt;VLOOKUP(UPPER(TRIM(SUBSTITUTE(W439,CHAR(160)," "))),AP4:AS49,2,FALSE),AND(VLOOKUP(UPPER(TRIM(SUBSTITUTE(T439,CHAR(160)," "))),AP4:AS49,2,FALSE)="AUTRE",UPPER(TRIM(SUBSTITUTE(T439,CHAR(160)," ")))&lt;&gt;UPPER(TRIM(SUBSTITUTE(W439,CHAR(160)," "))))),"",(V439*VLOOKUP(UPPER(TRIM(SUBSTITUTE(W439,CHAR(160)," "))),AP4:AS49,3,FALSE))/(S439*VLOOKUP(UPPER(TRIM(SUBSTITUTE(T439,CHAR(160)," "))),AP4:AS49,3,FALSE))),"")),IFERROR(AK438,"")))</f>
        <v/>
      </c>
      <c r="AL439" s="40" t="str">
        <f t="shared" si="91"/>
        <v/>
      </c>
      <c r="AM439" s="50">
        <f t="shared" si="92"/>
        <v>0</v>
      </c>
      <c r="AN439" s="1"/>
      <c r="AO439" s="1"/>
      <c r="AP439" s="64" t="s">
        <v>49</v>
      </c>
      <c r="AQ439" s="1"/>
      <c r="AR439" s="1"/>
      <c r="AS439" s="1"/>
      <c r="BJ439" s="229">
        <v>1</v>
      </c>
    </row>
    <row r="440" spans="2:62" ht="20.100000000000001" customHeight="1" x14ac:dyDescent="0.25">
      <c r="B440" s="178">
        <f t="shared" si="93"/>
        <v>0</v>
      </c>
      <c r="C440" s="156"/>
      <c r="D440" s="157"/>
      <c r="E440" s="157"/>
      <c r="F440" s="157"/>
      <c r="G440" s="157"/>
      <c r="H440" s="157"/>
      <c r="I440" s="158"/>
      <c r="K440" s="255" t="str">
        <f t="shared" si="82"/>
        <v>►</v>
      </c>
      <c r="L440" s="341"/>
      <c r="M440" s="341"/>
      <c r="N440" s="341"/>
      <c r="O440" s="341"/>
      <c r="P440" s="341"/>
      <c r="Q440" s="1"/>
      <c r="R440" s="1"/>
      <c r="S440" s="77"/>
      <c r="T440" s="77"/>
      <c r="U440" s="77"/>
      <c r="V440" s="77"/>
      <c r="W440" s="1"/>
      <c r="X440" s="46" t="str">
        <f t="shared" si="86"/>
        <v/>
      </c>
      <c r="Y440" s="46" t="str">
        <f>IF(NOT(AND(LEFT(R440,1)="L",R440&lt;&gt;"LIGNE")),"",IF(UPPER(TRIM(W440))="QS","Qt. suffisante",IF(AJ440="","",IF(AF440="MASSE",IF(AJ440&gt;=1,"Kg","g"),IF(AF440="VOLUME",IF(AJ440&gt;=1,"L","cl"),IFERROR(VLOOKUP(UPPER(TRIM(V440)),AP4:AS49,4,FALSE),V440))))))</f>
        <v/>
      </c>
      <c r="Z440" s="78" t="str">
        <f t="shared" si="87"/>
        <v/>
      </c>
      <c r="AA440" s="45" t="str">
        <f>IF(NOT(AND(LEFT(R440,1)="L",R440&lt;&gt;"LIGNE")),"",IF(UPPER(TRIM(W440))="QS","Qt. suffisante",IF(AI440="","",IF(AF440="MASSE",IF(AI440&gt;=1,"Kg","g"),IF(AF440="VOLUME",IF(AI440&gt;=1,"L","cl"),IFERROR(VLOOKUP(UPPER(TRIM(V440)),AP4:AS49,4,FALSE),V440))))))</f>
        <v/>
      </c>
      <c r="AB440" s="47" t="str">
        <f t="shared" si="83"/>
        <v/>
      </c>
      <c r="AC440" s="47" t="str">
        <f t="shared" si="84"/>
        <v/>
      </c>
      <c r="AD440" s="47" t="str">
        <f t="shared" si="88"/>
        <v/>
      </c>
      <c r="AE440" s="1"/>
      <c r="AF440" s="48" t="str">
        <f>IF(NOT(AND(LEFT(R440,1)="L",R440&lt;&gt;"LIGNE")),"",IFERROR(VLOOKUP(UPPER(TRIM(V440)),AP4:AS49,2,FALSE),""))</f>
        <v/>
      </c>
      <c r="AG440" s="49" t="str">
        <f>IF(NOT(AND(LEFT(R440,1)="L",R440&lt;&gt;"LIGNE")),"",IFERROR(VLOOKUP(UPPER(TRIM(V440)),AP4:AS49,3,FALSE),""))</f>
        <v/>
      </c>
      <c r="AH440" s="49" t="str">
        <f t="shared" si="85"/>
        <v/>
      </c>
      <c r="AI440" s="49" t="str">
        <f t="shared" si="89"/>
        <v/>
      </c>
      <c r="AJ440" s="49" t="str">
        <f t="shared" si="90"/>
        <v/>
      </c>
      <c r="AK440" s="40" t="str">
        <f>IF(R440="RECETTE","",IF(R440="PRINCIPAL AUTEUR",IF(OR(S440="",T440="",V440="",W440="",S440=0),"",IFERROR(IF(OR(VLOOKUP(UPPER(TRIM(SUBSTITUTE(T440,CHAR(160)," "))),AP4:AS49,2,FALSE)&lt;&gt;VLOOKUP(UPPER(TRIM(SUBSTITUTE(W440,CHAR(160)," "))),AP4:AS49,2,FALSE),AND(VLOOKUP(UPPER(TRIM(SUBSTITUTE(T440,CHAR(160)," "))),AP4:AS49,2,FALSE)="AUTRE",UPPER(TRIM(SUBSTITUTE(T440,CHAR(160)," ")))&lt;&gt;UPPER(TRIM(SUBSTITUTE(W440,CHAR(160)," "))))),"",(V440*VLOOKUP(UPPER(TRIM(SUBSTITUTE(W440,CHAR(160)," "))),AP4:AS49,3,FALSE))/(S440*VLOOKUP(UPPER(TRIM(SUBSTITUTE(T440,CHAR(160)," "))),AP4:AS49,3,FALSE))),"")),IFERROR(AK439,"")))</f>
        <v/>
      </c>
      <c r="AL440" s="40" t="str">
        <f t="shared" si="91"/>
        <v/>
      </c>
      <c r="AM440" s="50">
        <f t="shared" si="92"/>
        <v>0</v>
      </c>
      <c r="AN440" s="1"/>
      <c r="AO440" s="1"/>
      <c r="AP440" s="64" t="s">
        <v>439</v>
      </c>
      <c r="AQ440" s="1"/>
      <c r="AR440" s="1"/>
      <c r="AS440" s="1"/>
      <c r="BJ440" s="229">
        <v>1</v>
      </c>
    </row>
    <row r="441" spans="2:62" ht="20.100000000000001" customHeight="1" x14ac:dyDescent="0.25">
      <c r="B441" s="178">
        <f t="shared" si="93"/>
        <v>0</v>
      </c>
      <c r="C441" s="156"/>
      <c r="D441" s="157"/>
      <c r="E441" s="157"/>
      <c r="F441" s="157"/>
      <c r="G441" s="157"/>
      <c r="H441" s="157"/>
      <c r="I441" s="158"/>
      <c r="K441" s="255" t="str">
        <f t="shared" si="82"/>
        <v>►</v>
      </c>
      <c r="L441" s="341"/>
      <c r="M441" s="341"/>
      <c r="N441" s="341"/>
      <c r="O441" s="341"/>
      <c r="P441" s="341"/>
      <c r="Q441" s="1"/>
      <c r="R441" s="1"/>
      <c r="S441" s="77"/>
      <c r="T441" s="77"/>
      <c r="U441" s="77"/>
      <c r="V441" s="77"/>
      <c r="W441" s="1"/>
      <c r="X441" s="46" t="str">
        <f t="shared" si="86"/>
        <v/>
      </c>
      <c r="Y441" s="46" t="str">
        <f>IF(NOT(AND(LEFT(R441,1)="L",R441&lt;&gt;"LIGNE")),"",IF(UPPER(TRIM(W441))="QS","Qt. suffisante",IF(AJ441="","",IF(AF441="MASSE",IF(AJ441&gt;=1,"Kg","g"),IF(AF441="VOLUME",IF(AJ441&gt;=1,"L","cl"),IFERROR(VLOOKUP(UPPER(TRIM(V441)),AP4:AS49,4,FALSE),V441))))))</f>
        <v/>
      </c>
      <c r="Z441" s="78" t="str">
        <f t="shared" si="87"/>
        <v/>
      </c>
      <c r="AA441" s="45" t="str">
        <f>IF(NOT(AND(LEFT(R441,1)="L",R441&lt;&gt;"LIGNE")),"",IF(UPPER(TRIM(W441))="QS","Qt. suffisante",IF(AI441="","",IF(AF441="MASSE",IF(AI441&gt;=1,"Kg","g"),IF(AF441="VOLUME",IF(AI441&gt;=1,"L","cl"),IFERROR(VLOOKUP(UPPER(TRIM(V441)),AP4:AS49,4,FALSE),V441))))))</f>
        <v/>
      </c>
      <c r="AB441" s="47" t="str">
        <f t="shared" si="83"/>
        <v/>
      </c>
      <c r="AC441" s="47" t="str">
        <f t="shared" si="84"/>
        <v/>
      </c>
      <c r="AD441" s="47" t="str">
        <f t="shared" si="88"/>
        <v/>
      </c>
      <c r="AE441" s="1"/>
      <c r="AF441" s="48" t="str">
        <f>IF(NOT(AND(LEFT(R441,1)="L",R441&lt;&gt;"LIGNE")),"",IFERROR(VLOOKUP(UPPER(TRIM(V441)),AP4:AS49,2,FALSE),""))</f>
        <v/>
      </c>
      <c r="AG441" s="49" t="str">
        <f>IF(NOT(AND(LEFT(R441,1)="L",R441&lt;&gt;"LIGNE")),"",IFERROR(VLOOKUP(UPPER(TRIM(V441)),AP4:AS49,3,FALSE),""))</f>
        <v/>
      </c>
      <c r="AH441" s="49" t="str">
        <f t="shared" si="85"/>
        <v/>
      </c>
      <c r="AI441" s="49" t="str">
        <f t="shared" si="89"/>
        <v/>
      </c>
      <c r="AJ441" s="49" t="str">
        <f t="shared" si="90"/>
        <v/>
      </c>
      <c r="AK441" s="40" t="str">
        <f>IF(R441="RECETTE","",IF(R441="PRINCIPAL AUTEUR",IF(OR(S441="",T441="",V441="",W441="",S441=0),"",IFERROR(IF(OR(VLOOKUP(UPPER(TRIM(SUBSTITUTE(T441,CHAR(160)," "))),AP4:AS49,2,FALSE)&lt;&gt;VLOOKUP(UPPER(TRIM(SUBSTITUTE(W441,CHAR(160)," "))),AP4:AS49,2,FALSE),AND(VLOOKUP(UPPER(TRIM(SUBSTITUTE(T441,CHAR(160)," "))),AP4:AS49,2,FALSE)="AUTRE",UPPER(TRIM(SUBSTITUTE(T441,CHAR(160)," ")))&lt;&gt;UPPER(TRIM(SUBSTITUTE(W441,CHAR(160)," "))))),"",(V441*VLOOKUP(UPPER(TRIM(SUBSTITUTE(W441,CHAR(160)," "))),AP4:AS49,3,FALSE))/(S441*VLOOKUP(UPPER(TRIM(SUBSTITUTE(T441,CHAR(160)," "))),AP4:AS49,3,FALSE))),"")),IFERROR(AK440,"")))</f>
        <v/>
      </c>
      <c r="AL441" s="40" t="str">
        <f t="shared" si="91"/>
        <v/>
      </c>
      <c r="AM441" s="50">
        <f t="shared" si="92"/>
        <v>0</v>
      </c>
      <c r="AN441" s="1"/>
      <c r="AO441" s="1"/>
      <c r="AP441" s="64" t="s">
        <v>52</v>
      </c>
      <c r="AQ441" s="1"/>
      <c r="AR441" s="1"/>
      <c r="AS441" s="1"/>
      <c r="BJ441" s="229">
        <v>1</v>
      </c>
    </row>
    <row r="442" spans="2:62" ht="20.100000000000001" customHeight="1" x14ac:dyDescent="0.25">
      <c r="B442" s="178">
        <f t="shared" si="93"/>
        <v>0</v>
      </c>
      <c r="C442" s="156"/>
      <c r="D442" s="157"/>
      <c r="E442" s="157"/>
      <c r="F442" s="157"/>
      <c r="G442" s="157"/>
      <c r="H442" s="157"/>
      <c r="I442" s="158"/>
      <c r="K442" s="255" t="str">
        <f t="shared" si="82"/>
        <v>►</v>
      </c>
      <c r="L442" s="341"/>
      <c r="M442" s="341"/>
      <c r="N442" s="341"/>
      <c r="O442" s="341"/>
      <c r="P442" s="341"/>
      <c r="Q442" s="1"/>
      <c r="R442" s="1"/>
      <c r="S442" s="77"/>
      <c r="T442" s="77"/>
      <c r="U442" s="77"/>
      <c r="V442" s="77"/>
      <c r="W442" s="1"/>
      <c r="X442" s="46" t="str">
        <f t="shared" si="86"/>
        <v/>
      </c>
      <c r="Y442" s="46" t="str">
        <f>IF(NOT(AND(LEFT(R442,1)="L",R442&lt;&gt;"LIGNE")),"",IF(UPPER(TRIM(W442))="QS","Qt. suffisante",IF(AJ442="","",IF(AF442="MASSE",IF(AJ442&gt;=1,"Kg","g"),IF(AF442="VOLUME",IF(AJ442&gt;=1,"L","cl"),IFERROR(VLOOKUP(UPPER(TRIM(V442)),AP4:AS49,4,FALSE),V442))))))</f>
        <v/>
      </c>
      <c r="Z442" s="78" t="str">
        <f t="shared" si="87"/>
        <v/>
      </c>
      <c r="AA442" s="45" t="str">
        <f>IF(NOT(AND(LEFT(R442,1)="L",R442&lt;&gt;"LIGNE")),"",IF(UPPER(TRIM(W442))="QS","Qt. suffisante",IF(AI442="","",IF(AF442="MASSE",IF(AI442&gt;=1,"Kg","g"),IF(AF442="VOLUME",IF(AI442&gt;=1,"L","cl"),IFERROR(VLOOKUP(UPPER(TRIM(V442)),AP4:AS49,4,FALSE),V442))))))</f>
        <v/>
      </c>
      <c r="AB442" s="47" t="str">
        <f t="shared" si="83"/>
        <v/>
      </c>
      <c r="AC442" s="47" t="str">
        <f t="shared" si="84"/>
        <v/>
      </c>
      <c r="AD442" s="47" t="str">
        <f t="shared" si="88"/>
        <v/>
      </c>
      <c r="AE442" s="1"/>
      <c r="AF442" s="48" t="str">
        <f>IF(NOT(AND(LEFT(R442,1)="L",R442&lt;&gt;"LIGNE")),"",IFERROR(VLOOKUP(UPPER(TRIM(V442)),AP4:AS49,2,FALSE),""))</f>
        <v/>
      </c>
      <c r="AG442" s="49" t="str">
        <f>IF(NOT(AND(LEFT(R442,1)="L",R442&lt;&gt;"LIGNE")),"",IFERROR(VLOOKUP(UPPER(TRIM(V442)),AP4:AS49,3,FALSE),""))</f>
        <v/>
      </c>
      <c r="AH442" s="49" t="str">
        <f t="shared" si="85"/>
        <v/>
      </c>
      <c r="AI442" s="49" t="str">
        <f t="shared" si="89"/>
        <v/>
      </c>
      <c r="AJ442" s="49" t="str">
        <f t="shared" si="90"/>
        <v/>
      </c>
      <c r="AK442" s="40" t="str">
        <f>IF(R442="RECETTE","",IF(R442="PRINCIPAL AUTEUR",IF(OR(S442="",T442="",V442="",W442="",S442=0),"",IFERROR(IF(OR(VLOOKUP(UPPER(TRIM(SUBSTITUTE(T442,CHAR(160)," "))),AP4:AS49,2,FALSE)&lt;&gt;VLOOKUP(UPPER(TRIM(SUBSTITUTE(W442,CHAR(160)," "))),AP4:AS49,2,FALSE),AND(VLOOKUP(UPPER(TRIM(SUBSTITUTE(T442,CHAR(160)," "))),AP4:AS49,2,FALSE)="AUTRE",UPPER(TRIM(SUBSTITUTE(T442,CHAR(160)," ")))&lt;&gt;UPPER(TRIM(SUBSTITUTE(W442,CHAR(160)," "))))),"",(V442*VLOOKUP(UPPER(TRIM(SUBSTITUTE(W442,CHAR(160)," "))),AP4:AS49,3,FALSE))/(S442*VLOOKUP(UPPER(TRIM(SUBSTITUTE(T442,CHAR(160)," "))),AP4:AS49,3,FALSE))),"")),IFERROR(AK441,"")))</f>
        <v/>
      </c>
      <c r="AL442" s="40" t="str">
        <f t="shared" si="91"/>
        <v/>
      </c>
      <c r="AM442" s="50">
        <f t="shared" si="92"/>
        <v>0</v>
      </c>
      <c r="AN442" s="1"/>
      <c r="AO442" s="1"/>
      <c r="AP442" s="64" t="s">
        <v>440</v>
      </c>
      <c r="AQ442" s="1"/>
      <c r="AR442" s="1"/>
      <c r="AS442" s="1"/>
      <c r="BJ442" s="229">
        <v>1</v>
      </c>
    </row>
    <row r="443" spans="2:62" ht="20.100000000000001" customHeight="1" x14ac:dyDescent="0.25">
      <c r="B443" s="178">
        <f t="shared" si="93"/>
        <v>0</v>
      </c>
      <c r="C443" s="156"/>
      <c r="D443" s="157"/>
      <c r="E443" s="157"/>
      <c r="F443" s="157"/>
      <c r="G443" s="157"/>
      <c r="H443" s="157"/>
      <c r="I443" s="158"/>
      <c r="K443" s="255" t="str">
        <f t="shared" si="82"/>
        <v>►</v>
      </c>
      <c r="L443" s="341"/>
      <c r="M443" s="341"/>
      <c r="N443" s="341"/>
      <c r="O443" s="341"/>
      <c r="P443" s="341"/>
      <c r="Q443" s="1"/>
      <c r="R443" s="1"/>
      <c r="S443" s="77"/>
      <c r="T443" s="77"/>
      <c r="U443" s="77"/>
      <c r="V443" s="77"/>
      <c r="W443" s="1"/>
      <c r="X443" s="46" t="str">
        <f t="shared" si="86"/>
        <v/>
      </c>
      <c r="Y443" s="46" t="str">
        <f>IF(NOT(AND(LEFT(R443,1)="L",R443&lt;&gt;"LIGNE")),"",IF(UPPER(TRIM(W443))="QS","Qt. suffisante",IF(AJ443="","",IF(AF443="MASSE",IF(AJ443&gt;=1,"Kg","g"),IF(AF443="VOLUME",IF(AJ443&gt;=1,"L","cl"),IFERROR(VLOOKUP(UPPER(TRIM(V443)),AP4:AS49,4,FALSE),V443))))))</f>
        <v/>
      </c>
      <c r="Z443" s="78" t="str">
        <f t="shared" si="87"/>
        <v/>
      </c>
      <c r="AA443" s="45" t="str">
        <f>IF(NOT(AND(LEFT(R443,1)="L",R443&lt;&gt;"LIGNE")),"",IF(UPPER(TRIM(W443))="QS","Qt. suffisante",IF(AI443="","",IF(AF443="MASSE",IF(AI443&gt;=1,"Kg","g"),IF(AF443="VOLUME",IF(AI443&gt;=1,"L","cl"),IFERROR(VLOOKUP(UPPER(TRIM(V443)),AP4:AS49,4,FALSE),V443))))))</f>
        <v/>
      </c>
      <c r="AB443" s="47" t="str">
        <f t="shared" si="83"/>
        <v/>
      </c>
      <c r="AC443" s="47" t="str">
        <f t="shared" si="84"/>
        <v/>
      </c>
      <c r="AD443" s="47" t="str">
        <f t="shared" si="88"/>
        <v/>
      </c>
      <c r="AE443" s="1"/>
      <c r="AF443" s="48" t="str">
        <f>IF(NOT(AND(LEFT(R443,1)="L",R443&lt;&gt;"LIGNE")),"",IFERROR(VLOOKUP(UPPER(TRIM(V443)),AP4:AS49,2,FALSE),""))</f>
        <v/>
      </c>
      <c r="AG443" s="49" t="str">
        <f>IF(NOT(AND(LEFT(R443,1)="L",R443&lt;&gt;"LIGNE")),"",IFERROR(VLOOKUP(UPPER(TRIM(V443)),AP4:AS49,3,FALSE),""))</f>
        <v/>
      </c>
      <c r="AH443" s="49" t="str">
        <f t="shared" si="85"/>
        <v/>
      </c>
      <c r="AI443" s="49" t="str">
        <f t="shared" si="89"/>
        <v/>
      </c>
      <c r="AJ443" s="49" t="str">
        <f t="shared" si="90"/>
        <v/>
      </c>
      <c r="AK443" s="40" t="str">
        <f>IF(R443="RECETTE","",IF(R443="PRINCIPAL AUTEUR",IF(OR(S443="",T443="",V443="",W443="",S443=0),"",IFERROR(IF(OR(VLOOKUP(UPPER(TRIM(SUBSTITUTE(T443,CHAR(160)," "))),AP4:AS49,2,FALSE)&lt;&gt;VLOOKUP(UPPER(TRIM(SUBSTITUTE(W443,CHAR(160)," "))),AP4:AS49,2,FALSE),AND(VLOOKUP(UPPER(TRIM(SUBSTITUTE(T443,CHAR(160)," "))),AP4:AS49,2,FALSE)="AUTRE",UPPER(TRIM(SUBSTITUTE(T443,CHAR(160)," ")))&lt;&gt;UPPER(TRIM(SUBSTITUTE(W443,CHAR(160)," "))))),"",(V443*VLOOKUP(UPPER(TRIM(SUBSTITUTE(W443,CHAR(160)," "))),AP4:AS49,3,FALSE))/(S443*VLOOKUP(UPPER(TRIM(SUBSTITUTE(T443,CHAR(160)," "))),AP4:AS49,3,FALSE))),"")),IFERROR(AK442,"")))</f>
        <v/>
      </c>
      <c r="AL443" s="40" t="str">
        <f t="shared" si="91"/>
        <v/>
      </c>
      <c r="AM443" s="50">
        <f t="shared" si="92"/>
        <v>0</v>
      </c>
      <c r="AN443" s="1"/>
      <c r="AO443" s="1"/>
      <c r="AP443" s="64" t="s">
        <v>441</v>
      </c>
      <c r="AQ443" s="1"/>
      <c r="AR443" s="1"/>
      <c r="AS443" s="1"/>
      <c r="BJ443" s="229">
        <v>1</v>
      </c>
    </row>
    <row r="444" spans="2:62" ht="20.100000000000001" customHeight="1" x14ac:dyDescent="0.25">
      <c r="B444" s="178">
        <f t="shared" si="93"/>
        <v>0</v>
      </c>
      <c r="C444" s="156"/>
      <c r="D444" s="157"/>
      <c r="E444" s="157"/>
      <c r="F444" s="157"/>
      <c r="G444" s="157"/>
      <c r="H444" s="157"/>
      <c r="I444" s="158"/>
      <c r="K444" s="255" t="str">
        <f t="shared" si="82"/>
        <v>►</v>
      </c>
      <c r="L444" s="341"/>
      <c r="M444" s="341"/>
      <c r="N444" s="341"/>
      <c r="O444" s="341"/>
      <c r="P444" s="341"/>
      <c r="Q444" s="1"/>
      <c r="R444" s="1"/>
      <c r="S444" s="77"/>
      <c r="T444" s="77"/>
      <c r="U444" s="77"/>
      <c r="V444" s="77"/>
      <c r="W444" s="1"/>
      <c r="X444" s="46" t="str">
        <f t="shared" si="86"/>
        <v/>
      </c>
      <c r="Y444" s="46" t="str">
        <f>IF(NOT(AND(LEFT(R444,1)="L",R444&lt;&gt;"LIGNE")),"",IF(UPPER(TRIM(W444))="QS","Qt. suffisante",IF(AJ444="","",IF(AF444="MASSE",IF(AJ444&gt;=1,"Kg","g"),IF(AF444="VOLUME",IF(AJ444&gt;=1,"L","cl"),IFERROR(VLOOKUP(UPPER(TRIM(V444)),AP4:AS49,4,FALSE),V444))))))</f>
        <v/>
      </c>
      <c r="Z444" s="78" t="str">
        <f t="shared" si="87"/>
        <v/>
      </c>
      <c r="AA444" s="45" t="str">
        <f>IF(NOT(AND(LEFT(R444,1)="L",R444&lt;&gt;"LIGNE")),"",IF(UPPER(TRIM(W444))="QS","Qt. suffisante",IF(AI444="","",IF(AF444="MASSE",IF(AI444&gt;=1,"Kg","g"),IF(AF444="VOLUME",IF(AI444&gt;=1,"L","cl"),IFERROR(VLOOKUP(UPPER(TRIM(V444)),AP4:AS49,4,FALSE),V444))))))</f>
        <v/>
      </c>
      <c r="AB444" s="47" t="str">
        <f t="shared" si="83"/>
        <v/>
      </c>
      <c r="AC444" s="47" t="str">
        <f t="shared" si="84"/>
        <v/>
      </c>
      <c r="AD444" s="47" t="str">
        <f t="shared" si="88"/>
        <v/>
      </c>
      <c r="AE444" s="1"/>
      <c r="AF444" s="48" t="str">
        <f>IF(NOT(AND(LEFT(R444,1)="L",R444&lt;&gt;"LIGNE")),"",IFERROR(VLOOKUP(UPPER(TRIM(V444)),AP4:AS49,2,FALSE),""))</f>
        <v/>
      </c>
      <c r="AG444" s="49" t="str">
        <f>IF(NOT(AND(LEFT(R444,1)="L",R444&lt;&gt;"LIGNE")),"",IFERROR(VLOOKUP(UPPER(TRIM(V444)),AP4:AS49,3,FALSE),""))</f>
        <v/>
      </c>
      <c r="AH444" s="49" t="str">
        <f t="shared" si="85"/>
        <v/>
      </c>
      <c r="AI444" s="49" t="str">
        <f t="shared" si="89"/>
        <v/>
      </c>
      <c r="AJ444" s="49" t="str">
        <f t="shared" si="90"/>
        <v/>
      </c>
      <c r="AK444" s="40" t="str">
        <f>IF(R444="RECETTE","",IF(R444="PRINCIPAL AUTEUR",IF(OR(S444="",T444="",V444="",W444="",S444=0),"",IFERROR(IF(OR(VLOOKUP(UPPER(TRIM(SUBSTITUTE(T444,CHAR(160)," "))),AP4:AS49,2,FALSE)&lt;&gt;VLOOKUP(UPPER(TRIM(SUBSTITUTE(W444,CHAR(160)," "))),AP4:AS49,2,FALSE),AND(VLOOKUP(UPPER(TRIM(SUBSTITUTE(T444,CHAR(160)," "))),AP4:AS49,2,FALSE)="AUTRE",UPPER(TRIM(SUBSTITUTE(T444,CHAR(160)," ")))&lt;&gt;UPPER(TRIM(SUBSTITUTE(W444,CHAR(160)," "))))),"",(V444*VLOOKUP(UPPER(TRIM(SUBSTITUTE(W444,CHAR(160)," "))),AP4:AS49,3,FALSE))/(S444*VLOOKUP(UPPER(TRIM(SUBSTITUTE(T444,CHAR(160)," "))),AP4:AS49,3,FALSE))),"")),IFERROR(AK443,"")))</f>
        <v/>
      </c>
      <c r="AL444" s="40" t="str">
        <f t="shared" si="91"/>
        <v/>
      </c>
      <c r="AM444" s="50">
        <f t="shared" si="92"/>
        <v>0</v>
      </c>
      <c r="AN444" s="1"/>
      <c r="AO444" s="1"/>
      <c r="AP444" s="64" t="s">
        <v>442</v>
      </c>
      <c r="AQ444" s="1"/>
      <c r="AR444" s="1"/>
      <c r="AS444" s="1"/>
      <c r="BJ444" s="229">
        <v>1</v>
      </c>
    </row>
    <row r="445" spans="2:62" ht="20.100000000000001" customHeight="1" x14ac:dyDescent="0.25">
      <c r="B445" s="178">
        <f t="shared" si="93"/>
        <v>0</v>
      </c>
      <c r="C445" s="156"/>
      <c r="D445" s="157"/>
      <c r="E445" s="157"/>
      <c r="F445" s="157"/>
      <c r="G445" s="157"/>
      <c r="H445" s="157"/>
      <c r="I445" s="158"/>
      <c r="K445" s="255" t="str">
        <f t="shared" ref="K445:K508" si="94">IF(OR(S445&lt;&gt;"",T445&lt;&gt;"",U445&lt;&gt;"",V445&lt;&gt;""),"A","►")</f>
        <v>►</v>
      </c>
      <c r="L445" s="341"/>
      <c r="M445" s="341"/>
      <c r="N445" s="341"/>
      <c r="O445" s="341"/>
      <c r="P445" s="341"/>
      <c r="Q445" s="1"/>
      <c r="R445" s="1"/>
      <c r="S445" s="77"/>
      <c r="T445" s="77"/>
      <c r="U445" s="77"/>
      <c r="V445" s="77"/>
      <c r="W445" s="1"/>
      <c r="X445" s="46" t="str">
        <f t="shared" si="86"/>
        <v/>
      </c>
      <c r="Y445" s="46" t="str">
        <f>IF(NOT(AND(LEFT(R445,1)="L",R445&lt;&gt;"LIGNE")),"",IF(UPPER(TRIM(W445))="QS","Qt. suffisante",IF(AJ445="","",IF(AF445="MASSE",IF(AJ445&gt;=1,"Kg","g"),IF(AF445="VOLUME",IF(AJ445&gt;=1,"L","cl"),IFERROR(VLOOKUP(UPPER(TRIM(V445)),AP4:AS49,4,FALSE),V445))))))</f>
        <v/>
      </c>
      <c r="Z445" s="78" t="str">
        <f t="shared" si="87"/>
        <v/>
      </c>
      <c r="AA445" s="45" t="str">
        <f>IF(NOT(AND(LEFT(R445,1)="L",R445&lt;&gt;"LIGNE")),"",IF(UPPER(TRIM(W445))="QS","Qt. suffisante",IF(AI445="","",IF(AF445="MASSE",IF(AI445&gt;=1,"Kg","g"),IF(AF445="VOLUME",IF(AI445&gt;=1,"L","cl"),IFERROR(VLOOKUP(UPPER(TRIM(V445)),AP4:AS49,4,FALSE),V445))))))</f>
        <v/>
      </c>
      <c r="AB445" s="47" t="str">
        <f t="shared" ref="AB445:AB508" si="95">IF(R445="PRINCIPAL AUTEUR",IF(OR(S445="",T445="",V445="",W445=""),"À COMPLÉTER",IF(OR(AC445="",AD445=""),"UNITÉ ?",IF(OR(AC445&lt;&gt;AD445,AND(AC445="AUTRE",UPPER(TRIM(SUBSTITUTE(T445,CHAR(160)," ")))&lt;&gt;UPPER(TRIM(SUBSTITUTE(W445,CHAR(160)," "))))),"UNITÉS INCOMPATIBLES","OK"))),IF(NOT(AND(LEFT(R445,1)="L",R445&lt;&gt;"LIGNE")),"",IF(AND(W445&lt;&gt;"",UPPER(TRIM(W445))&lt;&gt;"F",UPPER(TRIM(W445))&lt;&gt;"QS"),"RÈGLE ?",IF(UPPER(TRIM(W445))="QS","OK",IF(NOT(ISNUMBER(U445)),"QUANTITÉ ?",IF(V445="","UNITÉ ?",IF(COUNTIF($AP$4:$AP$49,UPPER(TRIM(V445)))=0,"UNITÉ ?","OK")))))))</f>
        <v/>
      </c>
      <c r="AC445" s="47" t="str">
        <f t="shared" ref="AC445:AC508" si="96">IF(R445&lt;&gt;"PRINCIPAL AUTEUR","",IFERROR(VLOOKUP(UPPER(TRIM(SUBSTITUTE(T445,CHAR(160)," "))),$AP$4:$AS$49,2,FALSE),""))</f>
        <v/>
      </c>
      <c r="AD445" s="47" t="str">
        <f t="shared" si="88"/>
        <v/>
      </c>
      <c r="AE445" s="1"/>
      <c r="AF445" s="48" t="str">
        <f>IF(NOT(AND(LEFT(R445,1)="L",R445&lt;&gt;"LIGNE")),"",IFERROR(VLOOKUP(UPPER(TRIM(V445)),AP4:AS49,2,FALSE),""))</f>
        <v/>
      </c>
      <c r="AG445" s="49" t="str">
        <f>IF(NOT(AND(LEFT(R445,1)="L",R445&lt;&gt;"LIGNE")),"",IFERROR(VLOOKUP(UPPER(TRIM(V445)),AP4:AS49,3,FALSE),""))</f>
        <v/>
      </c>
      <c r="AH445" s="49" t="str">
        <f t="shared" ref="AH445:AH508" si="97">IF(NOT(AND(LEFT(R445,1)="L",R445&lt;&gt;"LIGNE")),"",IF(UPPER(TRIM(W445))="QS","",IF(OR(T445="",U445="",AG445=""),"",U445*AG445)))</f>
        <v/>
      </c>
      <c r="AI445" s="49" t="str">
        <f t="shared" si="89"/>
        <v/>
      </c>
      <c r="AJ445" s="49" t="str">
        <f t="shared" si="90"/>
        <v/>
      </c>
      <c r="AK445" s="40" t="str">
        <f>IF(R445="RECETTE","",IF(R445="PRINCIPAL AUTEUR",IF(OR(S445="",T445="",V445="",W445="",S445=0),"",IFERROR(IF(OR(VLOOKUP(UPPER(TRIM(SUBSTITUTE(T445,CHAR(160)," "))),AP4:AS49,2,FALSE)&lt;&gt;VLOOKUP(UPPER(TRIM(SUBSTITUTE(W445,CHAR(160)," "))),AP4:AS49,2,FALSE),AND(VLOOKUP(UPPER(TRIM(SUBSTITUTE(T445,CHAR(160)," "))),AP4:AS49,2,FALSE)="AUTRE",UPPER(TRIM(SUBSTITUTE(T445,CHAR(160)," ")))&lt;&gt;UPPER(TRIM(SUBSTITUTE(W445,CHAR(160)," "))))),"",(V445*VLOOKUP(UPPER(TRIM(SUBSTITUTE(W445,CHAR(160)," "))),AP4:AS49,3,FALSE))/(S445*VLOOKUP(UPPER(TRIM(SUBSTITUTE(T445,CHAR(160)," "))),AP4:AS49,3,FALSE))),"")),IFERROR(AK444,"")))</f>
        <v/>
      </c>
      <c r="AL445" s="40" t="str">
        <f t="shared" si="91"/>
        <v/>
      </c>
      <c r="AM445" s="50">
        <f t="shared" si="92"/>
        <v>0</v>
      </c>
      <c r="AN445" s="1"/>
      <c r="AO445" s="1"/>
      <c r="AP445" s="64" t="s">
        <v>443</v>
      </c>
      <c r="AQ445" s="1"/>
      <c r="AR445" s="1"/>
      <c r="AS445" s="1"/>
      <c r="BJ445" s="229">
        <v>1</v>
      </c>
    </row>
    <row r="446" spans="2:62" ht="20.100000000000001" customHeight="1" x14ac:dyDescent="0.25">
      <c r="B446" s="178">
        <f t="shared" si="93"/>
        <v>0</v>
      </c>
      <c r="C446" s="156"/>
      <c r="D446" s="157"/>
      <c r="E446" s="157"/>
      <c r="F446" s="157"/>
      <c r="G446" s="157"/>
      <c r="H446" s="157"/>
      <c r="I446" s="158"/>
      <c r="K446" s="255" t="str">
        <f t="shared" si="94"/>
        <v>►</v>
      </c>
      <c r="L446" s="341"/>
      <c r="M446" s="341"/>
      <c r="N446" s="341"/>
      <c r="O446" s="341"/>
      <c r="P446" s="341"/>
      <c r="Q446" s="1"/>
      <c r="R446" s="1"/>
      <c r="S446" s="77"/>
      <c r="T446" s="77"/>
      <c r="U446" s="77"/>
      <c r="V446" s="77"/>
      <c r="W446" s="1"/>
      <c r="X446" s="46" t="str">
        <f t="shared" si="86"/>
        <v/>
      </c>
      <c r="Y446" s="46" t="str">
        <f>IF(NOT(AND(LEFT(R446,1)="L",R446&lt;&gt;"LIGNE")),"",IF(UPPER(TRIM(W446))="QS","Qt. suffisante",IF(AJ446="","",IF(AF446="MASSE",IF(AJ446&gt;=1,"Kg","g"),IF(AF446="VOLUME",IF(AJ446&gt;=1,"L","cl"),IFERROR(VLOOKUP(UPPER(TRIM(V446)),AP4:AS49,4,FALSE),V446))))))</f>
        <v/>
      </c>
      <c r="Z446" s="78" t="str">
        <f t="shared" si="87"/>
        <v/>
      </c>
      <c r="AA446" s="45" t="str">
        <f>IF(NOT(AND(LEFT(R446,1)="L",R446&lt;&gt;"LIGNE")),"",IF(UPPER(TRIM(W446))="QS","Qt. suffisante",IF(AI446="","",IF(AF446="MASSE",IF(AI446&gt;=1,"Kg","g"),IF(AF446="VOLUME",IF(AI446&gt;=1,"L","cl"),IFERROR(VLOOKUP(UPPER(TRIM(V446)),AP4:AS49,4,FALSE),V446))))))</f>
        <v/>
      </c>
      <c r="AB446" s="47" t="str">
        <f t="shared" si="95"/>
        <v/>
      </c>
      <c r="AC446" s="47" t="str">
        <f t="shared" si="96"/>
        <v/>
      </c>
      <c r="AD446" s="47" t="str">
        <f t="shared" si="88"/>
        <v/>
      </c>
      <c r="AE446" s="1"/>
      <c r="AF446" s="48" t="str">
        <f>IF(NOT(AND(LEFT(R446,1)="L",R446&lt;&gt;"LIGNE")),"",IFERROR(VLOOKUP(UPPER(TRIM(V446)),AP4:AS49,2,FALSE),""))</f>
        <v/>
      </c>
      <c r="AG446" s="49" t="str">
        <f>IF(NOT(AND(LEFT(R446,1)="L",R446&lt;&gt;"LIGNE")),"",IFERROR(VLOOKUP(UPPER(TRIM(V446)),AP4:AS49,3,FALSE),""))</f>
        <v/>
      </c>
      <c r="AH446" s="49" t="str">
        <f t="shared" si="97"/>
        <v/>
      </c>
      <c r="AI446" s="49" t="str">
        <f t="shared" si="89"/>
        <v/>
      </c>
      <c r="AJ446" s="49" t="str">
        <f t="shared" si="90"/>
        <v/>
      </c>
      <c r="AK446" s="40" t="str">
        <f>IF(R446="RECETTE","",IF(R446="PRINCIPAL AUTEUR",IF(OR(S446="",T446="",V446="",W446="",S446=0),"",IFERROR(IF(OR(VLOOKUP(UPPER(TRIM(SUBSTITUTE(T446,CHAR(160)," "))),AP4:AS49,2,FALSE)&lt;&gt;VLOOKUP(UPPER(TRIM(SUBSTITUTE(W446,CHAR(160)," "))),AP4:AS49,2,FALSE),AND(VLOOKUP(UPPER(TRIM(SUBSTITUTE(T446,CHAR(160)," "))),AP4:AS49,2,FALSE)="AUTRE",UPPER(TRIM(SUBSTITUTE(T446,CHAR(160)," ")))&lt;&gt;UPPER(TRIM(SUBSTITUTE(W446,CHAR(160)," "))))),"",(V446*VLOOKUP(UPPER(TRIM(SUBSTITUTE(W446,CHAR(160)," "))),AP4:AS49,3,FALSE))/(S446*VLOOKUP(UPPER(TRIM(SUBSTITUTE(T446,CHAR(160)," "))),AP4:AS49,3,FALSE))),"")),IFERROR(AK445,"")))</f>
        <v/>
      </c>
      <c r="AL446" s="40" t="str">
        <f t="shared" si="91"/>
        <v/>
      </c>
      <c r="AM446" s="50">
        <f t="shared" si="92"/>
        <v>0</v>
      </c>
      <c r="AN446" s="1"/>
      <c r="AO446" s="1"/>
      <c r="AP446" s="64" t="s">
        <v>367</v>
      </c>
      <c r="AQ446" s="1"/>
      <c r="AR446" s="1"/>
      <c r="AS446" s="1"/>
      <c r="BJ446" s="229">
        <v>1</v>
      </c>
    </row>
    <row r="447" spans="2:62" ht="20.100000000000001" customHeight="1" x14ac:dyDescent="0.25">
      <c r="B447" s="178">
        <f t="shared" si="93"/>
        <v>0</v>
      </c>
      <c r="C447" s="156"/>
      <c r="D447" s="157"/>
      <c r="E447" s="157"/>
      <c r="F447" s="157"/>
      <c r="G447" s="157"/>
      <c r="H447" s="157"/>
      <c r="I447" s="158"/>
      <c r="K447" s="255" t="str">
        <f t="shared" si="94"/>
        <v>►</v>
      </c>
      <c r="L447" s="341"/>
      <c r="M447" s="341"/>
      <c r="N447" s="341"/>
      <c r="O447" s="341"/>
      <c r="P447" s="341"/>
      <c r="Q447" s="1"/>
      <c r="R447" s="1"/>
      <c r="S447" s="77"/>
      <c r="T447" s="77"/>
      <c r="U447" s="77"/>
      <c r="V447" s="77"/>
      <c r="W447" s="1"/>
      <c r="X447" s="46" t="str">
        <f t="shared" si="86"/>
        <v/>
      </c>
      <c r="Y447" s="46" t="str">
        <f>IF(NOT(AND(LEFT(R447,1)="L",R447&lt;&gt;"LIGNE")),"",IF(UPPER(TRIM(W447))="QS","Qt. suffisante",IF(AJ447="","",IF(AF447="MASSE",IF(AJ447&gt;=1,"Kg","g"),IF(AF447="VOLUME",IF(AJ447&gt;=1,"L","cl"),IFERROR(VLOOKUP(UPPER(TRIM(V447)),AP4:AS49,4,FALSE),V447))))))</f>
        <v/>
      </c>
      <c r="Z447" s="78" t="str">
        <f t="shared" si="87"/>
        <v/>
      </c>
      <c r="AA447" s="45" t="str">
        <f>IF(NOT(AND(LEFT(R447,1)="L",R447&lt;&gt;"LIGNE")),"",IF(UPPER(TRIM(W447))="QS","Qt. suffisante",IF(AI447="","",IF(AF447="MASSE",IF(AI447&gt;=1,"Kg","g"),IF(AF447="VOLUME",IF(AI447&gt;=1,"L","cl"),IFERROR(VLOOKUP(UPPER(TRIM(V447)),AP4:AS49,4,FALSE),V447))))))</f>
        <v/>
      </c>
      <c r="AB447" s="47" t="str">
        <f t="shared" si="95"/>
        <v/>
      </c>
      <c r="AC447" s="47" t="str">
        <f t="shared" si="96"/>
        <v/>
      </c>
      <c r="AD447" s="47" t="str">
        <f t="shared" si="88"/>
        <v/>
      </c>
      <c r="AE447" s="1"/>
      <c r="AF447" s="48" t="str">
        <f>IF(NOT(AND(LEFT(R447,1)="L",R447&lt;&gt;"LIGNE")),"",IFERROR(VLOOKUP(UPPER(TRIM(V447)),AP4:AS49,2,FALSE),""))</f>
        <v/>
      </c>
      <c r="AG447" s="49" t="str">
        <f>IF(NOT(AND(LEFT(R447,1)="L",R447&lt;&gt;"LIGNE")),"",IFERROR(VLOOKUP(UPPER(TRIM(V447)),AP4:AS49,3,FALSE),""))</f>
        <v/>
      </c>
      <c r="AH447" s="49" t="str">
        <f t="shared" si="97"/>
        <v/>
      </c>
      <c r="AI447" s="49" t="str">
        <f t="shared" si="89"/>
        <v/>
      </c>
      <c r="AJ447" s="49" t="str">
        <f t="shared" si="90"/>
        <v/>
      </c>
      <c r="AK447" s="40" t="str">
        <f>IF(R447="RECETTE","",IF(R447="PRINCIPAL AUTEUR",IF(OR(S447="",T447="",V447="",W447="",S447=0),"",IFERROR(IF(OR(VLOOKUP(UPPER(TRIM(SUBSTITUTE(T447,CHAR(160)," "))),AP4:AS49,2,FALSE)&lt;&gt;VLOOKUP(UPPER(TRIM(SUBSTITUTE(W447,CHAR(160)," "))),AP4:AS49,2,FALSE),AND(VLOOKUP(UPPER(TRIM(SUBSTITUTE(T447,CHAR(160)," "))),AP4:AS49,2,FALSE)="AUTRE",UPPER(TRIM(SUBSTITUTE(T447,CHAR(160)," ")))&lt;&gt;UPPER(TRIM(SUBSTITUTE(W447,CHAR(160)," "))))),"",(V447*VLOOKUP(UPPER(TRIM(SUBSTITUTE(W447,CHAR(160)," "))),AP4:AS49,3,FALSE))/(S447*VLOOKUP(UPPER(TRIM(SUBSTITUTE(T447,CHAR(160)," "))),AP4:AS49,3,FALSE))),"")),IFERROR(AK446,"")))</f>
        <v/>
      </c>
      <c r="AL447" s="40" t="str">
        <f t="shared" si="91"/>
        <v/>
      </c>
      <c r="AM447" s="50">
        <f t="shared" si="92"/>
        <v>0</v>
      </c>
      <c r="AN447" s="1"/>
      <c r="AO447" s="1"/>
      <c r="AP447" s="65" t="s">
        <v>444</v>
      </c>
      <c r="AQ447" s="1"/>
      <c r="AR447" s="1"/>
      <c r="AS447" s="1"/>
      <c r="BJ447" s="229">
        <v>1</v>
      </c>
    </row>
    <row r="448" spans="2:62" ht="20.100000000000001" customHeight="1" x14ac:dyDescent="0.25">
      <c r="B448" s="178">
        <f t="shared" si="93"/>
        <v>0</v>
      </c>
      <c r="C448" s="156"/>
      <c r="D448" s="157"/>
      <c r="E448" s="157"/>
      <c r="F448" s="157"/>
      <c r="G448" s="157"/>
      <c r="H448" s="157"/>
      <c r="I448" s="158"/>
      <c r="K448" s="255" t="str">
        <f t="shared" si="94"/>
        <v>►</v>
      </c>
      <c r="L448" s="341"/>
      <c r="M448" s="341"/>
      <c r="N448" s="341"/>
      <c r="O448" s="341"/>
      <c r="P448" s="341"/>
      <c r="Q448" s="1"/>
      <c r="R448" s="1"/>
      <c r="S448" s="77"/>
      <c r="T448" s="77"/>
      <c r="U448" s="77"/>
      <c r="V448" s="77"/>
      <c r="W448" s="1"/>
      <c r="X448" s="46" t="str">
        <f t="shared" si="86"/>
        <v/>
      </c>
      <c r="Y448" s="46" t="str">
        <f>IF(NOT(AND(LEFT(R448,1)="L",R448&lt;&gt;"LIGNE")),"",IF(UPPER(TRIM(W448))="QS","Qt. suffisante",IF(AJ448="","",IF(AF448="MASSE",IF(AJ448&gt;=1,"Kg","g"),IF(AF448="VOLUME",IF(AJ448&gt;=1,"L","cl"),IFERROR(VLOOKUP(UPPER(TRIM(V448)),AP4:AS49,4,FALSE),V448))))))</f>
        <v/>
      </c>
      <c r="Z448" s="78" t="str">
        <f t="shared" si="87"/>
        <v/>
      </c>
      <c r="AA448" s="45" t="str">
        <f>IF(NOT(AND(LEFT(R448,1)="L",R448&lt;&gt;"LIGNE")),"",IF(UPPER(TRIM(W448))="QS","Qt. suffisante",IF(AI448="","",IF(AF448="MASSE",IF(AI448&gt;=1,"Kg","g"),IF(AF448="VOLUME",IF(AI448&gt;=1,"L","cl"),IFERROR(VLOOKUP(UPPER(TRIM(V448)),AP4:AS49,4,FALSE),V448))))))</f>
        <v/>
      </c>
      <c r="AB448" s="47" t="str">
        <f t="shared" si="95"/>
        <v/>
      </c>
      <c r="AC448" s="47" t="str">
        <f t="shared" si="96"/>
        <v/>
      </c>
      <c r="AD448" s="47" t="str">
        <f t="shared" si="88"/>
        <v/>
      </c>
      <c r="AE448" s="1"/>
      <c r="AF448" s="48" t="str">
        <f>IF(NOT(AND(LEFT(R448,1)="L",R448&lt;&gt;"LIGNE")),"",IFERROR(VLOOKUP(UPPER(TRIM(V448)),AP4:AS49,2,FALSE),""))</f>
        <v/>
      </c>
      <c r="AG448" s="49" t="str">
        <f>IF(NOT(AND(LEFT(R448,1)="L",R448&lt;&gt;"LIGNE")),"",IFERROR(VLOOKUP(UPPER(TRIM(V448)),AP4:AS49,3,FALSE),""))</f>
        <v/>
      </c>
      <c r="AH448" s="49" t="str">
        <f t="shared" si="97"/>
        <v/>
      </c>
      <c r="AI448" s="49" t="str">
        <f t="shared" si="89"/>
        <v/>
      </c>
      <c r="AJ448" s="49" t="str">
        <f t="shared" si="90"/>
        <v/>
      </c>
      <c r="AK448" s="40" t="str">
        <f>IF(R448="RECETTE","",IF(R448="PRINCIPAL AUTEUR",IF(OR(S448="",T448="",V448="",W448="",S448=0),"",IFERROR(IF(OR(VLOOKUP(UPPER(TRIM(SUBSTITUTE(T448,CHAR(160)," "))),AP4:AS49,2,FALSE)&lt;&gt;VLOOKUP(UPPER(TRIM(SUBSTITUTE(W448,CHAR(160)," "))),AP4:AS49,2,FALSE),AND(VLOOKUP(UPPER(TRIM(SUBSTITUTE(T448,CHAR(160)," "))),AP4:AS49,2,FALSE)="AUTRE",UPPER(TRIM(SUBSTITUTE(T448,CHAR(160)," ")))&lt;&gt;UPPER(TRIM(SUBSTITUTE(W448,CHAR(160)," "))))),"",(V448*VLOOKUP(UPPER(TRIM(SUBSTITUTE(W448,CHAR(160)," "))),AP4:AS49,3,FALSE))/(S448*VLOOKUP(UPPER(TRIM(SUBSTITUTE(T448,CHAR(160)," "))),AP4:AS49,3,FALSE))),"")),IFERROR(AK447,"")))</f>
        <v/>
      </c>
      <c r="AL448" s="40" t="str">
        <f t="shared" si="91"/>
        <v/>
      </c>
      <c r="AM448" s="50">
        <f t="shared" si="92"/>
        <v>0</v>
      </c>
      <c r="AN448" s="1"/>
      <c r="AO448" s="1"/>
      <c r="AP448" s="60" t="s">
        <v>62</v>
      </c>
      <c r="AQ448" s="1"/>
      <c r="AR448" s="1"/>
      <c r="AS448" s="1"/>
      <c r="BJ448" s="229">
        <v>1</v>
      </c>
    </row>
    <row r="449" spans="2:62" ht="20.100000000000001" customHeight="1" x14ac:dyDescent="0.25">
      <c r="B449" s="178">
        <f t="shared" si="93"/>
        <v>0</v>
      </c>
      <c r="C449" s="156"/>
      <c r="D449" s="157"/>
      <c r="E449" s="157"/>
      <c r="F449" s="157"/>
      <c r="G449" s="157"/>
      <c r="H449" s="157"/>
      <c r="I449" s="158"/>
      <c r="K449" s="255" t="str">
        <f t="shared" si="94"/>
        <v>►</v>
      </c>
      <c r="L449" s="341"/>
      <c r="M449" s="341"/>
      <c r="N449" s="341"/>
      <c r="O449" s="341"/>
      <c r="P449" s="341"/>
      <c r="Q449" s="1"/>
      <c r="R449" s="1"/>
      <c r="S449" s="77"/>
      <c r="T449" s="77"/>
      <c r="U449" s="77"/>
      <c r="V449" s="77"/>
      <c r="W449" s="1"/>
      <c r="X449" s="46" t="str">
        <f t="shared" si="86"/>
        <v/>
      </c>
      <c r="Y449" s="46" t="str">
        <f>IF(NOT(AND(LEFT(R449,1)="L",R449&lt;&gt;"LIGNE")),"",IF(UPPER(TRIM(W449))="QS","Qt. suffisante",IF(AJ449="","",IF(AF449="MASSE",IF(AJ449&gt;=1,"Kg","g"),IF(AF449="VOLUME",IF(AJ449&gt;=1,"L","cl"),IFERROR(VLOOKUP(UPPER(TRIM(V449)),AP4:AS49,4,FALSE),V449))))))</f>
        <v/>
      </c>
      <c r="Z449" s="78" t="str">
        <f t="shared" si="87"/>
        <v/>
      </c>
      <c r="AA449" s="45" t="str">
        <f>IF(NOT(AND(LEFT(R449,1)="L",R449&lt;&gt;"LIGNE")),"",IF(UPPER(TRIM(W449))="QS","Qt. suffisante",IF(AI449="","",IF(AF449="MASSE",IF(AI449&gt;=1,"Kg","g"),IF(AF449="VOLUME",IF(AI449&gt;=1,"L","cl"),IFERROR(VLOOKUP(UPPER(TRIM(V449)),AP4:AS49,4,FALSE),V449))))))</f>
        <v/>
      </c>
      <c r="AB449" s="47" t="str">
        <f t="shared" si="95"/>
        <v/>
      </c>
      <c r="AC449" s="47" t="str">
        <f t="shared" si="96"/>
        <v/>
      </c>
      <c r="AD449" s="47" t="str">
        <f t="shared" si="88"/>
        <v/>
      </c>
      <c r="AE449" s="1"/>
      <c r="AF449" s="48" t="str">
        <f>IF(NOT(AND(LEFT(R449,1)="L",R449&lt;&gt;"LIGNE")),"",IFERROR(VLOOKUP(UPPER(TRIM(V449)),AP4:AS49,2,FALSE),""))</f>
        <v/>
      </c>
      <c r="AG449" s="49" t="str">
        <f>IF(NOT(AND(LEFT(R449,1)="L",R449&lt;&gt;"LIGNE")),"",IFERROR(VLOOKUP(UPPER(TRIM(V449)),AP4:AS49,3,FALSE),""))</f>
        <v/>
      </c>
      <c r="AH449" s="49" t="str">
        <f t="shared" si="97"/>
        <v/>
      </c>
      <c r="AI449" s="49" t="str">
        <f t="shared" si="89"/>
        <v/>
      </c>
      <c r="AJ449" s="49" t="str">
        <f t="shared" si="90"/>
        <v/>
      </c>
      <c r="AK449" s="40" t="str">
        <f>IF(R449="RECETTE","",IF(R449="PRINCIPAL AUTEUR",IF(OR(S449="",T449="",V449="",W449="",S449=0),"",IFERROR(IF(OR(VLOOKUP(UPPER(TRIM(SUBSTITUTE(T449,CHAR(160)," "))),AP4:AS49,2,FALSE)&lt;&gt;VLOOKUP(UPPER(TRIM(SUBSTITUTE(W449,CHAR(160)," "))),AP4:AS49,2,FALSE),AND(VLOOKUP(UPPER(TRIM(SUBSTITUTE(T449,CHAR(160)," "))),AP4:AS49,2,FALSE)="AUTRE",UPPER(TRIM(SUBSTITUTE(T449,CHAR(160)," ")))&lt;&gt;UPPER(TRIM(SUBSTITUTE(W449,CHAR(160)," "))))),"",(V449*VLOOKUP(UPPER(TRIM(SUBSTITUTE(W449,CHAR(160)," "))),AP4:AS49,3,FALSE))/(S449*VLOOKUP(UPPER(TRIM(SUBSTITUTE(T449,CHAR(160)," "))),AP4:AS49,3,FALSE))),"")),IFERROR(AK448,"")))</f>
        <v/>
      </c>
      <c r="AL449" s="40" t="str">
        <f t="shared" si="91"/>
        <v/>
      </c>
      <c r="AM449" s="50">
        <f t="shared" si="92"/>
        <v>0</v>
      </c>
      <c r="AN449" s="1"/>
      <c r="AO449" s="1"/>
      <c r="AP449" s="65" t="s">
        <v>445</v>
      </c>
      <c r="AQ449" s="1"/>
      <c r="AR449" s="1"/>
      <c r="AS449" s="1"/>
      <c r="BJ449" s="229">
        <v>1</v>
      </c>
    </row>
    <row r="450" spans="2:62" ht="20.100000000000001" customHeight="1" x14ac:dyDescent="0.25">
      <c r="B450" s="178">
        <f t="shared" si="93"/>
        <v>0</v>
      </c>
      <c r="C450" s="156"/>
      <c r="D450" s="157"/>
      <c r="E450" s="157"/>
      <c r="F450" s="157"/>
      <c r="G450" s="157"/>
      <c r="H450" s="157"/>
      <c r="I450" s="158"/>
      <c r="K450" s="255" t="str">
        <f t="shared" si="94"/>
        <v>►</v>
      </c>
      <c r="L450" s="341"/>
      <c r="M450" s="341"/>
      <c r="N450" s="341"/>
      <c r="O450" s="341"/>
      <c r="P450" s="341"/>
      <c r="Q450" s="1"/>
      <c r="R450" s="1"/>
      <c r="S450" s="77"/>
      <c r="T450" s="77"/>
      <c r="U450" s="77"/>
      <c r="V450" s="77"/>
      <c r="W450" s="1"/>
      <c r="X450" s="46" t="str">
        <f t="shared" si="86"/>
        <v/>
      </c>
      <c r="Y450" s="46" t="str">
        <f>IF(NOT(AND(LEFT(R450,1)="L",R450&lt;&gt;"LIGNE")),"",IF(UPPER(TRIM(W450))="QS","Qt. suffisante",IF(AJ450="","",IF(AF450="MASSE",IF(AJ450&gt;=1,"Kg","g"),IF(AF450="VOLUME",IF(AJ450&gt;=1,"L","cl"),IFERROR(VLOOKUP(UPPER(TRIM(V450)),AP4:AS49,4,FALSE),V450))))))</f>
        <v/>
      </c>
      <c r="Z450" s="78" t="str">
        <f t="shared" si="87"/>
        <v/>
      </c>
      <c r="AA450" s="45" t="str">
        <f>IF(NOT(AND(LEFT(R450,1)="L",R450&lt;&gt;"LIGNE")),"",IF(UPPER(TRIM(W450))="QS","Qt. suffisante",IF(AI450="","",IF(AF450="MASSE",IF(AI450&gt;=1,"Kg","g"),IF(AF450="VOLUME",IF(AI450&gt;=1,"L","cl"),IFERROR(VLOOKUP(UPPER(TRIM(V450)),AP4:AS49,4,FALSE),V450))))))</f>
        <v/>
      </c>
      <c r="AB450" s="47" t="str">
        <f t="shared" si="95"/>
        <v/>
      </c>
      <c r="AC450" s="47" t="str">
        <f t="shared" si="96"/>
        <v/>
      </c>
      <c r="AD450" s="47" t="str">
        <f t="shared" si="88"/>
        <v/>
      </c>
      <c r="AE450" s="1"/>
      <c r="AF450" s="48" t="str">
        <f>IF(NOT(AND(LEFT(R450,1)="L",R450&lt;&gt;"LIGNE")),"",IFERROR(VLOOKUP(UPPER(TRIM(V450)),AP4:AS49,2,FALSE),""))</f>
        <v/>
      </c>
      <c r="AG450" s="49" t="str">
        <f>IF(NOT(AND(LEFT(R450,1)="L",R450&lt;&gt;"LIGNE")),"",IFERROR(VLOOKUP(UPPER(TRIM(V450)),AP4:AS49,3,FALSE),""))</f>
        <v/>
      </c>
      <c r="AH450" s="49" t="str">
        <f t="shared" si="97"/>
        <v/>
      </c>
      <c r="AI450" s="49" t="str">
        <f t="shared" si="89"/>
        <v/>
      </c>
      <c r="AJ450" s="49" t="str">
        <f t="shared" si="90"/>
        <v/>
      </c>
      <c r="AK450" s="40" t="str">
        <f>IF(R450="RECETTE","",IF(R450="PRINCIPAL AUTEUR",IF(OR(S450="",T450="",V450="",W450="",S450=0),"",IFERROR(IF(OR(VLOOKUP(UPPER(TRIM(SUBSTITUTE(T450,CHAR(160)," "))),AP4:AS49,2,FALSE)&lt;&gt;VLOOKUP(UPPER(TRIM(SUBSTITUTE(W450,CHAR(160)," "))),AP4:AS49,2,FALSE),AND(VLOOKUP(UPPER(TRIM(SUBSTITUTE(T450,CHAR(160)," "))),AP4:AS49,2,FALSE)="AUTRE",UPPER(TRIM(SUBSTITUTE(T450,CHAR(160)," ")))&lt;&gt;UPPER(TRIM(SUBSTITUTE(W450,CHAR(160)," "))))),"",(V450*VLOOKUP(UPPER(TRIM(SUBSTITUTE(W450,CHAR(160)," "))),AP4:AS49,3,FALSE))/(S450*VLOOKUP(UPPER(TRIM(SUBSTITUTE(T450,CHAR(160)," "))),AP4:AS49,3,FALSE))),"")),IFERROR(AK449,"")))</f>
        <v/>
      </c>
      <c r="AL450" s="40" t="str">
        <f t="shared" si="91"/>
        <v/>
      </c>
      <c r="AM450" s="50">
        <f t="shared" si="92"/>
        <v>0</v>
      </c>
      <c r="AN450" s="1"/>
      <c r="AO450" s="1"/>
      <c r="AP450" s="65" t="s">
        <v>446</v>
      </c>
      <c r="AQ450" s="1"/>
      <c r="AR450" s="1"/>
      <c r="AS450" s="1"/>
      <c r="BJ450" s="229">
        <v>1</v>
      </c>
    </row>
    <row r="451" spans="2:62" ht="20.100000000000001" customHeight="1" x14ac:dyDescent="0.25">
      <c r="B451" s="178">
        <f t="shared" si="93"/>
        <v>0</v>
      </c>
      <c r="C451" s="156"/>
      <c r="D451" s="157"/>
      <c r="E451" s="157"/>
      <c r="F451" s="157"/>
      <c r="G451" s="157"/>
      <c r="H451" s="157"/>
      <c r="I451" s="158"/>
      <c r="K451" s="255" t="str">
        <f t="shared" si="94"/>
        <v>►</v>
      </c>
      <c r="L451" s="341"/>
      <c r="M451" s="341"/>
      <c r="N451" s="341"/>
      <c r="O451" s="341"/>
      <c r="P451" s="341"/>
      <c r="Q451" s="1"/>
      <c r="R451" s="1"/>
      <c r="S451" s="77"/>
      <c r="T451" s="77"/>
      <c r="U451" s="77"/>
      <c r="V451" s="77"/>
      <c r="W451" s="1"/>
      <c r="X451" s="46" t="str">
        <f t="shared" si="86"/>
        <v/>
      </c>
      <c r="Y451" s="46" t="str">
        <f>IF(NOT(AND(LEFT(R451,1)="L",R451&lt;&gt;"LIGNE")),"",IF(UPPER(TRIM(W451))="QS","Qt. suffisante",IF(AJ451="","",IF(AF451="MASSE",IF(AJ451&gt;=1,"Kg","g"),IF(AF451="VOLUME",IF(AJ451&gt;=1,"L","cl"),IFERROR(VLOOKUP(UPPER(TRIM(V451)),AP4:AS49,4,FALSE),V451))))))</f>
        <v/>
      </c>
      <c r="Z451" s="78" t="str">
        <f t="shared" si="87"/>
        <v/>
      </c>
      <c r="AA451" s="45" t="str">
        <f>IF(NOT(AND(LEFT(R451,1)="L",R451&lt;&gt;"LIGNE")),"",IF(UPPER(TRIM(W451))="QS","Qt. suffisante",IF(AI451="","",IF(AF451="MASSE",IF(AI451&gt;=1,"Kg","g"),IF(AF451="VOLUME",IF(AI451&gt;=1,"L","cl"),IFERROR(VLOOKUP(UPPER(TRIM(V451)),AP4:AS49,4,FALSE),V451))))))</f>
        <v/>
      </c>
      <c r="AB451" s="47" t="str">
        <f t="shared" si="95"/>
        <v/>
      </c>
      <c r="AC451" s="47" t="str">
        <f t="shared" si="96"/>
        <v/>
      </c>
      <c r="AD451" s="47" t="str">
        <f t="shared" si="88"/>
        <v/>
      </c>
      <c r="AE451" s="1"/>
      <c r="AF451" s="48" t="str">
        <f>IF(NOT(AND(LEFT(R451,1)="L",R451&lt;&gt;"LIGNE")),"",IFERROR(VLOOKUP(UPPER(TRIM(V451)),AP4:AS49,2,FALSE),""))</f>
        <v/>
      </c>
      <c r="AG451" s="49" t="str">
        <f>IF(NOT(AND(LEFT(R451,1)="L",R451&lt;&gt;"LIGNE")),"",IFERROR(VLOOKUP(UPPER(TRIM(V451)),AP4:AS49,3,FALSE),""))</f>
        <v/>
      </c>
      <c r="AH451" s="49" t="str">
        <f t="shared" si="97"/>
        <v/>
      </c>
      <c r="AI451" s="49" t="str">
        <f t="shared" si="89"/>
        <v/>
      </c>
      <c r="AJ451" s="49" t="str">
        <f t="shared" si="90"/>
        <v/>
      </c>
      <c r="AK451" s="40" t="str">
        <f>IF(R451="RECETTE","",IF(R451="PRINCIPAL AUTEUR",IF(OR(S451="",T451="",V451="",W451="",S451=0),"",IFERROR(IF(OR(VLOOKUP(UPPER(TRIM(SUBSTITUTE(T451,CHAR(160)," "))),AP4:AS49,2,FALSE)&lt;&gt;VLOOKUP(UPPER(TRIM(SUBSTITUTE(W451,CHAR(160)," "))),AP4:AS49,2,FALSE),AND(VLOOKUP(UPPER(TRIM(SUBSTITUTE(T451,CHAR(160)," "))),AP4:AS49,2,FALSE)="AUTRE",UPPER(TRIM(SUBSTITUTE(T451,CHAR(160)," ")))&lt;&gt;UPPER(TRIM(SUBSTITUTE(W451,CHAR(160)," "))))),"",(V451*VLOOKUP(UPPER(TRIM(SUBSTITUTE(W451,CHAR(160)," "))),AP4:AS49,3,FALSE))/(S451*VLOOKUP(UPPER(TRIM(SUBSTITUTE(T451,CHAR(160)," "))),AP4:AS49,3,FALSE))),"")),IFERROR(AK450,"")))</f>
        <v/>
      </c>
      <c r="AL451" s="40" t="str">
        <f t="shared" si="91"/>
        <v/>
      </c>
      <c r="AM451" s="50">
        <f t="shared" si="92"/>
        <v>0</v>
      </c>
      <c r="AN451" s="1"/>
      <c r="AO451" s="1"/>
      <c r="AP451" s="65" t="s">
        <v>447</v>
      </c>
      <c r="AQ451" s="1"/>
      <c r="AR451" s="1"/>
      <c r="AS451" s="1"/>
      <c r="BJ451" s="229">
        <v>1</v>
      </c>
    </row>
    <row r="452" spans="2:62" ht="20.100000000000001" customHeight="1" x14ac:dyDescent="0.25">
      <c r="B452" s="178">
        <f t="shared" si="93"/>
        <v>0</v>
      </c>
      <c r="C452" s="156"/>
      <c r="D452" s="157"/>
      <c r="E452" s="157"/>
      <c r="F452" s="157"/>
      <c r="G452" s="157"/>
      <c r="H452" s="157"/>
      <c r="I452" s="158"/>
      <c r="K452" s="255" t="str">
        <f t="shared" si="94"/>
        <v>►</v>
      </c>
      <c r="L452" s="341"/>
      <c r="M452" s="341"/>
      <c r="N452" s="341"/>
      <c r="O452" s="341"/>
      <c r="P452" s="341"/>
      <c r="Q452" s="1"/>
      <c r="R452" s="1"/>
      <c r="S452" s="77"/>
      <c r="T452" s="77"/>
      <c r="U452" s="77"/>
      <c r="V452" s="77"/>
      <c r="W452" s="1"/>
      <c r="X452" s="46" t="str">
        <f t="shared" si="86"/>
        <v/>
      </c>
      <c r="Y452" s="46" t="str">
        <f>IF(NOT(AND(LEFT(R452,1)="L",R452&lt;&gt;"LIGNE")),"",IF(UPPER(TRIM(W452))="QS","Qt. suffisante",IF(AJ452="","",IF(AF452="MASSE",IF(AJ452&gt;=1,"Kg","g"),IF(AF452="VOLUME",IF(AJ452&gt;=1,"L","cl"),IFERROR(VLOOKUP(UPPER(TRIM(V452)),AP4:AS49,4,FALSE),V452))))))</f>
        <v/>
      </c>
      <c r="Z452" s="78" t="str">
        <f t="shared" si="87"/>
        <v/>
      </c>
      <c r="AA452" s="45" t="str">
        <f>IF(NOT(AND(LEFT(R452,1)="L",R452&lt;&gt;"LIGNE")),"",IF(UPPER(TRIM(W452))="QS","Qt. suffisante",IF(AI452="","",IF(AF452="MASSE",IF(AI452&gt;=1,"Kg","g"),IF(AF452="VOLUME",IF(AI452&gt;=1,"L","cl"),IFERROR(VLOOKUP(UPPER(TRIM(V452)),AP4:AS49,4,FALSE),V452))))))</f>
        <v/>
      </c>
      <c r="AB452" s="47" t="str">
        <f t="shared" si="95"/>
        <v/>
      </c>
      <c r="AC452" s="47" t="str">
        <f t="shared" si="96"/>
        <v/>
      </c>
      <c r="AD452" s="47" t="str">
        <f t="shared" si="88"/>
        <v/>
      </c>
      <c r="AE452" s="1"/>
      <c r="AF452" s="48" t="str">
        <f>IF(NOT(AND(LEFT(R452,1)="L",R452&lt;&gt;"LIGNE")),"",IFERROR(VLOOKUP(UPPER(TRIM(V452)),AP4:AS49,2,FALSE),""))</f>
        <v/>
      </c>
      <c r="AG452" s="49" t="str">
        <f>IF(NOT(AND(LEFT(R452,1)="L",R452&lt;&gt;"LIGNE")),"",IFERROR(VLOOKUP(UPPER(TRIM(V452)),AP4:AS49,3,FALSE),""))</f>
        <v/>
      </c>
      <c r="AH452" s="49" t="str">
        <f t="shared" si="97"/>
        <v/>
      </c>
      <c r="AI452" s="49" t="str">
        <f t="shared" si="89"/>
        <v/>
      </c>
      <c r="AJ452" s="49" t="str">
        <f t="shared" si="90"/>
        <v/>
      </c>
      <c r="AK452" s="40" t="str">
        <f>IF(R452="RECETTE","",IF(R452="PRINCIPAL AUTEUR",IF(OR(S452="",T452="",V452="",W452="",S452=0),"",IFERROR(IF(OR(VLOOKUP(UPPER(TRIM(SUBSTITUTE(T452,CHAR(160)," "))),AP4:AS49,2,FALSE)&lt;&gt;VLOOKUP(UPPER(TRIM(SUBSTITUTE(W452,CHAR(160)," "))),AP4:AS49,2,FALSE),AND(VLOOKUP(UPPER(TRIM(SUBSTITUTE(T452,CHAR(160)," "))),AP4:AS49,2,FALSE)="AUTRE",UPPER(TRIM(SUBSTITUTE(T452,CHAR(160)," ")))&lt;&gt;UPPER(TRIM(SUBSTITUTE(W452,CHAR(160)," "))))),"",(V452*VLOOKUP(UPPER(TRIM(SUBSTITUTE(W452,CHAR(160)," "))),AP4:AS49,3,FALSE))/(S452*VLOOKUP(UPPER(TRIM(SUBSTITUTE(T452,CHAR(160)," "))),AP4:AS49,3,FALSE))),"")),IFERROR(AK451,"")))</f>
        <v/>
      </c>
      <c r="AL452" s="40" t="str">
        <f t="shared" si="91"/>
        <v/>
      </c>
      <c r="AM452" s="50">
        <f t="shared" si="92"/>
        <v>0</v>
      </c>
      <c r="AN452" s="1"/>
      <c r="AO452" s="1"/>
      <c r="AP452" s="65" t="s">
        <v>448</v>
      </c>
      <c r="AQ452" s="1"/>
      <c r="AR452" s="1"/>
      <c r="AS452" s="1"/>
      <c r="BJ452" s="229">
        <v>1</v>
      </c>
    </row>
    <row r="453" spans="2:62" ht="20.100000000000001" customHeight="1" x14ac:dyDescent="0.25">
      <c r="B453" s="178">
        <f t="shared" si="93"/>
        <v>0</v>
      </c>
      <c r="C453" s="156"/>
      <c r="D453" s="157"/>
      <c r="E453" s="157"/>
      <c r="F453" s="157"/>
      <c r="G453" s="157"/>
      <c r="H453" s="157"/>
      <c r="I453" s="158"/>
      <c r="K453" s="255" t="str">
        <f t="shared" si="94"/>
        <v>►</v>
      </c>
      <c r="L453" s="341"/>
      <c r="M453" s="341"/>
      <c r="N453" s="341"/>
      <c r="O453" s="341"/>
      <c r="P453" s="341"/>
      <c r="Q453" s="1"/>
      <c r="R453" s="1"/>
      <c r="S453" s="77"/>
      <c r="T453" s="77"/>
      <c r="U453" s="77"/>
      <c r="V453" s="77"/>
      <c r="W453" s="1"/>
      <c r="X453" s="46" t="str">
        <f t="shared" si="86"/>
        <v/>
      </c>
      <c r="Y453" s="46" t="str">
        <f>IF(NOT(AND(LEFT(R453,1)="L",R453&lt;&gt;"LIGNE")),"",IF(UPPER(TRIM(W453))="QS","Qt. suffisante",IF(AJ453="","",IF(AF453="MASSE",IF(AJ453&gt;=1,"Kg","g"),IF(AF453="VOLUME",IF(AJ453&gt;=1,"L","cl"),IFERROR(VLOOKUP(UPPER(TRIM(V453)),AP4:AS49,4,FALSE),V453))))))</f>
        <v/>
      </c>
      <c r="Z453" s="78" t="str">
        <f t="shared" si="87"/>
        <v/>
      </c>
      <c r="AA453" s="45" t="str">
        <f>IF(NOT(AND(LEFT(R453,1)="L",R453&lt;&gt;"LIGNE")),"",IF(UPPER(TRIM(W453))="QS","Qt. suffisante",IF(AI453="","",IF(AF453="MASSE",IF(AI453&gt;=1,"Kg","g"),IF(AF453="VOLUME",IF(AI453&gt;=1,"L","cl"),IFERROR(VLOOKUP(UPPER(TRIM(V453)),AP4:AS49,4,FALSE),V453))))))</f>
        <v/>
      </c>
      <c r="AB453" s="47" t="str">
        <f t="shared" si="95"/>
        <v/>
      </c>
      <c r="AC453" s="47" t="str">
        <f t="shared" si="96"/>
        <v/>
      </c>
      <c r="AD453" s="47" t="str">
        <f t="shared" si="88"/>
        <v/>
      </c>
      <c r="AE453" s="1"/>
      <c r="AF453" s="48" t="str">
        <f>IF(NOT(AND(LEFT(R453,1)="L",R453&lt;&gt;"LIGNE")),"",IFERROR(VLOOKUP(UPPER(TRIM(V453)),AP4:AS49,2,FALSE),""))</f>
        <v/>
      </c>
      <c r="AG453" s="49" t="str">
        <f>IF(NOT(AND(LEFT(R453,1)="L",R453&lt;&gt;"LIGNE")),"",IFERROR(VLOOKUP(UPPER(TRIM(V453)),AP4:AS49,3,FALSE),""))</f>
        <v/>
      </c>
      <c r="AH453" s="49" t="str">
        <f t="shared" si="97"/>
        <v/>
      </c>
      <c r="AI453" s="49" t="str">
        <f t="shared" si="89"/>
        <v/>
      </c>
      <c r="AJ453" s="49" t="str">
        <f t="shared" si="90"/>
        <v/>
      </c>
      <c r="AK453" s="40" t="str">
        <f>IF(R453="RECETTE","",IF(R453="PRINCIPAL AUTEUR",IF(OR(S453="",T453="",V453="",W453="",S453=0),"",IFERROR(IF(OR(VLOOKUP(UPPER(TRIM(SUBSTITUTE(T453,CHAR(160)," "))),AP4:AS49,2,FALSE)&lt;&gt;VLOOKUP(UPPER(TRIM(SUBSTITUTE(W453,CHAR(160)," "))),AP4:AS49,2,FALSE),AND(VLOOKUP(UPPER(TRIM(SUBSTITUTE(T453,CHAR(160)," "))),AP4:AS49,2,FALSE)="AUTRE",UPPER(TRIM(SUBSTITUTE(T453,CHAR(160)," ")))&lt;&gt;UPPER(TRIM(SUBSTITUTE(W453,CHAR(160)," "))))),"",(V453*VLOOKUP(UPPER(TRIM(SUBSTITUTE(W453,CHAR(160)," "))),AP4:AS49,3,FALSE))/(S453*VLOOKUP(UPPER(TRIM(SUBSTITUTE(T453,CHAR(160)," "))),AP4:AS49,3,FALSE))),"")),IFERROR(AK452,"")))</f>
        <v/>
      </c>
      <c r="AL453" s="40" t="str">
        <f t="shared" si="91"/>
        <v/>
      </c>
      <c r="AM453" s="50">
        <f t="shared" si="92"/>
        <v>0</v>
      </c>
      <c r="AN453" s="1"/>
      <c r="AO453" s="1"/>
      <c r="AP453" s="65" t="s">
        <v>449</v>
      </c>
      <c r="AQ453" s="1"/>
      <c r="AR453" s="1"/>
      <c r="AS453" s="1"/>
      <c r="BJ453" s="229">
        <v>1</v>
      </c>
    </row>
    <row r="454" spans="2:62" ht="20.100000000000001" customHeight="1" x14ac:dyDescent="0.25">
      <c r="B454" s="178">
        <f t="shared" si="93"/>
        <v>0</v>
      </c>
      <c r="C454" s="156"/>
      <c r="D454" s="157"/>
      <c r="E454" s="157"/>
      <c r="F454" s="157"/>
      <c r="G454" s="157"/>
      <c r="H454" s="157"/>
      <c r="I454" s="158"/>
      <c r="K454" s="255" t="str">
        <f t="shared" si="94"/>
        <v>►</v>
      </c>
      <c r="L454" s="341"/>
      <c r="M454" s="341"/>
      <c r="N454" s="341"/>
      <c r="O454" s="341"/>
      <c r="P454" s="341"/>
      <c r="Q454" s="1"/>
      <c r="R454" s="1"/>
      <c r="S454" s="77"/>
      <c r="T454" s="77"/>
      <c r="U454" s="77"/>
      <c r="V454" s="77"/>
      <c r="W454" s="1"/>
      <c r="X454" s="46" t="str">
        <f t="shared" si="86"/>
        <v/>
      </c>
      <c r="Y454" s="46" t="str">
        <f>IF(NOT(AND(LEFT(R454,1)="L",R454&lt;&gt;"LIGNE")),"",IF(UPPER(TRIM(W454))="QS","Qt. suffisante",IF(AJ454="","",IF(AF454="MASSE",IF(AJ454&gt;=1,"Kg","g"),IF(AF454="VOLUME",IF(AJ454&gt;=1,"L","cl"),IFERROR(VLOOKUP(UPPER(TRIM(V454)),AP4:AS49,4,FALSE),V454))))))</f>
        <v/>
      </c>
      <c r="Z454" s="78" t="str">
        <f t="shared" si="87"/>
        <v/>
      </c>
      <c r="AA454" s="45" t="str">
        <f>IF(NOT(AND(LEFT(R454,1)="L",R454&lt;&gt;"LIGNE")),"",IF(UPPER(TRIM(W454))="QS","Qt. suffisante",IF(AI454="","",IF(AF454="MASSE",IF(AI454&gt;=1,"Kg","g"),IF(AF454="VOLUME",IF(AI454&gt;=1,"L","cl"),IFERROR(VLOOKUP(UPPER(TRIM(V454)),AP4:AS49,4,FALSE),V454))))))</f>
        <v/>
      </c>
      <c r="AB454" s="47" t="str">
        <f t="shared" si="95"/>
        <v/>
      </c>
      <c r="AC454" s="47" t="str">
        <f t="shared" si="96"/>
        <v/>
      </c>
      <c r="AD454" s="47" t="str">
        <f t="shared" si="88"/>
        <v/>
      </c>
      <c r="AE454" s="1"/>
      <c r="AF454" s="48" t="str">
        <f>IF(NOT(AND(LEFT(R454,1)="L",R454&lt;&gt;"LIGNE")),"",IFERROR(VLOOKUP(UPPER(TRIM(V454)),AP4:AS49,2,FALSE),""))</f>
        <v/>
      </c>
      <c r="AG454" s="49" t="str">
        <f>IF(NOT(AND(LEFT(R454,1)="L",R454&lt;&gt;"LIGNE")),"",IFERROR(VLOOKUP(UPPER(TRIM(V454)),AP4:AS49,3,FALSE),""))</f>
        <v/>
      </c>
      <c r="AH454" s="49" t="str">
        <f t="shared" si="97"/>
        <v/>
      </c>
      <c r="AI454" s="49" t="str">
        <f t="shared" si="89"/>
        <v/>
      </c>
      <c r="AJ454" s="49" t="str">
        <f t="shared" si="90"/>
        <v/>
      </c>
      <c r="AK454" s="40" t="str">
        <f>IF(R454="RECETTE","",IF(R454="PRINCIPAL AUTEUR",IF(OR(S454="",T454="",V454="",W454="",S454=0),"",IFERROR(IF(OR(VLOOKUP(UPPER(TRIM(SUBSTITUTE(T454,CHAR(160)," "))),AP4:AS49,2,FALSE)&lt;&gt;VLOOKUP(UPPER(TRIM(SUBSTITUTE(W454,CHAR(160)," "))),AP4:AS49,2,FALSE),AND(VLOOKUP(UPPER(TRIM(SUBSTITUTE(T454,CHAR(160)," "))),AP4:AS49,2,FALSE)="AUTRE",UPPER(TRIM(SUBSTITUTE(T454,CHAR(160)," ")))&lt;&gt;UPPER(TRIM(SUBSTITUTE(W454,CHAR(160)," "))))),"",(V454*VLOOKUP(UPPER(TRIM(SUBSTITUTE(W454,CHAR(160)," "))),AP4:AS49,3,FALSE))/(S454*VLOOKUP(UPPER(TRIM(SUBSTITUTE(T454,CHAR(160)," "))),AP4:AS49,3,FALSE))),"")),IFERROR(AK453,"")))</f>
        <v/>
      </c>
      <c r="AL454" s="40" t="str">
        <f t="shared" si="91"/>
        <v/>
      </c>
      <c r="AM454" s="50">
        <f t="shared" si="92"/>
        <v>0</v>
      </c>
      <c r="AN454" s="1"/>
      <c r="AO454" s="1"/>
      <c r="AP454" s="65" t="s">
        <v>454</v>
      </c>
      <c r="AQ454" s="1"/>
      <c r="AR454" s="1"/>
      <c r="AS454" s="1"/>
      <c r="BJ454" s="229">
        <v>1</v>
      </c>
    </row>
    <row r="455" spans="2:62" ht="20.100000000000001" customHeight="1" x14ac:dyDescent="0.25">
      <c r="B455" s="178">
        <f t="shared" si="93"/>
        <v>0</v>
      </c>
      <c r="C455" s="156"/>
      <c r="D455" s="157"/>
      <c r="E455" s="157"/>
      <c r="F455" s="157"/>
      <c r="G455" s="157"/>
      <c r="H455" s="157"/>
      <c r="I455" s="158"/>
      <c r="K455" s="255" t="str">
        <f t="shared" si="94"/>
        <v>►</v>
      </c>
      <c r="L455" s="341"/>
      <c r="M455" s="341"/>
      <c r="N455" s="341"/>
      <c r="O455" s="341"/>
      <c r="P455" s="341"/>
      <c r="Q455" s="1"/>
      <c r="R455" s="1"/>
      <c r="S455" s="77"/>
      <c r="T455" s="77"/>
      <c r="U455" s="77"/>
      <c r="V455" s="77"/>
      <c r="W455" s="1"/>
      <c r="X455" s="46" t="str">
        <f t="shared" si="86"/>
        <v/>
      </c>
      <c r="Y455" s="46" t="str">
        <f>IF(NOT(AND(LEFT(R455,1)="L",R455&lt;&gt;"LIGNE")),"",IF(UPPER(TRIM(W455))="QS","Qt. suffisante",IF(AJ455="","",IF(AF455="MASSE",IF(AJ455&gt;=1,"Kg","g"),IF(AF455="VOLUME",IF(AJ455&gt;=1,"L","cl"),IFERROR(VLOOKUP(UPPER(TRIM(V455)),AP4:AS49,4,FALSE),V455))))))</f>
        <v/>
      </c>
      <c r="Z455" s="78" t="str">
        <f t="shared" si="87"/>
        <v/>
      </c>
      <c r="AA455" s="45" t="str">
        <f>IF(NOT(AND(LEFT(R455,1)="L",R455&lt;&gt;"LIGNE")),"",IF(UPPER(TRIM(W455))="QS","Qt. suffisante",IF(AI455="","",IF(AF455="MASSE",IF(AI455&gt;=1,"Kg","g"),IF(AF455="VOLUME",IF(AI455&gt;=1,"L","cl"),IFERROR(VLOOKUP(UPPER(TRIM(V455)),AP4:AS49,4,FALSE),V455))))))</f>
        <v/>
      </c>
      <c r="AB455" s="47" t="str">
        <f t="shared" si="95"/>
        <v/>
      </c>
      <c r="AC455" s="47" t="str">
        <f t="shared" si="96"/>
        <v/>
      </c>
      <c r="AD455" s="47" t="str">
        <f t="shared" si="88"/>
        <v/>
      </c>
      <c r="AE455" s="1"/>
      <c r="AF455" s="48" t="str">
        <f>IF(NOT(AND(LEFT(R455,1)="L",R455&lt;&gt;"LIGNE")),"",IFERROR(VLOOKUP(UPPER(TRIM(V455)),AP4:AS49,2,FALSE),""))</f>
        <v/>
      </c>
      <c r="AG455" s="49" t="str">
        <f>IF(NOT(AND(LEFT(R455,1)="L",R455&lt;&gt;"LIGNE")),"",IFERROR(VLOOKUP(UPPER(TRIM(V455)),AP4:AS49,3,FALSE),""))</f>
        <v/>
      </c>
      <c r="AH455" s="49" t="str">
        <f t="shared" si="97"/>
        <v/>
      </c>
      <c r="AI455" s="49" t="str">
        <f t="shared" si="89"/>
        <v/>
      </c>
      <c r="AJ455" s="49" t="str">
        <f t="shared" si="90"/>
        <v/>
      </c>
      <c r="AK455" s="40" t="str">
        <f>IF(R455="RECETTE","",IF(R455="PRINCIPAL AUTEUR",IF(OR(S455="",T455="",V455="",W455="",S455=0),"",IFERROR(IF(OR(VLOOKUP(UPPER(TRIM(SUBSTITUTE(T455,CHAR(160)," "))),AP4:AS49,2,FALSE)&lt;&gt;VLOOKUP(UPPER(TRIM(SUBSTITUTE(W455,CHAR(160)," "))),AP4:AS49,2,FALSE),AND(VLOOKUP(UPPER(TRIM(SUBSTITUTE(T455,CHAR(160)," "))),AP4:AS49,2,FALSE)="AUTRE",UPPER(TRIM(SUBSTITUTE(T455,CHAR(160)," ")))&lt;&gt;UPPER(TRIM(SUBSTITUTE(W455,CHAR(160)," "))))),"",(V455*VLOOKUP(UPPER(TRIM(SUBSTITUTE(W455,CHAR(160)," "))),AP4:AS49,3,FALSE))/(S455*VLOOKUP(UPPER(TRIM(SUBSTITUTE(T455,CHAR(160)," "))),AP4:AS49,3,FALSE))),"")),IFERROR(AK454,"")))</f>
        <v/>
      </c>
      <c r="AL455" s="40" t="str">
        <f t="shared" si="91"/>
        <v/>
      </c>
      <c r="AM455" s="50">
        <f t="shared" si="92"/>
        <v>0</v>
      </c>
      <c r="AN455" s="1"/>
      <c r="AO455" s="1"/>
      <c r="AP455" s="65" t="s">
        <v>455</v>
      </c>
      <c r="AQ455" s="1"/>
      <c r="AR455" s="1"/>
      <c r="AS455" s="1"/>
      <c r="BJ455" s="229">
        <v>1</v>
      </c>
    </row>
    <row r="456" spans="2:62" ht="20.100000000000001" customHeight="1" x14ac:dyDescent="0.25">
      <c r="B456" s="178">
        <f t="shared" si="93"/>
        <v>0</v>
      </c>
      <c r="C456" s="156"/>
      <c r="D456" s="157"/>
      <c r="E456" s="157"/>
      <c r="F456" s="157"/>
      <c r="G456" s="157"/>
      <c r="H456" s="157"/>
      <c r="I456" s="158"/>
      <c r="K456" s="255" t="str">
        <f t="shared" si="94"/>
        <v>►</v>
      </c>
      <c r="L456" s="341"/>
      <c r="M456" s="341"/>
      <c r="N456" s="341"/>
      <c r="O456" s="341"/>
      <c r="P456" s="341"/>
      <c r="Q456" s="1"/>
      <c r="R456" s="1"/>
      <c r="S456" s="77"/>
      <c r="T456" s="77"/>
      <c r="U456" s="77"/>
      <c r="V456" s="77"/>
      <c r="W456" s="1"/>
      <c r="X456" s="46" t="str">
        <f t="shared" ref="X456:X519" si="98">IF(NOT(AND(LEFT(R456,1)="L",R456&lt;&gt;"LIGNE")),"",IF(UPPER(TRIM(W456))="QS","",IF(AJ456="","",IF(AF456="MASSE",IF(AJ456&gt;=1,ROUND(AJ456,2),ROUND(AJ456*1000,0)),IF(AF456="VOLUME",IF(AJ456&gt;=1,ROUND(AJ456,2),ROUND(AJ456*100,0)),ROUND(AJ456,0))))))</f>
        <v/>
      </c>
      <c r="Y456" s="46" t="str">
        <f>IF(NOT(AND(LEFT(R456,1)="L",R456&lt;&gt;"LIGNE")),"",IF(UPPER(TRIM(W456))="QS","Qt. suffisante",IF(AJ456="","",IF(AF456="MASSE",IF(AJ456&gt;=1,"Kg","g"),IF(AF456="VOLUME",IF(AJ456&gt;=1,"L","cl"),IFERROR(VLOOKUP(UPPER(TRIM(V456)),AP4:AS49,4,FALSE),V456))))))</f>
        <v/>
      </c>
      <c r="Z456" s="78" t="str">
        <f t="shared" ref="Z456:Z519" si="99">IF(NOT(AND(LEFT(R456,1)="L",R456&lt;&gt;"LIGNE")),"",IF(UPPER(TRIM(W456))="QS","",IF(AI456="","",IF(AF456="MASSE",IF(AI456&gt;=1,ROUND(AI456,2),ROUND(AI456*1000,0)),IF(AF456="VOLUME",IF(AI456&gt;=1,ROUND(AI456,2),ROUND(AI456*100,0)),ROUND(AI456,0))))))</f>
        <v/>
      </c>
      <c r="AA456" s="45" t="str">
        <f>IF(NOT(AND(LEFT(R456,1)="L",R456&lt;&gt;"LIGNE")),"",IF(UPPER(TRIM(W456))="QS","Qt. suffisante",IF(AI456="","",IF(AF456="MASSE",IF(AI456&gt;=1,"Kg","g"),IF(AF456="VOLUME",IF(AI456&gt;=1,"L","cl"),IFERROR(VLOOKUP(UPPER(TRIM(V456)),AP4:AS49,4,FALSE),V456))))))</f>
        <v/>
      </c>
      <c r="AB456" s="47" t="str">
        <f t="shared" si="95"/>
        <v/>
      </c>
      <c r="AC456" s="47" t="str">
        <f t="shared" si="96"/>
        <v/>
      </c>
      <c r="AD456" s="47" t="str">
        <f t="shared" ref="AD456:AD519" si="100">IF(R456&lt;&gt;"PRINCIPAL AUTEUR","",IFERROR(VLOOKUP(UPPER(TRIM(SUBSTITUTE(W456,CHAR(160)," "))),$AP$4:$AS$49,2,FALSE),""))</f>
        <v/>
      </c>
      <c r="AE456" s="1"/>
      <c r="AF456" s="48" t="str">
        <f>IF(NOT(AND(LEFT(R456,1)="L",R456&lt;&gt;"LIGNE")),"",IFERROR(VLOOKUP(UPPER(TRIM(V456)),AP4:AS49,2,FALSE),""))</f>
        <v/>
      </c>
      <c r="AG456" s="49" t="str">
        <f>IF(NOT(AND(LEFT(R456,1)="L",R456&lt;&gt;"LIGNE")),"",IFERROR(VLOOKUP(UPPER(TRIM(V456)),AP4:AS49,3,FALSE),""))</f>
        <v/>
      </c>
      <c r="AH456" s="49" t="str">
        <f t="shared" si="97"/>
        <v/>
      </c>
      <c r="AI456" s="49" t="str">
        <f t="shared" ref="AI456:AI519" si="101">IF(NOT(AND(LEFT(R456,1)="L",R456&lt;&gt;"LIGNE")),"",IF(UPPER(TRIM(W456))="QS","",IF(AH456="","",IF(UPPER(TRIM(W456))="F",AH456,IF(AK456="","",AH456*AK456)))))</f>
        <v/>
      </c>
      <c r="AJ456" s="49" t="str">
        <f t="shared" ref="AJ456:AJ519" si="102">IF(NOT(AND(LEFT(R456,1)="L",R456&lt;&gt;"LIGNE")),"",IF(UPPER(TRIM(W456))="QS","",IF(AH456="","",IF(UPPER(TRIM(W456))="F",AH456,IF(AL456="","",AH456*AL456)))))</f>
        <v/>
      </c>
      <c r="AK456" s="40" t="str">
        <f>IF(R456="RECETTE","",IF(R456="PRINCIPAL AUTEUR",IF(OR(S456="",T456="",V456="",W456="",S456=0),"",IFERROR(IF(OR(VLOOKUP(UPPER(TRIM(SUBSTITUTE(T456,CHAR(160)," "))),AP4:AS49,2,FALSE)&lt;&gt;VLOOKUP(UPPER(TRIM(SUBSTITUTE(W456,CHAR(160)," "))),AP4:AS49,2,FALSE),AND(VLOOKUP(UPPER(TRIM(SUBSTITUTE(T456,CHAR(160)," "))),AP4:AS49,2,FALSE)="AUTRE",UPPER(TRIM(SUBSTITUTE(T456,CHAR(160)," ")))&lt;&gt;UPPER(TRIM(SUBSTITUTE(W456,CHAR(160)," "))))),"",(V456*VLOOKUP(UPPER(TRIM(SUBSTITUTE(W456,CHAR(160)," "))),AP4:AS49,3,FALSE))/(S456*VLOOKUP(UPPER(TRIM(SUBSTITUTE(T456,CHAR(160)," "))),AP4:AS49,3,FALSE))),"")),IFERROR(AK455,"")))</f>
        <v/>
      </c>
      <c r="AL456" s="40" t="str">
        <f t="shared" ref="AL456:AL519" si="103">IF(R456="RECETTE","",IF(R456="COUVERTS",IF(OR(INDEX(T:T,ROW())="",INDEX(V:V,ROW())="",INDEX(T:T,ROW())=0),"",IFERROR(INDEX(V:V,ROW())/INDEX(T:T,ROW()),"")),AL455))</f>
        <v/>
      </c>
      <c r="AM456" s="50">
        <f t="shared" ref="AM456:AM519" si="104">IF(R456="RECETTE",S456,AM455)</f>
        <v>0</v>
      </c>
      <c r="AN456" s="1"/>
      <c r="AO456" s="1"/>
      <c r="AP456" s="65" t="s">
        <v>456</v>
      </c>
      <c r="AQ456" s="1"/>
      <c r="AR456" s="1"/>
      <c r="AS456" s="1"/>
      <c r="BJ456" s="229">
        <v>1</v>
      </c>
    </row>
    <row r="457" spans="2:62" ht="20.100000000000001" customHeight="1" x14ac:dyDescent="0.25">
      <c r="B457" s="178">
        <f t="shared" si="93"/>
        <v>0</v>
      </c>
      <c r="C457" s="156"/>
      <c r="D457" s="157"/>
      <c r="E457" s="157"/>
      <c r="F457" s="157"/>
      <c r="G457" s="157"/>
      <c r="H457" s="157"/>
      <c r="I457" s="158"/>
      <c r="K457" s="255" t="str">
        <f t="shared" si="94"/>
        <v>►</v>
      </c>
      <c r="L457" s="341"/>
      <c r="M457" s="341"/>
      <c r="N457" s="341"/>
      <c r="O457" s="341"/>
      <c r="P457" s="341"/>
      <c r="Q457" s="1"/>
      <c r="R457" s="1"/>
      <c r="S457" s="77"/>
      <c r="T457" s="77"/>
      <c r="U457" s="77"/>
      <c r="V457" s="77"/>
      <c r="W457" s="1"/>
      <c r="X457" s="46" t="str">
        <f t="shared" si="98"/>
        <v/>
      </c>
      <c r="Y457" s="46" t="str">
        <f>IF(NOT(AND(LEFT(R457,1)="L",R457&lt;&gt;"LIGNE")),"",IF(UPPER(TRIM(W457))="QS","Qt. suffisante",IF(AJ457="","",IF(AF457="MASSE",IF(AJ457&gt;=1,"Kg","g"),IF(AF457="VOLUME",IF(AJ457&gt;=1,"L","cl"),IFERROR(VLOOKUP(UPPER(TRIM(V457)),AP4:AS49,4,FALSE),V457))))))</f>
        <v/>
      </c>
      <c r="Z457" s="78" t="str">
        <f t="shared" si="99"/>
        <v/>
      </c>
      <c r="AA457" s="45" t="str">
        <f>IF(NOT(AND(LEFT(R457,1)="L",R457&lt;&gt;"LIGNE")),"",IF(UPPER(TRIM(W457))="QS","Qt. suffisante",IF(AI457="","",IF(AF457="MASSE",IF(AI457&gt;=1,"Kg","g"),IF(AF457="VOLUME",IF(AI457&gt;=1,"L","cl"),IFERROR(VLOOKUP(UPPER(TRIM(V457)),AP4:AS49,4,FALSE),V457))))))</f>
        <v/>
      </c>
      <c r="AB457" s="47" t="str">
        <f t="shared" si="95"/>
        <v/>
      </c>
      <c r="AC457" s="47" t="str">
        <f t="shared" si="96"/>
        <v/>
      </c>
      <c r="AD457" s="47" t="str">
        <f t="shared" si="100"/>
        <v/>
      </c>
      <c r="AE457" s="1"/>
      <c r="AF457" s="48" t="str">
        <f>IF(NOT(AND(LEFT(R457,1)="L",R457&lt;&gt;"LIGNE")),"",IFERROR(VLOOKUP(UPPER(TRIM(V457)),AP4:AS49,2,FALSE),""))</f>
        <v/>
      </c>
      <c r="AG457" s="49" t="str">
        <f>IF(NOT(AND(LEFT(R457,1)="L",R457&lt;&gt;"LIGNE")),"",IFERROR(VLOOKUP(UPPER(TRIM(V457)),AP4:AS49,3,FALSE),""))</f>
        <v/>
      </c>
      <c r="AH457" s="49" t="str">
        <f t="shared" si="97"/>
        <v/>
      </c>
      <c r="AI457" s="49" t="str">
        <f t="shared" si="101"/>
        <v/>
      </c>
      <c r="AJ457" s="49" t="str">
        <f t="shared" si="102"/>
        <v/>
      </c>
      <c r="AK457" s="40" t="str">
        <f>IF(R457="RECETTE","",IF(R457="PRINCIPAL AUTEUR",IF(OR(S457="",T457="",V457="",W457="",S457=0),"",IFERROR(IF(OR(VLOOKUP(UPPER(TRIM(SUBSTITUTE(T457,CHAR(160)," "))),AP4:AS49,2,FALSE)&lt;&gt;VLOOKUP(UPPER(TRIM(SUBSTITUTE(W457,CHAR(160)," "))),AP4:AS49,2,FALSE),AND(VLOOKUP(UPPER(TRIM(SUBSTITUTE(T457,CHAR(160)," "))),AP4:AS49,2,FALSE)="AUTRE",UPPER(TRIM(SUBSTITUTE(T457,CHAR(160)," ")))&lt;&gt;UPPER(TRIM(SUBSTITUTE(W457,CHAR(160)," "))))),"",(V457*VLOOKUP(UPPER(TRIM(SUBSTITUTE(W457,CHAR(160)," "))),AP4:AS49,3,FALSE))/(S457*VLOOKUP(UPPER(TRIM(SUBSTITUTE(T457,CHAR(160)," "))),AP4:AS49,3,FALSE))),"")),IFERROR(AK456,"")))</f>
        <v/>
      </c>
      <c r="AL457" s="40" t="str">
        <f t="shared" si="103"/>
        <v/>
      </c>
      <c r="AM457" s="50">
        <f t="shared" si="104"/>
        <v>0</v>
      </c>
      <c r="AN457" s="1"/>
      <c r="AO457" s="1"/>
      <c r="AP457" s="65" t="s">
        <v>457</v>
      </c>
      <c r="AQ457" s="1"/>
      <c r="AR457" s="1"/>
      <c r="AS457" s="1"/>
      <c r="BJ457" s="229">
        <v>1</v>
      </c>
    </row>
    <row r="458" spans="2:62" ht="20.100000000000001" customHeight="1" x14ac:dyDescent="0.25">
      <c r="B458" s="178">
        <f t="shared" si="93"/>
        <v>0</v>
      </c>
      <c r="C458" s="156"/>
      <c r="D458" s="157"/>
      <c r="E458" s="157"/>
      <c r="F458" s="157"/>
      <c r="G458" s="157"/>
      <c r="H458" s="157"/>
      <c r="I458" s="158"/>
      <c r="K458" s="255" t="str">
        <f t="shared" si="94"/>
        <v>►</v>
      </c>
      <c r="L458" s="341"/>
      <c r="M458" s="341"/>
      <c r="N458" s="341"/>
      <c r="O458" s="341"/>
      <c r="P458" s="341"/>
      <c r="Q458" s="1"/>
      <c r="R458" s="1"/>
      <c r="S458" s="77"/>
      <c r="T458" s="77"/>
      <c r="U458" s="77"/>
      <c r="V458" s="77"/>
      <c r="W458" s="1"/>
      <c r="X458" s="46" t="str">
        <f t="shared" si="98"/>
        <v/>
      </c>
      <c r="Y458" s="46" t="str">
        <f>IF(NOT(AND(LEFT(R458,1)="L",R458&lt;&gt;"LIGNE")),"",IF(UPPER(TRIM(W458))="QS","Qt. suffisante",IF(AJ458="","",IF(AF458="MASSE",IF(AJ458&gt;=1,"Kg","g"),IF(AF458="VOLUME",IF(AJ458&gt;=1,"L","cl"),IFERROR(VLOOKUP(UPPER(TRIM(V458)),AP4:AS49,4,FALSE),V458))))))</f>
        <v/>
      </c>
      <c r="Z458" s="78" t="str">
        <f t="shared" si="99"/>
        <v/>
      </c>
      <c r="AA458" s="45" t="str">
        <f>IF(NOT(AND(LEFT(R458,1)="L",R458&lt;&gt;"LIGNE")),"",IF(UPPER(TRIM(W458))="QS","Qt. suffisante",IF(AI458="","",IF(AF458="MASSE",IF(AI458&gt;=1,"Kg","g"),IF(AF458="VOLUME",IF(AI458&gt;=1,"L","cl"),IFERROR(VLOOKUP(UPPER(TRIM(V458)),AP4:AS49,4,FALSE),V458))))))</f>
        <v/>
      </c>
      <c r="AB458" s="47" t="str">
        <f t="shared" si="95"/>
        <v/>
      </c>
      <c r="AC458" s="47" t="str">
        <f t="shared" si="96"/>
        <v/>
      </c>
      <c r="AD458" s="47" t="str">
        <f t="shared" si="100"/>
        <v/>
      </c>
      <c r="AE458" s="1"/>
      <c r="AF458" s="48" t="str">
        <f>IF(NOT(AND(LEFT(R458,1)="L",R458&lt;&gt;"LIGNE")),"",IFERROR(VLOOKUP(UPPER(TRIM(V458)),AP4:AS49,2,FALSE),""))</f>
        <v/>
      </c>
      <c r="AG458" s="49" t="str">
        <f>IF(NOT(AND(LEFT(R458,1)="L",R458&lt;&gt;"LIGNE")),"",IFERROR(VLOOKUP(UPPER(TRIM(V458)),AP4:AS49,3,FALSE),""))</f>
        <v/>
      </c>
      <c r="AH458" s="49" t="str">
        <f t="shared" si="97"/>
        <v/>
      </c>
      <c r="AI458" s="49" t="str">
        <f t="shared" si="101"/>
        <v/>
      </c>
      <c r="AJ458" s="49" t="str">
        <f t="shared" si="102"/>
        <v/>
      </c>
      <c r="AK458" s="40" t="str">
        <f>IF(R458="RECETTE","",IF(R458="PRINCIPAL AUTEUR",IF(OR(S458="",T458="",V458="",W458="",S458=0),"",IFERROR(IF(OR(VLOOKUP(UPPER(TRIM(SUBSTITUTE(T458,CHAR(160)," "))),AP4:AS49,2,FALSE)&lt;&gt;VLOOKUP(UPPER(TRIM(SUBSTITUTE(W458,CHAR(160)," "))),AP4:AS49,2,FALSE),AND(VLOOKUP(UPPER(TRIM(SUBSTITUTE(T458,CHAR(160)," "))),AP4:AS49,2,FALSE)="AUTRE",UPPER(TRIM(SUBSTITUTE(T458,CHAR(160)," ")))&lt;&gt;UPPER(TRIM(SUBSTITUTE(W458,CHAR(160)," "))))),"",(V458*VLOOKUP(UPPER(TRIM(SUBSTITUTE(W458,CHAR(160)," "))),AP4:AS49,3,FALSE))/(S458*VLOOKUP(UPPER(TRIM(SUBSTITUTE(T458,CHAR(160)," "))),AP4:AS49,3,FALSE))),"")),IFERROR(AK457,"")))</f>
        <v/>
      </c>
      <c r="AL458" s="40" t="str">
        <f t="shared" si="103"/>
        <v/>
      </c>
      <c r="AM458" s="50">
        <f t="shared" si="104"/>
        <v>0</v>
      </c>
      <c r="AN458" s="1"/>
      <c r="AO458" s="1"/>
      <c r="AP458" s="65" t="s">
        <v>450</v>
      </c>
      <c r="AQ458" s="1"/>
      <c r="AR458" s="1"/>
      <c r="AS458" s="1"/>
      <c r="BJ458" s="229">
        <v>1</v>
      </c>
    </row>
    <row r="459" spans="2:62" ht="20.100000000000001" customHeight="1" x14ac:dyDescent="0.25">
      <c r="B459" s="178">
        <f t="shared" si="93"/>
        <v>0</v>
      </c>
      <c r="C459" s="156"/>
      <c r="D459" s="157"/>
      <c r="E459" s="157"/>
      <c r="F459" s="157"/>
      <c r="G459" s="157"/>
      <c r="H459" s="157"/>
      <c r="I459" s="158"/>
      <c r="K459" s="255" t="str">
        <f t="shared" si="94"/>
        <v>►</v>
      </c>
      <c r="L459" s="341"/>
      <c r="M459" s="341"/>
      <c r="N459" s="341"/>
      <c r="O459" s="341"/>
      <c r="P459" s="341"/>
      <c r="Q459" s="1"/>
      <c r="R459" s="1"/>
      <c r="S459" s="77"/>
      <c r="T459" s="77"/>
      <c r="U459" s="77"/>
      <c r="V459" s="77"/>
      <c r="W459" s="1"/>
      <c r="X459" s="46" t="str">
        <f t="shared" si="98"/>
        <v/>
      </c>
      <c r="Y459" s="46" t="str">
        <f>IF(NOT(AND(LEFT(R459,1)="L",R459&lt;&gt;"LIGNE")),"",IF(UPPER(TRIM(W459))="QS","Qt. suffisante",IF(AJ459="","",IF(AF459="MASSE",IF(AJ459&gt;=1,"Kg","g"),IF(AF459="VOLUME",IF(AJ459&gt;=1,"L","cl"),IFERROR(VLOOKUP(UPPER(TRIM(V459)),AP4:AS49,4,FALSE),V459))))))</f>
        <v/>
      </c>
      <c r="Z459" s="78" t="str">
        <f t="shared" si="99"/>
        <v/>
      </c>
      <c r="AA459" s="45" t="str">
        <f>IF(NOT(AND(LEFT(R459,1)="L",R459&lt;&gt;"LIGNE")),"",IF(UPPER(TRIM(W459))="QS","Qt. suffisante",IF(AI459="","",IF(AF459="MASSE",IF(AI459&gt;=1,"Kg","g"),IF(AF459="VOLUME",IF(AI459&gt;=1,"L","cl"),IFERROR(VLOOKUP(UPPER(TRIM(V459)),AP4:AS49,4,FALSE),V459))))))</f>
        <v/>
      </c>
      <c r="AB459" s="47" t="str">
        <f t="shared" si="95"/>
        <v/>
      </c>
      <c r="AC459" s="47" t="str">
        <f t="shared" si="96"/>
        <v/>
      </c>
      <c r="AD459" s="47" t="str">
        <f t="shared" si="100"/>
        <v/>
      </c>
      <c r="AE459" s="1"/>
      <c r="AF459" s="48" t="str">
        <f>IF(NOT(AND(LEFT(R459,1)="L",R459&lt;&gt;"LIGNE")),"",IFERROR(VLOOKUP(UPPER(TRIM(V459)),AP4:AS49,2,FALSE),""))</f>
        <v/>
      </c>
      <c r="AG459" s="49" t="str">
        <f>IF(NOT(AND(LEFT(R459,1)="L",R459&lt;&gt;"LIGNE")),"",IFERROR(VLOOKUP(UPPER(TRIM(V459)),AP4:AS49,3,FALSE),""))</f>
        <v/>
      </c>
      <c r="AH459" s="49" t="str">
        <f t="shared" si="97"/>
        <v/>
      </c>
      <c r="AI459" s="49" t="str">
        <f t="shared" si="101"/>
        <v/>
      </c>
      <c r="AJ459" s="49" t="str">
        <f t="shared" si="102"/>
        <v/>
      </c>
      <c r="AK459" s="40" t="str">
        <f>IF(R459="RECETTE","",IF(R459="PRINCIPAL AUTEUR",IF(OR(S459="",T459="",V459="",W459="",S459=0),"",IFERROR(IF(OR(VLOOKUP(UPPER(TRIM(SUBSTITUTE(T459,CHAR(160)," "))),AP4:AS49,2,FALSE)&lt;&gt;VLOOKUP(UPPER(TRIM(SUBSTITUTE(W459,CHAR(160)," "))),AP4:AS49,2,FALSE),AND(VLOOKUP(UPPER(TRIM(SUBSTITUTE(T459,CHAR(160)," "))),AP4:AS49,2,FALSE)="AUTRE",UPPER(TRIM(SUBSTITUTE(T459,CHAR(160)," ")))&lt;&gt;UPPER(TRIM(SUBSTITUTE(W459,CHAR(160)," "))))),"",(V459*VLOOKUP(UPPER(TRIM(SUBSTITUTE(W459,CHAR(160)," "))),AP4:AS49,3,FALSE))/(S459*VLOOKUP(UPPER(TRIM(SUBSTITUTE(T459,CHAR(160)," "))),AP4:AS49,3,FALSE))),"")),IFERROR(AK458,"")))</f>
        <v/>
      </c>
      <c r="AL459" s="40" t="str">
        <f t="shared" si="103"/>
        <v/>
      </c>
      <c r="AM459" s="50">
        <f t="shared" si="104"/>
        <v>0</v>
      </c>
      <c r="AN459" s="1"/>
      <c r="AO459" s="1"/>
      <c r="AP459" s="65" t="s">
        <v>451</v>
      </c>
      <c r="AQ459" s="1"/>
      <c r="AR459" s="1"/>
      <c r="AS459" s="1"/>
      <c r="BJ459" s="229">
        <v>1</v>
      </c>
    </row>
    <row r="460" spans="2:62" ht="20.100000000000001" customHeight="1" x14ac:dyDescent="0.25">
      <c r="B460" s="178">
        <f t="shared" si="93"/>
        <v>0</v>
      </c>
      <c r="C460" s="156"/>
      <c r="D460" s="157"/>
      <c r="E460" s="157"/>
      <c r="F460" s="157"/>
      <c r="G460" s="157"/>
      <c r="H460" s="157"/>
      <c r="I460" s="158"/>
      <c r="K460" s="255" t="str">
        <f t="shared" si="94"/>
        <v>►</v>
      </c>
      <c r="L460" s="341"/>
      <c r="M460" s="341"/>
      <c r="N460" s="341"/>
      <c r="O460" s="341"/>
      <c r="P460" s="341"/>
      <c r="Q460" s="1"/>
      <c r="R460" s="1"/>
      <c r="S460" s="77"/>
      <c r="T460" s="77"/>
      <c r="U460" s="77"/>
      <c r="V460" s="77"/>
      <c r="W460" s="1"/>
      <c r="X460" s="46" t="str">
        <f t="shared" si="98"/>
        <v/>
      </c>
      <c r="Y460" s="46" t="str">
        <f>IF(NOT(AND(LEFT(R460,1)="L",R460&lt;&gt;"LIGNE")),"",IF(UPPER(TRIM(W460))="QS","Qt. suffisante",IF(AJ460="","",IF(AF460="MASSE",IF(AJ460&gt;=1,"Kg","g"),IF(AF460="VOLUME",IF(AJ460&gt;=1,"L","cl"),IFERROR(VLOOKUP(UPPER(TRIM(V460)),AP4:AS49,4,FALSE),V460))))))</f>
        <v/>
      </c>
      <c r="Z460" s="78" t="str">
        <f t="shared" si="99"/>
        <v/>
      </c>
      <c r="AA460" s="45" t="str">
        <f>IF(NOT(AND(LEFT(R460,1)="L",R460&lt;&gt;"LIGNE")),"",IF(UPPER(TRIM(W460))="QS","Qt. suffisante",IF(AI460="","",IF(AF460="MASSE",IF(AI460&gt;=1,"Kg","g"),IF(AF460="VOLUME",IF(AI460&gt;=1,"L","cl"),IFERROR(VLOOKUP(UPPER(TRIM(V460)),AP4:AS49,4,FALSE),V460))))))</f>
        <v/>
      </c>
      <c r="AB460" s="47" t="str">
        <f t="shared" si="95"/>
        <v/>
      </c>
      <c r="AC460" s="47" t="str">
        <f t="shared" si="96"/>
        <v/>
      </c>
      <c r="AD460" s="47" t="str">
        <f t="shared" si="100"/>
        <v/>
      </c>
      <c r="AE460" s="1"/>
      <c r="AF460" s="48" t="str">
        <f>IF(NOT(AND(LEFT(R460,1)="L",R460&lt;&gt;"LIGNE")),"",IFERROR(VLOOKUP(UPPER(TRIM(V460)),AP4:AS49,2,FALSE),""))</f>
        <v/>
      </c>
      <c r="AG460" s="49" t="str">
        <f>IF(NOT(AND(LEFT(R460,1)="L",R460&lt;&gt;"LIGNE")),"",IFERROR(VLOOKUP(UPPER(TRIM(V460)),AP4:AS49,3,FALSE),""))</f>
        <v/>
      </c>
      <c r="AH460" s="49" t="str">
        <f t="shared" si="97"/>
        <v/>
      </c>
      <c r="AI460" s="49" t="str">
        <f t="shared" si="101"/>
        <v/>
      </c>
      <c r="AJ460" s="49" t="str">
        <f t="shared" si="102"/>
        <v/>
      </c>
      <c r="AK460" s="40" t="str">
        <f>IF(R460="RECETTE","",IF(R460="PRINCIPAL AUTEUR",IF(OR(S460="",T460="",V460="",W460="",S460=0),"",IFERROR(IF(OR(VLOOKUP(UPPER(TRIM(SUBSTITUTE(T460,CHAR(160)," "))),AP4:AS49,2,FALSE)&lt;&gt;VLOOKUP(UPPER(TRIM(SUBSTITUTE(W460,CHAR(160)," "))),AP4:AS49,2,FALSE),AND(VLOOKUP(UPPER(TRIM(SUBSTITUTE(T460,CHAR(160)," "))),AP4:AS49,2,FALSE)="AUTRE",UPPER(TRIM(SUBSTITUTE(T460,CHAR(160)," ")))&lt;&gt;UPPER(TRIM(SUBSTITUTE(W460,CHAR(160)," "))))),"",(V460*VLOOKUP(UPPER(TRIM(SUBSTITUTE(W460,CHAR(160)," "))),AP4:AS49,3,FALSE))/(S460*VLOOKUP(UPPER(TRIM(SUBSTITUTE(T460,CHAR(160)," "))),AP4:AS49,3,FALSE))),"")),IFERROR(AK459,"")))</f>
        <v/>
      </c>
      <c r="AL460" s="40" t="str">
        <f t="shared" si="103"/>
        <v/>
      </c>
      <c r="AM460" s="50">
        <f t="shared" si="104"/>
        <v>0</v>
      </c>
      <c r="AN460" s="1"/>
      <c r="AO460" s="1"/>
      <c r="AP460" s="65" t="s">
        <v>452</v>
      </c>
      <c r="AQ460" s="1"/>
      <c r="AR460" s="1"/>
      <c r="AS460" s="1"/>
      <c r="BJ460" s="229">
        <v>1</v>
      </c>
    </row>
    <row r="461" spans="2:62" ht="20.100000000000001" customHeight="1" x14ac:dyDescent="0.25">
      <c r="B461" s="178">
        <f t="shared" si="93"/>
        <v>0</v>
      </c>
      <c r="C461" s="156"/>
      <c r="D461" s="157"/>
      <c r="E461" s="157"/>
      <c r="F461" s="157"/>
      <c r="G461" s="157"/>
      <c r="H461" s="157"/>
      <c r="I461" s="158"/>
      <c r="K461" s="255" t="str">
        <f t="shared" si="94"/>
        <v>►</v>
      </c>
      <c r="L461" s="341"/>
      <c r="M461" s="341"/>
      <c r="N461" s="341"/>
      <c r="O461" s="341"/>
      <c r="P461" s="341"/>
      <c r="Q461" s="1"/>
      <c r="R461" s="1"/>
      <c r="S461" s="77"/>
      <c r="T461" s="77"/>
      <c r="U461" s="77"/>
      <c r="V461" s="77"/>
      <c r="W461" s="1"/>
      <c r="X461" s="46" t="str">
        <f t="shared" si="98"/>
        <v/>
      </c>
      <c r="Y461" s="46" t="str">
        <f>IF(NOT(AND(LEFT(R461,1)="L",R461&lt;&gt;"LIGNE")),"",IF(UPPER(TRIM(W461))="QS","Qt. suffisante",IF(AJ461="","",IF(AF461="MASSE",IF(AJ461&gt;=1,"Kg","g"),IF(AF461="VOLUME",IF(AJ461&gt;=1,"L","cl"),IFERROR(VLOOKUP(UPPER(TRIM(V461)),AP4:AS49,4,FALSE),V461))))))</f>
        <v/>
      </c>
      <c r="Z461" s="78" t="str">
        <f t="shared" si="99"/>
        <v/>
      </c>
      <c r="AA461" s="45" t="str">
        <f>IF(NOT(AND(LEFT(R461,1)="L",R461&lt;&gt;"LIGNE")),"",IF(UPPER(TRIM(W461))="QS","Qt. suffisante",IF(AI461="","",IF(AF461="MASSE",IF(AI461&gt;=1,"Kg","g"),IF(AF461="VOLUME",IF(AI461&gt;=1,"L","cl"),IFERROR(VLOOKUP(UPPER(TRIM(V461)),AP4:AS49,4,FALSE),V461))))))</f>
        <v/>
      </c>
      <c r="AB461" s="47" t="str">
        <f t="shared" si="95"/>
        <v/>
      </c>
      <c r="AC461" s="47" t="str">
        <f t="shared" si="96"/>
        <v/>
      </c>
      <c r="AD461" s="47" t="str">
        <f t="shared" si="100"/>
        <v/>
      </c>
      <c r="AE461" s="1"/>
      <c r="AF461" s="48" t="str">
        <f>IF(NOT(AND(LEFT(R461,1)="L",R461&lt;&gt;"LIGNE")),"",IFERROR(VLOOKUP(UPPER(TRIM(V461)),AP4:AS49,2,FALSE),""))</f>
        <v/>
      </c>
      <c r="AG461" s="49" t="str">
        <f>IF(NOT(AND(LEFT(R461,1)="L",R461&lt;&gt;"LIGNE")),"",IFERROR(VLOOKUP(UPPER(TRIM(V461)),AP4:AS49,3,FALSE),""))</f>
        <v/>
      </c>
      <c r="AH461" s="49" t="str">
        <f t="shared" si="97"/>
        <v/>
      </c>
      <c r="AI461" s="49" t="str">
        <f t="shared" si="101"/>
        <v/>
      </c>
      <c r="AJ461" s="49" t="str">
        <f t="shared" si="102"/>
        <v/>
      </c>
      <c r="AK461" s="40" t="str">
        <f>IF(R461="RECETTE","",IF(R461="PRINCIPAL AUTEUR",IF(OR(S461="",T461="",V461="",W461="",S461=0),"",IFERROR(IF(OR(VLOOKUP(UPPER(TRIM(SUBSTITUTE(T461,CHAR(160)," "))),AP4:AS49,2,FALSE)&lt;&gt;VLOOKUP(UPPER(TRIM(SUBSTITUTE(W461,CHAR(160)," "))),AP4:AS49,2,FALSE),AND(VLOOKUP(UPPER(TRIM(SUBSTITUTE(T461,CHAR(160)," "))),AP4:AS49,2,FALSE)="AUTRE",UPPER(TRIM(SUBSTITUTE(T461,CHAR(160)," ")))&lt;&gt;UPPER(TRIM(SUBSTITUTE(W461,CHAR(160)," "))))),"",(V461*VLOOKUP(UPPER(TRIM(SUBSTITUTE(W461,CHAR(160)," "))),AP4:AS49,3,FALSE))/(S461*VLOOKUP(UPPER(TRIM(SUBSTITUTE(T461,CHAR(160)," "))),AP4:AS49,3,FALSE))),"")),IFERROR(AK460,"")))</f>
        <v/>
      </c>
      <c r="AL461" s="40" t="str">
        <f t="shared" si="103"/>
        <v/>
      </c>
      <c r="AM461" s="50">
        <f t="shared" si="104"/>
        <v>0</v>
      </c>
      <c r="AN461" s="1"/>
      <c r="AO461" s="1"/>
      <c r="AP461" s="65" t="s">
        <v>453</v>
      </c>
      <c r="AQ461" s="1"/>
      <c r="AR461" s="1"/>
      <c r="AS461" s="1"/>
      <c r="BJ461" s="229">
        <v>1</v>
      </c>
    </row>
    <row r="462" spans="2:62" ht="20.100000000000001" customHeight="1" x14ac:dyDescent="0.25">
      <c r="B462" s="178">
        <f t="shared" si="93"/>
        <v>0</v>
      </c>
      <c r="C462" s="156"/>
      <c r="D462" s="157"/>
      <c r="E462" s="157"/>
      <c r="F462" s="157"/>
      <c r="G462" s="157"/>
      <c r="H462" s="157"/>
      <c r="I462" s="158"/>
      <c r="K462" s="255" t="str">
        <f t="shared" si="94"/>
        <v>►</v>
      </c>
      <c r="L462" s="341"/>
      <c r="M462" s="341"/>
      <c r="N462" s="341"/>
      <c r="O462" s="341"/>
      <c r="P462" s="341"/>
      <c r="Q462" s="1"/>
      <c r="R462" s="1"/>
      <c r="S462" s="77"/>
      <c r="T462" s="77"/>
      <c r="U462" s="77"/>
      <c r="V462" s="77"/>
      <c r="W462" s="1"/>
      <c r="X462" s="46" t="str">
        <f t="shared" si="98"/>
        <v/>
      </c>
      <c r="Y462" s="46" t="str">
        <f>IF(NOT(AND(LEFT(R462,1)="L",R462&lt;&gt;"LIGNE")),"",IF(UPPER(TRIM(W462))="QS","Qt. suffisante",IF(AJ462="","",IF(AF462="MASSE",IF(AJ462&gt;=1,"Kg","g"),IF(AF462="VOLUME",IF(AJ462&gt;=1,"L","cl"),IFERROR(VLOOKUP(UPPER(TRIM(V462)),AP4:AS49,4,FALSE),V462))))))</f>
        <v/>
      </c>
      <c r="Z462" s="78" t="str">
        <f t="shared" si="99"/>
        <v/>
      </c>
      <c r="AA462" s="45" t="str">
        <f>IF(NOT(AND(LEFT(R462,1)="L",R462&lt;&gt;"LIGNE")),"",IF(UPPER(TRIM(W462))="QS","Qt. suffisante",IF(AI462="","",IF(AF462="MASSE",IF(AI462&gt;=1,"Kg","g"),IF(AF462="VOLUME",IF(AI462&gt;=1,"L","cl"),IFERROR(VLOOKUP(UPPER(TRIM(V462)),AP4:AS49,4,FALSE),V462))))))</f>
        <v/>
      </c>
      <c r="AB462" s="47" t="str">
        <f t="shared" si="95"/>
        <v/>
      </c>
      <c r="AC462" s="47" t="str">
        <f t="shared" si="96"/>
        <v/>
      </c>
      <c r="AD462" s="47" t="str">
        <f t="shared" si="100"/>
        <v/>
      </c>
      <c r="AE462" s="1"/>
      <c r="AF462" s="48" t="str">
        <f>IF(NOT(AND(LEFT(R462,1)="L",R462&lt;&gt;"LIGNE")),"",IFERROR(VLOOKUP(UPPER(TRIM(V462)),AP4:AS49,2,FALSE),""))</f>
        <v/>
      </c>
      <c r="AG462" s="49" t="str">
        <f>IF(NOT(AND(LEFT(R462,1)="L",R462&lt;&gt;"LIGNE")),"",IFERROR(VLOOKUP(UPPER(TRIM(V462)),AP4:AS49,3,FALSE),""))</f>
        <v/>
      </c>
      <c r="AH462" s="49" t="str">
        <f t="shared" si="97"/>
        <v/>
      </c>
      <c r="AI462" s="49" t="str">
        <f t="shared" si="101"/>
        <v/>
      </c>
      <c r="AJ462" s="49" t="str">
        <f t="shared" si="102"/>
        <v/>
      </c>
      <c r="AK462" s="40" t="str">
        <f>IF(R462="RECETTE","",IF(R462="PRINCIPAL AUTEUR",IF(OR(S462="",T462="",V462="",W462="",S462=0),"",IFERROR(IF(OR(VLOOKUP(UPPER(TRIM(SUBSTITUTE(T462,CHAR(160)," "))),AP4:AS49,2,FALSE)&lt;&gt;VLOOKUP(UPPER(TRIM(SUBSTITUTE(W462,CHAR(160)," "))),AP4:AS49,2,FALSE),AND(VLOOKUP(UPPER(TRIM(SUBSTITUTE(T462,CHAR(160)," "))),AP4:AS49,2,FALSE)="AUTRE",UPPER(TRIM(SUBSTITUTE(T462,CHAR(160)," ")))&lt;&gt;UPPER(TRIM(SUBSTITUTE(W462,CHAR(160)," "))))),"",(V462*VLOOKUP(UPPER(TRIM(SUBSTITUTE(W462,CHAR(160)," "))),AP4:AS49,3,FALSE))/(S462*VLOOKUP(UPPER(TRIM(SUBSTITUTE(T462,CHAR(160)," "))),AP4:AS49,3,FALSE))),"")),IFERROR(AK461,"")))</f>
        <v/>
      </c>
      <c r="AL462" s="40" t="str">
        <f t="shared" si="103"/>
        <v/>
      </c>
      <c r="AM462" s="50">
        <f t="shared" si="104"/>
        <v>0</v>
      </c>
      <c r="AN462" s="1"/>
      <c r="AO462" s="1"/>
      <c r="AP462" s="65" t="s">
        <v>458</v>
      </c>
      <c r="AQ462" s="1"/>
      <c r="AR462" s="1"/>
      <c r="AS462" s="1"/>
      <c r="BJ462" s="229">
        <v>1</v>
      </c>
    </row>
    <row r="463" spans="2:62" ht="20.100000000000001" customHeight="1" x14ac:dyDescent="0.25">
      <c r="B463" s="178">
        <f t="shared" si="93"/>
        <v>0</v>
      </c>
      <c r="C463" s="156"/>
      <c r="D463" s="157"/>
      <c r="E463" s="157"/>
      <c r="F463" s="157"/>
      <c r="G463" s="157"/>
      <c r="H463" s="157"/>
      <c r="I463" s="158"/>
      <c r="K463" s="255" t="str">
        <f t="shared" si="94"/>
        <v>►</v>
      </c>
      <c r="L463" s="341"/>
      <c r="M463" s="341"/>
      <c r="N463" s="341"/>
      <c r="O463" s="341"/>
      <c r="P463" s="341"/>
      <c r="Q463" s="1"/>
      <c r="R463" s="1"/>
      <c r="S463" s="77"/>
      <c r="T463" s="77"/>
      <c r="U463" s="77"/>
      <c r="V463" s="77"/>
      <c r="W463" s="1"/>
      <c r="X463" s="46" t="str">
        <f t="shared" si="98"/>
        <v/>
      </c>
      <c r="Y463" s="46" t="str">
        <f>IF(NOT(AND(LEFT(R463,1)="L",R463&lt;&gt;"LIGNE")),"",IF(UPPER(TRIM(W463))="QS","Qt. suffisante",IF(AJ463="","",IF(AF463="MASSE",IF(AJ463&gt;=1,"Kg","g"),IF(AF463="VOLUME",IF(AJ463&gt;=1,"L","cl"),IFERROR(VLOOKUP(UPPER(TRIM(V463)),AP4:AS49,4,FALSE),V463))))))</f>
        <v/>
      </c>
      <c r="Z463" s="78" t="str">
        <f t="shared" si="99"/>
        <v/>
      </c>
      <c r="AA463" s="45" t="str">
        <f>IF(NOT(AND(LEFT(R463,1)="L",R463&lt;&gt;"LIGNE")),"",IF(UPPER(TRIM(W463))="QS","Qt. suffisante",IF(AI463="","",IF(AF463="MASSE",IF(AI463&gt;=1,"Kg","g"),IF(AF463="VOLUME",IF(AI463&gt;=1,"L","cl"),IFERROR(VLOOKUP(UPPER(TRIM(V463)),AP4:AS49,4,FALSE),V463))))))</f>
        <v/>
      </c>
      <c r="AB463" s="47" t="str">
        <f t="shared" si="95"/>
        <v/>
      </c>
      <c r="AC463" s="47" t="str">
        <f t="shared" si="96"/>
        <v/>
      </c>
      <c r="AD463" s="47" t="str">
        <f t="shared" si="100"/>
        <v/>
      </c>
      <c r="AE463" s="1"/>
      <c r="AF463" s="48" t="str">
        <f>IF(NOT(AND(LEFT(R463,1)="L",R463&lt;&gt;"LIGNE")),"",IFERROR(VLOOKUP(UPPER(TRIM(V463)),AP4:AS49,2,FALSE),""))</f>
        <v/>
      </c>
      <c r="AG463" s="49" t="str">
        <f>IF(NOT(AND(LEFT(R463,1)="L",R463&lt;&gt;"LIGNE")),"",IFERROR(VLOOKUP(UPPER(TRIM(V463)),AP4:AS49,3,FALSE),""))</f>
        <v/>
      </c>
      <c r="AH463" s="49" t="str">
        <f t="shared" si="97"/>
        <v/>
      </c>
      <c r="AI463" s="49" t="str">
        <f t="shared" si="101"/>
        <v/>
      </c>
      <c r="AJ463" s="49" t="str">
        <f t="shared" si="102"/>
        <v/>
      </c>
      <c r="AK463" s="40" t="str">
        <f>IF(R463="RECETTE","",IF(R463="PRINCIPAL AUTEUR",IF(OR(S463="",T463="",V463="",W463="",S463=0),"",IFERROR(IF(OR(VLOOKUP(UPPER(TRIM(SUBSTITUTE(T463,CHAR(160)," "))),AP4:AS49,2,FALSE)&lt;&gt;VLOOKUP(UPPER(TRIM(SUBSTITUTE(W463,CHAR(160)," "))),AP4:AS49,2,FALSE),AND(VLOOKUP(UPPER(TRIM(SUBSTITUTE(T463,CHAR(160)," "))),AP4:AS49,2,FALSE)="AUTRE",UPPER(TRIM(SUBSTITUTE(T463,CHAR(160)," ")))&lt;&gt;UPPER(TRIM(SUBSTITUTE(W463,CHAR(160)," "))))),"",(V463*VLOOKUP(UPPER(TRIM(SUBSTITUTE(W463,CHAR(160)," "))),AP4:AS49,3,FALSE))/(S463*VLOOKUP(UPPER(TRIM(SUBSTITUTE(T463,CHAR(160)," "))),AP4:AS49,3,FALSE))),"")),IFERROR(AK462,"")))</f>
        <v/>
      </c>
      <c r="AL463" s="40" t="str">
        <f t="shared" si="103"/>
        <v/>
      </c>
      <c r="AM463" s="50">
        <f t="shared" si="104"/>
        <v>0</v>
      </c>
      <c r="AN463" s="1"/>
      <c r="AO463" s="1"/>
      <c r="AP463" s="65" t="s">
        <v>459</v>
      </c>
      <c r="AQ463" s="1"/>
      <c r="AR463" s="1"/>
      <c r="AS463" s="1"/>
      <c r="BJ463" s="229">
        <v>1</v>
      </c>
    </row>
    <row r="464" spans="2:62" ht="20.100000000000001" customHeight="1" x14ac:dyDescent="0.25">
      <c r="B464" s="178">
        <f t="shared" si="93"/>
        <v>0</v>
      </c>
      <c r="C464" s="156"/>
      <c r="D464" s="157"/>
      <c r="E464" s="157"/>
      <c r="F464" s="157"/>
      <c r="G464" s="157"/>
      <c r="H464" s="157"/>
      <c r="I464" s="158"/>
      <c r="K464" s="255" t="str">
        <f t="shared" si="94"/>
        <v>►</v>
      </c>
      <c r="L464" s="341"/>
      <c r="M464" s="341"/>
      <c r="N464" s="341"/>
      <c r="O464" s="341"/>
      <c r="P464" s="341"/>
      <c r="Q464" s="1"/>
      <c r="R464" s="1"/>
      <c r="S464" s="77"/>
      <c r="T464" s="77"/>
      <c r="U464" s="77"/>
      <c r="V464" s="77"/>
      <c r="W464" s="1"/>
      <c r="X464" s="46" t="str">
        <f t="shared" si="98"/>
        <v/>
      </c>
      <c r="Y464" s="46" t="str">
        <f>IF(NOT(AND(LEFT(R464,1)="L",R464&lt;&gt;"LIGNE")),"",IF(UPPER(TRIM(W464))="QS","Qt. suffisante",IF(AJ464="","",IF(AF464="MASSE",IF(AJ464&gt;=1,"Kg","g"),IF(AF464="VOLUME",IF(AJ464&gt;=1,"L","cl"),IFERROR(VLOOKUP(UPPER(TRIM(V464)),AP4:AS49,4,FALSE),V464))))))</f>
        <v/>
      </c>
      <c r="Z464" s="78" t="str">
        <f t="shared" si="99"/>
        <v/>
      </c>
      <c r="AA464" s="45" t="str">
        <f>IF(NOT(AND(LEFT(R464,1)="L",R464&lt;&gt;"LIGNE")),"",IF(UPPER(TRIM(W464))="QS","Qt. suffisante",IF(AI464="","",IF(AF464="MASSE",IF(AI464&gt;=1,"Kg","g"),IF(AF464="VOLUME",IF(AI464&gt;=1,"L","cl"),IFERROR(VLOOKUP(UPPER(TRIM(V464)),AP4:AS49,4,FALSE),V464))))))</f>
        <v/>
      </c>
      <c r="AB464" s="47" t="str">
        <f t="shared" si="95"/>
        <v/>
      </c>
      <c r="AC464" s="47" t="str">
        <f t="shared" si="96"/>
        <v/>
      </c>
      <c r="AD464" s="47" t="str">
        <f t="shared" si="100"/>
        <v/>
      </c>
      <c r="AE464" s="1"/>
      <c r="AF464" s="48" t="str">
        <f>IF(NOT(AND(LEFT(R464,1)="L",R464&lt;&gt;"LIGNE")),"",IFERROR(VLOOKUP(UPPER(TRIM(V464)),AP4:AS49,2,FALSE),""))</f>
        <v/>
      </c>
      <c r="AG464" s="49" t="str">
        <f>IF(NOT(AND(LEFT(R464,1)="L",R464&lt;&gt;"LIGNE")),"",IFERROR(VLOOKUP(UPPER(TRIM(V464)),AP4:AS49,3,FALSE),""))</f>
        <v/>
      </c>
      <c r="AH464" s="49" t="str">
        <f t="shared" si="97"/>
        <v/>
      </c>
      <c r="AI464" s="49" t="str">
        <f t="shared" si="101"/>
        <v/>
      </c>
      <c r="AJ464" s="49" t="str">
        <f t="shared" si="102"/>
        <v/>
      </c>
      <c r="AK464" s="40" t="str">
        <f>IF(R464="RECETTE","",IF(R464="PRINCIPAL AUTEUR",IF(OR(S464="",T464="",V464="",W464="",S464=0),"",IFERROR(IF(OR(VLOOKUP(UPPER(TRIM(SUBSTITUTE(T464,CHAR(160)," "))),AP4:AS49,2,FALSE)&lt;&gt;VLOOKUP(UPPER(TRIM(SUBSTITUTE(W464,CHAR(160)," "))),AP4:AS49,2,FALSE),AND(VLOOKUP(UPPER(TRIM(SUBSTITUTE(T464,CHAR(160)," "))),AP4:AS49,2,FALSE)="AUTRE",UPPER(TRIM(SUBSTITUTE(T464,CHAR(160)," ")))&lt;&gt;UPPER(TRIM(SUBSTITUTE(W464,CHAR(160)," "))))),"",(V464*VLOOKUP(UPPER(TRIM(SUBSTITUTE(W464,CHAR(160)," "))),AP4:AS49,3,FALSE))/(S464*VLOOKUP(UPPER(TRIM(SUBSTITUTE(T464,CHAR(160)," "))),AP4:AS49,3,FALSE))),"")),IFERROR(AK463,"")))</f>
        <v/>
      </c>
      <c r="AL464" s="40" t="str">
        <f t="shared" si="103"/>
        <v/>
      </c>
      <c r="AM464" s="50">
        <f t="shared" si="104"/>
        <v>0</v>
      </c>
      <c r="AN464" s="1"/>
      <c r="AO464" s="1"/>
      <c r="AP464" s="65" t="s">
        <v>460</v>
      </c>
      <c r="AQ464" s="1"/>
      <c r="AR464" s="1"/>
      <c r="AS464" s="1"/>
      <c r="BJ464" s="229">
        <v>1</v>
      </c>
    </row>
    <row r="465" spans="2:62" ht="20.100000000000001" customHeight="1" x14ac:dyDescent="0.25">
      <c r="B465" s="178">
        <f t="shared" si="93"/>
        <v>0</v>
      </c>
      <c r="C465" s="156"/>
      <c r="D465" s="157"/>
      <c r="E465" s="157"/>
      <c r="F465" s="157"/>
      <c r="G465" s="157"/>
      <c r="H465" s="157"/>
      <c r="I465" s="158"/>
      <c r="K465" s="255" t="str">
        <f t="shared" si="94"/>
        <v>►</v>
      </c>
      <c r="L465" s="341"/>
      <c r="M465" s="341"/>
      <c r="N465" s="341"/>
      <c r="O465" s="341"/>
      <c r="P465" s="341"/>
      <c r="Q465" s="1"/>
      <c r="R465" s="1"/>
      <c r="S465" s="77"/>
      <c r="T465" s="77"/>
      <c r="U465" s="77"/>
      <c r="V465" s="77"/>
      <c r="W465" s="1"/>
      <c r="X465" s="46" t="str">
        <f t="shared" si="98"/>
        <v/>
      </c>
      <c r="Y465" s="46" t="str">
        <f>IF(NOT(AND(LEFT(R465,1)="L",R465&lt;&gt;"LIGNE")),"",IF(UPPER(TRIM(W465))="QS","Qt. suffisante",IF(AJ465="","",IF(AF465="MASSE",IF(AJ465&gt;=1,"Kg","g"),IF(AF465="VOLUME",IF(AJ465&gt;=1,"L","cl"),IFERROR(VLOOKUP(UPPER(TRIM(V465)),AP4:AS49,4,FALSE),V465))))))</f>
        <v/>
      </c>
      <c r="Z465" s="78" t="str">
        <f t="shared" si="99"/>
        <v/>
      </c>
      <c r="AA465" s="45" t="str">
        <f>IF(NOT(AND(LEFT(R465,1)="L",R465&lt;&gt;"LIGNE")),"",IF(UPPER(TRIM(W465))="QS","Qt. suffisante",IF(AI465="","",IF(AF465="MASSE",IF(AI465&gt;=1,"Kg","g"),IF(AF465="VOLUME",IF(AI465&gt;=1,"L","cl"),IFERROR(VLOOKUP(UPPER(TRIM(V465)),AP4:AS49,4,FALSE),V465))))))</f>
        <v/>
      </c>
      <c r="AB465" s="47" t="str">
        <f t="shared" si="95"/>
        <v/>
      </c>
      <c r="AC465" s="47" t="str">
        <f t="shared" si="96"/>
        <v/>
      </c>
      <c r="AD465" s="47" t="str">
        <f t="shared" si="100"/>
        <v/>
      </c>
      <c r="AE465" s="1"/>
      <c r="AF465" s="48" t="str">
        <f>IF(NOT(AND(LEFT(R465,1)="L",R465&lt;&gt;"LIGNE")),"",IFERROR(VLOOKUP(UPPER(TRIM(V465)),AP4:AS49,2,FALSE),""))</f>
        <v/>
      </c>
      <c r="AG465" s="49" t="str">
        <f>IF(NOT(AND(LEFT(R465,1)="L",R465&lt;&gt;"LIGNE")),"",IFERROR(VLOOKUP(UPPER(TRIM(V465)),AP4:AS49,3,FALSE),""))</f>
        <v/>
      </c>
      <c r="AH465" s="49" t="str">
        <f t="shared" si="97"/>
        <v/>
      </c>
      <c r="AI465" s="49" t="str">
        <f t="shared" si="101"/>
        <v/>
      </c>
      <c r="AJ465" s="49" t="str">
        <f t="shared" si="102"/>
        <v/>
      </c>
      <c r="AK465" s="40" t="str">
        <f>IF(R465="RECETTE","",IF(R465="PRINCIPAL AUTEUR",IF(OR(S465="",T465="",V465="",W465="",S465=0),"",IFERROR(IF(OR(VLOOKUP(UPPER(TRIM(SUBSTITUTE(T465,CHAR(160)," "))),AP4:AS49,2,FALSE)&lt;&gt;VLOOKUP(UPPER(TRIM(SUBSTITUTE(W465,CHAR(160)," "))),AP4:AS49,2,FALSE),AND(VLOOKUP(UPPER(TRIM(SUBSTITUTE(T465,CHAR(160)," "))),AP4:AS49,2,FALSE)="AUTRE",UPPER(TRIM(SUBSTITUTE(T465,CHAR(160)," ")))&lt;&gt;UPPER(TRIM(SUBSTITUTE(W465,CHAR(160)," "))))),"",(V465*VLOOKUP(UPPER(TRIM(SUBSTITUTE(W465,CHAR(160)," "))),AP4:AS49,3,FALSE))/(S465*VLOOKUP(UPPER(TRIM(SUBSTITUTE(T465,CHAR(160)," "))),AP4:AS49,3,FALSE))),"")),IFERROR(AK464,"")))</f>
        <v/>
      </c>
      <c r="AL465" s="40" t="str">
        <f t="shared" si="103"/>
        <v/>
      </c>
      <c r="AM465" s="50">
        <f t="shared" si="104"/>
        <v>0</v>
      </c>
      <c r="AN465" s="1"/>
      <c r="AO465" s="1"/>
      <c r="AP465" s="65" t="s">
        <v>461</v>
      </c>
      <c r="AQ465" s="1"/>
      <c r="AR465" s="1"/>
      <c r="AS465" s="1"/>
      <c r="BJ465" s="229">
        <v>1</v>
      </c>
    </row>
    <row r="466" spans="2:62" ht="20.100000000000001" customHeight="1" x14ac:dyDescent="0.25">
      <c r="B466" s="178">
        <f t="shared" si="93"/>
        <v>0</v>
      </c>
      <c r="C466" s="156"/>
      <c r="D466" s="157"/>
      <c r="E466" s="157"/>
      <c r="F466" s="157"/>
      <c r="G466" s="157"/>
      <c r="H466" s="157"/>
      <c r="I466" s="158"/>
      <c r="K466" s="255" t="str">
        <f t="shared" si="94"/>
        <v>►</v>
      </c>
      <c r="L466" s="341"/>
      <c r="M466" s="341"/>
      <c r="N466" s="341"/>
      <c r="O466" s="341"/>
      <c r="P466" s="341"/>
      <c r="Q466" s="1"/>
      <c r="R466" s="1"/>
      <c r="S466" s="77"/>
      <c r="T466" s="77"/>
      <c r="U466" s="77"/>
      <c r="V466" s="77"/>
      <c r="W466" s="1"/>
      <c r="X466" s="46" t="str">
        <f t="shared" si="98"/>
        <v/>
      </c>
      <c r="Y466" s="46" t="str">
        <f>IF(NOT(AND(LEFT(R466,1)="L",R466&lt;&gt;"LIGNE")),"",IF(UPPER(TRIM(W466))="QS","Qt. suffisante",IF(AJ466="","",IF(AF466="MASSE",IF(AJ466&gt;=1,"Kg","g"),IF(AF466="VOLUME",IF(AJ466&gt;=1,"L","cl"),IFERROR(VLOOKUP(UPPER(TRIM(V466)),AP4:AS49,4,FALSE),V466))))))</f>
        <v/>
      </c>
      <c r="Z466" s="78" t="str">
        <f t="shared" si="99"/>
        <v/>
      </c>
      <c r="AA466" s="45" t="str">
        <f>IF(NOT(AND(LEFT(R466,1)="L",R466&lt;&gt;"LIGNE")),"",IF(UPPER(TRIM(W466))="QS","Qt. suffisante",IF(AI466="","",IF(AF466="MASSE",IF(AI466&gt;=1,"Kg","g"),IF(AF466="VOLUME",IF(AI466&gt;=1,"L","cl"),IFERROR(VLOOKUP(UPPER(TRIM(V466)),AP4:AS49,4,FALSE),V466))))))</f>
        <v/>
      </c>
      <c r="AB466" s="47" t="str">
        <f t="shared" si="95"/>
        <v/>
      </c>
      <c r="AC466" s="47" t="str">
        <f t="shared" si="96"/>
        <v/>
      </c>
      <c r="AD466" s="47" t="str">
        <f t="shared" si="100"/>
        <v/>
      </c>
      <c r="AE466" s="1"/>
      <c r="AF466" s="48" t="str">
        <f>IF(NOT(AND(LEFT(R466,1)="L",R466&lt;&gt;"LIGNE")),"",IFERROR(VLOOKUP(UPPER(TRIM(V466)),AP4:AS49,2,FALSE),""))</f>
        <v/>
      </c>
      <c r="AG466" s="49" t="str">
        <f>IF(NOT(AND(LEFT(R466,1)="L",R466&lt;&gt;"LIGNE")),"",IFERROR(VLOOKUP(UPPER(TRIM(V466)),AP4:AS49,3,FALSE),""))</f>
        <v/>
      </c>
      <c r="AH466" s="49" t="str">
        <f t="shared" si="97"/>
        <v/>
      </c>
      <c r="AI466" s="49" t="str">
        <f t="shared" si="101"/>
        <v/>
      </c>
      <c r="AJ466" s="49" t="str">
        <f t="shared" si="102"/>
        <v/>
      </c>
      <c r="AK466" s="40" t="str">
        <f>IF(R466="RECETTE","",IF(R466="PRINCIPAL AUTEUR",IF(OR(S466="",T466="",V466="",W466="",S466=0),"",IFERROR(IF(OR(VLOOKUP(UPPER(TRIM(SUBSTITUTE(T466,CHAR(160)," "))),AP4:AS49,2,FALSE)&lt;&gt;VLOOKUP(UPPER(TRIM(SUBSTITUTE(W466,CHAR(160)," "))),AP4:AS49,2,FALSE),AND(VLOOKUP(UPPER(TRIM(SUBSTITUTE(T466,CHAR(160)," "))),AP4:AS49,2,FALSE)="AUTRE",UPPER(TRIM(SUBSTITUTE(T466,CHAR(160)," ")))&lt;&gt;UPPER(TRIM(SUBSTITUTE(W466,CHAR(160)," "))))),"",(V466*VLOOKUP(UPPER(TRIM(SUBSTITUTE(W466,CHAR(160)," "))),AP4:AS49,3,FALSE))/(S466*VLOOKUP(UPPER(TRIM(SUBSTITUTE(T466,CHAR(160)," "))),AP4:AS49,3,FALSE))),"")),IFERROR(AK465,"")))</f>
        <v/>
      </c>
      <c r="AL466" s="40" t="str">
        <f t="shared" si="103"/>
        <v/>
      </c>
      <c r="AM466" s="50">
        <f t="shared" si="104"/>
        <v>0</v>
      </c>
      <c r="AN466" s="1"/>
      <c r="AO466" s="1"/>
      <c r="AP466" s="65" t="s">
        <v>462</v>
      </c>
      <c r="AQ466" s="1"/>
      <c r="AR466" s="1"/>
      <c r="AS466" s="1"/>
      <c r="BJ466" s="229">
        <v>1</v>
      </c>
    </row>
    <row r="467" spans="2:62" ht="20.100000000000001" customHeight="1" x14ac:dyDescent="0.25">
      <c r="B467" s="178">
        <f t="shared" si="93"/>
        <v>0</v>
      </c>
      <c r="C467" s="156"/>
      <c r="D467" s="157"/>
      <c r="E467" s="157"/>
      <c r="F467" s="157"/>
      <c r="G467" s="157"/>
      <c r="H467" s="157"/>
      <c r="I467" s="158"/>
      <c r="K467" s="255" t="str">
        <f t="shared" si="94"/>
        <v>►</v>
      </c>
      <c r="L467" s="341"/>
      <c r="M467" s="341"/>
      <c r="N467" s="341"/>
      <c r="O467" s="341"/>
      <c r="P467" s="341"/>
      <c r="Q467" s="1"/>
      <c r="R467" s="1"/>
      <c r="S467" s="77"/>
      <c r="T467" s="77"/>
      <c r="U467" s="77"/>
      <c r="V467" s="77"/>
      <c r="W467" s="1"/>
      <c r="X467" s="46" t="str">
        <f t="shared" si="98"/>
        <v/>
      </c>
      <c r="Y467" s="46" t="str">
        <f>IF(NOT(AND(LEFT(R467,1)="L",R467&lt;&gt;"LIGNE")),"",IF(UPPER(TRIM(W467))="QS","Qt. suffisante",IF(AJ467="","",IF(AF467="MASSE",IF(AJ467&gt;=1,"Kg","g"),IF(AF467="VOLUME",IF(AJ467&gt;=1,"L","cl"),IFERROR(VLOOKUP(UPPER(TRIM(V467)),AP4:AS49,4,FALSE),V467))))))</f>
        <v/>
      </c>
      <c r="Z467" s="78" t="str">
        <f t="shared" si="99"/>
        <v/>
      </c>
      <c r="AA467" s="45" t="str">
        <f>IF(NOT(AND(LEFT(R467,1)="L",R467&lt;&gt;"LIGNE")),"",IF(UPPER(TRIM(W467))="QS","Qt. suffisante",IF(AI467="","",IF(AF467="MASSE",IF(AI467&gt;=1,"Kg","g"),IF(AF467="VOLUME",IF(AI467&gt;=1,"L","cl"),IFERROR(VLOOKUP(UPPER(TRIM(V467)),AP4:AS49,4,FALSE),V467))))))</f>
        <v/>
      </c>
      <c r="AB467" s="47" t="str">
        <f t="shared" si="95"/>
        <v/>
      </c>
      <c r="AC467" s="47" t="str">
        <f t="shared" si="96"/>
        <v/>
      </c>
      <c r="AD467" s="47" t="str">
        <f t="shared" si="100"/>
        <v/>
      </c>
      <c r="AE467" s="1"/>
      <c r="AF467" s="48" t="str">
        <f>IF(NOT(AND(LEFT(R467,1)="L",R467&lt;&gt;"LIGNE")),"",IFERROR(VLOOKUP(UPPER(TRIM(V467)),AP4:AS49,2,FALSE),""))</f>
        <v/>
      </c>
      <c r="AG467" s="49" t="str">
        <f>IF(NOT(AND(LEFT(R467,1)="L",R467&lt;&gt;"LIGNE")),"",IFERROR(VLOOKUP(UPPER(TRIM(V467)),AP4:AS49,3,FALSE),""))</f>
        <v/>
      </c>
      <c r="AH467" s="49" t="str">
        <f t="shared" si="97"/>
        <v/>
      </c>
      <c r="AI467" s="49" t="str">
        <f t="shared" si="101"/>
        <v/>
      </c>
      <c r="AJ467" s="49" t="str">
        <f t="shared" si="102"/>
        <v/>
      </c>
      <c r="AK467" s="40" t="str">
        <f>IF(R467="RECETTE","",IF(R467="PRINCIPAL AUTEUR",IF(OR(S467="",T467="",V467="",W467="",S467=0),"",IFERROR(IF(OR(VLOOKUP(UPPER(TRIM(SUBSTITUTE(T467,CHAR(160)," "))),AP4:AS49,2,FALSE)&lt;&gt;VLOOKUP(UPPER(TRIM(SUBSTITUTE(W467,CHAR(160)," "))),AP4:AS49,2,FALSE),AND(VLOOKUP(UPPER(TRIM(SUBSTITUTE(T467,CHAR(160)," "))),AP4:AS49,2,FALSE)="AUTRE",UPPER(TRIM(SUBSTITUTE(T467,CHAR(160)," ")))&lt;&gt;UPPER(TRIM(SUBSTITUTE(W467,CHAR(160)," "))))),"",(V467*VLOOKUP(UPPER(TRIM(SUBSTITUTE(W467,CHAR(160)," "))),AP4:AS49,3,FALSE))/(S467*VLOOKUP(UPPER(TRIM(SUBSTITUTE(T467,CHAR(160)," "))),AP4:AS49,3,FALSE))),"")),IFERROR(AK466,"")))</f>
        <v/>
      </c>
      <c r="AL467" s="40" t="str">
        <f t="shared" si="103"/>
        <v/>
      </c>
      <c r="AM467" s="50">
        <f t="shared" si="104"/>
        <v>0</v>
      </c>
      <c r="AN467" s="1"/>
      <c r="AO467" s="1"/>
      <c r="AP467" s="66" t="s">
        <v>463</v>
      </c>
      <c r="AQ467" s="1"/>
      <c r="AR467" s="1"/>
      <c r="AS467" s="1"/>
      <c r="BJ467" s="229">
        <v>1</v>
      </c>
    </row>
    <row r="468" spans="2:62" ht="20.100000000000001" customHeight="1" x14ac:dyDescent="0.25">
      <c r="B468" s="178">
        <f t="shared" si="93"/>
        <v>0</v>
      </c>
      <c r="C468" s="156"/>
      <c r="D468" s="157"/>
      <c r="E468" s="157"/>
      <c r="F468" s="157"/>
      <c r="G468" s="157"/>
      <c r="H468" s="157"/>
      <c r="I468" s="158"/>
      <c r="K468" s="255" t="str">
        <f t="shared" si="94"/>
        <v>►</v>
      </c>
      <c r="L468" s="341"/>
      <c r="M468" s="341"/>
      <c r="N468" s="341"/>
      <c r="O468" s="341"/>
      <c r="P468" s="341"/>
      <c r="Q468" s="1"/>
      <c r="R468" s="1"/>
      <c r="S468" s="77"/>
      <c r="T468" s="77"/>
      <c r="U468" s="77"/>
      <c r="V468" s="77"/>
      <c r="W468" s="1"/>
      <c r="X468" s="46" t="str">
        <f t="shared" si="98"/>
        <v/>
      </c>
      <c r="Y468" s="46" t="str">
        <f>IF(NOT(AND(LEFT(R468,1)="L",R468&lt;&gt;"LIGNE")),"",IF(UPPER(TRIM(W468))="QS","Qt. suffisante",IF(AJ468="","",IF(AF468="MASSE",IF(AJ468&gt;=1,"Kg","g"),IF(AF468="VOLUME",IF(AJ468&gt;=1,"L","cl"),IFERROR(VLOOKUP(UPPER(TRIM(V468)),AP4:AS49,4,FALSE),V468))))))</f>
        <v/>
      </c>
      <c r="Z468" s="78" t="str">
        <f t="shared" si="99"/>
        <v/>
      </c>
      <c r="AA468" s="45" t="str">
        <f>IF(NOT(AND(LEFT(R468,1)="L",R468&lt;&gt;"LIGNE")),"",IF(UPPER(TRIM(W468))="QS","Qt. suffisante",IF(AI468="","",IF(AF468="MASSE",IF(AI468&gt;=1,"Kg","g"),IF(AF468="VOLUME",IF(AI468&gt;=1,"L","cl"),IFERROR(VLOOKUP(UPPER(TRIM(V468)),AP4:AS49,4,FALSE),V468))))))</f>
        <v/>
      </c>
      <c r="AB468" s="47" t="str">
        <f t="shared" si="95"/>
        <v/>
      </c>
      <c r="AC468" s="47" t="str">
        <f t="shared" si="96"/>
        <v/>
      </c>
      <c r="AD468" s="47" t="str">
        <f t="shared" si="100"/>
        <v/>
      </c>
      <c r="AE468" s="1"/>
      <c r="AF468" s="48" t="str">
        <f>IF(NOT(AND(LEFT(R468,1)="L",R468&lt;&gt;"LIGNE")),"",IFERROR(VLOOKUP(UPPER(TRIM(V468)),AP4:AS49,2,FALSE),""))</f>
        <v/>
      </c>
      <c r="AG468" s="49" t="str">
        <f>IF(NOT(AND(LEFT(R468,1)="L",R468&lt;&gt;"LIGNE")),"",IFERROR(VLOOKUP(UPPER(TRIM(V468)),AP4:AS49,3,FALSE),""))</f>
        <v/>
      </c>
      <c r="AH468" s="49" t="str">
        <f t="shared" si="97"/>
        <v/>
      </c>
      <c r="AI468" s="49" t="str">
        <f t="shared" si="101"/>
        <v/>
      </c>
      <c r="AJ468" s="49" t="str">
        <f t="shared" si="102"/>
        <v/>
      </c>
      <c r="AK468" s="40" t="str">
        <f>IF(R468="RECETTE","",IF(R468="PRINCIPAL AUTEUR",IF(OR(S468="",T468="",V468="",W468="",S468=0),"",IFERROR(IF(OR(VLOOKUP(UPPER(TRIM(SUBSTITUTE(T468,CHAR(160)," "))),AP4:AS49,2,FALSE)&lt;&gt;VLOOKUP(UPPER(TRIM(SUBSTITUTE(W468,CHAR(160)," "))),AP4:AS49,2,FALSE),AND(VLOOKUP(UPPER(TRIM(SUBSTITUTE(T468,CHAR(160)," "))),AP4:AS49,2,FALSE)="AUTRE",UPPER(TRIM(SUBSTITUTE(T468,CHAR(160)," ")))&lt;&gt;UPPER(TRIM(SUBSTITUTE(W468,CHAR(160)," "))))),"",(V468*VLOOKUP(UPPER(TRIM(SUBSTITUTE(W468,CHAR(160)," "))),AP4:AS49,3,FALSE))/(S468*VLOOKUP(UPPER(TRIM(SUBSTITUTE(T468,CHAR(160)," "))),AP4:AS49,3,FALSE))),"")),IFERROR(AK467,"")))</f>
        <v/>
      </c>
      <c r="AL468" s="40" t="str">
        <f t="shared" si="103"/>
        <v/>
      </c>
      <c r="AM468" s="50">
        <f t="shared" si="104"/>
        <v>0</v>
      </c>
      <c r="AN468" s="1"/>
      <c r="AO468" s="1"/>
      <c r="AP468" s="66" t="s">
        <v>464</v>
      </c>
      <c r="AQ468" s="1"/>
      <c r="AR468" s="1"/>
      <c r="AS468" s="1"/>
      <c r="BJ468" s="229">
        <v>1</v>
      </c>
    </row>
    <row r="469" spans="2:62" ht="20.100000000000001" customHeight="1" x14ac:dyDescent="0.25">
      <c r="B469" s="178">
        <f t="shared" si="93"/>
        <v>0</v>
      </c>
      <c r="C469" s="156"/>
      <c r="D469" s="157"/>
      <c r="E469" s="157"/>
      <c r="F469" s="157"/>
      <c r="G469" s="157"/>
      <c r="H469" s="157"/>
      <c r="I469" s="158"/>
      <c r="K469" s="255" t="str">
        <f t="shared" si="94"/>
        <v>►</v>
      </c>
      <c r="L469" s="341"/>
      <c r="M469" s="341"/>
      <c r="N469" s="341"/>
      <c r="O469" s="341"/>
      <c r="P469" s="341"/>
      <c r="Q469" s="1"/>
      <c r="R469" s="1"/>
      <c r="S469" s="77"/>
      <c r="T469" s="77"/>
      <c r="U469" s="77"/>
      <c r="V469" s="77"/>
      <c r="W469" s="1"/>
      <c r="X469" s="46" t="str">
        <f t="shared" si="98"/>
        <v/>
      </c>
      <c r="Y469" s="46" t="str">
        <f>IF(NOT(AND(LEFT(R469,1)="L",R469&lt;&gt;"LIGNE")),"",IF(UPPER(TRIM(W469))="QS","Qt. suffisante",IF(AJ469="","",IF(AF469="MASSE",IF(AJ469&gt;=1,"Kg","g"),IF(AF469="VOLUME",IF(AJ469&gt;=1,"L","cl"),IFERROR(VLOOKUP(UPPER(TRIM(V469)),AP4:AS49,4,FALSE),V469))))))</f>
        <v/>
      </c>
      <c r="Z469" s="78" t="str">
        <f t="shared" si="99"/>
        <v/>
      </c>
      <c r="AA469" s="45" t="str">
        <f>IF(NOT(AND(LEFT(R469,1)="L",R469&lt;&gt;"LIGNE")),"",IF(UPPER(TRIM(W469))="QS","Qt. suffisante",IF(AI469="","",IF(AF469="MASSE",IF(AI469&gt;=1,"Kg","g"),IF(AF469="VOLUME",IF(AI469&gt;=1,"L","cl"),IFERROR(VLOOKUP(UPPER(TRIM(V469)),AP4:AS49,4,FALSE),V469))))))</f>
        <v/>
      </c>
      <c r="AB469" s="47" t="str">
        <f t="shared" si="95"/>
        <v/>
      </c>
      <c r="AC469" s="47" t="str">
        <f t="shared" si="96"/>
        <v/>
      </c>
      <c r="AD469" s="47" t="str">
        <f t="shared" si="100"/>
        <v/>
      </c>
      <c r="AE469" s="1"/>
      <c r="AF469" s="48" t="str">
        <f>IF(NOT(AND(LEFT(R469,1)="L",R469&lt;&gt;"LIGNE")),"",IFERROR(VLOOKUP(UPPER(TRIM(V469)),AP4:AS49,2,FALSE),""))</f>
        <v/>
      </c>
      <c r="AG469" s="49" t="str">
        <f>IF(NOT(AND(LEFT(R469,1)="L",R469&lt;&gt;"LIGNE")),"",IFERROR(VLOOKUP(UPPER(TRIM(V469)),AP4:AS49,3,FALSE),""))</f>
        <v/>
      </c>
      <c r="AH469" s="49" t="str">
        <f t="shared" si="97"/>
        <v/>
      </c>
      <c r="AI469" s="49" t="str">
        <f t="shared" si="101"/>
        <v/>
      </c>
      <c r="AJ469" s="49" t="str">
        <f t="shared" si="102"/>
        <v/>
      </c>
      <c r="AK469" s="40" t="str">
        <f>IF(R469="RECETTE","",IF(R469="PRINCIPAL AUTEUR",IF(OR(S469="",T469="",V469="",W469="",S469=0),"",IFERROR(IF(OR(VLOOKUP(UPPER(TRIM(SUBSTITUTE(T469,CHAR(160)," "))),AP4:AS49,2,FALSE)&lt;&gt;VLOOKUP(UPPER(TRIM(SUBSTITUTE(W469,CHAR(160)," "))),AP4:AS49,2,FALSE),AND(VLOOKUP(UPPER(TRIM(SUBSTITUTE(T469,CHAR(160)," "))),AP4:AS49,2,FALSE)="AUTRE",UPPER(TRIM(SUBSTITUTE(T469,CHAR(160)," ")))&lt;&gt;UPPER(TRIM(SUBSTITUTE(W469,CHAR(160)," "))))),"",(V469*VLOOKUP(UPPER(TRIM(SUBSTITUTE(W469,CHAR(160)," "))),AP4:AS49,3,FALSE))/(S469*VLOOKUP(UPPER(TRIM(SUBSTITUTE(T469,CHAR(160)," "))),AP4:AS49,3,FALSE))),"")),IFERROR(AK468,"")))</f>
        <v/>
      </c>
      <c r="AL469" s="40" t="str">
        <f t="shared" si="103"/>
        <v/>
      </c>
      <c r="AM469" s="50">
        <f t="shared" si="104"/>
        <v>0</v>
      </c>
      <c r="AN469" s="1"/>
      <c r="AO469" s="1"/>
      <c r="AP469" s="66" t="s">
        <v>465</v>
      </c>
      <c r="AQ469" s="1"/>
      <c r="AR469" s="1"/>
      <c r="AS469" s="1"/>
      <c r="BJ469" s="229">
        <v>1</v>
      </c>
    </row>
    <row r="470" spans="2:62" ht="20.100000000000001" customHeight="1" x14ac:dyDescent="0.25">
      <c r="B470" s="178">
        <f t="shared" si="93"/>
        <v>0</v>
      </c>
      <c r="C470" s="156"/>
      <c r="D470" s="157"/>
      <c r="E470" s="157"/>
      <c r="F470" s="157"/>
      <c r="G470" s="157"/>
      <c r="H470" s="157"/>
      <c r="I470" s="158"/>
      <c r="K470" s="255" t="str">
        <f t="shared" si="94"/>
        <v>►</v>
      </c>
      <c r="L470" s="341"/>
      <c r="M470" s="341"/>
      <c r="N470" s="341"/>
      <c r="O470" s="341"/>
      <c r="P470" s="341"/>
      <c r="Q470" s="1"/>
      <c r="R470" s="1"/>
      <c r="S470" s="77"/>
      <c r="T470" s="77"/>
      <c r="U470" s="77"/>
      <c r="V470" s="77"/>
      <c r="W470" s="1"/>
      <c r="X470" s="46" t="str">
        <f t="shared" si="98"/>
        <v/>
      </c>
      <c r="Y470" s="46" t="str">
        <f>IF(NOT(AND(LEFT(R470,1)="L",R470&lt;&gt;"LIGNE")),"",IF(UPPER(TRIM(W470))="QS","Qt. suffisante",IF(AJ470="","",IF(AF470="MASSE",IF(AJ470&gt;=1,"Kg","g"),IF(AF470="VOLUME",IF(AJ470&gt;=1,"L","cl"),IFERROR(VLOOKUP(UPPER(TRIM(V470)),AP4:AS49,4,FALSE),V470))))))</f>
        <v/>
      </c>
      <c r="Z470" s="78" t="str">
        <f t="shared" si="99"/>
        <v/>
      </c>
      <c r="AA470" s="45" t="str">
        <f>IF(NOT(AND(LEFT(R470,1)="L",R470&lt;&gt;"LIGNE")),"",IF(UPPER(TRIM(W470))="QS","Qt. suffisante",IF(AI470="","",IF(AF470="MASSE",IF(AI470&gt;=1,"Kg","g"),IF(AF470="VOLUME",IF(AI470&gt;=1,"L","cl"),IFERROR(VLOOKUP(UPPER(TRIM(V470)),AP4:AS49,4,FALSE),V470))))))</f>
        <v/>
      </c>
      <c r="AB470" s="47" t="str">
        <f t="shared" si="95"/>
        <v/>
      </c>
      <c r="AC470" s="47" t="str">
        <f t="shared" si="96"/>
        <v/>
      </c>
      <c r="AD470" s="47" t="str">
        <f t="shared" si="100"/>
        <v/>
      </c>
      <c r="AE470" s="1"/>
      <c r="AF470" s="48" t="str">
        <f>IF(NOT(AND(LEFT(R470,1)="L",R470&lt;&gt;"LIGNE")),"",IFERROR(VLOOKUP(UPPER(TRIM(V470)),AP4:AS49,2,FALSE),""))</f>
        <v/>
      </c>
      <c r="AG470" s="49" t="str">
        <f>IF(NOT(AND(LEFT(R470,1)="L",R470&lt;&gt;"LIGNE")),"",IFERROR(VLOOKUP(UPPER(TRIM(V470)),AP4:AS49,3,FALSE),""))</f>
        <v/>
      </c>
      <c r="AH470" s="49" t="str">
        <f t="shared" si="97"/>
        <v/>
      </c>
      <c r="AI470" s="49" t="str">
        <f t="shared" si="101"/>
        <v/>
      </c>
      <c r="AJ470" s="49" t="str">
        <f t="shared" si="102"/>
        <v/>
      </c>
      <c r="AK470" s="40" t="str">
        <f>IF(R470="RECETTE","",IF(R470="PRINCIPAL AUTEUR",IF(OR(S470="",T470="",V470="",W470="",S470=0),"",IFERROR(IF(OR(VLOOKUP(UPPER(TRIM(SUBSTITUTE(T470,CHAR(160)," "))),AP4:AS49,2,FALSE)&lt;&gt;VLOOKUP(UPPER(TRIM(SUBSTITUTE(W470,CHAR(160)," "))),AP4:AS49,2,FALSE),AND(VLOOKUP(UPPER(TRIM(SUBSTITUTE(T470,CHAR(160)," "))),AP4:AS49,2,FALSE)="AUTRE",UPPER(TRIM(SUBSTITUTE(T470,CHAR(160)," ")))&lt;&gt;UPPER(TRIM(SUBSTITUTE(W470,CHAR(160)," "))))),"",(V470*VLOOKUP(UPPER(TRIM(SUBSTITUTE(W470,CHAR(160)," "))),AP4:AS49,3,FALSE))/(S470*VLOOKUP(UPPER(TRIM(SUBSTITUTE(T470,CHAR(160)," "))),AP4:AS49,3,FALSE))),"")),IFERROR(AK469,"")))</f>
        <v/>
      </c>
      <c r="AL470" s="40" t="str">
        <f t="shared" si="103"/>
        <v/>
      </c>
      <c r="AM470" s="50">
        <f t="shared" si="104"/>
        <v>0</v>
      </c>
      <c r="AN470" s="1"/>
      <c r="AO470" s="1"/>
      <c r="AP470" s="66" t="s">
        <v>466</v>
      </c>
      <c r="AQ470" s="1"/>
      <c r="AR470" s="1"/>
      <c r="AS470" s="1"/>
      <c r="BJ470" s="229">
        <v>1</v>
      </c>
    </row>
    <row r="471" spans="2:62" ht="20.100000000000001" customHeight="1" x14ac:dyDescent="0.25">
      <c r="B471" s="178">
        <f t="shared" si="93"/>
        <v>0</v>
      </c>
      <c r="C471" s="156"/>
      <c r="D471" s="157"/>
      <c r="E471" s="157"/>
      <c r="F471" s="157"/>
      <c r="G471" s="157"/>
      <c r="H471" s="157"/>
      <c r="I471" s="158"/>
      <c r="K471" s="255" t="str">
        <f t="shared" si="94"/>
        <v>►</v>
      </c>
      <c r="L471" s="341"/>
      <c r="M471" s="341"/>
      <c r="N471" s="341"/>
      <c r="O471" s="341"/>
      <c r="P471" s="341"/>
      <c r="Q471" s="1"/>
      <c r="R471" s="1"/>
      <c r="S471" s="77"/>
      <c r="T471" s="77"/>
      <c r="U471" s="77"/>
      <c r="V471" s="77"/>
      <c r="W471" s="1"/>
      <c r="X471" s="46" t="str">
        <f t="shared" si="98"/>
        <v/>
      </c>
      <c r="Y471" s="46" t="str">
        <f>IF(NOT(AND(LEFT(R471,1)="L",R471&lt;&gt;"LIGNE")),"",IF(UPPER(TRIM(W471))="QS","Qt. suffisante",IF(AJ471="","",IF(AF471="MASSE",IF(AJ471&gt;=1,"Kg","g"),IF(AF471="VOLUME",IF(AJ471&gt;=1,"L","cl"),IFERROR(VLOOKUP(UPPER(TRIM(V471)),AP4:AS49,4,FALSE),V471))))))</f>
        <v/>
      </c>
      <c r="Z471" s="78" t="str">
        <f t="shared" si="99"/>
        <v/>
      </c>
      <c r="AA471" s="45" t="str">
        <f>IF(NOT(AND(LEFT(R471,1)="L",R471&lt;&gt;"LIGNE")),"",IF(UPPER(TRIM(W471))="QS","Qt. suffisante",IF(AI471="","",IF(AF471="MASSE",IF(AI471&gt;=1,"Kg","g"),IF(AF471="VOLUME",IF(AI471&gt;=1,"L","cl"),IFERROR(VLOOKUP(UPPER(TRIM(V471)),AP4:AS49,4,FALSE),V471))))))</f>
        <v/>
      </c>
      <c r="AB471" s="47" t="str">
        <f t="shared" si="95"/>
        <v/>
      </c>
      <c r="AC471" s="47" t="str">
        <f t="shared" si="96"/>
        <v/>
      </c>
      <c r="AD471" s="47" t="str">
        <f t="shared" si="100"/>
        <v/>
      </c>
      <c r="AE471" s="1"/>
      <c r="AF471" s="48" t="str">
        <f>IF(NOT(AND(LEFT(R471,1)="L",R471&lt;&gt;"LIGNE")),"",IFERROR(VLOOKUP(UPPER(TRIM(V471)),AP4:AS49,2,FALSE),""))</f>
        <v/>
      </c>
      <c r="AG471" s="49" t="str">
        <f>IF(NOT(AND(LEFT(R471,1)="L",R471&lt;&gt;"LIGNE")),"",IFERROR(VLOOKUP(UPPER(TRIM(V471)),AP4:AS49,3,FALSE),""))</f>
        <v/>
      </c>
      <c r="AH471" s="49" t="str">
        <f t="shared" si="97"/>
        <v/>
      </c>
      <c r="AI471" s="49" t="str">
        <f t="shared" si="101"/>
        <v/>
      </c>
      <c r="AJ471" s="49" t="str">
        <f t="shared" si="102"/>
        <v/>
      </c>
      <c r="AK471" s="40" t="str">
        <f>IF(R471="RECETTE","",IF(R471="PRINCIPAL AUTEUR",IF(OR(S471="",T471="",V471="",W471="",S471=0),"",IFERROR(IF(OR(VLOOKUP(UPPER(TRIM(SUBSTITUTE(T471,CHAR(160)," "))),AP4:AS49,2,FALSE)&lt;&gt;VLOOKUP(UPPER(TRIM(SUBSTITUTE(W471,CHAR(160)," "))),AP4:AS49,2,FALSE),AND(VLOOKUP(UPPER(TRIM(SUBSTITUTE(T471,CHAR(160)," "))),AP4:AS49,2,FALSE)="AUTRE",UPPER(TRIM(SUBSTITUTE(T471,CHAR(160)," ")))&lt;&gt;UPPER(TRIM(SUBSTITUTE(W471,CHAR(160)," "))))),"",(V471*VLOOKUP(UPPER(TRIM(SUBSTITUTE(W471,CHAR(160)," "))),AP4:AS49,3,FALSE))/(S471*VLOOKUP(UPPER(TRIM(SUBSTITUTE(T471,CHAR(160)," "))),AP4:AS49,3,FALSE))),"")),IFERROR(AK470,"")))</f>
        <v/>
      </c>
      <c r="AL471" s="40" t="str">
        <f t="shared" si="103"/>
        <v/>
      </c>
      <c r="AM471" s="50">
        <f t="shared" si="104"/>
        <v>0</v>
      </c>
      <c r="AN471" s="1"/>
      <c r="AO471" s="1"/>
      <c r="AP471" s="66" t="s">
        <v>467</v>
      </c>
      <c r="AQ471" s="1"/>
      <c r="AR471" s="1"/>
      <c r="AS471" s="1"/>
      <c r="BJ471" s="229">
        <v>1</v>
      </c>
    </row>
    <row r="472" spans="2:62" ht="20.100000000000001" customHeight="1" x14ac:dyDescent="0.25">
      <c r="B472" s="178">
        <f t="shared" si="93"/>
        <v>0</v>
      </c>
      <c r="C472" s="156"/>
      <c r="D472" s="157"/>
      <c r="E472" s="157"/>
      <c r="F472" s="157"/>
      <c r="G472" s="157"/>
      <c r="H472" s="157"/>
      <c r="I472" s="158"/>
      <c r="K472" s="255" t="str">
        <f t="shared" si="94"/>
        <v>►</v>
      </c>
      <c r="L472" s="341"/>
      <c r="M472" s="341"/>
      <c r="N472" s="341"/>
      <c r="O472" s="341"/>
      <c r="P472" s="341"/>
      <c r="Q472" s="1"/>
      <c r="R472" s="1"/>
      <c r="S472" s="77"/>
      <c r="T472" s="77"/>
      <c r="U472" s="77"/>
      <c r="V472" s="77"/>
      <c r="W472" s="1"/>
      <c r="X472" s="46" t="str">
        <f t="shared" si="98"/>
        <v/>
      </c>
      <c r="Y472" s="46" t="str">
        <f>IF(NOT(AND(LEFT(R472,1)="L",R472&lt;&gt;"LIGNE")),"",IF(UPPER(TRIM(W472))="QS","Qt. suffisante",IF(AJ472="","",IF(AF472="MASSE",IF(AJ472&gt;=1,"Kg","g"),IF(AF472="VOLUME",IF(AJ472&gt;=1,"L","cl"),IFERROR(VLOOKUP(UPPER(TRIM(V472)),AP4:AS49,4,FALSE),V472))))))</f>
        <v/>
      </c>
      <c r="Z472" s="78" t="str">
        <f t="shared" si="99"/>
        <v/>
      </c>
      <c r="AA472" s="45" t="str">
        <f>IF(NOT(AND(LEFT(R472,1)="L",R472&lt;&gt;"LIGNE")),"",IF(UPPER(TRIM(W472))="QS","Qt. suffisante",IF(AI472="","",IF(AF472="MASSE",IF(AI472&gt;=1,"Kg","g"),IF(AF472="VOLUME",IF(AI472&gt;=1,"L","cl"),IFERROR(VLOOKUP(UPPER(TRIM(V472)),AP4:AS49,4,FALSE),V472))))))</f>
        <v/>
      </c>
      <c r="AB472" s="47" t="str">
        <f t="shared" si="95"/>
        <v/>
      </c>
      <c r="AC472" s="47" t="str">
        <f t="shared" si="96"/>
        <v/>
      </c>
      <c r="AD472" s="47" t="str">
        <f t="shared" si="100"/>
        <v/>
      </c>
      <c r="AE472" s="1"/>
      <c r="AF472" s="48" t="str">
        <f>IF(NOT(AND(LEFT(R472,1)="L",R472&lt;&gt;"LIGNE")),"",IFERROR(VLOOKUP(UPPER(TRIM(V472)),AP4:AS49,2,FALSE),""))</f>
        <v/>
      </c>
      <c r="AG472" s="49" t="str">
        <f>IF(NOT(AND(LEFT(R472,1)="L",R472&lt;&gt;"LIGNE")),"",IFERROR(VLOOKUP(UPPER(TRIM(V472)),AP4:AS49,3,FALSE),""))</f>
        <v/>
      </c>
      <c r="AH472" s="49" t="str">
        <f t="shared" si="97"/>
        <v/>
      </c>
      <c r="AI472" s="49" t="str">
        <f t="shared" si="101"/>
        <v/>
      </c>
      <c r="AJ472" s="49" t="str">
        <f t="shared" si="102"/>
        <v/>
      </c>
      <c r="AK472" s="40" t="str">
        <f>IF(R472="RECETTE","",IF(R472="PRINCIPAL AUTEUR",IF(OR(S472="",T472="",V472="",W472="",S472=0),"",IFERROR(IF(OR(VLOOKUP(UPPER(TRIM(SUBSTITUTE(T472,CHAR(160)," "))),AP4:AS49,2,FALSE)&lt;&gt;VLOOKUP(UPPER(TRIM(SUBSTITUTE(W472,CHAR(160)," "))),AP4:AS49,2,FALSE),AND(VLOOKUP(UPPER(TRIM(SUBSTITUTE(T472,CHAR(160)," "))),AP4:AS49,2,FALSE)="AUTRE",UPPER(TRIM(SUBSTITUTE(T472,CHAR(160)," ")))&lt;&gt;UPPER(TRIM(SUBSTITUTE(W472,CHAR(160)," "))))),"",(V472*VLOOKUP(UPPER(TRIM(SUBSTITUTE(W472,CHAR(160)," "))),AP4:AS49,3,FALSE))/(S472*VLOOKUP(UPPER(TRIM(SUBSTITUTE(T472,CHAR(160)," "))),AP4:AS49,3,FALSE))),"")),IFERROR(AK471,"")))</f>
        <v/>
      </c>
      <c r="AL472" s="40" t="str">
        <f t="shared" si="103"/>
        <v/>
      </c>
      <c r="AM472" s="50">
        <f t="shared" si="104"/>
        <v>0</v>
      </c>
      <c r="AN472" s="1"/>
      <c r="AO472" s="1"/>
      <c r="AP472" s="66" t="s">
        <v>468</v>
      </c>
      <c r="AQ472" s="1"/>
      <c r="AR472" s="1"/>
      <c r="AS472" s="1"/>
      <c r="BJ472" s="229">
        <v>1</v>
      </c>
    </row>
    <row r="473" spans="2:62" ht="20.100000000000001" customHeight="1" x14ac:dyDescent="0.25">
      <c r="B473" s="178">
        <f t="shared" si="93"/>
        <v>0</v>
      </c>
      <c r="C473" s="156"/>
      <c r="D473" s="157"/>
      <c r="E473" s="157"/>
      <c r="F473" s="157"/>
      <c r="G473" s="157"/>
      <c r="H473" s="157"/>
      <c r="I473" s="158"/>
      <c r="K473" s="255" t="str">
        <f t="shared" si="94"/>
        <v>►</v>
      </c>
      <c r="L473" s="341"/>
      <c r="M473" s="341"/>
      <c r="N473" s="341"/>
      <c r="O473" s="341"/>
      <c r="P473" s="341"/>
      <c r="Q473" s="1"/>
      <c r="R473" s="1"/>
      <c r="S473" s="77"/>
      <c r="T473" s="77"/>
      <c r="U473" s="77"/>
      <c r="V473" s="77"/>
      <c r="W473" s="1"/>
      <c r="X473" s="46" t="str">
        <f t="shared" si="98"/>
        <v/>
      </c>
      <c r="Y473" s="46" t="str">
        <f>IF(NOT(AND(LEFT(R473,1)="L",R473&lt;&gt;"LIGNE")),"",IF(UPPER(TRIM(W473))="QS","Qt. suffisante",IF(AJ473="","",IF(AF473="MASSE",IF(AJ473&gt;=1,"Kg","g"),IF(AF473="VOLUME",IF(AJ473&gt;=1,"L","cl"),IFERROR(VLOOKUP(UPPER(TRIM(V473)),AP4:AS49,4,FALSE),V473))))))</f>
        <v/>
      </c>
      <c r="Z473" s="78" t="str">
        <f t="shared" si="99"/>
        <v/>
      </c>
      <c r="AA473" s="45" t="str">
        <f>IF(NOT(AND(LEFT(R473,1)="L",R473&lt;&gt;"LIGNE")),"",IF(UPPER(TRIM(W473))="QS","Qt. suffisante",IF(AI473="","",IF(AF473="MASSE",IF(AI473&gt;=1,"Kg","g"),IF(AF473="VOLUME",IF(AI473&gt;=1,"L","cl"),IFERROR(VLOOKUP(UPPER(TRIM(V473)),AP4:AS49,4,FALSE),V473))))))</f>
        <v/>
      </c>
      <c r="AB473" s="47" t="str">
        <f t="shared" si="95"/>
        <v/>
      </c>
      <c r="AC473" s="47" t="str">
        <f t="shared" si="96"/>
        <v/>
      </c>
      <c r="AD473" s="47" t="str">
        <f t="shared" si="100"/>
        <v/>
      </c>
      <c r="AE473" s="1"/>
      <c r="AF473" s="48" t="str">
        <f>IF(NOT(AND(LEFT(R473,1)="L",R473&lt;&gt;"LIGNE")),"",IFERROR(VLOOKUP(UPPER(TRIM(V473)),AP4:AS49,2,FALSE),""))</f>
        <v/>
      </c>
      <c r="AG473" s="49" t="str">
        <f>IF(NOT(AND(LEFT(R473,1)="L",R473&lt;&gt;"LIGNE")),"",IFERROR(VLOOKUP(UPPER(TRIM(V473)),AP4:AS49,3,FALSE),""))</f>
        <v/>
      </c>
      <c r="AH473" s="49" t="str">
        <f t="shared" si="97"/>
        <v/>
      </c>
      <c r="AI473" s="49" t="str">
        <f t="shared" si="101"/>
        <v/>
      </c>
      <c r="AJ473" s="49" t="str">
        <f t="shared" si="102"/>
        <v/>
      </c>
      <c r="AK473" s="40" t="str">
        <f>IF(R473="RECETTE","",IF(R473="PRINCIPAL AUTEUR",IF(OR(S473="",T473="",V473="",W473="",S473=0),"",IFERROR(IF(OR(VLOOKUP(UPPER(TRIM(SUBSTITUTE(T473,CHAR(160)," "))),AP4:AS49,2,FALSE)&lt;&gt;VLOOKUP(UPPER(TRIM(SUBSTITUTE(W473,CHAR(160)," "))),AP4:AS49,2,FALSE),AND(VLOOKUP(UPPER(TRIM(SUBSTITUTE(T473,CHAR(160)," "))),AP4:AS49,2,FALSE)="AUTRE",UPPER(TRIM(SUBSTITUTE(T473,CHAR(160)," ")))&lt;&gt;UPPER(TRIM(SUBSTITUTE(W473,CHAR(160)," "))))),"",(V473*VLOOKUP(UPPER(TRIM(SUBSTITUTE(W473,CHAR(160)," "))),AP4:AS49,3,FALSE))/(S473*VLOOKUP(UPPER(TRIM(SUBSTITUTE(T473,CHAR(160)," "))),AP4:AS49,3,FALSE))),"")),IFERROR(AK472,"")))</f>
        <v/>
      </c>
      <c r="AL473" s="40" t="str">
        <f t="shared" si="103"/>
        <v/>
      </c>
      <c r="AM473" s="50">
        <f t="shared" si="104"/>
        <v>0</v>
      </c>
      <c r="AN473" s="1"/>
      <c r="AO473" s="1"/>
      <c r="AP473" s="75" t="s">
        <v>110</v>
      </c>
      <c r="AQ473" s="1"/>
      <c r="AR473" s="1"/>
      <c r="AS473" s="1"/>
      <c r="BJ473" s="229">
        <v>1</v>
      </c>
    </row>
    <row r="474" spans="2:62" ht="20.100000000000001" customHeight="1" x14ac:dyDescent="0.25">
      <c r="B474" s="178">
        <f t="shared" si="93"/>
        <v>0</v>
      </c>
      <c r="C474" s="156"/>
      <c r="D474" s="157"/>
      <c r="E474" s="157"/>
      <c r="F474" s="157"/>
      <c r="G474" s="157"/>
      <c r="H474" s="157"/>
      <c r="I474" s="158"/>
      <c r="K474" s="255" t="str">
        <f t="shared" si="94"/>
        <v>►</v>
      </c>
      <c r="L474" s="341"/>
      <c r="M474" s="341"/>
      <c r="N474" s="341"/>
      <c r="O474" s="341"/>
      <c r="P474" s="341"/>
      <c r="Q474" s="1"/>
      <c r="R474" s="1"/>
      <c r="S474" s="77"/>
      <c r="T474" s="77"/>
      <c r="U474" s="77"/>
      <c r="V474" s="77"/>
      <c r="W474" s="1"/>
      <c r="X474" s="46" t="str">
        <f t="shared" si="98"/>
        <v/>
      </c>
      <c r="Y474" s="46" t="str">
        <f>IF(NOT(AND(LEFT(R474,1)="L",R474&lt;&gt;"LIGNE")),"",IF(UPPER(TRIM(W474))="QS","Qt. suffisante",IF(AJ474="","",IF(AF474="MASSE",IF(AJ474&gt;=1,"Kg","g"),IF(AF474="VOLUME",IF(AJ474&gt;=1,"L","cl"),IFERROR(VLOOKUP(UPPER(TRIM(V474)),AP4:AS49,4,FALSE),V474))))))</f>
        <v/>
      </c>
      <c r="Z474" s="78" t="str">
        <f t="shared" si="99"/>
        <v/>
      </c>
      <c r="AA474" s="45" t="str">
        <f>IF(NOT(AND(LEFT(R474,1)="L",R474&lt;&gt;"LIGNE")),"",IF(UPPER(TRIM(W474))="QS","Qt. suffisante",IF(AI474="","",IF(AF474="MASSE",IF(AI474&gt;=1,"Kg","g"),IF(AF474="VOLUME",IF(AI474&gt;=1,"L","cl"),IFERROR(VLOOKUP(UPPER(TRIM(V474)),AP4:AS49,4,FALSE),V474))))))</f>
        <v/>
      </c>
      <c r="AB474" s="47" t="str">
        <f t="shared" si="95"/>
        <v/>
      </c>
      <c r="AC474" s="47" t="str">
        <f t="shared" si="96"/>
        <v/>
      </c>
      <c r="AD474" s="47" t="str">
        <f t="shared" si="100"/>
        <v/>
      </c>
      <c r="AE474" s="1"/>
      <c r="AF474" s="48" t="str">
        <f>IF(NOT(AND(LEFT(R474,1)="L",R474&lt;&gt;"LIGNE")),"",IFERROR(VLOOKUP(UPPER(TRIM(V474)),AP4:AS49,2,FALSE),""))</f>
        <v/>
      </c>
      <c r="AG474" s="49" t="str">
        <f>IF(NOT(AND(LEFT(R474,1)="L",R474&lt;&gt;"LIGNE")),"",IFERROR(VLOOKUP(UPPER(TRIM(V474)),AP4:AS49,3,FALSE),""))</f>
        <v/>
      </c>
      <c r="AH474" s="49" t="str">
        <f t="shared" si="97"/>
        <v/>
      </c>
      <c r="AI474" s="49" t="str">
        <f t="shared" si="101"/>
        <v/>
      </c>
      <c r="AJ474" s="49" t="str">
        <f t="shared" si="102"/>
        <v/>
      </c>
      <c r="AK474" s="40" t="str">
        <f>IF(R474="RECETTE","",IF(R474="PRINCIPAL AUTEUR",IF(OR(S474="",T474="",V474="",W474="",S474=0),"",IFERROR(IF(OR(VLOOKUP(UPPER(TRIM(SUBSTITUTE(T474,CHAR(160)," "))),AP4:AS49,2,FALSE)&lt;&gt;VLOOKUP(UPPER(TRIM(SUBSTITUTE(W474,CHAR(160)," "))),AP4:AS49,2,FALSE),AND(VLOOKUP(UPPER(TRIM(SUBSTITUTE(T474,CHAR(160)," "))),AP4:AS49,2,FALSE)="AUTRE",UPPER(TRIM(SUBSTITUTE(T474,CHAR(160)," ")))&lt;&gt;UPPER(TRIM(SUBSTITUTE(W474,CHAR(160)," "))))),"",(V474*VLOOKUP(UPPER(TRIM(SUBSTITUTE(W474,CHAR(160)," "))),AP4:AS49,3,FALSE))/(S474*VLOOKUP(UPPER(TRIM(SUBSTITUTE(T474,CHAR(160)," "))),AP4:AS49,3,FALSE))),"")),IFERROR(AK473,"")))</f>
        <v/>
      </c>
      <c r="AL474" s="40" t="str">
        <f t="shared" si="103"/>
        <v/>
      </c>
      <c r="AM474" s="50">
        <f t="shared" si="104"/>
        <v>0</v>
      </c>
      <c r="AN474" s="1"/>
      <c r="AO474" s="1"/>
      <c r="AP474" s="15" t="s">
        <v>323</v>
      </c>
      <c r="AQ474" s="1"/>
      <c r="AR474" s="1"/>
      <c r="AS474" s="1"/>
      <c r="BJ474" s="229">
        <v>1</v>
      </c>
    </row>
    <row r="475" spans="2:62" ht="20.100000000000001" customHeight="1" x14ac:dyDescent="0.25">
      <c r="B475" s="178">
        <f t="shared" si="93"/>
        <v>0</v>
      </c>
      <c r="C475" s="156"/>
      <c r="D475" s="157"/>
      <c r="E475" s="157"/>
      <c r="F475" s="157"/>
      <c r="G475" s="157"/>
      <c r="H475" s="157"/>
      <c r="I475" s="158"/>
      <c r="K475" s="255" t="str">
        <f t="shared" si="94"/>
        <v>►</v>
      </c>
      <c r="L475" s="341"/>
      <c r="M475" s="341"/>
      <c r="N475" s="341"/>
      <c r="O475" s="341"/>
      <c r="P475" s="341"/>
      <c r="Q475" s="1"/>
      <c r="R475" s="1"/>
      <c r="S475" s="77"/>
      <c r="T475" s="77"/>
      <c r="U475" s="77"/>
      <c r="V475" s="77"/>
      <c r="W475" s="1"/>
      <c r="X475" s="46" t="str">
        <f t="shared" si="98"/>
        <v/>
      </c>
      <c r="Y475" s="46" t="str">
        <f>IF(NOT(AND(LEFT(R475,1)="L",R475&lt;&gt;"LIGNE")),"",IF(UPPER(TRIM(W475))="QS","Qt. suffisante",IF(AJ475="","",IF(AF475="MASSE",IF(AJ475&gt;=1,"Kg","g"),IF(AF475="VOLUME",IF(AJ475&gt;=1,"L","cl"),IFERROR(VLOOKUP(UPPER(TRIM(V475)),AP4:AS49,4,FALSE),V475))))))</f>
        <v/>
      </c>
      <c r="Z475" s="78" t="str">
        <f t="shared" si="99"/>
        <v/>
      </c>
      <c r="AA475" s="45" t="str">
        <f>IF(NOT(AND(LEFT(R475,1)="L",R475&lt;&gt;"LIGNE")),"",IF(UPPER(TRIM(W475))="QS","Qt. suffisante",IF(AI475="","",IF(AF475="MASSE",IF(AI475&gt;=1,"Kg","g"),IF(AF475="VOLUME",IF(AI475&gt;=1,"L","cl"),IFERROR(VLOOKUP(UPPER(TRIM(V475)),AP4:AS49,4,FALSE),V475))))))</f>
        <v/>
      </c>
      <c r="AB475" s="47" t="str">
        <f t="shared" si="95"/>
        <v/>
      </c>
      <c r="AC475" s="47" t="str">
        <f t="shared" si="96"/>
        <v/>
      </c>
      <c r="AD475" s="47" t="str">
        <f t="shared" si="100"/>
        <v/>
      </c>
      <c r="AE475" s="1"/>
      <c r="AF475" s="48" t="str">
        <f>IF(NOT(AND(LEFT(R475,1)="L",R475&lt;&gt;"LIGNE")),"",IFERROR(VLOOKUP(UPPER(TRIM(V475)),AP4:AS49,2,FALSE),""))</f>
        <v/>
      </c>
      <c r="AG475" s="49" t="str">
        <f>IF(NOT(AND(LEFT(R475,1)="L",R475&lt;&gt;"LIGNE")),"",IFERROR(VLOOKUP(UPPER(TRIM(V475)),AP4:AS49,3,FALSE),""))</f>
        <v/>
      </c>
      <c r="AH475" s="49" t="str">
        <f t="shared" si="97"/>
        <v/>
      </c>
      <c r="AI475" s="49" t="str">
        <f t="shared" si="101"/>
        <v/>
      </c>
      <c r="AJ475" s="49" t="str">
        <f t="shared" si="102"/>
        <v/>
      </c>
      <c r="AK475" s="40" t="str">
        <f>IF(R475="RECETTE","",IF(R475="PRINCIPAL AUTEUR",IF(OR(S475="",T475="",V475="",W475="",S475=0),"",IFERROR(IF(OR(VLOOKUP(UPPER(TRIM(SUBSTITUTE(T475,CHAR(160)," "))),AP4:AS49,2,FALSE)&lt;&gt;VLOOKUP(UPPER(TRIM(SUBSTITUTE(W475,CHAR(160)," "))),AP4:AS49,2,FALSE),AND(VLOOKUP(UPPER(TRIM(SUBSTITUTE(T475,CHAR(160)," "))),AP4:AS49,2,FALSE)="AUTRE",UPPER(TRIM(SUBSTITUTE(T475,CHAR(160)," ")))&lt;&gt;UPPER(TRIM(SUBSTITUTE(W475,CHAR(160)," "))))),"",(V475*VLOOKUP(UPPER(TRIM(SUBSTITUTE(W475,CHAR(160)," "))),AP4:AS49,3,FALSE))/(S475*VLOOKUP(UPPER(TRIM(SUBSTITUTE(T475,CHAR(160)," "))),AP4:AS49,3,FALSE))),"")),IFERROR(AK474,"")))</f>
        <v/>
      </c>
      <c r="AL475" s="40" t="str">
        <f t="shared" si="103"/>
        <v/>
      </c>
      <c r="AM475" s="50">
        <f t="shared" si="104"/>
        <v>0</v>
      </c>
      <c r="AN475" s="1"/>
      <c r="AO475" s="1"/>
      <c r="AP475" s="21" t="s">
        <v>272</v>
      </c>
      <c r="AQ475" s="1"/>
      <c r="AR475" s="1"/>
      <c r="AS475" s="1"/>
      <c r="BJ475" s="229">
        <v>1</v>
      </c>
    </row>
    <row r="476" spans="2:62" ht="20.100000000000001" customHeight="1" x14ac:dyDescent="0.25">
      <c r="B476" s="178">
        <f t="shared" si="93"/>
        <v>0</v>
      </c>
      <c r="C476" s="156"/>
      <c r="D476" s="157"/>
      <c r="E476" s="157"/>
      <c r="F476" s="157"/>
      <c r="G476" s="157"/>
      <c r="H476" s="157"/>
      <c r="I476" s="158"/>
      <c r="K476" s="255" t="str">
        <f t="shared" si="94"/>
        <v>►</v>
      </c>
      <c r="L476" s="341"/>
      <c r="M476" s="341"/>
      <c r="N476" s="341"/>
      <c r="O476" s="341"/>
      <c r="P476" s="341"/>
      <c r="Q476" s="1"/>
      <c r="R476" s="1"/>
      <c r="S476" s="77"/>
      <c r="T476" s="77"/>
      <c r="U476" s="77"/>
      <c r="V476" s="77"/>
      <c r="W476" s="1"/>
      <c r="X476" s="46" t="str">
        <f t="shared" si="98"/>
        <v/>
      </c>
      <c r="Y476" s="46" t="str">
        <f>IF(NOT(AND(LEFT(R476,1)="L",R476&lt;&gt;"LIGNE")),"",IF(UPPER(TRIM(W476))="QS","Qt. suffisante",IF(AJ476="","",IF(AF476="MASSE",IF(AJ476&gt;=1,"Kg","g"),IF(AF476="VOLUME",IF(AJ476&gt;=1,"L","cl"),IFERROR(VLOOKUP(UPPER(TRIM(V476)),AP4:AS49,4,FALSE),V476))))))</f>
        <v/>
      </c>
      <c r="Z476" s="78" t="str">
        <f t="shared" si="99"/>
        <v/>
      </c>
      <c r="AA476" s="45" t="str">
        <f>IF(NOT(AND(LEFT(R476,1)="L",R476&lt;&gt;"LIGNE")),"",IF(UPPER(TRIM(W476))="QS","Qt. suffisante",IF(AI476="","",IF(AF476="MASSE",IF(AI476&gt;=1,"Kg","g"),IF(AF476="VOLUME",IF(AI476&gt;=1,"L","cl"),IFERROR(VLOOKUP(UPPER(TRIM(V476)),AP4:AS49,4,FALSE),V476))))))</f>
        <v/>
      </c>
      <c r="AB476" s="47" t="str">
        <f t="shared" si="95"/>
        <v/>
      </c>
      <c r="AC476" s="47" t="str">
        <f t="shared" si="96"/>
        <v/>
      </c>
      <c r="AD476" s="47" t="str">
        <f t="shared" si="100"/>
        <v/>
      </c>
      <c r="AE476" s="1"/>
      <c r="AF476" s="48" t="str">
        <f>IF(NOT(AND(LEFT(R476,1)="L",R476&lt;&gt;"LIGNE")),"",IFERROR(VLOOKUP(UPPER(TRIM(V476)),AP4:AS49,2,FALSE),""))</f>
        <v/>
      </c>
      <c r="AG476" s="49" t="str">
        <f>IF(NOT(AND(LEFT(R476,1)="L",R476&lt;&gt;"LIGNE")),"",IFERROR(VLOOKUP(UPPER(TRIM(V476)),AP4:AS49,3,FALSE),""))</f>
        <v/>
      </c>
      <c r="AH476" s="49" t="str">
        <f t="shared" si="97"/>
        <v/>
      </c>
      <c r="AI476" s="49" t="str">
        <f t="shared" si="101"/>
        <v/>
      </c>
      <c r="AJ476" s="49" t="str">
        <f t="shared" si="102"/>
        <v/>
      </c>
      <c r="AK476" s="40" t="str">
        <f>IF(R476="RECETTE","",IF(R476="PRINCIPAL AUTEUR",IF(OR(S476="",T476="",V476="",W476="",S476=0),"",IFERROR(IF(OR(VLOOKUP(UPPER(TRIM(SUBSTITUTE(T476,CHAR(160)," "))),AP4:AS49,2,FALSE)&lt;&gt;VLOOKUP(UPPER(TRIM(SUBSTITUTE(W476,CHAR(160)," "))),AP4:AS49,2,FALSE),AND(VLOOKUP(UPPER(TRIM(SUBSTITUTE(T476,CHAR(160)," "))),AP4:AS49,2,FALSE)="AUTRE",UPPER(TRIM(SUBSTITUTE(T476,CHAR(160)," ")))&lt;&gt;UPPER(TRIM(SUBSTITUTE(W476,CHAR(160)," "))))),"",(V476*VLOOKUP(UPPER(TRIM(SUBSTITUTE(W476,CHAR(160)," "))),AP4:AS49,3,FALSE))/(S476*VLOOKUP(UPPER(TRIM(SUBSTITUTE(T476,CHAR(160)," "))),AP4:AS49,3,FALSE))),"")),IFERROR(AK475,"")))</f>
        <v/>
      </c>
      <c r="AL476" s="40" t="str">
        <f t="shared" si="103"/>
        <v/>
      </c>
      <c r="AM476" s="50">
        <f t="shared" si="104"/>
        <v>0</v>
      </c>
      <c r="AN476" s="1"/>
      <c r="AO476" s="1"/>
      <c r="AP476" s="26" t="s">
        <v>469</v>
      </c>
      <c r="AQ476" s="1"/>
      <c r="AR476" s="1"/>
      <c r="AS476" s="1"/>
      <c r="BJ476" s="229">
        <v>1</v>
      </c>
    </row>
    <row r="477" spans="2:62" ht="20.100000000000001" customHeight="1" x14ac:dyDescent="0.25">
      <c r="B477" s="178">
        <f t="shared" si="93"/>
        <v>0</v>
      </c>
      <c r="C477" s="156"/>
      <c r="D477" s="157"/>
      <c r="E477" s="157"/>
      <c r="F477" s="157"/>
      <c r="G477" s="157"/>
      <c r="H477" s="157"/>
      <c r="I477" s="158"/>
      <c r="K477" s="255" t="str">
        <f t="shared" si="94"/>
        <v>►</v>
      </c>
      <c r="L477" s="341"/>
      <c r="M477" s="341"/>
      <c r="N477" s="341"/>
      <c r="O477" s="341"/>
      <c r="P477" s="341"/>
      <c r="Q477" s="1"/>
      <c r="R477" s="1"/>
      <c r="S477" s="77"/>
      <c r="T477" s="77"/>
      <c r="U477" s="77"/>
      <c r="V477" s="77"/>
      <c r="W477" s="1"/>
      <c r="X477" s="46" t="str">
        <f t="shared" si="98"/>
        <v/>
      </c>
      <c r="Y477" s="46" t="str">
        <f>IF(NOT(AND(LEFT(R477,1)="L",R477&lt;&gt;"LIGNE")),"",IF(UPPER(TRIM(W477))="QS","Qt. suffisante",IF(AJ477="","",IF(AF477="MASSE",IF(AJ477&gt;=1,"Kg","g"),IF(AF477="VOLUME",IF(AJ477&gt;=1,"L","cl"),IFERROR(VLOOKUP(UPPER(TRIM(V477)),AP4:AS49,4,FALSE),V477))))))</f>
        <v/>
      </c>
      <c r="Z477" s="78" t="str">
        <f t="shared" si="99"/>
        <v/>
      </c>
      <c r="AA477" s="45" t="str">
        <f>IF(NOT(AND(LEFT(R477,1)="L",R477&lt;&gt;"LIGNE")),"",IF(UPPER(TRIM(W477))="QS","Qt. suffisante",IF(AI477="","",IF(AF477="MASSE",IF(AI477&gt;=1,"Kg","g"),IF(AF477="VOLUME",IF(AI477&gt;=1,"L","cl"),IFERROR(VLOOKUP(UPPER(TRIM(V477)),AP4:AS49,4,FALSE),V477))))))</f>
        <v/>
      </c>
      <c r="AB477" s="47" t="str">
        <f t="shared" si="95"/>
        <v/>
      </c>
      <c r="AC477" s="47" t="str">
        <f t="shared" si="96"/>
        <v/>
      </c>
      <c r="AD477" s="47" t="str">
        <f t="shared" si="100"/>
        <v/>
      </c>
      <c r="AE477" s="1"/>
      <c r="AF477" s="48" t="str">
        <f>IF(NOT(AND(LEFT(R477,1)="L",R477&lt;&gt;"LIGNE")),"",IFERROR(VLOOKUP(UPPER(TRIM(V477)),AP4:AS49,2,FALSE),""))</f>
        <v/>
      </c>
      <c r="AG477" s="49" t="str">
        <f>IF(NOT(AND(LEFT(R477,1)="L",R477&lt;&gt;"LIGNE")),"",IFERROR(VLOOKUP(UPPER(TRIM(V477)),AP4:AS49,3,FALSE),""))</f>
        <v/>
      </c>
      <c r="AH477" s="49" t="str">
        <f t="shared" si="97"/>
        <v/>
      </c>
      <c r="AI477" s="49" t="str">
        <f t="shared" si="101"/>
        <v/>
      </c>
      <c r="AJ477" s="49" t="str">
        <f t="shared" si="102"/>
        <v/>
      </c>
      <c r="AK477" s="40" t="str">
        <f>IF(R477="RECETTE","",IF(R477="PRINCIPAL AUTEUR",IF(OR(S477="",T477="",V477="",W477="",S477=0),"",IFERROR(IF(OR(VLOOKUP(UPPER(TRIM(SUBSTITUTE(T477,CHAR(160)," "))),AP4:AS49,2,FALSE)&lt;&gt;VLOOKUP(UPPER(TRIM(SUBSTITUTE(W477,CHAR(160)," "))),AP4:AS49,2,FALSE),AND(VLOOKUP(UPPER(TRIM(SUBSTITUTE(T477,CHAR(160)," "))),AP4:AS49,2,FALSE)="AUTRE",UPPER(TRIM(SUBSTITUTE(T477,CHAR(160)," ")))&lt;&gt;UPPER(TRIM(SUBSTITUTE(W477,CHAR(160)," "))))),"",(V477*VLOOKUP(UPPER(TRIM(SUBSTITUTE(W477,CHAR(160)," "))),AP4:AS49,3,FALSE))/(S477*VLOOKUP(UPPER(TRIM(SUBSTITUTE(T477,CHAR(160)," "))),AP4:AS49,3,FALSE))),"")),IFERROR(AK476,"")))</f>
        <v/>
      </c>
      <c r="AL477" s="40" t="str">
        <f t="shared" si="103"/>
        <v/>
      </c>
      <c r="AM477" s="50">
        <f t="shared" si="104"/>
        <v>0</v>
      </c>
      <c r="AN477" s="1"/>
      <c r="AO477" s="1"/>
      <c r="AP477" s="26" t="s">
        <v>470</v>
      </c>
      <c r="AQ477" s="1"/>
      <c r="AR477" s="1"/>
      <c r="AS477" s="1"/>
      <c r="BJ477" s="229">
        <v>1</v>
      </c>
    </row>
    <row r="478" spans="2:62" ht="20.100000000000001" customHeight="1" x14ac:dyDescent="0.25">
      <c r="B478" s="178">
        <f t="shared" si="93"/>
        <v>0</v>
      </c>
      <c r="C478" s="156"/>
      <c r="D478" s="157"/>
      <c r="E478" s="157"/>
      <c r="F478" s="157"/>
      <c r="G478" s="157"/>
      <c r="H478" s="157"/>
      <c r="I478" s="158"/>
      <c r="K478" s="255" t="str">
        <f t="shared" si="94"/>
        <v>►</v>
      </c>
      <c r="L478" s="341"/>
      <c r="M478" s="341"/>
      <c r="N478" s="341"/>
      <c r="O478" s="341"/>
      <c r="P478" s="341"/>
      <c r="Q478" s="1"/>
      <c r="R478" s="1"/>
      <c r="S478" s="77"/>
      <c r="T478" s="77"/>
      <c r="U478" s="77"/>
      <c r="V478" s="77"/>
      <c r="W478" s="1"/>
      <c r="X478" s="46" t="str">
        <f t="shared" si="98"/>
        <v/>
      </c>
      <c r="Y478" s="46" t="str">
        <f>IF(NOT(AND(LEFT(R478,1)="L",R478&lt;&gt;"LIGNE")),"",IF(UPPER(TRIM(W478))="QS","Qt. suffisante",IF(AJ478="","",IF(AF478="MASSE",IF(AJ478&gt;=1,"Kg","g"),IF(AF478="VOLUME",IF(AJ478&gt;=1,"L","cl"),IFERROR(VLOOKUP(UPPER(TRIM(V478)),AP4:AS49,4,FALSE),V478))))))</f>
        <v/>
      </c>
      <c r="Z478" s="78" t="str">
        <f t="shared" si="99"/>
        <v/>
      </c>
      <c r="AA478" s="45" t="str">
        <f>IF(NOT(AND(LEFT(R478,1)="L",R478&lt;&gt;"LIGNE")),"",IF(UPPER(TRIM(W478))="QS","Qt. suffisante",IF(AI478="","",IF(AF478="MASSE",IF(AI478&gt;=1,"Kg","g"),IF(AF478="VOLUME",IF(AI478&gt;=1,"L","cl"),IFERROR(VLOOKUP(UPPER(TRIM(V478)),AP4:AS49,4,FALSE),V478))))))</f>
        <v/>
      </c>
      <c r="AB478" s="47" t="str">
        <f t="shared" si="95"/>
        <v/>
      </c>
      <c r="AC478" s="47" t="str">
        <f t="shared" si="96"/>
        <v/>
      </c>
      <c r="AD478" s="47" t="str">
        <f t="shared" si="100"/>
        <v/>
      </c>
      <c r="AE478" s="1"/>
      <c r="AF478" s="48" t="str">
        <f>IF(NOT(AND(LEFT(R478,1)="L",R478&lt;&gt;"LIGNE")),"",IFERROR(VLOOKUP(UPPER(TRIM(V478)),AP4:AS49,2,FALSE),""))</f>
        <v/>
      </c>
      <c r="AG478" s="49" t="str">
        <f>IF(NOT(AND(LEFT(R478,1)="L",R478&lt;&gt;"LIGNE")),"",IFERROR(VLOOKUP(UPPER(TRIM(V478)),AP4:AS49,3,FALSE),""))</f>
        <v/>
      </c>
      <c r="AH478" s="49" t="str">
        <f t="shared" si="97"/>
        <v/>
      </c>
      <c r="AI478" s="49" t="str">
        <f t="shared" si="101"/>
        <v/>
      </c>
      <c r="AJ478" s="49" t="str">
        <f t="shared" si="102"/>
        <v/>
      </c>
      <c r="AK478" s="40" t="str">
        <f>IF(R478="RECETTE","",IF(R478="PRINCIPAL AUTEUR",IF(OR(S478="",T478="",V478="",W478="",S478=0),"",IFERROR(IF(OR(VLOOKUP(UPPER(TRIM(SUBSTITUTE(T478,CHAR(160)," "))),AP4:AS49,2,FALSE)&lt;&gt;VLOOKUP(UPPER(TRIM(SUBSTITUTE(W478,CHAR(160)," "))),AP4:AS49,2,FALSE),AND(VLOOKUP(UPPER(TRIM(SUBSTITUTE(T478,CHAR(160)," "))),AP4:AS49,2,FALSE)="AUTRE",UPPER(TRIM(SUBSTITUTE(T478,CHAR(160)," ")))&lt;&gt;UPPER(TRIM(SUBSTITUTE(W478,CHAR(160)," "))))),"",(V478*VLOOKUP(UPPER(TRIM(SUBSTITUTE(W478,CHAR(160)," "))),AP4:AS49,3,FALSE))/(S478*VLOOKUP(UPPER(TRIM(SUBSTITUTE(T478,CHAR(160)," "))),AP4:AS49,3,FALSE))),"")),IFERROR(AK477,"")))</f>
        <v/>
      </c>
      <c r="AL478" s="40" t="str">
        <f t="shared" si="103"/>
        <v/>
      </c>
      <c r="AM478" s="50">
        <f t="shared" si="104"/>
        <v>0</v>
      </c>
      <c r="AN478" s="1"/>
      <c r="AO478" s="1"/>
      <c r="AP478" s="26" t="s">
        <v>471</v>
      </c>
      <c r="AQ478" s="1"/>
      <c r="AR478" s="1"/>
      <c r="AS478" s="1"/>
      <c r="BJ478" s="229">
        <v>1</v>
      </c>
    </row>
    <row r="479" spans="2:62" ht="20.100000000000001" customHeight="1" x14ac:dyDescent="0.25">
      <c r="B479" s="178">
        <f t="shared" si="93"/>
        <v>0</v>
      </c>
      <c r="C479" s="156"/>
      <c r="D479" s="157"/>
      <c r="E479" s="157"/>
      <c r="F479" s="157"/>
      <c r="G479" s="157"/>
      <c r="H479" s="157"/>
      <c r="I479" s="158"/>
      <c r="K479" s="255" t="str">
        <f t="shared" si="94"/>
        <v>►</v>
      </c>
      <c r="L479" s="341"/>
      <c r="M479" s="341"/>
      <c r="N479" s="341"/>
      <c r="O479" s="341"/>
      <c r="P479" s="341"/>
      <c r="Q479" s="1"/>
      <c r="R479" s="1"/>
      <c r="S479" s="77"/>
      <c r="T479" s="77"/>
      <c r="U479" s="77"/>
      <c r="V479" s="77"/>
      <c r="W479" s="1"/>
      <c r="X479" s="46" t="str">
        <f t="shared" si="98"/>
        <v/>
      </c>
      <c r="Y479" s="46" t="str">
        <f>IF(NOT(AND(LEFT(R479,1)="L",R479&lt;&gt;"LIGNE")),"",IF(UPPER(TRIM(W479))="QS","Qt. suffisante",IF(AJ479="","",IF(AF479="MASSE",IF(AJ479&gt;=1,"Kg","g"),IF(AF479="VOLUME",IF(AJ479&gt;=1,"L","cl"),IFERROR(VLOOKUP(UPPER(TRIM(V479)),AP4:AS49,4,FALSE),V479))))))</f>
        <v/>
      </c>
      <c r="Z479" s="78" t="str">
        <f t="shared" si="99"/>
        <v/>
      </c>
      <c r="AA479" s="45" t="str">
        <f>IF(NOT(AND(LEFT(R479,1)="L",R479&lt;&gt;"LIGNE")),"",IF(UPPER(TRIM(W479))="QS","Qt. suffisante",IF(AI479="","",IF(AF479="MASSE",IF(AI479&gt;=1,"Kg","g"),IF(AF479="VOLUME",IF(AI479&gt;=1,"L","cl"),IFERROR(VLOOKUP(UPPER(TRIM(V479)),AP4:AS49,4,FALSE),V479))))))</f>
        <v/>
      </c>
      <c r="AB479" s="47" t="str">
        <f t="shared" si="95"/>
        <v/>
      </c>
      <c r="AC479" s="47" t="str">
        <f t="shared" si="96"/>
        <v/>
      </c>
      <c r="AD479" s="47" t="str">
        <f t="shared" si="100"/>
        <v/>
      </c>
      <c r="AE479" s="1"/>
      <c r="AF479" s="48" t="str">
        <f>IF(NOT(AND(LEFT(R479,1)="L",R479&lt;&gt;"LIGNE")),"",IFERROR(VLOOKUP(UPPER(TRIM(V479)),AP4:AS49,2,FALSE),""))</f>
        <v/>
      </c>
      <c r="AG479" s="49" t="str">
        <f>IF(NOT(AND(LEFT(R479,1)="L",R479&lt;&gt;"LIGNE")),"",IFERROR(VLOOKUP(UPPER(TRIM(V479)),AP4:AS49,3,FALSE),""))</f>
        <v/>
      </c>
      <c r="AH479" s="49" t="str">
        <f t="shared" si="97"/>
        <v/>
      </c>
      <c r="AI479" s="49" t="str">
        <f t="shared" si="101"/>
        <v/>
      </c>
      <c r="AJ479" s="49" t="str">
        <f t="shared" si="102"/>
        <v/>
      </c>
      <c r="AK479" s="40" t="str">
        <f>IF(R479="RECETTE","",IF(R479="PRINCIPAL AUTEUR",IF(OR(S479="",T479="",V479="",W479="",S479=0),"",IFERROR(IF(OR(VLOOKUP(UPPER(TRIM(SUBSTITUTE(T479,CHAR(160)," "))),AP4:AS49,2,FALSE)&lt;&gt;VLOOKUP(UPPER(TRIM(SUBSTITUTE(W479,CHAR(160)," "))),AP4:AS49,2,FALSE),AND(VLOOKUP(UPPER(TRIM(SUBSTITUTE(T479,CHAR(160)," "))),AP4:AS49,2,FALSE)="AUTRE",UPPER(TRIM(SUBSTITUTE(T479,CHAR(160)," ")))&lt;&gt;UPPER(TRIM(SUBSTITUTE(W479,CHAR(160)," "))))),"",(V479*VLOOKUP(UPPER(TRIM(SUBSTITUTE(W479,CHAR(160)," "))),AP4:AS49,3,FALSE))/(S479*VLOOKUP(UPPER(TRIM(SUBSTITUTE(T479,CHAR(160)," "))),AP4:AS49,3,FALSE))),"")),IFERROR(AK478,"")))</f>
        <v/>
      </c>
      <c r="AL479" s="40" t="str">
        <f t="shared" si="103"/>
        <v/>
      </c>
      <c r="AM479" s="50">
        <f t="shared" si="104"/>
        <v>0</v>
      </c>
      <c r="AN479" s="1"/>
      <c r="AO479" s="1"/>
      <c r="AP479" s="51" t="s">
        <v>0</v>
      </c>
      <c r="AQ479" s="1"/>
      <c r="AR479" s="1"/>
      <c r="AS479" s="1"/>
      <c r="BJ479" s="229">
        <v>1</v>
      </c>
    </row>
    <row r="480" spans="2:62" ht="20.100000000000001" customHeight="1" x14ac:dyDescent="0.25">
      <c r="B480" s="178">
        <f t="shared" si="93"/>
        <v>0</v>
      </c>
      <c r="C480" s="156"/>
      <c r="D480" s="157"/>
      <c r="E480" s="157"/>
      <c r="F480" s="157"/>
      <c r="G480" s="157"/>
      <c r="H480" s="157"/>
      <c r="I480" s="158"/>
      <c r="K480" s="255" t="str">
        <f t="shared" si="94"/>
        <v>►</v>
      </c>
      <c r="L480" s="341"/>
      <c r="M480" s="341"/>
      <c r="N480" s="341"/>
      <c r="O480" s="341"/>
      <c r="P480" s="341"/>
      <c r="Q480" s="1"/>
      <c r="R480" s="1"/>
      <c r="S480" s="77"/>
      <c r="T480" s="77"/>
      <c r="U480" s="77"/>
      <c r="V480" s="77"/>
      <c r="W480" s="1"/>
      <c r="X480" s="46" t="str">
        <f t="shared" si="98"/>
        <v/>
      </c>
      <c r="Y480" s="46" t="str">
        <f>IF(NOT(AND(LEFT(R480,1)="L",R480&lt;&gt;"LIGNE")),"",IF(UPPER(TRIM(W480))="QS","Qt. suffisante",IF(AJ480="","",IF(AF480="MASSE",IF(AJ480&gt;=1,"Kg","g"),IF(AF480="VOLUME",IF(AJ480&gt;=1,"L","cl"),IFERROR(VLOOKUP(UPPER(TRIM(V480)),AP4:AS49,4,FALSE),V480))))))</f>
        <v/>
      </c>
      <c r="Z480" s="78" t="str">
        <f t="shared" si="99"/>
        <v/>
      </c>
      <c r="AA480" s="45" t="str">
        <f>IF(NOT(AND(LEFT(R480,1)="L",R480&lt;&gt;"LIGNE")),"",IF(UPPER(TRIM(W480))="QS","Qt. suffisante",IF(AI480="","",IF(AF480="MASSE",IF(AI480&gt;=1,"Kg","g"),IF(AF480="VOLUME",IF(AI480&gt;=1,"L","cl"),IFERROR(VLOOKUP(UPPER(TRIM(V480)),AP4:AS49,4,FALSE),V480))))))</f>
        <v/>
      </c>
      <c r="AB480" s="47" t="str">
        <f t="shared" si="95"/>
        <v/>
      </c>
      <c r="AC480" s="47" t="str">
        <f t="shared" si="96"/>
        <v/>
      </c>
      <c r="AD480" s="47" t="str">
        <f t="shared" si="100"/>
        <v/>
      </c>
      <c r="AE480" s="1"/>
      <c r="AF480" s="48" t="str">
        <f>IF(NOT(AND(LEFT(R480,1)="L",R480&lt;&gt;"LIGNE")),"",IFERROR(VLOOKUP(UPPER(TRIM(V480)),AP4:AS49,2,FALSE),""))</f>
        <v/>
      </c>
      <c r="AG480" s="49" t="str">
        <f>IF(NOT(AND(LEFT(R480,1)="L",R480&lt;&gt;"LIGNE")),"",IFERROR(VLOOKUP(UPPER(TRIM(V480)),AP4:AS49,3,FALSE),""))</f>
        <v/>
      </c>
      <c r="AH480" s="49" t="str">
        <f t="shared" si="97"/>
        <v/>
      </c>
      <c r="AI480" s="49" t="str">
        <f t="shared" si="101"/>
        <v/>
      </c>
      <c r="AJ480" s="49" t="str">
        <f t="shared" si="102"/>
        <v/>
      </c>
      <c r="AK480" s="40" t="str">
        <f>IF(R480="RECETTE","",IF(R480="PRINCIPAL AUTEUR",IF(OR(S480="",T480="",V480="",W480="",S480=0),"",IFERROR(IF(OR(VLOOKUP(UPPER(TRIM(SUBSTITUTE(T480,CHAR(160)," "))),AP4:AS49,2,FALSE)&lt;&gt;VLOOKUP(UPPER(TRIM(SUBSTITUTE(W480,CHAR(160)," "))),AP4:AS49,2,FALSE),AND(VLOOKUP(UPPER(TRIM(SUBSTITUTE(T480,CHAR(160)," "))),AP4:AS49,2,FALSE)="AUTRE",UPPER(TRIM(SUBSTITUTE(T480,CHAR(160)," ")))&lt;&gt;UPPER(TRIM(SUBSTITUTE(W480,CHAR(160)," "))))),"",(V480*VLOOKUP(UPPER(TRIM(SUBSTITUTE(W480,CHAR(160)," "))),AP4:AS49,3,FALSE))/(S480*VLOOKUP(UPPER(TRIM(SUBSTITUTE(T480,CHAR(160)," "))),AP4:AS49,3,FALSE))),"")),IFERROR(AK479,"")))</f>
        <v/>
      </c>
      <c r="AL480" s="40" t="str">
        <f t="shared" si="103"/>
        <v/>
      </c>
      <c r="AM480" s="50">
        <f t="shared" si="104"/>
        <v>0</v>
      </c>
      <c r="AN480" s="1"/>
      <c r="AO480" s="1"/>
      <c r="AP480" s="55" t="s">
        <v>314</v>
      </c>
      <c r="AQ480" s="1"/>
      <c r="AR480" s="1"/>
      <c r="AS480" s="1"/>
      <c r="BJ480" s="229">
        <v>1</v>
      </c>
    </row>
    <row r="481" spans="2:62" ht="20.100000000000001" customHeight="1" x14ac:dyDescent="0.25">
      <c r="B481" s="178">
        <f t="shared" si="93"/>
        <v>0</v>
      </c>
      <c r="C481" s="156"/>
      <c r="D481" s="157"/>
      <c r="E481" s="157"/>
      <c r="F481" s="157"/>
      <c r="G481" s="157"/>
      <c r="H481" s="157"/>
      <c r="I481" s="158"/>
      <c r="K481" s="255" t="str">
        <f t="shared" si="94"/>
        <v>►</v>
      </c>
      <c r="L481" s="341"/>
      <c r="M481" s="341"/>
      <c r="N481" s="341"/>
      <c r="O481" s="341"/>
      <c r="P481" s="341"/>
      <c r="Q481" s="1"/>
      <c r="R481" s="1"/>
      <c r="S481" s="77"/>
      <c r="T481" s="77"/>
      <c r="U481" s="77"/>
      <c r="V481" s="77"/>
      <c r="W481" s="1"/>
      <c r="X481" s="46" t="str">
        <f t="shared" si="98"/>
        <v/>
      </c>
      <c r="Y481" s="46" t="str">
        <f>IF(NOT(AND(LEFT(R481,1)="L",R481&lt;&gt;"LIGNE")),"",IF(UPPER(TRIM(W481))="QS","Qt. suffisante",IF(AJ481="","",IF(AF481="MASSE",IF(AJ481&gt;=1,"Kg","g"),IF(AF481="VOLUME",IF(AJ481&gt;=1,"L","cl"),IFERROR(VLOOKUP(UPPER(TRIM(V481)),AP4:AS49,4,FALSE),V481))))))</f>
        <v/>
      </c>
      <c r="Z481" s="78" t="str">
        <f t="shared" si="99"/>
        <v/>
      </c>
      <c r="AA481" s="45" t="str">
        <f>IF(NOT(AND(LEFT(R481,1)="L",R481&lt;&gt;"LIGNE")),"",IF(UPPER(TRIM(W481))="QS","Qt. suffisante",IF(AI481="","",IF(AF481="MASSE",IF(AI481&gt;=1,"Kg","g"),IF(AF481="VOLUME",IF(AI481&gt;=1,"L","cl"),IFERROR(VLOOKUP(UPPER(TRIM(V481)),AP4:AS49,4,FALSE),V481))))))</f>
        <v/>
      </c>
      <c r="AB481" s="47" t="str">
        <f t="shared" si="95"/>
        <v/>
      </c>
      <c r="AC481" s="47" t="str">
        <f t="shared" si="96"/>
        <v/>
      </c>
      <c r="AD481" s="47" t="str">
        <f t="shared" si="100"/>
        <v/>
      </c>
      <c r="AE481" s="1"/>
      <c r="AF481" s="48" t="str">
        <f>IF(NOT(AND(LEFT(R481,1)="L",R481&lt;&gt;"LIGNE")),"",IFERROR(VLOOKUP(UPPER(TRIM(V481)),AP4:AS49,2,FALSE),""))</f>
        <v/>
      </c>
      <c r="AG481" s="49" t="str">
        <f>IF(NOT(AND(LEFT(R481,1)="L",R481&lt;&gt;"LIGNE")),"",IFERROR(VLOOKUP(UPPER(TRIM(V481)),AP4:AS49,3,FALSE),""))</f>
        <v/>
      </c>
      <c r="AH481" s="49" t="str">
        <f t="shared" si="97"/>
        <v/>
      </c>
      <c r="AI481" s="49" t="str">
        <f t="shared" si="101"/>
        <v/>
      </c>
      <c r="AJ481" s="49" t="str">
        <f t="shared" si="102"/>
        <v/>
      </c>
      <c r="AK481" s="40" t="str">
        <f>IF(R481="RECETTE","",IF(R481="PRINCIPAL AUTEUR",IF(OR(S481="",T481="",V481="",W481="",S481=0),"",IFERROR(IF(OR(VLOOKUP(UPPER(TRIM(SUBSTITUTE(T481,CHAR(160)," "))),AP4:AS49,2,FALSE)&lt;&gt;VLOOKUP(UPPER(TRIM(SUBSTITUTE(W481,CHAR(160)," "))),AP4:AS49,2,FALSE),AND(VLOOKUP(UPPER(TRIM(SUBSTITUTE(T481,CHAR(160)," "))),AP4:AS49,2,FALSE)="AUTRE",UPPER(TRIM(SUBSTITUTE(T481,CHAR(160)," ")))&lt;&gt;UPPER(TRIM(SUBSTITUTE(W481,CHAR(160)," "))))),"",(V481*VLOOKUP(UPPER(TRIM(SUBSTITUTE(W481,CHAR(160)," "))),AP4:AS49,3,FALSE))/(S481*VLOOKUP(UPPER(TRIM(SUBSTITUTE(T481,CHAR(160)," "))),AP4:AS49,3,FALSE))),"")),IFERROR(AK480,"")))</f>
        <v/>
      </c>
      <c r="AL481" s="40" t="str">
        <f t="shared" si="103"/>
        <v/>
      </c>
      <c r="AM481" s="50">
        <f t="shared" si="104"/>
        <v>0</v>
      </c>
      <c r="AN481" s="1"/>
      <c r="AO481" s="1"/>
      <c r="AP481" s="55" t="s">
        <v>312</v>
      </c>
      <c r="AQ481" s="1"/>
      <c r="AR481" s="1"/>
      <c r="AS481" s="1"/>
      <c r="BJ481" s="229">
        <v>1</v>
      </c>
    </row>
    <row r="482" spans="2:62" ht="20.100000000000001" customHeight="1" x14ac:dyDescent="0.25">
      <c r="B482" s="178">
        <f t="shared" si="93"/>
        <v>0</v>
      </c>
      <c r="C482" s="156"/>
      <c r="D482" s="157"/>
      <c r="E482" s="157"/>
      <c r="F482" s="157"/>
      <c r="G482" s="157"/>
      <c r="H482" s="157"/>
      <c r="I482" s="158"/>
      <c r="K482" s="255" t="str">
        <f t="shared" si="94"/>
        <v>►</v>
      </c>
      <c r="L482" s="341"/>
      <c r="M482" s="341"/>
      <c r="N482" s="341"/>
      <c r="O482" s="341"/>
      <c r="P482" s="341"/>
      <c r="Q482" s="1"/>
      <c r="R482" s="1"/>
      <c r="S482" s="77"/>
      <c r="T482" s="77"/>
      <c r="U482" s="77"/>
      <c r="V482" s="77"/>
      <c r="W482" s="1"/>
      <c r="X482" s="46" t="str">
        <f t="shared" si="98"/>
        <v/>
      </c>
      <c r="Y482" s="46" t="str">
        <f>IF(NOT(AND(LEFT(R482,1)="L",R482&lt;&gt;"LIGNE")),"",IF(UPPER(TRIM(W482))="QS","Qt. suffisante",IF(AJ482="","",IF(AF482="MASSE",IF(AJ482&gt;=1,"Kg","g"),IF(AF482="VOLUME",IF(AJ482&gt;=1,"L","cl"),IFERROR(VLOOKUP(UPPER(TRIM(V482)),AP4:AS49,4,FALSE),V482))))))</f>
        <v/>
      </c>
      <c r="Z482" s="78" t="str">
        <f t="shared" si="99"/>
        <v/>
      </c>
      <c r="AA482" s="45" t="str">
        <f>IF(NOT(AND(LEFT(R482,1)="L",R482&lt;&gt;"LIGNE")),"",IF(UPPER(TRIM(W482))="QS","Qt. suffisante",IF(AI482="","",IF(AF482="MASSE",IF(AI482&gt;=1,"Kg","g"),IF(AF482="VOLUME",IF(AI482&gt;=1,"L","cl"),IFERROR(VLOOKUP(UPPER(TRIM(V482)),AP4:AS49,4,FALSE),V482))))))</f>
        <v/>
      </c>
      <c r="AB482" s="47" t="str">
        <f t="shared" si="95"/>
        <v/>
      </c>
      <c r="AC482" s="47" t="str">
        <f t="shared" si="96"/>
        <v/>
      </c>
      <c r="AD482" s="47" t="str">
        <f t="shared" si="100"/>
        <v/>
      </c>
      <c r="AE482" s="1"/>
      <c r="AF482" s="48" t="str">
        <f>IF(NOT(AND(LEFT(R482,1)="L",R482&lt;&gt;"LIGNE")),"",IFERROR(VLOOKUP(UPPER(TRIM(V482)),AP4:AS49,2,FALSE),""))</f>
        <v/>
      </c>
      <c r="AG482" s="49" t="str">
        <f>IF(NOT(AND(LEFT(R482,1)="L",R482&lt;&gt;"LIGNE")),"",IFERROR(VLOOKUP(UPPER(TRIM(V482)),AP4:AS49,3,FALSE),""))</f>
        <v/>
      </c>
      <c r="AH482" s="49" t="str">
        <f t="shared" si="97"/>
        <v/>
      </c>
      <c r="AI482" s="49" t="str">
        <f t="shared" si="101"/>
        <v/>
      </c>
      <c r="AJ482" s="49" t="str">
        <f t="shared" si="102"/>
        <v/>
      </c>
      <c r="AK482" s="40" t="str">
        <f>IF(R482="RECETTE","",IF(R482="PRINCIPAL AUTEUR",IF(OR(S482="",T482="",V482="",W482="",S482=0),"",IFERROR(IF(OR(VLOOKUP(UPPER(TRIM(SUBSTITUTE(T482,CHAR(160)," "))),AP4:AS49,2,FALSE)&lt;&gt;VLOOKUP(UPPER(TRIM(SUBSTITUTE(W482,CHAR(160)," "))),AP4:AS49,2,FALSE),AND(VLOOKUP(UPPER(TRIM(SUBSTITUTE(T482,CHAR(160)," "))),AP4:AS49,2,FALSE)="AUTRE",UPPER(TRIM(SUBSTITUTE(T482,CHAR(160)," ")))&lt;&gt;UPPER(TRIM(SUBSTITUTE(W482,CHAR(160)," "))))),"",(V482*VLOOKUP(UPPER(TRIM(SUBSTITUTE(W482,CHAR(160)," "))),AP4:AS49,3,FALSE))/(S482*VLOOKUP(UPPER(TRIM(SUBSTITUTE(T482,CHAR(160)," "))),AP4:AS49,3,FALSE))),"")),IFERROR(AK481,"")))</f>
        <v/>
      </c>
      <c r="AL482" s="40" t="str">
        <f t="shared" si="103"/>
        <v/>
      </c>
      <c r="AM482" s="50">
        <f t="shared" si="104"/>
        <v>0</v>
      </c>
      <c r="AN482" s="1"/>
      <c r="AO482" s="1"/>
      <c r="AP482" s="55" t="s">
        <v>311</v>
      </c>
      <c r="AQ482" s="1"/>
      <c r="AR482" s="1"/>
      <c r="AS482" s="1"/>
      <c r="BJ482" s="229">
        <v>1</v>
      </c>
    </row>
    <row r="483" spans="2:62" ht="20.100000000000001" customHeight="1" x14ac:dyDescent="0.25">
      <c r="B483" s="178">
        <f t="shared" si="93"/>
        <v>0</v>
      </c>
      <c r="C483" s="156"/>
      <c r="D483" s="157"/>
      <c r="E483" s="157"/>
      <c r="F483" s="157"/>
      <c r="G483" s="157"/>
      <c r="H483" s="157"/>
      <c r="I483" s="158"/>
      <c r="K483" s="255" t="str">
        <f t="shared" si="94"/>
        <v>►</v>
      </c>
      <c r="L483" s="341"/>
      <c r="M483" s="341"/>
      <c r="N483" s="341"/>
      <c r="O483" s="341"/>
      <c r="P483" s="341"/>
      <c r="Q483" s="1"/>
      <c r="R483" s="1"/>
      <c r="S483" s="77"/>
      <c r="T483" s="77"/>
      <c r="U483" s="77"/>
      <c r="V483" s="77"/>
      <c r="W483" s="1"/>
      <c r="X483" s="46" t="str">
        <f t="shared" si="98"/>
        <v/>
      </c>
      <c r="Y483" s="46" t="str">
        <f>IF(NOT(AND(LEFT(R483,1)="L",R483&lt;&gt;"LIGNE")),"",IF(UPPER(TRIM(W483))="QS","Qt. suffisante",IF(AJ483="","",IF(AF483="MASSE",IF(AJ483&gt;=1,"Kg","g"),IF(AF483="VOLUME",IF(AJ483&gt;=1,"L","cl"),IFERROR(VLOOKUP(UPPER(TRIM(V483)),AP4:AS49,4,FALSE),V483))))))</f>
        <v/>
      </c>
      <c r="Z483" s="78" t="str">
        <f t="shared" si="99"/>
        <v/>
      </c>
      <c r="AA483" s="45" t="str">
        <f>IF(NOT(AND(LEFT(R483,1)="L",R483&lt;&gt;"LIGNE")),"",IF(UPPER(TRIM(W483))="QS","Qt. suffisante",IF(AI483="","",IF(AF483="MASSE",IF(AI483&gt;=1,"Kg","g"),IF(AF483="VOLUME",IF(AI483&gt;=1,"L","cl"),IFERROR(VLOOKUP(UPPER(TRIM(V483)),AP4:AS49,4,FALSE),V483))))))</f>
        <v/>
      </c>
      <c r="AB483" s="47" t="str">
        <f t="shared" si="95"/>
        <v/>
      </c>
      <c r="AC483" s="47" t="str">
        <f t="shared" si="96"/>
        <v/>
      </c>
      <c r="AD483" s="47" t="str">
        <f t="shared" si="100"/>
        <v/>
      </c>
      <c r="AE483" s="1"/>
      <c r="AF483" s="48" t="str">
        <f>IF(NOT(AND(LEFT(R483,1)="L",R483&lt;&gt;"LIGNE")),"",IFERROR(VLOOKUP(UPPER(TRIM(V483)),AP4:AS49,2,FALSE),""))</f>
        <v/>
      </c>
      <c r="AG483" s="49" t="str">
        <f>IF(NOT(AND(LEFT(R483,1)="L",R483&lt;&gt;"LIGNE")),"",IFERROR(VLOOKUP(UPPER(TRIM(V483)),AP4:AS49,3,FALSE),""))</f>
        <v/>
      </c>
      <c r="AH483" s="49" t="str">
        <f t="shared" si="97"/>
        <v/>
      </c>
      <c r="AI483" s="49" t="str">
        <f t="shared" si="101"/>
        <v/>
      </c>
      <c r="AJ483" s="49" t="str">
        <f t="shared" si="102"/>
        <v/>
      </c>
      <c r="AK483" s="40" t="str">
        <f>IF(R483="RECETTE","",IF(R483="PRINCIPAL AUTEUR",IF(OR(S483="",T483="",V483="",W483="",S483=0),"",IFERROR(IF(OR(VLOOKUP(UPPER(TRIM(SUBSTITUTE(T483,CHAR(160)," "))),AP4:AS49,2,FALSE)&lt;&gt;VLOOKUP(UPPER(TRIM(SUBSTITUTE(W483,CHAR(160)," "))),AP4:AS49,2,FALSE),AND(VLOOKUP(UPPER(TRIM(SUBSTITUTE(T483,CHAR(160)," "))),AP4:AS49,2,FALSE)="AUTRE",UPPER(TRIM(SUBSTITUTE(T483,CHAR(160)," ")))&lt;&gt;UPPER(TRIM(SUBSTITUTE(W483,CHAR(160)," "))))),"",(V483*VLOOKUP(UPPER(TRIM(SUBSTITUTE(W483,CHAR(160)," "))),AP4:AS49,3,FALSE))/(S483*VLOOKUP(UPPER(TRIM(SUBSTITUTE(T483,CHAR(160)," "))),AP4:AS49,3,FALSE))),"")),IFERROR(AK482,"")))</f>
        <v/>
      </c>
      <c r="AL483" s="40" t="str">
        <f t="shared" si="103"/>
        <v/>
      </c>
      <c r="AM483" s="50">
        <f t="shared" si="104"/>
        <v>0</v>
      </c>
      <c r="AN483" s="1"/>
      <c r="AO483" s="1"/>
      <c r="AP483" s="64" t="s">
        <v>318</v>
      </c>
      <c r="AQ483" s="1"/>
      <c r="AR483" s="1"/>
      <c r="AS483" s="1"/>
      <c r="BJ483" s="229">
        <v>1</v>
      </c>
    </row>
    <row r="484" spans="2:62" ht="20.100000000000001" customHeight="1" x14ac:dyDescent="0.25">
      <c r="B484" s="178">
        <f t="shared" si="93"/>
        <v>0</v>
      </c>
      <c r="C484" s="156"/>
      <c r="D484" s="157"/>
      <c r="E484" s="157"/>
      <c r="F484" s="157"/>
      <c r="G484" s="157"/>
      <c r="H484" s="157"/>
      <c r="I484" s="158"/>
      <c r="K484" s="255" t="str">
        <f t="shared" si="94"/>
        <v>►</v>
      </c>
      <c r="L484" s="341"/>
      <c r="M484" s="341"/>
      <c r="N484" s="341"/>
      <c r="O484" s="341"/>
      <c r="P484" s="341"/>
      <c r="Q484" s="1"/>
      <c r="R484" s="1"/>
      <c r="S484" s="77"/>
      <c r="T484" s="77"/>
      <c r="U484" s="77"/>
      <c r="V484" s="77"/>
      <c r="W484" s="1"/>
      <c r="X484" s="46" t="str">
        <f t="shared" si="98"/>
        <v/>
      </c>
      <c r="Y484" s="46" t="str">
        <f>IF(NOT(AND(LEFT(R484,1)="L",R484&lt;&gt;"LIGNE")),"",IF(UPPER(TRIM(W484))="QS","Qt. suffisante",IF(AJ484="","",IF(AF484="MASSE",IF(AJ484&gt;=1,"Kg","g"),IF(AF484="VOLUME",IF(AJ484&gt;=1,"L","cl"),IFERROR(VLOOKUP(UPPER(TRIM(V484)),AP4:AS49,4,FALSE),V484))))))</f>
        <v/>
      </c>
      <c r="Z484" s="78" t="str">
        <f t="shared" si="99"/>
        <v/>
      </c>
      <c r="AA484" s="45" t="str">
        <f>IF(NOT(AND(LEFT(R484,1)="L",R484&lt;&gt;"LIGNE")),"",IF(UPPER(TRIM(W484))="QS","Qt. suffisante",IF(AI484="","",IF(AF484="MASSE",IF(AI484&gt;=1,"Kg","g"),IF(AF484="VOLUME",IF(AI484&gt;=1,"L","cl"),IFERROR(VLOOKUP(UPPER(TRIM(V484)),AP4:AS49,4,FALSE),V484))))))</f>
        <v/>
      </c>
      <c r="AB484" s="47" t="str">
        <f t="shared" si="95"/>
        <v/>
      </c>
      <c r="AC484" s="47" t="str">
        <f t="shared" si="96"/>
        <v/>
      </c>
      <c r="AD484" s="47" t="str">
        <f t="shared" si="100"/>
        <v/>
      </c>
      <c r="AE484" s="1"/>
      <c r="AF484" s="48" t="str">
        <f>IF(NOT(AND(LEFT(R484,1)="L",R484&lt;&gt;"LIGNE")),"",IFERROR(VLOOKUP(UPPER(TRIM(V484)),AP4:AS49,2,FALSE),""))</f>
        <v/>
      </c>
      <c r="AG484" s="49" t="str">
        <f>IF(NOT(AND(LEFT(R484,1)="L",R484&lt;&gt;"LIGNE")),"",IFERROR(VLOOKUP(UPPER(TRIM(V484)),AP4:AS49,3,FALSE),""))</f>
        <v/>
      </c>
      <c r="AH484" s="49" t="str">
        <f t="shared" si="97"/>
        <v/>
      </c>
      <c r="AI484" s="49" t="str">
        <f t="shared" si="101"/>
        <v/>
      </c>
      <c r="AJ484" s="49" t="str">
        <f t="shared" si="102"/>
        <v/>
      </c>
      <c r="AK484" s="40" t="str">
        <f>IF(R484="RECETTE","",IF(R484="PRINCIPAL AUTEUR",IF(OR(S484="",T484="",V484="",W484="",S484=0),"",IFERROR(IF(OR(VLOOKUP(UPPER(TRIM(SUBSTITUTE(T484,CHAR(160)," "))),AP4:AS49,2,FALSE)&lt;&gt;VLOOKUP(UPPER(TRIM(SUBSTITUTE(W484,CHAR(160)," "))),AP4:AS49,2,FALSE),AND(VLOOKUP(UPPER(TRIM(SUBSTITUTE(T484,CHAR(160)," "))),AP4:AS49,2,FALSE)="AUTRE",UPPER(TRIM(SUBSTITUTE(T484,CHAR(160)," ")))&lt;&gt;UPPER(TRIM(SUBSTITUTE(W484,CHAR(160)," "))))),"",(V484*VLOOKUP(UPPER(TRIM(SUBSTITUTE(W484,CHAR(160)," "))),AP4:AS49,3,FALSE))/(S484*VLOOKUP(UPPER(TRIM(SUBSTITUTE(T484,CHAR(160)," "))),AP4:AS49,3,FALSE))),"")),IFERROR(AK483,"")))</f>
        <v/>
      </c>
      <c r="AL484" s="40" t="str">
        <f t="shared" si="103"/>
        <v/>
      </c>
      <c r="AM484" s="50">
        <f t="shared" si="104"/>
        <v>0</v>
      </c>
      <c r="AN484" s="1"/>
      <c r="AO484" s="1"/>
      <c r="AP484" s="64" t="s">
        <v>316</v>
      </c>
      <c r="AQ484" s="1"/>
      <c r="AR484" s="1"/>
      <c r="AS484" s="1"/>
      <c r="BJ484" s="229">
        <v>1</v>
      </c>
    </row>
    <row r="485" spans="2:62" ht="20.100000000000001" customHeight="1" x14ac:dyDescent="0.25">
      <c r="B485" s="178">
        <f t="shared" si="93"/>
        <v>0</v>
      </c>
      <c r="C485" s="156"/>
      <c r="D485" s="157"/>
      <c r="E485" s="157"/>
      <c r="F485" s="157"/>
      <c r="G485" s="157"/>
      <c r="H485" s="157"/>
      <c r="I485" s="158"/>
      <c r="K485" s="255" t="str">
        <f t="shared" si="94"/>
        <v>►</v>
      </c>
      <c r="L485" s="341"/>
      <c r="M485" s="341"/>
      <c r="N485" s="341"/>
      <c r="O485" s="341"/>
      <c r="P485" s="341"/>
      <c r="Q485" s="1"/>
      <c r="R485" s="1"/>
      <c r="S485" s="77"/>
      <c r="T485" s="77"/>
      <c r="U485" s="77"/>
      <c r="V485" s="77"/>
      <c r="W485" s="1"/>
      <c r="X485" s="46" t="str">
        <f t="shared" si="98"/>
        <v/>
      </c>
      <c r="Y485" s="46" t="str">
        <f>IF(NOT(AND(LEFT(R485,1)="L",R485&lt;&gt;"LIGNE")),"",IF(UPPER(TRIM(W485))="QS","Qt. suffisante",IF(AJ485="","",IF(AF485="MASSE",IF(AJ485&gt;=1,"Kg","g"),IF(AF485="VOLUME",IF(AJ485&gt;=1,"L","cl"),IFERROR(VLOOKUP(UPPER(TRIM(V485)),AP4:AS49,4,FALSE),V485))))))</f>
        <v/>
      </c>
      <c r="Z485" s="78" t="str">
        <f t="shared" si="99"/>
        <v/>
      </c>
      <c r="AA485" s="45" t="str">
        <f>IF(NOT(AND(LEFT(R485,1)="L",R485&lt;&gt;"LIGNE")),"",IF(UPPER(TRIM(W485))="QS","Qt. suffisante",IF(AI485="","",IF(AF485="MASSE",IF(AI485&gt;=1,"Kg","g"),IF(AF485="VOLUME",IF(AI485&gt;=1,"L","cl"),IFERROR(VLOOKUP(UPPER(TRIM(V485)),AP4:AS49,4,FALSE),V485))))))</f>
        <v/>
      </c>
      <c r="AB485" s="47" t="str">
        <f t="shared" si="95"/>
        <v/>
      </c>
      <c r="AC485" s="47" t="str">
        <f t="shared" si="96"/>
        <v/>
      </c>
      <c r="AD485" s="47" t="str">
        <f t="shared" si="100"/>
        <v/>
      </c>
      <c r="AE485" s="1"/>
      <c r="AF485" s="48" t="str">
        <f>IF(NOT(AND(LEFT(R485,1)="L",R485&lt;&gt;"LIGNE")),"",IFERROR(VLOOKUP(UPPER(TRIM(V485)),AP4:AS49,2,FALSE),""))</f>
        <v/>
      </c>
      <c r="AG485" s="49" t="str">
        <f>IF(NOT(AND(LEFT(R485,1)="L",R485&lt;&gt;"LIGNE")),"",IFERROR(VLOOKUP(UPPER(TRIM(V485)),AP4:AS49,3,FALSE),""))</f>
        <v/>
      </c>
      <c r="AH485" s="49" t="str">
        <f t="shared" si="97"/>
        <v/>
      </c>
      <c r="AI485" s="49" t="str">
        <f t="shared" si="101"/>
        <v/>
      </c>
      <c r="AJ485" s="49" t="str">
        <f t="shared" si="102"/>
        <v/>
      </c>
      <c r="AK485" s="40" t="str">
        <f>IF(R485="RECETTE","",IF(R485="PRINCIPAL AUTEUR",IF(OR(S485="",T485="",V485="",W485="",S485=0),"",IFERROR(IF(OR(VLOOKUP(UPPER(TRIM(SUBSTITUTE(T485,CHAR(160)," "))),AP4:AS49,2,FALSE)&lt;&gt;VLOOKUP(UPPER(TRIM(SUBSTITUTE(W485,CHAR(160)," "))),AP4:AS49,2,FALSE),AND(VLOOKUP(UPPER(TRIM(SUBSTITUTE(T485,CHAR(160)," "))),AP4:AS49,2,FALSE)="AUTRE",UPPER(TRIM(SUBSTITUTE(T485,CHAR(160)," ")))&lt;&gt;UPPER(TRIM(SUBSTITUTE(W485,CHAR(160)," "))))),"",(V485*VLOOKUP(UPPER(TRIM(SUBSTITUTE(W485,CHAR(160)," "))),AP4:AS49,3,FALSE))/(S485*VLOOKUP(UPPER(TRIM(SUBSTITUTE(T485,CHAR(160)," "))),AP4:AS49,3,FALSE))),"")),IFERROR(AK484,"")))</f>
        <v/>
      </c>
      <c r="AL485" s="40" t="str">
        <f t="shared" si="103"/>
        <v/>
      </c>
      <c r="AM485" s="50">
        <f t="shared" si="104"/>
        <v>0</v>
      </c>
      <c r="AN485" s="1"/>
      <c r="AO485" s="1"/>
      <c r="AP485" s="64" t="s">
        <v>368</v>
      </c>
      <c r="AQ485" s="1"/>
      <c r="AR485" s="1"/>
      <c r="AS485" s="1"/>
      <c r="BJ485" s="229">
        <v>1</v>
      </c>
    </row>
    <row r="486" spans="2:62" ht="20.100000000000001" customHeight="1" x14ac:dyDescent="0.25">
      <c r="B486" s="178">
        <f t="shared" si="93"/>
        <v>0</v>
      </c>
      <c r="C486" s="156"/>
      <c r="D486" s="157"/>
      <c r="E486" s="157"/>
      <c r="F486" s="157"/>
      <c r="G486" s="157"/>
      <c r="H486" s="157"/>
      <c r="I486" s="158"/>
      <c r="K486" s="255" t="str">
        <f t="shared" si="94"/>
        <v>►</v>
      </c>
      <c r="L486" s="341"/>
      <c r="M486" s="341"/>
      <c r="N486" s="341"/>
      <c r="O486" s="341"/>
      <c r="P486" s="341"/>
      <c r="Q486" s="1"/>
      <c r="R486" s="1"/>
      <c r="S486" s="77"/>
      <c r="T486" s="77"/>
      <c r="U486" s="77"/>
      <c r="V486" s="77"/>
      <c r="W486" s="1"/>
      <c r="X486" s="46" t="str">
        <f t="shared" si="98"/>
        <v/>
      </c>
      <c r="Y486" s="46" t="str">
        <f>IF(NOT(AND(LEFT(R486,1)="L",R486&lt;&gt;"LIGNE")),"",IF(UPPER(TRIM(W486))="QS","Qt. suffisante",IF(AJ486="","",IF(AF486="MASSE",IF(AJ486&gt;=1,"Kg","g"),IF(AF486="VOLUME",IF(AJ486&gt;=1,"L","cl"),IFERROR(VLOOKUP(UPPER(TRIM(V486)),AP4:AS49,4,FALSE),V486))))))</f>
        <v/>
      </c>
      <c r="Z486" s="78" t="str">
        <f t="shared" si="99"/>
        <v/>
      </c>
      <c r="AA486" s="45" t="str">
        <f>IF(NOT(AND(LEFT(R486,1)="L",R486&lt;&gt;"LIGNE")),"",IF(UPPER(TRIM(W486))="QS","Qt. suffisante",IF(AI486="","",IF(AF486="MASSE",IF(AI486&gt;=1,"Kg","g"),IF(AF486="VOLUME",IF(AI486&gt;=1,"L","cl"),IFERROR(VLOOKUP(UPPER(TRIM(V486)),AP4:AS49,4,FALSE),V486))))))</f>
        <v/>
      </c>
      <c r="AB486" s="47" t="str">
        <f t="shared" si="95"/>
        <v/>
      </c>
      <c r="AC486" s="47" t="str">
        <f t="shared" si="96"/>
        <v/>
      </c>
      <c r="AD486" s="47" t="str">
        <f t="shared" si="100"/>
        <v/>
      </c>
      <c r="AE486" s="1"/>
      <c r="AF486" s="48" t="str">
        <f>IF(NOT(AND(LEFT(R486,1)="L",R486&lt;&gt;"LIGNE")),"",IFERROR(VLOOKUP(UPPER(TRIM(V486)),AP4:AS49,2,FALSE),""))</f>
        <v/>
      </c>
      <c r="AG486" s="49" t="str">
        <f>IF(NOT(AND(LEFT(R486,1)="L",R486&lt;&gt;"LIGNE")),"",IFERROR(VLOOKUP(UPPER(TRIM(V486)),AP4:AS49,3,FALSE),""))</f>
        <v/>
      </c>
      <c r="AH486" s="49" t="str">
        <f t="shared" si="97"/>
        <v/>
      </c>
      <c r="AI486" s="49" t="str">
        <f t="shared" si="101"/>
        <v/>
      </c>
      <c r="AJ486" s="49" t="str">
        <f t="shared" si="102"/>
        <v/>
      </c>
      <c r="AK486" s="40" t="str">
        <f>IF(R486="RECETTE","",IF(R486="PRINCIPAL AUTEUR",IF(OR(S486="",T486="",V486="",W486="",S486=0),"",IFERROR(IF(OR(VLOOKUP(UPPER(TRIM(SUBSTITUTE(T486,CHAR(160)," "))),AP4:AS49,2,FALSE)&lt;&gt;VLOOKUP(UPPER(TRIM(SUBSTITUTE(W486,CHAR(160)," "))),AP4:AS49,2,FALSE),AND(VLOOKUP(UPPER(TRIM(SUBSTITUTE(T486,CHAR(160)," "))),AP4:AS49,2,FALSE)="AUTRE",UPPER(TRIM(SUBSTITUTE(T486,CHAR(160)," ")))&lt;&gt;UPPER(TRIM(SUBSTITUTE(W486,CHAR(160)," "))))),"",(V486*VLOOKUP(UPPER(TRIM(SUBSTITUTE(W486,CHAR(160)," "))),AP4:AS49,3,FALSE))/(S486*VLOOKUP(UPPER(TRIM(SUBSTITUTE(T486,CHAR(160)," "))),AP4:AS49,3,FALSE))),"")),IFERROR(AK485,"")))</f>
        <v/>
      </c>
      <c r="AL486" s="40" t="str">
        <f t="shared" si="103"/>
        <v/>
      </c>
      <c r="AM486" s="50">
        <f t="shared" si="104"/>
        <v>0</v>
      </c>
      <c r="AN486" s="1"/>
      <c r="AO486" s="1"/>
      <c r="AP486" s="64" t="s">
        <v>49</v>
      </c>
      <c r="AQ486" s="1"/>
      <c r="AR486" s="1"/>
      <c r="AS486" s="1"/>
      <c r="BJ486" s="229">
        <v>1</v>
      </c>
    </row>
    <row r="487" spans="2:62" ht="20.100000000000001" customHeight="1" x14ac:dyDescent="0.25">
      <c r="B487" s="178">
        <f t="shared" ref="B487:B550" si="105">LEN(C487)+LEN(D487)+LEN(E487)+LEN(F487)+LEN(G487)+LEN(H487)+LEN(I487)</f>
        <v>0</v>
      </c>
      <c r="C487" s="156"/>
      <c r="D487" s="157"/>
      <c r="E487" s="157"/>
      <c r="F487" s="157"/>
      <c r="G487" s="157"/>
      <c r="H487" s="157"/>
      <c r="I487" s="158"/>
      <c r="K487" s="255" t="str">
        <f t="shared" si="94"/>
        <v>►</v>
      </c>
      <c r="L487" s="341"/>
      <c r="M487" s="341"/>
      <c r="N487" s="341"/>
      <c r="O487" s="341"/>
      <c r="P487" s="341"/>
      <c r="Q487" s="1"/>
      <c r="R487" s="1"/>
      <c r="S487" s="77"/>
      <c r="T487" s="77"/>
      <c r="U487" s="77"/>
      <c r="V487" s="77"/>
      <c r="W487" s="1"/>
      <c r="X487" s="46" t="str">
        <f t="shared" si="98"/>
        <v/>
      </c>
      <c r="Y487" s="46" t="str">
        <f>IF(NOT(AND(LEFT(R487,1)="L",R487&lt;&gt;"LIGNE")),"",IF(UPPER(TRIM(W487))="QS","Qt. suffisante",IF(AJ487="","",IF(AF487="MASSE",IF(AJ487&gt;=1,"Kg","g"),IF(AF487="VOLUME",IF(AJ487&gt;=1,"L","cl"),IFERROR(VLOOKUP(UPPER(TRIM(V487)),AP4:AS49,4,FALSE),V487))))))</f>
        <v/>
      </c>
      <c r="Z487" s="78" t="str">
        <f t="shared" si="99"/>
        <v/>
      </c>
      <c r="AA487" s="45" t="str">
        <f>IF(NOT(AND(LEFT(R487,1)="L",R487&lt;&gt;"LIGNE")),"",IF(UPPER(TRIM(W487))="QS","Qt. suffisante",IF(AI487="","",IF(AF487="MASSE",IF(AI487&gt;=1,"Kg","g"),IF(AF487="VOLUME",IF(AI487&gt;=1,"L","cl"),IFERROR(VLOOKUP(UPPER(TRIM(V487)),AP4:AS49,4,FALSE),V487))))))</f>
        <v/>
      </c>
      <c r="AB487" s="47" t="str">
        <f t="shared" si="95"/>
        <v/>
      </c>
      <c r="AC487" s="47" t="str">
        <f t="shared" si="96"/>
        <v/>
      </c>
      <c r="AD487" s="47" t="str">
        <f t="shared" si="100"/>
        <v/>
      </c>
      <c r="AE487" s="1"/>
      <c r="AF487" s="48" t="str">
        <f>IF(NOT(AND(LEFT(R487,1)="L",R487&lt;&gt;"LIGNE")),"",IFERROR(VLOOKUP(UPPER(TRIM(V487)),AP4:AS49,2,FALSE),""))</f>
        <v/>
      </c>
      <c r="AG487" s="49" t="str">
        <f>IF(NOT(AND(LEFT(R487,1)="L",R487&lt;&gt;"LIGNE")),"",IFERROR(VLOOKUP(UPPER(TRIM(V487)),AP4:AS49,3,FALSE),""))</f>
        <v/>
      </c>
      <c r="AH487" s="49" t="str">
        <f t="shared" si="97"/>
        <v/>
      </c>
      <c r="AI487" s="49" t="str">
        <f t="shared" si="101"/>
        <v/>
      </c>
      <c r="AJ487" s="49" t="str">
        <f t="shared" si="102"/>
        <v/>
      </c>
      <c r="AK487" s="40" t="str">
        <f>IF(R487="RECETTE","",IF(R487="PRINCIPAL AUTEUR",IF(OR(S487="",T487="",V487="",W487="",S487=0),"",IFERROR(IF(OR(VLOOKUP(UPPER(TRIM(SUBSTITUTE(T487,CHAR(160)," "))),AP4:AS49,2,FALSE)&lt;&gt;VLOOKUP(UPPER(TRIM(SUBSTITUTE(W487,CHAR(160)," "))),AP4:AS49,2,FALSE),AND(VLOOKUP(UPPER(TRIM(SUBSTITUTE(T487,CHAR(160)," "))),AP4:AS49,2,FALSE)="AUTRE",UPPER(TRIM(SUBSTITUTE(T487,CHAR(160)," ")))&lt;&gt;UPPER(TRIM(SUBSTITUTE(W487,CHAR(160)," "))))),"",(V487*VLOOKUP(UPPER(TRIM(SUBSTITUTE(W487,CHAR(160)," "))),AP4:AS49,3,FALSE))/(S487*VLOOKUP(UPPER(TRIM(SUBSTITUTE(T487,CHAR(160)," "))),AP4:AS49,3,FALSE))),"")),IFERROR(AK486,"")))</f>
        <v/>
      </c>
      <c r="AL487" s="40" t="str">
        <f t="shared" si="103"/>
        <v/>
      </c>
      <c r="AM487" s="50">
        <f t="shared" si="104"/>
        <v>0</v>
      </c>
      <c r="AN487" s="1"/>
      <c r="AO487" s="1"/>
      <c r="AP487" s="64" t="s">
        <v>439</v>
      </c>
      <c r="AQ487" s="1"/>
      <c r="AR487" s="1"/>
      <c r="AS487" s="1"/>
      <c r="BJ487" s="229">
        <v>1</v>
      </c>
    </row>
    <row r="488" spans="2:62" ht="20.100000000000001" customHeight="1" x14ac:dyDescent="0.25">
      <c r="B488" s="178">
        <f t="shared" si="105"/>
        <v>0</v>
      </c>
      <c r="C488" s="156"/>
      <c r="D488" s="157"/>
      <c r="E488" s="157"/>
      <c r="F488" s="157"/>
      <c r="G488" s="157"/>
      <c r="H488" s="157"/>
      <c r="I488" s="158"/>
      <c r="K488" s="255" t="str">
        <f t="shared" si="94"/>
        <v>►</v>
      </c>
      <c r="L488" s="341"/>
      <c r="M488" s="341"/>
      <c r="N488" s="341"/>
      <c r="O488" s="341"/>
      <c r="P488" s="341"/>
      <c r="Q488" s="1"/>
      <c r="R488" s="1"/>
      <c r="S488" s="77"/>
      <c r="T488" s="77"/>
      <c r="U488" s="77"/>
      <c r="V488" s="77"/>
      <c r="W488" s="1"/>
      <c r="X488" s="46" t="str">
        <f t="shared" si="98"/>
        <v/>
      </c>
      <c r="Y488" s="46" t="str">
        <f>IF(NOT(AND(LEFT(R488,1)="L",R488&lt;&gt;"LIGNE")),"",IF(UPPER(TRIM(W488))="QS","Qt. suffisante",IF(AJ488="","",IF(AF488="MASSE",IF(AJ488&gt;=1,"Kg","g"),IF(AF488="VOLUME",IF(AJ488&gt;=1,"L","cl"),IFERROR(VLOOKUP(UPPER(TRIM(V488)),AP4:AS49,4,FALSE),V488))))))</f>
        <v/>
      </c>
      <c r="Z488" s="78" t="str">
        <f t="shared" si="99"/>
        <v/>
      </c>
      <c r="AA488" s="45" t="str">
        <f>IF(NOT(AND(LEFT(R488,1)="L",R488&lt;&gt;"LIGNE")),"",IF(UPPER(TRIM(W488))="QS","Qt. suffisante",IF(AI488="","",IF(AF488="MASSE",IF(AI488&gt;=1,"Kg","g"),IF(AF488="VOLUME",IF(AI488&gt;=1,"L","cl"),IFERROR(VLOOKUP(UPPER(TRIM(V488)),AP4:AS49,4,FALSE),V488))))))</f>
        <v/>
      </c>
      <c r="AB488" s="47" t="str">
        <f t="shared" si="95"/>
        <v/>
      </c>
      <c r="AC488" s="47" t="str">
        <f t="shared" si="96"/>
        <v/>
      </c>
      <c r="AD488" s="47" t="str">
        <f t="shared" si="100"/>
        <v/>
      </c>
      <c r="AE488" s="1"/>
      <c r="AF488" s="48" t="str">
        <f>IF(NOT(AND(LEFT(R488,1)="L",R488&lt;&gt;"LIGNE")),"",IFERROR(VLOOKUP(UPPER(TRIM(V488)),AP4:AS49,2,FALSE),""))</f>
        <v/>
      </c>
      <c r="AG488" s="49" t="str">
        <f>IF(NOT(AND(LEFT(R488,1)="L",R488&lt;&gt;"LIGNE")),"",IFERROR(VLOOKUP(UPPER(TRIM(V488)),AP4:AS49,3,FALSE),""))</f>
        <v/>
      </c>
      <c r="AH488" s="49" t="str">
        <f t="shared" si="97"/>
        <v/>
      </c>
      <c r="AI488" s="49" t="str">
        <f t="shared" si="101"/>
        <v/>
      </c>
      <c r="AJ488" s="49" t="str">
        <f t="shared" si="102"/>
        <v/>
      </c>
      <c r="AK488" s="40" t="str">
        <f>IF(R488="RECETTE","",IF(R488="PRINCIPAL AUTEUR",IF(OR(S488="",T488="",V488="",W488="",S488=0),"",IFERROR(IF(OR(VLOOKUP(UPPER(TRIM(SUBSTITUTE(T488,CHAR(160)," "))),AP4:AS49,2,FALSE)&lt;&gt;VLOOKUP(UPPER(TRIM(SUBSTITUTE(W488,CHAR(160)," "))),AP4:AS49,2,FALSE),AND(VLOOKUP(UPPER(TRIM(SUBSTITUTE(T488,CHAR(160)," "))),AP4:AS49,2,FALSE)="AUTRE",UPPER(TRIM(SUBSTITUTE(T488,CHAR(160)," ")))&lt;&gt;UPPER(TRIM(SUBSTITUTE(W488,CHAR(160)," "))))),"",(V488*VLOOKUP(UPPER(TRIM(SUBSTITUTE(W488,CHAR(160)," "))),AP4:AS49,3,FALSE))/(S488*VLOOKUP(UPPER(TRIM(SUBSTITUTE(T488,CHAR(160)," "))),AP4:AS49,3,FALSE))),"")),IFERROR(AK487,"")))</f>
        <v/>
      </c>
      <c r="AL488" s="40" t="str">
        <f t="shared" si="103"/>
        <v/>
      </c>
      <c r="AM488" s="50">
        <f t="shared" si="104"/>
        <v>0</v>
      </c>
      <c r="AN488" s="1"/>
      <c r="AO488" s="1"/>
      <c r="AP488" s="64" t="s">
        <v>52</v>
      </c>
      <c r="AQ488" s="1"/>
      <c r="AR488" s="1"/>
      <c r="AS488" s="1"/>
      <c r="BJ488" s="229">
        <v>1</v>
      </c>
    </row>
    <row r="489" spans="2:62" ht="20.100000000000001" customHeight="1" x14ac:dyDescent="0.25">
      <c r="B489" s="178">
        <f t="shared" si="105"/>
        <v>0</v>
      </c>
      <c r="C489" s="156"/>
      <c r="D489" s="157"/>
      <c r="E489" s="157"/>
      <c r="F489" s="157"/>
      <c r="G489" s="157"/>
      <c r="H489" s="157"/>
      <c r="I489" s="158"/>
      <c r="K489" s="255" t="str">
        <f t="shared" si="94"/>
        <v>►</v>
      </c>
      <c r="L489" s="341"/>
      <c r="M489" s="341"/>
      <c r="N489" s="341"/>
      <c r="O489" s="341"/>
      <c r="P489" s="341"/>
      <c r="Q489" s="1"/>
      <c r="R489" s="1"/>
      <c r="S489" s="77"/>
      <c r="T489" s="77"/>
      <c r="U489" s="77"/>
      <c r="V489" s="77"/>
      <c r="W489" s="1"/>
      <c r="X489" s="46" t="str">
        <f t="shared" si="98"/>
        <v/>
      </c>
      <c r="Y489" s="46" t="str">
        <f>IF(NOT(AND(LEFT(R489,1)="L",R489&lt;&gt;"LIGNE")),"",IF(UPPER(TRIM(W489))="QS","Qt. suffisante",IF(AJ489="","",IF(AF489="MASSE",IF(AJ489&gt;=1,"Kg","g"),IF(AF489="VOLUME",IF(AJ489&gt;=1,"L","cl"),IFERROR(VLOOKUP(UPPER(TRIM(V489)),AP4:AS49,4,FALSE),V489))))))</f>
        <v/>
      </c>
      <c r="Z489" s="78" t="str">
        <f t="shared" si="99"/>
        <v/>
      </c>
      <c r="AA489" s="45" t="str">
        <f>IF(NOT(AND(LEFT(R489,1)="L",R489&lt;&gt;"LIGNE")),"",IF(UPPER(TRIM(W489))="QS","Qt. suffisante",IF(AI489="","",IF(AF489="MASSE",IF(AI489&gt;=1,"Kg","g"),IF(AF489="VOLUME",IF(AI489&gt;=1,"L","cl"),IFERROR(VLOOKUP(UPPER(TRIM(V489)),AP4:AS49,4,FALSE),V489))))))</f>
        <v/>
      </c>
      <c r="AB489" s="47" t="str">
        <f t="shared" si="95"/>
        <v/>
      </c>
      <c r="AC489" s="47" t="str">
        <f t="shared" si="96"/>
        <v/>
      </c>
      <c r="AD489" s="47" t="str">
        <f t="shared" si="100"/>
        <v/>
      </c>
      <c r="AE489" s="1"/>
      <c r="AF489" s="48" t="str">
        <f>IF(NOT(AND(LEFT(R489,1)="L",R489&lt;&gt;"LIGNE")),"",IFERROR(VLOOKUP(UPPER(TRIM(V489)),AP4:AS49,2,FALSE),""))</f>
        <v/>
      </c>
      <c r="AG489" s="49" t="str">
        <f>IF(NOT(AND(LEFT(R489,1)="L",R489&lt;&gt;"LIGNE")),"",IFERROR(VLOOKUP(UPPER(TRIM(V489)),AP4:AS49,3,FALSE),""))</f>
        <v/>
      </c>
      <c r="AH489" s="49" t="str">
        <f t="shared" si="97"/>
        <v/>
      </c>
      <c r="AI489" s="49" t="str">
        <f t="shared" si="101"/>
        <v/>
      </c>
      <c r="AJ489" s="49" t="str">
        <f t="shared" si="102"/>
        <v/>
      </c>
      <c r="AK489" s="40" t="str">
        <f>IF(R489="RECETTE","",IF(R489="PRINCIPAL AUTEUR",IF(OR(S489="",T489="",V489="",W489="",S489=0),"",IFERROR(IF(OR(VLOOKUP(UPPER(TRIM(SUBSTITUTE(T489,CHAR(160)," "))),AP4:AS49,2,FALSE)&lt;&gt;VLOOKUP(UPPER(TRIM(SUBSTITUTE(W489,CHAR(160)," "))),AP4:AS49,2,FALSE),AND(VLOOKUP(UPPER(TRIM(SUBSTITUTE(T489,CHAR(160)," "))),AP4:AS49,2,FALSE)="AUTRE",UPPER(TRIM(SUBSTITUTE(T489,CHAR(160)," ")))&lt;&gt;UPPER(TRIM(SUBSTITUTE(W489,CHAR(160)," "))))),"",(V489*VLOOKUP(UPPER(TRIM(SUBSTITUTE(W489,CHAR(160)," "))),AP4:AS49,3,FALSE))/(S489*VLOOKUP(UPPER(TRIM(SUBSTITUTE(T489,CHAR(160)," "))),AP4:AS49,3,FALSE))),"")),IFERROR(AK488,"")))</f>
        <v/>
      </c>
      <c r="AL489" s="40" t="str">
        <f t="shared" si="103"/>
        <v/>
      </c>
      <c r="AM489" s="50">
        <f t="shared" si="104"/>
        <v>0</v>
      </c>
      <c r="AN489" s="1"/>
      <c r="AO489" s="1"/>
      <c r="AP489" s="64" t="s">
        <v>440</v>
      </c>
      <c r="AQ489" s="1"/>
      <c r="AR489" s="1"/>
      <c r="AS489" s="1"/>
      <c r="BJ489" s="229">
        <v>1</v>
      </c>
    </row>
    <row r="490" spans="2:62" ht="20.100000000000001" customHeight="1" x14ac:dyDescent="0.25">
      <c r="B490" s="178">
        <f t="shared" si="105"/>
        <v>0</v>
      </c>
      <c r="C490" s="156"/>
      <c r="D490" s="157"/>
      <c r="E490" s="157"/>
      <c r="F490" s="157"/>
      <c r="G490" s="157"/>
      <c r="H490" s="157"/>
      <c r="I490" s="158"/>
      <c r="K490" s="255" t="str">
        <f t="shared" si="94"/>
        <v>►</v>
      </c>
      <c r="L490" s="341"/>
      <c r="M490" s="341"/>
      <c r="N490" s="341"/>
      <c r="O490" s="341"/>
      <c r="P490" s="341"/>
      <c r="Q490" s="1"/>
      <c r="R490" s="1"/>
      <c r="S490" s="77"/>
      <c r="T490" s="77"/>
      <c r="U490" s="77"/>
      <c r="V490" s="77"/>
      <c r="W490" s="1"/>
      <c r="X490" s="46" t="str">
        <f t="shared" si="98"/>
        <v/>
      </c>
      <c r="Y490" s="46" t="str">
        <f>IF(NOT(AND(LEFT(R490,1)="L",R490&lt;&gt;"LIGNE")),"",IF(UPPER(TRIM(W490))="QS","Qt. suffisante",IF(AJ490="","",IF(AF490="MASSE",IF(AJ490&gt;=1,"Kg","g"),IF(AF490="VOLUME",IF(AJ490&gt;=1,"L","cl"),IFERROR(VLOOKUP(UPPER(TRIM(V490)),AP4:AS49,4,FALSE),V490))))))</f>
        <v/>
      </c>
      <c r="Z490" s="78" t="str">
        <f t="shared" si="99"/>
        <v/>
      </c>
      <c r="AA490" s="45" t="str">
        <f>IF(NOT(AND(LEFT(R490,1)="L",R490&lt;&gt;"LIGNE")),"",IF(UPPER(TRIM(W490))="QS","Qt. suffisante",IF(AI490="","",IF(AF490="MASSE",IF(AI490&gt;=1,"Kg","g"),IF(AF490="VOLUME",IF(AI490&gt;=1,"L","cl"),IFERROR(VLOOKUP(UPPER(TRIM(V490)),AP4:AS49,4,FALSE),V490))))))</f>
        <v/>
      </c>
      <c r="AB490" s="47" t="str">
        <f t="shared" si="95"/>
        <v/>
      </c>
      <c r="AC490" s="47" t="str">
        <f t="shared" si="96"/>
        <v/>
      </c>
      <c r="AD490" s="47" t="str">
        <f t="shared" si="100"/>
        <v/>
      </c>
      <c r="AE490" s="1"/>
      <c r="AF490" s="48" t="str">
        <f>IF(NOT(AND(LEFT(R490,1)="L",R490&lt;&gt;"LIGNE")),"",IFERROR(VLOOKUP(UPPER(TRIM(V490)),AP4:AS49,2,FALSE),""))</f>
        <v/>
      </c>
      <c r="AG490" s="49" t="str">
        <f>IF(NOT(AND(LEFT(R490,1)="L",R490&lt;&gt;"LIGNE")),"",IFERROR(VLOOKUP(UPPER(TRIM(V490)),AP4:AS49,3,FALSE),""))</f>
        <v/>
      </c>
      <c r="AH490" s="49" t="str">
        <f t="shared" si="97"/>
        <v/>
      </c>
      <c r="AI490" s="49" t="str">
        <f t="shared" si="101"/>
        <v/>
      </c>
      <c r="AJ490" s="49" t="str">
        <f t="shared" si="102"/>
        <v/>
      </c>
      <c r="AK490" s="40" t="str">
        <f>IF(R490="RECETTE","",IF(R490="PRINCIPAL AUTEUR",IF(OR(S490="",T490="",V490="",W490="",S490=0),"",IFERROR(IF(OR(VLOOKUP(UPPER(TRIM(SUBSTITUTE(T490,CHAR(160)," "))),AP4:AS49,2,FALSE)&lt;&gt;VLOOKUP(UPPER(TRIM(SUBSTITUTE(W490,CHAR(160)," "))),AP4:AS49,2,FALSE),AND(VLOOKUP(UPPER(TRIM(SUBSTITUTE(T490,CHAR(160)," "))),AP4:AS49,2,FALSE)="AUTRE",UPPER(TRIM(SUBSTITUTE(T490,CHAR(160)," ")))&lt;&gt;UPPER(TRIM(SUBSTITUTE(W490,CHAR(160)," "))))),"",(V490*VLOOKUP(UPPER(TRIM(SUBSTITUTE(W490,CHAR(160)," "))),AP4:AS49,3,FALSE))/(S490*VLOOKUP(UPPER(TRIM(SUBSTITUTE(T490,CHAR(160)," "))),AP4:AS49,3,FALSE))),"")),IFERROR(AK489,"")))</f>
        <v/>
      </c>
      <c r="AL490" s="40" t="str">
        <f t="shared" si="103"/>
        <v/>
      </c>
      <c r="AM490" s="50">
        <f t="shared" si="104"/>
        <v>0</v>
      </c>
      <c r="AN490" s="1"/>
      <c r="AO490" s="1"/>
      <c r="AP490" s="64" t="s">
        <v>441</v>
      </c>
      <c r="AQ490" s="1"/>
      <c r="AR490" s="1"/>
      <c r="AS490" s="1"/>
      <c r="BJ490" s="229">
        <v>1</v>
      </c>
    </row>
    <row r="491" spans="2:62" ht="20.100000000000001" customHeight="1" x14ac:dyDescent="0.25">
      <c r="B491" s="178">
        <f t="shared" si="105"/>
        <v>0</v>
      </c>
      <c r="C491" s="156"/>
      <c r="D491" s="157"/>
      <c r="E491" s="157"/>
      <c r="F491" s="157"/>
      <c r="G491" s="157"/>
      <c r="H491" s="157"/>
      <c r="I491" s="158"/>
      <c r="K491" s="255" t="str">
        <f t="shared" si="94"/>
        <v>►</v>
      </c>
      <c r="L491" s="341"/>
      <c r="M491" s="341"/>
      <c r="N491" s="341"/>
      <c r="O491" s="341"/>
      <c r="P491" s="341"/>
      <c r="Q491" s="1"/>
      <c r="R491" s="1"/>
      <c r="S491" s="77"/>
      <c r="T491" s="77"/>
      <c r="U491" s="77"/>
      <c r="V491" s="77"/>
      <c r="W491" s="1"/>
      <c r="X491" s="46" t="str">
        <f t="shared" si="98"/>
        <v/>
      </c>
      <c r="Y491" s="46" t="str">
        <f>IF(NOT(AND(LEFT(R491,1)="L",R491&lt;&gt;"LIGNE")),"",IF(UPPER(TRIM(W491))="QS","Qt. suffisante",IF(AJ491="","",IF(AF491="MASSE",IF(AJ491&gt;=1,"Kg","g"),IF(AF491="VOLUME",IF(AJ491&gt;=1,"L","cl"),IFERROR(VLOOKUP(UPPER(TRIM(V491)),AP4:AS49,4,FALSE),V491))))))</f>
        <v/>
      </c>
      <c r="Z491" s="78" t="str">
        <f t="shared" si="99"/>
        <v/>
      </c>
      <c r="AA491" s="45" t="str">
        <f>IF(NOT(AND(LEFT(R491,1)="L",R491&lt;&gt;"LIGNE")),"",IF(UPPER(TRIM(W491))="QS","Qt. suffisante",IF(AI491="","",IF(AF491="MASSE",IF(AI491&gt;=1,"Kg","g"),IF(AF491="VOLUME",IF(AI491&gt;=1,"L","cl"),IFERROR(VLOOKUP(UPPER(TRIM(V491)),AP4:AS49,4,FALSE),V491))))))</f>
        <v/>
      </c>
      <c r="AB491" s="47" t="str">
        <f t="shared" si="95"/>
        <v/>
      </c>
      <c r="AC491" s="47" t="str">
        <f t="shared" si="96"/>
        <v/>
      </c>
      <c r="AD491" s="47" t="str">
        <f t="shared" si="100"/>
        <v/>
      </c>
      <c r="AE491" s="1"/>
      <c r="AF491" s="48" t="str">
        <f>IF(NOT(AND(LEFT(R491,1)="L",R491&lt;&gt;"LIGNE")),"",IFERROR(VLOOKUP(UPPER(TRIM(V491)),AP4:AS49,2,FALSE),""))</f>
        <v/>
      </c>
      <c r="AG491" s="49" t="str">
        <f>IF(NOT(AND(LEFT(R491,1)="L",R491&lt;&gt;"LIGNE")),"",IFERROR(VLOOKUP(UPPER(TRIM(V491)),AP4:AS49,3,FALSE),""))</f>
        <v/>
      </c>
      <c r="AH491" s="49" t="str">
        <f t="shared" si="97"/>
        <v/>
      </c>
      <c r="AI491" s="49" t="str">
        <f t="shared" si="101"/>
        <v/>
      </c>
      <c r="AJ491" s="49" t="str">
        <f t="shared" si="102"/>
        <v/>
      </c>
      <c r="AK491" s="40" t="str">
        <f>IF(R491="RECETTE","",IF(R491="PRINCIPAL AUTEUR",IF(OR(S491="",T491="",V491="",W491="",S491=0),"",IFERROR(IF(OR(VLOOKUP(UPPER(TRIM(SUBSTITUTE(T491,CHAR(160)," "))),AP4:AS49,2,FALSE)&lt;&gt;VLOOKUP(UPPER(TRIM(SUBSTITUTE(W491,CHAR(160)," "))),AP4:AS49,2,FALSE),AND(VLOOKUP(UPPER(TRIM(SUBSTITUTE(T491,CHAR(160)," "))),AP4:AS49,2,FALSE)="AUTRE",UPPER(TRIM(SUBSTITUTE(T491,CHAR(160)," ")))&lt;&gt;UPPER(TRIM(SUBSTITUTE(W491,CHAR(160)," "))))),"",(V491*VLOOKUP(UPPER(TRIM(SUBSTITUTE(W491,CHAR(160)," "))),AP4:AS49,3,FALSE))/(S491*VLOOKUP(UPPER(TRIM(SUBSTITUTE(T491,CHAR(160)," "))),AP4:AS49,3,FALSE))),"")),IFERROR(AK490,"")))</f>
        <v/>
      </c>
      <c r="AL491" s="40" t="str">
        <f t="shared" si="103"/>
        <v/>
      </c>
      <c r="AM491" s="50">
        <f t="shared" si="104"/>
        <v>0</v>
      </c>
      <c r="AN491" s="1"/>
      <c r="AO491" s="1"/>
      <c r="AP491" s="64" t="s">
        <v>442</v>
      </c>
      <c r="AQ491" s="1"/>
      <c r="AR491" s="1"/>
      <c r="AS491" s="1"/>
      <c r="BJ491" s="229">
        <v>1</v>
      </c>
    </row>
    <row r="492" spans="2:62" ht="20.100000000000001" customHeight="1" x14ac:dyDescent="0.25">
      <c r="B492" s="178">
        <f t="shared" si="105"/>
        <v>0</v>
      </c>
      <c r="C492" s="156"/>
      <c r="D492" s="157"/>
      <c r="E492" s="157"/>
      <c r="F492" s="157"/>
      <c r="G492" s="157"/>
      <c r="H492" s="157"/>
      <c r="I492" s="158"/>
      <c r="K492" s="255" t="str">
        <f t="shared" si="94"/>
        <v>►</v>
      </c>
      <c r="L492" s="341"/>
      <c r="M492" s="341"/>
      <c r="N492" s="341"/>
      <c r="O492" s="341"/>
      <c r="P492" s="341"/>
      <c r="Q492" s="1"/>
      <c r="R492" s="1"/>
      <c r="S492" s="77"/>
      <c r="T492" s="77"/>
      <c r="U492" s="77"/>
      <c r="V492" s="77"/>
      <c r="W492" s="1"/>
      <c r="X492" s="46" t="str">
        <f t="shared" si="98"/>
        <v/>
      </c>
      <c r="Y492" s="46" t="str">
        <f>IF(NOT(AND(LEFT(R492,1)="L",R492&lt;&gt;"LIGNE")),"",IF(UPPER(TRIM(W492))="QS","Qt. suffisante",IF(AJ492="","",IF(AF492="MASSE",IF(AJ492&gt;=1,"Kg","g"),IF(AF492="VOLUME",IF(AJ492&gt;=1,"L","cl"),IFERROR(VLOOKUP(UPPER(TRIM(V492)),AP4:AS49,4,FALSE),V492))))))</f>
        <v/>
      </c>
      <c r="Z492" s="78" t="str">
        <f t="shared" si="99"/>
        <v/>
      </c>
      <c r="AA492" s="45" t="str">
        <f>IF(NOT(AND(LEFT(R492,1)="L",R492&lt;&gt;"LIGNE")),"",IF(UPPER(TRIM(W492))="QS","Qt. suffisante",IF(AI492="","",IF(AF492="MASSE",IF(AI492&gt;=1,"Kg","g"),IF(AF492="VOLUME",IF(AI492&gt;=1,"L","cl"),IFERROR(VLOOKUP(UPPER(TRIM(V492)),AP4:AS49,4,FALSE),V492))))))</f>
        <v/>
      </c>
      <c r="AB492" s="47" t="str">
        <f t="shared" si="95"/>
        <v/>
      </c>
      <c r="AC492" s="47" t="str">
        <f t="shared" si="96"/>
        <v/>
      </c>
      <c r="AD492" s="47" t="str">
        <f t="shared" si="100"/>
        <v/>
      </c>
      <c r="AE492" s="1"/>
      <c r="AF492" s="48" t="str">
        <f>IF(NOT(AND(LEFT(R492,1)="L",R492&lt;&gt;"LIGNE")),"",IFERROR(VLOOKUP(UPPER(TRIM(V492)),AP4:AS49,2,FALSE),""))</f>
        <v/>
      </c>
      <c r="AG492" s="49" t="str">
        <f>IF(NOT(AND(LEFT(R492,1)="L",R492&lt;&gt;"LIGNE")),"",IFERROR(VLOOKUP(UPPER(TRIM(V492)),AP4:AS49,3,FALSE),""))</f>
        <v/>
      </c>
      <c r="AH492" s="49" t="str">
        <f t="shared" si="97"/>
        <v/>
      </c>
      <c r="AI492" s="49" t="str">
        <f t="shared" si="101"/>
        <v/>
      </c>
      <c r="AJ492" s="49" t="str">
        <f t="shared" si="102"/>
        <v/>
      </c>
      <c r="AK492" s="40" t="str">
        <f>IF(R492="RECETTE","",IF(R492="PRINCIPAL AUTEUR",IF(OR(S492="",T492="",V492="",W492="",S492=0),"",IFERROR(IF(OR(VLOOKUP(UPPER(TRIM(SUBSTITUTE(T492,CHAR(160)," "))),AP4:AS49,2,FALSE)&lt;&gt;VLOOKUP(UPPER(TRIM(SUBSTITUTE(W492,CHAR(160)," "))),AP4:AS49,2,FALSE),AND(VLOOKUP(UPPER(TRIM(SUBSTITUTE(T492,CHAR(160)," "))),AP4:AS49,2,FALSE)="AUTRE",UPPER(TRIM(SUBSTITUTE(T492,CHAR(160)," ")))&lt;&gt;UPPER(TRIM(SUBSTITUTE(W492,CHAR(160)," "))))),"",(V492*VLOOKUP(UPPER(TRIM(SUBSTITUTE(W492,CHAR(160)," "))),AP4:AS49,3,FALSE))/(S492*VLOOKUP(UPPER(TRIM(SUBSTITUTE(T492,CHAR(160)," "))),AP4:AS49,3,FALSE))),"")),IFERROR(AK491,"")))</f>
        <v/>
      </c>
      <c r="AL492" s="40" t="str">
        <f t="shared" si="103"/>
        <v/>
      </c>
      <c r="AM492" s="50">
        <f t="shared" si="104"/>
        <v>0</v>
      </c>
      <c r="AN492" s="1"/>
      <c r="AO492" s="1"/>
      <c r="AP492" s="64" t="s">
        <v>443</v>
      </c>
      <c r="AQ492" s="1"/>
      <c r="AR492" s="1"/>
      <c r="AS492" s="1"/>
      <c r="BJ492" s="229">
        <v>1</v>
      </c>
    </row>
    <row r="493" spans="2:62" ht="20.100000000000001" customHeight="1" x14ac:dyDescent="0.25">
      <c r="B493" s="178">
        <f t="shared" si="105"/>
        <v>0</v>
      </c>
      <c r="C493" s="156"/>
      <c r="D493" s="157"/>
      <c r="E493" s="157"/>
      <c r="F493" s="157"/>
      <c r="G493" s="157"/>
      <c r="H493" s="157"/>
      <c r="I493" s="158"/>
      <c r="K493" s="255" t="str">
        <f t="shared" si="94"/>
        <v>►</v>
      </c>
      <c r="L493" s="341"/>
      <c r="M493" s="341"/>
      <c r="N493" s="341"/>
      <c r="O493" s="341"/>
      <c r="P493" s="341"/>
      <c r="Q493" s="1"/>
      <c r="R493" s="1"/>
      <c r="S493" s="77"/>
      <c r="T493" s="77"/>
      <c r="U493" s="77"/>
      <c r="V493" s="77"/>
      <c r="W493" s="1"/>
      <c r="X493" s="46" t="str">
        <f t="shared" si="98"/>
        <v/>
      </c>
      <c r="Y493" s="46" t="str">
        <f>IF(NOT(AND(LEFT(R493,1)="L",R493&lt;&gt;"LIGNE")),"",IF(UPPER(TRIM(W493))="QS","Qt. suffisante",IF(AJ493="","",IF(AF493="MASSE",IF(AJ493&gt;=1,"Kg","g"),IF(AF493="VOLUME",IF(AJ493&gt;=1,"L","cl"),IFERROR(VLOOKUP(UPPER(TRIM(V493)),AP4:AS49,4,FALSE),V493))))))</f>
        <v/>
      </c>
      <c r="Z493" s="78" t="str">
        <f t="shared" si="99"/>
        <v/>
      </c>
      <c r="AA493" s="45" t="str">
        <f>IF(NOT(AND(LEFT(R493,1)="L",R493&lt;&gt;"LIGNE")),"",IF(UPPER(TRIM(W493))="QS","Qt. suffisante",IF(AI493="","",IF(AF493="MASSE",IF(AI493&gt;=1,"Kg","g"),IF(AF493="VOLUME",IF(AI493&gt;=1,"L","cl"),IFERROR(VLOOKUP(UPPER(TRIM(V493)),AP4:AS49,4,FALSE),V493))))))</f>
        <v/>
      </c>
      <c r="AB493" s="47" t="str">
        <f t="shared" si="95"/>
        <v/>
      </c>
      <c r="AC493" s="47" t="str">
        <f t="shared" si="96"/>
        <v/>
      </c>
      <c r="AD493" s="47" t="str">
        <f t="shared" si="100"/>
        <v/>
      </c>
      <c r="AE493" s="1"/>
      <c r="AF493" s="48" t="str">
        <f>IF(NOT(AND(LEFT(R493,1)="L",R493&lt;&gt;"LIGNE")),"",IFERROR(VLOOKUP(UPPER(TRIM(V493)),AP4:AS49,2,FALSE),""))</f>
        <v/>
      </c>
      <c r="AG493" s="49" t="str">
        <f>IF(NOT(AND(LEFT(R493,1)="L",R493&lt;&gt;"LIGNE")),"",IFERROR(VLOOKUP(UPPER(TRIM(V493)),AP4:AS49,3,FALSE),""))</f>
        <v/>
      </c>
      <c r="AH493" s="49" t="str">
        <f t="shared" si="97"/>
        <v/>
      </c>
      <c r="AI493" s="49" t="str">
        <f t="shared" si="101"/>
        <v/>
      </c>
      <c r="AJ493" s="49" t="str">
        <f t="shared" si="102"/>
        <v/>
      </c>
      <c r="AK493" s="40" t="str">
        <f>IF(R493="RECETTE","",IF(R493="PRINCIPAL AUTEUR",IF(OR(S493="",T493="",V493="",W493="",S493=0),"",IFERROR(IF(OR(VLOOKUP(UPPER(TRIM(SUBSTITUTE(T493,CHAR(160)," "))),AP4:AS49,2,FALSE)&lt;&gt;VLOOKUP(UPPER(TRIM(SUBSTITUTE(W493,CHAR(160)," "))),AP4:AS49,2,FALSE),AND(VLOOKUP(UPPER(TRIM(SUBSTITUTE(T493,CHAR(160)," "))),AP4:AS49,2,FALSE)="AUTRE",UPPER(TRIM(SUBSTITUTE(T493,CHAR(160)," ")))&lt;&gt;UPPER(TRIM(SUBSTITUTE(W493,CHAR(160)," "))))),"",(V493*VLOOKUP(UPPER(TRIM(SUBSTITUTE(W493,CHAR(160)," "))),AP4:AS49,3,FALSE))/(S493*VLOOKUP(UPPER(TRIM(SUBSTITUTE(T493,CHAR(160)," "))),AP4:AS49,3,FALSE))),"")),IFERROR(AK492,"")))</f>
        <v/>
      </c>
      <c r="AL493" s="40" t="str">
        <f t="shared" si="103"/>
        <v/>
      </c>
      <c r="AM493" s="50">
        <f t="shared" si="104"/>
        <v>0</v>
      </c>
      <c r="AN493" s="1"/>
      <c r="AO493" s="1"/>
      <c r="AP493" s="64" t="s">
        <v>367</v>
      </c>
      <c r="AQ493" s="1"/>
      <c r="AR493" s="1"/>
      <c r="AS493" s="1"/>
      <c r="BJ493" s="229">
        <v>1</v>
      </c>
    </row>
    <row r="494" spans="2:62" ht="20.100000000000001" customHeight="1" x14ac:dyDescent="0.25">
      <c r="B494" s="178">
        <f t="shared" si="105"/>
        <v>0</v>
      </c>
      <c r="C494" s="156"/>
      <c r="D494" s="157"/>
      <c r="E494" s="157"/>
      <c r="F494" s="157"/>
      <c r="G494" s="157"/>
      <c r="H494" s="157"/>
      <c r="I494" s="158"/>
      <c r="K494" s="255" t="str">
        <f t="shared" si="94"/>
        <v>►</v>
      </c>
      <c r="L494" s="341"/>
      <c r="M494" s="341"/>
      <c r="N494" s="341"/>
      <c r="O494" s="341"/>
      <c r="P494" s="341"/>
      <c r="Q494" s="1"/>
      <c r="R494" s="1"/>
      <c r="S494" s="77"/>
      <c r="T494" s="77"/>
      <c r="U494" s="77"/>
      <c r="V494" s="77"/>
      <c r="W494" s="1"/>
      <c r="X494" s="46" t="str">
        <f t="shared" si="98"/>
        <v/>
      </c>
      <c r="Y494" s="46" t="str">
        <f>IF(NOT(AND(LEFT(R494,1)="L",R494&lt;&gt;"LIGNE")),"",IF(UPPER(TRIM(W494))="QS","Qt. suffisante",IF(AJ494="","",IF(AF494="MASSE",IF(AJ494&gt;=1,"Kg","g"),IF(AF494="VOLUME",IF(AJ494&gt;=1,"L","cl"),IFERROR(VLOOKUP(UPPER(TRIM(V494)),AP4:AS49,4,FALSE),V494))))))</f>
        <v/>
      </c>
      <c r="Z494" s="78" t="str">
        <f t="shared" si="99"/>
        <v/>
      </c>
      <c r="AA494" s="45" t="str">
        <f>IF(NOT(AND(LEFT(R494,1)="L",R494&lt;&gt;"LIGNE")),"",IF(UPPER(TRIM(W494))="QS","Qt. suffisante",IF(AI494="","",IF(AF494="MASSE",IF(AI494&gt;=1,"Kg","g"),IF(AF494="VOLUME",IF(AI494&gt;=1,"L","cl"),IFERROR(VLOOKUP(UPPER(TRIM(V494)),AP4:AS49,4,FALSE),V494))))))</f>
        <v/>
      </c>
      <c r="AB494" s="47" t="str">
        <f t="shared" si="95"/>
        <v/>
      </c>
      <c r="AC494" s="47" t="str">
        <f t="shared" si="96"/>
        <v/>
      </c>
      <c r="AD494" s="47" t="str">
        <f t="shared" si="100"/>
        <v/>
      </c>
      <c r="AE494" s="1"/>
      <c r="AF494" s="48" t="str">
        <f>IF(NOT(AND(LEFT(R494,1)="L",R494&lt;&gt;"LIGNE")),"",IFERROR(VLOOKUP(UPPER(TRIM(V494)),AP4:AS49,2,FALSE),""))</f>
        <v/>
      </c>
      <c r="AG494" s="49" t="str">
        <f>IF(NOT(AND(LEFT(R494,1)="L",R494&lt;&gt;"LIGNE")),"",IFERROR(VLOOKUP(UPPER(TRIM(V494)),AP4:AS49,3,FALSE),""))</f>
        <v/>
      </c>
      <c r="AH494" s="49" t="str">
        <f t="shared" si="97"/>
        <v/>
      </c>
      <c r="AI494" s="49" t="str">
        <f t="shared" si="101"/>
        <v/>
      </c>
      <c r="AJ494" s="49" t="str">
        <f t="shared" si="102"/>
        <v/>
      </c>
      <c r="AK494" s="40" t="str">
        <f>IF(R494="RECETTE","",IF(R494="PRINCIPAL AUTEUR",IF(OR(S494="",T494="",V494="",W494="",S494=0),"",IFERROR(IF(OR(VLOOKUP(UPPER(TRIM(SUBSTITUTE(T494,CHAR(160)," "))),AP4:AS49,2,FALSE)&lt;&gt;VLOOKUP(UPPER(TRIM(SUBSTITUTE(W494,CHAR(160)," "))),AP4:AS49,2,FALSE),AND(VLOOKUP(UPPER(TRIM(SUBSTITUTE(T494,CHAR(160)," "))),AP4:AS49,2,FALSE)="AUTRE",UPPER(TRIM(SUBSTITUTE(T494,CHAR(160)," ")))&lt;&gt;UPPER(TRIM(SUBSTITUTE(W494,CHAR(160)," "))))),"",(V494*VLOOKUP(UPPER(TRIM(SUBSTITUTE(W494,CHAR(160)," "))),AP4:AS49,3,FALSE))/(S494*VLOOKUP(UPPER(TRIM(SUBSTITUTE(T494,CHAR(160)," "))),AP4:AS49,3,FALSE))),"")),IFERROR(AK493,"")))</f>
        <v/>
      </c>
      <c r="AL494" s="40" t="str">
        <f t="shared" si="103"/>
        <v/>
      </c>
      <c r="AM494" s="50">
        <f t="shared" si="104"/>
        <v>0</v>
      </c>
      <c r="AN494" s="1"/>
      <c r="AO494" s="1"/>
      <c r="AP494" s="65" t="s">
        <v>444</v>
      </c>
      <c r="AQ494" s="1"/>
      <c r="AR494" s="1"/>
      <c r="AS494" s="1"/>
      <c r="BJ494" s="229">
        <v>1</v>
      </c>
    </row>
    <row r="495" spans="2:62" ht="20.100000000000001" customHeight="1" x14ac:dyDescent="0.25">
      <c r="B495" s="178">
        <f t="shared" si="105"/>
        <v>0</v>
      </c>
      <c r="C495" s="156"/>
      <c r="D495" s="157"/>
      <c r="E495" s="157"/>
      <c r="F495" s="157"/>
      <c r="G495" s="157"/>
      <c r="H495" s="157"/>
      <c r="I495" s="158"/>
      <c r="K495" s="255" t="str">
        <f t="shared" si="94"/>
        <v>►</v>
      </c>
      <c r="L495" s="341"/>
      <c r="M495" s="341"/>
      <c r="N495" s="341"/>
      <c r="O495" s="341"/>
      <c r="P495" s="341"/>
      <c r="Q495" s="1"/>
      <c r="R495" s="1"/>
      <c r="S495" s="77"/>
      <c r="T495" s="77"/>
      <c r="U495" s="77"/>
      <c r="V495" s="77"/>
      <c r="W495" s="1"/>
      <c r="X495" s="46" t="str">
        <f t="shared" si="98"/>
        <v/>
      </c>
      <c r="Y495" s="46" t="str">
        <f>IF(NOT(AND(LEFT(R495,1)="L",R495&lt;&gt;"LIGNE")),"",IF(UPPER(TRIM(W495))="QS","Qt. suffisante",IF(AJ495="","",IF(AF495="MASSE",IF(AJ495&gt;=1,"Kg","g"),IF(AF495="VOLUME",IF(AJ495&gt;=1,"L","cl"),IFERROR(VLOOKUP(UPPER(TRIM(V495)),AP4:AS49,4,FALSE),V495))))))</f>
        <v/>
      </c>
      <c r="Z495" s="78" t="str">
        <f t="shared" si="99"/>
        <v/>
      </c>
      <c r="AA495" s="45" t="str">
        <f>IF(NOT(AND(LEFT(R495,1)="L",R495&lt;&gt;"LIGNE")),"",IF(UPPER(TRIM(W495))="QS","Qt. suffisante",IF(AI495="","",IF(AF495="MASSE",IF(AI495&gt;=1,"Kg","g"),IF(AF495="VOLUME",IF(AI495&gt;=1,"L","cl"),IFERROR(VLOOKUP(UPPER(TRIM(V495)),AP4:AS49,4,FALSE),V495))))))</f>
        <v/>
      </c>
      <c r="AB495" s="47" t="str">
        <f t="shared" si="95"/>
        <v/>
      </c>
      <c r="AC495" s="47" t="str">
        <f t="shared" si="96"/>
        <v/>
      </c>
      <c r="AD495" s="47" t="str">
        <f t="shared" si="100"/>
        <v/>
      </c>
      <c r="AE495" s="1"/>
      <c r="AF495" s="48" t="str">
        <f>IF(NOT(AND(LEFT(R495,1)="L",R495&lt;&gt;"LIGNE")),"",IFERROR(VLOOKUP(UPPER(TRIM(V495)),AP4:AS49,2,FALSE),""))</f>
        <v/>
      </c>
      <c r="AG495" s="49" t="str">
        <f>IF(NOT(AND(LEFT(R495,1)="L",R495&lt;&gt;"LIGNE")),"",IFERROR(VLOOKUP(UPPER(TRIM(V495)),AP4:AS49,3,FALSE),""))</f>
        <v/>
      </c>
      <c r="AH495" s="49" t="str">
        <f t="shared" si="97"/>
        <v/>
      </c>
      <c r="AI495" s="49" t="str">
        <f t="shared" si="101"/>
        <v/>
      </c>
      <c r="AJ495" s="49" t="str">
        <f t="shared" si="102"/>
        <v/>
      </c>
      <c r="AK495" s="40" t="str">
        <f>IF(R495="RECETTE","",IF(R495="PRINCIPAL AUTEUR",IF(OR(S495="",T495="",V495="",W495="",S495=0),"",IFERROR(IF(OR(VLOOKUP(UPPER(TRIM(SUBSTITUTE(T495,CHAR(160)," "))),AP4:AS49,2,FALSE)&lt;&gt;VLOOKUP(UPPER(TRIM(SUBSTITUTE(W495,CHAR(160)," "))),AP4:AS49,2,FALSE),AND(VLOOKUP(UPPER(TRIM(SUBSTITUTE(T495,CHAR(160)," "))),AP4:AS49,2,FALSE)="AUTRE",UPPER(TRIM(SUBSTITUTE(T495,CHAR(160)," ")))&lt;&gt;UPPER(TRIM(SUBSTITUTE(W495,CHAR(160)," "))))),"",(V495*VLOOKUP(UPPER(TRIM(SUBSTITUTE(W495,CHAR(160)," "))),AP4:AS49,3,FALSE))/(S495*VLOOKUP(UPPER(TRIM(SUBSTITUTE(T495,CHAR(160)," "))),AP4:AS49,3,FALSE))),"")),IFERROR(AK494,"")))</f>
        <v/>
      </c>
      <c r="AL495" s="40" t="str">
        <f t="shared" si="103"/>
        <v/>
      </c>
      <c r="AM495" s="50">
        <f t="shared" si="104"/>
        <v>0</v>
      </c>
      <c r="AN495" s="1"/>
      <c r="AO495" s="1"/>
      <c r="AP495" s="60" t="s">
        <v>62</v>
      </c>
      <c r="AQ495" s="1"/>
      <c r="AR495" s="1"/>
      <c r="AS495" s="1"/>
      <c r="BJ495" s="229">
        <v>1</v>
      </c>
    </row>
    <row r="496" spans="2:62" ht="20.100000000000001" customHeight="1" x14ac:dyDescent="0.25">
      <c r="B496" s="178">
        <f t="shared" si="105"/>
        <v>0</v>
      </c>
      <c r="C496" s="156"/>
      <c r="D496" s="157"/>
      <c r="E496" s="157"/>
      <c r="F496" s="157"/>
      <c r="G496" s="157"/>
      <c r="H496" s="157"/>
      <c r="I496" s="158"/>
      <c r="K496" s="255" t="str">
        <f t="shared" si="94"/>
        <v>►</v>
      </c>
      <c r="L496" s="341"/>
      <c r="M496" s="341"/>
      <c r="N496" s="341"/>
      <c r="O496" s="341"/>
      <c r="P496" s="341"/>
      <c r="Q496" s="1"/>
      <c r="R496" s="1"/>
      <c r="S496" s="77"/>
      <c r="T496" s="77"/>
      <c r="U496" s="77"/>
      <c r="V496" s="77"/>
      <c r="W496" s="1"/>
      <c r="X496" s="46" t="str">
        <f t="shared" si="98"/>
        <v/>
      </c>
      <c r="Y496" s="46" t="str">
        <f>IF(NOT(AND(LEFT(R496,1)="L",R496&lt;&gt;"LIGNE")),"",IF(UPPER(TRIM(W496))="QS","Qt. suffisante",IF(AJ496="","",IF(AF496="MASSE",IF(AJ496&gt;=1,"Kg","g"),IF(AF496="VOLUME",IF(AJ496&gt;=1,"L","cl"),IFERROR(VLOOKUP(UPPER(TRIM(V496)),AP4:AS49,4,FALSE),V496))))))</f>
        <v/>
      </c>
      <c r="Z496" s="78" t="str">
        <f t="shared" si="99"/>
        <v/>
      </c>
      <c r="AA496" s="45" t="str">
        <f>IF(NOT(AND(LEFT(R496,1)="L",R496&lt;&gt;"LIGNE")),"",IF(UPPER(TRIM(W496))="QS","Qt. suffisante",IF(AI496="","",IF(AF496="MASSE",IF(AI496&gt;=1,"Kg","g"),IF(AF496="VOLUME",IF(AI496&gt;=1,"L","cl"),IFERROR(VLOOKUP(UPPER(TRIM(V496)),AP4:AS49,4,FALSE),V496))))))</f>
        <v/>
      </c>
      <c r="AB496" s="47" t="str">
        <f t="shared" si="95"/>
        <v/>
      </c>
      <c r="AC496" s="47" t="str">
        <f t="shared" si="96"/>
        <v/>
      </c>
      <c r="AD496" s="47" t="str">
        <f t="shared" si="100"/>
        <v/>
      </c>
      <c r="AE496" s="1"/>
      <c r="AF496" s="48" t="str">
        <f>IF(NOT(AND(LEFT(R496,1)="L",R496&lt;&gt;"LIGNE")),"",IFERROR(VLOOKUP(UPPER(TRIM(V496)),AP4:AS49,2,FALSE),""))</f>
        <v/>
      </c>
      <c r="AG496" s="49" t="str">
        <f>IF(NOT(AND(LEFT(R496,1)="L",R496&lt;&gt;"LIGNE")),"",IFERROR(VLOOKUP(UPPER(TRIM(V496)),AP4:AS49,3,FALSE),""))</f>
        <v/>
      </c>
      <c r="AH496" s="49" t="str">
        <f t="shared" si="97"/>
        <v/>
      </c>
      <c r="AI496" s="49" t="str">
        <f t="shared" si="101"/>
        <v/>
      </c>
      <c r="AJ496" s="49" t="str">
        <f t="shared" si="102"/>
        <v/>
      </c>
      <c r="AK496" s="40" t="str">
        <f>IF(R496="RECETTE","",IF(R496="PRINCIPAL AUTEUR",IF(OR(S496="",T496="",V496="",W496="",S496=0),"",IFERROR(IF(OR(VLOOKUP(UPPER(TRIM(SUBSTITUTE(T496,CHAR(160)," "))),AP4:AS49,2,FALSE)&lt;&gt;VLOOKUP(UPPER(TRIM(SUBSTITUTE(W496,CHAR(160)," "))),AP4:AS49,2,FALSE),AND(VLOOKUP(UPPER(TRIM(SUBSTITUTE(T496,CHAR(160)," "))),AP4:AS49,2,FALSE)="AUTRE",UPPER(TRIM(SUBSTITUTE(T496,CHAR(160)," ")))&lt;&gt;UPPER(TRIM(SUBSTITUTE(W496,CHAR(160)," "))))),"",(V496*VLOOKUP(UPPER(TRIM(SUBSTITUTE(W496,CHAR(160)," "))),AP4:AS49,3,FALSE))/(S496*VLOOKUP(UPPER(TRIM(SUBSTITUTE(T496,CHAR(160)," "))),AP4:AS49,3,FALSE))),"")),IFERROR(AK495,"")))</f>
        <v/>
      </c>
      <c r="AL496" s="40" t="str">
        <f t="shared" si="103"/>
        <v/>
      </c>
      <c r="AM496" s="50">
        <f t="shared" si="104"/>
        <v>0</v>
      </c>
      <c r="AN496" s="1"/>
      <c r="AO496" s="1"/>
      <c r="AP496" s="65" t="s">
        <v>445</v>
      </c>
      <c r="AQ496" s="1"/>
      <c r="AR496" s="1"/>
      <c r="AS496" s="1"/>
      <c r="BJ496" s="229">
        <v>1</v>
      </c>
    </row>
    <row r="497" spans="2:62" ht="20.100000000000001" customHeight="1" x14ac:dyDescent="0.25">
      <c r="B497" s="178">
        <f t="shared" si="105"/>
        <v>0</v>
      </c>
      <c r="C497" s="156"/>
      <c r="D497" s="157"/>
      <c r="E497" s="157"/>
      <c r="F497" s="157"/>
      <c r="G497" s="157"/>
      <c r="H497" s="157"/>
      <c r="I497" s="158"/>
      <c r="K497" s="255" t="str">
        <f t="shared" si="94"/>
        <v>►</v>
      </c>
      <c r="L497" s="341"/>
      <c r="M497" s="341"/>
      <c r="N497" s="341"/>
      <c r="O497" s="341"/>
      <c r="P497" s="341"/>
      <c r="Q497" s="1"/>
      <c r="R497" s="1"/>
      <c r="S497" s="77"/>
      <c r="T497" s="77"/>
      <c r="U497" s="77"/>
      <c r="V497" s="77"/>
      <c r="W497" s="1"/>
      <c r="X497" s="46" t="str">
        <f t="shared" si="98"/>
        <v/>
      </c>
      <c r="Y497" s="46" t="str">
        <f>IF(NOT(AND(LEFT(R497,1)="L",R497&lt;&gt;"LIGNE")),"",IF(UPPER(TRIM(W497))="QS","Qt. suffisante",IF(AJ497="","",IF(AF497="MASSE",IF(AJ497&gt;=1,"Kg","g"),IF(AF497="VOLUME",IF(AJ497&gt;=1,"L","cl"),IFERROR(VLOOKUP(UPPER(TRIM(V497)),AP4:AS49,4,FALSE),V497))))))</f>
        <v/>
      </c>
      <c r="Z497" s="78" t="str">
        <f t="shared" si="99"/>
        <v/>
      </c>
      <c r="AA497" s="45" t="str">
        <f>IF(NOT(AND(LEFT(R497,1)="L",R497&lt;&gt;"LIGNE")),"",IF(UPPER(TRIM(W497))="QS","Qt. suffisante",IF(AI497="","",IF(AF497="MASSE",IF(AI497&gt;=1,"Kg","g"),IF(AF497="VOLUME",IF(AI497&gt;=1,"L","cl"),IFERROR(VLOOKUP(UPPER(TRIM(V497)),AP4:AS49,4,FALSE),V497))))))</f>
        <v/>
      </c>
      <c r="AB497" s="47" t="str">
        <f t="shared" si="95"/>
        <v/>
      </c>
      <c r="AC497" s="47" t="str">
        <f t="shared" si="96"/>
        <v/>
      </c>
      <c r="AD497" s="47" t="str">
        <f t="shared" si="100"/>
        <v/>
      </c>
      <c r="AE497" s="1"/>
      <c r="AF497" s="48" t="str">
        <f>IF(NOT(AND(LEFT(R497,1)="L",R497&lt;&gt;"LIGNE")),"",IFERROR(VLOOKUP(UPPER(TRIM(V497)),AP4:AS49,2,FALSE),""))</f>
        <v/>
      </c>
      <c r="AG497" s="49" t="str">
        <f>IF(NOT(AND(LEFT(R497,1)="L",R497&lt;&gt;"LIGNE")),"",IFERROR(VLOOKUP(UPPER(TRIM(V497)),AP4:AS49,3,FALSE),""))</f>
        <v/>
      </c>
      <c r="AH497" s="49" t="str">
        <f t="shared" si="97"/>
        <v/>
      </c>
      <c r="AI497" s="49" t="str">
        <f t="shared" si="101"/>
        <v/>
      </c>
      <c r="AJ497" s="49" t="str">
        <f t="shared" si="102"/>
        <v/>
      </c>
      <c r="AK497" s="40" t="str">
        <f>IF(R497="RECETTE","",IF(R497="PRINCIPAL AUTEUR",IF(OR(S497="",T497="",V497="",W497="",S497=0),"",IFERROR(IF(OR(VLOOKUP(UPPER(TRIM(SUBSTITUTE(T497,CHAR(160)," "))),AP4:AS49,2,FALSE)&lt;&gt;VLOOKUP(UPPER(TRIM(SUBSTITUTE(W497,CHAR(160)," "))),AP4:AS49,2,FALSE),AND(VLOOKUP(UPPER(TRIM(SUBSTITUTE(T497,CHAR(160)," "))),AP4:AS49,2,FALSE)="AUTRE",UPPER(TRIM(SUBSTITUTE(T497,CHAR(160)," ")))&lt;&gt;UPPER(TRIM(SUBSTITUTE(W497,CHAR(160)," "))))),"",(V497*VLOOKUP(UPPER(TRIM(SUBSTITUTE(W497,CHAR(160)," "))),AP4:AS49,3,FALSE))/(S497*VLOOKUP(UPPER(TRIM(SUBSTITUTE(T497,CHAR(160)," "))),AP4:AS49,3,FALSE))),"")),IFERROR(AK496,"")))</f>
        <v/>
      </c>
      <c r="AL497" s="40" t="str">
        <f t="shared" si="103"/>
        <v/>
      </c>
      <c r="AM497" s="50">
        <f t="shared" si="104"/>
        <v>0</v>
      </c>
      <c r="AN497" s="1"/>
      <c r="AO497" s="1"/>
      <c r="AP497" s="65" t="s">
        <v>446</v>
      </c>
      <c r="AQ497" s="1"/>
      <c r="AR497" s="1"/>
      <c r="AS497" s="1"/>
      <c r="BJ497" s="229">
        <v>1</v>
      </c>
    </row>
    <row r="498" spans="2:62" ht="20.100000000000001" customHeight="1" x14ac:dyDescent="0.25">
      <c r="B498" s="178">
        <f t="shared" si="105"/>
        <v>0</v>
      </c>
      <c r="C498" s="156"/>
      <c r="D498" s="157"/>
      <c r="E498" s="157"/>
      <c r="F498" s="157"/>
      <c r="G498" s="157"/>
      <c r="H498" s="157"/>
      <c r="I498" s="158"/>
      <c r="K498" s="255" t="str">
        <f t="shared" si="94"/>
        <v>►</v>
      </c>
      <c r="L498" s="341"/>
      <c r="M498" s="341"/>
      <c r="N498" s="341"/>
      <c r="O498" s="341"/>
      <c r="P498" s="341"/>
      <c r="Q498" s="1"/>
      <c r="R498" s="1"/>
      <c r="S498" s="77"/>
      <c r="T498" s="77"/>
      <c r="U498" s="77"/>
      <c r="V498" s="77"/>
      <c r="W498" s="1"/>
      <c r="X498" s="46" t="str">
        <f t="shared" si="98"/>
        <v/>
      </c>
      <c r="Y498" s="46" t="str">
        <f>IF(NOT(AND(LEFT(R498,1)="L",R498&lt;&gt;"LIGNE")),"",IF(UPPER(TRIM(W498))="QS","Qt. suffisante",IF(AJ498="","",IF(AF498="MASSE",IF(AJ498&gt;=1,"Kg","g"),IF(AF498="VOLUME",IF(AJ498&gt;=1,"L","cl"),IFERROR(VLOOKUP(UPPER(TRIM(V498)),AP4:AS49,4,FALSE),V498))))))</f>
        <v/>
      </c>
      <c r="Z498" s="78" t="str">
        <f t="shared" si="99"/>
        <v/>
      </c>
      <c r="AA498" s="45" t="str">
        <f>IF(NOT(AND(LEFT(R498,1)="L",R498&lt;&gt;"LIGNE")),"",IF(UPPER(TRIM(W498))="QS","Qt. suffisante",IF(AI498="","",IF(AF498="MASSE",IF(AI498&gt;=1,"Kg","g"),IF(AF498="VOLUME",IF(AI498&gt;=1,"L","cl"),IFERROR(VLOOKUP(UPPER(TRIM(V498)),AP4:AS49,4,FALSE),V498))))))</f>
        <v/>
      </c>
      <c r="AB498" s="47" t="str">
        <f t="shared" si="95"/>
        <v/>
      </c>
      <c r="AC498" s="47" t="str">
        <f t="shared" si="96"/>
        <v/>
      </c>
      <c r="AD498" s="47" t="str">
        <f t="shared" si="100"/>
        <v/>
      </c>
      <c r="AE498" s="1"/>
      <c r="AF498" s="48" t="str">
        <f>IF(NOT(AND(LEFT(R498,1)="L",R498&lt;&gt;"LIGNE")),"",IFERROR(VLOOKUP(UPPER(TRIM(V498)),AP4:AS49,2,FALSE),""))</f>
        <v/>
      </c>
      <c r="AG498" s="49" t="str">
        <f>IF(NOT(AND(LEFT(R498,1)="L",R498&lt;&gt;"LIGNE")),"",IFERROR(VLOOKUP(UPPER(TRIM(V498)),AP4:AS49,3,FALSE),""))</f>
        <v/>
      </c>
      <c r="AH498" s="49" t="str">
        <f t="shared" si="97"/>
        <v/>
      </c>
      <c r="AI498" s="49" t="str">
        <f t="shared" si="101"/>
        <v/>
      </c>
      <c r="AJ498" s="49" t="str">
        <f t="shared" si="102"/>
        <v/>
      </c>
      <c r="AK498" s="40" t="str">
        <f>IF(R498="RECETTE","",IF(R498="PRINCIPAL AUTEUR",IF(OR(S498="",T498="",V498="",W498="",S498=0),"",IFERROR(IF(OR(VLOOKUP(UPPER(TRIM(SUBSTITUTE(T498,CHAR(160)," "))),AP4:AS49,2,FALSE)&lt;&gt;VLOOKUP(UPPER(TRIM(SUBSTITUTE(W498,CHAR(160)," "))),AP4:AS49,2,FALSE),AND(VLOOKUP(UPPER(TRIM(SUBSTITUTE(T498,CHAR(160)," "))),AP4:AS49,2,FALSE)="AUTRE",UPPER(TRIM(SUBSTITUTE(T498,CHAR(160)," ")))&lt;&gt;UPPER(TRIM(SUBSTITUTE(W498,CHAR(160)," "))))),"",(V498*VLOOKUP(UPPER(TRIM(SUBSTITUTE(W498,CHAR(160)," "))),AP4:AS49,3,FALSE))/(S498*VLOOKUP(UPPER(TRIM(SUBSTITUTE(T498,CHAR(160)," "))),AP4:AS49,3,FALSE))),"")),IFERROR(AK497,"")))</f>
        <v/>
      </c>
      <c r="AL498" s="40" t="str">
        <f t="shared" si="103"/>
        <v/>
      </c>
      <c r="AM498" s="50">
        <f t="shared" si="104"/>
        <v>0</v>
      </c>
      <c r="AN498" s="1"/>
      <c r="AO498" s="1"/>
      <c r="AP498" s="65" t="s">
        <v>447</v>
      </c>
      <c r="AQ498" s="1"/>
      <c r="AR498" s="1"/>
      <c r="AS498" s="1"/>
      <c r="BJ498" s="229">
        <v>1</v>
      </c>
    </row>
    <row r="499" spans="2:62" ht="20.100000000000001" customHeight="1" x14ac:dyDescent="0.25">
      <c r="B499" s="178">
        <f t="shared" si="105"/>
        <v>0</v>
      </c>
      <c r="C499" s="156"/>
      <c r="D499" s="157"/>
      <c r="E499" s="157"/>
      <c r="F499" s="157"/>
      <c r="G499" s="157"/>
      <c r="H499" s="157"/>
      <c r="I499" s="158"/>
      <c r="K499" s="255" t="str">
        <f t="shared" si="94"/>
        <v>►</v>
      </c>
      <c r="L499" s="341"/>
      <c r="M499" s="341"/>
      <c r="N499" s="341"/>
      <c r="O499" s="341"/>
      <c r="P499" s="341"/>
      <c r="Q499" s="1"/>
      <c r="R499" s="1"/>
      <c r="S499" s="77"/>
      <c r="T499" s="77"/>
      <c r="U499" s="77"/>
      <c r="V499" s="77"/>
      <c r="W499" s="1"/>
      <c r="X499" s="46" t="str">
        <f t="shared" si="98"/>
        <v/>
      </c>
      <c r="Y499" s="46" t="str">
        <f>IF(NOT(AND(LEFT(R499,1)="L",R499&lt;&gt;"LIGNE")),"",IF(UPPER(TRIM(W499))="QS","Qt. suffisante",IF(AJ499="","",IF(AF499="MASSE",IF(AJ499&gt;=1,"Kg","g"),IF(AF499="VOLUME",IF(AJ499&gt;=1,"L","cl"),IFERROR(VLOOKUP(UPPER(TRIM(V499)),AP4:AS49,4,FALSE),V499))))))</f>
        <v/>
      </c>
      <c r="Z499" s="78" t="str">
        <f t="shared" si="99"/>
        <v/>
      </c>
      <c r="AA499" s="45" t="str">
        <f>IF(NOT(AND(LEFT(R499,1)="L",R499&lt;&gt;"LIGNE")),"",IF(UPPER(TRIM(W499))="QS","Qt. suffisante",IF(AI499="","",IF(AF499="MASSE",IF(AI499&gt;=1,"Kg","g"),IF(AF499="VOLUME",IF(AI499&gt;=1,"L","cl"),IFERROR(VLOOKUP(UPPER(TRIM(V499)),AP4:AS49,4,FALSE),V499))))))</f>
        <v/>
      </c>
      <c r="AB499" s="47" t="str">
        <f t="shared" si="95"/>
        <v/>
      </c>
      <c r="AC499" s="47" t="str">
        <f t="shared" si="96"/>
        <v/>
      </c>
      <c r="AD499" s="47" t="str">
        <f t="shared" si="100"/>
        <v/>
      </c>
      <c r="AE499" s="1"/>
      <c r="AF499" s="48" t="str">
        <f>IF(NOT(AND(LEFT(R499,1)="L",R499&lt;&gt;"LIGNE")),"",IFERROR(VLOOKUP(UPPER(TRIM(V499)),AP4:AS49,2,FALSE),""))</f>
        <v/>
      </c>
      <c r="AG499" s="49" t="str">
        <f>IF(NOT(AND(LEFT(R499,1)="L",R499&lt;&gt;"LIGNE")),"",IFERROR(VLOOKUP(UPPER(TRIM(V499)),AP4:AS49,3,FALSE),""))</f>
        <v/>
      </c>
      <c r="AH499" s="49" t="str">
        <f t="shared" si="97"/>
        <v/>
      </c>
      <c r="AI499" s="49" t="str">
        <f t="shared" si="101"/>
        <v/>
      </c>
      <c r="AJ499" s="49" t="str">
        <f t="shared" si="102"/>
        <v/>
      </c>
      <c r="AK499" s="40" t="str">
        <f>IF(R499="RECETTE","",IF(R499="PRINCIPAL AUTEUR",IF(OR(S499="",T499="",V499="",W499="",S499=0),"",IFERROR(IF(OR(VLOOKUP(UPPER(TRIM(SUBSTITUTE(T499,CHAR(160)," "))),AP4:AS49,2,FALSE)&lt;&gt;VLOOKUP(UPPER(TRIM(SUBSTITUTE(W499,CHAR(160)," "))),AP4:AS49,2,FALSE),AND(VLOOKUP(UPPER(TRIM(SUBSTITUTE(T499,CHAR(160)," "))),AP4:AS49,2,FALSE)="AUTRE",UPPER(TRIM(SUBSTITUTE(T499,CHAR(160)," ")))&lt;&gt;UPPER(TRIM(SUBSTITUTE(W499,CHAR(160)," "))))),"",(V499*VLOOKUP(UPPER(TRIM(SUBSTITUTE(W499,CHAR(160)," "))),AP4:AS49,3,FALSE))/(S499*VLOOKUP(UPPER(TRIM(SUBSTITUTE(T499,CHAR(160)," "))),AP4:AS49,3,FALSE))),"")),IFERROR(AK498,"")))</f>
        <v/>
      </c>
      <c r="AL499" s="40" t="str">
        <f t="shared" si="103"/>
        <v/>
      </c>
      <c r="AM499" s="50">
        <f t="shared" si="104"/>
        <v>0</v>
      </c>
      <c r="AN499" s="1"/>
      <c r="AO499" s="1"/>
      <c r="AP499" s="65" t="s">
        <v>448</v>
      </c>
      <c r="AQ499" s="1"/>
      <c r="AR499" s="1"/>
      <c r="AS499" s="1"/>
      <c r="BJ499" s="229">
        <v>1</v>
      </c>
    </row>
    <row r="500" spans="2:62" ht="20.100000000000001" customHeight="1" x14ac:dyDescent="0.25">
      <c r="B500" s="178">
        <f t="shared" si="105"/>
        <v>0</v>
      </c>
      <c r="C500" s="156"/>
      <c r="D500" s="157"/>
      <c r="E500" s="157"/>
      <c r="F500" s="157"/>
      <c r="G500" s="157"/>
      <c r="H500" s="157"/>
      <c r="I500" s="158"/>
      <c r="K500" s="255" t="str">
        <f t="shared" si="94"/>
        <v>►</v>
      </c>
      <c r="L500" s="341"/>
      <c r="M500" s="341"/>
      <c r="N500" s="341"/>
      <c r="O500" s="341"/>
      <c r="P500" s="341"/>
      <c r="Q500" s="1"/>
      <c r="R500" s="1"/>
      <c r="S500" s="77"/>
      <c r="T500" s="77"/>
      <c r="U500" s="77"/>
      <c r="V500" s="77"/>
      <c r="W500" s="1"/>
      <c r="X500" s="46" t="str">
        <f t="shared" si="98"/>
        <v/>
      </c>
      <c r="Y500" s="46" t="str">
        <f>IF(NOT(AND(LEFT(R500,1)="L",R500&lt;&gt;"LIGNE")),"",IF(UPPER(TRIM(W500))="QS","Qt. suffisante",IF(AJ500="","",IF(AF500="MASSE",IF(AJ500&gt;=1,"Kg","g"),IF(AF500="VOLUME",IF(AJ500&gt;=1,"L","cl"),IFERROR(VLOOKUP(UPPER(TRIM(V500)),AP4:AS49,4,FALSE),V500))))))</f>
        <v/>
      </c>
      <c r="Z500" s="78" t="str">
        <f t="shared" si="99"/>
        <v/>
      </c>
      <c r="AA500" s="45" t="str">
        <f>IF(NOT(AND(LEFT(R500,1)="L",R500&lt;&gt;"LIGNE")),"",IF(UPPER(TRIM(W500))="QS","Qt. suffisante",IF(AI500="","",IF(AF500="MASSE",IF(AI500&gt;=1,"Kg","g"),IF(AF500="VOLUME",IF(AI500&gt;=1,"L","cl"),IFERROR(VLOOKUP(UPPER(TRIM(V500)),AP4:AS49,4,FALSE),V500))))))</f>
        <v/>
      </c>
      <c r="AB500" s="47" t="str">
        <f t="shared" si="95"/>
        <v/>
      </c>
      <c r="AC500" s="47" t="str">
        <f t="shared" si="96"/>
        <v/>
      </c>
      <c r="AD500" s="47" t="str">
        <f t="shared" si="100"/>
        <v/>
      </c>
      <c r="AE500" s="1"/>
      <c r="AF500" s="48" t="str">
        <f>IF(NOT(AND(LEFT(R500,1)="L",R500&lt;&gt;"LIGNE")),"",IFERROR(VLOOKUP(UPPER(TRIM(V500)),AP4:AS49,2,FALSE),""))</f>
        <v/>
      </c>
      <c r="AG500" s="49" t="str">
        <f>IF(NOT(AND(LEFT(R500,1)="L",R500&lt;&gt;"LIGNE")),"",IFERROR(VLOOKUP(UPPER(TRIM(V500)),AP4:AS49,3,FALSE),""))</f>
        <v/>
      </c>
      <c r="AH500" s="49" t="str">
        <f t="shared" si="97"/>
        <v/>
      </c>
      <c r="AI500" s="49" t="str">
        <f t="shared" si="101"/>
        <v/>
      </c>
      <c r="AJ500" s="49" t="str">
        <f t="shared" si="102"/>
        <v/>
      </c>
      <c r="AK500" s="40" t="str">
        <f>IF(R500="RECETTE","",IF(R500="PRINCIPAL AUTEUR",IF(OR(S500="",T500="",V500="",W500="",S500=0),"",IFERROR(IF(OR(VLOOKUP(UPPER(TRIM(SUBSTITUTE(T500,CHAR(160)," "))),AP4:AS49,2,FALSE)&lt;&gt;VLOOKUP(UPPER(TRIM(SUBSTITUTE(W500,CHAR(160)," "))),AP4:AS49,2,FALSE),AND(VLOOKUP(UPPER(TRIM(SUBSTITUTE(T500,CHAR(160)," "))),AP4:AS49,2,FALSE)="AUTRE",UPPER(TRIM(SUBSTITUTE(T500,CHAR(160)," ")))&lt;&gt;UPPER(TRIM(SUBSTITUTE(W500,CHAR(160)," "))))),"",(V500*VLOOKUP(UPPER(TRIM(SUBSTITUTE(W500,CHAR(160)," "))),AP4:AS49,3,FALSE))/(S500*VLOOKUP(UPPER(TRIM(SUBSTITUTE(T500,CHAR(160)," "))),AP4:AS49,3,FALSE))),"")),IFERROR(AK499,"")))</f>
        <v/>
      </c>
      <c r="AL500" s="40" t="str">
        <f t="shared" si="103"/>
        <v/>
      </c>
      <c r="AM500" s="50">
        <f t="shared" si="104"/>
        <v>0</v>
      </c>
      <c r="AN500" s="1"/>
      <c r="AO500" s="1"/>
      <c r="AP500" s="65" t="s">
        <v>449</v>
      </c>
      <c r="AQ500" s="1"/>
      <c r="AR500" s="1"/>
      <c r="AS500" s="1"/>
      <c r="BJ500" s="229">
        <v>1</v>
      </c>
    </row>
    <row r="501" spans="2:62" ht="20.100000000000001" customHeight="1" x14ac:dyDescent="0.25">
      <c r="B501" s="178">
        <f t="shared" si="105"/>
        <v>0</v>
      </c>
      <c r="C501" s="156"/>
      <c r="D501" s="157"/>
      <c r="E501" s="157"/>
      <c r="F501" s="157"/>
      <c r="G501" s="157"/>
      <c r="H501" s="157"/>
      <c r="I501" s="158"/>
      <c r="K501" s="255" t="str">
        <f t="shared" si="94"/>
        <v>►</v>
      </c>
      <c r="L501" s="341"/>
      <c r="M501" s="341"/>
      <c r="N501" s="341"/>
      <c r="O501" s="341"/>
      <c r="P501" s="341"/>
      <c r="Q501" s="1"/>
      <c r="R501" s="1"/>
      <c r="S501" s="77"/>
      <c r="T501" s="77"/>
      <c r="U501" s="77"/>
      <c r="V501" s="77"/>
      <c r="W501" s="1"/>
      <c r="X501" s="46" t="str">
        <f t="shared" si="98"/>
        <v/>
      </c>
      <c r="Y501" s="46" t="str">
        <f>IF(NOT(AND(LEFT(R501,1)="L",R501&lt;&gt;"LIGNE")),"",IF(UPPER(TRIM(W501))="QS","Qt. suffisante",IF(AJ501="","",IF(AF501="MASSE",IF(AJ501&gt;=1,"Kg","g"),IF(AF501="VOLUME",IF(AJ501&gt;=1,"L","cl"),IFERROR(VLOOKUP(UPPER(TRIM(V501)),AP4:AS49,4,FALSE),V501))))))</f>
        <v/>
      </c>
      <c r="Z501" s="78" t="str">
        <f t="shared" si="99"/>
        <v/>
      </c>
      <c r="AA501" s="45" t="str">
        <f>IF(NOT(AND(LEFT(R501,1)="L",R501&lt;&gt;"LIGNE")),"",IF(UPPER(TRIM(W501))="QS","Qt. suffisante",IF(AI501="","",IF(AF501="MASSE",IF(AI501&gt;=1,"Kg","g"),IF(AF501="VOLUME",IF(AI501&gt;=1,"L","cl"),IFERROR(VLOOKUP(UPPER(TRIM(V501)),AP4:AS49,4,FALSE),V501))))))</f>
        <v/>
      </c>
      <c r="AB501" s="47" t="str">
        <f t="shared" si="95"/>
        <v/>
      </c>
      <c r="AC501" s="47" t="str">
        <f t="shared" si="96"/>
        <v/>
      </c>
      <c r="AD501" s="47" t="str">
        <f t="shared" si="100"/>
        <v/>
      </c>
      <c r="AE501" s="1"/>
      <c r="AF501" s="48" t="str">
        <f>IF(NOT(AND(LEFT(R501,1)="L",R501&lt;&gt;"LIGNE")),"",IFERROR(VLOOKUP(UPPER(TRIM(V501)),AP4:AS49,2,FALSE),""))</f>
        <v/>
      </c>
      <c r="AG501" s="49" t="str">
        <f>IF(NOT(AND(LEFT(R501,1)="L",R501&lt;&gt;"LIGNE")),"",IFERROR(VLOOKUP(UPPER(TRIM(V501)),AP4:AS49,3,FALSE),""))</f>
        <v/>
      </c>
      <c r="AH501" s="49" t="str">
        <f t="shared" si="97"/>
        <v/>
      </c>
      <c r="AI501" s="49" t="str">
        <f t="shared" si="101"/>
        <v/>
      </c>
      <c r="AJ501" s="49" t="str">
        <f t="shared" si="102"/>
        <v/>
      </c>
      <c r="AK501" s="40" t="str">
        <f>IF(R501="RECETTE","",IF(R501="PRINCIPAL AUTEUR",IF(OR(S501="",T501="",V501="",W501="",S501=0),"",IFERROR(IF(OR(VLOOKUP(UPPER(TRIM(SUBSTITUTE(T501,CHAR(160)," "))),AP4:AS49,2,FALSE)&lt;&gt;VLOOKUP(UPPER(TRIM(SUBSTITUTE(W501,CHAR(160)," "))),AP4:AS49,2,FALSE),AND(VLOOKUP(UPPER(TRIM(SUBSTITUTE(T501,CHAR(160)," "))),AP4:AS49,2,FALSE)="AUTRE",UPPER(TRIM(SUBSTITUTE(T501,CHAR(160)," ")))&lt;&gt;UPPER(TRIM(SUBSTITUTE(W501,CHAR(160)," "))))),"",(V501*VLOOKUP(UPPER(TRIM(SUBSTITUTE(W501,CHAR(160)," "))),AP4:AS49,3,FALSE))/(S501*VLOOKUP(UPPER(TRIM(SUBSTITUTE(T501,CHAR(160)," "))),AP4:AS49,3,FALSE))),"")),IFERROR(AK500,"")))</f>
        <v/>
      </c>
      <c r="AL501" s="40" t="str">
        <f t="shared" si="103"/>
        <v/>
      </c>
      <c r="AM501" s="50">
        <f t="shared" si="104"/>
        <v>0</v>
      </c>
      <c r="AN501" s="1"/>
      <c r="AO501" s="1"/>
      <c r="AP501" s="65" t="s">
        <v>454</v>
      </c>
      <c r="AQ501" s="1"/>
      <c r="AR501" s="1"/>
      <c r="AS501" s="1"/>
      <c r="BJ501" s="229">
        <v>1</v>
      </c>
    </row>
    <row r="502" spans="2:62" ht="20.100000000000001" customHeight="1" x14ac:dyDescent="0.25">
      <c r="B502" s="178">
        <f t="shared" si="105"/>
        <v>0</v>
      </c>
      <c r="C502" s="156"/>
      <c r="D502" s="157"/>
      <c r="E502" s="157"/>
      <c r="F502" s="157"/>
      <c r="G502" s="157"/>
      <c r="H502" s="157"/>
      <c r="I502" s="158"/>
      <c r="K502" s="255" t="str">
        <f t="shared" si="94"/>
        <v>►</v>
      </c>
      <c r="L502" s="341"/>
      <c r="M502" s="341"/>
      <c r="N502" s="341"/>
      <c r="O502" s="341"/>
      <c r="P502" s="341"/>
      <c r="Q502" s="1"/>
      <c r="R502" s="1"/>
      <c r="S502" s="77"/>
      <c r="T502" s="77"/>
      <c r="U502" s="77"/>
      <c r="V502" s="77"/>
      <c r="W502" s="1"/>
      <c r="X502" s="46" t="str">
        <f t="shared" si="98"/>
        <v/>
      </c>
      <c r="Y502" s="46" t="str">
        <f>IF(NOT(AND(LEFT(R502,1)="L",R502&lt;&gt;"LIGNE")),"",IF(UPPER(TRIM(W502))="QS","Qt. suffisante",IF(AJ502="","",IF(AF502="MASSE",IF(AJ502&gt;=1,"Kg","g"),IF(AF502="VOLUME",IF(AJ502&gt;=1,"L","cl"),IFERROR(VLOOKUP(UPPER(TRIM(V502)),AP4:AS49,4,FALSE),V502))))))</f>
        <v/>
      </c>
      <c r="Z502" s="78" t="str">
        <f t="shared" si="99"/>
        <v/>
      </c>
      <c r="AA502" s="45" t="str">
        <f>IF(NOT(AND(LEFT(R502,1)="L",R502&lt;&gt;"LIGNE")),"",IF(UPPER(TRIM(W502))="QS","Qt. suffisante",IF(AI502="","",IF(AF502="MASSE",IF(AI502&gt;=1,"Kg","g"),IF(AF502="VOLUME",IF(AI502&gt;=1,"L","cl"),IFERROR(VLOOKUP(UPPER(TRIM(V502)),AP4:AS49,4,FALSE),V502))))))</f>
        <v/>
      </c>
      <c r="AB502" s="47" t="str">
        <f t="shared" si="95"/>
        <v/>
      </c>
      <c r="AC502" s="47" t="str">
        <f t="shared" si="96"/>
        <v/>
      </c>
      <c r="AD502" s="47" t="str">
        <f t="shared" si="100"/>
        <v/>
      </c>
      <c r="AE502" s="1"/>
      <c r="AF502" s="48" t="str">
        <f>IF(NOT(AND(LEFT(R502,1)="L",R502&lt;&gt;"LIGNE")),"",IFERROR(VLOOKUP(UPPER(TRIM(V502)),AP4:AS49,2,FALSE),""))</f>
        <v/>
      </c>
      <c r="AG502" s="49" t="str">
        <f>IF(NOT(AND(LEFT(R502,1)="L",R502&lt;&gt;"LIGNE")),"",IFERROR(VLOOKUP(UPPER(TRIM(V502)),AP4:AS49,3,FALSE),""))</f>
        <v/>
      </c>
      <c r="AH502" s="49" t="str">
        <f t="shared" si="97"/>
        <v/>
      </c>
      <c r="AI502" s="49" t="str">
        <f t="shared" si="101"/>
        <v/>
      </c>
      <c r="AJ502" s="49" t="str">
        <f t="shared" si="102"/>
        <v/>
      </c>
      <c r="AK502" s="40" t="str">
        <f>IF(R502="RECETTE","",IF(R502="PRINCIPAL AUTEUR",IF(OR(S502="",T502="",V502="",W502="",S502=0),"",IFERROR(IF(OR(VLOOKUP(UPPER(TRIM(SUBSTITUTE(T502,CHAR(160)," "))),AP4:AS49,2,FALSE)&lt;&gt;VLOOKUP(UPPER(TRIM(SUBSTITUTE(W502,CHAR(160)," "))),AP4:AS49,2,FALSE),AND(VLOOKUP(UPPER(TRIM(SUBSTITUTE(T502,CHAR(160)," "))),AP4:AS49,2,FALSE)="AUTRE",UPPER(TRIM(SUBSTITUTE(T502,CHAR(160)," ")))&lt;&gt;UPPER(TRIM(SUBSTITUTE(W502,CHAR(160)," "))))),"",(V502*VLOOKUP(UPPER(TRIM(SUBSTITUTE(W502,CHAR(160)," "))),AP4:AS49,3,FALSE))/(S502*VLOOKUP(UPPER(TRIM(SUBSTITUTE(T502,CHAR(160)," "))),AP4:AS49,3,FALSE))),"")),IFERROR(AK501,"")))</f>
        <v/>
      </c>
      <c r="AL502" s="40" t="str">
        <f t="shared" si="103"/>
        <v/>
      </c>
      <c r="AM502" s="50">
        <f t="shared" si="104"/>
        <v>0</v>
      </c>
      <c r="AN502" s="1"/>
      <c r="AO502" s="1"/>
      <c r="AP502" s="65" t="s">
        <v>455</v>
      </c>
      <c r="AQ502" s="1"/>
      <c r="AR502" s="1"/>
      <c r="AS502" s="1"/>
      <c r="BJ502" s="229">
        <v>1</v>
      </c>
    </row>
    <row r="503" spans="2:62" ht="20.100000000000001" customHeight="1" x14ac:dyDescent="0.25">
      <c r="B503" s="178">
        <f t="shared" si="105"/>
        <v>0</v>
      </c>
      <c r="C503" s="156"/>
      <c r="D503" s="157"/>
      <c r="E503" s="157"/>
      <c r="F503" s="157"/>
      <c r="G503" s="157"/>
      <c r="H503" s="157"/>
      <c r="I503" s="158"/>
      <c r="K503" s="255" t="str">
        <f t="shared" si="94"/>
        <v>►</v>
      </c>
      <c r="L503" s="341"/>
      <c r="M503" s="341"/>
      <c r="N503" s="341"/>
      <c r="O503" s="341"/>
      <c r="P503" s="341"/>
      <c r="Q503" s="1"/>
      <c r="R503" s="1"/>
      <c r="S503" s="77"/>
      <c r="T503" s="77"/>
      <c r="U503" s="77"/>
      <c r="V503" s="77"/>
      <c r="W503" s="1"/>
      <c r="X503" s="46" t="str">
        <f t="shared" si="98"/>
        <v/>
      </c>
      <c r="Y503" s="46" t="str">
        <f>IF(NOT(AND(LEFT(R503,1)="L",R503&lt;&gt;"LIGNE")),"",IF(UPPER(TRIM(W503))="QS","Qt. suffisante",IF(AJ503="","",IF(AF503="MASSE",IF(AJ503&gt;=1,"Kg","g"),IF(AF503="VOLUME",IF(AJ503&gt;=1,"L","cl"),IFERROR(VLOOKUP(UPPER(TRIM(V503)),AP4:AS49,4,FALSE),V503))))))</f>
        <v/>
      </c>
      <c r="Z503" s="78" t="str">
        <f t="shared" si="99"/>
        <v/>
      </c>
      <c r="AA503" s="45" t="str">
        <f>IF(NOT(AND(LEFT(R503,1)="L",R503&lt;&gt;"LIGNE")),"",IF(UPPER(TRIM(W503))="QS","Qt. suffisante",IF(AI503="","",IF(AF503="MASSE",IF(AI503&gt;=1,"Kg","g"),IF(AF503="VOLUME",IF(AI503&gt;=1,"L","cl"),IFERROR(VLOOKUP(UPPER(TRIM(V503)),AP4:AS49,4,FALSE),V503))))))</f>
        <v/>
      </c>
      <c r="AB503" s="47" t="str">
        <f t="shared" si="95"/>
        <v/>
      </c>
      <c r="AC503" s="47" t="str">
        <f t="shared" si="96"/>
        <v/>
      </c>
      <c r="AD503" s="47" t="str">
        <f t="shared" si="100"/>
        <v/>
      </c>
      <c r="AE503" s="1"/>
      <c r="AF503" s="48" t="str">
        <f>IF(NOT(AND(LEFT(R503,1)="L",R503&lt;&gt;"LIGNE")),"",IFERROR(VLOOKUP(UPPER(TRIM(V503)),AP4:AS49,2,FALSE),""))</f>
        <v/>
      </c>
      <c r="AG503" s="49" t="str">
        <f>IF(NOT(AND(LEFT(R503,1)="L",R503&lt;&gt;"LIGNE")),"",IFERROR(VLOOKUP(UPPER(TRIM(V503)),AP4:AS49,3,FALSE),""))</f>
        <v/>
      </c>
      <c r="AH503" s="49" t="str">
        <f t="shared" si="97"/>
        <v/>
      </c>
      <c r="AI503" s="49" t="str">
        <f t="shared" si="101"/>
        <v/>
      </c>
      <c r="AJ503" s="49" t="str">
        <f t="shared" si="102"/>
        <v/>
      </c>
      <c r="AK503" s="40" t="str">
        <f>IF(R503="RECETTE","",IF(R503="PRINCIPAL AUTEUR",IF(OR(S503="",T503="",V503="",W503="",S503=0),"",IFERROR(IF(OR(VLOOKUP(UPPER(TRIM(SUBSTITUTE(T503,CHAR(160)," "))),AP4:AS49,2,FALSE)&lt;&gt;VLOOKUP(UPPER(TRIM(SUBSTITUTE(W503,CHAR(160)," "))),AP4:AS49,2,FALSE),AND(VLOOKUP(UPPER(TRIM(SUBSTITUTE(T503,CHAR(160)," "))),AP4:AS49,2,FALSE)="AUTRE",UPPER(TRIM(SUBSTITUTE(T503,CHAR(160)," ")))&lt;&gt;UPPER(TRIM(SUBSTITUTE(W503,CHAR(160)," "))))),"",(V503*VLOOKUP(UPPER(TRIM(SUBSTITUTE(W503,CHAR(160)," "))),AP4:AS49,3,FALSE))/(S503*VLOOKUP(UPPER(TRIM(SUBSTITUTE(T503,CHAR(160)," "))),AP4:AS49,3,FALSE))),"")),IFERROR(AK502,"")))</f>
        <v/>
      </c>
      <c r="AL503" s="40" t="str">
        <f t="shared" si="103"/>
        <v/>
      </c>
      <c r="AM503" s="50">
        <f t="shared" si="104"/>
        <v>0</v>
      </c>
      <c r="AN503" s="1"/>
      <c r="AO503" s="1"/>
      <c r="AP503" s="65" t="s">
        <v>456</v>
      </c>
      <c r="AQ503" s="1"/>
      <c r="AR503" s="1"/>
      <c r="AS503" s="1"/>
      <c r="BJ503" s="229">
        <v>1</v>
      </c>
    </row>
    <row r="504" spans="2:62" ht="20.100000000000001" customHeight="1" x14ac:dyDescent="0.25">
      <c r="B504" s="178">
        <f t="shared" si="105"/>
        <v>0</v>
      </c>
      <c r="C504" s="156"/>
      <c r="D504" s="157"/>
      <c r="E504" s="157"/>
      <c r="F504" s="157"/>
      <c r="G504" s="157"/>
      <c r="H504" s="157"/>
      <c r="I504" s="158"/>
      <c r="K504" s="255" t="str">
        <f t="shared" si="94"/>
        <v>►</v>
      </c>
      <c r="L504" s="341"/>
      <c r="M504" s="341"/>
      <c r="N504" s="341"/>
      <c r="O504" s="341"/>
      <c r="P504" s="341"/>
      <c r="Q504" s="1"/>
      <c r="R504" s="1"/>
      <c r="S504" s="77"/>
      <c r="T504" s="77"/>
      <c r="U504" s="77"/>
      <c r="V504" s="77"/>
      <c r="W504" s="1"/>
      <c r="X504" s="46" t="str">
        <f t="shared" si="98"/>
        <v/>
      </c>
      <c r="Y504" s="46" t="str">
        <f>IF(NOT(AND(LEFT(R504,1)="L",R504&lt;&gt;"LIGNE")),"",IF(UPPER(TRIM(W504))="QS","Qt. suffisante",IF(AJ504="","",IF(AF504="MASSE",IF(AJ504&gt;=1,"Kg","g"),IF(AF504="VOLUME",IF(AJ504&gt;=1,"L","cl"),IFERROR(VLOOKUP(UPPER(TRIM(V504)),AP4:AS49,4,FALSE),V504))))))</f>
        <v/>
      </c>
      <c r="Z504" s="78" t="str">
        <f t="shared" si="99"/>
        <v/>
      </c>
      <c r="AA504" s="45" t="str">
        <f>IF(NOT(AND(LEFT(R504,1)="L",R504&lt;&gt;"LIGNE")),"",IF(UPPER(TRIM(W504))="QS","Qt. suffisante",IF(AI504="","",IF(AF504="MASSE",IF(AI504&gt;=1,"Kg","g"),IF(AF504="VOLUME",IF(AI504&gt;=1,"L","cl"),IFERROR(VLOOKUP(UPPER(TRIM(V504)),AP4:AS49,4,FALSE),V504))))))</f>
        <v/>
      </c>
      <c r="AB504" s="47" t="str">
        <f t="shared" si="95"/>
        <v/>
      </c>
      <c r="AC504" s="47" t="str">
        <f t="shared" si="96"/>
        <v/>
      </c>
      <c r="AD504" s="47" t="str">
        <f t="shared" si="100"/>
        <v/>
      </c>
      <c r="AE504" s="1"/>
      <c r="AF504" s="48" t="str">
        <f>IF(NOT(AND(LEFT(R504,1)="L",R504&lt;&gt;"LIGNE")),"",IFERROR(VLOOKUP(UPPER(TRIM(V504)),AP4:AS49,2,FALSE),""))</f>
        <v/>
      </c>
      <c r="AG504" s="49" t="str">
        <f>IF(NOT(AND(LEFT(R504,1)="L",R504&lt;&gt;"LIGNE")),"",IFERROR(VLOOKUP(UPPER(TRIM(V504)),AP4:AS49,3,FALSE),""))</f>
        <v/>
      </c>
      <c r="AH504" s="49" t="str">
        <f t="shared" si="97"/>
        <v/>
      </c>
      <c r="AI504" s="49" t="str">
        <f t="shared" si="101"/>
        <v/>
      </c>
      <c r="AJ504" s="49" t="str">
        <f t="shared" si="102"/>
        <v/>
      </c>
      <c r="AK504" s="40" t="str">
        <f>IF(R504="RECETTE","",IF(R504="PRINCIPAL AUTEUR",IF(OR(S504="",T504="",V504="",W504="",S504=0),"",IFERROR(IF(OR(VLOOKUP(UPPER(TRIM(SUBSTITUTE(T504,CHAR(160)," "))),AP4:AS49,2,FALSE)&lt;&gt;VLOOKUP(UPPER(TRIM(SUBSTITUTE(W504,CHAR(160)," "))),AP4:AS49,2,FALSE),AND(VLOOKUP(UPPER(TRIM(SUBSTITUTE(T504,CHAR(160)," "))),AP4:AS49,2,FALSE)="AUTRE",UPPER(TRIM(SUBSTITUTE(T504,CHAR(160)," ")))&lt;&gt;UPPER(TRIM(SUBSTITUTE(W504,CHAR(160)," "))))),"",(V504*VLOOKUP(UPPER(TRIM(SUBSTITUTE(W504,CHAR(160)," "))),AP4:AS49,3,FALSE))/(S504*VLOOKUP(UPPER(TRIM(SUBSTITUTE(T504,CHAR(160)," "))),AP4:AS49,3,FALSE))),"")),IFERROR(AK503,"")))</f>
        <v/>
      </c>
      <c r="AL504" s="40" t="str">
        <f t="shared" si="103"/>
        <v/>
      </c>
      <c r="AM504" s="50">
        <f t="shared" si="104"/>
        <v>0</v>
      </c>
      <c r="AN504" s="1"/>
      <c r="AO504" s="1"/>
      <c r="AP504" s="65" t="s">
        <v>457</v>
      </c>
      <c r="AQ504" s="1"/>
      <c r="AR504" s="1"/>
      <c r="AS504" s="1"/>
      <c r="BJ504" s="229">
        <v>1</v>
      </c>
    </row>
    <row r="505" spans="2:62" ht="20.100000000000001" customHeight="1" x14ac:dyDescent="0.25">
      <c r="B505" s="178">
        <f t="shared" si="105"/>
        <v>0</v>
      </c>
      <c r="C505" s="156"/>
      <c r="D505" s="157"/>
      <c r="E505" s="157"/>
      <c r="F505" s="157"/>
      <c r="G505" s="157"/>
      <c r="H505" s="157"/>
      <c r="I505" s="158"/>
      <c r="K505" s="255" t="str">
        <f t="shared" si="94"/>
        <v>►</v>
      </c>
      <c r="L505" s="341"/>
      <c r="M505" s="341"/>
      <c r="N505" s="341"/>
      <c r="O505" s="341"/>
      <c r="P505" s="341"/>
      <c r="Q505" s="1"/>
      <c r="R505" s="1"/>
      <c r="S505" s="77"/>
      <c r="T505" s="77"/>
      <c r="U505" s="77"/>
      <c r="V505" s="77"/>
      <c r="W505" s="1"/>
      <c r="X505" s="46" t="str">
        <f t="shared" si="98"/>
        <v/>
      </c>
      <c r="Y505" s="46" t="str">
        <f>IF(NOT(AND(LEFT(R505,1)="L",R505&lt;&gt;"LIGNE")),"",IF(UPPER(TRIM(W505))="QS","Qt. suffisante",IF(AJ505="","",IF(AF505="MASSE",IF(AJ505&gt;=1,"Kg","g"),IF(AF505="VOLUME",IF(AJ505&gt;=1,"L","cl"),IFERROR(VLOOKUP(UPPER(TRIM(V505)),AP4:AS49,4,FALSE),V505))))))</f>
        <v/>
      </c>
      <c r="Z505" s="78" t="str">
        <f t="shared" si="99"/>
        <v/>
      </c>
      <c r="AA505" s="45" t="str">
        <f>IF(NOT(AND(LEFT(R505,1)="L",R505&lt;&gt;"LIGNE")),"",IF(UPPER(TRIM(W505))="QS","Qt. suffisante",IF(AI505="","",IF(AF505="MASSE",IF(AI505&gt;=1,"Kg","g"),IF(AF505="VOLUME",IF(AI505&gt;=1,"L","cl"),IFERROR(VLOOKUP(UPPER(TRIM(V505)),AP4:AS49,4,FALSE),V505))))))</f>
        <v/>
      </c>
      <c r="AB505" s="47" t="str">
        <f t="shared" si="95"/>
        <v/>
      </c>
      <c r="AC505" s="47" t="str">
        <f t="shared" si="96"/>
        <v/>
      </c>
      <c r="AD505" s="47" t="str">
        <f t="shared" si="100"/>
        <v/>
      </c>
      <c r="AE505" s="1"/>
      <c r="AF505" s="48" t="str">
        <f>IF(NOT(AND(LEFT(R505,1)="L",R505&lt;&gt;"LIGNE")),"",IFERROR(VLOOKUP(UPPER(TRIM(V505)),AP4:AS49,2,FALSE),""))</f>
        <v/>
      </c>
      <c r="AG505" s="49" t="str">
        <f>IF(NOT(AND(LEFT(R505,1)="L",R505&lt;&gt;"LIGNE")),"",IFERROR(VLOOKUP(UPPER(TRIM(V505)),AP4:AS49,3,FALSE),""))</f>
        <v/>
      </c>
      <c r="AH505" s="49" t="str">
        <f t="shared" si="97"/>
        <v/>
      </c>
      <c r="AI505" s="49" t="str">
        <f t="shared" si="101"/>
        <v/>
      </c>
      <c r="AJ505" s="49" t="str">
        <f t="shared" si="102"/>
        <v/>
      </c>
      <c r="AK505" s="40" t="str">
        <f>IF(R505="RECETTE","",IF(R505="PRINCIPAL AUTEUR",IF(OR(S505="",T505="",V505="",W505="",S505=0),"",IFERROR(IF(OR(VLOOKUP(UPPER(TRIM(SUBSTITUTE(T505,CHAR(160)," "))),AP4:AS49,2,FALSE)&lt;&gt;VLOOKUP(UPPER(TRIM(SUBSTITUTE(W505,CHAR(160)," "))),AP4:AS49,2,FALSE),AND(VLOOKUP(UPPER(TRIM(SUBSTITUTE(T505,CHAR(160)," "))),AP4:AS49,2,FALSE)="AUTRE",UPPER(TRIM(SUBSTITUTE(T505,CHAR(160)," ")))&lt;&gt;UPPER(TRIM(SUBSTITUTE(W505,CHAR(160)," "))))),"",(V505*VLOOKUP(UPPER(TRIM(SUBSTITUTE(W505,CHAR(160)," "))),AP4:AS49,3,FALSE))/(S505*VLOOKUP(UPPER(TRIM(SUBSTITUTE(T505,CHAR(160)," "))),AP4:AS49,3,FALSE))),"")),IFERROR(AK504,"")))</f>
        <v/>
      </c>
      <c r="AL505" s="40" t="str">
        <f t="shared" si="103"/>
        <v/>
      </c>
      <c r="AM505" s="50">
        <f t="shared" si="104"/>
        <v>0</v>
      </c>
      <c r="AN505" s="1"/>
      <c r="AO505" s="1"/>
      <c r="AP505" s="65" t="s">
        <v>450</v>
      </c>
      <c r="AQ505" s="1"/>
      <c r="AR505" s="1"/>
      <c r="AS505" s="1"/>
      <c r="BJ505" s="229">
        <v>1</v>
      </c>
    </row>
    <row r="506" spans="2:62" ht="20.100000000000001" customHeight="1" x14ac:dyDescent="0.25">
      <c r="B506" s="178">
        <f t="shared" si="105"/>
        <v>0</v>
      </c>
      <c r="C506" s="156"/>
      <c r="D506" s="157"/>
      <c r="E506" s="157"/>
      <c r="F506" s="157"/>
      <c r="G506" s="157"/>
      <c r="H506" s="157"/>
      <c r="I506" s="158"/>
      <c r="K506" s="255" t="str">
        <f t="shared" si="94"/>
        <v>►</v>
      </c>
      <c r="L506" s="341"/>
      <c r="M506" s="341"/>
      <c r="N506" s="341"/>
      <c r="O506" s="341"/>
      <c r="P506" s="341"/>
      <c r="Q506" s="1"/>
      <c r="R506" s="1"/>
      <c r="S506" s="77"/>
      <c r="T506" s="77"/>
      <c r="U506" s="77"/>
      <c r="V506" s="77"/>
      <c r="W506" s="1"/>
      <c r="X506" s="46" t="str">
        <f t="shared" si="98"/>
        <v/>
      </c>
      <c r="Y506" s="46" t="str">
        <f>IF(NOT(AND(LEFT(R506,1)="L",R506&lt;&gt;"LIGNE")),"",IF(UPPER(TRIM(W506))="QS","Qt. suffisante",IF(AJ506="","",IF(AF506="MASSE",IF(AJ506&gt;=1,"Kg","g"),IF(AF506="VOLUME",IF(AJ506&gt;=1,"L","cl"),IFERROR(VLOOKUP(UPPER(TRIM(V506)),AP4:AS49,4,FALSE),V506))))))</f>
        <v/>
      </c>
      <c r="Z506" s="78" t="str">
        <f t="shared" si="99"/>
        <v/>
      </c>
      <c r="AA506" s="45" t="str">
        <f>IF(NOT(AND(LEFT(R506,1)="L",R506&lt;&gt;"LIGNE")),"",IF(UPPER(TRIM(W506))="QS","Qt. suffisante",IF(AI506="","",IF(AF506="MASSE",IF(AI506&gt;=1,"Kg","g"),IF(AF506="VOLUME",IF(AI506&gt;=1,"L","cl"),IFERROR(VLOOKUP(UPPER(TRIM(V506)),AP4:AS49,4,FALSE),V506))))))</f>
        <v/>
      </c>
      <c r="AB506" s="47" t="str">
        <f t="shared" si="95"/>
        <v/>
      </c>
      <c r="AC506" s="47" t="str">
        <f t="shared" si="96"/>
        <v/>
      </c>
      <c r="AD506" s="47" t="str">
        <f t="shared" si="100"/>
        <v/>
      </c>
      <c r="AE506" s="1"/>
      <c r="AF506" s="48" t="str">
        <f>IF(NOT(AND(LEFT(R506,1)="L",R506&lt;&gt;"LIGNE")),"",IFERROR(VLOOKUP(UPPER(TRIM(V506)),AP4:AS49,2,FALSE),""))</f>
        <v/>
      </c>
      <c r="AG506" s="49" t="str">
        <f>IF(NOT(AND(LEFT(R506,1)="L",R506&lt;&gt;"LIGNE")),"",IFERROR(VLOOKUP(UPPER(TRIM(V506)),AP4:AS49,3,FALSE),""))</f>
        <v/>
      </c>
      <c r="AH506" s="49" t="str">
        <f t="shared" si="97"/>
        <v/>
      </c>
      <c r="AI506" s="49" t="str">
        <f t="shared" si="101"/>
        <v/>
      </c>
      <c r="AJ506" s="49" t="str">
        <f t="shared" si="102"/>
        <v/>
      </c>
      <c r="AK506" s="40" t="str">
        <f>IF(R506="RECETTE","",IF(R506="PRINCIPAL AUTEUR",IF(OR(S506="",T506="",V506="",W506="",S506=0),"",IFERROR(IF(OR(VLOOKUP(UPPER(TRIM(SUBSTITUTE(T506,CHAR(160)," "))),AP4:AS49,2,FALSE)&lt;&gt;VLOOKUP(UPPER(TRIM(SUBSTITUTE(W506,CHAR(160)," "))),AP4:AS49,2,FALSE),AND(VLOOKUP(UPPER(TRIM(SUBSTITUTE(T506,CHAR(160)," "))),AP4:AS49,2,FALSE)="AUTRE",UPPER(TRIM(SUBSTITUTE(T506,CHAR(160)," ")))&lt;&gt;UPPER(TRIM(SUBSTITUTE(W506,CHAR(160)," "))))),"",(V506*VLOOKUP(UPPER(TRIM(SUBSTITUTE(W506,CHAR(160)," "))),AP4:AS49,3,FALSE))/(S506*VLOOKUP(UPPER(TRIM(SUBSTITUTE(T506,CHAR(160)," "))),AP4:AS49,3,FALSE))),"")),IFERROR(AK505,"")))</f>
        <v/>
      </c>
      <c r="AL506" s="40" t="str">
        <f t="shared" si="103"/>
        <v/>
      </c>
      <c r="AM506" s="50">
        <f t="shared" si="104"/>
        <v>0</v>
      </c>
      <c r="AN506" s="1"/>
      <c r="AO506" s="1"/>
      <c r="AP506" s="65" t="s">
        <v>451</v>
      </c>
      <c r="AQ506" s="1"/>
      <c r="AR506" s="1"/>
      <c r="AS506" s="1"/>
      <c r="BJ506" s="229">
        <v>1</v>
      </c>
    </row>
    <row r="507" spans="2:62" ht="20.100000000000001" customHeight="1" x14ac:dyDescent="0.25">
      <c r="B507" s="178">
        <f t="shared" si="105"/>
        <v>0</v>
      </c>
      <c r="C507" s="156"/>
      <c r="D507" s="157"/>
      <c r="E507" s="157"/>
      <c r="F507" s="157"/>
      <c r="G507" s="157"/>
      <c r="H507" s="157"/>
      <c r="I507" s="158"/>
      <c r="K507" s="255" t="str">
        <f t="shared" si="94"/>
        <v>►</v>
      </c>
      <c r="L507" s="341"/>
      <c r="M507" s="341"/>
      <c r="N507" s="341"/>
      <c r="O507" s="341"/>
      <c r="P507" s="341"/>
      <c r="Q507" s="1"/>
      <c r="R507" s="1"/>
      <c r="S507" s="77"/>
      <c r="T507" s="77"/>
      <c r="U507" s="77"/>
      <c r="V507" s="77"/>
      <c r="W507" s="1"/>
      <c r="X507" s="46" t="str">
        <f t="shared" si="98"/>
        <v/>
      </c>
      <c r="Y507" s="46" t="str">
        <f>IF(NOT(AND(LEFT(R507,1)="L",R507&lt;&gt;"LIGNE")),"",IF(UPPER(TRIM(W507))="QS","Qt. suffisante",IF(AJ507="","",IF(AF507="MASSE",IF(AJ507&gt;=1,"Kg","g"),IF(AF507="VOLUME",IF(AJ507&gt;=1,"L","cl"),IFERROR(VLOOKUP(UPPER(TRIM(V507)),AP4:AS49,4,FALSE),V507))))))</f>
        <v/>
      </c>
      <c r="Z507" s="78" t="str">
        <f t="shared" si="99"/>
        <v/>
      </c>
      <c r="AA507" s="45" t="str">
        <f>IF(NOT(AND(LEFT(R507,1)="L",R507&lt;&gt;"LIGNE")),"",IF(UPPER(TRIM(W507))="QS","Qt. suffisante",IF(AI507="","",IF(AF507="MASSE",IF(AI507&gt;=1,"Kg","g"),IF(AF507="VOLUME",IF(AI507&gt;=1,"L","cl"),IFERROR(VLOOKUP(UPPER(TRIM(V507)),AP4:AS49,4,FALSE),V507))))))</f>
        <v/>
      </c>
      <c r="AB507" s="47" t="str">
        <f t="shared" si="95"/>
        <v/>
      </c>
      <c r="AC507" s="47" t="str">
        <f t="shared" si="96"/>
        <v/>
      </c>
      <c r="AD507" s="47" t="str">
        <f t="shared" si="100"/>
        <v/>
      </c>
      <c r="AE507" s="1"/>
      <c r="AF507" s="48" t="str">
        <f>IF(NOT(AND(LEFT(R507,1)="L",R507&lt;&gt;"LIGNE")),"",IFERROR(VLOOKUP(UPPER(TRIM(V507)),AP4:AS49,2,FALSE),""))</f>
        <v/>
      </c>
      <c r="AG507" s="49" t="str">
        <f>IF(NOT(AND(LEFT(R507,1)="L",R507&lt;&gt;"LIGNE")),"",IFERROR(VLOOKUP(UPPER(TRIM(V507)),AP4:AS49,3,FALSE),""))</f>
        <v/>
      </c>
      <c r="AH507" s="49" t="str">
        <f t="shared" si="97"/>
        <v/>
      </c>
      <c r="AI507" s="49" t="str">
        <f t="shared" si="101"/>
        <v/>
      </c>
      <c r="AJ507" s="49" t="str">
        <f t="shared" si="102"/>
        <v/>
      </c>
      <c r="AK507" s="40" t="str">
        <f>IF(R507="RECETTE","",IF(R507="PRINCIPAL AUTEUR",IF(OR(S507="",T507="",V507="",W507="",S507=0),"",IFERROR(IF(OR(VLOOKUP(UPPER(TRIM(SUBSTITUTE(T507,CHAR(160)," "))),AP4:AS49,2,FALSE)&lt;&gt;VLOOKUP(UPPER(TRIM(SUBSTITUTE(W507,CHAR(160)," "))),AP4:AS49,2,FALSE),AND(VLOOKUP(UPPER(TRIM(SUBSTITUTE(T507,CHAR(160)," "))),AP4:AS49,2,FALSE)="AUTRE",UPPER(TRIM(SUBSTITUTE(T507,CHAR(160)," ")))&lt;&gt;UPPER(TRIM(SUBSTITUTE(W507,CHAR(160)," "))))),"",(V507*VLOOKUP(UPPER(TRIM(SUBSTITUTE(W507,CHAR(160)," "))),AP4:AS49,3,FALSE))/(S507*VLOOKUP(UPPER(TRIM(SUBSTITUTE(T507,CHAR(160)," "))),AP4:AS49,3,FALSE))),"")),IFERROR(AK506,"")))</f>
        <v/>
      </c>
      <c r="AL507" s="40" t="str">
        <f t="shared" si="103"/>
        <v/>
      </c>
      <c r="AM507" s="50">
        <f t="shared" si="104"/>
        <v>0</v>
      </c>
      <c r="AN507" s="1"/>
      <c r="AO507" s="1"/>
      <c r="AP507" s="65" t="s">
        <v>452</v>
      </c>
      <c r="AQ507" s="1"/>
      <c r="AR507" s="1"/>
      <c r="AS507" s="1"/>
      <c r="BJ507" s="229">
        <v>1</v>
      </c>
    </row>
    <row r="508" spans="2:62" ht="20.100000000000001" customHeight="1" x14ac:dyDescent="0.25">
      <c r="B508" s="178">
        <f t="shared" si="105"/>
        <v>0</v>
      </c>
      <c r="C508" s="156"/>
      <c r="D508" s="157"/>
      <c r="E508" s="157"/>
      <c r="F508" s="157"/>
      <c r="G508" s="157"/>
      <c r="H508" s="157"/>
      <c r="I508" s="158"/>
      <c r="K508" s="255" t="str">
        <f t="shared" si="94"/>
        <v>►</v>
      </c>
      <c r="L508" s="341"/>
      <c r="M508" s="341"/>
      <c r="N508" s="341"/>
      <c r="O508" s="341"/>
      <c r="P508" s="341"/>
      <c r="Q508" s="1"/>
      <c r="R508" s="1"/>
      <c r="S508" s="77"/>
      <c r="T508" s="77"/>
      <c r="U508" s="77"/>
      <c r="V508" s="77"/>
      <c r="W508" s="1"/>
      <c r="X508" s="46" t="str">
        <f t="shared" si="98"/>
        <v/>
      </c>
      <c r="Y508" s="46" t="str">
        <f>IF(NOT(AND(LEFT(R508,1)="L",R508&lt;&gt;"LIGNE")),"",IF(UPPER(TRIM(W508))="QS","Qt. suffisante",IF(AJ508="","",IF(AF508="MASSE",IF(AJ508&gt;=1,"Kg","g"),IF(AF508="VOLUME",IF(AJ508&gt;=1,"L","cl"),IFERROR(VLOOKUP(UPPER(TRIM(V508)),AP4:AS49,4,FALSE),V508))))))</f>
        <v/>
      </c>
      <c r="Z508" s="78" t="str">
        <f t="shared" si="99"/>
        <v/>
      </c>
      <c r="AA508" s="45" t="str">
        <f>IF(NOT(AND(LEFT(R508,1)="L",R508&lt;&gt;"LIGNE")),"",IF(UPPER(TRIM(W508))="QS","Qt. suffisante",IF(AI508="","",IF(AF508="MASSE",IF(AI508&gt;=1,"Kg","g"),IF(AF508="VOLUME",IF(AI508&gt;=1,"L","cl"),IFERROR(VLOOKUP(UPPER(TRIM(V508)),AP4:AS49,4,FALSE),V508))))))</f>
        <v/>
      </c>
      <c r="AB508" s="47" t="str">
        <f t="shared" si="95"/>
        <v/>
      </c>
      <c r="AC508" s="47" t="str">
        <f t="shared" si="96"/>
        <v/>
      </c>
      <c r="AD508" s="47" t="str">
        <f t="shared" si="100"/>
        <v/>
      </c>
      <c r="AE508" s="1"/>
      <c r="AF508" s="48" t="str">
        <f>IF(NOT(AND(LEFT(R508,1)="L",R508&lt;&gt;"LIGNE")),"",IFERROR(VLOOKUP(UPPER(TRIM(V508)),AP4:AS49,2,FALSE),""))</f>
        <v/>
      </c>
      <c r="AG508" s="49" t="str">
        <f>IF(NOT(AND(LEFT(R508,1)="L",R508&lt;&gt;"LIGNE")),"",IFERROR(VLOOKUP(UPPER(TRIM(V508)),AP4:AS49,3,FALSE),""))</f>
        <v/>
      </c>
      <c r="AH508" s="49" t="str">
        <f t="shared" si="97"/>
        <v/>
      </c>
      <c r="AI508" s="49" t="str">
        <f t="shared" si="101"/>
        <v/>
      </c>
      <c r="AJ508" s="49" t="str">
        <f t="shared" si="102"/>
        <v/>
      </c>
      <c r="AK508" s="40" t="str">
        <f>IF(R508="RECETTE","",IF(R508="PRINCIPAL AUTEUR",IF(OR(S508="",T508="",V508="",W508="",S508=0),"",IFERROR(IF(OR(VLOOKUP(UPPER(TRIM(SUBSTITUTE(T508,CHAR(160)," "))),AP4:AS49,2,FALSE)&lt;&gt;VLOOKUP(UPPER(TRIM(SUBSTITUTE(W508,CHAR(160)," "))),AP4:AS49,2,FALSE),AND(VLOOKUP(UPPER(TRIM(SUBSTITUTE(T508,CHAR(160)," "))),AP4:AS49,2,FALSE)="AUTRE",UPPER(TRIM(SUBSTITUTE(T508,CHAR(160)," ")))&lt;&gt;UPPER(TRIM(SUBSTITUTE(W508,CHAR(160)," "))))),"",(V508*VLOOKUP(UPPER(TRIM(SUBSTITUTE(W508,CHAR(160)," "))),AP4:AS49,3,FALSE))/(S508*VLOOKUP(UPPER(TRIM(SUBSTITUTE(T508,CHAR(160)," "))),AP4:AS49,3,FALSE))),"")),IFERROR(AK507,"")))</f>
        <v/>
      </c>
      <c r="AL508" s="40" t="str">
        <f t="shared" si="103"/>
        <v/>
      </c>
      <c r="AM508" s="50">
        <f t="shared" si="104"/>
        <v>0</v>
      </c>
      <c r="AN508" s="1"/>
      <c r="AO508" s="1"/>
      <c r="AP508" s="65" t="s">
        <v>453</v>
      </c>
      <c r="AQ508" s="1"/>
      <c r="AR508" s="1"/>
      <c r="AS508" s="1"/>
      <c r="BJ508" s="229">
        <v>1</v>
      </c>
    </row>
    <row r="509" spans="2:62" ht="20.100000000000001" customHeight="1" x14ac:dyDescent="0.25">
      <c r="B509" s="178">
        <f t="shared" si="105"/>
        <v>0</v>
      </c>
      <c r="C509" s="156"/>
      <c r="D509" s="157"/>
      <c r="E509" s="157"/>
      <c r="F509" s="157"/>
      <c r="G509" s="157"/>
      <c r="H509" s="157"/>
      <c r="I509" s="158"/>
      <c r="K509" s="255" t="str">
        <f t="shared" ref="K509:K572" si="106">IF(OR(S509&lt;&gt;"",T509&lt;&gt;"",U509&lt;&gt;"",V509&lt;&gt;""),"A","►")</f>
        <v>►</v>
      </c>
      <c r="L509" s="341"/>
      <c r="M509" s="341"/>
      <c r="N509" s="341"/>
      <c r="O509" s="341"/>
      <c r="P509" s="341"/>
      <c r="Q509" s="1"/>
      <c r="R509" s="1"/>
      <c r="S509" s="77"/>
      <c r="T509" s="77"/>
      <c r="U509" s="77"/>
      <c r="V509" s="77"/>
      <c r="W509" s="1"/>
      <c r="X509" s="46" t="str">
        <f t="shared" si="98"/>
        <v/>
      </c>
      <c r="Y509" s="46" t="str">
        <f>IF(NOT(AND(LEFT(R509,1)="L",R509&lt;&gt;"LIGNE")),"",IF(UPPER(TRIM(W509))="QS","Qt. suffisante",IF(AJ509="","",IF(AF509="MASSE",IF(AJ509&gt;=1,"Kg","g"),IF(AF509="VOLUME",IF(AJ509&gt;=1,"L","cl"),IFERROR(VLOOKUP(UPPER(TRIM(V509)),AP4:AS49,4,FALSE),V509))))))</f>
        <v/>
      </c>
      <c r="Z509" s="78" t="str">
        <f t="shared" si="99"/>
        <v/>
      </c>
      <c r="AA509" s="45" t="str">
        <f>IF(NOT(AND(LEFT(R509,1)="L",R509&lt;&gt;"LIGNE")),"",IF(UPPER(TRIM(W509))="QS","Qt. suffisante",IF(AI509="","",IF(AF509="MASSE",IF(AI509&gt;=1,"Kg","g"),IF(AF509="VOLUME",IF(AI509&gt;=1,"L","cl"),IFERROR(VLOOKUP(UPPER(TRIM(V509)),AP4:AS49,4,FALSE),V509))))))</f>
        <v/>
      </c>
      <c r="AB509" s="47" t="str">
        <f t="shared" ref="AB509:AB572" si="107">IF(R509="PRINCIPAL AUTEUR",IF(OR(S509="",T509="",V509="",W509=""),"À COMPLÉTER",IF(OR(AC509="",AD509=""),"UNITÉ ?",IF(OR(AC509&lt;&gt;AD509,AND(AC509="AUTRE",UPPER(TRIM(SUBSTITUTE(T509,CHAR(160)," ")))&lt;&gt;UPPER(TRIM(SUBSTITUTE(W509,CHAR(160)," "))))),"UNITÉS INCOMPATIBLES","OK"))),IF(NOT(AND(LEFT(R509,1)="L",R509&lt;&gt;"LIGNE")),"",IF(AND(W509&lt;&gt;"",UPPER(TRIM(W509))&lt;&gt;"F",UPPER(TRIM(W509))&lt;&gt;"QS"),"RÈGLE ?",IF(UPPER(TRIM(W509))="QS","OK",IF(NOT(ISNUMBER(U509)),"QUANTITÉ ?",IF(V509="","UNITÉ ?",IF(COUNTIF($AP$4:$AP$49,UPPER(TRIM(V509)))=0,"UNITÉ ?","OK")))))))</f>
        <v/>
      </c>
      <c r="AC509" s="47" t="str">
        <f t="shared" ref="AC509:AC572" si="108">IF(R509&lt;&gt;"PRINCIPAL AUTEUR","",IFERROR(VLOOKUP(UPPER(TRIM(SUBSTITUTE(T509,CHAR(160)," "))),$AP$4:$AS$49,2,FALSE),""))</f>
        <v/>
      </c>
      <c r="AD509" s="47" t="str">
        <f t="shared" si="100"/>
        <v/>
      </c>
      <c r="AE509" s="1"/>
      <c r="AF509" s="48" t="str">
        <f>IF(NOT(AND(LEFT(R509,1)="L",R509&lt;&gt;"LIGNE")),"",IFERROR(VLOOKUP(UPPER(TRIM(V509)),AP4:AS49,2,FALSE),""))</f>
        <v/>
      </c>
      <c r="AG509" s="49" t="str">
        <f>IF(NOT(AND(LEFT(R509,1)="L",R509&lt;&gt;"LIGNE")),"",IFERROR(VLOOKUP(UPPER(TRIM(V509)),AP4:AS49,3,FALSE),""))</f>
        <v/>
      </c>
      <c r="AH509" s="49" t="str">
        <f t="shared" ref="AH509:AH572" si="109">IF(NOT(AND(LEFT(R509,1)="L",R509&lt;&gt;"LIGNE")),"",IF(UPPER(TRIM(W509))="QS","",IF(OR(T509="",U509="",AG509=""),"",U509*AG509)))</f>
        <v/>
      </c>
      <c r="AI509" s="49" t="str">
        <f t="shared" si="101"/>
        <v/>
      </c>
      <c r="AJ509" s="49" t="str">
        <f t="shared" si="102"/>
        <v/>
      </c>
      <c r="AK509" s="40" t="str">
        <f>IF(R509="RECETTE","",IF(R509="PRINCIPAL AUTEUR",IF(OR(S509="",T509="",V509="",W509="",S509=0),"",IFERROR(IF(OR(VLOOKUP(UPPER(TRIM(SUBSTITUTE(T509,CHAR(160)," "))),AP4:AS49,2,FALSE)&lt;&gt;VLOOKUP(UPPER(TRIM(SUBSTITUTE(W509,CHAR(160)," "))),AP4:AS49,2,FALSE),AND(VLOOKUP(UPPER(TRIM(SUBSTITUTE(T509,CHAR(160)," "))),AP4:AS49,2,FALSE)="AUTRE",UPPER(TRIM(SUBSTITUTE(T509,CHAR(160)," ")))&lt;&gt;UPPER(TRIM(SUBSTITUTE(W509,CHAR(160)," "))))),"",(V509*VLOOKUP(UPPER(TRIM(SUBSTITUTE(W509,CHAR(160)," "))),AP4:AS49,3,FALSE))/(S509*VLOOKUP(UPPER(TRIM(SUBSTITUTE(T509,CHAR(160)," "))),AP4:AS49,3,FALSE))),"")),IFERROR(AK508,"")))</f>
        <v/>
      </c>
      <c r="AL509" s="40" t="str">
        <f t="shared" si="103"/>
        <v/>
      </c>
      <c r="AM509" s="50">
        <f t="shared" si="104"/>
        <v>0</v>
      </c>
      <c r="AN509" s="1"/>
      <c r="AO509" s="1"/>
      <c r="AP509" s="65" t="s">
        <v>458</v>
      </c>
      <c r="AQ509" s="1"/>
      <c r="AR509" s="1"/>
      <c r="AS509" s="1"/>
      <c r="BJ509" s="229">
        <v>1</v>
      </c>
    </row>
    <row r="510" spans="2:62" ht="20.100000000000001" customHeight="1" x14ac:dyDescent="0.25">
      <c r="B510" s="178">
        <f t="shared" si="105"/>
        <v>0</v>
      </c>
      <c r="C510" s="156"/>
      <c r="D510" s="157"/>
      <c r="E510" s="157"/>
      <c r="F510" s="157"/>
      <c r="G510" s="157"/>
      <c r="H510" s="157"/>
      <c r="I510" s="158"/>
      <c r="K510" s="255" t="str">
        <f t="shared" si="106"/>
        <v>►</v>
      </c>
      <c r="L510" s="341"/>
      <c r="M510" s="341"/>
      <c r="N510" s="341"/>
      <c r="O510" s="341"/>
      <c r="P510" s="341"/>
      <c r="Q510" s="1"/>
      <c r="R510" s="1"/>
      <c r="S510" s="77"/>
      <c r="T510" s="77"/>
      <c r="U510" s="77"/>
      <c r="V510" s="77"/>
      <c r="W510" s="1"/>
      <c r="X510" s="46" t="str">
        <f t="shared" si="98"/>
        <v/>
      </c>
      <c r="Y510" s="46" t="str">
        <f>IF(NOT(AND(LEFT(R510,1)="L",R510&lt;&gt;"LIGNE")),"",IF(UPPER(TRIM(W510))="QS","Qt. suffisante",IF(AJ510="","",IF(AF510="MASSE",IF(AJ510&gt;=1,"Kg","g"),IF(AF510="VOLUME",IF(AJ510&gt;=1,"L","cl"),IFERROR(VLOOKUP(UPPER(TRIM(V510)),AP4:AS49,4,FALSE),V510))))))</f>
        <v/>
      </c>
      <c r="Z510" s="78" t="str">
        <f t="shared" si="99"/>
        <v/>
      </c>
      <c r="AA510" s="45" t="str">
        <f>IF(NOT(AND(LEFT(R510,1)="L",R510&lt;&gt;"LIGNE")),"",IF(UPPER(TRIM(W510))="QS","Qt. suffisante",IF(AI510="","",IF(AF510="MASSE",IF(AI510&gt;=1,"Kg","g"),IF(AF510="VOLUME",IF(AI510&gt;=1,"L","cl"),IFERROR(VLOOKUP(UPPER(TRIM(V510)),AP4:AS49,4,FALSE),V510))))))</f>
        <v/>
      </c>
      <c r="AB510" s="47" t="str">
        <f t="shared" si="107"/>
        <v/>
      </c>
      <c r="AC510" s="47" t="str">
        <f t="shared" si="108"/>
        <v/>
      </c>
      <c r="AD510" s="47" t="str">
        <f t="shared" si="100"/>
        <v/>
      </c>
      <c r="AE510" s="1"/>
      <c r="AF510" s="48" t="str">
        <f>IF(NOT(AND(LEFT(R510,1)="L",R510&lt;&gt;"LIGNE")),"",IFERROR(VLOOKUP(UPPER(TRIM(V510)),AP4:AS49,2,FALSE),""))</f>
        <v/>
      </c>
      <c r="AG510" s="49" t="str">
        <f>IF(NOT(AND(LEFT(R510,1)="L",R510&lt;&gt;"LIGNE")),"",IFERROR(VLOOKUP(UPPER(TRIM(V510)),AP4:AS49,3,FALSE),""))</f>
        <v/>
      </c>
      <c r="AH510" s="49" t="str">
        <f t="shared" si="109"/>
        <v/>
      </c>
      <c r="AI510" s="49" t="str">
        <f t="shared" si="101"/>
        <v/>
      </c>
      <c r="AJ510" s="49" t="str">
        <f t="shared" si="102"/>
        <v/>
      </c>
      <c r="AK510" s="40" t="str">
        <f>IF(R510="RECETTE","",IF(R510="PRINCIPAL AUTEUR",IF(OR(S510="",T510="",V510="",W510="",S510=0),"",IFERROR(IF(OR(VLOOKUP(UPPER(TRIM(SUBSTITUTE(T510,CHAR(160)," "))),AP4:AS49,2,FALSE)&lt;&gt;VLOOKUP(UPPER(TRIM(SUBSTITUTE(W510,CHAR(160)," "))),AP4:AS49,2,FALSE),AND(VLOOKUP(UPPER(TRIM(SUBSTITUTE(T510,CHAR(160)," "))),AP4:AS49,2,FALSE)="AUTRE",UPPER(TRIM(SUBSTITUTE(T510,CHAR(160)," ")))&lt;&gt;UPPER(TRIM(SUBSTITUTE(W510,CHAR(160)," "))))),"",(V510*VLOOKUP(UPPER(TRIM(SUBSTITUTE(W510,CHAR(160)," "))),AP4:AS49,3,FALSE))/(S510*VLOOKUP(UPPER(TRIM(SUBSTITUTE(T510,CHAR(160)," "))),AP4:AS49,3,FALSE))),"")),IFERROR(AK509,"")))</f>
        <v/>
      </c>
      <c r="AL510" s="40" t="str">
        <f t="shared" si="103"/>
        <v/>
      </c>
      <c r="AM510" s="50">
        <f t="shared" si="104"/>
        <v>0</v>
      </c>
      <c r="AN510" s="1"/>
      <c r="AO510" s="1"/>
      <c r="AP510" s="65" t="s">
        <v>459</v>
      </c>
      <c r="AQ510" s="1"/>
      <c r="AR510" s="1"/>
      <c r="AS510" s="1"/>
      <c r="BJ510" s="229">
        <v>1</v>
      </c>
    </row>
    <row r="511" spans="2:62" ht="20.100000000000001" customHeight="1" x14ac:dyDescent="0.25">
      <c r="B511" s="178">
        <f t="shared" si="105"/>
        <v>0</v>
      </c>
      <c r="C511" s="156"/>
      <c r="D511" s="157"/>
      <c r="E511" s="157"/>
      <c r="F511" s="157"/>
      <c r="G511" s="157"/>
      <c r="H511" s="157"/>
      <c r="I511" s="158"/>
      <c r="K511" s="255" t="str">
        <f t="shared" si="106"/>
        <v>►</v>
      </c>
      <c r="L511" s="341"/>
      <c r="M511" s="341"/>
      <c r="N511" s="341"/>
      <c r="O511" s="341"/>
      <c r="P511" s="341"/>
      <c r="Q511" s="1"/>
      <c r="R511" s="1"/>
      <c r="S511" s="77"/>
      <c r="T511" s="77"/>
      <c r="U511" s="77"/>
      <c r="V511" s="77"/>
      <c r="W511" s="1"/>
      <c r="X511" s="46" t="str">
        <f t="shared" si="98"/>
        <v/>
      </c>
      <c r="Y511" s="46" t="str">
        <f>IF(NOT(AND(LEFT(R511,1)="L",R511&lt;&gt;"LIGNE")),"",IF(UPPER(TRIM(W511))="QS","Qt. suffisante",IF(AJ511="","",IF(AF511="MASSE",IF(AJ511&gt;=1,"Kg","g"),IF(AF511="VOLUME",IF(AJ511&gt;=1,"L","cl"),IFERROR(VLOOKUP(UPPER(TRIM(V511)),AP4:AS49,4,FALSE),V511))))))</f>
        <v/>
      </c>
      <c r="Z511" s="78" t="str">
        <f t="shared" si="99"/>
        <v/>
      </c>
      <c r="AA511" s="45" t="str">
        <f>IF(NOT(AND(LEFT(R511,1)="L",R511&lt;&gt;"LIGNE")),"",IF(UPPER(TRIM(W511))="QS","Qt. suffisante",IF(AI511="","",IF(AF511="MASSE",IF(AI511&gt;=1,"Kg","g"),IF(AF511="VOLUME",IF(AI511&gt;=1,"L","cl"),IFERROR(VLOOKUP(UPPER(TRIM(V511)),AP4:AS49,4,FALSE),V511))))))</f>
        <v/>
      </c>
      <c r="AB511" s="47" t="str">
        <f t="shared" si="107"/>
        <v/>
      </c>
      <c r="AC511" s="47" t="str">
        <f t="shared" si="108"/>
        <v/>
      </c>
      <c r="AD511" s="47" t="str">
        <f t="shared" si="100"/>
        <v/>
      </c>
      <c r="AE511" s="1"/>
      <c r="AF511" s="48" t="str">
        <f>IF(NOT(AND(LEFT(R511,1)="L",R511&lt;&gt;"LIGNE")),"",IFERROR(VLOOKUP(UPPER(TRIM(V511)),AP4:AS49,2,FALSE),""))</f>
        <v/>
      </c>
      <c r="AG511" s="49" t="str">
        <f>IF(NOT(AND(LEFT(R511,1)="L",R511&lt;&gt;"LIGNE")),"",IFERROR(VLOOKUP(UPPER(TRIM(V511)),AP4:AS49,3,FALSE),""))</f>
        <v/>
      </c>
      <c r="AH511" s="49" t="str">
        <f t="shared" si="109"/>
        <v/>
      </c>
      <c r="AI511" s="49" t="str">
        <f t="shared" si="101"/>
        <v/>
      </c>
      <c r="AJ511" s="49" t="str">
        <f t="shared" si="102"/>
        <v/>
      </c>
      <c r="AK511" s="40" t="str">
        <f>IF(R511="RECETTE","",IF(R511="PRINCIPAL AUTEUR",IF(OR(S511="",T511="",V511="",W511="",S511=0),"",IFERROR(IF(OR(VLOOKUP(UPPER(TRIM(SUBSTITUTE(T511,CHAR(160)," "))),AP4:AS49,2,FALSE)&lt;&gt;VLOOKUP(UPPER(TRIM(SUBSTITUTE(W511,CHAR(160)," "))),AP4:AS49,2,FALSE),AND(VLOOKUP(UPPER(TRIM(SUBSTITUTE(T511,CHAR(160)," "))),AP4:AS49,2,FALSE)="AUTRE",UPPER(TRIM(SUBSTITUTE(T511,CHAR(160)," ")))&lt;&gt;UPPER(TRIM(SUBSTITUTE(W511,CHAR(160)," "))))),"",(V511*VLOOKUP(UPPER(TRIM(SUBSTITUTE(W511,CHAR(160)," "))),AP4:AS49,3,FALSE))/(S511*VLOOKUP(UPPER(TRIM(SUBSTITUTE(T511,CHAR(160)," "))),AP4:AS49,3,FALSE))),"")),IFERROR(AK510,"")))</f>
        <v/>
      </c>
      <c r="AL511" s="40" t="str">
        <f t="shared" si="103"/>
        <v/>
      </c>
      <c r="AM511" s="50">
        <f t="shared" si="104"/>
        <v>0</v>
      </c>
      <c r="AN511" s="1"/>
      <c r="AO511" s="1"/>
      <c r="AP511" s="65" t="s">
        <v>460</v>
      </c>
      <c r="AQ511" s="1"/>
      <c r="AR511" s="1"/>
      <c r="AS511" s="1"/>
      <c r="BJ511" s="229">
        <v>1</v>
      </c>
    </row>
    <row r="512" spans="2:62" ht="20.100000000000001" customHeight="1" x14ac:dyDescent="0.25">
      <c r="B512" s="178">
        <f t="shared" si="105"/>
        <v>0</v>
      </c>
      <c r="C512" s="156"/>
      <c r="D512" s="157"/>
      <c r="E512" s="157"/>
      <c r="F512" s="157"/>
      <c r="G512" s="157"/>
      <c r="H512" s="157"/>
      <c r="I512" s="158"/>
      <c r="K512" s="255" t="str">
        <f t="shared" si="106"/>
        <v>►</v>
      </c>
      <c r="L512" s="341"/>
      <c r="M512" s="341"/>
      <c r="N512" s="341"/>
      <c r="O512" s="341"/>
      <c r="P512" s="341"/>
      <c r="Q512" s="1"/>
      <c r="R512" s="1"/>
      <c r="S512" s="77"/>
      <c r="T512" s="77"/>
      <c r="U512" s="77"/>
      <c r="V512" s="77"/>
      <c r="W512" s="1"/>
      <c r="X512" s="46" t="str">
        <f t="shared" si="98"/>
        <v/>
      </c>
      <c r="Y512" s="46" t="str">
        <f>IF(NOT(AND(LEFT(R512,1)="L",R512&lt;&gt;"LIGNE")),"",IF(UPPER(TRIM(W512))="QS","Qt. suffisante",IF(AJ512="","",IF(AF512="MASSE",IF(AJ512&gt;=1,"Kg","g"),IF(AF512="VOLUME",IF(AJ512&gt;=1,"L","cl"),IFERROR(VLOOKUP(UPPER(TRIM(V512)),AP4:AS49,4,FALSE),V512))))))</f>
        <v/>
      </c>
      <c r="Z512" s="78" t="str">
        <f t="shared" si="99"/>
        <v/>
      </c>
      <c r="AA512" s="45" t="str">
        <f>IF(NOT(AND(LEFT(R512,1)="L",R512&lt;&gt;"LIGNE")),"",IF(UPPER(TRIM(W512))="QS","Qt. suffisante",IF(AI512="","",IF(AF512="MASSE",IF(AI512&gt;=1,"Kg","g"),IF(AF512="VOLUME",IF(AI512&gt;=1,"L","cl"),IFERROR(VLOOKUP(UPPER(TRIM(V512)),AP4:AS49,4,FALSE),V512))))))</f>
        <v/>
      </c>
      <c r="AB512" s="47" t="str">
        <f t="shared" si="107"/>
        <v/>
      </c>
      <c r="AC512" s="47" t="str">
        <f t="shared" si="108"/>
        <v/>
      </c>
      <c r="AD512" s="47" t="str">
        <f t="shared" si="100"/>
        <v/>
      </c>
      <c r="AE512" s="1"/>
      <c r="AF512" s="48" t="str">
        <f>IF(NOT(AND(LEFT(R512,1)="L",R512&lt;&gt;"LIGNE")),"",IFERROR(VLOOKUP(UPPER(TRIM(V512)),AP4:AS49,2,FALSE),""))</f>
        <v/>
      </c>
      <c r="AG512" s="49" t="str">
        <f>IF(NOT(AND(LEFT(R512,1)="L",R512&lt;&gt;"LIGNE")),"",IFERROR(VLOOKUP(UPPER(TRIM(V512)),AP4:AS49,3,FALSE),""))</f>
        <v/>
      </c>
      <c r="AH512" s="49" t="str">
        <f t="shared" si="109"/>
        <v/>
      </c>
      <c r="AI512" s="49" t="str">
        <f t="shared" si="101"/>
        <v/>
      </c>
      <c r="AJ512" s="49" t="str">
        <f t="shared" si="102"/>
        <v/>
      </c>
      <c r="AK512" s="40" t="str">
        <f>IF(R512="RECETTE","",IF(R512="PRINCIPAL AUTEUR",IF(OR(S512="",T512="",V512="",W512="",S512=0),"",IFERROR(IF(OR(VLOOKUP(UPPER(TRIM(SUBSTITUTE(T512,CHAR(160)," "))),AP4:AS49,2,FALSE)&lt;&gt;VLOOKUP(UPPER(TRIM(SUBSTITUTE(W512,CHAR(160)," "))),AP4:AS49,2,FALSE),AND(VLOOKUP(UPPER(TRIM(SUBSTITUTE(T512,CHAR(160)," "))),AP4:AS49,2,FALSE)="AUTRE",UPPER(TRIM(SUBSTITUTE(T512,CHAR(160)," ")))&lt;&gt;UPPER(TRIM(SUBSTITUTE(W512,CHAR(160)," "))))),"",(V512*VLOOKUP(UPPER(TRIM(SUBSTITUTE(W512,CHAR(160)," "))),AP4:AS49,3,FALSE))/(S512*VLOOKUP(UPPER(TRIM(SUBSTITUTE(T512,CHAR(160)," "))),AP4:AS49,3,FALSE))),"")),IFERROR(AK511,"")))</f>
        <v/>
      </c>
      <c r="AL512" s="40" t="str">
        <f t="shared" si="103"/>
        <v/>
      </c>
      <c r="AM512" s="50">
        <f t="shared" si="104"/>
        <v>0</v>
      </c>
      <c r="AN512" s="1"/>
      <c r="AO512" s="1"/>
      <c r="AP512" s="65" t="s">
        <v>461</v>
      </c>
      <c r="AQ512" s="1"/>
      <c r="AR512" s="1"/>
      <c r="AS512" s="1"/>
      <c r="BJ512" s="229">
        <v>1</v>
      </c>
    </row>
    <row r="513" spans="2:62" ht="20.100000000000001" customHeight="1" x14ac:dyDescent="0.25">
      <c r="B513" s="178">
        <f t="shared" si="105"/>
        <v>0</v>
      </c>
      <c r="C513" s="156"/>
      <c r="D513" s="157"/>
      <c r="E513" s="157"/>
      <c r="F513" s="157"/>
      <c r="G513" s="157"/>
      <c r="H513" s="157"/>
      <c r="I513" s="158"/>
      <c r="K513" s="255" t="str">
        <f t="shared" si="106"/>
        <v>►</v>
      </c>
      <c r="L513" s="341"/>
      <c r="M513" s="341"/>
      <c r="N513" s="341"/>
      <c r="O513" s="341"/>
      <c r="P513" s="341"/>
      <c r="Q513" s="1"/>
      <c r="R513" s="1"/>
      <c r="S513" s="77"/>
      <c r="T513" s="77"/>
      <c r="U513" s="77"/>
      <c r="V513" s="77"/>
      <c r="W513" s="1"/>
      <c r="X513" s="46" t="str">
        <f t="shared" si="98"/>
        <v/>
      </c>
      <c r="Y513" s="46" t="str">
        <f>IF(NOT(AND(LEFT(R513,1)="L",R513&lt;&gt;"LIGNE")),"",IF(UPPER(TRIM(W513))="QS","Qt. suffisante",IF(AJ513="","",IF(AF513="MASSE",IF(AJ513&gt;=1,"Kg","g"),IF(AF513="VOLUME",IF(AJ513&gt;=1,"L","cl"),IFERROR(VLOOKUP(UPPER(TRIM(V513)),AP4:AS49,4,FALSE),V513))))))</f>
        <v/>
      </c>
      <c r="Z513" s="78" t="str">
        <f t="shared" si="99"/>
        <v/>
      </c>
      <c r="AA513" s="45" t="str">
        <f>IF(NOT(AND(LEFT(R513,1)="L",R513&lt;&gt;"LIGNE")),"",IF(UPPER(TRIM(W513))="QS","Qt. suffisante",IF(AI513="","",IF(AF513="MASSE",IF(AI513&gt;=1,"Kg","g"),IF(AF513="VOLUME",IF(AI513&gt;=1,"L","cl"),IFERROR(VLOOKUP(UPPER(TRIM(V513)),AP4:AS49,4,FALSE),V513))))))</f>
        <v/>
      </c>
      <c r="AB513" s="47" t="str">
        <f t="shared" si="107"/>
        <v/>
      </c>
      <c r="AC513" s="47" t="str">
        <f t="shared" si="108"/>
        <v/>
      </c>
      <c r="AD513" s="47" t="str">
        <f t="shared" si="100"/>
        <v/>
      </c>
      <c r="AE513" s="1"/>
      <c r="AF513" s="48" t="str">
        <f>IF(NOT(AND(LEFT(R513,1)="L",R513&lt;&gt;"LIGNE")),"",IFERROR(VLOOKUP(UPPER(TRIM(V513)),AP4:AS49,2,FALSE),""))</f>
        <v/>
      </c>
      <c r="AG513" s="49" t="str">
        <f>IF(NOT(AND(LEFT(R513,1)="L",R513&lt;&gt;"LIGNE")),"",IFERROR(VLOOKUP(UPPER(TRIM(V513)),AP4:AS49,3,FALSE),""))</f>
        <v/>
      </c>
      <c r="AH513" s="49" t="str">
        <f t="shared" si="109"/>
        <v/>
      </c>
      <c r="AI513" s="49" t="str">
        <f t="shared" si="101"/>
        <v/>
      </c>
      <c r="AJ513" s="49" t="str">
        <f t="shared" si="102"/>
        <v/>
      </c>
      <c r="AK513" s="40" t="str">
        <f>IF(R513="RECETTE","",IF(R513="PRINCIPAL AUTEUR",IF(OR(S513="",T513="",V513="",W513="",S513=0),"",IFERROR(IF(OR(VLOOKUP(UPPER(TRIM(SUBSTITUTE(T513,CHAR(160)," "))),AP4:AS49,2,FALSE)&lt;&gt;VLOOKUP(UPPER(TRIM(SUBSTITUTE(W513,CHAR(160)," "))),AP4:AS49,2,FALSE),AND(VLOOKUP(UPPER(TRIM(SUBSTITUTE(T513,CHAR(160)," "))),AP4:AS49,2,FALSE)="AUTRE",UPPER(TRIM(SUBSTITUTE(T513,CHAR(160)," ")))&lt;&gt;UPPER(TRIM(SUBSTITUTE(W513,CHAR(160)," "))))),"",(V513*VLOOKUP(UPPER(TRIM(SUBSTITUTE(W513,CHAR(160)," "))),AP4:AS49,3,FALSE))/(S513*VLOOKUP(UPPER(TRIM(SUBSTITUTE(T513,CHAR(160)," "))),AP4:AS49,3,FALSE))),"")),IFERROR(AK512,"")))</f>
        <v/>
      </c>
      <c r="AL513" s="40" t="str">
        <f t="shared" si="103"/>
        <v/>
      </c>
      <c r="AM513" s="50">
        <f t="shared" si="104"/>
        <v>0</v>
      </c>
      <c r="AN513" s="1"/>
      <c r="AO513" s="1"/>
      <c r="AP513" s="65" t="s">
        <v>462</v>
      </c>
      <c r="AQ513" s="1"/>
      <c r="AR513" s="1"/>
      <c r="AS513" s="1"/>
      <c r="BJ513" s="229">
        <v>1</v>
      </c>
    </row>
    <row r="514" spans="2:62" ht="20.100000000000001" customHeight="1" x14ac:dyDescent="0.25">
      <c r="B514" s="178">
        <f t="shared" si="105"/>
        <v>0</v>
      </c>
      <c r="C514" s="156"/>
      <c r="D514" s="157"/>
      <c r="E514" s="157"/>
      <c r="F514" s="157"/>
      <c r="G514" s="157"/>
      <c r="H514" s="157"/>
      <c r="I514" s="158"/>
      <c r="K514" s="255" t="str">
        <f t="shared" si="106"/>
        <v>►</v>
      </c>
      <c r="L514" s="341"/>
      <c r="M514" s="341"/>
      <c r="N514" s="341"/>
      <c r="O514" s="341"/>
      <c r="P514" s="341"/>
      <c r="Q514" s="1"/>
      <c r="R514" s="1"/>
      <c r="S514" s="77"/>
      <c r="T514" s="77"/>
      <c r="U514" s="77"/>
      <c r="V514" s="77"/>
      <c r="W514" s="1"/>
      <c r="X514" s="46" t="str">
        <f t="shared" si="98"/>
        <v/>
      </c>
      <c r="Y514" s="46" t="str">
        <f>IF(NOT(AND(LEFT(R514,1)="L",R514&lt;&gt;"LIGNE")),"",IF(UPPER(TRIM(W514))="QS","Qt. suffisante",IF(AJ514="","",IF(AF514="MASSE",IF(AJ514&gt;=1,"Kg","g"),IF(AF514="VOLUME",IF(AJ514&gt;=1,"L","cl"),IFERROR(VLOOKUP(UPPER(TRIM(V514)),AP4:AS49,4,FALSE),V514))))))</f>
        <v/>
      </c>
      <c r="Z514" s="78" t="str">
        <f t="shared" si="99"/>
        <v/>
      </c>
      <c r="AA514" s="45" t="str">
        <f>IF(NOT(AND(LEFT(R514,1)="L",R514&lt;&gt;"LIGNE")),"",IF(UPPER(TRIM(W514))="QS","Qt. suffisante",IF(AI514="","",IF(AF514="MASSE",IF(AI514&gt;=1,"Kg","g"),IF(AF514="VOLUME",IF(AI514&gt;=1,"L","cl"),IFERROR(VLOOKUP(UPPER(TRIM(V514)),AP4:AS49,4,FALSE),V514))))))</f>
        <v/>
      </c>
      <c r="AB514" s="47" t="str">
        <f t="shared" si="107"/>
        <v/>
      </c>
      <c r="AC514" s="47" t="str">
        <f t="shared" si="108"/>
        <v/>
      </c>
      <c r="AD514" s="47" t="str">
        <f t="shared" si="100"/>
        <v/>
      </c>
      <c r="AE514" s="1"/>
      <c r="AF514" s="48" t="str">
        <f>IF(NOT(AND(LEFT(R514,1)="L",R514&lt;&gt;"LIGNE")),"",IFERROR(VLOOKUP(UPPER(TRIM(V514)),AP4:AS49,2,FALSE),""))</f>
        <v/>
      </c>
      <c r="AG514" s="49" t="str">
        <f>IF(NOT(AND(LEFT(R514,1)="L",R514&lt;&gt;"LIGNE")),"",IFERROR(VLOOKUP(UPPER(TRIM(V514)),AP4:AS49,3,FALSE),""))</f>
        <v/>
      </c>
      <c r="AH514" s="49" t="str">
        <f t="shared" si="109"/>
        <v/>
      </c>
      <c r="AI514" s="49" t="str">
        <f t="shared" si="101"/>
        <v/>
      </c>
      <c r="AJ514" s="49" t="str">
        <f t="shared" si="102"/>
        <v/>
      </c>
      <c r="AK514" s="40" t="str">
        <f>IF(R514="RECETTE","",IF(R514="PRINCIPAL AUTEUR",IF(OR(S514="",T514="",V514="",W514="",S514=0),"",IFERROR(IF(OR(VLOOKUP(UPPER(TRIM(SUBSTITUTE(T514,CHAR(160)," "))),AP4:AS49,2,FALSE)&lt;&gt;VLOOKUP(UPPER(TRIM(SUBSTITUTE(W514,CHAR(160)," "))),AP4:AS49,2,FALSE),AND(VLOOKUP(UPPER(TRIM(SUBSTITUTE(T514,CHAR(160)," "))),AP4:AS49,2,FALSE)="AUTRE",UPPER(TRIM(SUBSTITUTE(T514,CHAR(160)," ")))&lt;&gt;UPPER(TRIM(SUBSTITUTE(W514,CHAR(160)," "))))),"",(V514*VLOOKUP(UPPER(TRIM(SUBSTITUTE(W514,CHAR(160)," "))),AP4:AS49,3,FALSE))/(S514*VLOOKUP(UPPER(TRIM(SUBSTITUTE(T514,CHAR(160)," "))),AP4:AS49,3,FALSE))),"")),IFERROR(AK513,"")))</f>
        <v/>
      </c>
      <c r="AL514" s="40" t="str">
        <f t="shared" si="103"/>
        <v/>
      </c>
      <c r="AM514" s="50">
        <f t="shared" si="104"/>
        <v>0</v>
      </c>
      <c r="AN514" s="1"/>
      <c r="AO514" s="1"/>
      <c r="AP514" s="66" t="s">
        <v>463</v>
      </c>
      <c r="AQ514" s="1"/>
      <c r="AR514" s="1"/>
      <c r="AS514" s="1"/>
      <c r="BJ514" s="229">
        <v>1</v>
      </c>
    </row>
    <row r="515" spans="2:62" ht="20.100000000000001" customHeight="1" x14ac:dyDescent="0.25">
      <c r="B515" s="178">
        <f t="shared" si="105"/>
        <v>0</v>
      </c>
      <c r="C515" s="156"/>
      <c r="D515" s="157"/>
      <c r="E515" s="157"/>
      <c r="F515" s="157"/>
      <c r="G515" s="157"/>
      <c r="H515" s="157"/>
      <c r="I515" s="158"/>
      <c r="K515" s="255" t="str">
        <f t="shared" si="106"/>
        <v>►</v>
      </c>
      <c r="L515" s="341"/>
      <c r="M515" s="341"/>
      <c r="N515" s="341"/>
      <c r="O515" s="341"/>
      <c r="P515" s="341"/>
      <c r="Q515" s="1"/>
      <c r="R515" s="1"/>
      <c r="S515" s="77"/>
      <c r="T515" s="77"/>
      <c r="U515" s="77"/>
      <c r="V515" s="77"/>
      <c r="W515" s="1"/>
      <c r="X515" s="46" t="str">
        <f t="shared" si="98"/>
        <v/>
      </c>
      <c r="Y515" s="46" t="str">
        <f>IF(NOT(AND(LEFT(R515,1)="L",R515&lt;&gt;"LIGNE")),"",IF(UPPER(TRIM(W515))="QS","Qt. suffisante",IF(AJ515="","",IF(AF515="MASSE",IF(AJ515&gt;=1,"Kg","g"),IF(AF515="VOLUME",IF(AJ515&gt;=1,"L","cl"),IFERROR(VLOOKUP(UPPER(TRIM(V515)),AP4:AS49,4,FALSE),V515))))))</f>
        <v/>
      </c>
      <c r="Z515" s="78" t="str">
        <f t="shared" si="99"/>
        <v/>
      </c>
      <c r="AA515" s="45" t="str">
        <f>IF(NOT(AND(LEFT(R515,1)="L",R515&lt;&gt;"LIGNE")),"",IF(UPPER(TRIM(W515))="QS","Qt. suffisante",IF(AI515="","",IF(AF515="MASSE",IF(AI515&gt;=1,"Kg","g"),IF(AF515="VOLUME",IF(AI515&gt;=1,"L","cl"),IFERROR(VLOOKUP(UPPER(TRIM(V515)),AP4:AS49,4,FALSE),V515))))))</f>
        <v/>
      </c>
      <c r="AB515" s="47" t="str">
        <f t="shared" si="107"/>
        <v/>
      </c>
      <c r="AC515" s="47" t="str">
        <f t="shared" si="108"/>
        <v/>
      </c>
      <c r="AD515" s="47" t="str">
        <f t="shared" si="100"/>
        <v/>
      </c>
      <c r="AE515" s="1"/>
      <c r="AF515" s="48" t="str">
        <f>IF(NOT(AND(LEFT(R515,1)="L",R515&lt;&gt;"LIGNE")),"",IFERROR(VLOOKUP(UPPER(TRIM(V515)),AP4:AS49,2,FALSE),""))</f>
        <v/>
      </c>
      <c r="AG515" s="49" t="str">
        <f>IF(NOT(AND(LEFT(R515,1)="L",R515&lt;&gt;"LIGNE")),"",IFERROR(VLOOKUP(UPPER(TRIM(V515)),AP4:AS49,3,FALSE),""))</f>
        <v/>
      </c>
      <c r="AH515" s="49" t="str">
        <f t="shared" si="109"/>
        <v/>
      </c>
      <c r="AI515" s="49" t="str">
        <f t="shared" si="101"/>
        <v/>
      </c>
      <c r="AJ515" s="49" t="str">
        <f t="shared" si="102"/>
        <v/>
      </c>
      <c r="AK515" s="40" t="str">
        <f>IF(R515="RECETTE","",IF(R515="PRINCIPAL AUTEUR",IF(OR(S515="",T515="",V515="",W515="",S515=0),"",IFERROR(IF(OR(VLOOKUP(UPPER(TRIM(SUBSTITUTE(T515,CHAR(160)," "))),AP4:AS49,2,FALSE)&lt;&gt;VLOOKUP(UPPER(TRIM(SUBSTITUTE(W515,CHAR(160)," "))),AP4:AS49,2,FALSE),AND(VLOOKUP(UPPER(TRIM(SUBSTITUTE(T515,CHAR(160)," "))),AP4:AS49,2,FALSE)="AUTRE",UPPER(TRIM(SUBSTITUTE(T515,CHAR(160)," ")))&lt;&gt;UPPER(TRIM(SUBSTITUTE(W515,CHAR(160)," "))))),"",(V515*VLOOKUP(UPPER(TRIM(SUBSTITUTE(W515,CHAR(160)," "))),AP4:AS49,3,FALSE))/(S515*VLOOKUP(UPPER(TRIM(SUBSTITUTE(T515,CHAR(160)," "))),AP4:AS49,3,FALSE))),"")),IFERROR(AK514,"")))</f>
        <v/>
      </c>
      <c r="AL515" s="40" t="str">
        <f t="shared" si="103"/>
        <v/>
      </c>
      <c r="AM515" s="50">
        <f t="shared" si="104"/>
        <v>0</v>
      </c>
      <c r="AN515" s="1"/>
      <c r="AO515" s="1"/>
      <c r="AP515" s="66" t="s">
        <v>464</v>
      </c>
      <c r="AQ515" s="1"/>
      <c r="AR515" s="1"/>
      <c r="AS515" s="1"/>
      <c r="BJ515" s="229">
        <v>1</v>
      </c>
    </row>
    <row r="516" spans="2:62" ht="20.100000000000001" customHeight="1" x14ac:dyDescent="0.25">
      <c r="B516" s="178">
        <f t="shared" si="105"/>
        <v>0</v>
      </c>
      <c r="C516" s="156"/>
      <c r="D516" s="157"/>
      <c r="E516" s="157"/>
      <c r="F516" s="157"/>
      <c r="G516" s="157"/>
      <c r="H516" s="157"/>
      <c r="I516" s="158"/>
      <c r="K516" s="255" t="str">
        <f t="shared" si="106"/>
        <v>►</v>
      </c>
      <c r="L516" s="341"/>
      <c r="M516" s="341"/>
      <c r="N516" s="341"/>
      <c r="O516" s="341"/>
      <c r="P516" s="341"/>
      <c r="Q516" s="1"/>
      <c r="R516" s="1"/>
      <c r="S516" s="77"/>
      <c r="T516" s="77"/>
      <c r="U516" s="77"/>
      <c r="V516" s="77"/>
      <c r="W516" s="1"/>
      <c r="X516" s="46" t="str">
        <f t="shared" si="98"/>
        <v/>
      </c>
      <c r="Y516" s="46" t="str">
        <f>IF(NOT(AND(LEFT(R516,1)="L",R516&lt;&gt;"LIGNE")),"",IF(UPPER(TRIM(W516))="QS","Qt. suffisante",IF(AJ516="","",IF(AF516="MASSE",IF(AJ516&gt;=1,"Kg","g"),IF(AF516="VOLUME",IF(AJ516&gt;=1,"L","cl"),IFERROR(VLOOKUP(UPPER(TRIM(V516)),AP4:AS49,4,FALSE),V516))))))</f>
        <v/>
      </c>
      <c r="Z516" s="78" t="str">
        <f t="shared" si="99"/>
        <v/>
      </c>
      <c r="AA516" s="45" t="str">
        <f>IF(NOT(AND(LEFT(R516,1)="L",R516&lt;&gt;"LIGNE")),"",IF(UPPER(TRIM(W516))="QS","Qt. suffisante",IF(AI516="","",IF(AF516="MASSE",IF(AI516&gt;=1,"Kg","g"),IF(AF516="VOLUME",IF(AI516&gt;=1,"L","cl"),IFERROR(VLOOKUP(UPPER(TRIM(V516)),AP4:AS49,4,FALSE),V516))))))</f>
        <v/>
      </c>
      <c r="AB516" s="47" t="str">
        <f t="shared" si="107"/>
        <v/>
      </c>
      <c r="AC516" s="47" t="str">
        <f t="shared" si="108"/>
        <v/>
      </c>
      <c r="AD516" s="47" t="str">
        <f t="shared" si="100"/>
        <v/>
      </c>
      <c r="AE516" s="1"/>
      <c r="AF516" s="48" t="str">
        <f>IF(NOT(AND(LEFT(R516,1)="L",R516&lt;&gt;"LIGNE")),"",IFERROR(VLOOKUP(UPPER(TRIM(V516)),AP4:AS49,2,FALSE),""))</f>
        <v/>
      </c>
      <c r="AG516" s="49" t="str">
        <f>IF(NOT(AND(LEFT(R516,1)="L",R516&lt;&gt;"LIGNE")),"",IFERROR(VLOOKUP(UPPER(TRIM(V516)),AP4:AS49,3,FALSE),""))</f>
        <v/>
      </c>
      <c r="AH516" s="49" t="str">
        <f t="shared" si="109"/>
        <v/>
      </c>
      <c r="AI516" s="49" t="str">
        <f t="shared" si="101"/>
        <v/>
      </c>
      <c r="AJ516" s="49" t="str">
        <f t="shared" si="102"/>
        <v/>
      </c>
      <c r="AK516" s="40" t="str">
        <f>IF(R516="RECETTE","",IF(R516="PRINCIPAL AUTEUR",IF(OR(S516="",T516="",V516="",W516="",S516=0),"",IFERROR(IF(OR(VLOOKUP(UPPER(TRIM(SUBSTITUTE(T516,CHAR(160)," "))),AP4:AS49,2,FALSE)&lt;&gt;VLOOKUP(UPPER(TRIM(SUBSTITUTE(W516,CHAR(160)," "))),AP4:AS49,2,FALSE),AND(VLOOKUP(UPPER(TRIM(SUBSTITUTE(T516,CHAR(160)," "))),AP4:AS49,2,FALSE)="AUTRE",UPPER(TRIM(SUBSTITUTE(T516,CHAR(160)," ")))&lt;&gt;UPPER(TRIM(SUBSTITUTE(W516,CHAR(160)," "))))),"",(V516*VLOOKUP(UPPER(TRIM(SUBSTITUTE(W516,CHAR(160)," "))),AP4:AS49,3,FALSE))/(S516*VLOOKUP(UPPER(TRIM(SUBSTITUTE(T516,CHAR(160)," "))),AP4:AS49,3,FALSE))),"")),IFERROR(AK515,"")))</f>
        <v/>
      </c>
      <c r="AL516" s="40" t="str">
        <f t="shared" si="103"/>
        <v/>
      </c>
      <c r="AM516" s="50">
        <f t="shared" si="104"/>
        <v>0</v>
      </c>
      <c r="AN516" s="1"/>
      <c r="AO516" s="1"/>
      <c r="AP516" s="66" t="s">
        <v>465</v>
      </c>
      <c r="AQ516" s="1"/>
      <c r="AR516" s="1"/>
      <c r="AS516" s="1"/>
      <c r="BJ516" s="229">
        <v>1</v>
      </c>
    </row>
    <row r="517" spans="2:62" ht="20.100000000000001" customHeight="1" x14ac:dyDescent="0.25">
      <c r="B517" s="178">
        <f t="shared" si="105"/>
        <v>0</v>
      </c>
      <c r="C517" s="156"/>
      <c r="D517" s="157"/>
      <c r="E517" s="157"/>
      <c r="F517" s="157"/>
      <c r="G517" s="157"/>
      <c r="H517" s="157"/>
      <c r="I517" s="158"/>
      <c r="K517" s="255" t="str">
        <f t="shared" si="106"/>
        <v>►</v>
      </c>
      <c r="L517" s="341"/>
      <c r="M517" s="341"/>
      <c r="N517" s="341"/>
      <c r="O517" s="341"/>
      <c r="P517" s="341"/>
      <c r="Q517" s="1"/>
      <c r="R517" s="1"/>
      <c r="S517" s="77"/>
      <c r="T517" s="77"/>
      <c r="U517" s="77"/>
      <c r="V517" s="77"/>
      <c r="W517" s="1"/>
      <c r="X517" s="46" t="str">
        <f t="shared" si="98"/>
        <v/>
      </c>
      <c r="Y517" s="46" t="str">
        <f>IF(NOT(AND(LEFT(R517,1)="L",R517&lt;&gt;"LIGNE")),"",IF(UPPER(TRIM(W517))="QS","Qt. suffisante",IF(AJ517="","",IF(AF517="MASSE",IF(AJ517&gt;=1,"Kg","g"),IF(AF517="VOLUME",IF(AJ517&gt;=1,"L","cl"),IFERROR(VLOOKUP(UPPER(TRIM(V517)),AP4:AS49,4,FALSE),V517))))))</f>
        <v/>
      </c>
      <c r="Z517" s="78" t="str">
        <f t="shared" si="99"/>
        <v/>
      </c>
      <c r="AA517" s="45" t="str">
        <f>IF(NOT(AND(LEFT(R517,1)="L",R517&lt;&gt;"LIGNE")),"",IF(UPPER(TRIM(W517))="QS","Qt. suffisante",IF(AI517="","",IF(AF517="MASSE",IF(AI517&gt;=1,"Kg","g"),IF(AF517="VOLUME",IF(AI517&gt;=1,"L","cl"),IFERROR(VLOOKUP(UPPER(TRIM(V517)),AP4:AS49,4,FALSE),V517))))))</f>
        <v/>
      </c>
      <c r="AB517" s="47" t="str">
        <f t="shared" si="107"/>
        <v/>
      </c>
      <c r="AC517" s="47" t="str">
        <f t="shared" si="108"/>
        <v/>
      </c>
      <c r="AD517" s="47" t="str">
        <f t="shared" si="100"/>
        <v/>
      </c>
      <c r="AE517" s="1"/>
      <c r="AF517" s="48" t="str">
        <f>IF(NOT(AND(LEFT(R517,1)="L",R517&lt;&gt;"LIGNE")),"",IFERROR(VLOOKUP(UPPER(TRIM(V517)),AP4:AS49,2,FALSE),""))</f>
        <v/>
      </c>
      <c r="AG517" s="49" t="str">
        <f>IF(NOT(AND(LEFT(R517,1)="L",R517&lt;&gt;"LIGNE")),"",IFERROR(VLOOKUP(UPPER(TRIM(V517)),AP4:AS49,3,FALSE),""))</f>
        <v/>
      </c>
      <c r="AH517" s="49" t="str">
        <f t="shared" si="109"/>
        <v/>
      </c>
      <c r="AI517" s="49" t="str">
        <f t="shared" si="101"/>
        <v/>
      </c>
      <c r="AJ517" s="49" t="str">
        <f t="shared" si="102"/>
        <v/>
      </c>
      <c r="AK517" s="40" t="str">
        <f>IF(R517="RECETTE","",IF(R517="PRINCIPAL AUTEUR",IF(OR(S517="",T517="",V517="",W517="",S517=0),"",IFERROR(IF(OR(VLOOKUP(UPPER(TRIM(SUBSTITUTE(T517,CHAR(160)," "))),AP4:AS49,2,FALSE)&lt;&gt;VLOOKUP(UPPER(TRIM(SUBSTITUTE(W517,CHAR(160)," "))),AP4:AS49,2,FALSE),AND(VLOOKUP(UPPER(TRIM(SUBSTITUTE(T517,CHAR(160)," "))),AP4:AS49,2,FALSE)="AUTRE",UPPER(TRIM(SUBSTITUTE(T517,CHAR(160)," ")))&lt;&gt;UPPER(TRIM(SUBSTITUTE(W517,CHAR(160)," "))))),"",(V517*VLOOKUP(UPPER(TRIM(SUBSTITUTE(W517,CHAR(160)," "))),AP4:AS49,3,FALSE))/(S517*VLOOKUP(UPPER(TRIM(SUBSTITUTE(T517,CHAR(160)," "))),AP4:AS49,3,FALSE))),"")),IFERROR(AK516,"")))</f>
        <v/>
      </c>
      <c r="AL517" s="40" t="str">
        <f t="shared" si="103"/>
        <v/>
      </c>
      <c r="AM517" s="50">
        <f t="shared" si="104"/>
        <v>0</v>
      </c>
      <c r="AN517" s="1"/>
      <c r="AO517" s="1"/>
      <c r="AP517" s="66" t="s">
        <v>466</v>
      </c>
      <c r="AQ517" s="1"/>
      <c r="AR517" s="1"/>
      <c r="AS517" s="1"/>
      <c r="BJ517" s="229">
        <v>1</v>
      </c>
    </row>
    <row r="518" spans="2:62" ht="20.100000000000001" customHeight="1" x14ac:dyDescent="0.25">
      <c r="B518" s="178">
        <f t="shared" si="105"/>
        <v>0</v>
      </c>
      <c r="C518" s="156"/>
      <c r="D518" s="157"/>
      <c r="E518" s="157"/>
      <c r="F518" s="157"/>
      <c r="G518" s="157"/>
      <c r="H518" s="157"/>
      <c r="I518" s="158"/>
      <c r="K518" s="255" t="str">
        <f t="shared" si="106"/>
        <v>►</v>
      </c>
      <c r="L518" s="341"/>
      <c r="M518" s="341"/>
      <c r="N518" s="341"/>
      <c r="O518" s="341"/>
      <c r="P518" s="341"/>
      <c r="Q518" s="1"/>
      <c r="R518" s="1"/>
      <c r="S518" s="77"/>
      <c r="T518" s="77"/>
      <c r="U518" s="77"/>
      <c r="V518" s="77"/>
      <c r="W518" s="1"/>
      <c r="X518" s="46" t="str">
        <f t="shared" si="98"/>
        <v/>
      </c>
      <c r="Y518" s="46" t="str">
        <f>IF(NOT(AND(LEFT(R518,1)="L",R518&lt;&gt;"LIGNE")),"",IF(UPPER(TRIM(W518))="QS","Qt. suffisante",IF(AJ518="","",IF(AF518="MASSE",IF(AJ518&gt;=1,"Kg","g"),IF(AF518="VOLUME",IF(AJ518&gt;=1,"L","cl"),IFERROR(VLOOKUP(UPPER(TRIM(V518)),AP4:AS49,4,FALSE),V518))))))</f>
        <v/>
      </c>
      <c r="Z518" s="78" t="str">
        <f t="shared" si="99"/>
        <v/>
      </c>
      <c r="AA518" s="45" t="str">
        <f>IF(NOT(AND(LEFT(R518,1)="L",R518&lt;&gt;"LIGNE")),"",IF(UPPER(TRIM(W518))="QS","Qt. suffisante",IF(AI518="","",IF(AF518="MASSE",IF(AI518&gt;=1,"Kg","g"),IF(AF518="VOLUME",IF(AI518&gt;=1,"L","cl"),IFERROR(VLOOKUP(UPPER(TRIM(V518)),AP4:AS49,4,FALSE),V518))))))</f>
        <v/>
      </c>
      <c r="AB518" s="47" t="str">
        <f t="shared" si="107"/>
        <v/>
      </c>
      <c r="AC518" s="47" t="str">
        <f t="shared" si="108"/>
        <v/>
      </c>
      <c r="AD518" s="47" t="str">
        <f t="shared" si="100"/>
        <v/>
      </c>
      <c r="AE518" s="1"/>
      <c r="AF518" s="48" t="str">
        <f>IF(NOT(AND(LEFT(R518,1)="L",R518&lt;&gt;"LIGNE")),"",IFERROR(VLOOKUP(UPPER(TRIM(V518)),AP4:AS49,2,FALSE),""))</f>
        <v/>
      </c>
      <c r="AG518" s="49" t="str">
        <f>IF(NOT(AND(LEFT(R518,1)="L",R518&lt;&gt;"LIGNE")),"",IFERROR(VLOOKUP(UPPER(TRIM(V518)),AP4:AS49,3,FALSE),""))</f>
        <v/>
      </c>
      <c r="AH518" s="49" t="str">
        <f t="shared" si="109"/>
        <v/>
      </c>
      <c r="AI518" s="49" t="str">
        <f t="shared" si="101"/>
        <v/>
      </c>
      <c r="AJ518" s="49" t="str">
        <f t="shared" si="102"/>
        <v/>
      </c>
      <c r="AK518" s="40" t="str">
        <f>IF(R518="RECETTE","",IF(R518="PRINCIPAL AUTEUR",IF(OR(S518="",T518="",V518="",W518="",S518=0),"",IFERROR(IF(OR(VLOOKUP(UPPER(TRIM(SUBSTITUTE(T518,CHAR(160)," "))),AP4:AS49,2,FALSE)&lt;&gt;VLOOKUP(UPPER(TRIM(SUBSTITUTE(W518,CHAR(160)," "))),AP4:AS49,2,FALSE),AND(VLOOKUP(UPPER(TRIM(SUBSTITUTE(T518,CHAR(160)," "))),AP4:AS49,2,FALSE)="AUTRE",UPPER(TRIM(SUBSTITUTE(T518,CHAR(160)," ")))&lt;&gt;UPPER(TRIM(SUBSTITUTE(W518,CHAR(160)," "))))),"",(V518*VLOOKUP(UPPER(TRIM(SUBSTITUTE(W518,CHAR(160)," "))),AP4:AS49,3,FALSE))/(S518*VLOOKUP(UPPER(TRIM(SUBSTITUTE(T518,CHAR(160)," "))),AP4:AS49,3,FALSE))),"")),IFERROR(AK517,"")))</f>
        <v/>
      </c>
      <c r="AL518" s="40" t="str">
        <f t="shared" si="103"/>
        <v/>
      </c>
      <c r="AM518" s="50">
        <f t="shared" si="104"/>
        <v>0</v>
      </c>
      <c r="AN518" s="1"/>
      <c r="AO518" s="1"/>
      <c r="AP518" s="66" t="s">
        <v>467</v>
      </c>
      <c r="AQ518" s="1"/>
      <c r="AR518" s="1"/>
      <c r="AS518" s="1"/>
      <c r="BJ518" s="229">
        <v>1</v>
      </c>
    </row>
    <row r="519" spans="2:62" ht="20.100000000000001" customHeight="1" x14ac:dyDescent="0.25">
      <c r="B519" s="178">
        <f t="shared" si="105"/>
        <v>0</v>
      </c>
      <c r="C519" s="156"/>
      <c r="D519" s="157"/>
      <c r="E519" s="157"/>
      <c r="F519" s="157"/>
      <c r="G519" s="157"/>
      <c r="H519" s="157"/>
      <c r="I519" s="158"/>
      <c r="K519" s="255" t="str">
        <f t="shared" si="106"/>
        <v>►</v>
      </c>
      <c r="L519" s="341"/>
      <c r="M519" s="341"/>
      <c r="N519" s="341"/>
      <c r="O519" s="341"/>
      <c r="P519" s="341"/>
      <c r="Q519" s="1"/>
      <c r="R519" s="1"/>
      <c r="S519" s="77"/>
      <c r="T519" s="77"/>
      <c r="U519" s="77"/>
      <c r="V519" s="77"/>
      <c r="W519" s="1"/>
      <c r="X519" s="46" t="str">
        <f t="shared" si="98"/>
        <v/>
      </c>
      <c r="Y519" s="46" t="str">
        <f>IF(NOT(AND(LEFT(R519,1)="L",R519&lt;&gt;"LIGNE")),"",IF(UPPER(TRIM(W519))="QS","Qt. suffisante",IF(AJ519="","",IF(AF519="MASSE",IF(AJ519&gt;=1,"Kg","g"),IF(AF519="VOLUME",IF(AJ519&gt;=1,"L","cl"),IFERROR(VLOOKUP(UPPER(TRIM(V519)),AP4:AS49,4,FALSE),V519))))))</f>
        <v/>
      </c>
      <c r="Z519" s="78" t="str">
        <f t="shared" si="99"/>
        <v/>
      </c>
      <c r="AA519" s="45" t="str">
        <f>IF(NOT(AND(LEFT(R519,1)="L",R519&lt;&gt;"LIGNE")),"",IF(UPPER(TRIM(W519))="QS","Qt. suffisante",IF(AI519="","",IF(AF519="MASSE",IF(AI519&gt;=1,"Kg","g"),IF(AF519="VOLUME",IF(AI519&gt;=1,"L","cl"),IFERROR(VLOOKUP(UPPER(TRIM(V519)),AP4:AS49,4,FALSE),V519))))))</f>
        <v/>
      </c>
      <c r="AB519" s="47" t="str">
        <f t="shared" si="107"/>
        <v/>
      </c>
      <c r="AC519" s="47" t="str">
        <f t="shared" si="108"/>
        <v/>
      </c>
      <c r="AD519" s="47" t="str">
        <f t="shared" si="100"/>
        <v/>
      </c>
      <c r="AE519" s="1"/>
      <c r="AF519" s="48" t="str">
        <f>IF(NOT(AND(LEFT(R519,1)="L",R519&lt;&gt;"LIGNE")),"",IFERROR(VLOOKUP(UPPER(TRIM(V519)),AP4:AS49,2,FALSE),""))</f>
        <v/>
      </c>
      <c r="AG519" s="49" t="str">
        <f>IF(NOT(AND(LEFT(R519,1)="L",R519&lt;&gt;"LIGNE")),"",IFERROR(VLOOKUP(UPPER(TRIM(V519)),AP4:AS49,3,FALSE),""))</f>
        <v/>
      </c>
      <c r="AH519" s="49" t="str">
        <f t="shared" si="109"/>
        <v/>
      </c>
      <c r="AI519" s="49" t="str">
        <f t="shared" si="101"/>
        <v/>
      </c>
      <c r="AJ519" s="49" t="str">
        <f t="shared" si="102"/>
        <v/>
      </c>
      <c r="AK519" s="40" t="str">
        <f>IF(R519="RECETTE","",IF(R519="PRINCIPAL AUTEUR",IF(OR(S519="",T519="",V519="",W519="",S519=0),"",IFERROR(IF(OR(VLOOKUP(UPPER(TRIM(SUBSTITUTE(T519,CHAR(160)," "))),AP4:AS49,2,FALSE)&lt;&gt;VLOOKUP(UPPER(TRIM(SUBSTITUTE(W519,CHAR(160)," "))),AP4:AS49,2,FALSE),AND(VLOOKUP(UPPER(TRIM(SUBSTITUTE(T519,CHAR(160)," "))),AP4:AS49,2,FALSE)="AUTRE",UPPER(TRIM(SUBSTITUTE(T519,CHAR(160)," ")))&lt;&gt;UPPER(TRIM(SUBSTITUTE(W519,CHAR(160)," "))))),"",(V519*VLOOKUP(UPPER(TRIM(SUBSTITUTE(W519,CHAR(160)," "))),AP4:AS49,3,FALSE))/(S519*VLOOKUP(UPPER(TRIM(SUBSTITUTE(T519,CHAR(160)," "))),AP4:AS49,3,FALSE))),"")),IFERROR(AK518,"")))</f>
        <v/>
      </c>
      <c r="AL519" s="40" t="str">
        <f t="shared" si="103"/>
        <v/>
      </c>
      <c r="AM519" s="50">
        <f t="shared" si="104"/>
        <v>0</v>
      </c>
      <c r="AN519" s="1"/>
      <c r="AO519" s="1"/>
      <c r="AP519" s="66" t="s">
        <v>468</v>
      </c>
      <c r="AQ519" s="1"/>
      <c r="AR519" s="1"/>
      <c r="AS519" s="1"/>
      <c r="BJ519" s="229">
        <v>1</v>
      </c>
    </row>
    <row r="520" spans="2:62" ht="20.100000000000001" customHeight="1" x14ac:dyDescent="0.25">
      <c r="B520" s="178">
        <f t="shared" si="105"/>
        <v>0</v>
      </c>
      <c r="C520" s="156"/>
      <c r="D520" s="157"/>
      <c r="E520" s="157"/>
      <c r="F520" s="157"/>
      <c r="G520" s="157"/>
      <c r="H520" s="157"/>
      <c r="I520" s="158"/>
      <c r="K520" s="255" t="str">
        <f t="shared" si="106"/>
        <v>►</v>
      </c>
      <c r="L520" s="341"/>
      <c r="M520" s="341"/>
      <c r="N520" s="341"/>
      <c r="O520" s="341"/>
      <c r="P520" s="341"/>
      <c r="Q520" s="1"/>
      <c r="R520" s="1"/>
      <c r="S520" s="77"/>
      <c r="T520" s="77"/>
      <c r="U520" s="77"/>
      <c r="V520" s="77"/>
      <c r="W520" s="1"/>
      <c r="X520" s="46" t="str">
        <f t="shared" ref="X520:X583" si="110">IF(NOT(AND(LEFT(R520,1)="L",R520&lt;&gt;"LIGNE")),"",IF(UPPER(TRIM(W520))="QS","",IF(AJ520="","",IF(AF520="MASSE",IF(AJ520&gt;=1,ROUND(AJ520,2),ROUND(AJ520*1000,0)),IF(AF520="VOLUME",IF(AJ520&gt;=1,ROUND(AJ520,2),ROUND(AJ520*100,0)),ROUND(AJ520,0))))))</f>
        <v/>
      </c>
      <c r="Y520" s="46" t="str">
        <f>IF(NOT(AND(LEFT(R520,1)="L",R520&lt;&gt;"LIGNE")),"",IF(UPPER(TRIM(W520))="QS","Qt. suffisante",IF(AJ520="","",IF(AF520="MASSE",IF(AJ520&gt;=1,"Kg","g"),IF(AF520="VOLUME",IF(AJ520&gt;=1,"L","cl"),IFERROR(VLOOKUP(UPPER(TRIM(V520)),AP4:AS49,4,FALSE),V520))))))</f>
        <v/>
      </c>
      <c r="Z520" s="78" t="str">
        <f t="shared" ref="Z520:Z583" si="111">IF(NOT(AND(LEFT(R520,1)="L",R520&lt;&gt;"LIGNE")),"",IF(UPPER(TRIM(W520))="QS","",IF(AI520="","",IF(AF520="MASSE",IF(AI520&gt;=1,ROUND(AI520,2),ROUND(AI520*1000,0)),IF(AF520="VOLUME",IF(AI520&gt;=1,ROUND(AI520,2),ROUND(AI520*100,0)),ROUND(AI520,0))))))</f>
        <v/>
      </c>
      <c r="AA520" s="45" t="str">
        <f>IF(NOT(AND(LEFT(R520,1)="L",R520&lt;&gt;"LIGNE")),"",IF(UPPER(TRIM(W520))="QS","Qt. suffisante",IF(AI520="","",IF(AF520="MASSE",IF(AI520&gt;=1,"Kg","g"),IF(AF520="VOLUME",IF(AI520&gt;=1,"L","cl"),IFERROR(VLOOKUP(UPPER(TRIM(V520)),AP4:AS49,4,FALSE),V520))))))</f>
        <v/>
      </c>
      <c r="AB520" s="47" t="str">
        <f t="shared" si="107"/>
        <v/>
      </c>
      <c r="AC520" s="47" t="str">
        <f t="shared" si="108"/>
        <v/>
      </c>
      <c r="AD520" s="47" t="str">
        <f t="shared" ref="AD520:AD583" si="112">IF(R520&lt;&gt;"PRINCIPAL AUTEUR","",IFERROR(VLOOKUP(UPPER(TRIM(SUBSTITUTE(W520,CHAR(160)," "))),$AP$4:$AS$49,2,FALSE),""))</f>
        <v/>
      </c>
      <c r="AE520" s="1"/>
      <c r="AF520" s="48" t="str">
        <f>IF(NOT(AND(LEFT(R520,1)="L",R520&lt;&gt;"LIGNE")),"",IFERROR(VLOOKUP(UPPER(TRIM(V520)),AP4:AS49,2,FALSE),""))</f>
        <v/>
      </c>
      <c r="AG520" s="49" t="str">
        <f>IF(NOT(AND(LEFT(R520,1)="L",R520&lt;&gt;"LIGNE")),"",IFERROR(VLOOKUP(UPPER(TRIM(V520)),AP4:AS49,3,FALSE),""))</f>
        <v/>
      </c>
      <c r="AH520" s="49" t="str">
        <f t="shared" si="109"/>
        <v/>
      </c>
      <c r="AI520" s="49" t="str">
        <f t="shared" ref="AI520:AI583" si="113">IF(NOT(AND(LEFT(R520,1)="L",R520&lt;&gt;"LIGNE")),"",IF(UPPER(TRIM(W520))="QS","",IF(AH520="","",IF(UPPER(TRIM(W520))="F",AH520,IF(AK520="","",AH520*AK520)))))</f>
        <v/>
      </c>
      <c r="AJ520" s="49" t="str">
        <f t="shared" ref="AJ520:AJ583" si="114">IF(NOT(AND(LEFT(R520,1)="L",R520&lt;&gt;"LIGNE")),"",IF(UPPER(TRIM(W520))="QS","",IF(AH520="","",IF(UPPER(TRIM(W520))="F",AH520,IF(AL520="","",AH520*AL520)))))</f>
        <v/>
      </c>
      <c r="AK520" s="40" t="str">
        <f>IF(R520="RECETTE","",IF(R520="PRINCIPAL AUTEUR",IF(OR(S520="",T520="",V520="",W520="",S520=0),"",IFERROR(IF(OR(VLOOKUP(UPPER(TRIM(SUBSTITUTE(T520,CHAR(160)," "))),AP4:AS49,2,FALSE)&lt;&gt;VLOOKUP(UPPER(TRIM(SUBSTITUTE(W520,CHAR(160)," "))),AP4:AS49,2,FALSE),AND(VLOOKUP(UPPER(TRIM(SUBSTITUTE(T520,CHAR(160)," "))),AP4:AS49,2,FALSE)="AUTRE",UPPER(TRIM(SUBSTITUTE(T520,CHAR(160)," ")))&lt;&gt;UPPER(TRIM(SUBSTITUTE(W520,CHAR(160)," "))))),"",(V520*VLOOKUP(UPPER(TRIM(SUBSTITUTE(W520,CHAR(160)," "))),AP4:AS49,3,FALSE))/(S520*VLOOKUP(UPPER(TRIM(SUBSTITUTE(T520,CHAR(160)," "))),AP4:AS49,3,FALSE))),"")),IFERROR(AK519,"")))</f>
        <v/>
      </c>
      <c r="AL520" s="40" t="str">
        <f t="shared" ref="AL520:AL583" si="115">IF(R520="RECETTE","",IF(R520="COUVERTS",IF(OR(INDEX(T:T,ROW())="",INDEX(V:V,ROW())="",INDEX(T:T,ROW())=0),"",IFERROR(INDEX(V:V,ROW())/INDEX(T:T,ROW()),"")),AL519))</f>
        <v/>
      </c>
      <c r="AM520" s="50">
        <f t="shared" ref="AM520:AM583" si="116">IF(R520="RECETTE",S520,AM519)</f>
        <v>0</v>
      </c>
      <c r="AN520" s="1"/>
      <c r="AO520" s="1"/>
      <c r="AP520" s="75" t="s">
        <v>110</v>
      </c>
      <c r="AQ520" s="1"/>
      <c r="AR520" s="1"/>
      <c r="AS520" s="1"/>
      <c r="BJ520" s="229">
        <v>1</v>
      </c>
    </row>
    <row r="521" spans="2:62" ht="20.100000000000001" customHeight="1" x14ac:dyDescent="0.25">
      <c r="B521" s="178">
        <f t="shared" si="105"/>
        <v>0</v>
      </c>
      <c r="C521" s="156"/>
      <c r="D521" s="157"/>
      <c r="E521" s="157"/>
      <c r="F521" s="157"/>
      <c r="G521" s="157"/>
      <c r="H521" s="157"/>
      <c r="I521" s="158"/>
      <c r="K521" s="255" t="str">
        <f t="shared" si="106"/>
        <v>►</v>
      </c>
      <c r="L521" s="341"/>
      <c r="M521" s="341"/>
      <c r="N521" s="341"/>
      <c r="O521" s="341"/>
      <c r="P521" s="341"/>
      <c r="Q521" s="1"/>
      <c r="R521" s="1"/>
      <c r="S521" s="77"/>
      <c r="T521" s="77"/>
      <c r="U521" s="77"/>
      <c r="V521" s="77"/>
      <c r="W521" s="1"/>
      <c r="X521" s="46" t="str">
        <f t="shared" si="110"/>
        <v/>
      </c>
      <c r="Y521" s="46" t="str">
        <f>IF(NOT(AND(LEFT(R521,1)="L",R521&lt;&gt;"LIGNE")),"",IF(UPPER(TRIM(W521))="QS","Qt. suffisante",IF(AJ521="","",IF(AF521="MASSE",IF(AJ521&gt;=1,"Kg","g"),IF(AF521="VOLUME",IF(AJ521&gt;=1,"L","cl"),IFERROR(VLOOKUP(UPPER(TRIM(V521)),AP4:AS49,4,FALSE),V521))))))</f>
        <v/>
      </c>
      <c r="Z521" s="78" t="str">
        <f t="shared" si="111"/>
        <v/>
      </c>
      <c r="AA521" s="45" t="str">
        <f>IF(NOT(AND(LEFT(R521,1)="L",R521&lt;&gt;"LIGNE")),"",IF(UPPER(TRIM(W521))="QS","Qt. suffisante",IF(AI521="","",IF(AF521="MASSE",IF(AI521&gt;=1,"Kg","g"),IF(AF521="VOLUME",IF(AI521&gt;=1,"L","cl"),IFERROR(VLOOKUP(UPPER(TRIM(V521)),AP4:AS49,4,FALSE),V521))))))</f>
        <v/>
      </c>
      <c r="AB521" s="47" t="str">
        <f t="shared" si="107"/>
        <v/>
      </c>
      <c r="AC521" s="47" t="str">
        <f t="shared" si="108"/>
        <v/>
      </c>
      <c r="AD521" s="47" t="str">
        <f t="shared" si="112"/>
        <v/>
      </c>
      <c r="AE521" s="1"/>
      <c r="AF521" s="48" t="str">
        <f>IF(NOT(AND(LEFT(R521,1)="L",R521&lt;&gt;"LIGNE")),"",IFERROR(VLOOKUP(UPPER(TRIM(V521)),AP4:AS49,2,FALSE),""))</f>
        <v/>
      </c>
      <c r="AG521" s="49" t="str">
        <f>IF(NOT(AND(LEFT(R521,1)="L",R521&lt;&gt;"LIGNE")),"",IFERROR(VLOOKUP(UPPER(TRIM(V521)),AP4:AS49,3,FALSE),""))</f>
        <v/>
      </c>
      <c r="AH521" s="49" t="str">
        <f t="shared" si="109"/>
        <v/>
      </c>
      <c r="AI521" s="49" t="str">
        <f t="shared" si="113"/>
        <v/>
      </c>
      <c r="AJ521" s="49" t="str">
        <f t="shared" si="114"/>
        <v/>
      </c>
      <c r="AK521" s="40" t="str">
        <f>IF(R521="RECETTE","",IF(R521="PRINCIPAL AUTEUR",IF(OR(S521="",T521="",V521="",W521="",S521=0),"",IFERROR(IF(OR(VLOOKUP(UPPER(TRIM(SUBSTITUTE(T521,CHAR(160)," "))),AP4:AS49,2,FALSE)&lt;&gt;VLOOKUP(UPPER(TRIM(SUBSTITUTE(W521,CHAR(160)," "))),AP4:AS49,2,FALSE),AND(VLOOKUP(UPPER(TRIM(SUBSTITUTE(T521,CHAR(160)," "))),AP4:AS49,2,FALSE)="AUTRE",UPPER(TRIM(SUBSTITUTE(T521,CHAR(160)," ")))&lt;&gt;UPPER(TRIM(SUBSTITUTE(W521,CHAR(160)," "))))),"",(V521*VLOOKUP(UPPER(TRIM(SUBSTITUTE(W521,CHAR(160)," "))),AP4:AS49,3,FALSE))/(S521*VLOOKUP(UPPER(TRIM(SUBSTITUTE(T521,CHAR(160)," "))),AP4:AS49,3,FALSE))),"")),IFERROR(AK520,"")))</f>
        <v/>
      </c>
      <c r="AL521" s="40" t="str">
        <f t="shared" si="115"/>
        <v/>
      </c>
      <c r="AM521" s="50">
        <f t="shared" si="116"/>
        <v>0</v>
      </c>
      <c r="AN521" s="1"/>
      <c r="AO521" s="1"/>
      <c r="AP521" s="15" t="s">
        <v>323</v>
      </c>
      <c r="AQ521" s="1"/>
      <c r="AR521" s="1"/>
      <c r="AS521" s="1"/>
      <c r="BJ521" s="229">
        <v>1</v>
      </c>
    </row>
    <row r="522" spans="2:62" ht="20.100000000000001" customHeight="1" x14ac:dyDescent="0.25">
      <c r="B522" s="178">
        <f t="shared" si="105"/>
        <v>0</v>
      </c>
      <c r="C522" s="156"/>
      <c r="D522" s="157"/>
      <c r="E522" s="157"/>
      <c r="F522" s="157"/>
      <c r="G522" s="157"/>
      <c r="H522" s="157"/>
      <c r="I522" s="158"/>
      <c r="K522" s="255" t="str">
        <f t="shared" si="106"/>
        <v>►</v>
      </c>
      <c r="L522" s="341"/>
      <c r="M522" s="341"/>
      <c r="N522" s="341"/>
      <c r="O522" s="341"/>
      <c r="P522" s="341"/>
      <c r="Q522" s="1"/>
      <c r="R522" s="1"/>
      <c r="S522" s="77"/>
      <c r="T522" s="77"/>
      <c r="U522" s="77"/>
      <c r="V522" s="77"/>
      <c r="W522" s="1"/>
      <c r="X522" s="46" t="str">
        <f t="shared" si="110"/>
        <v/>
      </c>
      <c r="Y522" s="46" t="str">
        <f>IF(NOT(AND(LEFT(R522,1)="L",R522&lt;&gt;"LIGNE")),"",IF(UPPER(TRIM(W522))="QS","Qt. suffisante",IF(AJ522="","",IF(AF522="MASSE",IF(AJ522&gt;=1,"Kg","g"),IF(AF522="VOLUME",IF(AJ522&gt;=1,"L","cl"),IFERROR(VLOOKUP(UPPER(TRIM(V522)),AP4:AS49,4,FALSE),V522))))))</f>
        <v/>
      </c>
      <c r="Z522" s="78" t="str">
        <f t="shared" si="111"/>
        <v/>
      </c>
      <c r="AA522" s="45" t="str">
        <f>IF(NOT(AND(LEFT(R522,1)="L",R522&lt;&gt;"LIGNE")),"",IF(UPPER(TRIM(W522))="QS","Qt. suffisante",IF(AI522="","",IF(AF522="MASSE",IF(AI522&gt;=1,"Kg","g"),IF(AF522="VOLUME",IF(AI522&gt;=1,"L","cl"),IFERROR(VLOOKUP(UPPER(TRIM(V522)),AP4:AS49,4,FALSE),V522))))))</f>
        <v/>
      </c>
      <c r="AB522" s="47" t="str">
        <f t="shared" si="107"/>
        <v/>
      </c>
      <c r="AC522" s="47" t="str">
        <f t="shared" si="108"/>
        <v/>
      </c>
      <c r="AD522" s="47" t="str">
        <f t="shared" si="112"/>
        <v/>
      </c>
      <c r="AE522" s="1"/>
      <c r="AF522" s="48" t="str">
        <f>IF(NOT(AND(LEFT(R522,1)="L",R522&lt;&gt;"LIGNE")),"",IFERROR(VLOOKUP(UPPER(TRIM(V522)),AP4:AS49,2,FALSE),""))</f>
        <v/>
      </c>
      <c r="AG522" s="49" t="str">
        <f>IF(NOT(AND(LEFT(R522,1)="L",R522&lt;&gt;"LIGNE")),"",IFERROR(VLOOKUP(UPPER(TRIM(V522)),AP4:AS49,3,FALSE),""))</f>
        <v/>
      </c>
      <c r="AH522" s="49" t="str">
        <f t="shared" si="109"/>
        <v/>
      </c>
      <c r="AI522" s="49" t="str">
        <f t="shared" si="113"/>
        <v/>
      </c>
      <c r="AJ522" s="49" t="str">
        <f t="shared" si="114"/>
        <v/>
      </c>
      <c r="AK522" s="40" t="str">
        <f>IF(R522="RECETTE","",IF(R522="PRINCIPAL AUTEUR",IF(OR(S522="",T522="",V522="",W522="",S522=0),"",IFERROR(IF(OR(VLOOKUP(UPPER(TRIM(SUBSTITUTE(T522,CHAR(160)," "))),AP4:AS49,2,FALSE)&lt;&gt;VLOOKUP(UPPER(TRIM(SUBSTITUTE(W522,CHAR(160)," "))),AP4:AS49,2,FALSE),AND(VLOOKUP(UPPER(TRIM(SUBSTITUTE(T522,CHAR(160)," "))),AP4:AS49,2,FALSE)="AUTRE",UPPER(TRIM(SUBSTITUTE(T522,CHAR(160)," ")))&lt;&gt;UPPER(TRIM(SUBSTITUTE(W522,CHAR(160)," "))))),"",(V522*VLOOKUP(UPPER(TRIM(SUBSTITUTE(W522,CHAR(160)," "))),AP4:AS49,3,FALSE))/(S522*VLOOKUP(UPPER(TRIM(SUBSTITUTE(T522,CHAR(160)," "))),AP4:AS49,3,FALSE))),"")),IFERROR(AK521,"")))</f>
        <v/>
      </c>
      <c r="AL522" s="40" t="str">
        <f t="shared" si="115"/>
        <v/>
      </c>
      <c r="AM522" s="50">
        <f t="shared" si="116"/>
        <v>0</v>
      </c>
      <c r="AN522" s="1"/>
      <c r="AO522" s="1"/>
      <c r="AP522" s="21" t="s">
        <v>272</v>
      </c>
      <c r="AQ522" s="1"/>
      <c r="AR522" s="1"/>
      <c r="AS522" s="1"/>
      <c r="BJ522" s="229">
        <v>1</v>
      </c>
    </row>
    <row r="523" spans="2:62" ht="20.100000000000001" customHeight="1" x14ac:dyDescent="0.25">
      <c r="B523" s="178">
        <f t="shared" si="105"/>
        <v>0</v>
      </c>
      <c r="C523" s="156"/>
      <c r="D523" s="157"/>
      <c r="E523" s="157"/>
      <c r="F523" s="157"/>
      <c r="G523" s="157"/>
      <c r="H523" s="157"/>
      <c r="I523" s="158"/>
      <c r="K523" s="255" t="str">
        <f t="shared" si="106"/>
        <v>►</v>
      </c>
      <c r="L523" s="341"/>
      <c r="M523" s="341"/>
      <c r="N523" s="341"/>
      <c r="O523" s="341"/>
      <c r="P523" s="341"/>
      <c r="Q523" s="1"/>
      <c r="R523" s="1"/>
      <c r="S523" s="77"/>
      <c r="T523" s="77"/>
      <c r="U523" s="77"/>
      <c r="V523" s="77"/>
      <c r="W523" s="1"/>
      <c r="X523" s="46" t="str">
        <f t="shared" si="110"/>
        <v/>
      </c>
      <c r="Y523" s="46" t="str">
        <f>IF(NOT(AND(LEFT(R523,1)="L",R523&lt;&gt;"LIGNE")),"",IF(UPPER(TRIM(W523))="QS","Qt. suffisante",IF(AJ523="","",IF(AF523="MASSE",IF(AJ523&gt;=1,"Kg","g"),IF(AF523="VOLUME",IF(AJ523&gt;=1,"L","cl"),IFERROR(VLOOKUP(UPPER(TRIM(V523)),AP4:AS49,4,FALSE),V523))))))</f>
        <v/>
      </c>
      <c r="Z523" s="78" t="str">
        <f t="shared" si="111"/>
        <v/>
      </c>
      <c r="AA523" s="45" t="str">
        <f>IF(NOT(AND(LEFT(R523,1)="L",R523&lt;&gt;"LIGNE")),"",IF(UPPER(TRIM(W523))="QS","Qt. suffisante",IF(AI523="","",IF(AF523="MASSE",IF(AI523&gt;=1,"Kg","g"),IF(AF523="VOLUME",IF(AI523&gt;=1,"L","cl"),IFERROR(VLOOKUP(UPPER(TRIM(V523)),AP4:AS49,4,FALSE),V523))))))</f>
        <v/>
      </c>
      <c r="AB523" s="47" t="str">
        <f t="shared" si="107"/>
        <v/>
      </c>
      <c r="AC523" s="47" t="str">
        <f t="shared" si="108"/>
        <v/>
      </c>
      <c r="AD523" s="47" t="str">
        <f t="shared" si="112"/>
        <v/>
      </c>
      <c r="AE523" s="1"/>
      <c r="AF523" s="48" t="str">
        <f>IF(NOT(AND(LEFT(R523,1)="L",R523&lt;&gt;"LIGNE")),"",IFERROR(VLOOKUP(UPPER(TRIM(V523)),AP4:AS49,2,FALSE),""))</f>
        <v/>
      </c>
      <c r="AG523" s="49" t="str">
        <f>IF(NOT(AND(LEFT(R523,1)="L",R523&lt;&gt;"LIGNE")),"",IFERROR(VLOOKUP(UPPER(TRIM(V523)),AP4:AS49,3,FALSE),""))</f>
        <v/>
      </c>
      <c r="AH523" s="49" t="str">
        <f t="shared" si="109"/>
        <v/>
      </c>
      <c r="AI523" s="49" t="str">
        <f t="shared" si="113"/>
        <v/>
      </c>
      <c r="AJ523" s="49" t="str">
        <f t="shared" si="114"/>
        <v/>
      </c>
      <c r="AK523" s="40" t="str">
        <f>IF(R523="RECETTE","",IF(R523="PRINCIPAL AUTEUR",IF(OR(S523="",T523="",V523="",W523="",S523=0),"",IFERROR(IF(OR(VLOOKUP(UPPER(TRIM(SUBSTITUTE(T523,CHAR(160)," "))),AP4:AS49,2,FALSE)&lt;&gt;VLOOKUP(UPPER(TRIM(SUBSTITUTE(W523,CHAR(160)," "))),AP4:AS49,2,FALSE),AND(VLOOKUP(UPPER(TRIM(SUBSTITUTE(T523,CHAR(160)," "))),AP4:AS49,2,FALSE)="AUTRE",UPPER(TRIM(SUBSTITUTE(T523,CHAR(160)," ")))&lt;&gt;UPPER(TRIM(SUBSTITUTE(W523,CHAR(160)," "))))),"",(V523*VLOOKUP(UPPER(TRIM(SUBSTITUTE(W523,CHAR(160)," "))),AP4:AS49,3,FALSE))/(S523*VLOOKUP(UPPER(TRIM(SUBSTITUTE(T523,CHAR(160)," "))),AP4:AS49,3,FALSE))),"")),IFERROR(AK522,"")))</f>
        <v/>
      </c>
      <c r="AL523" s="40" t="str">
        <f t="shared" si="115"/>
        <v/>
      </c>
      <c r="AM523" s="50">
        <f t="shared" si="116"/>
        <v>0</v>
      </c>
      <c r="AN523" s="1"/>
      <c r="AO523" s="1"/>
      <c r="AP523" s="26" t="s">
        <v>469</v>
      </c>
      <c r="AQ523" s="1"/>
      <c r="AR523" s="1"/>
      <c r="AS523" s="1"/>
      <c r="BJ523" s="229">
        <v>1</v>
      </c>
    </row>
    <row r="524" spans="2:62" ht="20.100000000000001" customHeight="1" x14ac:dyDescent="0.25">
      <c r="B524" s="178">
        <f t="shared" si="105"/>
        <v>0</v>
      </c>
      <c r="C524" s="156"/>
      <c r="D524" s="157"/>
      <c r="E524" s="157"/>
      <c r="F524" s="157"/>
      <c r="G524" s="157"/>
      <c r="H524" s="157"/>
      <c r="I524" s="158"/>
      <c r="K524" s="255" t="str">
        <f t="shared" si="106"/>
        <v>►</v>
      </c>
      <c r="L524" s="341"/>
      <c r="M524" s="341"/>
      <c r="N524" s="341"/>
      <c r="O524" s="341"/>
      <c r="P524" s="341"/>
      <c r="Q524" s="1"/>
      <c r="R524" s="1"/>
      <c r="S524" s="77"/>
      <c r="T524" s="77"/>
      <c r="U524" s="77"/>
      <c r="V524" s="77"/>
      <c r="W524" s="1"/>
      <c r="X524" s="46" t="str">
        <f t="shared" si="110"/>
        <v/>
      </c>
      <c r="Y524" s="46" t="str">
        <f>IF(NOT(AND(LEFT(R524,1)="L",R524&lt;&gt;"LIGNE")),"",IF(UPPER(TRIM(W524))="QS","Qt. suffisante",IF(AJ524="","",IF(AF524="MASSE",IF(AJ524&gt;=1,"Kg","g"),IF(AF524="VOLUME",IF(AJ524&gt;=1,"L","cl"),IFERROR(VLOOKUP(UPPER(TRIM(V524)),AP4:AS49,4,FALSE),V524))))))</f>
        <v/>
      </c>
      <c r="Z524" s="78" t="str">
        <f t="shared" si="111"/>
        <v/>
      </c>
      <c r="AA524" s="45" t="str">
        <f>IF(NOT(AND(LEFT(R524,1)="L",R524&lt;&gt;"LIGNE")),"",IF(UPPER(TRIM(W524))="QS","Qt. suffisante",IF(AI524="","",IF(AF524="MASSE",IF(AI524&gt;=1,"Kg","g"),IF(AF524="VOLUME",IF(AI524&gt;=1,"L","cl"),IFERROR(VLOOKUP(UPPER(TRIM(V524)),AP4:AS49,4,FALSE),V524))))))</f>
        <v/>
      </c>
      <c r="AB524" s="47" t="str">
        <f t="shared" si="107"/>
        <v/>
      </c>
      <c r="AC524" s="47" t="str">
        <f t="shared" si="108"/>
        <v/>
      </c>
      <c r="AD524" s="47" t="str">
        <f t="shared" si="112"/>
        <v/>
      </c>
      <c r="AE524" s="1"/>
      <c r="AF524" s="48" t="str">
        <f>IF(NOT(AND(LEFT(R524,1)="L",R524&lt;&gt;"LIGNE")),"",IFERROR(VLOOKUP(UPPER(TRIM(V524)),AP4:AS49,2,FALSE),""))</f>
        <v/>
      </c>
      <c r="AG524" s="49" t="str">
        <f>IF(NOT(AND(LEFT(R524,1)="L",R524&lt;&gt;"LIGNE")),"",IFERROR(VLOOKUP(UPPER(TRIM(V524)),AP4:AS49,3,FALSE),""))</f>
        <v/>
      </c>
      <c r="AH524" s="49" t="str">
        <f t="shared" si="109"/>
        <v/>
      </c>
      <c r="AI524" s="49" t="str">
        <f t="shared" si="113"/>
        <v/>
      </c>
      <c r="AJ524" s="49" t="str">
        <f t="shared" si="114"/>
        <v/>
      </c>
      <c r="AK524" s="40" t="str">
        <f>IF(R524="RECETTE","",IF(R524="PRINCIPAL AUTEUR",IF(OR(S524="",T524="",V524="",W524="",S524=0),"",IFERROR(IF(OR(VLOOKUP(UPPER(TRIM(SUBSTITUTE(T524,CHAR(160)," "))),AP4:AS49,2,FALSE)&lt;&gt;VLOOKUP(UPPER(TRIM(SUBSTITUTE(W524,CHAR(160)," "))),AP4:AS49,2,FALSE),AND(VLOOKUP(UPPER(TRIM(SUBSTITUTE(T524,CHAR(160)," "))),AP4:AS49,2,FALSE)="AUTRE",UPPER(TRIM(SUBSTITUTE(T524,CHAR(160)," ")))&lt;&gt;UPPER(TRIM(SUBSTITUTE(W524,CHAR(160)," "))))),"",(V524*VLOOKUP(UPPER(TRIM(SUBSTITUTE(W524,CHAR(160)," "))),AP4:AS49,3,FALSE))/(S524*VLOOKUP(UPPER(TRIM(SUBSTITUTE(T524,CHAR(160)," "))),AP4:AS49,3,FALSE))),"")),IFERROR(AK523,"")))</f>
        <v/>
      </c>
      <c r="AL524" s="40" t="str">
        <f t="shared" si="115"/>
        <v/>
      </c>
      <c r="AM524" s="50">
        <f t="shared" si="116"/>
        <v>0</v>
      </c>
      <c r="AN524" s="1"/>
      <c r="AO524" s="1"/>
      <c r="AP524" s="26" t="s">
        <v>470</v>
      </c>
      <c r="AQ524" s="1"/>
      <c r="AR524" s="1"/>
      <c r="AS524" s="1"/>
      <c r="BJ524" s="229">
        <v>1</v>
      </c>
    </row>
    <row r="525" spans="2:62" ht="20.100000000000001" customHeight="1" x14ac:dyDescent="0.25">
      <c r="B525" s="178">
        <f t="shared" si="105"/>
        <v>0</v>
      </c>
      <c r="C525" s="156"/>
      <c r="D525" s="157"/>
      <c r="E525" s="157"/>
      <c r="F525" s="157"/>
      <c r="G525" s="157"/>
      <c r="H525" s="157"/>
      <c r="I525" s="158"/>
      <c r="K525" s="255" t="str">
        <f t="shared" si="106"/>
        <v>►</v>
      </c>
      <c r="L525" s="341"/>
      <c r="M525" s="341"/>
      <c r="N525" s="341"/>
      <c r="O525" s="341"/>
      <c r="P525" s="341"/>
      <c r="Q525" s="1"/>
      <c r="R525" s="1"/>
      <c r="S525" s="77"/>
      <c r="T525" s="77"/>
      <c r="U525" s="77"/>
      <c r="V525" s="77"/>
      <c r="W525" s="1"/>
      <c r="X525" s="46" t="str">
        <f t="shared" si="110"/>
        <v/>
      </c>
      <c r="Y525" s="46" t="str">
        <f>IF(NOT(AND(LEFT(R525,1)="L",R525&lt;&gt;"LIGNE")),"",IF(UPPER(TRIM(W525))="QS","Qt. suffisante",IF(AJ525="","",IF(AF525="MASSE",IF(AJ525&gt;=1,"Kg","g"),IF(AF525="VOLUME",IF(AJ525&gt;=1,"L","cl"),IFERROR(VLOOKUP(UPPER(TRIM(V525)),AP4:AS49,4,FALSE),V525))))))</f>
        <v/>
      </c>
      <c r="Z525" s="78" t="str">
        <f t="shared" si="111"/>
        <v/>
      </c>
      <c r="AA525" s="45" t="str">
        <f>IF(NOT(AND(LEFT(R525,1)="L",R525&lt;&gt;"LIGNE")),"",IF(UPPER(TRIM(W525))="QS","Qt. suffisante",IF(AI525="","",IF(AF525="MASSE",IF(AI525&gt;=1,"Kg","g"),IF(AF525="VOLUME",IF(AI525&gt;=1,"L","cl"),IFERROR(VLOOKUP(UPPER(TRIM(V525)),AP4:AS49,4,FALSE),V525))))))</f>
        <v/>
      </c>
      <c r="AB525" s="47" t="str">
        <f t="shared" si="107"/>
        <v/>
      </c>
      <c r="AC525" s="47" t="str">
        <f t="shared" si="108"/>
        <v/>
      </c>
      <c r="AD525" s="47" t="str">
        <f t="shared" si="112"/>
        <v/>
      </c>
      <c r="AE525" s="1"/>
      <c r="AF525" s="48" t="str">
        <f>IF(NOT(AND(LEFT(R525,1)="L",R525&lt;&gt;"LIGNE")),"",IFERROR(VLOOKUP(UPPER(TRIM(V525)),AP4:AS49,2,FALSE),""))</f>
        <v/>
      </c>
      <c r="AG525" s="49" t="str">
        <f>IF(NOT(AND(LEFT(R525,1)="L",R525&lt;&gt;"LIGNE")),"",IFERROR(VLOOKUP(UPPER(TRIM(V525)),AP4:AS49,3,FALSE),""))</f>
        <v/>
      </c>
      <c r="AH525" s="49" t="str">
        <f t="shared" si="109"/>
        <v/>
      </c>
      <c r="AI525" s="49" t="str">
        <f t="shared" si="113"/>
        <v/>
      </c>
      <c r="AJ525" s="49" t="str">
        <f t="shared" si="114"/>
        <v/>
      </c>
      <c r="AK525" s="40" t="str">
        <f>IF(R525="RECETTE","",IF(R525="PRINCIPAL AUTEUR",IF(OR(S525="",T525="",V525="",W525="",S525=0),"",IFERROR(IF(OR(VLOOKUP(UPPER(TRIM(SUBSTITUTE(T525,CHAR(160)," "))),AP4:AS49,2,FALSE)&lt;&gt;VLOOKUP(UPPER(TRIM(SUBSTITUTE(W525,CHAR(160)," "))),AP4:AS49,2,FALSE),AND(VLOOKUP(UPPER(TRIM(SUBSTITUTE(T525,CHAR(160)," "))),AP4:AS49,2,FALSE)="AUTRE",UPPER(TRIM(SUBSTITUTE(T525,CHAR(160)," ")))&lt;&gt;UPPER(TRIM(SUBSTITUTE(W525,CHAR(160)," "))))),"",(V525*VLOOKUP(UPPER(TRIM(SUBSTITUTE(W525,CHAR(160)," "))),AP4:AS49,3,FALSE))/(S525*VLOOKUP(UPPER(TRIM(SUBSTITUTE(T525,CHAR(160)," "))),AP4:AS49,3,FALSE))),"")),IFERROR(AK524,"")))</f>
        <v/>
      </c>
      <c r="AL525" s="40" t="str">
        <f t="shared" si="115"/>
        <v/>
      </c>
      <c r="AM525" s="50">
        <f t="shared" si="116"/>
        <v>0</v>
      </c>
      <c r="AN525" s="1"/>
      <c r="AO525" s="1"/>
      <c r="AP525" s="26" t="s">
        <v>471</v>
      </c>
      <c r="AQ525" s="1"/>
      <c r="AR525" s="1"/>
      <c r="AS525" s="1"/>
      <c r="BJ525" s="229">
        <v>1</v>
      </c>
    </row>
    <row r="526" spans="2:62" ht="20.100000000000001" customHeight="1" x14ac:dyDescent="0.25">
      <c r="B526" s="178">
        <f t="shared" si="105"/>
        <v>0</v>
      </c>
      <c r="C526" s="156"/>
      <c r="D526" s="157"/>
      <c r="E526" s="157"/>
      <c r="F526" s="157"/>
      <c r="G526" s="157"/>
      <c r="H526" s="157"/>
      <c r="I526" s="158"/>
      <c r="K526" s="255" t="str">
        <f t="shared" si="106"/>
        <v>►</v>
      </c>
      <c r="L526" s="341"/>
      <c r="M526" s="341"/>
      <c r="N526" s="341"/>
      <c r="O526" s="341"/>
      <c r="P526" s="341"/>
      <c r="Q526" s="1"/>
      <c r="R526" s="1"/>
      <c r="S526" s="77"/>
      <c r="T526" s="77"/>
      <c r="U526" s="77"/>
      <c r="V526" s="77"/>
      <c r="W526" s="1"/>
      <c r="X526" s="46" t="str">
        <f t="shared" si="110"/>
        <v/>
      </c>
      <c r="Y526" s="46" t="str">
        <f>IF(NOT(AND(LEFT(R526,1)="L",R526&lt;&gt;"LIGNE")),"",IF(UPPER(TRIM(W526))="QS","Qt. suffisante",IF(AJ526="","",IF(AF526="MASSE",IF(AJ526&gt;=1,"Kg","g"),IF(AF526="VOLUME",IF(AJ526&gt;=1,"L","cl"),IFERROR(VLOOKUP(UPPER(TRIM(V526)),AP4:AS49,4,FALSE),V526))))))</f>
        <v/>
      </c>
      <c r="Z526" s="78" t="str">
        <f t="shared" si="111"/>
        <v/>
      </c>
      <c r="AA526" s="45" t="str">
        <f>IF(NOT(AND(LEFT(R526,1)="L",R526&lt;&gt;"LIGNE")),"",IF(UPPER(TRIM(W526))="QS","Qt. suffisante",IF(AI526="","",IF(AF526="MASSE",IF(AI526&gt;=1,"Kg","g"),IF(AF526="VOLUME",IF(AI526&gt;=1,"L","cl"),IFERROR(VLOOKUP(UPPER(TRIM(V526)),AP4:AS49,4,FALSE),V526))))))</f>
        <v/>
      </c>
      <c r="AB526" s="47" t="str">
        <f t="shared" si="107"/>
        <v/>
      </c>
      <c r="AC526" s="47" t="str">
        <f t="shared" si="108"/>
        <v/>
      </c>
      <c r="AD526" s="47" t="str">
        <f t="shared" si="112"/>
        <v/>
      </c>
      <c r="AE526" s="1"/>
      <c r="AF526" s="48" t="str">
        <f>IF(NOT(AND(LEFT(R526,1)="L",R526&lt;&gt;"LIGNE")),"",IFERROR(VLOOKUP(UPPER(TRIM(V526)),AP4:AS49,2,FALSE),""))</f>
        <v/>
      </c>
      <c r="AG526" s="49" t="str">
        <f>IF(NOT(AND(LEFT(R526,1)="L",R526&lt;&gt;"LIGNE")),"",IFERROR(VLOOKUP(UPPER(TRIM(V526)),AP4:AS49,3,FALSE),""))</f>
        <v/>
      </c>
      <c r="AH526" s="49" t="str">
        <f t="shared" si="109"/>
        <v/>
      </c>
      <c r="AI526" s="49" t="str">
        <f t="shared" si="113"/>
        <v/>
      </c>
      <c r="AJ526" s="49" t="str">
        <f t="shared" si="114"/>
        <v/>
      </c>
      <c r="AK526" s="40" t="str">
        <f>IF(R526="RECETTE","",IF(R526="PRINCIPAL AUTEUR",IF(OR(S526="",T526="",V526="",W526="",S526=0),"",IFERROR(IF(OR(VLOOKUP(UPPER(TRIM(SUBSTITUTE(T526,CHAR(160)," "))),AP4:AS49,2,FALSE)&lt;&gt;VLOOKUP(UPPER(TRIM(SUBSTITUTE(W526,CHAR(160)," "))),AP4:AS49,2,FALSE),AND(VLOOKUP(UPPER(TRIM(SUBSTITUTE(T526,CHAR(160)," "))),AP4:AS49,2,FALSE)="AUTRE",UPPER(TRIM(SUBSTITUTE(T526,CHAR(160)," ")))&lt;&gt;UPPER(TRIM(SUBSTITUTE(W526,CHAR(160)," "))))),"",(V526*VLOOKUP(UPPER(TRIM(SUBSTITUTE(W526,CHAR(160)," "))),AP4:AS49,3,FALSE))/(S526*VLOOKUP(UPPER(TRIM(SUBSTITUTE(T526,CHAR(160)," "))),AP4:AS49,3,FALSE))),"")),IFERROR(AK525,"")))</f>
        <v/>
      </c>
      <c r="AL526" s="40" t="str">
        <f t="shared" si="115"/>
        <v/>
      </c>
      <c r="AM526" s="50">
        <f t="shared" si="116"/>
        <v>0</v>
      </c>
      <c r="AN526" s="1"/>
      <c r="AO526" s="1"/>
      <c r="AP526" s="51" t="s">
        <v>0</v>
      </c>
      <c r="AQ526" s="1"/>
      <c r="AR526" s="1"/>
      <c r="AS526" s="1"/>
      <c r="BJ526" s="229">
        <v>1</v>
      </c>
    </row>
    <row r="527" spans="2:62" ht="20.100000000000001" customHeight="1" x14ac:dyDescent="0.25">
      <c r="B527" s="178">
        <f t="shared" si="105"/>
        <v>0</v>
      </c>
      <c r="C527" s="156"/>
      <c r="D527" s="157"/>
      <c r="E527" s="157"/>
      <c r="F527" s="157"/>
      <c r="G527" s="157"/>
      <c r="H527" s="157"/>
      <c r="I527" s="158"/>
      <c r="K527" s="255" t="str">
        <f t="shared" si="106"/>
        <v>►</v>
      </c>
      <c r="L527" s="341"/>
      <c r="M527" s="341"/>
      <c r="N527" s="341"/>
      <c r="O527" s="341"/>
      <c r="P527" s="341"/>
      <c r="Q527" s="1"/>
      <c r="R527" s="1"/>
      <c r="S527" s="77"/>
      <c r="T527" s="77"/>
      <c r="U527" s="77"/>
      <c r="V527" s="77"/>
      <c r="W527" s="1"/>
      <c r="X527" s="46" t="str">
        <f t="shared" si="110"/>
        <v/>
      </c>
      <c r="Y527" s="46" t="str">
        <f>IF(NOT(AND(LEFT(R527,1)="L",R527&lt;&gt;"LIGNE")),"",IF(UPPER(TRIM(W527))="QS","Qt. suffisante",IF(AJ527="","",IF(AF527="MASSE",IF(AJ527&gt;=1,"Kg","g"),IF(AF527="VOLUME",IF(AJ527&gt;=1,"L","cl"),IFERROR(VLOOKUP(UPPER(TRIM(V527)),AP4:AS49,4,FALSE),V527))))))</f>
        <v/>
      </c>
      <c r="Z527" s="78" t="str">
        <f t="shared" si="111"/>
        <v/>
      </c>
      <c r="AA527" s="45" t="str">
        <f>IF(NOT(AND(LEFT(R527,1)="L",R527&lt;&gt;"LIGNE")),"",IF(UPPER(TRIM(W527))="QS","Qt. suffisante",IF(AI527="","",IF(AF527="MASSE",IF(AI527&gt;=1,"Kg","g"),IF(AF527="VOLUME",IF(AI527&gt;=1,"L","cl"),IFERROR(VLOOKUP(UPPER(TRIM(V527)),AP4:AS49,4,FALSE),V527))))))</f>
        <v/>
      </c>
      <c r="AB527" s="47" t="str">
        <f t="shared" si="107"/>
        <v/>
      </c>
      <c r="AC527" s="47" t="str">
        <f t="shared" si="108"/>
        <v/>
      </c>
      <c r="AD527" s="47" t="str">
        <f t="shared" si="112"/>
        <v/>
      </c>
      <c r="AE527" s="1"/>
      <c r="AF527" s="48" t="str">
        <f>IF(NOT(AND(LEFT(R527,1)="L",R527&lt;&gt;"LIGNE")),"",IFERROR(VLOOKUP(UPPER(TRIM(V527)),AP4:AS49,2,FALSE),""))</f>
        <v/>
      </c>
      <c r="AG527" s="49" t="str">
        <f>IF(NOT(AND(LEFT(R527,1)="L",R527&lt;&gt;"LIGNE")),"",IFERROR(VLOOKUP(UPPER(TRIM(V527)),AP4:AS49,3,FALSE),""))</f>
        <v/>
      </c>
      <c r="AH527" s="49" t="str">
        <f t="shared" si="109"/>
        <v/>
      </c>
      <c r="AI527" s="49" t="str">
        <f t="shared" si="113"/>
        <v/>
      </c>
      <c r="AJ527" s="49" t="str">
        <f t="shared" si="114"/>
        <v/>
      </c>
      <c r="AK527" s="40" t="str">
        <f>IF(R527="RECETTE","",IF(R527="PRINCIPAL AUTEUR",IF(OR(S527="",T527="",V527="",W527="",S527=0),"",IFERROR(IF(OR(VLOOKUP(UPPER(TRIM(SUBSTITUTE(T527,CHAR(160)," "))),AP4:AS49,2,FALSE)&lt;&gt;VLOOKUP(UPPER(TRIM(SUBSTITUTE(W527,CHAR(160)," "))),AP4:AS49,2,FALSE),AND(VLOOKUP(UPPER(TRIM(SUBSTITUTE(T527,CHAR(160)," "))),AP4:AS49,2,FALSE)="AUTRE",UPPER(TRIM(SUBSTITUTE(T527,CHAR(160)," ")))&lt;&gt;UPPER(TRIM(SUBSTITUTE(W527,CHAR(160)," "))))),"",(V527*VLOOKUP(UPPER(TRIM(SUBSTITUTE(W527,CHAR(160)," "))),AP4:AS49,3,FALSE))/(S527*VLOOKUP(UPPER(TRIM(SUBSTITUTE(T527,CHAR(160)," "))),AP4:AS49,3,FALSE))),"")),IFERROR(AK526,"")))</f>
        <v/>
      </c>
      <c r="AL527" s="40" t="str">
        <f t="shared" si="115"/>
        <v/>
      </c>
      <c r="AM527" s="50">
        <f t="shared" si="116"/>
        <v>0</v>
      </c>
      <c r="AN527" s="1"/>
      <c r="AO527" s="1"/>
      <c r="AP527" s="55" t="s">
        <v>314</v>
      </c>
      <c r="AQ527" s="1"/>
      <c r="AR527" s="1"/>
      <c r="AS527" s="1"/>
      <c r="BJ527" s="229">
        <v>1</v>
      </c>
    </row>
    <row r="528" spans="2:62" ht="20.100000000000001" customHeight="1" x14ac:dyDescent="0.25">
      <c r="B528" s="178">
        <f t="shared" si="105"/>
        <v>0</v>
      </c>
      <c r="C528" s="156"/>
      <c r="D528" s="157"/>
      <c r="E528" s="157"/>
      <c r="F528" s="157"/>
      <c r="G528" s="157"/>
      <c r="H528" s="157"/>
      <c r="I528" s="158"/>
      <c r="K528" s="255" t="str">
        <f t="shared" si="106"/>
        <v>►</v>
      </c>
      <c r="L528" s="341"/>
      <c r="M528" s="341"/>
      <c r="N528" s="341"/>
      <c r="O528" s="341"/>
      <c r="P528" s="341"/>
      <c r="Q528" s="1"/>
      <c r="R528" s="1"/>
      <c r="S528" s="77"/>
      <c r="T528" s="77"/>
      <c r="U528" s="77"/>
      <c r="V528" s="77"/>
      <c r="W528" s="1"/>
      <c r="X528" s="46" t="str">
        <f t="shared" si="110"/>
        <v/>
      </c>
      <c r="Y528" s="46" t="str">
        <f>IF(NOT(AND(LEFT(R528,1)="L",R528&lt;&gt;"LIGNE")),"",IF(UPPER(TRIM(W528))="QS","Qt. suffisante",IF(AJ528="","",IF(AF528="MASSE",IF(AJ528&gt;=1,"Kg","g"),IF(AF528="VOLUME",IF(AJ528&gt;=1,"L","cl"),IFERROR(VLOOKUP(UPPER(TRIM(V528)),AP4:AS49,4,FALSE),V528))))))</f>
        <v/>
      </c>
      <c r="Z528" s="78" t="str">
        <f t="shared" si="111"/>
        <v/>
      </c>
      <c r="AA528" s="45" t="str">
        <f>IF(NOT(AND(LEFT(R528,1)="L",R528&lt;&gt;"LIGNE")),"",IF(UPPER(TRIM(W528))="QS","Qt. suffisante",IF(AI528="","",IF(AF528="MASSE",IF(AI528&gt;=1,"Kg","g"),IF(AF528="VOLUME",IF(AI528&gt;=1,"L","cl"),IFERROR(VLOOKUP(UPPER(TRIM(V528)),AP4:AS49,4,FALSE),V528))))))</f>
        <v/>
      </c>
      <c r="AB528" s="47" t="str">
        <f t="shared" si="107"/>
        <v/>
      </c>
      <c r="AC528" s="47" t="str">
        <f t="shared" si="108"/>
        <v/>
      </c>
      <c r="AD528" s="47" t="str">
        <f t="shared" si="112"/>
        <v/>
      </c>
      <c r="AE528" s="1"/>
      <c r="AF528" s="48" t="str">
        <f>IF(NOT(AND(LEFT(R528,1)="L",R528&lt;&gt;"LIGNE")),"",IFERROR(VLOOKUP(UPPER(TRIM(V528)),AP4:AS49,2,FALSE),""))</f>
        <v/>
      </c>
      <c r="AG528" s="49" t="str">
        <f>IF(NOT(AND(LEFT(R528,1)="L",R528&lt;&gt;"LIGNE")),"",IFERROR(VLOOKUP(UPPER(TRIM(V528)),AP4:AS49,3,FALSE),""))</f>
        <v/>
      </c>
      <c r="AH528" s="49" t="str">
        <f t="shared" si="109"/>
        <v/>
      </c>
      <c r="AI528" s="49" t="str">
        <f t="shared" si="113"/>
        <v/>
      </c>
      <c r="AJ528" s="49" t="str">
        <f t="shared" si="114"/>
        <v/>
      </c>
      <c r="AK528" s="40" t="str">
        <f>IF(R528="RECETTE","",IF(R528="PRINCIPAL AUTEUR",IF(OR(S528="",T528="",V528="",W528="",S528=0),"",IFERROR(IF(OR(VLOOKUP(UPPER(TRIM(SUBSTITUTE(T528,CHAR(160)," "))),AP4:AS49,2,FALSE)&lt;&gt;VLOOKUP(UPPER(TRIM(SUBSTITUTE(W528,CHAR(160)," "))),AP4:AS49,2,FALSE),AND(VLOOKUP(UPPER(TRIM(SUBSTITUTE(T528,CHAR(160)," "))),AP4:AS49,2,FALSE)="AUTRE",UPPER(TRIM(SUBSTITUTE(T528,CHAR(160)," ")))&lt;&gt;UPPER(TRIM(SUBSTITUTE(W528,CHAR(160)," "))))),"",(V528*VLOOKUP(UPPER(TRIM(SUBSTITUTE(W528,CHAR(160)," "))),AP4:AS49,3,FALSE))/(S528*VLOOKUP(UPPER(TRIM(SUBSTITUTE(T528,CHAR(160)," "))),AP4:AS49,3,FALSE))),"")),IFERROR(AK527,"")))</f>
        <v/>
      </c>
      <c r="AL528" s="40" t="str">
        <f t="shared" si="115"/>
        <v/>
      </c>
      <c r="AM528" s="50">
        <f t="shared" si="116"/>
        <v>0</v>
      </c>
      <c r="AN528" s="1"/>
      <c r="AO528" s="1"/>
      <c r="AP528" s="55" t="s">
        <v>312</v>
      </c>
      <c r="AQ528" s="1"/>
      <c r="AR528" s="1"/>
      <c r="AS528" s="1"/>
      <c r="BJ528" s="229">
        <v>1</v>
      </c>
    </row>
    <row r="529" spans="2:62" ht="20.100000000000001" customHeight="1" x14ac:dyDescent="0.25">
      <c r="B529" s="178">
        <f t="shared" si="105"/>
        <v>0</v>
      </c>
      <c r="C529" s="156"/>
      <c r="D529" s="157"/>
      <c r="E529" s="157"/>
      <c r="F529" s="157"/>
      <c r="G529" s="157"/>
      <c r="H529" s="157"/>
      <c r="I529" s="158"/>
      <c r="K529" s="255" t="str">
        <f t="shared" si="106"/>
        <v>►</v>
      </c>
      <c r="L529" s="341"/>
      <c r="M529" s="341"/>
      <c r="N529" s="341"/>
      <c r="O529" s="341"/>
      <c r="P529" s="341"/>
      <c r="Q529" s="1"/>
      <c r="R529" s="1"/>
      <c r="S529" s="77"/>
      <c r="T529" s="77"/>
      <c r="U529" s="77"/>
      <c r="V529" s="77"/>
      <c r="W529" s="1"/>
      <c r="X529" s="46" t="str">
        <f t="shared" si="110"/>
        <v/>
      </c>
      <c r="Y529" s="46" t="str">
        <f>IF(NOT(AND(LEFT(R529,1)="L",R529&lt;&gt;"LIGNE")),"",IF(UPPER(TRIM(W529))="QS","Qt. suffisante",IF(AJ529="","",IF(AF529="MASSE",IF(AJ529&gt;=1,"Kg","g"),IF(AF529="VOLUME",IF(AJ529&gt;=1,"L","cl"),IFERROR(VLOOKUP(UPPER(TRIM(V529)),AP4:AS49,4,FALSE),V529))))))</f>
        <v/>
      </c>
      <c r="Z529" s="78" t="str">
        <f t="shared" si="111"/>
        <v/>
      </c>
      <c r="AA529" s="45" t="str">
        <f>IF(NOT(AND(LEFT(R529,1)="L",R529&lt;&gt;"LIGNE")),"",IF(UPPER(TRIM(W529))="QS","Qt. suffisante",IF(AI529="","",IF(AF529="MASSE",IF(AI529&gt;=1,"Kg","g"),IF(AF529="VOLUME",IF(AI529&gt;=1,"L","cl"),IFERROR(VLOOKUP(UPPER(TRIM(V529)),AP4:AS49,4,FALSE),V529))))))</f>
        <v/>
      </c>
      <c r="AB529" s="47" t="str">
        <f t="shared" si="107"/>
        <v/>
      </c>
      <c r="AC529" s="47" t="str">
        <f t="shared" si="108"/>
        <v/>
      </c>
      <c r="AD529" s="47" t="str">
        <f t="shared" si="112"/>
        <v/>
      </c>
      <c r="AE529" s="1"/>
      <c r="AF529" s="48" t="str">
        <f>IF(NOT(AND(LEFT(R529,1)="L",R529&lt;&gt;"LIGNE")),"",IFERROR(VLOOKUP(UPPER(TRIM(V529)),AP4:AS49,2,FALSE),""))</f>
        <v/>
      </c>
      <c r="AG529" s="49" t="str">
        <f>IF(NOT(AND(LEFT(R529,1)="L",R529&lt;&gt;"LIGNE")),"",IFERROR(VLOOKUP(UPPER(TRIM(V529)),AP4:AS49,3,FALSE),""))</f>
        <v/>
      </c>
      <c r="AH529" s="49" t="str">
        <f t="shared" si="109"/>
        <v/>
      </c>
      <c r="AI529" s="49" t="str">
        <f t="shared" si="113"/>
        <v/>
      </c>
      <c r="AJ529" s="49" t="str">
        <f t="shared" si="114"/>
        <v/>
      </c>
      <c r="AK529" s="40" t="str">
        <f>IF(R529="RECETTE","",IF(R529="PRINCIPAL AUTEUR",IF(OR(S529="",T529="",V529="",W529="",S529=0),"",IFERROR(IF(OR(VLOOKUP(UPPER(TRIM(SUBSTITUTE(T529,CHAR(160)," "))),AP4:AS49,2,FALSE)&lt;&gt;VLOOKUP(UPPER(TRIM(SUBSTITUTE(W529,CHAR(160)," "))),AP4:AS49,2,FALSE),AND(VLOOKUP(UPPER(TRIM(SUBSTITUTE(T529,CHAR(160)," "))),AP4:AS49,2,FALSE)="AUTRE",UPPER(TRIM(SUBSTITUTE(T529,CHAR(160)," ")))&lt;&gt;UPPER(TRIM(SUBSTITUTE(W529,CHAR(160)," "))))),"",(V529*VLOOKUP(UPPER(TRIM(SUBSTITUTE(W529,CHAR(160)," "))),AP4:AS49,3,FALSE))/(S529*VLOOKUP(UPPER(TRIM(SUBSTITUTE(T529,CHAR(160)," "))),AP4:AS49,3,FALSE))),"")),IFERROR(AK528,"")))</f>
        <v/>
      </c>
      <c r="AL529" s="40" t="str">
        <f t="shared" si="115"/>
        <v/>
      </c>
      <c r="AM529" s="50">
        <f t="shared" si="116"/>
        <v>0</v>
      </c>
      <c r="AN529" s="1"/>
      <c r="AO529" s="1"/>
      <c r="AP529" s="55" t="s">
        <v>311</v>
      </c>
      <c r="AQ529" s="1"/>
      <c r="AR529" s="1"/>
      <c r="AS529" s="1"/>
      <c r="BJ529" s="229">
        <v>1</v>
      </c>
    </row>
    <row r="530" spans="2:62" ht="20.100000000000001" customHeight="1" x14ac:dyDescent="0.25">
      <c r="B530" s="178">
        <f t="shared" si="105"/>
        <v>0</v>
      </c>
      <c r="C530" s="156"/>
      <c r="D530" s="157"/>
      <c r="E530" s="157"/>
      <c r="F530" s="157"/>
      <c r="G530" s="157"/>
      <c r="H530" s="157"/>
      <c r="I530" s="158"/>
      <c r="K530" s="255" t="str">
        <f t="shared" si="106"/>
        <v>►</v>
      </c>
      <c r="L530" s="341"/>
      <c r="M530" s="341"/>
      <c r="N530" s="341"/>
      <c r="O530" s="341"/>
      <c r="P530" s="341"/>
      <c r="Q530" s="1"/>
      <c r="R530" s="1"/>
      <c r="S530" s="77"/>
      <c r="T530" s="77"/>
      <c r="U530" s="77"/>
      <c r="V530" s="77"/>
      <c r="W530" s="1"/>
      <c r="X530" s="46" t="str">
        <f t="shared" si="110"/>
        <v/>
      </c>
      <c r="Y530" s="46" t="str">
        <f>IF(NOT(AND(LEFT(R530,1)="L",R530&lt;&gt;"LIGNE")),"",IF(UPPER(TRIM(W530))="QS","Qt. suffisante",IF(AJ530="","",IF(AF530="MASSE",IF(AJ530&gt;=1,"Kg","g"),IF(AF530="VOLUME",IF(AJ530&gt;=1,"L","cl"),IFERROR(VLOOKUP(UPPER(TRIM(V530)),AP4:AS49,4,FALSE),V530))))))</f>
        <v/>
      </c>
      <c r="Z530" s="78" t="str">
        <f t="shared" si="111"/>
        <v/>
      </c>
      <c r="AA530" s="45" t="str">
        <f>IF(NOT(AND(LEFT(R530,1)="L",R530&lt;&gt;"LIGNE")),"",IF(UPPER(TRIM(W530))="QS","Qt. suffisante",IF(AI530="","",IF(AF530="MASSE",IF(AI530&gt;=1,"Kg","g"),IF(AF530="VOLUME",IF(AI530&gt;=1,"L","cl"),IFERROR(VLOOKUP(UPPER(TRIM(V530)),AP4:AS49,4,FALSE),V530))))))</f>
        <v/>
      </c>
      <c r="AB530" s="47" t="str">
        <f t="shared" si="107"/>
        <v/>
      </c>
      <c r="AC530" s="47" t="str">
        <f t="shared" si="108"/>
        <v/>
      </c>
      <c r="AD530" s="47" t="str">
        <f t="shared" si="112"/>
        <v/>
      </c>
      <c r="AE530" s="1"/>
      <c r="AF530" s="48" t="str">
        <f>IF(NOT(AND(LEFT(R530,1)="L",R530&lt;&gt;"LIGNE")),"",IFERROR(VLOOKUP(UPPER(TRIM(V530)),AP4:AS49,2,FALSE),""))</f>
        <v/>
      </c>
      <c r="AG530" s="49" t="str">
        <f>IF(NOT(AND(LEFT(R530,1)="L",R530&lt;&gt;"LIGNE")),"",IFERROR(VLOOKUP(UPPER(TRIM(V530)),AP4:AS49,3,FALSE),""))</f>
        <v/>
      </c>
      <c r="AH530" s="49" t="str">
        <f t="shared" si="109"/>
        <v/>
      </c>
      <c r="AI530" s="49" t="str">
        <f t="shared" si="113"/>
        <v/>
      </c>
      <c r="AJ530" s="49" t="str">
        <f t="shared" si="114"/>
        <v/>
      </c>
      <c r="AK530" s="40" t="str">
        <f>IF(R530="RECETTE","",IF(R530="PRINCIPAL AUTEUR",IF(OR(S530="",T530="",V530="",W530="",S530=0),"",IFERROR(IF(OR(VLOOKUP(UPPER(TRIM(SUBSTITUTE(T530,CHAR(160)," "))),AP4:AS49,2,FALSE)&lt;&gt;VLOOKUP(UPPER(TRIM(SUBSTITUTE(W530,CHAR(160)," "))),AP4:AS49,2,FALSE),AND(VLOOKUP(UPPER(TRIM(SUBSTITUTE(T530,CHAR(160)," "))),AP4:AS49,2,FALSE)="AUTRE",UPPER(TRIM(SUBSTITUTE(T530,CHAR(160)," ")))&lt;&gt;UPPER(TRIM(SUBSTITUTE(W530,CHAR(160)," "))))),"",(V530*VLOOKUP(UPPER(TRIM(SUBSTITUTE(W530,CHAR(160)," "))),AP4:AS49,3,FALSE))/(S530*VLOOKUP(UPPER(TRIM(SUBSTITUTE(T530,CHAR(160)," "))),AP4:AS49,3,FALSE))),"")),IFERROR(AK529,"")))</f>
        <v/>
      </c>
      <c r="AL530" s="40" t="str">
        <f t="shared" si="115"/>
        <v/>
      </c>
      <c r="AM530" s="50">
        <f t="shared" si="116"/>
        <v>0</v>
      </c>
      <c r="AN530" s="1"/>
      <c r="AO530" s="1"/>
      <c r="AP530" s="64" t="s">
        <v>318</v>
      </c>
      <c r="AQ530" s="1"/>
      <c r="AR530" s="1"/>
      <c r="AS530" s="1"/>
      <c r="BJ530" s="229">
        <v>1</v>
      </c>
    </row>
    <row r="531" spans="2:62" ht="20.100000000000001" customHeight="1" x14ac:dyDescent="0.25">
      <c r="B531" s="178">
        <f t="shared" si="105"/>
        <v>0</v>
      </c>
      <c r="C531" s="156"/>
      <c r="D531" s="157"/>
      <c r="E531" s="157"/>
      <c r="F531" s="157"/>
      <c r="G531" s="157"/>
      <c r="H531" s="157"/>
      <c r="I531" s="158"/>
      <c r="K531" s="255" t="str">
        <f t="shared" si="106"/>
        <v>►</v>
      </c>
      <c r="L531" s="341"/>
      <c r="M531" s="341"/>
      <c r="N531" s="341"/>
      <c r="O531" s="341"/>
      <c r="P531" s="341"/>
      <c r="Q531" s="1"/>
      <c r="R531" s="1"/>
      <c r="S531" s="77"/>
      <c r="T531" s="77"/>
      <c r="U531" s="77"/>
      <c r="V531" s="77"/>
      <c r="W531" s="1"/>
      <c r="X531" s="46" t="str">
        <f t="shared" si="110"/>
        <v/>
      </c>
      <c r="Y531" s="46" t="str">
        <f>IF(NOT(AND(LEFT(R531,1)="L",R531&lt;&gt;"LIGNE")),"",IF(UPPER(TRIM(W531))="QS","Qt. suffisante",IF(AJ531="","",IF(AF531="MASSE",IF(AJ531&gt;=1,"Kg","g"),IF(AF531="VOLUME",IF(AJ531&gt;=1,"L","cl"),IFERROR(VLOOKUP(UPPER(TRIM(V531)),AP4:AS49,4,FALSE),V531))))))</f>
        <v/>
      </c>
      <c r="Z531" s="78" t="str">
        <f t="shared" si="111"/>
        <v/>
      </c>
      <c r="AA531" s="45" t="str">
        <f>IF(NOT(AND(LEFT(R531,1)="L",R531&lt;&gt;"LIGNE")),"",IF(UPPER(TRIM(W531))="QS","Qt. suffisante",IF(AI531="","",IF(AF531="MASSE",IF(AI531&gt;=1,"Kg","g"),IF(AF531="VOLUME",IF(AI531&gt;=1,"L","cl"),IFERROR(VLOOKUP(UPPER(TRIM(V531)),AP4:AS49,4,FALSE),V531))))))</f>
        <v/>
      </c>
      <c r="AB531" s="47" t="str">
        <f t="shared" si="107"/>
        <v/>
      </c>
      <c r="AC531" s="47" t="str">
        <f t="shared" si="108"/>
        <v/>
      </c>
      <c r="AD531" s="47" t="str">
        <f t="shared" si="112"/>
        <v/>
      </c>
      <c r="AE531" s="1"/>
      <c r="AF531" s="48" t="str">
        <f>IF(NOT(AND(LEFT(R531,1)="L",R531&lt;&gt;"LIGNE")),"",IFERROR(VLOOKUP(UPPER(TRIM(V531)),AP4:AS49,2,FALSE),""))</f>
        <v/>
      </c>
      <c r="AG531" s="49" t="str">
        <f>IF(NOT(AND(LEFT(R531,1)="L",R531&lt;&gt;"LIGNE")),"",IFERROR(VLOOKUP(UPPER(TRIM(V531)),AP4:AS49,3,FALSE),""))</f>
        <v/>
      </c>
      <c r="AH531" s="49" t="str">
        <f t="shared" si="109"/>
        <v/>
      </c>
      <c r="AI531" s="49" t="str">
        <f t="shared" si="113"/>
        <v/>
      </c>
      <c r="AJ531" s="49" t="str">
        <f t="shared" si="114"/>
        <v/>
      </c>
      <c r="AK531" s="40" t="str">
        <f>IF(R531="RECETTE","",IF(R531="PRINCIPAL AUTEUR",IF(OR(S531="",T531="",V531="",W531="",S531=0),"",IFERROR(IF(OR(VLOOKUP(UPPER(TRIM(SUBSTITUTE(T531,CHAR(160)," "))),AP4:AS49,2,FALSE)&lt;&gt;VLOOKUP(UPPER(TRIM(SUBSTITUTE(W531,CHAR(160)," "))),AP4:AS49,2,FALSE),AND(VLOOKUP(UPPER(TRIM(SUBSTITUTE(T531,CHAR(160)," "))),AP4:AS49,2,FALSE)="AUTRE",UPPER(TRIM(SUBSTITUTE(T531,CHAR(160)," ")))&lt;&gt;UPPER(TRIM(SUBSTITUTE(W531,CHAR(160)," "))))),"",(V531*VLOOKUP(UPPER(TRIM(SUBSTITUTE(W531,CHAR(160)," "))),AP4:AS49,3,FALSE))/(S531*VLOOKUP(UPPER(TRIM(SUBSTITUTE(T531,CHAR(160)," "))),AP4:AS49,3,FALSE))),"")),IFERROR(AK530,"")))</f>
        <v/>
      </c>
      <c r="AL531" s="40" t="str">
        <f t="shared" si="115"/>
        <v/>
      </c>
      <c r="AM531" s="50">
        <f t="shared" si="116"/>
        <v>0</v>
      </c>
      <c r="AN531" s="1"/>
      <c r="AO531" s="1"/>
      <c r="AP531" s="64" t="s">
        <v>316</v>
      </c>
      <c r="AQ531" s="1"/>
      <c r="AR531" s="1"/>
      <c r="AS531" s="1"/>
      <c r="BJ531" s="229">
        <v>1</v>
      </c>
    </row>
    <row r="532" spans="2:62" ht="20.100000000000001" customHeight="1" x14ac:dyDescent="0.25">
      <c r="B532" s="178">
        <f t="shared" si="105"/>
        <v>0</v>
      </c>
      <c r="C532" s="156"/>
      <c r="D532" s="157"/>
      <c r="E532" s="157"/>
      <c r="F532" s="157"/>
      <c r="G532" s="157"/>
      <c r="H532" s="157"/>
      <c r="I532" s="158"/>
      <c r="K532" s="255" t="str">
        <f t="shared" si="106"/>
        <v>►</v>
      </c>
      <c r="L532" s="341"/>
      <c r="M532" s="341"/>
      <c r="N532" s="341"/>
      <c r="O532" s="341"/>
      <c r="P532" s="341"/>
      <c r="Q532" s="1"/>
      <c r="R532" s="1"/>
      <c r="S532" s="77"/>
      <c r="T532" s="77"/>
      <c r="U532" s="77"/>
      <c r="V532" s="77"/>
      <c r="W532" s="1"/>
      <c r="X532" s="46" t="str">
        <f t="shared" si="110"/>
        <v/>
      </c>
      <c r="Y532" s="46" t="str">
        <f>IF(NOT(AND(LEFT(R532,1)="L",R532&lt;&gt;"LIGNE")),"",IF(UPPER(TRIM(W532))="QS","Qt. suffisante",IF(AJ532="","",IF(AF532="MASSE",IF(AJ532&gt;=1,"Kg","g"),IF(AF532="VOLUME",IF(AJ532&gt;=1,"L","cl"),IFERROR(VLOOKUP(UPPER(TRIM(V532)),AP4:AS49,4,FALSE),V532))))))</f>
        <v/>
      </c>
      <c r="Z532" s="78" t="str">
        <f t="shared" si="111"/>
        <v/>
      </c>
      <c r="AA532" s="45" t="str">
        <f>IF(NOT(AND(LEFT(R532,1)="L",R532&lt;&gt;"LIGNE")),"",IF(UPPER(TRIM(W532))="QS","Qt. suffisante",IF(AI532="","",IF(AF532="MASSE",IF(AI532&gt;=1,"Kg","g"),IF(AF532="VOLUME",IF(AI532&gt;=1,"L","cl"),IFERROR(VLOOKUP(UPPER(TRIM(V532)),AP4:AS49,4,FALSE),V532))))))</f>
        <v/>
      </c>
      <c r="AB532" s="47" t="str">
        <f t="shared" si="107"/>
        <v/>
      </c>
      <c r="AC532" s="47" t="str">
        <f t="shared" si="108"/>
        <v/>
      </c>
      <c r="AD532" s="47" t="str">
        <f t="shared" si="112"/>
        <v/>
      </c>
      <c r="AE532" s="1"/>
      <c r="AF532" s="48" t="str">
        <f>IF(NOT(AND(LEFT(R532,1)="L",R532&lt;&gt;"LIGNE")),"",IFERROR(VLOOKUP(UPPER(TRIM(V532)),AP4:AS49,2,FALSE),""))</f>
        <v/>
      </c>
      <c r="AG532" s="49" t="str">
        <f>IF(NOT(AND(LEFT(R532,1)="L",R532&lt;&gt;"LIGNE")),"",IFERROR(VLOOKUP(UPPER(TRIM(V532)),AP4:AS49,3,FALSE),""))</f>
        <v/>
      </c>
      <c r="AH532" s="49" t="str">
        <f t="shared" si="109"/>
        <v/>
      </c>
      <c r="AI532" s="49" t="str">
        <f t="shared" si="113"/>
        <v/>
      </c>
      <c r="AJ532" s="49" t="str">
        <f t="shared" si="114"/>
        <v/>
      </c>
      <c r="AK532" s="40" t="str">
        <f>IF(R532="RECETTE","",IF(R532="PRINCIPAL AUTEUR",IF(OR(S532="",T532="",V532="",W532="",S532=0),"",IFERROR(IF(OR(VLOOKUP(UPPER(TRIM(SUBSTITUTE(T532,CHAR(160)," "))),AP4:AS49,2,FALSE)&lt;&gt;VLOOKUP(UPPER(TRIM(SUBSTITUTE(W532,CHAR(160)," "))),AP4:AS49,2,FALSE),AND(VLOOKUP(UPPER(TRIM(SUBSTITUTE(T532,CHAR(160)," "))),AP4:AS49,2,FALSE)="AUTRE",UPPER(TRIM(SUBSTITUTE(T532,CHAR(160)," ")))&lt;&gt;UPPER(TRIM(SUBSTITUTE(W532,CHAR(160)," "))))),"",(V532*VLOOKUP(UPPER(TRIM(SUBSTITUTE(W532,CHAR(160)," "))),AP4:AS49,3,FALSE))/(S532*VLOOKUP(UPPER(TRIM(SUBSTITUTE(T532,CHAR(160)," "))),AP4:AS49,3,FALSE))),"")),IFERROR(AK531,"")))</f>
        <v/>
      </c>
      <c r="AL532" s="40" t="str">
        <f t="shared" si="115"/>
        <v/>
      </c>
      <c r="AM532" s="50">
        <f t="shared" si="116"/>
        <v>0</v>
      </c>
      <c r="AN532" s="1"/>
      <c r="AO532" s="1"/>
      <c r="AP532" s="64" t="s">
        <v>368</v>
      </c>
      <c r="AQ532" s="1"/>
      <c r="AR532" s="1"/>
      <c r="AS532" s="1"/>
      <c r="BJ532" s="229">
        <v>1</v>
      </c>
    </row>
    <row r="533" spans="2:62" ht="20.100000000000001" customHeight="1" x14ac:dyDescent="0.25">
      <c r="B533" s="178">
        <f t="shared" si="105"/>
        <v>0</v>
      </c>
      <c r="C533" s="156"/>
      <c r="D533" s="157"/>
      <c r="E533" s="157"/>
      <c r="F533" s="157"/>
      <c r="G533" s="157"/>
      <c r="H533" s="157"/>
      <c r="I533" s="158"/>
      <c r="K533" s="255" t="str">
        <f t="shared" si="106"/>
        <v>►</v>
      </c>
      <c r="L533" s="341"/>
      <c r="M533" s="341"/>
      <c r="N533" s="341"/>
      <c r="O533" s="341"/>
      <c r="P533" s="341"/>
      <c r="Q533" s="1"/>
      <c r="R533" s="1"/>
      <c r="S533" s="77"/>
      <c r="T533" s="77"/>
      <c r="U533" s="77"/>
      <c r="V533" s="77"/>
      <c r="W533" s="1"/>
      <c r="X533" s="46" t="str">
        <f t="shared" si="110"/>
        <v/>
      </c>
      <c r="Y533" s="46" t="str">
        <f>IF(NOT(AND(LEFT(R533,1)="L",R533&lt;&gt;"LIGNE")),"",IF(UPPER(TRIM(W533))="QS","Qt. suffisante",IF(AJ533="","",IF(AF533="MASSE",IF(AJ533&gt;=1,"Kg","g"),IF(AF533="VOLUME",IF(AJ533&gt;=1,"L","cl"),IFERROR(VLOOKUP(UPPER(TRIM(V533)),AP4:AS49,4,FALSE),V533))))))</f>
        <v/>
      </c>
      <c r="Z533" s="78" t="str">
        <f t="shared" si="111"/>
        <v/>
      </c>
      <c r="AA533" s="45" t="str">
        <f>IF(NOT(AND(LEFT(R533,1)="L",R533&lt;&gt;"LIGNE")),"",IF(UPPER(TRIM(W533))="QS","Qt. suffisante",IF(AI533="","",IF(AF533="MASSE",IF(AI533&gt;=1,"Kg","g"),IF(AF533="VOLUME",IF(AI533&gt;=1,"L","cl"),IFERROR(VLOOKUP(UPPER(TRIM(V533)),AP4:AS49,4,FALSE),V533))))))</f>
        <v/>
      </c>
      <c r="AB533" s="47" t="str">
        <f t="shared" si="107"/>
        <v/>
      </c>
      <c r="AC533" s="47" t="str">
        <f t="shared" si="108"/>
        <v/>
      </c>
      <c r="AD533" s="47" t="str">
        <f t="shared" si="112"/>
        <v/>
      </c>
      <c r="AE533" s="1"/>
      <c r="AF533" s="48" t="str">
        <f>IF(NOT(AND(LEFT(R533,1)="L",R533&lt;&gt;"LIGNE")),"",IFERROR(VLOOKUP(UPPER(TRIM(V533)),AP4:AS49,2,FALSE),""))</f>
        <v/>
      </c>
      <c r="AG533" s="49" t="str">
        <f>IF(NOT(AND(LEFT(R533,1)="L",R533&lt;&gt;"LIGNE")),"",IFERROR(VLOOKUP(UPPER(TRIM(V533)),AP4:AS49,3,FALSE),""))</f>
        <v/>
      </c>
      <c r="AH533" s="49" t="str">
        <f t="shared" si="109"/>
        <v/>
      </c>
      <c r="AI533" s="49" t="str">
        <f t="shared" si="113"/>
        <v/>
      </c>
      <c r="AJ533" s="49" t="str">
        <f t="shared" si="114"/>
        <v/>
      </c>
      <c r="AK533" s="40" t="str">
        <f>IF(R533="RECETTE","",IF(R533="PRINCIPAL AUTEUR",IF(OR(S533="",T533="",V533="",W533="",S533=0),"",IFERROR(IF(OR(VLOOKUP(UPPER(TRIM(SUBSTITUTE(T533,CHAR(160)," "))),AP4:AS49,2,FALSE)&lt;&gt;VLOOKUP(UPPER(TRIM(SUBSTITUTE(W533,CHAR(160)," "))),AP4:AS49,2,FALSE),AND(VLOOKUP(UPPER(TRIM(SUBSTITUTE(T533,CHAR(160)," "))),AP4:AS49,2,FALSE)="AUTRE",UPPER(TRIM(SUBSTITUTE(T533,CHAR(160)," ")))&lt;&gt;UPPER(TRIM(SUBSTITUTE(W533,CHAR(160)," "))))),"",(V533*VLOOKUP(UPPER(TRIM(SUBSTITUTE(W533,CHAR(160)," "))),AP4:AS49,3,FALSE))/(S533*VLOOKUP(UPPER(TRIM(SUBSTITUTE(T533,CHAR(160)," "))),AP4:AS49,3,FALSE))),"")),IFERROR(AK532,"")))</f>
        <v/>
      </c>
      <c r="AL533" s="40" t="str">
        <f t="shared" si="115"/>
        <v/>
      </c>
      <c r="AM533" s="50">
        <f t="shared" si="116"/>
        <v>0</v>
      </c>
      <c r="AN533" s="1"/>
      <c r="AO533" s="1"/>
      <c r="AP533" s="64" t="s">
        <v>49</v>
      </c>
      <c r="AQ533" s="1"/>
      <c r="AR533" s="1"/>
      <c r="AS533" s="1"/>
      <c r="BJ533" s="229">
        <v>1</v>
      </c>
    </row>
    <row r="534" spans="2:62" ht="20.100000000000001" customHeight="1" x14ac:dyDescent="0.25">
      <c r="B534" s="178">
        <f t="shared" si="105"/>
        <v>0</v>
      </c>
      <c r="C534" s="156"/>
      <c r="D534" s="157"/>
      <c r="E534" s="157"/>
      <c r="F534" s="157"/>
      <c r="G534" s="157"/>
      <c r="H534" s="157"/>
      <c r="I534" s="158"/>
      <c r="K534" s="255" t="str">
        <f t="shared" si="106"/>
        <v>►</v>
      </c>
      <c r="L534" s="341"/>
      <c r="M534" s="341"/>
      <c r="N534" s="341"/>
      <c r="O534" s="341"/>
      <c r="P534" s="341"/>
      <c r="Q534" s="1"/>
      <c r="R534" s="1"/>
      <c r="S534" s="77"/>
      <c r="T534" s="77"/>
      <c r="U534" s="77"/>
      <c r="V534" s="77"/>
      <c r="W534" s="1"/>
      <c r="X534" s="46" t="str">
        <f t="shared" si="110"/>
        <v/>
      </c>
      <c r="Y534" s="46" t="str">
        <f>IF(NOT(AND(LEFT(R534,1)="L",R534&lt;&gt;"LIGNE")),"",IF(UPPER(TRIM(W534))="QS","Qt. suffisante",IF(AJ534="","",IF(AF534="MASSE",IF(AJ534&gt;=1,"Kg","g"),IF(AF534="VOLUME",IF(AJ534&gt;=1,"L","cl"),IFERROR(VLOOKUP(UPPER(TRIM(V534)),AP4:AS49,4,FALSE),V534))))))</f>
        <v/>
      </c>
      <c r="Z534" s="78" t="str">
        <f t="shared" si="111"/>
        <v/>
      </c>
      <c r="AA534" s="45" t="str">
        <f>IF(NOT(AND(LEFT(R534,1)="L",R534&lt;&gt;"LIGNE")),"",IF(UPPER(TRIM(W534))="QS","Qt. suffisante",IF(AI534="","",IF(AF534="MASSE",IF(AI534&gt;=1,"Kg","g"),IF(AF534="VOLUME",IF(AI534&gt;=1,"L","cl"),IFERROR(VLOOKUP(UPPER(TRIM(V534)),AP4:AS49,4,FALSE),V534))))))</f>
        <v/>
      </c>
      <c r="AB534" s="47" t="str">
        <f t="shared" si="107"/>
        <v/>
      </c>
      <c r="AC534" s="47" t="str">
        <f t="shared" si="108"/>
        <v/>
      </c>
      <c r="AD534" s="47" t="str">
        <f t="shared" si="112"/>
        <v/>
      </c>
      <c r="AE534" s="1"/>
      <c r="AF534" s="48" t="str">
        <f>IF(NOT(AND(LEFT(R534,1)="L",R534&lt;&gt;"LIGNE")),"",IFERROR(VLOOKUP(UPPER(TRIM(V534)),AP4:AS49,2,FALSE),""))</f>
        <v/>
      </c>
      <c r="AG534" s="49" t="str">
        <f>IF(NOT(AND(LEFT(R534,1)="L",R534&lt;&gt;"LIGNE")),"",IFERROR(VLOOKUP(UPPER(TRIM(V534)),AP4:AS49,3,FALSE),""))</f>
        <v/>
      </c>
      <c r="AH534" s="49" t="str">
        <f t="shared" si="109"/>
        <v/>
      </c>
      <c r="AI534" s="49" t="str">
        <f t="shared" si="113"/>
        <v/>
      </c>
      <c r="AJ534" s="49" t="str">
        <f t="shared" si="114"/>
        <v/>
      </c>
      <c r="AK534" s="40" t="str">
        <f>IF(R534="RECETTE","",IF(R534="PRINCIPAL AUTEUR",IF(OR(S534="",T534="",V534="",W534="",S534=0),"",IFERROR(IF(OR(VLOOKUP(UPPER(TRIM(SUBSTITUTE(T534,CHAR(160)," "))),AP4:AS49,2,FALSE)&lt;&gt;VLOOKUP(UPPER(TRIM(SUBSTITUTE(W534,CHAR(160)," "))),AP4:AS49,2,FALSE),AND(VLOOKUP(UPPER(TRIM(SUBSTITUTE(T534,CHAR(160)," "))),AP4:AS49,2,FALSE)="AUTRE",UPPER(TRIM(SUBSTITUTE(T534,CHAR(160)," ")))&lt;&gt;UPPER(TRIM(SUBSTITUTE(W534,CHAR(160)," "))))),"",(V534*VLOOKUP(UPPER(TRIM(SUBSTITUTE(W534,CHAR(160)," "))),AP4:AS49,3,FALSE))/(S534*VLOOKUP(UPPER(TRIM(SUBSTITUTE(T534,CHAR(160)," "))),AP4:AS49,3,FALSE))),"")),IFERROR(AK533,"")))</f>
        <v/>
      </c>
      <c r="AL534" s="40" t="str">
        <f t="shared" si="115"/>
        <v/>
      </c>
      <c r="AM534" s="50">
        <f t="shared" si="116"/>
        <v>0</v>
      </c>
      <c r="AN534" s="1"/>
      <c r="AO534" s="1"/>
      <c r="AP534" s="64" t="s">
        <v>439</v>
      </c>
      <c r="AQ534" s="1"/>
      <c r="AR534" s="1"/>
      <c r="AS534" s="1"/>
      <c r="BJ534" s="229">
        <v>1</v>
      </c>
    </row>
    <row r="535" spans="2:62" ht="20.100000000000001" customHeight="1" x14ac:dyDescent="0.25">
      <c r="B535" s="178">
        <f t="shared" si="105"/>
        <v>0</v>
      </c>
      <c r="C535" s="156"/>
      <c r="D535" s="157"/>
      <c r="E535" s="157"/>
      <c r="F535" s="157"/>
      <c r="G535" s="157"/>
      <c r="H535" s="157"/>
      <c r="I535" s="158"/>
      <c r="K535" s="255" t="str">
        <f t="shared" si="106"/>
        <v>►</v>
      </c>
      <c r="L535" s="341"/>
      <c r="M535" s="341"/>
      <c r="N535" s="341"/>
      <c r="O535" s="341"/>
      <c r="P535" s="341"/>
      <c r="Q535" s="1"/>
      <c r="R535" s="1"/>
      <c r="S535" s="77"/>
      <c r="T535" s="77"/>
      <c r="U535" s="77"/>
      <c r="V535" s="77"/>
      <c r="W535" s="1"/>
      <c r="X535" s="46" t="str">
        <f t="shared" si="110"/>
        <v/>
      </c>
      <c r="Y535" s="46" t="str">
        <f>IF(NOT(AND(LEFT(R535,1)="L",R535&lt;&gt;"LIGNE")),"",IF(UPPER(TRIM(W535))="QS","Qt. suffisante",IF(AJ535="","",IF(AF535="MASSE",IF(AJ535&gt;=1,"Kg","g"),IF(AF535="VOLUME",IF(AJ535&gt;=1,"L","cl"),IFERROR(VLOOKUP(UPPER(TRIM(V535)),AP4:AS49,4,FALSE),V535))))))</f>
        <v/>
      </c>
      <c r="Z535" s="78" t="str">
        <f t="shared" si="111"/>
        <v/>
      </c>
      <c r="AA535" s="45" t="str">
        <f>IF(NOT(AND(LEFT(R535,1)="L",R535&lt;&gt;"LIGNE")),"",IF(UPPER(TRIM(W535))="QS","Qt. suffisante",IF(AI535="","",IF(AF535="MASSE",IF(AI535&gt;=1,"Kg","g"),IF(AF535="VOLUME",IF(AI535&gt;=1,"L","cl"),IFERROR(VLOOKUP(UPPER(TRIM(V535)),AP4:AS49,4,FALSE),V535))))))</f>
        <v/>
      </c>
      <c r="AB535" s="47" t="str">
        <f t="shared" si="107"/>
        <v/>
      </c>
      <c r="AC535" s="47" t="str">
        <f t="shared" si="108"/>
        <v/>
      </c>
      <c r="AD535" s="47" t="str">
        <f t="shared" si="112"/>
        <v/>
      </c>
      <c r="AE535" s="1"/>
      <c r="AF535" s="48" t="str">
        <f>IF(NOT(AND(LEFT(R535,1)="L",R535&lt;&gt;"LIGNE")),"",IFERROR(VLOOKUP(UPPER(TRIM(V535)),AP4:AS49,2,FALSE),""))</f>
        <v/>
      </c>
      <c r="AG535" s="49" t="str">
        <f>IF(NOT(AND(LEFT(R535,1)="L",R535&lt;&gt;"LIGNE")),"",IFERROR(VLOOKUP(UPPER(TRIM(V535)),AP4:AS49,3,FALSE),""))</f>
        <v/>
      </c>
      <c r="AH535" s="49" t="str">
        <f t="shared" si="109"/>
        <v/>
      </c>
      <c r="AI535" s="49" t="str">
        <f t="shared" si="113"/>
        <v/>
      </c>
      <c r="AJ535" s="49" t="str">
        <f t="shared" si="114"/>
        <v/>
      </c>
      <c r="AK535" s="40" t="str">
        <f>IF(R535="RECETTE","",IF(R535="PRINCIPAL AUTEUR",IF(OR(S535="",T535="",V535="",W535="",S535=0),"",IFERROR(IF(OR(VLOOKUP(UPPER(TRIM(SUBSTITUTE(T535,CHAR(160)," "))),AP4:AS49,2,FALSE)&lt;&gt;VLOOKUP(UPPER(TRIM(SUBSTITUTE(W535,CHAR(160)," "))),AP4:AS49,2,FALSE),AND(VLOOKUP(UPPER(TRIM(SUBSTITUTE(T535,CHAR(160)," "))),AP4:AS49,2,FALSE)="AUTRE",UPPER(TRIM(SUBSTITUTE(T535,CHAR(160)," ")))&lt;&gt;UPPER(TRIM(SUBSTITUTE(W535,CHAR(160)," "))))),"",(V535*VLOOKUP(UPPER(TRIM(SUBSTITUTE(W535,CHAR(160)," "))),AP4:AS49,3,FALSE))/(S535*VLOOKUP(UPPER(TRIM(SUBSTITUTE(T535,CHAR(160)," "))),AP4:AS49,3,FALSE))),"")),IFERROR(AK534,"")))</f>
        <v/>
      </c>
      <c r="AL535" s="40" t="str">
        <f t="shared" si="115"/>
        <v/>
      </c>
      <c r="AM535" s="50">
        <f t="shared" si="116"/>
        <v>0</v>
      </c>
      <c r="AN535" s="1"/>
      <c r="AO535" s="1"/>
      <c r="AP535" s="64" t="s">
        <v>52</v>
      </c>
      <c r="AQ535" s="1"/>
      <c r="AR535" s="1"/>
      <c r="AS535" s="1"/>
      <c r="BJ535" s="229">
        <v>1</v>
      </c>
    </row>
    <row r="536" spans="2:62" ht="20.100000000000001" customHeight="1" x14ac:dyDescent="0.25">
      <c r="B536" s="178">
        <f t="shared" si="105"/>
        <v>0</v>
      </c>
      <c r="C536" s="156"/>
      <c r="D536" s="157"/>
      <c r="E536" s="157"/>
      <c r="F536" s="157"/>
      <c r="G536" s="157"/>
      <c r="H536" s="157"/>
      <c r="I536" s="158"/>
      <c r="K536" s="255" t="str">
        <f t="shared" si="106"/>
        <v>►</v>
      </c>
      <c r="L536" s="341"/>
      <c r="M536" s="341"/>
      <c r="N536" s="341"/>
      <c r="O536" s="341"/>
      <c r="P536" s="341"/>
      <c r="Q536" s="1"/>
      <c r="R536" s="1"/>
      <c r="S536" s="77"/>
      <c r="T536" s="77"/>
      <c r="U536" s="77"/>
      <c r="V536" s="77"/>
      <c r="W536" s="1"/>
      <c r="X536" s="46" t="str">
        <f t="shared" si="110"/>
        <v/>
      </c>
      <c r="Y536" s="46" t="str">
        <f>IF(NOT(AND(LEFT(R536,1)="L",R536&lt;&gt;"LIGNE")),"",IF(UPPER(TRIM(W536))="QS","Qt. suffisante",IF(AJ536="","",IF(AF536="MASSE",IF(AJ536&gt;=1,"Kg","g"),IF(AF536="VOLUME",IF(AJ536&gt;=1,"L","cl"),IFERROR(VLOOKUP(UPPER(TRIM(V536)),AP4:AS49,4,FALSE),V536))))))</f>
        <v/>
      </c>
      <c r="Z536" s="78" t="str">
        <f t="shared" si="111"/>
        <v/>
      </c>
      <c r="AA536" s="45" t="str">
        <f>IF(NOT(AND(LEFT(R536,1)="L",R536&lt;&gt;"LIGNE")),"",IF(UPPER(TRIM(W536))="QS","Qt. suffisante",IF(AI536="","",IF(AF536="MASSE",IF(AI536&gt;=1,"Kg","g"),IF(AF536="VOLUME",IF(AI536&gt;=1,"L","cl"),IFERROR(VLOOKUP(UPPER(TRIM(V536)),AP4:AS49,4,FALSE),V536))))))</f>
        <v/>
      </c>
      <c r="AB536" s="47" t="str">
        <f t="shared" si="107"/>
        <v/>
      </c>
      <c r="AC536" s="47" t="str">
        <f t="shared" si="108"/>
        <v/>
      </c>
      <c r="AD536" s="47" t="str">
        <f t="shared" si="112"/>
        <v/>
      </c>
      <c r="AE536" s="1"/>
      <c r="AF536" s="48" t="str">
        <f>IF(NOT(AND(LEFT(R536,1)="L",R536&lt;&gt;"LIGNE")),"",IFERROR(VLOOKUP(UPPER(TRIM(V536)),AP4:AS49,2,FALSE),""))</f>
        <v/>
      </c>
      <c r="AG536" s="49" t="str">
        <f>IF(NOT(AND(LEFT(R536,1)="L",R536&lt;&gt;"LIGNE")),"",IFERROR(VLOOKUP(UPPER(TRIM(V536)),AP4:AS49,3,FALSE),""))</f>
        <v/>
      </c>
      <c r="AH536" s="49" t="str">
        <f t="shared" si="109"/>
        <v/>
      </c>
      <c r="AI536" s="49" t="str">
        <f t="shared" si="113"/>
        <v/>
      </c>
      <c r="AJ536" s="49" t="str">
        <f t="shared" si="114"/>
        <v/>
      </c>
      <c r="AK536" s="40" t="str">
        <f>IF(R536="RECETTE","",IF(R536="PRINCIPAL AUTEUR",IF(OR(S536="",T536="",V536="",W536="",S536=0),"",IFERROR(IF(OR(VLOOKUP(UPPER(TRIM(SUBSTITUTE(T536,CHAR(160)," "))),AP4:AS49,2,FALSE)&lt;&gt;VLOOKUP(UPPER(TRIM(SUBSTITUTE(W536,CHAR(160)," "))),AP4:AS49,2,FALSE),AND(VLOOKUP(UPPER(TRIM(SUBSTITUTE(T536,CHAR(160)," "))),AP4:AS49,2,FALSE)="AUTRE",UPPER(TRIM(SUBSTITUTE(T536,CHAR(160)," ")))&lt;&gt;UPPER(TRIM(SUBSTITUTE(W536,CHAR(160)," "))))),"",(V536*VLOOKUP(UPPER(TRIM(SUBSTITUTE(W536,CHAR(160)," "))),AP4:AS49,3,FALSE))/(S536*VLOOKUP(UPPER(TRIM(SUBSTITUTE(T536,CHAR(160)," "))),AP4:AS49,3,FALSE))),"")),IFERROR(AK535,"")))</f>
        <v/>
      </c>
      <c r="AL536" s="40" t="str">
        <f t="shared" si="115"/>
        <v/>
      </c>
      <c r="AM536" s="50">
        <f t="shared" si="116"/>
        <v>0</v>
      </c>
      <c r="AN536" s="1"/>
      <c r="AO536" s="1"/>
      <c r="AP536" s="64" t="s">
        <v>440</v>
      </c>
      <c r="AQ536" s="1"/>
      <c r="AR536" s="1"/>
      <c r="AS536" s="1"/>
      <c r="BJ536" s="229">
        <v>1</v>
      </c>
    </row>
    <row r="537" spans="2:62" ht="20.100000000000001" customHeight="1" x14ac:dyDescent="0.25">
      <c r="B537" s="178">
        <f t="shared" si="105"/>
        <v>0</v>
      </c>
      <c r="C537" s="156"/>
      <c r="D537" s="157"/>
      <c r="E537" s="157"/>
      <c r="F537" s="157"/>
      <c r="G537" s="157"/>
      <c r="H537" s="157"/>
      <c r="I537" s="158"/>
      <c r="K537" s="255" t="str">
        <f t="shared" si="106"/>
        <v>►</v>
      </c>
      <c r="L537" s="341"/>
      <c r="M537" s="341"/>
      <c r="N537" s="341"/>
      <c r="O537" s="341"/>
      <c r="P537" s="341"/>
      <c r="Q537" s="1"/>
      <c r="R537" s="1"/>
      <c r="S537" s="77"/>
      <c r="T537" s="77"/>
      <c r="U537" s="77"/>
      <c r="V537" s="77"/>
      <c r="W537" s="1"/>
      <c r="X537" s="46" t="str">
        <f t="shared" si="110"/>
        <v/>
      </c>
      <c r="Y537" s="46" t="str">
        <f>IF(NOT(AND(LEFT(R537,1)="L",R537&lt;&gt;"LIGNE")),"",IF(UPPER(TRIM(W537))="QS","Qt. suffisante",IF(AJ537="","",IF(AF537="MASSE",IF(AJ537&gt;=1,"Kg","g"),IF(AF537="VOLUME",IF(AJ537&gt;=1,"L","cl"),IFERROR(VLOOKUP(UPPER(TRIM(V537)),AP4:AS49,4,FALSE),V537))))))</f>
        <v/>
      </c>
      <c r="Z537" s="78" t="str">
        <f t="shared" si="111"/>
        <v/>
      </c>
      <c r="AA537" s="45" t="str">
        <f>IF(NOT(AND(LEFT(R537,1)="L",R537&lt;&gt;"LIGNE")),"",IF(UPPER(TRIM(W537))="QS","Qt. suffisante",IF(AI537="","",IF(AF537="MASSE",IF(AI537&gt;=1,"Kg","g"),IF(AF537="VOLUME",IF(AI537&gt;=1,"L","cl"),IFERROR(VLOOKUP(UPPER(TRIM(V537)),AP4:AS49,4,FALSE),V537))))))</f>
        <v/>
      </c>
      <c r="AB537" s="47" t="str">
        <f t="shared" si="107"/>
        <v/>
      </c>
      <c r="AC537" s="47" t="str">
        <f t="shared" si="108"/>
        <v/>
      </c>
      <c r="AD537" s="47" t="str">
        <f t="shared" si="112"/>
        <v/>
      </c>
      <c r="AE537" s="1"/>
      <c r="AF537" s="48" t="str">
        <f>IF(NOT(AND(LEFT(R537,1)="L",R537&lt;&gt;"LIGNE")),"",IFERROR(VLOOKUP(UPPER(TRIM(V537)),AP4:AS49,2,FALSE),""))</f>
        <v/>
      </c>
      <c r="AG537" s="49" t="str">
        <f>IF(NOT(AND(LEFT(R537,1)="L",R537&lt;&gt;"LIGNE")),"",IFERROR(VLOOKUP(UPPER(TRIM(V537)),AP4:AS49,3,FALSE),""))</f>
        <v/>
      </c>
      <c r="AH537" s="49" t="str">
        <f t="shared" si="109"/>
        <v/>
      </c>
      <c r="AI537" s="49" t="str">
        <f t="shared" si="113"/>
        <v/>
      </c>
      <c r="AJ537" s="49" t="str">
        <f t="shared" si="114"/>
        <v/>
      </c>
      <c r="AK537" s="40" t="str">
        <f>IF(R537="RECETTE","",IF(R537="PRINCIPAL AUTEUR",IF(OR(S537="",T537="",V537="",W537="",S537=0),"",IFERROR(IF(OR(VLOOKUP(UPPER(TRIM(SUBSTITUTE(T537,CHAR(160)," "))),AP4:AS49,2,FALSE)&lt;&gt;VLOOKUP(UPPER(TRIM(SUBSTITUTE(W537,CHAR(160)," "))),AP4:AS49,2,FALSE),AND(VLOOKUP(UPPER(TRIM(SUBSTITUTE(T537,CHAR(160)," "))),AP4:AS49,2,FALSE)="AUTRE",UPPER(TRIM(SUBSTITUTE(T537,CHAR(160)," ")))&lt;&gt;UPPER(TRIM(SUBSTITUTE(W537,CHAR(160)," "))))),"",(V537*VLOOKUP(UPPER(TRIM(SUBSTITUTE(W537,CHAR(160)," "))),AP4:AS49,3,FALSE))/(S537*VLOOKUP(UPPER(TRIM(SUBSTITUTE(T537,CHAR(160)," "))),AP4:AS49,3,FALSE))),"")),IFERROR(AK536,"")))</f>
        <v/>
      </c>
      <c r="AL537" s="40" t="str">
        <f t="shared" si="115"/>
        <v/>
      </c>
      <c r="AM537" s="50">
        <f t="shared" si="116"/>
        <v>0</v>
      </c>
      <c r="AN537" s="1"/>
      <c r="AO537" s="1"/>
      <c r="AP537" s="64" t="s">
        <v>441</v>
      </c>
      <c r="AQ537" s="1"/>
      <c r="AR537" s="1"/>
      <c r="AS537" s="1"/>
      <c r="BJ537" s="229">
        <v>1</v>
      </c>
    </row>
    <row r="538" spans="2:62" ht="20.100000000000001" customHeight="1" x14ac:dyDescent="0.25">
      <c r="B538" s="178">
        <f t="shared" si="105"/>
        <v>0</v>
      </c>
      <c r="C538" s="156"/>
      <c r="D538" s="157"/>
      <c r="E538" s="157"/>
      <c r="F538" s="157"/>
      <c r="G538" s="157"/>
      <c r="H538" s="157"/>
      <c r="I538" s="158"/>
      <c r="K538" s="255" t="str">
        <f t="shared" si="106"/>
        <v>►</v>
      </c>
      <c r="L538" s="341"/>
      <c r="M538" s="341"/>
      <c r="N538" s="341"/>
      <c r="O538" s="341"/>
      <c r="P538" s="341"/>
      <c r="Q538" s="1"/>
      <c r="R538" s="1"/>
      <c r="S538" s="77"/>
      <c r="T538" s="77"/>
      <c r="U538" s="77"/>
      <c r="V538" s="77"/>
      <c r="W538" s="1"/>
      <c r="X538" s="46" t="str">
        <f t="shared" si="110"/>
        <v/>
      </c>
      <c r="Y538" s="46" t="str">
        <f>IF(NOT(AND(LEFT(R538,1)="L",R538&lt;&gt;"LIGNE")),"",IF(UPPER(TRIM(W538))="QS","Qt. suffisante",IF(AJ538="","",IF(AF538="MASSE",IF(AJ538&gt;=1,"Kg","g"),IF(AF538="VOLUME",IF(AJ538&gt;=1,"L","cl"),IFERROR(VLOOKUP(UPPER(TRIM(V538)),AP4:AS49,4,FALSE),V538))))))</f>
        <v/>
      </c>
      <c r="Z538" s="78" t="str">
        <f t="shared" si="111"/>
        <v/>
      </c>
      <c r="AA538" s="45" t="str">
        <f>IF(NOT(AND(LEFT(R538,1)="L",R538&lt;&gt;"LIGNE")),"",IF(UPPER(TRIM(W538))="QS","Qt. suffisante",IF(AI538="","",IF(AF538="MASSE",IF(AI538&gt;=1,"Kg","g"),IF(AF538="VOLUME",IF(AI538&gt;=1,"L","cl"),IFERROR(VLOOKUP(UPPER(TRIM(V538)),AP4:AS49,4,FALSE),V538))))))</f>
        <v/>
      </c>
      <c r="AB538" s="47" t="str">
        <f t="shared" si="107"/>
        <v/>
      </c>
      <c r="AC538" s="47" t="str">
        <f t="shared" si="108"/>
        <v/>
      </c>
      <c r="AD538" s="47" t="str">
        <f t="shared" si="112"/>
        <v/>
      </c>
      <c r="AE538" s="1"/>
      <c r="AF538" s="48" t="str">
        <f>IF(NOT(AND(LEFT(R538,1)="L",R538&lt;&gt;"LIGNE")),"",IFERROR(VLOOKUP(UPPER(TRIM(V538)),AP4:AS49,2,FALSE),""))</f>
        <v/>
      </c>
      <c r="AG538" s="49" t="str">
        <f>IF(NOT(AND(LEFT(R538,1)="L",R538&lt;&gt;"LIGNE")),"",IFERROR(VLOOKUP(UPPER(TRIM(V538)),AP4:AS49,3,FALSE),""))</f>
        <v/>
      </c>
      <c r="AH538" s="49" t="str">
        <f t="shared" si="109"/>
        <v/>
      </c>
      <c r="AI538" s="49" t="str">
        <f t="shared" si="113"/>
        <v/>
      </c>
      <c r="AJ538" s="49" t="str">
        <f t="shared" si="114"/>
        <v/>
      </c>
      <c r="AK538" s="40" t="str">
        <f>IF(R538="RECETTE","",IF(R538="PRINCIPAL AUTEUR",IF(OR(S538="",T538="",V538="",W538="",S538=0),"",IFERROR(IF(OR(VLOOKUP(UPPER(TRIM(SUBSTITUTE(T538,CHAR(160)," "))),AP4:AS49,2,FALSE)&lt;&gt;VLOOKUP(UPPER(TRIM(SUBSTITUTE(W538,CHAR(160)," "))),AP4:AS49,2,FALSE),AND(VLOOKUP(UPPER(TRIM(SUBSTITUTE(T538,CHAR(160)," "))),AP4:AS49,2,FALSE)="AUTRE",UPPER(TRIM(SUBSTITUTE(T538,CHAR(160)," ")))&lt;&gt;UPPER(TRIM(SUBSTITUTE(W538,CHAR(160)," "))))),"",(V538*VLOOKUP(UPPER(TRIM(SUBSTITUTE(W538,CHAR(160)," "))),AP4:AS49,3,FALSE))/(S538*VLOOKUP(UPPER(TRIM(SUBSTITUTE(T538,CHAR(160)," "))),AP4:AS49,3,FALSE))),"")),IFERROR(AK537,"")))</f>
        <v/>
      </c>
      <c r="AL538" s="40" t="str">
        <f t="shared" si="115"/>
        <v/>
      </c>
      <c r="AM538" s="50">
        <f t="shared" si="116"/>
        <v>0</v>
      </c>
      <c r="AN538" s="1"/>
      <c r="AO538" s="1"/>
      <c r="AP538" s="64" t="s">
        <v>442</v>
      </c>
      <c r="AQ538" s="1"/>
      <c r="AR538" s="1"/>
      <c r="AS538" s="1"/>
      <c r="BJ538" s="229">
        <v>1</v>
      </c>
    </row>
    <row r="539" spans="2:62" ht="20.100000000000001" customHeight="1" x14ac:dyDescent="0.25">
      <c r="B539" s="178">
        <f t="shared" si="105"/>
        <v>0</v>
      </c>
      <c r="C539" s="156"/>
      <c r="D539" s="157"/>
      <c r="E539" s="157"/>
      <c r="F539" s="157"/>
      <c r="G539" s="157"/>
      <c r="H539" s="157"/>
      <c r="I539" s="158"/>
      <c r="K539" s="255" t="str">
        <f t="shared" si="106"/>
        <v>►</v>
      </c>
      <c r="L539" s="341"/>
      <c r="M539" s="341"/>
      <c r="N539" s="341"/>
      <c r="O539" s="341"/>
      <c r="P539" s="341"/>
      <c r="Q539" s="1"/>
      <c r="R539" s="1"/>
      <c r="S539" s="77"/>
      <c r="T539" s="77"/>
      <c r="U539" s="77"/>
      <c r="V539" s="77"/>
      <c r="W539" s="1"/>
      <c r="X539" s="46" t="str">
        <f t="shared" si="110"/>
        <v/>
      </c>
      <c r="Y539" s="46" t="str">
        <f>IF(NOT(AND(LEFT(R539,1)="L",R539&lt;&gt;"LIGNE")),"",IF(UPPER(TRIM(W539))="QS","Qt. suffisante",IF(AJ539="","",IF(AF539="MASSE",IF(AJ539&gt;=1,"Kg","g"),IF(AF539="VOLUME",IF(AJ539&gt;=1,"L","cl"),IFERROR(VLOOKUP(UPPER(TRIM(V539)),AP4:AS49,4,FALSE),V539))))))</f>
        <v/>
      </c>
      <c r="Z539" s="78" t="str">
        <f t="shared" si="111"/>
        <v/>
      </c>
      <c r="AA539" s="45" t="str">
        <f>IF(NOT(AND(LEFT(R539,1)="L",R539&lt;&gt;"LIGNE")),"",IF(UPPER(TRIM(W539))="QS","Qt. suffisante",IF(AI539="","",IF(AF539="MASSE",IF(AI539&gt;=1,"Kg","g"),IF(AF539="VOLUME",IF(AI539&gt;=1,"L","cl"),IFERROR(VLOOKUP(UPPER(TRIM(V539)),AP4:AS49,4,FALSE),V539))))))</f>
        <v/>
      </c>
      <c r="AB539" s="47" t="str">
        <f t="shared" si="107"/>
        <v/>
      </c>
      <c r="AC539" s="47" t="str">
        <f t="shared" si="108"/>
        <v/>
      </c>
      <c r="AD539" s="47" t="str">
        <f t="shared" si="112"/>
        <v/>
      </c>
      <c r="AE539" s="1"/>
      <c r="AF539" s="48" t="str">
        <f>IF(NOT(AND(LEFT(R539,1)="L",R539&lt;&gt;"LIGNE")),"",IFERROR(VLOOKUP(UPPER(TRIM(V539)),AP4:AS49,2,FALSE),""))</f>
        <v/>
      </c>
      <c r="AG539" s="49" t="str">
        <f>IF(NOT(AND(LEFT(R539,1)="L",R539&lt;&gt;"LIGNE")),"",IFERROR(VLOOKUP(UPPER(TRIM(V539)),AP4:AS49,3,FALSE),""))</f>
        <v/>
      </c>
      <c r="AH539" s="49" t="str">
        <f t="shared" si="109"/>
        <v/>
      </c>
      <c r="AI539" s="49" t="str">
        <f t="shared" si="113"/>
        <v/>
      </c>
      <c r="AJ539" s="49" t="str">
        <f t="shared" si="114"/>
        <v/>
      </c>
      <c r="AK539" s="40" t="str">
        <f>IF(R539="RECETTE","",IF(R539="PRINCIPAL AUTEUR",IF(OR(S539="",T539="",V539="",W539="",S539=0),"",IFERROR(IF(OR(VLOOKUP(UPPER(TRIM(SUBSTITUTE(T539,CHAR(160)," "))),AP4:AS49,2,FALSE)&lt;&gt;VLOOKUP(UPPER(TRIM(SUBSTITUTE(W539,CHAR(160)," "))),AP4:AS49,2,FALSE),AND(VLOOKUP(UPPER(TRIM(SUBSTITUTE(T539,CHAR(160)," "))),AP4:AS49,2,FALSE)="AUTRE",UPPER(TRIM(SUBSTITUTE(T539,CHAR(160)," ")))&lt;&gt;UPPER(TRIM(SUBSTITUTE(W539,CHAR(160)," "))))),"",(V539*VLOOKUP(UPPER(TRIM(SUBSTITUTE(W539,CHAR(160)," "))),AP4:AS49,3,FALSE))/(S539*VLOOKUP(UPPER(TRIM(SUBSTITUTE(T539,CHAR(160)," "))),AP4:AS49,3,FALSE))),"")),IFERROR(AK538,"")))</f>
        <v/>
      </c>
      <c r="AL539" s="40" t="str">
        <f t="shared" si="115"/>
        <v/>
      </c>
      <c r="AM539" s="50">
        <f t="shared" si="116"/>
        <v>0</v>
      </c>
      <c r="AN539" s="1"/>
      <c r="AO539" s="1"/>
      <c r="AP539" s="64" t="s">
        <v>443</v>
      </c>
      <c r="AQ539" s="1"/>
      <c r="AR539" s="1"/>
      <c r="AS539" s="1"/>
      <c r="BJ539" s="229">
        <v>1</v>
      </c>
    </row>
    <row r="540" spans="2:62" ht="20.100000000000001" customHeight="1" x14ac:dyDescent="0.25">
      <c r="B540" s="178">
        <f t="shared" si="105"/>
        <v>0</v>
      </c>
      <c r="C540" s="156"/>
      <c r="D540" s="157"/>
      <c r="E540" s="157"/>
      <c r="F540" s="157"/>
      <c r="G540" s="157"/>
      <c r="H540" s="157"/>
      <c r="I540" s="158"/>
      <c r="K540" s="255" t="str">
        <f t="shared" si="106"/>
        <v>►</v>
      </c>
      <c r="L540" s="341"/>
      <c r="M540" s="341"/>
      <c r="N540" s="341"/>
      <c r="O540" s="341"/>
      <c r="P540" s="341"/>
      <c r="Q540" s="1"/>
      <c r="R540" s="1"/>
      <c r="S540" s="77"/>
      <c r="T540" s="77"/>
      <c r="U540" s="77"/>
      <c r="V540" s="77"/>
      <c r="W540" s="1"/>
      <c r="X540" s="46" t="str">
        <f t="shared" si="110"/>
        <v/>
      </c>
      <c r="Y540" s="46" t="str">
        <f>IF(NOT(AND(LEFT(R540,1)="L",R540&lt;&gt;"LIGNE")),"",IF(UPPER(TRIM(W540))="QS","Qt. suffisante",IF(AJ540="","",IF(AF540="MASSE",IF(AJ540&gt;=1,"Kg","g"),IF(AF540="VOLUME",IF(AJ540&gt;=1,"L","cl"),IFERROR(VLOOKUP(UPPER(TRIM(V540)),AP4:AS49,4,FALSE),V540))))))</f>
        <v/>
      </c>
      <c r="Z540" s="78" t="str">
        <f t="shared" si="111"/>
        <v/>
      </c>
      <c r="AA540" s="45" t="str">
        <f>IF(NOT(AND(LEFT(R540,1)="L",R540&lt;&gt;"LIGNE")),"",IF(UPPER(TRIM(W540))="QS","Qt. suffisante",IF(AI540="","",IF(AF540="MASSE",IF(AI540&gt;=1,"Kg","g"),IF(AF540="VOLUME",IF(AI540&gt;=1,"L","cl"),IFERROR(VLOOKUP(UPPER(TRIM(V540)),AP4:AS49,4,FALSE),V540))))))</f>
        <v/>
      </c>
      <c r="AB540" s="47" t="str">
        <f t="shared" si="107"/>
        <v/>
      </c>
      <c r="AC540" s="47" t="str">
        <f t="shared" si="108"/>
        <v/>
      </c>
      <c r="AD540" s="47" t="str">
        <f t="shared" si="112"/>
        <v/>
      </c>
      <c r="AE540" s="1"/>
      <c r="AF540" s="48" t="str">
        <f>IF(NOT(AND(LEFT(R540,1)="L",R540&lt;&gt;"LIGNE")),"",IFERROR(VLOOKUP(UPPER(TRIM(V540)),AP4:AS49,2,FALSE),""))</f>
        <v/>
      </c>
      <c r="AG540" s="49" t="str">
        <f>IF(NOT(AND(LEFT(R540,1)="L",R540&lt;&gt;"LIGNE")),"",IFERROR(VLOOKUP(UPPER(TRIM(V540)),AP4:AS49,3,FALSE),""))</f>
        <v/>
      </c>
      <c r="AH540" s="49" t="str">
        <f t="shared" si="109"/>
        <v/>
      </c>
      <c r="AI540" s="49" t="str">
        <f t="shared" si="113"/>
        <v/>
      </c>
      <c r="AJ540" s="49" t="str">
        <f t="shared" si="114"/>
        <v/>
      </c>
      <c r="AK540" s="40" t="str">
        <f>IF(R540="RECETTE","",IF(R540="PRINCIPAL AUTEUR",IF(OR(S540="",T540="",V540="",W540="",S540=0),"",IFERROR(IF(OR(VLOOKUP(UPPER(TRIM(SUBSTITUTE(T540,CHAR(160)," "))),AP4:AS49,2,FALSE)&lt;&gt;VLOOKUP(UPPER(TRIM(SUBSTITUTE(W540,CHAR(160)," "))),AP4:AS49,2,FALSE),AND(VLOOKUP(UPPER(TRIM(SUBSTITUTE(T540,CHAR(160)," "))),AP4:AS49,2,FALSE)="AUTRE",UPPER(TRIM(SUBSTITUTE(T540,CHAR(160)," ")))&lt;&gt;UPPER(TRIM(SUBSTITUTE(W540,CHAR(160)," "))))),"",(V540*VLOOKUP(UPPER(TRIM(SUBSTITUTE(W540,CHAR(160)," "))),AP4:AS49,3,FALSE))/(S540*VLOOKUP(UPPER(TRIM(SUBSTITUTE(T540,CHAR(160)," "))),AP4:AS49,3,FALSE))),"")),IFERROR(AK539,"")))</f>
        <v/>
      </c>
      <c r="AL540" s="40" t="str">
        <f t="shared" si="115"/>
        <v/>
      </c>
      <c r="AM540" s="50">
        <f t="shared" si="116"/>
        <v>0</v>
      </c>
      <c r="AN540" s="1"/>
      <c r="AO540" s="1"/>
      <c r="AP540" s="64" t="s">
        <v>367</v>
      </c>
      <c r="AQ540" s="1"/>
      <c r="AR540" s="1"/>
      <c r="AS540" s="1"/>
      <c r="BJ540" s="229">
        <v>1</v>
      </c>
    </row>
    <row r="541" spans="2:62" ht="20.100000000000001" customHeight="1" x14ac:dyDescent="0.25">
      <c r="B541" s="178">
        <f t="shared" si="105"/>
        <v>0</v>
      </c>
      <c r="C541" s="156"/>
      <c r="D541" s="157"/>
      <c r="E541" s="157"/>
      <c r="F541" s="157"/>
      <c r="G541" s="157"/>
      <c r="H541" s="157"/>
      <c r="I541" s="158"/>
      <c r="K541" s="255" t="str">
        <f t="shared" si="106"/>
        <v>►</v>
      </c>
      <c r="L541" s="341"/>
      <c r="M541" s="341"/>
      <c r="N541" s="341"/>
      <c r="O541" s="341"/>
      <c r="P541" s="341"/>
      <c r="Q541" s="1"/>
      <c r="R541" s="1"/>
      <c r="S541" s="77"/>
      <c r="T541" s="77"/>
      <c r="U541" s="77"/>
      <c r="V541" s="77"/>
      <c r="W541" s="1"/>
      <c r="X541" s="46" t="str">
        <f t="shared" si="110"/>
        <v/>
      </c>
      <c r="Y541" s="46" t="str">
        <f>IF(NOT(AND(LEFT(R541,1)="L",R541&lt;&gt;"LIGNE")),"",IF(UPPER(TRIM(W541))="QS","Qt. suffisante",IF(AJ541="","",IF(AF541="MASSE",IF(AJ541&gt;=1,"Kg","g"),IF(AF541="VOLUME",IF(AJ541&gt;=1,"L","cl"),IFERROR(VLOOKUP(UPPER(TRIM(V541)),AP4:AS49,4,FALSE),V541))))))</f>
        <v/>
      </c>
      <c r="Z541" s="78" t="str">
        <f t="shared" si="111"/>
        <v/>
      </c>
      <c r="AA541" s="45" t="str">
        <f>IF(NOT(AND(LEFT(R541,1)="L",R541&lt;&gt;"LIGNE")),"",IF(UPPER(TRIM(W541))="QS","Qt. suffisante",IF(AI541="","",IF(AF541="MASSE",IF(AI541&gt;=1,"Kg","g"),IF(AF541="VOLUME",IF(AI541&gt;=1,"L","cl"),IFERROR(VLOOKUP(UPPER(TRIM(V541)),AP4:AS49,4,FALSE),V541))))))</f>
        <v/>
      </c>
      <c r="AB541" s="47" t="str">
        <f t="shared" si="107"/>
        <v/>
      </c>
      <c r="AC541" s="47" t="str">
        <f t="shared" si="108"/>
        <v/>
      </c>
      <c r="AD541" s="47" t="str">
        <f t="shared" si="112"/>
        <v/>
      </c>
      <c r="AE541" s="1"/>
      <c r="AF541" s="48" t="str">
        <f>IF(NOT(AND(LEFT(R541,1)="L",R541&lt;&gt;"LIGNE")),"",IFERROR(VLOOKUP(UPPER(TRIM(V541)),AP4:AS49,2,FALSE),""))</f>
        <v/>
      </c>
      <c r="AG541" s="49" t="str">
        <f>IF(NOT(AND(LEFT(R541,1)="L",R541&lt;&gt;"LIGNE")),"",IFERROR(VLOOKUP(UPPER(TRIM(V541)),AP4:AS49,3,FALSE),""))</f>
        <v/>
      </c>
      <c r="AH541" s="49" t="str">
        <f t="shared" si="109"/>
        <v/>
      </c>
      <c r="AI541" s="49" t="str">
        <f t="shared" si="113"/>
        <v/>
      </c>
      <c r="AJ541" s="49" t="str">
        <f t="shared" si="114"/>
        <v/>
      </c>
      <c r="AK541" s="40" t="str">
        <f>IF(R541="RECETTE","",IF(R541="PRINCIPAL AUTEUR",IF(OR(S541="",T541="",V541="",W541="",S541=0),"",IFERROR(IF(OR(VLOOKUP(UPPER(TRIM(SUBSTITUTE(T541,CHAR(160)," "))),AP4:AS49,2,FALSE)&lt;&gt;VLOOKUP(UPPER(TRIM(SUBSTITUTE(W541,CHAR(160)," "))),AP4:AS49,2,FALSE),AND(VLOOKUP(UPPER(TRIM(SUBSTITUTE(T541,CHAR(160)," "))),AP4:AS49,2,FALSE)="AUTRE",UPPER(TRIM(SUBSTITUTE(T541,CHAR(160)," ")))&lt;&gt;UPPER(TRIM(SUBSTITUTE(W541,CHAR(160)," "))))),"",(V541*VLOOKUP(UPPER(TRIM(SUBSTITUTE(W541,CHAR(160)," "))),AP4:AS49,3,FALSE))/(S541*VLOOKUP(UPPER(TRIM(SUBSTITUTE(T541,CHAR(160)," "))),AP4:AS49,3,FALSE))),"")),IFERROR(AK540,"")))</f>
        <v/>
      </c>
      <c r="AL541" s="40" t="str">
        <f t="shared" si="115"/>
        <v/>
      </c>
      <c r="AM541" s="50">
        <f t="shared" si="116"/>
        <v>0</v>
      </c>
      <c r="AN541" s="1"/>
      <c r="AO541" s="1"/>
      <c r="AP541" s="65" t="s">
        <v>444</v>
      </c>
      <c r="AQ541" s="1"/>
      <c r="AR541" s="1"/>
      <c r="AS541" s="1"/>
      <c r="BJ541" s="229">
        <v>1</v>
      </c>
    </row>
    <row r="542" spans="2:62" ht="20.100000000000001" customHeight="1" x14ac:dyDescent="0.25">
      <c r="B542" s="178">
        <f t="shared" si="105"/>
        <v>0</v>
      </c>
      <c r="C542" s="156"/>
      <c r="D542" s="157"/>
      <c r="E542" s="157"/>
      <c r="F542" s="157"/>
      <c r="G542" s="157"/>
      <c r="H542" s="157"/>
      <c r="I542" s="158"/>
      <c r="K542" s="255" t="str">
        <f t="shared" si="106"/>
        <v>►</v>
      </c>
      <c r="L542" s="341"/>
      <c r="M542" s="341"/>
      <c r="N542" s="341"/>
      <c r="O542" s="341"/>
      <c r="P542" s="341"/>
      <c r="Q542" s="1"/>
      <c r="R542" s="1"/>
      <c r="S542" s="77"/>
      <c r="T542" s="77"/>
      <c r="U542" s="77"/>
      <c r="V542" s="77"/>
      <c r="W542" s="1"/>
      <c r="X542" s="46" t="str">
        <f t="shared" si="110"/>
        <v/>
      </c>
      <c r="Y542" s="46" t="str">
        <f>IF(NOT(AND(LEFT(R542,1)="L",R542&lt;&gt;"LIGNE")),"",IF(UPPER(TRIM(W542))="QS","Qt. suffisante",IF(AJ542="","",IF(AF542="MASSE",IF(AJ542&gt;=1,"Kg","g"),IF(AF542="VOLUME",IF(AJ542&gt;=1,"L","cl"),IFERROR(VLOOKUP(UPPER(TRIM(V542)),AP4:AS49,4,FALSE),V542))))))</f>
        <v/>
      </c>
      <c r="Z542" s="78" t="str">
        <f t="shared" si="111"/>
        <v/>
      </c>
      <c r="AA542" s="45" t="str">
        <f>IF(NOT(AND(LEFT(R542,1)="L",R542&lt;&gt;"LIGNE")),"",IF(UPPER(TRIM(W542))="QS","Qt. suffisante",IF(AI542="","",IF(AF542="MASSE",IF(AI542&gt;=1,"Kg","g"),IF(AF542="VOLUME",IF(AI542&gt;=1,"L","cl"),IFERROR(VLOOKUP(UPPER(TRIM(V542)),AP4:AS49,4,FALSE),V542))))))</f>
        <v/>
      </c>
      <c r="AB542" s="47" t="str">
        <f t="shared" si="107"/>
        <v/>
      </c>
      <c r="AC542" s="47" t="str">
        <f t="shared" si="108"/>
        <v/>
      </c>
      <c r="AD542" s="47" t="str">
        <f t="shared" si="112"/>
        <v/>
      </c>
      <c r="AE542" s="1"/>
      <c r="AF542" s="48" t="str">
        <f>IF(NOT(AND(LEFT(R542,1)="L",R542&lt;&gt;"LIGNE")),"",IFERROR(VLOOKUP(UPPER(TRIM(V542)),AP4:AS49,2,FALSE),""))</f>
        <v/>
      </c>
      <c r="AG542" s="49" t="str">
        <f>IF(NOT(AND(LEFT(R542,1)="L",R542&lt;&gt;"LIGNE")),"",IFERROR(VLOOKUP(UPPER(TRIM(V542)),AP4:AS49,3,FALSE),""))</f>
        <v/>
      </c>
      <c r="AH542" s="49" t="str">
        <f t="shared" si="109"/>
        <v/>
      </c>
      <c r="AI542" s="49" t="str">
        <f t="shared" si="113"/>
        <v/>
      </c>
      <c r="AJ542" s="49" t="str">
        <f t="shared" si="114"/>
        <v/>
      </c>
      <c r="AK542" s="40" t="str">
        <f>IF(R542="RECETTE","",IF(R542="PRINCIPAL AUTEUR",IF(OR(S542="",T542="",V542="",W542="",S542=0),"",IFERROR(IF(OR(VLOOKUP(UPPER(TRIM(SUBSTITUTE(T542,CHAR(160)," "))),AP4:AS49,2,FALSE)&lt;&gt;VLOOKUP(UPPER(TRIM(SUBSTITUTE(W542,CHAR(160)," "))),AP4:AS49,2,FALSE),AND(VLOOKUP(UPPER(TRIM(SUBSTITUTE(T542,CHAR(160)," "))),AP4:AS49,2,FALSE)="AUTRE",UPPER(TRIM(SUBSTITUTE(T542,CHAR(160)," ")))&lt;&gt;UPPER(TRIM(SUBSTITUTE(W542,CHAR(160)," "))))),"",(V542*VLOOKUP(UPPER(TRIM(SUBSTITUTE(W542,CHAR(160)," "))),AP4:AS49,3,FALSE))/(S542*VLOOKUP(UPPER(TRIM(SUBSTITUTE(T542,CHAR(160)," "))),AP4:AS49,3,FALSE))),"")),IFERROR(AK541,"")))</f>
        <v/>
      </c>
      <c r="AL542" s="40" t="str">
        <f t="shared" si="115"/>
        <v/>
      </c>
      <c r="AM542" s="50">
        <f t="shared" si="116"/>
        <v>0</v>
      </c>
      <c r="AN542" s="1"/>
      <c r="AO542" s="1"/>
      <c r="AP542" s="60" t="s">
        <v>62</v>
      </c>
      <c r="AQ542" s="1"/>
      <c r="AR542" s="1"/>
      <c r="AS542" s="1"/>
      <c r="BJ542" s="229">
        <v>1</v>
      </c>
    </row>
    <row r="543" spans="2:62" ht="20.100000000000001" customHeight="1" x14ac:dyDescent="0.25">
      <c r="B543" s="178">
        <f t="shared" si="105"/>
        <v>0</v>
      </c>
      <c r="C543" s="156"/>
      <c r="D543" s="157"/>
      <c r="E543" s="157"/>
      <c r="F543" s="157"/>
      <c r="G543" s="157"/>
      <c r="H543" s="157"/>
      <c r="I543" s="158"/>
      <c r="K543" s="255" t="str">
        <f t="shared" si="106"/>
        <v>►</v>
      </c>
      <c r="L543" s="341"/>
      <c r="M543" s="341"/>
      <c r="N543" s="341"/>
      <c r="O543" s="341"/>
      <c r="P543" s="341"/>
      <c r="Q543" s="1"/>
      <c r="R543" s="1"/>
      <c r="S543" s="77"/>
      <c r="T543" s="77"/>
      <c r="U543" s="77"/>
      <c r="V543" s="77"/>
      <c r="W543" s="1"/>
      <c r="X543" s="46" t="str">
        <f t="shared" si="110"/>
        <v/>
      </c>
      <c r="Y543" s="46" t="str">
        <f>IF(NOT(AND(LEFT(R543,1)="L",R543&lt;&gt;"LIGNE")),"",IF(UPPER(TRIM(W543))="QS","Qt. suffisante",IF(AJ543="","",IF(AF543="MASSE",IF(AJ543&gt;=1,"Kg","g"),IF(AF543="VOLUME",IF(AJ543&gt;=1,"L","cl"),IFERROR(VLOOKUP(UPPER(TRIM(V543)),AP4:AS49,4,FALSE),V543))))))</f>
        <v/>
      </c>
      <c r="Z543" s="78" t="str">
        <f t="shared" si="111"/>
        <v/>
      </c>
      <c r="AA543" s="45" t="str">
        <f>IF(NOT(AND(LEFT(R543,1)="L",R543&lt;&gt;"LIGNE")),"",IF(UPPER(TRIM(W543))="QS","Qt. suffisante",IF(AI543="","",IF(AF543="MASSE",IF(AI543&gt;=1,"Kg","g"),IF(AF543="VOLUME",IF(AI543&gt;=1,"L","cl"),IFERROR(VLOOKUP(UPPER(TRIM(V543)),AP4:AS49,4,FALSE),V543))))))</f>
        <v/>
      </c>
      <c r="AB543" s="47" t="str">
        <f t="shared" si="107"/>
        <v/>
      </c>
      <c r="AC543" s="47" t="str">
        <f t="shared" si="108"/>
        <v/>
      </c>
      <c r="AD543" s="47" t="str">
        <f t="shared" si="112"/>
        <v/>
      </c>
      <c r="AE543" s="1"/>
      <c r="AF543" s="48" t="str">
        <f>IF(NOT(AND(LEFT(R543,1)="L",R543&lt;&gt;"LIGNE")),"",IFERROR(VLOOKUP(UPPER(TRIM(V543)),AP4:AS49,2,FALSE),""))</f>
        <v/>
      </c>
      <c r="AG543" s="49" t="str">
        <f>IF(NOT(AND(LEFT(R543,1)="L",R543&lt;&gt;"LIGNE")),"",IFERROR(VLOOKUP(UPPER(TRIM(V543)),AP4:AS49,3,FALSE),""))</f>
        <v/>
      </c>
      <c r="AH543" s="49" t="str">
        <f t="shared" si="109"/>
        <v/>
      </c>
      <c r="AI543" s="49" t="str">
        <f t="shared" si="113"/>
        <v/>
      </c>
      <c r="AJ543" s="49" t="str">
        <f t="shared" si="114"/>
        <v/>
      </c>
      <c r="AK543" s="40" t="str">
        <f>IF(R543="RECETTE","",IF(R543="PRINCIPAL AUTEUR",IF(OR(S543="",T543="",V543="",W543="",S543=0),"",IFERROR(IF(OR(VLOOKUP(UPPER(TRIM(SUBSTITUTE(T543,CHAR(160)," "))),AP4:AS49,2,FALSE)&lt;&gt;VLOOKUP(UPPER(TRIM(SUBSTITUTE(W543,CHAR(160)," "))),AP4:AS49,2,FALSE),AND(VLOOKUP(UPPER(TRIM(SUBSTITUTE(T543,CHAR(160)," "))),AP4:AS49,2,FALSE)="AUTRE",UPPER(TRIM(SUBSTITUTE(T543,CHAR(160)," ")))&lt;&gt;UPPER(TRIM(SUBSTITUTE(W543,CHAR(160)," "))))),"",(V543*VLOOKUP(UPPER(TRIM(SUBSTITUTE(W543,CHAR(160)," "))),AP4:AS49,3,FALSE))/(S543*VLOOKUP(UPPER(TRIM(SUBSTITUTE(T543,CHAR(160)," "))),AP4:AS49,3,FALSE))),"")),IFERROR(AK542,"")))</f>
        <v/>
      </c>
      <c r="AL543" s="40" t="str">
        <f t="shared" si="115"/>
        <v/>
      </c>
      <c r="AM543" s="50">
        <f t="shared" si="116"/>
        <v>0</v>
      </c>
      <c r="AN543" s="1"/>
      <c r="AO543" s="1"/>
      <c r="AP543" s="65" t="s">
        <v>445</v>
      </c>
      <c r="AQ543" s="1"/>
      <c r="AR543" s="1"/>
      <c r="AS543" s="1"/>
      <c r="BJ543" s="229">
        <v>1</v>
      </c>
    </row>
    <row r="544" spans="2:62" ht="20.100000000000001" customHeight="1" x14ac:dyDescent="0.25">
      <c r="B544" s="178">
        <f t="shared" si="105"/>
        <v>0</v>
      </c>
      <c r="C544" s="156"/>
      <c r="D544" s="157"/>
      <c r="E544" s="157"/>
      <c r="F544" s="157"/>
      <c r="G544" s="157"/>
      <c r="H544" s="157"/>
      <c r="I544" s="158"/>
      <c r="K544" s="255" t="str">
        <f t="shared" si="106"/>
        <v>►</v>
      </c>
      <c r="L544" s="341"/>
      <c r="M544" s="341"/>
      <c r="N544" s="341"/>
      <c r="O544" s="341"/>
      <c r="P544" s="341"/>
      <c r="Q544" s="1"/>
      <c r="R544" s="1"/>
      <c r="S544" s="77"/>
      <c r="T544" s="77"/>
      <c r="U544" s="77"/>
      <c r="V544" s="77"/>
      <c r="W544" s="1"/>
      <c r="X544" s="46" t="str">
        <f t="shared" si="110"/>
        <v/>
      </c>
      <c r="Y544" s="46" t="str">
        <f>IF(NOT(AND(LEFT(R544,1)="L",R544&lt;&gt;"LIGNE")),"",IF(UPPER(TRIM(W544))="QS","Qt. suffisante",IF(AJ544="","",IF(AF544="MASSE",IF(AJ544&gt;=1,"Kg","g"),IF(AF544="VOLUME",IF(AJ544&gt;=1,"L","cl"),IFERROR(VLOOKUP(UPPER(TRIM(V544)),AP4:AS49,4,FALSE),V544))))))</f>
        <v/>
      </c>
      <c r="Z544" s="78" t="str">
        <f t="shared" si="111"/>
        <v/>
      </c>
      <c r="AA544" s="45" t="str">
        <f>IF(NOT(AND(LEFT(R544,1)="L",R544&lt;&gt;"LIGNE")),"",IF(UPPER(TRIM(W544))="QS","Qt. suffisante",IF(AI544="","",IF(AF544="MASSE",IF(AI544&gt;=1,"Kg","g"),IF(AF544="VOLUME",IF(AI544&gt;=1,"L","cl"),IFERROR(VLOOKUP(UPPER(TRIM(V544)),AP4:AS49,4,FALSE),V544))))))</f>
        <v/>
      </c>
      <c r="AB544" s="47" t="str">
        <f t="shared" si="107"/>
        <v/>
      </c>
      <c r="AC544" s="47" t="str">
        <f t="shared" si="108"/>
        <v/>
      </c>
      <c r="AD544" s="47" t="str">
        <f t="shared" si="112"/>
        <v/>
      </c>
      <c r="AE544" s="1"/>
      <c r="AF544" s="48" t="str">
        <f>IF(NOT(AND(LEFT(R544,1)="L",R544&lt;&gt;"LIGNE")),"",IFERROR(VLOOKUP(UPPER(TRIM(V544)),AP4:AS49,2,FALSE),""))</f>
        <v/>
      </c>
      <c r="AG544" s="49" t="str">
        <f>IF(NOT(AND(LEFT(R544,1)="L",R544&lt;&gt;"LIGNE")),"",IFERROR(VLOOKUP(UPPER(TRIM(V544)),AP4:AS49,3,FALSE),""))</f>
        <v/>
      </c>
      <c r="AH544" s="49" t="str">
        <f t="shared" si="109"/>
        <v/>
      </c>
      <c r="AI544" s="49" t="str">
        <f t="shared" si="113"/>
        <v/>
      </c>
      <c r="AJ544" s="49" t="str">
        <f t="shared" si="114"/>
        <v/>
      </c>
      <c r="AK544" s="40" t="str">
        <f>IF(R544="RECETTE","",IF(R544="PRINCIPAL AUTEUR",IF(OR(S544="",T544="",V544="",W544="",S544=0),"",IFERROR(IF(OR(VLOOKUP(UPPER(TRIM(SUBSTITUTE(T544,CHAR(160)," "))),AP4:AS49,2,FALSE)&lt;&gt;VLOOKUP(UPPER(TRIM(SUBSTITUTE(W544,CHAR(160)," "))),AP4:AS49,2,FALSE),AND(VLOOKUP(UPPER(TRIM(SUBSTITUTE(T544,CHAR(160)," "))),AP4:AS49,2,FALSE)="AUTRE",UPPER(TRIM(SUBSTITUTE(T544,CHAR(160)," ")))&lt;&gt;UPPER(TRIM(SUBSTITUTE(W544,CHAR(160)," "))))),"",(V544*VLOOKUP(UPPER(TRIM(SUBSTITUTE(W544,CHAR(160)," "))),AP4:AS49,3,FALSE))/(S544*VLOOKUP(UPPER(TRIM(SUBSTITUTE(T544,CHAR(160)," "))),AP4:AS49,3,FALSE))),"")),IFERROR(AK543,"")))</f>
        <v/>
      </c>
      <c r="AL544" s="40" t="str">
        <f t="shared" si="115"/>
        <v/>
      </c>
      <c r="AM544" s="50">
        <f t="shared" si="116"/>
        <v>0</v>
      </c>
      <c r="AN544" s="1"/>
      <c r="AO544" s="1"/>
      <c r="AP544" s="65" t="s">
        <v>446</v>
      </c>
      <c r="AQ544" s="1"/>
      <c r="AR544" s="1"/>
      <c r="AS544" s="1"/>
      <c r="BJ544" s="229">
        <v>1</v>
      </c>
    </row>
    <row r="545" spans="2:62" ht="20.100000000000001" customHeight="1" x14ac:dyDescent="0.25">
      <c r="B545" s="178">
        <f t="shared" si="105"/>
        <v>0</v>
      </c>
      <c r="C545" s="156"/>
      <c r="D545" s="157"/>
      <c r="E545" s="157"/>
      <c r="F545" s="157"/>
      <c r="G545" s="157"/>
      <c r="H545" s="157"/>
      <c r="I545" s="158"/>
      <c r="K545" s="255" t="str">
        <f t="shared" si="106"/>
        <v>►</v>
      </c>
      <c r="L545" s="341"/>
      <c r="M545" s="341"/>
      <c r="N545" s="341"/>
      <c r="O545" s="341"/>
      <c r="P545" s="341"/>
      <c r="Q545" s="1"/>
      <c r="R545" s="1"/>
      <c r="S545" s="77"/>
      <c r="T545" s="77"/>
      <c r="U545" s="77"/>
      <c r="V545" s="77"/>
      <c r="W545" s="1"/>
      <c r="X545" s="46" t="str">
        <f t="shared" si="110"/>
        <v/>
      </c>
      <c r="Y545" s="46" t="str">
        <f>IF(NOT(AND(LEFT(R545,1)="L",R545&lt;&gt;"LIGNE")),"",IF(UPPER(TRIM(W545))="QS","Qt. suffisante",IF(AJ545="","",IF(AF545="MASSE",IF(AJ545&gt;=1,"Kg","g"),IF(AF545="VOLUME",IF(AJ545&gt;=1,"L","cl"),IFERROR(VLOOKUP(UPPER(TRIM(V545)),AP4:AS49,4,FALSE),V545))))))</f>
        <v/>
      </c>
      <c r="Z545" s="78" t="str">
        <f t="shared" si="111"/>
        <v/>
      </c>
      <c r="AA545" s="45" t="str">
        <f>IF(NOT(AND(LEFT(R545,1)="L",R545&lt;&gt;"LIGNE")),"",IF(UPPER(TRIM(W545))="QS","Qt. suffisante",IF(AI545="","",IF(AF545="MASSE",IF(AI545&gt;=1,"Kg","g"),IF(AF545="VOLUME",IF(AI545&gt;=1,"L","cl"),IFERROR(VLOOKUP(UPPER(TRIM(V545)),AP4:AS49,4,FALSE),V545))))))</f>
        <v/>
      </c>
      <c r="AB545" s="47" t="str">
        <f t="shared" si="107"/>
        <v/>
      </c>
      <c r="AC545" s="47" t="str">
        <f t="shared" si="108"/>
        <v/>
      </c>
      <c r="AD545" s="47" t="str">
        <f t="shared" si="112"/>
        <v/>
      </c>
      <c r="AE545" s="1"/>
      <c r="AF545" s="48" t="str">
        <f>IF(NOT(AND(LEFT(R545,1)="L",R545&lt;&gt;"LIGNE")),"",IFERROR(VLOOKUP(UPPER(TRIM(V545)),AP4:AS49,2,FALSE),""))</f>
        <v/>
      </c>
      <c r="AG545" s="49" t="str">
        <f>IF(NOT(AND(LEFT(R545,1)="L",R545&lt;&gt;"LIGNE")),"",IFERROR(VLOOKUP(UPPER(TRIM(V545)),AP4:AS49,3,FALSE),""))</f>
        <v/>
      </c>
      <c r="AH545" s="49" t="str">
        <f t="shared" si="109"/>
        <v/>
      </c>
      <c r="AI545" s="49" t="str">
        <f t="shared" si="113"/>
        <v/>
      </c>
      <c r="AJ545" s="49" t="str">
        <f t="shared" si="114"/>
        <v/>
      </c>
      <c r="AK545" s="40" t="str">
        <f>IF(R545="RECETTE","",IF(R545="PRINCIPAL AUTEUR",IF(OR(S545="",T545="",V545="",W545="",S545=0),"",IFERROR(IF(OR(VLOOKUP(UPPER(TRIM(SUBSTITUTE(T545,CHAR(160)," "))),AP4:AS49,2,FALSE)&lt;&gt;VLOOKUP(UPPER(TRIM(SUBSTITUTE(W545,CHAR(160)," "))),AP4:AS49,2,FALSE),AND(VLOOKUP(UPPER(TRIM(SUBSTITUTE(T545,CHAR(160)," "))),AP4:AS49,2,FALSE)="AUTRE",UPPER(TRIM(SUBSTITUTE(T545,CHAR(160)," ")))&lt;&gt;UPPER(TRIM(SUBSTITUTE(W545,CHAR(160)," "))))),"",(V545*VLOOKUP(UPPER(TRIM(SUBSTITUTE(W545,CHAR(160)," "))),AP4:AS49,3,FALSE))/(S545*VLOOKUP(UPPER(TRIM(SUBSTITUTE(T545,CHAR(160)," "))),AP4:AS49,3,FALSE))),"")),IFERROR(AK544,"")))</f>
        <v/>
      </c>
      <c r="AL545" s="40" t="str">
        <f t="shared" si="115"/>
        <v/>
      </c>
      <c r="AM545" s="50">
        <f t="shared" si="116"/>
        <v>0</v>
      </c>
      <c r="AN545" s="1"/>
      <c r="AO545" s="1"/>
      <c r="AP545" s="65" t="s">
        <v>447</v>
      </c>
      <c r="AQ545" s="1"/>
      <c r="AR545" s="1"/>
      <c r="AS545" s="1"/>
      <c r="BJ545" s="229">
        <v>1</v>
      </c>
    </row>
    <row r="546" spans="2:62" ht="20.100000000000001" customHeight="1" x14ac:dyDescent="0.25">
      <c r="B546" s="178">
        <f t="shared" si="105"/>
        <v>0</v>
      </c>
      <c r="C546" s="156"/>
      <c r="D546" s="157"/>
      <c r="E546" s="157"/>
      <c r="F546" s="157"/>
      <c r="G546" s="157"/>
      <c r="H546" s="157"/>
      <c r="I546" s="158"/>
      <c r="K546" s="255" t="str">
        <f t="shared" si="106"/>
        <v>►</v>
      </c>
      <c r="L546" s="341"/>
      <c r="M546" s="341"/>
      <c r="N546" s="341"/>
      <c r="O546" s="341"/>
      <c r="P546" s="341"/>
      <c r="Q546" s="1"/>
      <c r="R546" s="1"/>
      <c r="S546" s="77"/>
      <c r="T546" s="77"/>
      <c r="U546" s="77"/>
      <c r="V546" s="77"/>
      <c r="W546" s="1"/>
      <c r="X546" s="46" t="str">
        <f t="shared" si="110"/>
        <v/>
      </c>
      <c r="Y546" s="46" t="str">
        <f>IF(NOT(AND(LEFT(R546,1)="L",R546&lt;&gt;"LIGNE")),"",IF(UPPER(TRIM(W546))="QS","Qt. suffisante",IF(AJ546="","",IF(AF546="MASSE",IF(AJ546&gt;=1,"Kg","g"),IF(AF546="VOLUME",IF(AJ546&gt;=1,"L","cl"),IFERROR(VLOOKUP(UPPER(TRIM(V546)),AP4:AS49,4,FALSE),V546))))))</f>
        <v/>
      </c>
      <c r="Z546" s="78" t="str">
        <f t="shared" si="111"/>
        <v/>
      </c>
      <c r="AA546" s="45" t="str">
        <f>IF(NOT(AND(LEFT(R546,1)="L",R546&lt;&gt;"LIGNE")),"",IF(UPPER(TRIM(W546))="QS","Qt. suffisante",IF(AI546="","",IF(AF546="MASSE",IF(AI546&gt;=1,"Kg","g"),IF(AF546="VOLUME",IF(AI546&gt;=1,"L","cl"),IFERROR(VLOOKUP(UPPER(TRIM(V546)),AP4:AS49,4,FALSE),V546))))))</f>
        <v/>
      </c>
      <c r="AB546" s="47" t="str">
        <f t="shared" si="107"/>
        <v/>
      </c>
      <c r="AC546" s="47" t="str">
        <f t="shared" si="108"/>
        <v/>
      </c>
      <c r="AD546" s="47" t="str">
        <f t="shared" si="112"/>
        <v/>
      </c>
      <c r="AE546" s="1"/>
      <c r="AF546" s="48" t="str">
        <f>IF(NOT(AND(LEFT(R546,1)="L",R546&lt;&gt;"LIGNE")),"",IFERROR(VLOOKUP(UPPER(TRIM(V546)),AP4:AS49,2,FALSE),""))</f>
        <v/>
      </c>
      <c r="AG546" s="49" t="str">
        <f>IF(NOT(AND(LEFT(R546,1)="L",R546&lt;&gt;"LIGNE")),"",IFERROR(VLOOKUP(UPPER(TRIM(V546)),AP4:AS49,3,FALSE),""))</f>
        <v/>
      </c>
      <c r="AH546" s="49" t="str">
        <f t="shared" si="109"/>
        <v/>
      </c>
      <c r="AI546" s="49" t="str">
        <f t="shared" si="113"/>
        <v/>
      </c>
      <c r="AJ546" s="49" t="str">
        <f t="shared" si="114"/>
        <v/>
      </c>
      <c r="AK546" s="40" t="str">
        <f>IF(R546="RECETTE","",IF(R546="PRINCIPAL AUTEUR",IF(OR(S546="",T546="",V546="",W546="",S546=0),"",IFERROR(IF(OR(VLOOKUP(UPPER(TRIM(SUBSTITUTE(T546,CHAR(160)," "))),AP4:AS49,2,FALSE)&lt;&gt;VLOOKUP(UPPER(TRIM(SUBSTITUTE(W546,CHAR(160)," "))),AP4:AS49,2,FALSE),AND(VLOOKUP(UPPER(TRIM(SUBSTITUTE(T546,CHAR(160)," "))),AP4:AS49,2,FALSE)="AUTRE",UPPER(TRIM(SUBSTITUTE(T546,CHAR(160)," ")))&lt;&gt;UPPER(TRIM(SUBSTITUTE(W546,CHAR(160)," "))))),"",(V546*VLOOKUP(UPPER(TRIM(SUBSTITUTE(W546,CHAR(160)," "))),AP4:AS49,3,FALSE))/(S546*VLOOKUP(UPPER(TRIM(SUBSTITUTE(T546,CHAR(160)," "))),AP4:AS49,3,FALSE))),"")),IFERROR(AK545,"")))</f>
        <v/>
      </c>
      <c r="AL546" s="40" t="str">
        <f t="shared" si="115"/>
        <v/>
      </c>
      <c r="AM546" s="50">
        <f t="shared" si="116"/>
        <v>0</v>
      </c>
      <c r="AN546" s="1"/>
      <c r="AO546" s="1"/>
      <c r="AP546" s="65" t="s">
        <v>448</v>
      </c>
      <c r="AQ546" s="1"/>
      <c r="AR546" s="1"/>
      <c r="AS546" s="1"/>
      <c r="BJ546" s="229">
        <v>1</v>
      </c>
    </row>
    <row r="547" spans="2:62" ht="20.100000000000001" customHeight="1" x14ac:dyDescent="0.25">
      <c r="B547" s="178">
        <f t="shared" si="105"/>
        <v>0</v>
      </c>
      <c r="C547" s="156"/>
      <c r="D547" s="157"/>
      <c r="E547" s="157"/>
      <c r="F547" s="157"/>
      <c r="G547" s="157"/>
      <c r="H547" s="157"/>
      <c r="I547" s="158"/>
      <c r="K547" s="255" t="str">
        <f t="shared" si="106"/>
        <v>►</v>
      </c>
      <c r="L547" s="341"/>
      <c r="M547" s="341"/>
      <c r="N547" s="341"/>
      <c r="O547" s="341"/>
      <c r="P547" s="341"/>
      <c r="Q547" s="1"/>
      <c r="R547" s="1"/>
      <c r="S547" s="77"/>
      <c r="T547" s="77"/>
      <c r="U547" s="77"/>
      <c r="V547" s="77"/>
      <c r="W547" s="1"/>
      <c r="X547" s="46" t="str">
        <f t="shared" si="110"/>
        <v/>
      </c>
      <c r="Y547" s="46" t="str">
        <f>IF(NOT(AND(LEFT(R547,1)="L",R547&lt;&gt;"LIGNE")),"",IF(UPPER(TRIM(W547))="QS","Qt. suffisante",IF(AJ547="","",IF(AF547="MASSE",IF(AJ547&gt;=1,"Kg","g"),IF(AF547="VOLUME",IF(AJ547&gt;=1,"L","cl"),IFERROR(VLOOKUP(UPPER(TRIM(V547)),AP4:AS49,4,FALSE),V547))))))</f>
        <v/>
      </c>
      <c r="Z547" s="78" t="str">
        <f t="shared" si="111"/>
        <v/>
      </c>
      <c r="AA547" s="45" t="str">
        <f>IF(NOT(AND(LEFT(R547,1)="L",R547&lt;&gt;"LIGNE")),"",IF(UPPER(TRIM(W547))="QS","Qt. suffisante",IF(AI547="","",IF(AF547="MASSE",IF(AI547&gt;=1,"Kg","g"),IF(AF547="VOLUME",IF(AI547&gt;=1,"L","cl"),IFERROR(VLOOKUP(UPPER(TRIM(V547)),AP4:AS49,4,FALSE),V547))))))</f>
        <v/>
      </c>
      <c r="AB547" s="47" t="str">
        <f t="shared" si="107"/>
        <v/>
      </c>
      <c r="AC547" s="47" t="str">
        <f t="shared" si="108"/>
        <v/>
      </c>
      <c r="AD547" s="47" t="str">
        <f t="shared" si="112"/>
        <v/>
      </c>
      <c r="AE547" s="1"/>
      <c r="AF547" s="48" t="str">
        <f>IF(NOT(AND(LEFT(R547,1)="L",R547&lt;&gt;"LIGNE")),"",IFERROR(VLOOKUP(UPPER(TRIM(V547)),AP4:AS49,2,FALSE),""))</f>
        <v/>
      </c>
      <c r="AG547" s="49" t="str">
        <f>IF(NOT(AND(LEFT(R547,1)="L",R547&lt;&gt;"LIGNE")),"",IFERROR(VLOOKUP(UPPER(TRIM(V547)),AP4:AS49,3,FALSE),""))</f>
        <v/>
      </c>
      <c r="AH547" s="49" t="str">
        <f t="shared" si="109"/>
        <v/>
      </c>
      <c r="AI547" s="49" t="str">
        <f t="shared" si="113"/>
        <v/>
      </c>
      <c r="AJ547" s="49" t="str">
        <f t="shared" si="114"/>
        <v/>
      </c>
      <c r="AK547" s="40" t="str">
        <f>IF(R547="RECETTE","",IF(R547="PRINCIPAL AUTEUR",IF(OR(S547="",T547="",V547="",W547="",S547=0),"",IFERROR(IF(OR(VLOOKUP(UPPER(TRIM(SUBSTITUTE(T547,CHAR(160)," "))),AP4:AS49,2,FALSE)&lt;&gt;VLOOKUP(UPPER(TRIM(SUBSTITUTE(W547,CHAR(160)," "))),AP4:AS49,2,FALSE),AND(VLOOKUP(UPPER(TRIM(SUBSTITUTE(T547,CHAR(160)," "))),AP4:AS49,2,FALSE)="AUTRE",UPPER(TRIM(SUBSTITUTE(T547,CHAR(160)," ")))&lt;&gt;UPPER(TRIM(SUBSTITUTE(W547,CHAR(160)," "))))),"",(V547*VLOOKUP(UPPER(TRIM(SUBSTITUTE(W547,CHAR(160)," "))),AP4:AS49,3,FALSE))/(S547*VLOOKUP(UPPER(TRIM(SUBSTITUTE(T547,CHAR(160)," "))),AP4:AS49,3,FALSE))),"")),IFERROR(AK546,"")))</f>
        <v/>
      </c>
      <c r="AL547" s="40" t="str">
        <f t="shared" si="115"/>
        <v/>
      </c>
      <c r="AM547" s="50">
        <f t="shared" si="116"/>
        <v>0</v>
      </c>
      <c r="AN547" s="1"/>
      <c r="AO547" s="1"/>
      <c r="AP547" s="65" t="s">
        <v>449</v>
      </c>
      <c r="AQ547" s="1"/>
      <c r="AR547" s="1"/>
      <c r="AS547" s="1"/>
      <c r="BJ547" s="229">
        <v>1</v>
      </c>
    </row>
    <row r="548" spans="2:62" ht="20.100000000000001" customHeight="1" x14ac:dyDescent="0.25">
      <c r="B548" s="178">
        <f t="shared" si="105"/>
        <v>0</v>
      </c>
      <c r="C548" s="156"/>
      <c r="D548" s="157"/>
      <c r="E548" s="157"/>
      <c r="F548" s="157"/>
      <c r="G548" s="157"/>
      <c r="H548" s="157"/>
      <c r="I548" s="158"/>
      <c r="K548" s="255" t="str">
        <f t="shared" si="106"/>
        <v>►</v>
      </c>
      <c r="L548" s="341"/>
      <c r="M548" s="341"/>
      <c r="N548" s="341"/>
      <c r="O548" s="341"/>
      <c r="P548" s="341"/>
      <c r="Q548" s="1"/>
      <c r="R548" s="1"/>
      <c r="S548" s="77"/>
      <c r="T548" s="77"/>
      <c r="U548" s="77"/>
      <c r="V548" s="77"/>
      <c r="W548" s="1"/>
      <c r="X548" s="46" t="str">
        <f t="shared" si="110"/>
        <v/>
      </c>
      <c r="Y548" s="46" t="str">
        <f>IF(NOT(AND(LEFT(R548,1)="L",R548&lt;&gt;"LIGNE")),"",IF(UPPER(TRIM(W548))="QS","Qt. suffisante",IF(AJ548="","",IF(AF548="MASSE",IF(AJ548&gt;=1,"Kg","g"),IF(AF548="VOLUME",IF(AJ548&gt;=1,"L","cl"),IFERROR(VLOOKUP(UPPER(TRIM(V548)),AP4:AS49,4,FALSE),V548))))))</f>
        <v/>
      </c>
      <c r="Z548" s="78" t="str">
        <f t="shared" si="111"/>
        <v/>
      </c>
      <c r="AA548" s="45" t="str">
        <f>IF(NOT(AND(LEFT(R548,1)="L",R548&lt;&gt;"LIGNE")),"",IF(UPPER(TRIM(W548))="QS","Qt. suffisante",IF(AI548="","",IF(AF548="MASSE",IF(AI548&gt;=1,"Kg","g"),IF(AF548="VOLUME",IF(AI548&gt;=1,"L","cl"),IFERROR(VLOOKUP(UPPER(TRIM(V548)),AP4:AS49,4,FALSE),V548))))))</f>
        <v/>
      </c>
      <c r="AB548" s="47" t="str">
        <f t="shared" si="107"/>
        <v/>
      </c>
      <c r="AC548" s="47" t="str">
        <f t="shared" si="108"/>
        <v/>
      </c>
      <c r="AD548" s="47" t="str">
        <f t="shared" si="112"/>
        <v/>
      </c>
      <c r="AE548" s="1"/>
      <c r="AF548" s="48" t="str">
        <f>IF(NOT(AND(LEFT(R548,1)="L",R548&lt;&gt;"LIGNE")),"",IFERROR(VLOOKUP(UPPER(TRIM(V548)),AP4:AS49,2,FALSE),""))</f>
        <v/>
      </c>
      <c r="AG548" s="49" t="str">
        <f>IF(NOT(AND(LEFT(R548,1)="L",R548&lt;&gt;"LIGNE")),"",IFERROR(VLOOKUP(UPPER(TRIM(V548)),AP4:AS49,3,FALSE),""))</f>
        <v/>
      </c>
      <c r="AH548" s="49" t="str">
        <f t="shared" si="109"/>
        <v/>
      </c>
      <c r="AI548" s="49" t="str">
        <f t="shared" si="113"/>
        <v/>
      </c>
      <c r="AJ548" s="49" t="str">
        <f t="shared" si="114"/>
        <v/>
      </c>
      <c r="AK548" s="40" t="str">
        <f>IF(R548="RECETTE","",IF(R548="PRINCIPAL AUTEUR",IF(OR(S548="",T548="",V548="",W548="",S548=0),"",IFERROR(IF(OR(VLOOKUP(UPPER(TRIM(SUBSTITUTE(T548,CHAR(160)," "))),AP4:AS49,2,FALSE)&lt;&gt;VLOOKUP(UPPER(TRIM(SUBSTITUTE(W548,CHAR(160)," "))),AP4:AS49,2,FALSE),AND(VLOOKUP(UPPER(TRIM(SUBSTITUTE(T548,CHAR(160)," "))),AP4:AS49,2,FALSE)="AUTRE",UPPER(TRIM(SUBSTITUTE(T548,CHAR(160)," ")))&lt;&gt;UPPER(TRIM(SUBSTITUTE(W548,CHAR(160)," "))))),"",(V548*VLOOKUP(UPPER(TRIM(SUBSTITUTE(W548,CHAR(160)," "))),AP4:AS49,3,FALSE))/(S548*VLOOKUP(UPPER(TRIM(SUBSTITUTE(T548,CHAR(160)," "))),AP4:AS49,3,FALSE))),"")),IFERROR(AK547,"")))</f>
        <v/>
      </c>
      <c r="AL548" s="40" t="str">
        <f t="shared" si="115"/>
        <v/>
      </c>
      <c r="AM548" s="50">
        <f t="shared" si="116"/>
        <v>0</v>
      </c>
      <c r="AN548" s="1"/>
      <c r="AO548" s="1"/>
      <c r="AP548" s="65" t="s">
        <v>454</v>
      </c>
      <c r="AQ548" s="1"/>
      <c r="AR548" s="1"/>
      <c r="AS548" s="1"/>
      <c r="BJ548" s="229">
        <v>1</v>
      </c>
    </row>
    <row r="549" spans="2:62" ht="20.100000000000001" customHeight="1" x14ac:dyDescent="0.25">
      <c r="B549" s="178">
        <f t="shared" si="105"/>
        <v>0</v>
      </c>
      <c r="C549" s="156"/>
      <c r="D549" s="157"/>
      <c r="E549" s="157"/>
      <c r="F549" s="157"/>
      <c r="G549" s="157"/>
      <c r="H549" s="157"/>
      <c r="I549" s="158"/>
      <c r="K549" s="255" t="str">
        <f t="shared" si="106"/>
        <v>►</v>
      </c>
      <c r="L549" s="341"/>
      <c r="M549" s="341"/>
      <c r="N549" s="341"/>
      <c r="O549" s="341"/>
      <c r="P549" s="341"/>
      <c r="Q549" s="1"/>
      <c r="R549" s="1"/>
      <c r="S549" s="77"/>
      <c r="T549" s="77"/>
      <c r="U549" s="77"/>
      <c r="V549" s="77"/>
      <c r="W549" s="1"/>
      <c r="X549" s="46" t="str">
        <f t="shared" si="110"/>
        <v/>
      </c>
      <c r="Y549" s="46" t="str">
        <f>IF(NOT(AND(LEFT(R549,1)="L",R549&lt;&gt;"LIGNE")),"",IF(UPPER(TRIM(W549))="QS","Qt. suffisante",IF(AJ549="","",IF(AF549="MASSE",IF(AJ549&gt;=1,"Kg","g"),IF(AF549="VOLUME",IF(AJ549&gt;=1,"L","cl"),IFERROR(VLOOKUP(UPPER(TRIM(V549)),AP4:AS49,4,FALSE),V549))))))</f>
        <v/>
      </c>
      <c r="Z549" s="78" t="str">
        <f t="shared" si="111"/>
        <v/>
      </c>
      <c r="AA549" s="45" t="str">
        <f>IF(NOT(AND(LEFT(R549,1)="L",R549&lt;&gt;"LIGNE")),"",IF(UPPER(TRIM(W549))="QS","Qt. suffisante",IF(AI549="","",IF(AF549="MASSE",IF(AI549&gt;=1,"Kg","g"),IF(AF549="VOLUME",IF(AI549&gt;=1,"L","cl"),IFERROR(VLOOKUP(UPPER(TRIM(V549)),AP4:AS49,4,FALSE),V549))))))</f>
        <v/>
      </c>
      <c r="AB549" s="47" t="str">
        <f t="shared" si="107"/>
        <v/>
      </c>
      <c r="AC549" s="47" t="str">
        <f t="shared" si="108"/>
        <v/>
      </c>
      <c r="AD549" s="47" t="str">
        <f t="shared" si="112"/>
        <v/>
      </c>
      <c r="AE549" s="1"/>
      <c r="AF549" s="48" t="str">
        <f>IF(NOT(AND(LEFT(R549,1)="L",R549&lt;&gt;"LIGNE")),"",IFERROR(VLOOKUP(UPPER(TRIM(V549)),AP4:AS49,2,FALSE),""))</f>
        <v/>
      </c>
      <c r="AG549" s="49" t="str">
        <f>IF(NOT(AND(LEFT(R549,1)="L",R549&lt;&gt;"LIGNE")),"",IFERROR(VLOOKUP(UPPER(TRIM(V549)),AP4:AS49,3,FALSE),""))</f>
        <v/>
      </c>
      <c r="AH549" s="49" t="str">
        <f t="shared" si="109"/>
        <v/>
      </c>
      <c r="AI549" s="49" t="str">
        <f t="shared" si="113"/>
        <v/>
      </c>
      <c r="AJ549" s="49" t="str">
        <f t="shared" si="114"/>
        <v/>
      </c>
      <c r="AK549" s="40" t="str">
        <f>IF(R549="RECETTE","",IF(R549="PRINCIPAL AUTEUR",IF(OR(S549="",T549="",V549="",W549="",S549=0),"",IFERROR(IF(OR(VLOOKUP(UPPER(TRIM(SUBSTITUTE(T549,CHAR(160)," "))),AP4:AS49,2,FALSE)&lt;&gt;VLOOKUP(UPPER(TRIM(SUBSTITUTE(W549,CHAR(160)," "))),AP4:AS49,2,FALSE),AND(VLOOKUP(UPPER(TRIM(SUBSTITUTE(T549,CHAR(160)," "))),AP4:AS49,2,FALSE)="AUTRE",UPPER(TRIM(SUBSTITUTE(T549,CHAR(160)," ")))&lt;&gt;UPPER(TRIM(SUBSTITUTE(W549,CHAR(160)," "))))),"",(V549*VLOOKUP(UPPER(TRIM(SUBSTITUTE(W549,CHAR(160)," "))),AP4:AS49,3,FALSE))/(S549*VLOOKUP(UPPER(TRIM(SUBSTITUTE(T549,CHAR(160)," "))),AP4:AS49,3,FALSE))),"")),IFERROR(AK548,"")))</f>
        <v/>
      </c>
      <c r="AL549" s="40" t="str">
        <f t="shared" si="115"/>
        <v/>
      </c>
      <c r="AM549" s="50">
        <f t="shared" si="116"/>
        <v>0</v>
      </c>
      <c r="AN549" s="1"/>
      <c r="AO549" s="1"/>
      <c r="AP549" s="65" t="s">
        <v>455</v>
      </c>
      <c r="AQ549" s="1"/>
      <c r="AR549" s="1"/>
      <c r="AS549" s="1"/>
      <c r="BJ549" s="229">
        <v>1</v>
      </c>
    </row>
    <row r="550" spans="2:62" ht="20.100000000000001" customHeight="1" x14ac:dyDescent="0.25">
      <c r="B550" s="178">
        <f t="shared" si="105"/>
        <v>0</v>
      </c>
      <c r="C550" s="156"/>
      <c r="D550" s="157"/>
      <c r="E550" s="157"/>
      <c r="F550" s="157"/>
      <c r="G550" s="157"/>
      <c r="H550" s="157"/>
      <c r="I550" s="158"/>
      <c r="K550" s="255" t="str">
        <f t="shared" si="106"/>
        <v>►</v>
      </c>
      <c r="L550" s="341"/>
      <c r="M550" s="341"/>
      <c r="N550" s="341"/>
      <c r="O550" s="341"/>
      <c r="P550" s="341"/>
      <c r="Q550" s="1"/>
      <c r="R550" s="1"/>
      <c r="S550" s="77"/>
      <c r="T550" s="77"/>
      <c r="U550" s="77"/>
      <c r="V550" s="77"/>
      <c r="W550" s="1"/>
      <c r="X550" s="46" t="str">
        <f t="shared" si="110"/>
        <v/>
      </c>
      <c r="Y550" s="46" t="str">
        <f>IF(NOT(AND(LEFT(R550,1)="L",R550&lt;&gt;"LIGNE")),"",IF(UPPER(TRIM(W550))="QS","Qt. suffisante",IF(AJ550="","",IF(AF550="MASSE",IF(AJ550&gt;=1,"Kg","g"),IF(AF550="VOLUME",IF(AJ550&gt;=1,"L","cl"),IFERROR(VLOOKUP(UPPER(TRIM(V550)),AP4:AS49,4,FALSE),V550))))))</f>
        <v/>
      </c>
      <c r="Z550" s="78" t="str">
        <f t="shared" si="111"/>
        <v/>
      </c>
      <c r="AA550" s="45" t="str">
        <f>IF(NOT(AND(LEFT(R550,1)="L",R550&lt;&gt;"LIGNE")),"",IF(UPPER(TRIM(W550))="QS","Qt. suffisante",IF(AI550="","",IF(AF550="MASSE",IF(AI550&gt;=1,"Kg","g"),IF(AF550="VOLUME",IF(AI550&gt;=1,"L","cl"),IFERROR(VLOOKUP(UPPER(TRIM(V550)),AP4:AS49,4,FALSE),V550))))))</f>
        <v/>
      </c>
      <c r="AB550" s="47" t="str">
        <f t="shared" si="107"/>
        <v/>
      </c>
      <c r="AC550" s="47" t="str">
        <f t="shared" si="108"/>
        <v/>
      </c>
      <c r="AD550" s="47" t="str">
        <f t="shared" si="112"/>
        <v/>
      </c>
      <c r="AE550" s="1"/>
      <c r="AF550" s="48" t="str">
        <f>IF(NOT(AND(LEFT(R550,1)="L",R550&lt;&gt;"LIGNE")),"",IFERROR(VLOOKUP(UPPER(TRIM(V550)),AP4:AS49,2,FALSE),""))</f>
        <v/>
      </c>
      <c r="AG550" s="49" t="str">
        <f>IF(NOT(AND(LEFT(R550,1)="L",R550&lt;&gt;"LIGNE")),"",IFERROR(VLOOKUP(UPPER(TRIM(V550)),AP4:AS49,3,FALSE),""))</f>
        <v/>
      </c>
      <c r="AH550" s="49" t="str">
        <f t="shared" si="109"/>
        <v/>
      </c>
      <c r="AI550" s="49" t="str">
        <f t="shared" si="113"/>
        <v/>
      </c>
      <c r="AJ550" s="49" t="str">
        <f t="shared" si="114"/>
        <v/>
      </c>
      <c r="AK550" s="40" t="str">
        <f>IF(R550="RECETTE","",IF(R550="PRINCIPAL AUTEUR",IF(OR(S550="",T550="",V550="",W550="",S550=0),"",IFERROR(IF(OR(VLOOKUP(UPPER(TRIM(SUBSTITUTE(T550,CHAR(160)," "))),AP4:AS49,2,FALSE)&lt;&gt;VLOOKUP(UPPER(TRIM(SUBSTITUTE(W550,CHAR(160)," "))),AP4:AS49,2,FALSE),AND(VLOOKUP(UPPER(TRIM(SUBSTITUTE(T550,CHAR(160)," "))),AP4:AS49,2,FALSE)="AUTRE",UPPER(TRIM(SUBSTITUTE(T550,CHAR(160)," ")))&lt;&gt;UPPER(TRIM(SUBSTITUTE(W550,CHAR(160)," "))))),"",(V550*VLOOKUP(UPPER(TRIM(SUBSTITUTE(W550,CHAR(160)," "))),AP4:AS49,3,FALSE))/(S550*VLOOKUP(UPPER(TRIM(SUBSTITUTE(T550,CHAR(160)," "))),AP4:AS49,3,FALSE))),"")),IFERROR(AK549,"")))</f>
        <v/>
      </c>
      <c r="AL550" s="40" t="str">
        <f t="shared" si="115"/>
        <v/>
      </c>
      <c r="AM550" s="50">
        <f t="shared" si="116"/>
        <v>0</v>
      </c>
      <c r="AN550" s="1"/>
      <c r="AO550" s="1"/>
      <c r="AP550" s="65" t="s">
        <v>456</v>
      </c>
      <c r="AQ550" s="1"/>
      <c r="AR550" s="1"/>
      <c r="AS550" s="1"/>
      <c r="BJ550" s="229">
        <v>1</v>
      </c>
    </row>
    <row r="551" spans="2:62" ht="20.100000000000001" customHeight="1" x14ac:dyDescent="0.25">
      <c r="B551" s="178">
        <f t="shared" ref="B551:B614" si="117">LEN(C551)+LEN(D551)+LEN(E551)+LEN(F551)+LEN(G551)+LEN(H551)+LEN(I551)</f>
        <v>0</v>
      </c>
      <c r="C551" s="156"/>
      <c r="D551" s="157"/>
      <c r="E551" s="157"/>
      <c r="F551" s="157"/>
      <c r="G551" s="157"/>
      <c r="H551" s="157"/>
      <c r="I551" s="158"/>
      <c r="K551" s="255" t="str">
        <f t="shared" si="106"/>
        <v>►</v>
      </c>
      <c r="L551" s="341"/>
      <c r="M551" s="341"/>
      <c r="N551" s="341"/>
      <c r="O551" s="341"/>
      <c r="P551" s="341"/>
      <c r="Q551" s="1"/>
      <c r="R551" s="1"/>
      <c r="S551" s="77"/>
      <c r="T551" s="77"/>
      <c r="U551" s="77"/>
      <c r="V551" s="77"/>
      <c r="W551" s="1"/>
      <c r="X551" s="46" t="str">
        <f t="shared" si="110"/>
        <v/>
      </c>
      <c r="Y551" s="46" t="str">
        <f>IF(NOT(AND(LEFT(R551,1)="L",R551&lt;&gt;"LIGNE")),"",IF(UPPER(TRIM(W551))="QS","Qt. suffisante",IF(AJ551="","",IF(AF551="MASSE",IF(AJ551&gt;=1,"Kg","g"),IF(AF551="VOLUME",IF(AJ551&gt;=1,"L","cl"),IFERROR(VLOOKUP(UPPER(TRIM(V551)),AP4:AS49,4,FALSE),V551))))))</f>
        <v/>
      </c>
      <c r="Z551" s="78" t="str">
        <f t="shared" si="111"/>
        <v/>
      </c>
      <c r="AA551" s="45" t="str">
        <f>IF(NOT(AND(LEFT(R551,1)="L",R551&lt;&gt;"LIGNE")),"",IF(UPPER(TRIM(W551))="QS","Qt. suffisante",IF(AI551="","",IF(AF551="MASSE",IF(AI551&gt;=1,"Kg","g"),IF(AF551="VOLUME",IF(AI551&gt;=1,"L","cl"),IFERROR(VLOOKUP(UPPER(TRIM(V551)),AP4:AS49,4,FALSE),V551))))))</f>
        <v/>
      </c>
      <c r="AB551" s="47" t="str">
        <f t="shared" si="107"/>
        <v/>
      </c>
      <c r="AC551" s="47" t="str">
        <f t="shared" si="108"/>
        <v/>
      </c>
      <c r="AD551" s="47" t="str">
        <f t="shared" si="112"/>
        <v/>
      </c>
      <c r="AE551" s="1"/>
      <c r="AF551" s="48" t="str">
        <f>IF(NOT(AND(LEFT(R551,1)="L",R551&lt;&gt;"LIGNE")),"",IFERROR(VLOOKUP(UPPER(TRIM(V551)),AP4:AS49,2,FALSE),""))</f>
        <v/>
      </c>
      <c r="AG551" s="49" t="str">
        <f>IF(NOT(AND(LEFT(R551,1)="L",R551&lt;&gt;"LIGNE")),"",IFERROR(VLOOKUP(UPPER(TRIM(V551)),AP4:AS49,3,FALSE),""))</f>
        <v/>
      </c>
      <c r="AH551" s="49" t="str">
        <f t="shared" si="109"/>
        <v/>
      </c>
      <c r="AI551" s="49" t="str">
        <f t="shared" si="113"/>
        <v/>
      </c>
      <c r="AJ551" s="49" t="str">
        <f t="shared" si="114"/>
        <v/>
      </c>
      <c r="AK551" s="40" t="str">
        <f>IF(R551="RECETTE","",IF(R551="PRINCIPAL AUTEUR",IF(OR(S551="",T551="",V551="",W551="",S551=0),"",IFERROR(IF(OR(VLOOKUP(UPPER(TRIM(SUBSTITUTE(T551,CHAR(160)," "))),AP4:AS49,2,FALSE)&lt;&gt;VLOOKUP(UPPER(TRIM(SUBSTITUTE(W551,CHAR(160)," "))),AP4:AS49,2,FALSE),AND(VLOOKUP(UPPER(TRIM(SUBSTITUTE(T551,CHAR(160)," "))),AP4:AS49,2,FALSE)="AUTRE",UPPER(TRIM(SUBSTITUTE(T551,CHAR(160)," ")))&lt;&gt;UPPER(TRIM(SUBSTITUTE(W551,CHAR(160)," "))))),"",(V551*VLOOKUP(UPPER(TRIM(SUBSTITUTE(W551,CHAR(160)," "))),AP4:AS49,3,FALSE))/(S551*VLOOKUP(UPPER(TRIM(SUBSTITUTE(T551,CHAR(160)," "))),AP4:AS49,3,FALSE))),"")),IFERROR(AK550,"")))</f>
        <v/>
      </c>
      <c r="AL551" s="40" t="str">
        <f t="shared" si="115"/>
        <v/>
      </c>
      <c r="AM551" s="50">
        <f t="shared" si="116"/>
        <v>0</v>
      </c>
      <c r="AN551" s="1"/>
      <c r="AO551" s="1"/>
      <c r="AP551" s="65" t="s">
        <v>457</v>
      </c>
      <c r="AQ551" s="1"/>
      <c r="AR551" s="1"/>
      <c r="AS551" s="1"/>
      <c r="BJ551" s="229">
        <v>1</v>
      </c>
    </row>
    <row r="552" spans="2:62" ht="20.100000000000001" customHeight="1" x14ac:dyDescent="0.25">
      <c r="B552" s="178">
        <f t="shared" si="117"/>
        <v>0</v>
      </c>
      <c r="C552" s="156"/>
      <c r="D552" s="157"/>
      <c r="E552" s="157"/>
      <c r="F552" s="157"/>
      <c r="G552" s="157"/>
      <c r="H552" s="157"/>
      <c r="I552" s="158"/>
      <c r="K552" s="255" t="str">
        <f t="shared" si="106"/>
        <v>►</v>
      </c>
      <c r="L552" s="341"/>
      <c r="M552" s="341"/>
      <c r="N552" s="341"/>
      <c r="O552" s="341"/>
      <c r="P552" s="341"/>
      <c r="Q552" s="1"/>
      <c r="R552" s="1"/>
      <c r="S552" s="77"/>
      <c r="T552" s="77"/>
      <c r="U552" s="77"/>
      <c r="V552" s="77"/>
      <c r="W552" s="1"/>
      <c r="X552" s="46" t="str">
        <f t="shared" si="110"/>
        <v/>
      </c>
      <c r="Y552" s="46" t="str">
        <f>IF(NOT(AND(LEFT(R552,1)="L",R552&lt;&gt;"LIGNE")),"",IF(UPPER(TRIM(W552))="QS","Qt. suffisante",IF(AJ552="","",IF(AF552="MASSE",IF(AJ552&gt;=1,"Kg","g"),IF(AF552="VOLUME",IF(AJ552&gt;=1,"L","cl"),IFERROR(VLOOKUP(UPPER(TRIM(V552)),AP4:AS49,4,FALSE),V552))))))</f>
        <v/>
      </c>
      <c r="Z552" s="78" t="str">
        <f t="shared" si="111"/>
        <v/>
      </c>
      <c r="AA552" s="45" t="str">
        <f>IF(NOT(AND(LEFT(R552,1)="L",R552&lt;&gt;"LIGNE")),"",IF(UPPER(TRIM(W552))="QS","Qt. suffisante",IF(AI552="","",IF(AF552="MASSE",IF(AI552&gt;=1,"Kg","g"),IF(AF552="VOLUME",IF(AI552&gt;=1,"L","cl"),IFERROR(VLOOKUP(UPPER(TRIM(V552)),AP4:AS49,4,FALSE),V552))))))</f>
        <v/>
      </c>
      <c r="AB552" s="47" t="str">
        <f t="shared" si="107"/>
        <v/>
      </c>
      <c r="AC552" s="47" t="str">
        <f t="shared" si="108"/>
        <v/>
      </c>
      <c r="AD552" s="47" t="str">
        <f t="shared" si="112"/>
        <v/>
      </c>
      <c r="AE552" s="1"/>
      <c r="AF552" s="48" t="str">
        <f>IF(NOT(AND(LEFT(R552,1)="L",R552&lt;&gt;"LIGNE")),"",IFERROR(VLOOKUP(UPPER(TRIM(V552)),AP4:AS49,2,FALSE),""))</f>
        <v/>
      </c>
      <c r="AG552" s="49" t="str">
        <f>IF(NOT(AND(LEFT(R552,1)="L",R552&lt;&gt;"LIGNE")),"",IFERROR(VLOOKUP(UPPER(TRIM(V552)),AP4:AS49,3,FALSE),""))</f>
        <v/>
      </c>
      <c r="AH552" s="49" t="str">
        <f t="shared" si="109"/>
        <v/>
      </c>
      <c r="AI552" s="49" t="str">
        <f t="shared" si="113"/>
        <v/>
      </c>
      <c r="AJ552" s="49" t="str">
        <f t="shared" si="114"/>
        <v/>
      </c>
      <c r="AK552" s="40" t="str">
        <f>IF(R552="RECETTE","",IF(R552="PRINCIPAL AUTEUR",IF(OR(S552="",T552="",V552="",W552="",S552=0),"",IFERROR(IF(OR(VLOOKUP(UPPER(TRIM(SUBSTITUTE(T552,CHAR(160)," "))),AP4:AS49,2,FALSE)&lt;&gt;VLOOKUP(UPPER(TRIM(SUBSTITUTE(W552,CHAR(160)," "))),AP4:AS49,2,FALSE),AND(VLOOKUP(UPPER(TRIM(SUBSTITUTE(T552,CHAR(160)," "))),AP4:AS49,2,FALSE)="AUTRE",UPPER(TRIM(SUBSTITUTE(T552,CHAR(160)," ")))&lt;&gt;UPPER(TRIM(SUBSTITUTE(W552,CHAR(160)," "))))),"",(V552*VLOOKUP(UPPER(TRIM(SUBSTITUTE(W552,CHAR(160)," "))),AP4:AS49,3,FALSE))/(S552*VLOOKUP(UPPER(TRIM(SUBSTITUTE(T552,CHAR(160)," "))),AP4:AS49,3,FALSE))),"")),IFERROR(AK551,"")))</f>
        <v/>
      </c>
      <c r="AL552" s="40" t="str">
        <f t="shared" si="115"/>
        <v/>
      </c>
      <c r="AM552" s="50">
        <f t="shared" si="116"/>
        <v>0</v>
      </c>
      <c r="AN552" s="1"/>
      <c r="AO552" s="1"/>
      <c r="AP552" s="65" t="s">
        <v>450</v>
      </c>
      <c r="AQ552" s="1"/>
      <c r="AR552" s="1"/>
      <c r="AS552" s="1"/>
      <c r="BJ552" s="229">
        <v>1</v>
      </c>
    </row>
    <row r="553" spans="2:62" ht="20.100000000000001" customHeight="1" x14ac:dyDescent="0.25">
      <c r="B553" s="178">
        <f t="shared" si="117"/>
        <v>0</v>
      </c>
      <c r="C553" s="156"/>
      <c r="D553" s="157"/>
      <c r="E553" s="157"/>
      <c r="F553" s="157"/>
      <c r="G553" s="157"/>
      <c r="H553" s="157"/>
      <c r="I553" s="158"/>
      <c r="K553" s="255" t="str">
        <f t="shared" si="106"/>
        <v>►</v>
      </c>
      <c r="L553" s="341"/>
      <c r="M553" s="341"/>
      <c r="N553" s="341"/>
      <c r="O553" s="341"/>
      <c r="P553" s="341"/>
      <c r="Q553" s="1"/>
      <c r="R553" s="1"/>
      <c r="S553" s="77"/>
      <c r="T553" s="77"/>
      <c r="U553" s="77"/>
      <c r="V553" s="77"/>
      <c r="W553" s="1"/>
      <c r="X553" s="46" t="str">
        <f t="shared" si="110"/>
        <v/>
      </c>
      <c r="Y553" s="46" t="str">
        <f>IF(NOT(AND(LEFT(R553,1)="L",R553&lt;&gt;"LIGNE")),"",IF(UPPER(TRIM(W553))="QS","Qt. suffisante",IF(AJ553="","",IF(AF553="MASSE",IF(AJ553&gt;=1,"Kg","g"),IF(AF553="VOLUME",IF(AJ553&gt;=1,"L","cl"),IFERROR(VLOOKUP(UPPER(TRIM(V553)),AP4:AS49,4,FALSE),V553))))))</f>
        <v/>
      </c>
      <c r="Z553" s="78" t="str">
        <f t="shared" si="111"/>
        <v/>
      </c>
      <c r="AA553" s="45" t="str">
        <f>IF(NOT(AND(LEFT(R553,1)="L",R553&lt;&gt;"LIGNE")),"",IF(UPPER(TRIM(W553))="QS","Qt. suffisante",IF(AI553="","",IF(AF553="MASSE",IF(AI553&gt;=1,"Kg","g"),IF(AF553="VOLUME",IF(AI553&gt;=1,"L","cl"),IFERROR(VLOOKUP(UPPER(TRIM(V553)),AP4:AS49,4,FALSE),V553))))))</f>
        <v/>
      </c>
      <c r="AB553" s="47" t="str">
        <f t="shared" si="107"/>
        <v/>
      </c>
      <c r="AC553" s="47" t="str">
        <f t="shared" si="108"/>
        <v/>
      </c>
      <c r="AD553" s="47" t="str">
        <f t="shared" si="112"/>
        <v/>
      </c>
      <c r="AE553" s="1"/>
      <c r="AF553" s="48" t="str">
        <f>IF(NOT(AND(LEFT(R553,1)="L",R553&lt;&gt;"LIGNE")),"",IFERROR(VLOOKUP(UPPER(TRIM(V553)),AP4:AS49,2,FALSE),""))</f>
        <v/>
      </c>
      <c r="AG553" s="49" t="str">
        <f>IF(NOT(AND(LEFT(R553,1)="L",R553&lt;&gt;"LIGNE")),"",IFERROR(VLOOKUP(UPPER(TRIM(V553)),AP4:AS49,3,FALSE),""))</f>
        <v/>
      </c>
      <c r="AH553" s="49" t="str">
        <f t="shared" si="109"/>
        <v/>
      </c>
      <c r="AI553" s="49" t="str">
        <f t="shared" si="113"/>
        <v/>
      </c>
      <c r="AJ553" s="49" t="str">
        <f t="shared" si="114"/>
        <v/>
      </c>
      <c r="AK553" s="40" t="str">
        <f>IF(R553="RECETTE","",IF(R553="PRINCIPAL AUTEUR",IF(OR(S553="",T553="",V553="",W553="",S553=0),"",IFERROR(IF(OR(VLOOKUP(UPPER(TRIM(SUBSTITUTE(T553,CHAR(160)," "))),AP4:AS49,2,FALSE)&lt;&gt;VLOOKUP(UPPER(TRIM(SUBSTITUTE(W553,CHAR(160)," "))),AP4:AS49,2,FALSE),AND(VLOOKUP(UPPER(TRIM(SUBSTITUTE(T553,CHAR(160)," "))),AP4:AS49,2,FALSE)="AUTRE",UPPER(TRIM(SUBSTITUTE(T553,CHAR(160)," ")))&lt;&gt;UPPER(TRIM(SUBSTITUTE(W553,CHAR(160)," "))))),"",(V553*VLOOKUP(UPPER(TRIM(SUBSTITUTE(W553,CHAR(160)," "))),AP4:AS49,3,FALSE))/(S553*VLOOKUP(UPPER(TRIM(SUBSTITUTE(T553,CHAR(160)," "))),AP4:AS49,3,FALSE))),"")),IFERROR(AK552,"")))</f>
        <v/>
      </c>
      <c r="AL553" s="40" t="str">
        <f t="shared" si="115"/>
        <v/>
      </c>
      <c r="AM553" s="50">
        <f t="shared" si="116"/>
        <v>0</v>
      </c>
      <c r="AN553" s="1"/>
      <c r="AO553" s="1"/>
      <c r="AP553" s="65" t="s">
        <v>451</v>
      </c>
      <c r="AQ553" s="1"/>
      <c r="AR553" s="1"/>
      <c r="AS553" s="1"/>
      <c r="BJ553" s="229">
        <v>1</v>
      </c>
    </row>
    <row r="554" spans="2:62" ht="20.100000000000001" customHeight="1" x14ac:dyDescent="0.25">
      <c r="B554" s="178">
        <f t="shared" si="117"/>
        <v>0</v>
      </c>
      <c r="C554" s="156"/>
      <c r="D554" s="157"/>
      <c r="E554" s="157"/>
      <c r="F554" s="157"/>
      <c r="G554" s="157"/>
      <c r="H554" s="157"/>
      <c r="I554" s="158"/>
      <c r="K554" s="255" t="str">
        <f t="shared" si="106"/>
        <v>►</v>
      </c>
      <c r="L554" s="341"/>
      <c r="M554" s="341"/>
      <c r="N554" s="341"/>
      <c r="O554" s="341"/>
      <c r="P554" s="341"/>
      <c r="Q554" s="1"/>
      <c r="R554" s="1"/>
      <c r="S554" s="77"/>
      <c r="T554" s="77"/>
      <c r="U554" s="77"/>
      <c r="V554" s="77"/>
      <c r="W554" s="1"/>
      <c r="X554" s="46" t="str">
        <f t="shared" si="110"/>
        <v/>
      </c>
      <c r="Y554" s="46" t="str">
        <f>IF(NOT(AND(LEFT(R554,1)="L",R554&lt;&gt;"LIGNE")),"",IF(UPPER(TRIM(W554))="QS","Qt. suffisante",IF(AJ554="","",IF(AF554="MASSE",IF(AJ554&gt;=1,"Kg","g"),IF(AF554="VOLUME",IF(AJ554&gt;=1,"L","cl"),IFERROR(VLOOKUP(UPPER(TRIM(V554)),AP4:AS49,4,FALSE),V554))))))</f>
        <v/>
      </c>
      <c r="Z554" s="78" t="str">
        <f t="shared" si="111"/>
        <v/>
      </c>
      <c r="AA554" s="45" t="str">
        <f>IF(NOT(AND(LEFT(R554,1)="L",R554&lt;&gt;"LIGNE")),"",IF(UPPER(TRIM(W554))="QS","Qt. suffisante",IF(AI554="","",IF(AF554="MASSE",IF(AI554&gt;=1,"Kg","g"),IF(AF554="VOLUME",IF(AI554&gt;=1,"L","cl"),IFERROR(VLOOKUP(UPPER(TRIM(V554)),AP4:AS49,4,FALSE),V554))))))</f>
        <v/>
      </c>
      <c r="AB554" s="47" t="str">
        <f t="shared" si="107"/>
        <v/>
      </c>
      <c r="AC554" s="47" t="str">
        <f t="shared" si="108"/>
        <v/>
      </c>
      <c r="AD554" s="47" t="str">
        <f t="shared" si="112"/>
        <v/>
      </c>
      <c r="AE554" s="1"/>
      <c r="AF554" s="48" t="str">
        <f>IF(NOT(AND(LEFT(R554,1)="L",R554&lt;&gt;"LIGNE")),"",IFERROR(VLOOKUP(UPPER(TRIM(V554)),AP4:AS49,2,FALSE),""))</f>
        <v/>
      </c>
      <c r="AG554" s="49" t="str">
        <f>IF(NOT(AND(LEFT(R554,1)="L",R554&lt;&gt;"LIGNE")),"",IFERROR(VLOOKUP(UPPER(TRIM(V554)),AP4:AS49,3,FALSE),""))</f>
        <v/>
      </c>
      <c r="AH554" s="49" t="str">
        <f t="shared" si="109"/>
        <v/>
      </c>
      <c r="AI554" s="49" t="str">
        <f t="shared" si="113"/>
        <v/>
      </c>
      <c r="AJ554" s="49" t="str">
        <f t="shared" si="114"/>
        <v/>
      </c>
      <c r="AK554" s="40" t="str">
        <f>IF(R554="RECETTE","",IF(R554="PRINCIPAL AUTEUR",IF(OR(S554="",T554="",V554="",W554="",S554=0),"",IFERROR(IF(OR(VLOOKUP(UPPER(TRIM(SUBSTITUTE(T554,CHAR(160)," "))),AP4:AS49,2,FALSE)&lt;&gt;VLOOKUP(UPPER(TRIM(SUBSTITUTE(W554,CHAR(160)," "))),AP4:AS49,2,FALSE),AND(VLOOKUP(UPPER(TRIM(SUBSTITUTE(T554,CHAR(160)," "))),AP4:AS49,2,FALSE)="AUTRE",UPPER(TRIM(SUBSTITUTE(T554,CHAR(160)," ")))&lt;&gt;UPPER(TRIM(SUBSTITUTE(W554,CHAR(160)," "))))),"",(V554*VLOOKUP(UPPER(TRIM(SUBSTITUTE(W554,CHAR(160)," "))),AP4:AS49,3,FALSE))/(S554*VLOOKUP(UPPER(TRIM(SUBSTITUTE(T554,CHAR(160)," "))),AP4:AS49,3,FALSE))),"")),IFERROR(AK553,"")))</f>
        <v/>
      </c>
      <c r="AL554" s="40" t="str">
        <f t="shared" si="115"/>
        <v/>
      </c>
      <c r="AM554" s="50">
        <f t="shared" si="116"/>
        <v>0</v>
      </c>
      <c r="AN554" s="1"/>
      <c r="AO554" s="1"/>
      <c r="AP554" s="65" t="s">
        <v>452</v>
      </c>
      <c r="AQ554" s="1"/>
      <c r="AR554" s="1"/>
      <c r="AS554" s="1"/>
      <c r="BJ554" s="229">
        <v>1</v>
      </c>
    </row>
    <row r="555" spans="2:62" ht="20.100000000000001" customHeight="1" x14ac:dyDescent="0.25">
      <c r="B555" s="178">
        <f t="shared" si="117"/>
        <v>0</v>
      </c>
      <c r="C555" s="156"/>
      <c r="D555" s="157"/>
      <c r="E555" s="157"/>
      <c r="F555" s="157"/>
      <c r="G555" s="157"/>
      <c r="H555" s="157"/>
      <c r="I555" s="158"/>
      <c r="K555" s="255" t="str">
        <f t="shared" si="106"/>
        <v>►</v>
      </c>
      <c r="L555" s="341"/>
      <c r="M555" s="341"/>
      <c r="N555" s="341"/>
      <c r="O555" s="341"/>
      <c r="P555" s="341"/>
      <c r="Q555" s="1"/>
      <c r="R555" s="1"/>
      <c r="S555" s="77"/>
      <c r="T555" s="77"/>
      <c r="U555" s="77"/>
      <c r="V555" s="77"/>
      <c r="W555" s="1"/>
      <c r="X555" s="46" t="str">
        <f t="shared" si="110"/>
        <v/>
      </c>
      <c r="Y555" s="46" t="str">
        <f>IF(NOT(AND(LEFT(R555,1)="L",R555&lt;&gt;"LIGNE")),"",IF(UPPER(TRIM(W555))="QS","Qt. suffisante",IF(AJ555="","",IF(AF555="MASSE",IF(AJ555&gt;=1,"Kg","g"),IF(AF555="VOLUME",IF(AJ555&gt;=1,"L","cl"),IFERROR(VLOOKUP(UPPER(TRIM(V555)),AP4:AS49,4,FALSE),V555))))))</f>
        <v/>
      </c>
      <c r="Z555" s="78" t="str">
        <f t="shared" si="111"/>
        <v/>
      </c>
      <c r="AA555" s="45" t="str">
        <f>IF(NOT(AND(LEFT(R555,1)="L",R555&lt;&gt;"LIGNE")),"",IF(UPPER(TRIM(W555))="QS","Qt. suffisante",IF(AI555="","",IF(AF555="MASSE",IF(AI555&gt;=1,"Kg","g"),IF(AF555="VOLUME",IF(AI555&gt;=1,"L","cl"),IFERROR(VLOOKUP(UPPER(TRIM(V555)),AP4:AS49,4,FALSE),V555))))))</f>
        <v/>
      </c>
      <c r="AB555" s="47" t="str">
        <f t="shared" si="107"/>
        <v/>
      </c>
      <c r="AC555" s="47" t="str">
        <f t="shared" si="108"/>
        <v/>
      </c>
      <c r="AD555" s="47" t="str">
        <f t="shared" si="112"/>
        <v/>
      </c>
      <c r="AE555" s="1"/>
      <c r="AF555" s="48" t="str">
        <f>IF(NOT(AND(LEFT(R555,1)="L",R555&lt;&gt;"LIGNE")),"",IFERROR(VLOOKUP(UPPER(TRIM(V555)),AP4:AS49,2,FALSE),""))</f>
        <v/>
      </c>
      <c r="AG555" s="49" t="str">
        <f>IF(NOT(AND(LEFT(R555,1)="L",R555&lt;&gt;"LIGNE")),"",IFERROR(VLOOKUP(UPPER(TRIM(V555)),AP4:AS49,3,FALSE),""))</f>
        <v/>
      </c>
      <c r="AH555" s="49" t="str">
        <f t="shared" si="109"/>
        <v/>
      </c>
      <c r="AI555" s="49" t="str">
        <f t="shared" si="113"/>
        <v/>
      </c>
      <c r="AJ555" s="49" t="str">
        <f t="shared" si="114"/>
        <v/>
      </c>
      <c r="AK555" s="40" t="str">
        <f>IF(R555="RECETTE","",IF(R555="PRINCIPAL AUTEUR",IF(OR(S555="",T555="",V555="",W555="",S555=0),"",IFERROR(IF(OR(VLOOKUP(UPPER(TRIM(SUBSTITUTE(T555,CHAR(160)," "))),AP4:AS49,2,FALSE)&lt;&gt;VLOOKUP(UPPER(TRIM(SUBSTITUTE(W555,CHAR(160)," "))),AP4:AS49,2,FALSE),AND(VLOOKUP(UPPER(TRIM(SUBSTITUTE(T555,CHAR(160)," "))),AP4:AS49,2,FALSE)="AUTRE",UPPER(TRIM(SUBSTITUTE(T555,CHAR(160)," ")))&lt;&gt;UPPER(TRIM(SUBSTITUTE(W555,CHAR(160)," "))))),"",(V555*VLOOKUP(UPPER(TRIM(SUBSTITUTE(W555,CHAR(160)," "))),AP4:AS49,3,FALSE))/(S555*VLOOKUP(UPPER(TRIM(SUBSTITUTE(T555,CHAR(160)," "))),AP4:AS49,3,FALSE))),"")),IFERROR(AK554,"")))</f>
        <v/>
      </c>
      <c r="AL555" s="40" t="str">
        <f t="shared" si="115"/>
        <v/>
      </c>
      <c r="AM555" s="50">
        <f t="shared" si="116"/>
        <v>0</v>
      </c>
      <c r="AN555" s="1"/>
      <c r="AO555" s="1"/>
      <c r="AP555" s="65" t="s">
        <v>453</v>
      </c>
      <c r="AQ555" s="1"/>
      <c r="AR555" s="1"/>
      <c r="AS555" s="1"/>
      <c r="BJ555" s="229">
        <v>1</v>
      </c>
    </row>
    <row r="556" spans="2:62" ht="20.100000000000001" customHeight="1" x14ac:dyDescent="0.25">
      <c r="B556" s="178">
        <f t="shared" si="117"/>
        <v>0</v>
      </c>
      <c r="C556" s="156"/>
      <c r="D556" s="157"/>
      <c r="E556" s="157"/>
      <c r="F556" s="157"/>
      <c r="G556" s="157"/>
      <c r="H556" s="157"/>
      <c r="I556" s="158"/>
      <c r="K556" s="255" t="str">
        <f t="shared" si="106"/>
        <v>►</v>
      </c>
      <c r="L556" s="341"/>
      <c r="M556" s="341"/>
      <c r="N556" s="341"/>
      <c r="O556" s="341"/>
      <c r="P556" s="341"/>
      <c r="Q556" s="1"/>
      <c r="R556" s="1"/>
      <c r="S556" s="77"/>
      <c r="T556" s="77"/>
      <c r="U556" s="77"/>
      <c r="V556" s="77"/>
      <c r="W556" s="1"/>
      <c r="X556" s="46" t="str">
        <f t="shared" si="110"/>
        <v/>
      </c>
      <c r="Y556" s="46" t="str">
        <f>IF(NOT(AND(LEFT(R556,1)="L",R556&lt;&gt;"LIGNE")),"",IF(UPPER(TRIM(W556))="QS","Qt. suffisante",IF(AJ556="","",IF(AF556="MASSE",IF(AJ556&gt;=1,"Kg","g"),IF(AF556="VOLUME",IF(AJ556&gt;=1,"L","cl"),IFERROR(VLOOKUP(UPPER(TRIM(V556)),AP4:AS49,4,FALSE),V556))))))</f>
        <v/>
      </c>
      <c r="Z556" s="78" t="str">
        <f t="shared" si="111"/>
        <v/>
      </c>
      <c r="AA556" s="45" t="str">
        <f>IF(NOT(AND(LEFT(R556,1)="L",R556&lt;&gt;"LIGNE")),"",IF(UPPER(TRIM(W556))="QS","Qt. suffisante",IF(AI556="","",IF(AF556="MASSE",IF(AI556&gt;=1,"Kg","g"),IF(AF556="VOLUME",IF(AI556&gt;=1,"L","cl"),IFERROR(VLOOKUP(UPPER(TRIM(V556)),AP4:AS49,4,FALSE),V556))))))</f>
        <v/>
      </c>
      <c r="AB556" s="47" t="str">
        <f t="shared" si="107"/>
        <v/>
      </c>
      <c r="AC556" s="47" t="str">
        <f t="shared" si="108"/>
        <v/>
      </c>
      <c r="AD556" s="47" t="str">
        <f t="shared" si="112"/>
        <v/>
      </c>
      <c r="AE556" s="1"/>
      <c r="AF556" s="48" t="str">
        <f>IF(NOT(AND(LEFT(R556,1)="L",R556&lt;&gt;"LIGNE")),"",IFERROR(VLOOKUP(UPPER(TRIM(V556)),AP4:AS49,2,FALSE),""))</f>
        <v/>
      </c>
      <c r="AG556" s="49" t="str">
        <f>IF(NOT(AND(LEFT(R556,1)="L",R556&lt;&gt;"LIGNE")),"",IFERROR(VLOOKUP(UPPER(TRIM(V556)),AP4:AS49,3,FALSE),""))</f>
        <v/>
      </c>
      <c r="AH556" s="49" t="str">
        <f t="shared" si="109"/>
        <v/>
      </c>
      <c r="AI556" s="49" t="str">
        <f t="shared" si="113"/>
        <v/>
      </c>
      <c r="AJ556" s="49" t="str">
        <f t="shared" si="114"/>
        <v/>
      </c>
      <c r="AK556" s="40" t="str">
        <f>IF(R556="RECETTE","",IF(R556="PRINCIPAL AUTEUR",IF(OR(S556="",T556="",V556="",W556="",S556=0),"",IFERROR(IF(OR(VLOOKUP(UPPER(TRIM(SUBSTITUTE(T556,CHAR(160)," "))),AP4:AS49,2,FALSE)&lt;&gt;VLOOKUP(UPPER(TRIM(SUBSTITUTE(W556,CHAR(160)," "))),AP4:AS49,2,FALSE),AND(VLOOKUP(UPPER(TRIM(SUBSTITUTE(T556,CHAR(160)," "))),AP4:AS49,2,FALSE)="AUTRE",UPPER(TRIM(SUBSTITUTE(T556,CHAR(160)," ")))&lt;&gt;UPPER(TRIM(SUBSTITUTE(W556,CHAR(160)," "))))),"",(V556*VLOOKUP(UPPER(TRIM(SUBSTITUTE(W556,CHAR(160)," "))),AP4:AS49,3,FALSE))/(S556*VLOOKUP(UPPER(TRIM(SUBSTITUTE(T556,CHAR(160)," "))),AP4:AS49,3,FALSE))),"")),IFERROR(AK555,"")))</f>
        <v/>
      </c>
      <c r="AL556" s="40" t="str">
        <f t="shared" si="115"/>
        <v/>
      </c>
      <c r="AM556" s="50">
        <f t="shared" si="116"/>
        <v>0</v>
      </c>
      <c r="AN556" s="1"/>
      <c r="AO556" s="1"/>
      <c r="AP556" s="65" t="s">
        <v>458</v>
      </c>
      <c r="AQ556" s="1"/>
      <c r="AR556" s="1"/>
      <c r="AS556" s="1"/>
      <c r="BJ556" s="229">
        <v>1</v>
      </c>
    </row>
    <row r="557" spans="2:62" ht="20.100000000000001" customHeight="1" x14ac:dyDescent="0.25">
      <c r="B557" s="178">
        <f t="shared" si="117"/>
        <v>0</v>
      </c>
      <c r="C557" s="156"/>
      <c r="D557" s="157"/>
      <c r="E557" s="157"/>
      <c r="F557" s="157"/>
      <c r="G557" s="157"/>
      <c r="H557" s="157"/>
      <c r="I557" s="158"/>
      <c r="K557" s="255" t="str">
        <f t="shared" si="106"/>
        <v>►</v>
      </c>
      <c r="L557" s="341"/>
      <c r="M557" s="341"/>
      <c r="N557" s="341"/>
      <c r="O557" s="341"/>
      <c r="P557" s="341"/>
      <c r="Q557" s="1"/>
      <c r="R557" s="1"/>
      <c r="S557" s="77"/>
      <c r="T557" s="77"/>
      <c r="U557" s="77"/>
      <c r="V557" s="77"/>
      <c r="W557" s="1"/>
      <c r="X557" s="46" t="str">
        <f t="shared" si="110"/>
        <v/>
      </c>
      <c r="Y557" s="46" t="str">
        <f>IF(NOT(AND(LEFT(R557,1)="L",R557&lt;&gt;"LIGNE")),"",IF(UPPER(TRIM(W557))="QS","Qt. suffisante",IF(AJ557="","",IF(AF557="MASSE",IF(AJ557&gt;=1,"Kg","g"),IF(AF557="VOLUME",IF(AJ557&gt;=1,"L","cl"),IFERROR(VLOOKUP(UPPER(TRIM(V557)),AP4:AS49,4,FALSE),V557))))))</f>
        <v/>
      </c>
      <c r="Z557" s="78" t="str">
        <f t="shared" si="111"/>
        <v/>
      </c>
      <c r="AA557" s="45" t="str">
        <f>IF(NOT(AND(LEFT(R557,1)="L",R557&lt;&gt;"LIGNE")),"",IF(UPPER(TRIM(W557))="QS","Qt. suffisante",IF(AI557="","",IF(AF557="MASSE",IF(AI557&gt;=1,"Kg","g"),IF(AF557="VOLUME",IF(AI557&gt;=1,"L","cl"),IFERROR(VLOOKUP(UPPER(TRIM(V557)),AP4:AS49,4,FALSE),V557))))))</f>
        <v/>
      </c>
      <c r="AB557" s="47" t="str">
        <f t="shared" si="107"/>
        <v/>
      </c>
      <c r="AC557" s="47" t="str">
        <f t="shared" si="108"/>
        <v/>
      </c>
      <c r="AD557" s="47" t="str">
        <f t="shared" si="112"/>
        <v/>
      </c>
      <c r="AE557" s="1"/>
      <c r="AF557" s="48" t="str">
        <f>IF(NOT(AND(LEFT(R557,1)="L",R557&lt;&gt;"LIGNE")),"",IFERROR(VLOOKUP(UPPER(TRIM(V557)),AP4:AS49,2,FALSE),""))</f>
        <v/>
      </c>
      <c r="AG557" s="49" t="str">
        <f>IF(NOT(AND(LEFT(R557,1)="L",R557&lt;&gt;"LIGNE")),"",IFERROR(VLOOKUP(UPPER(TRIM(V557)),AP4:AS49,3,FALSE),""))</f>
        <v/>
      </c>
      <c r="AH557" s="49" t="str">
        <f t="shared" si="109"/>
        <v/>
      </c>
      <c r="AI557" s="49" t="str">
        <f t="shared" si="113"/>
        <v/>
      </c>
      <c r="AJ557" s="49" t="str">
        <f t="shared" si="114"/>
        <v/>
      </c>
      <c r="AK557" s="40" t="str">
        <f>IF(R557="RECETTE","",IF(R557="PRINCIPAL AUTEUR",IF(OR(S557="",T557="",V557="",W557="",S557=0),"",IFERROR(IF(OR(VLOOKUP(UPPER(TRIM(SUBSTITUTE(T557,CHAR(160)," "))),AP4:AS49,2,FALSE)&lt;&gt;VLOOKUP(UPPER(TRIM(SUBSTITUTE(W557,CHAR(160)," "))),AP4:AS49,2,FALSE),AND(VLOOKUP(UPPER(TRIM(SUBSTITUTE(T557,CHAR(160)," "))),AP4:AS49,2,FALSE)="AUTRE",UPPER(TRIM(SUBSTITUTE(T557,CHAR(160)," ")))&lt;&gt;UPPER(TRIM(SUBSTITUTE(W557,CHAR(160)," "))))),"",(V557*VLOOKUP(UPPER(TRIM(SUBSTITUTE(W557,CHAR(160)," "))),AP4:AS49,3,FALSE))/(S557*VLOOKUP(UPPER(TRIM(SUBSTITUTE(T557,CHAR(160)," "))),AP4:AS49,3,FALSE))),"")),IFERROR(AK556,"")))</f>
        <v/>
      </c>
      <c r="AL557" s="40" t="str">
        <f t="shared" si="115"/>
        <v/>
      </c>
      <c r="AM557" s="50">
        <f t="shared" si="116"/>
        <v>0</v>
      </c>
      <c r="AN557" s="1"/>
      <c r="AO557" s="1"/>
      <c r="AP557" s="65" t="s">
        <v>459</v>
      </c>
      <c r="AQ557" s="1"/>
      <c r="AR557" s="1"/>
      <c r="AS557" s="1"/>
      <c r="BJ557" s="229">
        <v>1</v>
      </c>
    </row>
    <row r="558" spans="2:62" ht="20.100000000000001" customHeight="1" x14ac:dyDescent="0.25">
      <c r="B558" s="178">
        <f t="shared" si="117"/>
        <v>0</v>
      </c>
      <c r="C558" s="156"/>
      <c r="D558" s="157"/>
      <c r="E558" s="157"/>
      <c r="F558" s="157"/>
      <c r="G558" s="157"/>
      <c r="H558" s="157"/>
      <c r="I558" s="158"/>
      <c r="K558" s="255" t="str">
        <f t="shared" si="106"/>
        <v>►</v>
      </c>
      <c r="L558" s="341"/>
      <c r="M558" s="341"/>
      <c r="N558" s="341"/>
      <c r="O558" s="341"/>
      <c r="P558" s="341"/>
      <c r="Q558" s="1"/>
      <c r="R558" s="1"/>
      <c r="S558" s="77"/>
      <c r="T558" s="77"/>
      <c r="U558" s="77"/>
      <c r="V558" s="77"/>
      <c r="W558" s="1"/>
      <c r="X558" s="46" t="str">
        <f t="shared" si="110"/>
        <v/>
      </c>
      <c r="Y558" s="46" t="str">
        <f>IF(NOT(AND(LEFT(R558,1)="L",R558&lt;&gt;"LIGNE")),"",IF(UPPER(TRIM(W558))="QS","Qt. suffisante",IF(AJ558="","",IF(AF558="MASSE",IF(AJ558&gt;=1,"Kg","g"),IF(AF558="VOLUME",IF(AJ558&gt;=1,"L","cl"),IFERROR(VLOOKUP(UPPER(TRIM(V558)),AP4:AS49,4,FALSE),V558))))))</f>
        <v/>
      </c>
      <c r="Z558" s="78" t="str">
        <f t="shared" si="111"/>
        <v/>
      </c>
      <c r="AA558" s="45" t="str">
        <f>IF(NOT(AND(LEFT(R558,1)="L",R558&lt;&gt;"LIGNE")),"",IF(UPPER(TRIM(W558))="QS","Qt. suffisante",IF(AI558="","",IF(AF558="MASSE",IF(AI558&gt;=1,"Kg","g"),IF(AF558="VOLUME",IF(AI558&gt;=1,"L","cl"),IFERROR(VLOOKUP(UPPER(TRIM(V558)),AP4:AS49,4,FALSE),V558))))))</f>
        <v/>
      </c>
      <c r="AB558" s="47" t="str">
        <f t="shared" si="107"/>
        <v/>
      </c>
      <c r="AC558" s="47" t="str">
        <f t="shared" si="108"/>
        <v/>
      </c>
      <c r="AD558" s="47" t="str">
        <f t="shared" si="112"/>
        <v/>
      </c>
      <c r="AE558" s="1"/>
      <c r="AF558" s="48" t="str">
        <f>IF(NOT(AND(LEFT(R558,1)="L",R558&lt;&gt;"LIGNE")),"",IFERROR(VLOOKUP(UPPER(TRIM(V558)),AP4:AS49,2,FALSE),""))</f>
        <v/>
      </c>
      <c r="AG558" s="49" t="str">
        <f>IF(NOT(AND(LEFT(R558,1)="L",R558&lt;&gt;"LIGNE")),"",IFERROR(VLOOKUP(UPPER(TRIM(V558)),AP4:AS49,3,FALSE),""))</f>
        <v/>
      </c>
      <c r="AH558" s="49" t="str">
        <f t="shared" si="109"/>
        <v/>
      </c>
      <c r="AI558" s="49" t="str">
        <f t="shared" si="113"/>
        <v/>
      </c>
      <c r="AJ558" s="49" t="str">
        <f t="shared" si="114"/>
        <v/>
      </c>
      <c r="AK558" s="40" t="str">
        <f>IF(R558="RECETTE","",IF(R558="PRINCIPAL AUTEUR",IF(OR(S558="",T558="",V558="",W558="",S558=0),"",IFERROR(IF(OR(VLOOKUP(UPPER(TRIM(SUBSTITUTE(T558,CHAR(160)," "))),AP4:AS49,2,FALSE)&lt;&gt;VLOOKUP(UPPER(TRIM(SUBSTITUTE(W558,CHAR(160)," "))),AP4:AS49,2,FALSE),AND(VLOOKUP(UPPER(TRIM(SUBSTITUTE(T558,CHAR(160)," "))),AP4:AS49,2,FALSE)="AUTRE",UPPER(TRIM(SUBSTITUTE(T558,CHAR(160)," ")))&lt;&gt;UPPER(TRIM(SUBSTITUTE(W558,CHAR(160)," "))))),"",(V558*VLOOKUP(UPPER(TRIM(SUBSTITUTE(W558,CHAR(160)," "))),AP4:AS49,3,FALSE))/(S558*VLOOKUP(UPPER(TRIM(SUBSTITUTE(T558,CHAR(160)," "))),AP4:AS49,3,FALSE))),"")),IFERROR(AK557,"")))</f>
        <v/>
      </c>
      <c r="AL558" s="40" t="str">
        <f t="shared" si="115"/>
        <v/>
      </c>
      <c r="AM558" s="50">
        <f t="shared" si="116"/>
        <v>0</v>
      </c>
      <c r="AN558" s="1"/>
      <c r="AO558" s="1"/>
      <c r="AP558" s="65" t="s">
        <v>460</v>
      </c>
      <c r="AQ558" s="1"/>
      <c r="AR558" s="1"/>
      <c r="AS558" s="1"/>
      <c r="BJ558" s="229">
        <v>1</v>
      </c>
    </row>
    <row r="559" spans="2:62" ht="20.100000000000001" customHeight="1" x14ac:dyDescent="0.25">
      <c r="B559" s="178">
        <f t="shared" si="117"/>
        <v>0</v>
      </c>
      <c r="C559" s="156"/>
      <c r="D559" s="157"/>
      <c r="E559" s="157"/>
      <c r="F559" s="157"/>
      <c r="G559" s="157"/>
      <c r="H559" s="157"/>
      <c r="I559" s="158"/>
      <c r="K559" s="255" t="str">
        <f t="shared" si="106"/>
        <v>►</v>
      </c>
      <c r="L559" s="341"/>
      <c r="M559" s="341"/>
      <c r="N559" s="341"/>
      <c r="O559" s="341"/>
      <c r="P559" s="341"/>
      <c r="Q559" s="1"/>
      <c r="R559" s="1"/>
      <c r="S559" s="77"/>
      <c r="T559" s="77"/>
      <c r="U559" s="77"/>
      <c r="V559" s="77"/>
      <c r="W559" s="1"/>
      <c r="X559" s="46" t="str">
        <f t="shared" si="110"/>
        <v/>
      </c>
      <c r="Y559" s="46" t="str">
        <f>IF(NOT(AND(LEFT(R559,1)="L",R559&lt;&gt;"LIGNE")),"",IF(UPPER(TRIM(W559))="QS","Qt. suffisante",IF(AJ559="","",IF(AF559="MASSE",IF(AJ559&gt;=1,"Kg","g"),IF(AF559="VOLUME",IF(AJ559&gt;=1,"L","cl"),IFERROR(VLOOKUP(UPPER(TRIM(V559)),AP4:AS49,4,FALSE),V559))))))</f>
        <v/>
      </c>
      <c r="Z559" s="78" t="str">
        <f t="shared" si="111"/>
        <v/>
      </c>
      <c r="AA559" s="45" t="str">
        <f>IF(NOT(AND(LEFT(R559,1)="L",R559&lt;&gt;"LIGNE")),"",IF(UPPER(TRIM(W559))="QS","Qt. suffisante",IF(AI559="","",IF(AF559="MASSE",IF(AI559&gt;=1,"Kg","g"),IF(AF559="VOLUME",IF(AI559&gt;=1,"L","cl"),IFERROR(VLOOKUP(UPPER(TRIM(V559)),AP4:AS49,4,FALSE),V559))))))</f>
        <v/>
      </c>
      <c r="AB559" s="47" t="str">
        <f t="shared" si="107"/>
        <v/>
      </c>
      <c r="AC559" s="47" t="str">
        <f t="shared" si="108"/>
        <v/>
      </c>
      <c r="AD559" s="47" t="str">
        <f t="shared" si="112"/>
        <v/>
      </c>
      <c r="AE559" s="1"/>
      <c r="AF559" s="48" t="str">
        <f>IF(NOT(AND(LEFT(R559,1)="L",R559&lt;&gt;"LIGNE")),"",IFERROR(VLOOKUP(UPPER(TRIM(V559)),AP4:AS49,2,FALSE),""))</f>
        <v/>
      </c>
      <c r="AG559" s="49" t="str">
        <f>IF(NOT(AND(LEFT(R559,1)="L",R559&lt;&gt;"LIGNE")),"",IFERROR(VLOOKUP(UPPER(TRIM(V559)),AP4:AS49,3,FALSE),""))</f>
        <v/>
      </c>
      <c r="AH559" s="49" t="str">
        <f t="shared" si="109"/>
        <v/>
      </c>
      <c r="AI559" s="49" t="str">
        <f t="shared" si="113"/>
        <v/>
      </c>
      <c r="AJ559" s="49" t="str">
        <f t="shared" si="114"/>
        <v/>
      </c>
      <c r="AK559" s="40" t="str">
        <f>IF(R559="RECETTE","",IF(R559="PRINCIPAL AUTEUR",IF(OR(S559="",T559="",V559="",W559="",S559=0),"",IFERROR(IF(OR(VLOOKUP(UPPER(TRIM(SUBSTITUTE(T559,CHAR(160)," "))),AP4:AS49,2,FALSE)&lt;&gt;VLOOKUP(UPPER(TRIM(SUBSTITUTE(W559,CHAR(160)," "))),AP4:AS49,2,FALSE),AND(VLOOKUP(UPPER(TRIM(SUBSTITUTE(T559,CHAR(160)," "))),AP4:AS49,2,FALSE)="AUTRE",UPPER(TRIM(SUBSTITUTE(T559,CHAR(160)," ")))&lt;&gt;UPPER(TRIM(SUBSTITUTE(W559,CHAR(160)," "))))),"",(V559*VLOOKUP(UPPER(TRIM(SUBSTITUTE(W559,CHAR(160)," "))),AP4:AS49,3,FALSE))/(S559*VLOOKUP(UPPER(TRIM(SUBSTITUTE(T559,CHAR(160)," "))),AP4:AS49,3,FALSE))),"")),IFERROR(AK558,"")))</f>
        <v/>
      </c>
      <c r="AL559" s="40" t="str">
        <f t="shared" si="115"/>
        <v/>
      </c>
      <c r="AM559" s="50">
        <f t="shared" si="116"/>
        <v>0</v>
      </c>
      <c r="AN559" s="1"/>
      <c r="AO559" s="1"/>
      <c r="AP559" s="65" t="s">
        <v>461</v>
      </c>
      <c r="AQ559" s="1"/>
      <c r="AR559" s="1"/>
      <c r="AS559" s="1"/>
      <c r="BJ559" s="229">
        <v>1</v>
      </c>
    </row>
    <row r="560" spans="2:62" ht="20.100000000000001" customHeight="1" x14ac:dyDescent="0.25">
      <c r="B560" s="178">
        <f t="shared" si="117"/>
        <v>0</v>
      </c>
      <c r="C560" s="156"/>
      <c r="D560" s="157"/>
      <c r="E560" s="157"/>
      <c r="F560" s="157"/>
      <c r="G560" s="157"/>
      <c r="H560" s="157"/>
      <c r="I560" s="158"/>
      <c r="K560" s="255" t="str">
        <f t="shared" si="106"/>
        <v>►</v>
      </c>
      <c r="L560" s="341"/>
      <c r="M560" s="341"/>
      <c r="N560" s="341"/>
      <c r="O560" s="341"/>
      <c r="P560" s="341"/>
      <c r="Q560" s="1"/>
      <c r="R560" s="1"/>
      <c r="S560" s="77"/>
      <c r="T560" s="77"/>
      <c r="U560" s="77"/>
      <c r="V560" s="77"/>
      <c r="W560" s="1"/>
      <c r="X560" s="46" t="str">
        <f t="shared" si="110"/>
        <v/>
      </c>
      <c r="Y560" s="46" t="str">
        <f>IF(NOT(AND(LEFT(R560,1)="L",R560&lt;&gt;"LIGNE")),"",IF(UPPER(TRIM(W560))="QS","Qt. suffisante",IF(AJ560="","",IF(AF560="MASSE",IF(AJ560&gt;=1,"Kg","g"),IF(AF560="VOLUME",IF(AJ560&gt;=1,"L","cl"),IFERROR(VLOOKUP(UPPER(TRIM(V560)),AP4:AS49,4,FALSE),V560))))))</f>
        <v/>
      </c>
      <c r="Z560" s="78" t="str">
        <f t="shared" si="111"/>
        <v/>
      </c>
      <c r="AA560" s="45" t="str">
        <f>IF(NOT(AND(LEFT(R560,1)="L",R560&lt;&gt;"LIGNE")),"",IF(UPPER(TRIM(W560))="QS","Qt. suffisante",IF(AI560="","",IF(AF560="MASSE",IF(AI560&gt;=1,"Kg","g"),IF(AF560="VOLUME",IF(AI560&gt;=1,"L","cl"),IFERROR(VLOOKUP(UPPER(TRIM(V560)),AP4:AS49,4,FALSE),V560))))))</f>
        <v/>
      </c>
      <c r="AB560" s="47" t="str">
        <f t="shared" si="107"/>
        <v/>
      </c>
      <c r="AC560" s="47" t="str">
        <f t="shared" si="108"/>
        <v/>
      </c>
      <c r="AD560" s="47" t="str">
        <f t="shared" si="112"/>
        <v/>
      </c>
      <c r="AE560" s="1"/>
      <c r="AF560" s="48" t="str">
        <f>IF(NOT(AND(LEFT(R560,1)="L",R560&lt;&gt;"LIGNE")),"",IFERROR(VLOOKUP(UPPER(TRIM(V560)),AP4:AS49,2,FALSE),""))</f>
        <v/>
      </c>
      <c r="AG560" s="49" t="str">
        <f>IF(NOT(AND(LEFT(R560,1)="L",R560&lt;&gt;"LIGNE")),"",IFERROR(VLOOKUP(UPPER(TRIM(V560)),AP4:AS49,3,FALSE),""))</f>
        <v/>
      </c>
      <c r="AH560" s="49" t="str">
        <f t="shared" si="109"/>
        <v/>
      </c>
      <c r="AI560" s="49" t="str">
        <f t="shared" si="113"/>
        <v/>
      </c>
      <c r="AJ560" s="49" t="str">
        <f t="shared" si="114"/>
        <v/>
      </c>
      <c r="AK560" s="40" t="str">
        <f>IF(R560="RECETTE","",IF(R560="PRINCIPAL AUTEUR",IF(OR(S560="",T560="",V560="",W560="",S560=0),"",IFERROR(IF(OR(VLOOKUP(UPPER(TRIM(SUBSTITUTE(T560,CHAR(160)," "))),AP4:AS49,2,FALSE)&lt;&gt;VLOOKUP(UPPER(TRIM(SUBSTITUTE(W560,CHAR(160)," "))),AP4:AS49,2,FALSE),AND(VLOOKUP(UPPER(TRIM(SUBSTITUTE(T560,CHAR(160)," "))),AP4:AS49,2,FALSE)="AUTRE",UPPER(TRIM(SUBSTITUTE(T560,CHAR(160)," ")))&lt;&gt;UPPER(TRIM(SUBSTITUTE(W560,CHAR(160)," "))))),"",(V560*VLOOKUP(UPPER(TRIM(SUBSTITUTE(W560,CHAR(160)," "))),AP4:AS49,3,FALSE))/(S560*VLOOKUP(UPPER(TRIM(SUBSTITUTE(T560,CHAR(160)," "))),AP4:AS49,3,FALSE))),"")),IFERROR(AK559,"")))</f>
        <v/>
      </c>
      <c r="AL560" s="40" t="str">
        <f t="shared" si="115"/>
        <v/>
      </c>
      <c r="AM560" s="50">
        <f t="shared" si="116"/>
        <v>0</v>
      </c>
      <c r="AN560" s="1"/>
      <c r="AO560" s="1"/>
      <c r="AP560" s="65" t="s">
        <v>462</v>
      </c>
      <c r="AQ560" s="1"/>
      <c r="AR560" s="1"/>
      <c r="AS560" s="1"/>
      <c r="BJ560" s="229">
        <v>1</v>
      </c>
    </row>
    <row r="561" spans="2:62" ht="20.100000000000001" customHeight="1" x14ac:dyDescent="0.25">
      <c r="B561" s="178">
        <f t="shared" si="117"/>
        <v>0</v>
      </c>
      <c r="C561" s="156"/>
      <c r="D561" s="157"/>
      <c r="E561" s="157"/>
      <c r="F561" s="157"/>
      <c r="G561" s="157"/>
      <c r="H561" s="157"/>
      <c r="I561" s="158"/>
      <c r="K561" s="255" t="str">
        <f t="shared" si="106"/>
        <v>►</v>
      </c>
      <c r="L561" s="341"/>
      <c r="M561" s="341"/>
      <c r="N561" s="341"/>
      <c r="O561" s="341"/>
      <c r="P561" s="341"/>
      <c r="Q561" s="1"/>
      <c r="R561" s="1"/>
      <c r="S561" s="77"/>
      <c r="T561" s="77"/>
      <c r="U561" s="77"/>
      <c r="V561" s="77"/>
      <c r="W561" s="1"/>
      <c r="X561" s="46" t="str">
        <f t="shared" si="110"/>
        <v/>
      </c>
      <c r="Y561" s="46" t="str">
        <f>IF(NOT(AND(LEFT(R561,1)="L",R561&lt;&gt;"LIGNE")),"",IF(UPPER(TRIM(W561))="QS","Qt. suffisante",IF(AJ561="","",IF(AF561="MASSE",IF(AJ561&gt;=1,"Kg","g"),IF(AF561="VOLUME",IF(AJ561&gt;=1,"L","cl"),IFERROR(VLOOKUP(UPPER(TRIM(V561)),AP4:AS49,4,FALSE),V561))))))</f>
        <v/>
      </c>
      <c r="Z561" s="78" t="str">
        <f t="shared" si="111"/>
        <v/>
      </c>
      <c r="AA561" s="45" t="str">
        <f>IF(NOT(AND(LEFT(R561,1)="L",R561&lt;&gt;"LIGNE")),"",IF(UPPER(TRIM(W561))="QS","Qt. suffisante",IF(AI561="","",IF(AF561="MASSE",IF(AI561&gt;=1,"Kg","g"),IF(AF561="VOLUME",IF(AI561&gt;=1,"L","cl"),IFERROR(VLOOKUP(UPPER(TRIM(V561)),AP4:AS49,4,FALSE),V561))))))</f>
        <v/>
      </c>
      <c r="AB561" s="47" t="str">
        <f t="shared" si="107"/>
        <v/>
      </c>
      <c r="AC561" s="47" t="str">
        <f t="shared" si="108"/>
        <v/>
      </c>
      <c r="AD561" s="47" t="str">
        <f t="shared" si="112"/>
        <v/>
      </c>
      <c r="AE561" s="1"/>
      <c r="AF561" s="48" t="str">
        <f>IF(NOT(AND(LEFT(R561,1)="L",R561&lt;&gt;"LIGNE")),"",IFERROR(VLOOKUP(UPPER(TRIM(V561)),AP4:AS49,2,FALSE),""))</f>
        <v/>
      </c>
      <c r="AG561" s="49" t="str">
        <f>IF(NOT(AND(LEFT(R561,1)="L",R561&lt;&gt;"LIGNE")),"",IFERROR(VLOOKUP(UPPER(TRIM(V561)),AP4:AS49,3,FALSE),""))</f>
        <v/>
      </c>
      <c r="AH561" s="49" t="str">
        <f t="shared" si="109"/>
        <v/>
      </c>
      <c r="AI561" s="49" t="str">
        <f t="shared" si="113"/>
        <v/>
      </c>
      <c r="AJ561" s="49" t="str">
        <f t="shared" si="114"/>
        <v/>
      </c>
      <c r="AK561" s="40" t="str">
        <f>IF(R561="RECETTE","",IF(R561="PRINCIPAL AUTEUR",IF(OR(S561="",T561="",V561="",W561="",S561=0),"",IFERROR(IF(OR(VLOOKUP(UPPER(TRIM(SUBSTITUTE(T561,CHAR(160)," "))),AP4:AS49,2,FALSE)&lt;&gt;VLOOKUP(UPPER(TRIM(SUBSTITUTE(W561,CHAR(160)," "))),AP4:AS49,2,FALSE),AND(VLOOKUP(UPPER(TRIM(SUBSTITUTE(T561,CHAR(160)," "))),AP4:AS49,2,FALSE)="AUTRE",UPPER(TRIM(SUBSTITUTE(T561,CHAR(160)," ")))&lt;&gt;UPPER(TRIM(SUBSTITUTE(W561,CHAR(160)," "))))),"",(V561*VLOOKUP(UPPER(TRIM(SUBSTITUTE(W561,CHAR(160)," "))),AP4:AS49,3,FALSE))/(S561*VLOOKUP(UPPER(TRIM(SUBSTITUTE(T561,CHAR(160)," "))),AP4:AS49,3,FALSE))),"")),IFERROR(AK560,"")))</f>
        <v/>
      </c>
      <c r="AL561" s="40" t="str">
        <f t="shared" si="115"/>
        <v/>
      </c>
      <c r="AM561" s="50">
        <f t="shared" si="116"/>
        <v>0</v>
      </c>
      <c r="AN561" s="1"/>
      <c r="AO561" s="1"/>
      <c r="AP561" s="66" t="s">
        <v>463</v>
      </c>
      <c r="AQ561" s="1"/>
      <c r="AR561" s="1"/>
      <c r="AS561" s="1"/>
      <c r="BJ561" s="229">
        <v>1</v>
      </c>
    </row>
    <row r="562" spans="2:62" ht="20.100000000000001" customHeight="1" x14ac:dyDescent="0.25">
      <c r="B562" s="178">
        <f t="shared" si="117"/>
        <v>0</v>
      </c>
      <c r="C562" s="156"/>
      <c r="D562" s="157"/>
      <c r="E562" s="157"/>
      <c r="F562" s="157"/>
      <c r="G562" s="157"/>
      <c r="H562" s="157"/>
      <c r="I562" s="158"/>
      <c r="K562" s="255" t="str">
        <f t="shared" si="106"/>
        <v>►</v>
      </c>
      <c r="L562" s="341"/>
      <c r="M562" s="341"/>
      <c r="N562" s="341"/>
      <c r="O562" s="341"/>
      <c r="P562" s="341"/>
      <c r="Q562" s="1"/>
      <c r="R562" s="1"/>
      <c r="S562" s="77"/>
      <c r="T562" s="77"/>
      <c r="U562" s="77"/>
      <c r="V562" s="77"/>
      <c r="W562" s="1"/>
      <c r="X562" s="46" t="str">
        <f t="shared" si="110"/>
        <v/>
      </c>
      <c r="Y562" s="46" t="str">
        <f>IF(NOT(AND(LEFT(R562,1)="L",R562&lt;&gt;"LIGNE")),"",IF(UPPER(TRIM(W562))="QS","Qt. suffisante",IF(AJ562="","",IF(AF562="MASSE",IF(AJ562&gt;=1,"Kg","g"),IF(AF562="VOLUME",IF(AJ562&gt;=1,"L","cl"),IFERROR(VLOOKUP(UPPER(TRIM(V562)),AP4:AS49,4,FALSE),V562))))))</f>
        <v/>
      </c>
      <c r="Z562" s="78" t="str">
        <f t="shared" si="111"/>
        <v/>
      </c>
      <c r="AA562" s="45" t="str">
        <f>IF(NOT(AND(LEFT(R562,1)="L",R562&lt;&gt;"LIGNE")),"",IF(UPPER(TRIM(W562))="QS","Qt. suffisante",IF(AI562="","",IF(AF562="MASSE",IF(AI562&gt;=1,"Kg","g"),IF(AF562="VOLUME",IF(AI562&gt;=1,"L","cl"),IFERROR(VLOOKUP(UPPER(TRIM(V562)),AP4:AS49,4,FALSE),V562))))))</f>
        <v/>
      </c>
      <c r="AB562" s="47" t="str">
        <f t="shared" si="107"/>
        <v/>
      </c>
      <c r="AC562" s="47" t="str">
        <f t="shared" si="108"/>
        <v/>
      </c>
      <c r="AD562" s="47" t="str">
        <f t="shared" si="112"/>
        <v/>
      </c>
      <c r="AE562" s="1"/>
      <c r="AF562" s="48" t="str">
        <f>IF(NOT(AND(LEFT(R562,1)="L",R562&lt;&gt;"LIGNE")),"",IFERROR(VLOOKUP(UPPER(TRIM(V562)),AP4:AS49,2,FALSE),""))</f>
        <v/>
      </c>
      <c r="AG562" s="49" t="str">
        <f>IF(NOT(AND(LEFT(R562,1)="L",R562&lt;&gt;"LIGNE")),"",IFERROR(VLOOKUP(UPPER(TRIM(V562)),AP4:AS49,3,FALSE),""))</f>
        <v/>
      </c>
      <c r="AH562" s="49" t="str">
        <f t="shared" si="109"/>
        <v/>
      </c>
      <c r="AI562" s="49" t="str">
        <f t="shared" si="113"/>
        <v/>
      </c>
      <c r="AJ562" s="49" t="str">
        <f t="shared" si="114"/>
        <v/>
      </c>
      <c r="AK562" s="40" t="str">
        <f>IF(R562="RECETTE","",IF(R562="PRINCIPAL AUTEUR",IF(OR(S562="",T562="",V562="",W562="",S562=0),"",IFERROR(IF(OR(VLOOKUP(UPPER(TRIM(SUBSTITUTE(T562,CHAR(160)," "))),AP4:AS49,2,FALSE)&lt;&gt;VLOOKUP(UPPER(TRIM(SUBSTITUTE(W562,CHAR(160)," "))),AP4:AS49,2,FALSE),AND(VLOOKUP(UPPER(TRIM(SUBSTITUTE(T562,CHAR(160)," "))),AP4:AS49,2,FALSE)="AUTRE",UPPER(TRIM(SUBSTITUTE(T562,CHAR(160)," ")))&lt;&gt;UPPER(TRIM(SUBSTITUTE(W562,CHAR(160)," "))))),"",(V562*VLOOKUP(UPPER(TRIM(SUBSTITUTE(W562,CHAR(160)," "))),AP4:AS49,3,FALSE))/(S562*VLOOKUP(UPPER(TRIM(SUBSTITUTE(T562,CHAR(160)," "))),AP4:AS49,3,FALSE))),"")),IFERROR(AK561,"")))</f>
        <v/>
      </c>
      <c r="AL562" s="40" t="str">
        <f t="shared" si="115"/>
        <v/>
      </c>
      <c r="AM562" s="50">
        <f t="shared" si="116"/>
        <v>0</v>
      </c>
      <c r="AN562" s="1"/>
      <c r="AO562" s="1"/>
      <c r="AP562" s="66" t="s">
        <v>464</v>
      </c>
      <c r="AQ562" s="1"/>
      <c r="AR562" s="1"/>
      <c r="AS562" s="1"/>
      <c r="BJ562" s="229">
        <v>1</v>
      </c>
    </row>
    <row r="563" spans="2:62" ht="20.100000000000001" customHeight="1" x14ac:dyDescent="0.25">
      <c r="B563" s="178">
        <f t="shared" si="117"/>
        <v>0</v>
      </c>
      <c r="C563" s="156"/>
      <c r="D563" s="157"/>
      <c r="E563" s="157"/>
      <c r="F563" s="157"/>
      <c r="G563" s="157"/>
      <c r="H563" s="157"/>
      <c r="I563" s="158"/>
      <c r="K563" s="255" t="str">
        <f t="shared" si="106"/>
        <v>►</v>
      </c>
      <c r="L563" s="341"/>
      <c r="M563" s="341"/>
      <c r="N563" s="341"/>
      <c r="O563" s="341"/>
      <c r="P563" s="341"/>
      <c r="Q563" s="1"/>
      <c r="R563" s="1"/>
      <c r="S563" s="77"/>
      <c r="T563" s="77"/>
      <c r="U563" s="77"/>
      <c r="V563" s="77"/>
      <c r="W563" s="1"/>
      <c r="X563" s="46" t="str">
        <f t="shared" si="110"/>
        <v/>
      </c>
      <c r="Y563" s="46" t="str">
        <f>IF(NOT(AND(LEFT(R563,1)="L",R563&lt;&gt;"LIGNE")),"",IF(UPPER(TRIM(W563))="QS","Qt. suffisante",IF(AJ563="","",IF(AF563="MASSE",IF(AJ563&gt;=1,"Kg","g"),IF(AF563="VOLUME",IF(AJ563&gt;=1,"L","cl"),IFERROR(VLOOKUP(UPPER(TRIM(V563)),AP4:AS49,4,FALSE),V563))))))</f>
        <v/>
      </c>
      <c r="Z563" s="78" t="str">
        <f t="shared" si="111"/>
        <v/>
      </c>
      <c r="AA563" s="45" t="str">
        <f>IF(NOT(AND(LEFT(R563,1)="L",R563&lt;&gt;"LIGNE")),"",IF(UPPER(TRIM(W563))="QS","Qt. suffisante",IF(AI563="","",IF(AF563="MASSE",IF(AI563&gt;=1,"Kg","g"),IF(AF563="VOLUME",IF(AI563&gt;=1,"L","cl"),IFERROR(VLOOKUP(UPPER(TRIM(V563)),AP4:AS49,4,FALSE),V563))))))</f>
        <v/>
      </c>
      <c r="AB563" s="47" t="str">
        <f t="shared" si="107"/>
        <v/>
      </c>
      <c r="AC563" s="47" t="str">
        <f t="shared" si="108"/>
        <v/>
      </c>
      <c r="AD563" s="47" t="str">
        <f t="shared" si="112"/>
        <v/>
      </c>
      <c r="AE563" s="1"/>
      <c r="AF563" s="48" t="str">
        <f>IF(NOT(AND(LEFT(R563,1)="L",R563&lt;&gt;"LIGNE")),"",IFERROR(VLOOKUP(UPPER(TRIM(V563)),AP4:AS49,2,FALSE),""))</f>
        <v/>
      </c>
      <c r="AG563" s="49" t="str">
        <f>IF(NOT(AND(LEFT(R563,1)="L",R563&lt;&gt;"LIGNE")),"",IFERROR(VLOOKUP(UPPER(TRIM(V563)),AP4:AS49,3,FALSE),""))</f>
        <v/>
      </c>
      <c r="AH563" s="49" t="str">
        <f t="shared" si="109"/>
        <v/>
      </c>
      <c r="AI563" s="49" t="str">
        <f t="shared" si="113"/>
        <v/>
      </c>
      <c r="AJ563" s="49" t="str">
        <f t="shared" si="114"/>
        <v/>
      </c>
      <c r="AK563" s="40" t="str">
        <f>IF(R563="RECETTE","",IF(R563="PRINCIPAL AUTEUR",IF(OR(S563="",T563="",V563="",W563="",S563=0),"",IFERROR(IF(OR(VLOOKUP(UPPER(TRIM(SUBSTITUTE(T563,CHAR(160)," "))),AP4:AS49,2,FALSE)&lt;&gt;VLOOKUP(UPPER(TRIM(SUBSTITUTE(W563,CHAR(160)," "))),AP4:AS49,2,FALSE),AND(VLOOKUP(UPPER(TRIM(SUBSTITUTE(T563,CHAR(160)," "))),AP4:AS49,2,FALSE)="AUTRE",UPPER(TRIM(SUBSTITUTE(T563,CHAR(160)," ")))&lt;&gt;UPPER(TRIM(SUBSTITUTE(W563,CHAR(160)," "))))),"",(V563*VLOOKUP(UPPER(TRIM(SUBSTITUTE(W563,CHAR(160)," "))),AP4:AS49,3,FALSE))/(S563*VLOOKUP(UPPER(TRIM(SUBSTITUTE(T563,CHAR(160)," "))),AP4:AS49,3,FALSE))),"")),IFERROR(AK562,"")))</f>
        <v/>
      </c>
      <c r="AL563" s="40" t="str">
        <f t="shared" si="115"/>
        <v/>
      </c>
      <c r="AM563" s="50">
        <f t="shared" si="116"/>
        <v>0</v>
      </c>
      <c r="AN563" s="1"/>
      <c r="AO563" s="1"/>
      <c r="AP563" s="66" t="s">
        <v>465</v>
      </c>
      <c r="AQ563" s="1"/>
      <c r="AR563" s="1"/>
      <c r="AS563" s="1"/>
      <c r="BJ563" s="229">
        <v>1</v>
      </c>
    </row>
    <row r="564" spans="2:62" ht="20.100000000000001" customHeight="1" x14ac:dyDescent="0.25">
      <c r="B564" s="178">
        <f t="shared" si="117"/>
        <v>0</v>
      </c>
      <c r="C564" s="156"/>
      <c r="D564" s="157"/>
      <c r="E564" s="157"/>
      <c r="F564" s="157"/>
      <c r="G564" s="157"/>
      <c r="H564" s="157"/>
      <c r="I564" s="158"/>
      <c r="K564" s="255" t="str">
        <f t="shared" si="106"/>
        <v>►</v>
      </c>
      <c r="L564" s="341"/>
      <c r="M564" s="341"/>
      <c r="N564" s="341"/>
      <c r="O564" s="341"/>
      <c r="P564" s="341"/>
      <c r="Q564" s="1"/>
      <c r="R564" s="1"/>
      <c r="S564" s="77"/>
      <c r="T564" s="77"/>
      <c r="U564" s="77"/>
      <c r="V564" s="77"/>
      <c r="W564" s="1"/>
      <c r="X564" s="46" t="str">
        <f t="shared" si="110"/>
        <v/>
      </c>
      <c r="Y564" s="46" t="str">
        <f>IF(NOT(AND(LEFT(R564,1)="L",R564&lt;&gt;"LIGNE")),"",IF(UPPER(TRIM(W564))="QS","Qt. suffisante",IF(AJ564="","",IF(AF564="MASSE",IF(AJ564&gt;=1,"Kg","g"),IF(AF564="VOLUME",IF(AJ564&gt;=1,"L","cl"),IFERROR(VLOOKUP(UPPER(TRIM(V564)),AP4:AS49,4,FALSE),V564))))))</f>
        <v/>
      </c>
      <c r="Z564" s="78" t="str">
        <f t="shared" si="111"/>
        <v/>
      </c>
      <c r="AA564" s="45" t="str">
        <f>IF(NOT(AND(LEFT(R564,1)="L",R564&lt;&gt;"LIGNE")),"",IF(UPPER(TRIM(W564))="QS","Qt. suffisante",IF(AI564="","",IF(AF564="MASSE",IF(AI564&gt;=1,"Kg","g"),IF(AF564="VOLUME",IF(AI564&gt;=1,"L","cl"),IFERROR(VLOOKUP(UPPER(TRIM(V564)),AP4:AS49,4,FALSE),V564))))))</f>
        <v/>
      </c>
      <c r="AB564" s="47" t="str">
        <f t="shared" si="107"/>
        <v/>
      </c>
      <c r="AC564" s="47" t="str">
        <f t="shared" si="108"/>
        <v/>
      </c>
      <c r="AD564" s="47" t="str">
        <f t="shared" si="112"/>
        <v/>
      </c>
      <c r="AE564" s="1"/>
      <c r="AF564" s="48" t="str">
        <f>IF(NOT(AND(LEFT(R564,1)="L",R564&lt;&gt;"LIGNE")),"",IFERROR(VLOOKUP(UPPER(TRIM(V564)),AP4:AS49,2,FALSE),""))</f>
        <v/>
      </c>
      <c r="AG564" s="49" t="str">
        <f>IF(NOT(AND(LEFT(R564,1)="L",R564&lt;&gt;"LIGNE")),"",IFERROR(VLOOKUP(UPPER(TRIM(V564)),AP4:AS49,3,FALSE),""))</f>
        <v/>
      </c>
      <c r="AH564" s="49" t="str">
        <f t="shared" si="109"/>
        <v/>
      </c>
      <c r="AI564" s="49" t="str">
        <f t="shared" si="113"/>
        <v/>
      </c>
      <c r="AJ564" s="49" t="str">
        <f t="shared" si="114"/>
        <v/>
      </c>
      <c r="AK564" s="40" t="str">
        <f>IF(R564="RECETTE","",IF(R564="PRINCIPAL AUTEUR",IF(OR(S564="",T564="",V564="",W564="",S564=0),"",IFERROR(IF(OR(VLOOKUP(UPPER(TRIM(SUBSTITUTE(T564,CHAR(160)," "))),AP4:AS49,2,FALSE)&lt;&gt;VLOOKUP(UPPER(TRIM(SUBSTITUTE(W564,CHAR(160)," "))),AP4:AS49,2,FALSE),AND(VLOOKUP(UPPER(TRIM(SUBSTITUTE(T564,CHAR(160)," "))),AP4:AS49,2,FALSE)="AUTRE",UPPER(TRIM(SUBSTITUTE(T564,CHAR(160)," ")))&lt;&gt;UPPER(TRIM(SUBSTITUTE(W564,CHAR(160)," "))))),"",(V564*VLOOKUP(UPPER(TRIM(SUBSTITUTE(W564,CHAR(160)," "))),AP4:AS49,3,FALSE))/(S564*VLOOKUP(UPPER(TRIM(SUBSTITUTE(T564,CHAR(160)," "))),AP4:AS49,3,FALSE))),"")),IFERROR(AK563,"")))</f>
        <v/>
      </c>
      <c r="AL564" s="40" t="str">
        <f t="shared" si="115"/>
        <v/>
      </c>
      <c r="AM564" s="50">
        <f t="shared" si="116"/>
        <v>0</v>
      </c>
      <c r="AN564" s="1"/>
      <c r="AO564" s="1"/>
      <c r="AP564" s="66" t="s">
        <v>466</v>
      </c>
      <c r="AQ564" s="1"/>
      <c r="AR564" s="1"/>
      <c r="AS564" s="1"/>
      <c r="BJ564" s="229">
        <v>1</v>
      </c>
    </row>
    <row r="565" spans="2:62" ht="20.100000000000001" customHeight="1" x14ac:dyDescent="0.25">
      <c r="B565" s="178">
        <f t="shared" si="117"/>
        <v>0</v>
      </c>
      <c r="C565" s="156"/>
      <c r="D565" s="157"/>
      <c r="E565" s="157"/>
      <c r="F565" s="157"/>
      <c r="G565" s="157"/>
      <c r="H565" s="157"/>
      <c r="I565" s="158"/>
      <c r="K565" s="255" t="str">
        <f t="shared" si="106"/>
        <v>►</v>
      </c>
      <c r="L565" s="341"/>
      <c r="M565" s="341"/>
      <c r="N565" s="341"/>
      <c r="O565" s="341"/>
      <c r="P565" s="341"/>
      <c r="Q565" s="1"/>
      <c r="R565" s="1"/>
      <c r="S565" s="77"/>
      <c r="T565" s="77"/>
      <c r="U565" s="77"/>
      <c r="V565" s="77"/>
      <c r="W565" s="1"/>
      <c r="X565" s="46" t="str">
        <f t="shared" si="110"/>
        <v/>
      </c>
      <c r="Y565" s="46" t="str">
        <f>IF(NOT(AND(LEFT(R565,1)="L",R565&lt;&gt;"LIGNE")),"",IF(UPPER(TRIM(W565))="QS","Qt. suffisante",IF(AJ565="","",IF(AF565="MASSE",IF(AJ565&gt;=1,"Kg","g"),IF(AF565="VOLUME",IF(AJ565&gt;=1,"L","cl"),IFERROR(VLOOKUP(UPPER(TRIM(V565)),AP4:AS49,4,FALSE),V565))))))</f>
        <v/>
      </c>
      <c r="Z565" s="78" t="str">
        <f t="shared" si="111"/>
        <v/>
      </c>
      <c r="AA565" s="45" t="str">
        <f>IF(NOT(AND(LEFT(R565,1)="L",R565&lt;&gt;"LIGNE")),"",IF(UPPER(TRIM(W565))="QS","Qt. suffisante",IF(AI565="","",IF(AF565="MASSE",IF(AI565&gt;=1,"Kg","g"),IF(AF565="VOLUME",IF(AI565&gt;=1,"L","cl"),IFERROR(VLOOKUP(UPPER(TRIM(V565)),AP4:AS49,4,FALSE),V565))))))</f>
        <v/>
      </c>
      <c r="AB565" s="47" t="str">
        <f t="shared" si="107"/>
        <v/>
      </c>
      <c r="AC565" s="47" t="str">
        <f t="shared" si="108"/>
        <v/>
      </c>
      <c r="AD565" s="47" t="str">
        <f t="shared" si="112"/>
        <v/>
      </c>
      <c r="AE565" s="1"/>
      <c r="AF565" s="48" t="str">
        <f>IF(NOT(AND(LEFT(R565,1)="L",R565&lt;&gt;"LIGNE")),"",IFERROR(VLOOKUP(UPPER(TRIM(V565)),AP4:AS49,2,FALSE),""))</f>
        <v/>
      </c>
      <c r="AG565" s="49" t="str">
        <f>IF(NOT(AND(LEFT(R565,1)="L",R565&lt;&gt;"LIGNE")),"",IFERROR(VLOOKUP(UPPER(TRIM(V565)),AP4:AS49,3,FALSE),""))</f>
        <v/>
      </c>
      <c r="AH565" s="49" t="str">
        <f t="shared" si="109"/>
        <v/>
      </c>
      <c r="AI565" s="49" t="str">
        <f t="shared" si="113"/>
        <v/>
      </c>
      <c r="AJ565" s="49" t="str">
        <f t="shared" si="114"/>
        <v/>
      </c>
      <c r="AK565" s="40" t="str">
        <f>IF(R565="RECETTE","",IF(R565="PRINCIPAL AUTEUR",IF(OR(S565="",T565="",V565="",W565="",S565=0),"",IFERROR(IF(OR(VLOOKUP(UPPER(TRIM(SUBSTITUTE(T565,CHAR(160)," "))),AP4:AS49,2,FALSE)&lt;&gt;VLOOKUP(UPPER(TRIM(SUBSTITUTE(W565,CHAR(160)," "))),AP4:AS49,2,FALSE),AND(VLOOKUP(UPPER(TRIM(SUBSTITUTE(T565,CHAR(160)," "))),AP4:AS49,2,FALSE)="AUTRE",UPPER(TRIM(SUBSTITUTE(T565,CHAR(160)," ")))&lt;&gt;UPPER(TRIM(SUBSTITUTE(W565,CHAR(160)," "))))),"",(V565*VLOOKUP(UPPER(TRIM(SUBSTITUTE(W565,CHAR(160)," "))),AP4:AS49,3,FALSE))/(S565*VLOOKUP(UPPER(TRIM(SUBSTITUTE(T565,CHAR(160)," "))),AP4:AS49,3,FALSE))),"")),IFERROR(AK564,"")))</f>
        <v/>
      </c>
      <c r="AL565" s="40" t="str">
        <f t="shared" si="115"/>
        <v/>
      </c>
      <c r="AM565" s="50">
        <f t="shared" si="116"/>
        <v>0</v>
      </c>
      <c r="AN565" s="1"/>
      <c r="AO565" s="1"/>
      <c r="AP565" s="66" t="s">
        <v>467</v>
      </c>
      <c r="AQ565" s="1"/>
      <c r="AR565" s="1"/>
      <c r="AS565" s="1"/>
      <c r="BJ565" s="229">
        <v>1</v>
      </c>
    </row>
    <row r="566" spans="2:62" ht="20.100000000000001" customHeight="1" x14ac:dyDescent="0.25">
      <c r="B566" s="178">
        <f t="shared" si="117"/>
        <v>0</v>
      </c>
      <c r="C566" s="156"/>
      <c r="D566" s="157"/>
      <c r="E566" s="157"/>
      <c r="F566" s="157"/>
      <c r="G566" s="157"/>
      <c r="H566" s="157"/>
      <c r="I566" s="158"/>
      <c r="K566" s="255" t="str">
        <f t="shared" si="106"/>
        <v>►</v>
      </c>
      <c r="L566" s="341"/>
      <c r="M566" s="341"/>
      <c r="N566" s="341"/>
      <c r="O566" s="341"/>
      <c r="P566" s="341"/>
      <c r="Q566" s="1"/>
      <c r="R566" s="1"/>
      <c r="S566" s="77"/>
      <c r="T566" s="77"/>
      <c r="U566" s="77"/>
      <c r="V566" s="77"/>
      <c r="W566" s="1"/>
      <c r="X566" s="46" t="str">
        <f t="shared" si="110"/>
        <v/>
      </c>
      <c r="Y566" s="46" t="str">
        <f>IF(NOT(AND(LEFT(R566,1)="L",R566&lt;&gt;"LIGNE")),"",IF(UPPER(TRIM(W566))="QS","Qt. suffisante",IF(AJ566="","",IF(AF566="MASSE",IF(AJ566&gt;=1,"Kg","g"),IF(AF566="VOLUME",IF(AJ566&gt;=1,"L","cl"),IFERROR(VLOOKUP(UPPER(TRIM(V566)),AP4:AS49,4,FALSE),V566))))))</f>
        <v/>
      </c>
      <c r="Z566" s="78" t="str">
        <f t="shared" si="111"/>
        <v/>
      </c>
      <c r="AA566" s="45" t="str">
        <f>IF(NOT(AND(LEFT(R566,1)="L",R566&lt;&gt;"LIGNE")),"",IF(UPPER(TRIM(W566))="QS","Qt. suffisante",IF(AI566="","",IF(AF566="MASSE",IF(AI566&gt;=1,"Kg","g"),IF(AF566="VOLUME",IF(AI566&gt;=1,"L","cl"),IFERROR(VLOOKUP(UPPER(TRIM(V566)),AP4:AS49,4,FALSE),V566))))))</f>
        <v/>
      </c>
      <c r="AB566" s="47" t="str">
        <f t="shared" si="107"/>
        <v/>
      </c>
      <c r="AC566" s="47" t="str">
        <f t="shared" si="108"/>
        <v/>
      </c>
      <c r="AD566" s="47" t="str">
        <f t="shared" si="112"/>
        <v/>
      </c>
      <c r="AE566" s="1"/>
      <c r="AF566" s="48" t="str">
        <f>IF(NOT(AND(LEFT(R566,1)="L",R566&lt;&gt;"LIGNE")),"",IFERROR(VLOOKUP(UPPER(TRIM(V566)),AP4:AS49,2,FALSE),""))</f>
        <v/>
      </c>
      <c r="AG566" s="49" t="str">
        <f>IF(NOT(AND(LEFT(R566,1)="L",R566&lt;&gt;"LIGNE")),"",IFERROR(VLOOKUP(UPPER(TRIM(V566)),AP4:AS49,3,FALSE),""))</f>
        <v/>
      </c>
      <c r="AH566" s="49" t="str">
        <f t="shared" si="109"/>
        <v/>
      </c>
      <c r="AI566" s="49" t="str">
        <f t="shared" si="113"/>
        <v/>
      </c>
      <c r="AJ566" s="49" t="str">
        <f t="shared" si="114"/>
        <v/>
      </c>
      <c r="AK566" s="40" t="str">
        <f>IF(R566="RECETTE","",IF(R566="PRINCIPAL AUTEUR",IF(OR(S566="",T566="",V566="",W566="",S566=0),"",IFERROR(IF(OR(VLOOKUP(UPPER(TRIM(SUBSTITUTE(T566,CHAR(160)," "))),AP4:AS49,2,FALSE)&lt;&gt;VLOOKUP(UPPER(TRIM(SUBSTITUTE(W566,CHAR(160)," "))),AP4:AS49,2,FALSE),AND(VLOOKUP(UPPER(TRIM(SUBSTITUTE(T566,CHAR(160)," "))),AP4:AS49,2,FALSE)="AUTRE",UPPER(TRIM(SUBSTITUTE(T566,CHAR(160)," ")))&lt;&gt;UPPER(TRIM(SUBSTITUTE(W566,CHAR(160)," "))))),"",(V566*VLOOKUP(UPPER(TRIM(SUBSTITUTE(W566,CHAR(160)," "))),AP4:AS49,3,FALSE))/(S566*VLOOKUP(UPPER(TRIM(SUBSTITUTE(T566,CHAR(160)," "))),AP4:AS49,3,FALSE))),"")),IFERROR(AK565,"")))</f>
        <v/>
      </c>
      <c r="AL566" s="40" t="str">
        <f t="shared" si="115"/>
        <v/>
      </c>
      <c r="AM566" s="50">
        <f t="shared" si="116"/>
        <v>0</v>
      </c>
      <c r="AN566" s="1"/>
      <c r="AO566" s="1"/>
      <c r="AP566" s="66" t="s">
        <v>468</v>
      </c>
      <c r="AQ566" s="1"/>
      <c r="AR566" s="1"/>
      <c r="AS566" s="1"/>
      <c r="BJ566" s="229">
        <v>1</v>
      </c>
    </row>
    <row r="567" spans="2:62" ht="20.100000000000001" customHeight="1" x14ac:dyDescent="0.25">
      <c r="B567" s="178">
        <f t="shared" si="117"/>
        <v>0</v>
      </c>
      <c r="C567" s="156"/>
      <c r="D567" s="157"/>
      <c r="E567" s="157"/>
      <c r="F567" s="157"/>
      <c r="G567" s="157"/>
      <c r="H567" s="157"/>
      <c r="I567" s="158"/>
      <c r="K567" s="255" t="str">
        <f t="shared" si="106"/>
        <v>►</v>
      </c>
      <c r="L567" s="341"/>
      <c r="M567" s="341"/>
      <c r="N567" s="341"/>
      <c r="O567" s="341"/>
      <c r="P567" s="341"/>
      <c r="Q567" s="1"/>
      <c r="R567" s="1"/>
      <c r="S567" s="77"/>
      <c r="T567" s="77"/>
      <c r="U567" s="77"/>
      <c r="V567" s="77"/>
      <c r="W567" s="1"/>
      <c r="X567" s="46" t="str">
        <f t="shared" si="110"/>
        <v/>
      </c>
      <c r="Y567" s="46" t="str">
        <f>IF(NOT(AND(LEFT(R567,1)="L",R567&lt;&gt;"LIGNE")),"",IF(UPPER(TRIM(W567))="QS","Qt. suffisante",IF(AJ567="","",IF(AF567="MASSE",IF(AJ567&gt;=1,"Kg","g"),IF(AF567="VOLUME",IF(AJ567&gt;=1,"L","cl"),IFERROR(VLOOKUP(UPPER(TRIM(V567)),AP4:AS49,4,FALSE),V567))))))</f>
        <v/>
      </c>
      <c r="Z567" s="78" t="str">
        <f t="shared" si="111"/>
        <v/>
      </c>
      <c r="AA567" s="45" t="str">
        <f>IF(NOT(AND(LEFT(R567,1)="L",R567&lt;&gt;"LIGNE")),"",IF(UPPER(TRIM(W567))="QS","Qt. suffisante",IF(AI567="","",IF(AF567="MASSE",IF(AI567&gt;=1,"Kg","g"),IF(AF567="VOLUME",IF(AI567&gt;=1,"L","cl"),IFERROR(VLOOKUP(UPPER(TRIM(V567)),AP4:AS49,4,FALSE),V567))))))</f>
        <v/>
      </c>
      <c r="AB567" s="47" t="str">
        <f t="shared" si="107"/>
        <v/>
      </c>
      <c r="AC567" s="47" t="str">
        <f t="shared" si="108"/>
        <v/>
      </c>
      <c r="AD567" s="47" t="str">
        <f t="shared" si="112"/>
        <v/>
      </c>
      <c r="AE567" s="1"/>
      <c r="AF567" s="48" t="str">
        <f>IF(NOT(AND(LEFT(R567,1)="L",R567&lt;&gt;"LIGNE")),"",IFERROR(VLOOKUP(UPPER(TRIM(V567)),AP4:AS49,2,FALSE),""))</f>
        <v/>
      </c>
      <c r="AG567" s="49" t="str">
        <f>IF(NOT(AND(LEFT(R567,1)="L",R567&lt;&gt;"LIGNE")),"",IFERROR(VLOOKUP(UPPER(TRIM(V567)),AP4:AS49,3,FALSE),""))</f>
        <v/>
      </c>
      <c r="AH567" s="49" t="str">
        <f t="shared" si="109"/>
        <v/>
      </c>
      <c r="AI567" s="49" t="str">
        <f t="shared" si="113"/>
        <v/>
      </c>
      <c r="AJ567" s="49" t="str">
        <f t="shared" si="114"/>
        <v/>
      </c>
      <c r="AK567" s="40" t="str">
        <f>IF(R567="RECETTE","",IF(R567="PRINCIPAL AUTEUR",IF(OR(S567="",T567="",V567="",W567="",S567=0),"",IFERROR(IF(OR(VLOOKUP(UPPER(TRIM(SUBSTITUTE(T567,CHAR(160)," "))),AP4:AS49,2,FALSE)&lt;&gt;VLOOKUP(UPPER(TRIM(SUBSTITUTE(W567,CHAR(160)," "))),AP4:AS49,2,FALSE),AND(VLOOKUP(UPPER(TRIM(SUBSTITUTE(T567,CHAR(160)," "))),AP4:AS49,2,FALSE)="AUTRE",UPPER(TRIM(SUBSTITUTE(T567,CHAR(160)," ")))&lt;&gt;UPPER(TRIM(SUBSTITUTE(W567,CHAR(160)," "))))),"",(V567*VLOOKUP(UPPER(TRIM(SUBSTITUTE(W567,CHAR(160)," "))),AP4:AS49,3,FALSE))/(S567*VLOOKUP(UPPER(TRIM(SUBSTITUTE(T567,CHAR(160)," "))),AP4:AS49,3,FALSE))),"")),IFERROR(AK566,"")))</f>
        <v/>
      </c>
      <c r="AL567" s="40" t="str">
        <f t="shared" si="115"/>
        <v/>
      </c>
      <c r="AM567" s="50">
        <f t="shared" si="116"/>
        <v>0</v>
      </c>
      <c r="AN567" s="1"/>
      <c r="AO567" s="1"/>
      <c r="AP567" s="75" t="s">
        <v>110</v>
      </c>
      <c r="AQ567" s="1"/>
      <c r="AR567" s="1"/>
      <c r="AS567" s="1"/>
      <c r="BJ567" s="229">
        <v>1</v>
      </c>
    </row>
    <row r="568" spans="2:62" ht="20.100000000000001" customHeight="1" x14ac:dyDescent="0.25">
      <c r="B568" s="178">
        <f t="shared" si="117"/>
        <v>0</v>
      </c>
      <c r="C568" s="156"/>
      <c r="D568" s="157"/>
      <c r="E568" s="157"/>
      <c r="F568" s="157"/>
      <c r="G568" s="157"/>
      <c r="H568" s="157"/>
      <c r="I568" s="158"/>
      <c r="K568" s="255" t="str">
        <f t="shared" si="106"/>
        <v>►</v>
      </c>
      <c r="L568" s="341"/>
      <c r="M568" s="341"/>
      <c r="N568" s="341"/>
      <c r="O568" s="341"/>
      <c r="P568" s="341"/>
      <c r="Q568" s="1"/>
      <c r="R568" s="1"/>
      <c r="S568" s="77"/>
      <c r="T568" s="77"/>
      <c r="U568" s="77"/>
      <c r="V568" s="77"/>
      <c r="W568" s="1"/>
      <c r="X568" s="46" t="str">
        <f t="shared" si="110"/>
        <v/>
      </c>
      <c r="Y568" s="46" t="str">
        <f>IF(NOT(AND(LEFT(R568,1)="L",R568&lt;&gt;"LIGNE")),"",IF(UPPER(TRIM(W568))="QS","Qt. suffisante",IF(AJ568="","",IF(AF568="MASSE",IF(AJ568&gt;=1,"Kg","g"),IF(AF568="VOLUME",IF(AJ568&gt;=1,"L","cl"),IFERROR(VLOOKUP(UPPER(TRIM(V568)),AP4:AS49,4,FALSE),V568))))))</f>
        <v/>
      </c>
      <c r="Z568" s="78" t="str">
        <f t="shared" si="111"/>
        <v/>
      </c>
      <c r="AA568" s="45" t="str">
        <f>IF(NOT(AND(LEFT(R568,1)="L",R568&lt;&gt;"LIGNE")),"",IF(UPPER(TRIM(W568))="QS","Qt. suffisante",IF(AI568="","",IF(AF568="MASSE",IF(AI568&gt;=1,"Kg","g"),IF(AF568="VOLUME",IF(AI568&gt;=1,"L","cl"),IFERROR(VLOOKUP(UPPER(TRIM(V568)),AP4:AS49,4,FALSE),V568))))))</f>
        <v/>
      </c>
      <c r="AB568" s="47" t="str">
        <f t="shared" si="107"/>
        <v/>
      </c>
      <c r="AC568" s="47" t="str">
        <f t="shared" si="108"/>
        <v/>
      </c>
      <c r="AD568" s="47" t="str">
        <f t="shared" si="112"/>
        <v/>
      </c>
      <c r="AE568" s="1"/>
      <c r="AF568" s="48" t="str">
        <f>IF(NOT(AND(LEFT(R568,1)="L",R568&lt;&gt;"LIGNE")),"",IFERROR(VLOOKUP(UPPER(TRIM(V568)),AP4:AS49,2,FALSE),""))</f>
        <v/>
      </c>
      <c r="AG568" s="49" t="str">
        <f>IF(NOT(AND(LEFT(R568,1)="L",R568&lt;&gt;"LIGNE")),"",IFERROR(VLOOKUP(UPPER(TRIM(V568)),AP4:AS49,3,FALSE),""))</f>
        <v/>
      </c>
      <c r="AH568" s="49" t="str">
        <f t="shared" si="109"/>
        <v/>
      </c>
      <c r="AI568" s="49" t="str">
        <f t="shared" si="113"/>
        <v/>
      </c>
      <c r="AJ568" s="49" t="str">
        <f t="shared" si="114"/>
        <v/>
      </c>
      <c r="AK568" s="40" t="str">
        <f>IF(R568="RECETTE","",IF(R568="PRINCIPAL AUTEUR",IF(OR(S568="",T568="",V568="",W568="",S568=0),"",IFERROR(IF(OR(VLOOKUP(UPPER(TRIM(SUBSTITUTE(T568,CHAR(160)," "))),AP4:AS49,2,FALSE)&lt;&gt;VLOOKUP(UPPER(TRIM(SUBSTITUTE(W568,CHAR(160)," "))),AP4:AS49,2,FALSE),AND(VLOOKUP(UPPER(TRIM(SUBSTITUTE(T568,CHAR(160)," "))),AP4:AS49,2,FALSE)="AUTRE",UPPER(TRIM(SUBSTITUTE(T568,CHAR(160)," ")))&lt;&gt;UPPER(TRIM(SUBSTITUTE(W568,CHAR(160)," "))))),"",(V568*VLOOKUP(UPPER(TRIM(SUBSTITUTE(W568,CHAR(160)," "))),AP4:AS49,3,FALSE))/(S568*VLOOKUP(UPPER(TRIM(SUBSTITUTE(T568,CHAR(160)," "))),AP4:AS49,3,FALSE))),"")),IFERROR(AK567,"")))</f>
        <v/>
      </c>
      <c r="AL568" s="40" t="str">
        <f t="shared" si="115"/>
        <v/>
      </c>
      <c r="AM568" s="50">
        <f t="shared" si="116"/>
        <v>0</v>
      </c>
      <c r="AN568" s="1"/>
      <c r="AO568" s="1"/>
      <c r="AP568" s="15" t="s">
        <v>323</v>
      </c>
      <c r="AQ568" s="1"/>
      <c r="AR568" s="1"/>
      <c r="AS568" s="1"/>
      <c r="BJ568" s="229">
        <v>1</v>
      </c>
    </row>
    <row r="569" spans="2:62" ht="20.100000000000001" customHeight="1" x14ac:dyDescent="0.25">
      <c r="B569" s="178">
        <f t="shared" si="117"/>
        <v>0</v>
      </c>
      <c r="C569" s="156"/>
      <c r="D569" s="157"/>
      <c r="E569" s="157"/>
      <c r="F569" s="157"/>
      <c r="G569" s="157"/>
      <c r="H569" s="157"/>
      <c r="I569" s="158"/>
      <c r="K569" s="255" t="str">
        <f t="shared" si="106"/>
        <v>►</v>
      </c>
      <c r="L569" s="341"/>
      <c r="M569" s="341"/>
      <c r="N569" s="341"/>
      <c r="O569" s="341"/>
      <c r="P569" s="341"/>
      <c r="Q569" s="1"/>
      <c r="R569" s="1"/>
      <c r="S569" s="77"/>
      <c r="T569" s="77"/>
      <c r="U569" s="77"/>
      <c r="V569" s="77"/>
      <c r="W569" s="1"/>
      <c r="X569" s="46" t="str">
        <f t="shared" si="110"/>
        <v/>
      </c>
      <c r="Y569" s="46" t="str">
        <f>IF(NOT(AND(LEFT(R569,1)="L",R569&lt;&gt;"LIGNE")),"",IF(UPPER(TRIM(W569))="QS","Qt. suffisante",IF(AJ569="","",IF(AF569="MASSE",IF(AJ569&gt;=1,"Kg","g"),IF(AF569="VOLUME",IF(AJ569&gt;=1,"L","cl"),IFERROR(VLOOKUP(UPPER(TRIM(V569)),AP4:AS49,4,FALSE),V569))))))</f>
        <v/>
      </c>
      <c r="Z569" s="78" t="str">
        <f t="shared" si="111"/>
        <v/>
      </c>
      <c r="AA569" s="45" t="str">
        <f>IF(NOT(AND(LEFT(R569,1)="L",R569&lt;&gt;"LIGNE")),"",IF(UPPER(TRIM(W569))="QS","Qt. suffisante",IF(AI569="","",IF(AF569="MASSE",IF(AI569&gt;=1,"Kg","g"),IF(AF569="VOLUME",IF(AI569&gt;=1,"L","cl"),IFERROR(VLOOKUP(UPPER(TRIM(V569)),AP4:AS49,4,FALSE),V569))))))</f>
        <v/>
      </c>
      <c r="AB569" s="47" t="str">
        <f t="shared" si="107"/>
        <v/>
      </c>
      <c r="AC569" s="47" t="str">
        <f t="shared" si="108"/>
        <v/>
      </c>
      <c r="AD569" s="47" t="str">
        <f t="shared" si="112"/>
        <v/>
      </c>
      <c r="AE569" s="1"/>
      <c r="AF569" s="48" t="str">
        <f>IF(NOT(AND(LEFT(R569,1)="L",R569&lt;&gt;"LIGNE")),"",IFERROR(VLOOKUP(UPPER(TRIM(V569)),AP4:AS49,2,FALSE),""))</f>
        <v/>
      </c>
      <c r="AG569" s="49" t="str">
        <f>IF(NOT(AND(LEFT(R569,1)="L",R569&lt;&gt;"LIGNE")),"",IFERROR(VLOOKUP(UPPER(TRIM(V569)),AP4:AS49,3,FALSE),""))</f>
        <v/>
      </c>
      <c r="AH569" s="49" t="str">
        <f t="shared" si="109"/>
        <v/>
      </c>
      <c r="AI569" s="49" t="str">
        <f t="shared" si="113"/>
        <v/>
      </c>
      <c r="AJ569" s="49" t="str">
        <f t="shared" si="114"/>
        <v/>
      </c>
      <c r="AK569" s="40" t="str">
        <f>IF(R569="RECETTE","",IF(R569="PRINCIPAL AUTEUR",IF(OR(S569="",T569="",V569="",W569="",S569=0),"",IFERROR(IF(OR(VLOOKUP(UPPER(TRIM(SUBSTITUTE(T569,CHAR(160)," "))),AP4:AS49,2,FALSE)&lt;&gt;VLOOKUP(UPPER(TRIM(SUBSTITUTE(W569,CHAR(160)," "))),AP4:AS49,2,FALSE),AND(VLOOKUP(UPPER(TRIM(SUBSTITUTE(T569,CHAR(160)," "))),AP4:AS49,2,FALSE)="AUTRE",UPPER(TRIM(SUBSTITUTE(T569,CHAR(160)," ")))&lt;&gt;UPPER(TRIM(SUBSTITUTE(W569,CHAR(160)," "))))),"",(V569*VLOOKUP(UPPER(TRIM(SUBSTITUTE(W569,CHAR(160)," "))),AP4:AS49,3,FALSE))/(S569*VLOOKUP(UPPER(TRIM(SUBSTITUTE(T569,CHAR(160)," "))),AP4:AS49,3,FALSE))),"")),IFERROR(AK568,"")))</f>
        <v/>
      </c>
      <c r="AL569" s="40" t="str">
        <f t="shared" si="115"/>
        <v/>
      </c>
      <c r="AM569" s="50">
        <f t="shared" si="116"/>
        <v>0</v>
      </c>
      <c r="AN569" s="1"/>
      <c r="AO569" s="1"/>
      <c r="AP569" s="21" t="s">
        <v>272</v>
      </c>
      <c r="AQ569" s="1"/>
      <c r="AR569" s="1"/>
      <c r="AS569" s="1"/>
      <c r="BJ569" s="229">
        <v>1</v>
      </c>
    </row>
    <row r="570" spans="2:62" ht="20.100000000000001" customHeight="1" x14ac:dyDescent="0.25">
      <c r="B570" s="178">
        <f t="shared" si="117"/>
        <v>0</v>
      </c>
      <c r="C570" s="156"/>
      <c r="D570" s="157"/>
      <c r="E570" s="157"/>
      <c r="F570" s="157"/>
      <c r="G570" s="157"/>
      <c r="H570" s="157"/>
      <c r="I570" s="158"/>
      <c r="K570" s="255" t="str">
        <f t="shared" si="106"/>
        <v>►</v>
      </c>
      <c r="L570" s="341"/>
      <c r="M570" s="341"/>
      <c r="N570" s="341"/>
      <c r="O570" s="341"/>
      <c r="P570" s="341"/>
      <c r="Q570" s="1"/>
      <c r="R570" s="1"/>
      <c r="S570" s="77"/>
      <c r="T570" s="77"/>
      <c r="U570" s="77"/>
      <c r="V570" s="77"/>
      <c r="W570" s="1"/>
      <c r="X570" s="46" t="str">
        <f t="shared" si="110"/>
        <v/>
      </c>
      <c r="Y570" s="46" t="str">
        <f>IF(NOT(AND(LEFT(R570,1)="L",R570&lt;&gt;"LIGNE")),"",IF(UPPER(TRIM(W570))="QS","Qt. suffisante",IF(AJ570="","",IF(AF570="MASSE",IF(AJ570&gt;=1,"Kg","g"),IF(AF570="VOLUME",IF(AJ570&gt;=1,"L","cl"),IFERROR(VLOOKUP(UPPER(TRIM(V570)),AP4:AS49,4,FALSE),V570))))))</f>
        <v/>
      </c>
      <c r="Z570" s="78" t="str">
        <f t="shared" si="111"/>
        <v/>
      </c>
      <c r="AA570" s="45" t="str">
        <f>IF(NOT(AND(LEFT(R570,1)="L",R570&lt;&gt;"LIGNE")),"",IF(UPPER(TRIM(W570))="QS","Qt. suffisante",IF(AI570="","",IF(AF570="MASSE",IF(AI570&gt;=1,"Kg","g"),IF(AF570="VOLUME",IF(AI570&gt;=1,"L","cl"),IFERROR(VLOOKUP(UPPER(TRIM(V570)),AP4:AS49,4,FALSE),V570))))))</f>
        <v/>
      </c>
      <c r="AB570" s="47" t="str">
        <f t="shared" si="107"/>
        <v/>
      </c>
      <c r="AC570" s="47" t="str">
        <f t="shared" si="108"/>
        <v/>
      </c>
      <c r="AD570" s="47" t="str">
        <f t="shared" si="112"/>
        <v/>
      </c>
      <c r="AE570" s="1"/>
      <c r="AF570" s="48" t="str">
        <f>IF(NOT(AND(LEFT(R570,1)="L",R570&lt;&gt;"LIGNE")),"",IFERROR(VLOOKUP(UPPER(TRIM(V570)),AP4:AS49,2,FALSE),""))</f>
        <v/>
      </c>
      <c r="AG570" s="49" t="str">
        <f>IF(NOT(AND(LEFT(R570,1)="L",R570&lt;&gt;"LIGNE")),"",IFERROR(VLOOKUP(UPPER(TRIM(V570)),AP4:AS49,3,FALSE),""))</f>
        <v/>
      </c>
      <c r="AH570" s="49" t="str">
        <f t="shared" si="109"/>
        <v/>
      </c>
      <c r="AI570" s="49" t="str">
        <f t="shared" si="113"/>
        <v/>
      </c>
      <c r="AJ570" s="49" t="str">
        <f t="shared" si="114"/>
        <v/>
      </c>
      <c r="AK570" s="40" t="str">
        <f>IF(R570="RECETTE","",IF(R570="PRINCIPAL AUTEUR",IF(OR(S570="",T570="",V570="",W570="",S570=0),"",IFERROR(IF(OR(VLOOKUP(UPPER(TRIM(SUBSTITUTE(T570,CHAR(160)," "))),AP4:AS49,2,FALSE)&lt;&gt;VLOOKUP(UPPER(TRIM(SUBSTITUTE(W570,CHAR(160)," "))),AP4:AS49,2,FALSE),AND(VLOOKUP(UPPER(TRIM(SUBSTITUTE(T570,CHAR(160)," "))),AP4:AS49,2,FALSE)="AUTRE",UPPER(TRIM(SUBSTITUTE(T570,CHAR(160)," ")))&lt;&gt;UPPER(TRIM(SUBSTITUTE(W570,CHAR(160)," "))))),"",(V570*VLOOKUP(UPPER(TRIM(SUBSTITUTE(W570,CHAR(160)," "))),AP4:AS49,3,FALSE))/(S570*VLOOKUP(UPPER(TRIM(SUBSTITUTE(T570,CHAR(160)," "))),AP4:AS49,3,FALSE))),"")),IFERROR(AK569,"")))</f>
        <v/>
      </c>
      <c r="AL570" s="40" t="str">
        <f t="shared" si="115"/>
        <v/>
      </c>
      <c r="AM570" s="50">
        <f t="shared" si="116"/>
        <v>0</v>
      </c>
      <c r="AN570" s="1"/>
      <c r="AO570" s="1"/>
      <c r="AP570" s="26" t="s">
        <v>469</v>
      </c>
      <c r="AQ570" s="1"/>
      <c r="AR570" s="1"/>
      <c r="AS570" s="1"/>
      <c r="BJ570" s="229">
        <v>1</v>
      </c>
    </row>
    <row r="571" spans="2:62" ht="20.100000000000001" customHeight="1" x14ac:dyDescent="0.25">
      <c r="B571" s="178">
        <f t="shared" si="117"/>
        <v>0</v>
      </c>
      <c r="C571" s="156"/>
      <c r="D571" s="157"/>
      <c r="E571" s="157"/>
      <c r="F571" s="157"/>
      <c r="G571" s="157"/>
      <c r="H571" s="157"/>
      <c r="I571" s="158"/>
      <c r="K571" s="255" t="str">
        <f t="shared" si="106"/>
        <v>►</v>
      </c>
      <c r="L571" s="341"/>
      <c r="M571" s="341"/>
      <c r="N571" s="341"/>
      <c r="O571" s="341"/>
      <c r="P571" s="341"/>
      <c r="Q571" s="1"/>
      <c r="R571" s="1"/>
      <c r="S571" s="77"/>
      <c r="T571" s="77"/>
      <c r="U571" s="77"/>
      <c r="V571" s="77"/>
      <c r="W571" s="1"/>
      <c r="X571" s="46" t="str">
        <f t="shared" si="110"/>
        <v/>
      </c>
      <c r="Y571" s="46" t="str">
        <f>IF(NOT(AND(LEFT(R571,1)="L",R571&lt;&gt;"LIGNE")),"",IF(UPPER(TRIM(W571))="QS","Qt. suffisante",IF(AJ571="","",IF(AF571="MASSE",IF(AJ571&gt;=1,"Kg","g"),IF(AF571="VOLUME",IF(AJ571&gt;=1,"L","cl"),IFERROR(VLOOKUP(UPPER(TRIM(V571)),AP4:AS49,4,FALSE),V571))))))</f>
        <v/>
      </c>
      <c r="Z571" s="78" t="str">
        <f t="shared" si="111"/>
        <v/>
      </c>
      <c r="AA571" s="45" t="str">
        <f>IF(NOT(AND(LEFT(R571,1)="L",R571&lt;&gt;"LIGNE")),"",IF(UPPER(TRIM(W571))="QS","Qt. suffisante",IF(AI571="","",IF(AF571="MASSE",IF(AI571&gt;=1,"Kg","g"),IF(AF571="VOLUME",IF(AI571&gt;=1,"L","cl"),IFERROR(VLOOKUP(UPPER(TRIM(V571)),AP4:AS49,4,FALSE),V571))))))</f>
        <v/>
      </c>
      <c r="AB571" s="47" t="str">
        <f t="shared" si="107"/>
        <v/>
      </c>
      <c r="AC571" s="47" t="str">
        <f t="shared" si="108"/>
        <v/>
      </c>
      <c r="AD571" s="47" t="str">
        <f t="shared" si="112"/>
        <v/>
      </c>
      <c r="AE571" s="1"/>
      <c r="AF571" s="48" t="str">
        <f>IF(NOT(AND(LEFT(R571,1)="L",R571&lt;&gt;"LIGNE")),"",IFERROR(VLOOKUP(UPPER(TRIM(V571)),AP4:AS49,2,FALSE),""))</f>
        <v/>
      </c>
      <c r="AG571" s="49" t="str">
        <f>IF(NOT(AND(LEFT(R571,1)="L",R571&lt;&gt;"LIGNE")),"",IFERROR(VLOOKUP(UPPER(TRIM(V571)),AP4:AS49,3,FALSE),""))</f>
        <v/>
      </c>
      <c r="AH571" s="49" t="str">
        <f t="shared" si="109"/>
        <v/>
      </c>
      <c r="AI571" s="49" t="str">
        <f t="shared" si="113"/>
        <v/>
      </c>
      <c r="AJ571" s="49" t="str">
        <f t="shared" si="114"/>
        <v/>
      </c>
      <c r="AK571" s="40" t="str">
        <f>IF(R571="RECETTE","",IF(R571="PRINCIPAL AUTEUR",IF(OR(S571="",T571="",V571="",W571="",S571=0),"",IFERROR(IF(OR(VLOOKUP(UPPER(TRIM(SUBSTITUTE(T571,CHAR(160)," "))),AP4:AS49,2,FALSE)&lt;&gt;VLOOKUP(UPPER(TRIM(SUBSTITUTE(W571,CHAR(160)," "))),AP4:AS49,2,FALSE),AND(VLOOKUP(UPPER(TRIM(SUBSTITUTE(T571,CHAR(160)," "))),AP4:AS49,2,FALSE)="AUTRE",UPPER(TRIM(SUBSTITUTE(T571,CHAR(160)," ")))&lt;&gt;UPPER(TRIM(SUBSTITUTE(W571,CHAR(160)," "))))),"",(V571*VLOOKUP(UPPER(TRIM(SUBSTITUTE(W571,CHAR(160)," "))),AP4:AS49,3,FALSE))/(S571*VLOOKUP(UPPER(TRIM(SUBSTITUTE(T571,CHAR(160)," "))),AP4:AS49,3,FALSE))),"")),IFERROR(AK570,"")))</f>
        <v/>
      </c>
      <c r="AL571" s="40" t="str">
        <f t="shared" si="115"/>
        <v/>
      </c>
      <c r="AM571" s="50">
        <f t="shared" si="116"/>
        <v>0</v>
      </c>
      <c r="AN571" s="1"/>
      <c r="AO571" s="1"/>
      <c r="AP571" s="26" t="s">
        <v>470</v>
      </c>
      <c r="AQ571" s="1"/>
      <c r="AR571" s="1"/>
      <c r="AS571" s="1"/>
      <c r="BJ571" s="229">
        <v>1</v>
      </c>
    </row>
    <row r="572" spans="2:62" ht="20.100000000000001" customHeight="1" x14ac:dyDescent="0.25">
      <c r="B572" s="178">
        <f t="shared" si="117"/>
        <v>0</v>
      </c>
      <c r="C572" s="156"/>
      <c r="D572" s="157"/>
      <c r="E572" s="157"/>
      <c r="F572" s="157"/>
      <c r="G572" s="157"/>
      <c r="H572" s="157"/>
      <c r="I572" s="158"/>
      <c r="K572" s="255" t="str">
        <f t="shared" si="106"/>
        <v>►</v>
      </c>
      <c r="L572" s="341"/>
      <c r="M572" s="341"/>
      <c r="N572" s="341"/>
      <c r="O572" s="341"/>
      <c r="P572" s="341"/>
      <c r="Q572" s="1"/>
      <c r="R572" s="1"/>
      <c r="S572" s="77"/>
      <c r="T572" s="77"/>
      <c r="U572" s="77"/>
      <c r="V572" s="77"/>
      <c r="W572" s="1"/>
      <c r="X572" s="46" t="str">
        <f t="shared" si="110"/>
        <v/>
      </c>
      <c r="Y572" s="46" t="str">
        <f>IF(NOT(AND(LEFT(R572,1)="L",R572&lt;&gt;"LIGNE")),"",IF(UPPER(TRIM(W572))="QS","Qt. suffisante",IF(AJ572="","",IF(AF572="MASSE",IF(AJ572&gt;=1,"Kg","g"),IF(AF572="VOLUME",IF(AJ572&gt;=1,"L","cl"),IFERROR(VLOOKUP(UPPER(TRIM(V572)),AP4:AS49,4,FALSE),V572))))))</f>
        <v/>
      </c>
      <c r="Z572" s="78" t="str">
        <f t="shared" si="111"/>
        <v/>
      </c>
      <c r="AA572" s="45" t="str">
        <f>IF(NOT(AND(LEFT(R572,1)="L",R572&lt;&gt;"LIGNE")),"",IF(UPPER(TRIM(W572))="QS","Qt. suffisante",IF(AI572="","",IF(AF572="MASSE",IF(AI572&gt;=1,"Kg","g"),IF(AF572="VOLUME",IF(AI572&gt;=1,"L","cl"),IFERROR(VLOOKUP(UPPER(TRIM(V572)),AP4:AS49,4,FALSE),V572))))))</f>
        <v/>
      </c>
      <c r="AB572" s="47" t="str">
        <f t="shared" si="107"/>
        <v/>
      </c>
      <c r="AC572" s="47" t="str">
        <f t="shared" si="108"/>
        <v/>
      </c>
      <c r="AD572" s="47" t="str">
        <f t="shared" si="112"/>
        <v/>
      </c>
      <c r="AE572" s="1"/>
      <c r="AF572" s="48" t="str">
        <f>IF(NOT(AND(LEFT(R572,1)="L",R572&lt;&gt;"LIGNE")),"",IFERROR(VLOOKUP(UPPER(TRIM(V572)),AP4:AS49,2,FALSE),""))</f>
        <v/>
      </c>
      <c r="AG572" s="49" t="str">
        <f>IF(NOT(AND(LEFT(R572,1)="L",R572&lt;&gt;"LIGNE")),"",IFERROR(VLOOKUP(UPPER(TRIM(V572)),AP4:AS49,3,FALSE),""))</f>
        <v/>
      </c>
      <c r="AH572" s="49" t="str">
        <f t="shared" si="109"/>
        <v/>
      </c>
      <c r="AI572" s="49" t="str">
        <f t="shared" si="113"/>
        <v/>
      </c>
      <c r="AJ572" s="49" t="str">
        <f t="shared" si="114"/>
        <v/>
      </c>
      <c r="AK572" s="40" t="str">
        <f>IF(R572="RECETTE","",IF(R572="PRINCIPAL AUTEUR",IF(OR(S572="",T572="",V572="",W572="",S572=0),"",IFERROR(IF(OR(VLOOKUP(UPPER(TRIM(SUBSTITUTE(T572,CHAR(160)," "))),AP4:AS49,2,FALSE)&lt;&gt;VLOOKUP(UPPER(TRIM(SUBSTITUTE(W572,CHAR(160)," "))),AP4:AS49,2,FALSE),AND(VLOOKUP(UPPER(TRIM(SUBSTITUTE(T572,CHAR(160)," "))),AP4:AS49,2,FALSE)="AUTRE",UPPER(TRIM(SUBSTITUTE(T572,CHAR(160)," ")))&lt;&gt;UPPER(TRIM(SUBSTITUTE(W572,CHAR(160)," "))))),"",(V572*VLOOKUP(UPPER(TRIM(SUBSTITUTE(W572,CHAR(160)," "))),AP4:AS49,3,FALSE))/(S572*VLOOKUP(UPPER(TRIM(SUBSTITUTE(T572,CHAR(160)," "))),AP4:AS49,3,FALSE))),"")),IFERROR(AK571,"")))</f>
        <v/>
      </c>
      <c r="AL572" s="40" t="str">
        <f t="shared" si="115"/>
        <v/>
      </c>
      <c r="AM572" s="50">
        <f t="shared" si="116"/>
        <v>0</v>
      </c>
      <c r="AN572" s="1"/>
      <c r="AO572" s="1"/>
      <c r="AP572" s="26" t="s">
        <v>471</v>
      </c>
      <c r="AQ572" s="1"/>
      <c r="AR572" s="1"/>
      <c r="AS572" s="1"/>
      <c r="BJ572" s="229">
        <v>1</v>
      </c>
    </row>
    <row r="573" spans="2:62" ht="20.100000000000001" customHeight="1" x14ac:dyDescent="0.25">
      <c r="B573" s="178">
        <f t="shared" si="117"/>
        <v>0</v>
      </c>
      <c r="C573" s="156"/>
      <c r="D573" s="157"/>
      <c r="E573" s="157"/>
      <c r="F573" s="157"/>
      <c r="G573" s="157"/>
      <c r="H573" s="157"/>
      <c r="I573" s="158"/>
      <c r="K573" s="255" t="str">
        <f t="shared" ref="K573:K636" si="118">IF(OR(S573&lt;&gt;"",T573&lt;&gt;"",U573&lt;&gt;"",V573&lt;&gt;""),"A","►")</f>
        <v>►</v>
      </c>
      <c r="L573" s="341"/>
      <c r="M573" s="341"/>
      <c r="N573" s="341"/>
      <c r="O573" s="341"/>
      <c r="P573" s="341"/>
      <c r="Q573" s="1"/>
      <c r="R573" s="1"/>
      <c r="S573" s="77"/>
      <c r="T573" s="77"/>
      <c r="U573" s="77"/>
      <c r="V573" s="77"/>
      <c r="W573" s="1"/>
      <c r="X573" s="46" t="str">
        <f t="shared" si="110"/>
        <v/>
      </c>
      <c r="Y573" s="46" t="str">
        <f>IF(NOT(AND(LEFT(R573,1)="L",R573&lt;&gt;"LIGNE")),"",IF(UPPER(TRIM(W573))="QS","Qt. suffisante",IF(AJ573="","",IF(AF573="MASSE",IF(AJ573&gt;=1,"Kg","g"),IF(AF573="VOLUME",IF(AJ573&gt;=1,"L","cl"),IFERROR(VLOOKUP(UPPER(TRIM(V573)),AP4:AS49,4,FALSE),V573))))))</f>
        <v/>
      </c>
      <c r="Z573" s="78" t="str">
        <f t="shared" si="111"/>
        <v/>
      </c>
      <c r="AA573" s="45" t="str">
        <f>IF(NOT(AND(LEFT(R573,1)="L",R573&lt;&gt;"LIGNE")),"",IF(UPPER(TRIM(W573))="QS","Qt. suffisante",IF(AI573="","",IF(AF573="MASSE",IF(AI573&gt;=1,"Kg","g"),IF(AF573="VOLUME",IF(AI573&gt;=1,"L","cl"),IFERROR(VLOOKUP(UPPER(TRIM(V573)),AP4:AS49,4,FALSE),V573))))))</f>
        <v/>
      </c>
      <c r="AB573" s="47" t="str">
        <f t="shared" ref="AB573:AB636" si="119">IF(R573="PRINCIPAL AUTEUR",IF(OR(S573="",T573="",V573="",W573=""),"À COMPLÉTER",IF(OR(AC573="",AD573=""),"UNITÉ ?",IF(OR(AC573&lt;&gt;AD573,AND(AC573="AUTRE",UPPER(TRIM(SUBSTITUTE(T573,CHAR(160)," ")))&lt;&gt;UPPER(TRIM(SUBSTITUTE(W573,CHAR(160)," "))))),"UNITÉS INCOMPATIBLES","OK"))),IF(NOT(AND(LEFT(R573,1)="L",R573&lt;&gt;"LIGNE")),"",IF(AND(W573&lt;&gt;"",UPPER(TRIM(W573))&lt;&gt;"F",UPPER(TRIM(W573))&lt;&gt;"QS"),"RÈGLE ?",IF(UPPER(TRIM(W573))="QS","OK",IF(NOT(ISNUMBER(U573)),"QUANTITÉ ?",IF(V573="","UNITÉ ?",IF(COUNTIF($AP$4:$AP$49,UPPER(TRIM(V573)))=0,"UNITÉ ?","OK")))))))</f>
        <v/>
      </c>
      <c r="AC573" s="47" t="str">
        <f t="shared" ref="AC573:AC636" si="120">IF(R573&lt;&gt;"PRINCIPAL AUTEUR","",IFERROR(VLOOKUP(UPPER(TRIM(SUBSTITUTE(T573,CHAR(160)," "))),$AP$4:$AS$49,2,FALSE),""))</f>
        <v/>
      </c>
      <c r="AD573" s="47" t="str">
        <f t="shared" si="112"/>
        <v/>
      </c>
      <c r="AE573" s="1"/>
      <c r="AF573" s="48" t="str">
        <f>IF(NOT(AND(LEFT(R573,1)="L",R573&lt;&gt;"LIGNE")),"",IFERROR(VLOOKUP(UPPER(TRIM(V573)),AP4:AS49,2,FALSE),""))</f>
        <v/>
      </c>
      <c r="AG573" s="49" t="str">
        <f>IF(NOT(AND(LEFT(R573,1)="L",R573&lt;&gt;"LIGNE")),"",IFERROR(VLOOKUP(UPPER(TRIM(V573)),AP4:AS49,3,FALSE),""))</f>
        <v/>
      </c>
      <c r="AH573" s="49" t="str">
        <f t="shared" ref="AH573:AH636" si="121">IF(NOT(AND(LEFT(R573,1)="L",R573&lt;&gt;"LIGNE")),"",IF(UPPER(TRIM(W573))="QS","",IF(OR(T573="",U573="",AG573=""),"",U573*AG573)))</f>
        <v/>
      </c>
      <c r="AI573" s="49" t="str">
        <f t="shared" si="113"/>
        <v/>
      </c>
      <c r="AJ573" s="49" t="str">
        <f t="shared" si="114"/>
        <v/>
      </c>
      <c r="AK573" s="40" t="str">
        <f>IF(R573="RECETTE","",IF(R573="PRINCIPAL AUTEUR",IF(OR(S573="",T573="",V573="",W573="",S573=0),"",IFERROR(IF(OR(VLOOKUP(UPPER(TRIM(SUBSTITUTE(T573,CHAR(160)," "))),AP4:AS49,2,FALSE)&lt;&gt;VLOOKUP(UPPER(TRIM(SUBSTITUTE(W573,CHAR(160)," "))),AP4:AS49,2,FALSE),AND(VLOOKUP(UPPER(TRIM(SUBSTITUTE(T573,CHAR(160)," "))),AP4:AS49,2,FALSE)="AUTRE",UPPER(TRIM(SUBSTITUTE(T573,CHAR(160)," ")))&lt;&gt;UPPER(TRIM(SUBSTITUTE(W573,CHAR(160)," "))))),"",(V573*VLOOKUP(UPPER(TRIM(SUBSTITUTE(W573,CHAR(160)," "))),AP4:AS49,3,FALSE))/(S573*VLOOKUP(UPPER(TRIM(SUBSTITUTE(T573,CHAR(160)," "))),AP4:AS49,3,FALSE))),"")),IFERROR(AK572,"")))</f>
        <v/>
      </c>
      <c r="AL573" s="40" t="str">
        <f t="shared" si="115"/>
        <v/>
      </c>
      <c r="AM573" s="50">
        <f t="shared" si="116"/>
        <v>0</v>
      </c>
      <c r="AN573" s="1"/>
      <c r="AO573" s="1"/>
      <c r="AP573" s="51" t="s">
        <v>0</v>
      </c>
      <c r="AQ573" s="1"/>
      <c r="AR573" s="1"/>
      <c r="AS573" s="1"/>
      <c r="BJ573" s="229">
        <v>1</v>
      </c>
    </row>
    <row r="574" spans="2:62" ht="20.100000000000001" customHeight="1" x14ac:dyDescent="0.25">
      <c r="B574" s="178">
        <f t="shared" si="117"/>
        <v>0</v>
      </c>
      <c r="C574" s="156"/>
      <c r="D574" s="157"/>
      <c r="E574" s="157"/>
      <c r="F574" s="157"/>
      <c r="G574" s="157"/>
      <c r="H574" s="157"/>
      <c r="I574" s="158"/>
      <c r="K574" s="255" t="str">
        <f t="shared" si="118"/>
        <v>►</v>
      </c>
      <c r="L574" s="341"/>
      <c r="M574" s="341"/>
      <c r="N574" s="341"/>
      <c r="O574" s="341"/>
      <c r="P574" s="341"/>
      <c r="Q574" s="1"/>
      <c r="R574" s="1"/>
      <c r="S574" s="77"/>
      <c r="T574" s="77"/>
      <c r="U574" s="77"/>
      <c r="V574" s="77"/>
      <c r="W574" s="1"/>
      <c r="X574" s="46" t="str">
        <f t="shared" si="110"/>
        <v/>
      </c>
      <c r="Y574" s="46" t="str">
        <f>IF(NOT(AND(LEFT(R574,1)="L",R574&lt;&gt;"LIGNE")),"",IF(UPPER(TRIM(W574))="QS","Qt. suffisante",IF(AJ574="","",IF(AF574="MASSE",IF(AJ574&gt;=1,"Kg","g"),IF(AF574="VOLUME",IF(AJ574&gt;=1,"L","cl"),IFERROR(VLOOKUP(UPPER(TRIM(V574)),AP4:AS49,4,FALSE),V574))))))</f>
        <v/>
      </c>
      <c r="Z574" s="78" t="str">
        <f t="shared" si="111"/>
        <v/>
      </c>
      <c r="AA574" s="45" t="str">
        <f>IF(NOT(AND(LEFT(R574,1)="L",R574&lt;&gt;"LIGNE")),"",IF(UPPER(TRIM(W574))="QS","Qt. suffisante",IF(AI574="","",IF(AF574="MASSE",IF(AI574&gt;=1,"Kg","g"),IF(AF574="VOLUME",IF(AI574&gt;=1,"L","cl"),IFERROR(VLOOKUP(UPPER(TRIM(V574)),AP4:AS49,4,FALSE),V574))))))</f>
        <v/>
      </c>
      <c r="AB574" s="47" t="str">
        <f t="shared" si="119"/>
        <v/>
      </c>
      <c r="AC574" s="47" t="str">
        <f t="shared" si="120"/>
        <v/>
      </c>
      <c r="AD574" s="47" t="str">
        <f t="shared" si="112"/>
        <v/>
      </c>
      <c r="AE574" s="1"/>
      <c r="AF574" s="48" t="str">
        <f>IF(NOT(AND(LEFT(R574,1)="L",R574&lt;&gt;"LIGNE")),"",IFERROR(VLOOKUP(UPPER(TRIM(V574)),AP4:AS49,2,FALSE),""))</f>
        <v/>
      </c>
      <c r="AG574" s="49" t="str">
        <f>IF(NOT(AND(LEFT(R574,1)="L",R574&lt;&gt;"LIGNE")),"",IFERROR(VLOOKUP(UPPER(TRIM(V574)),AP4:AS49,3,FALSE),""))</f>
        <v/>
      </c>
      <c r="AH574" s="49" t="str">
        <f t="shared" si="121"/>
        <v/>
      </c>
      <c r="AI574" s="49" t="str">
        <f t="shared" si="113"/>
        <v/>
      </c>
      <c r="AJ574" s="49" t="str">
        <f t="shared" si="114"/>
        <v/>
      </c>
      <c r="AK574" s="40" t="str">
        <f>IF(R574="RECETTE","",IF(R574="PRINCIPAL AUTEUR",IF(OR(S574="",T574="",V574="",W574="",S574=0),"",IFERROR(IF(OR(VLOOKUP(UPPER(TRIM(SUBSTITUTE(T574,CHAR(160)," "))),AP4:AS49,2,FALSE)&lt;&gt;VLOOKUP(UPPER(TRIM(SUBSTITUTE(W574,CHAR(160)," "))),AP4:AS49,2,FALSE),AND(VLOOKUP(UPPER(TRIM(SUBSTITUTE(T574,CHAR(160)," "))),AP4:AS49,2,FALSE)="AUTRE",UPPER(TRIM(SUBSTITUTE(T574,CHAR(160)," ")))&lt;&gt;UPPER(TRIM(SUBSTITUTE(W574,CHAR(160)," "))))),"",(V574*VLOOKUP(UPPER(TRIM(SUBSTITUTE(W574,CHAR(160)," "))),AP4:AS49,3,FALSE))/(S574*VLOOKUP(UPPER(TRIM(SUBSTITUTE(T574,CHAR(160)," "))),AP4:AS49,3,FALSE))),"")),IFERROR(AK573,"")))</f>
        <v/>
      </c>
      <c r="AL574" s="40" t="str">
        <f t="shared" si="115"/>
        <v/>
      </c>
      <c r="AM574" s="50">
        <f t="shared" si="116"/>
        <v>0</v>
      </c>
      <c r="AN574" s="1"/>
      <c r="AO574" s="1"/>
      <c r="AP574" s="55" t="s">
        <v>314</v>
      </c>
      <c r="AQ574" s="1"/>
      <c r="AR574" s="1"/>
      <c r="AS574" s="1"/>
      <c r="BJ574" s="229">
        <v>1</v>
      </c>
    </row>
    <row r="575" spans="2:62" ht="20.100000000000001" customHeight="1" x14ac:dyDescent="0.25">
      <c r="B575" s="178">
        <f t="shared" si="117"/>
        <v>0</v>
      </c>
      <c r="C575" s="156"/>
      <c r="D575" s="157"/>
      <c r="E575" s="157"/>
      <c r="F575" s="157"/>
      <c r="G575" s="157"/>
      <c r="H575" s="157"/>
      <c r="I575" s="158"/>
      <c r="K575" s="255" t="str">
        <f t="shared" si="118"/>
        <v>►</v>
      </c>
      <c r="L575" s="341"/>
      <c r="M575" s="341"/>
      <c r="N575" s="341"/>
      <c r="O575" s="341"/>
      <c r="P575" s="341"/>
      <c r="Q575" s="1"/>
      <c r="R575" s="1"/>
      <c r="S575" s="77"/>
      <c r="T575" s="77"/>
      <c r="U575" s="77"/>
      <c r="V575" s="77"/>
      <c r="W575" s="1"/>
      <c r="X575" s="46" t="str">
        <f t="shared" si="110"/>
        <v/>
      </c>
      <c r="Y575" s="46" t="str">
        <f>IF(NOT(AND(LEFT(R575,1)="L",R575&lt;&gt;"LIGNE")),"",IF(UPPER(TRIM(W575))="QS","Qt. suffisante",IF(AJ575="","",IF(AF575="MASSE",IF(AJ575&gt;=1,"Kg","g"),IF(AF575="VOLUME",IF(AJ575&gt;=1,"L","cl"),IFERROR(VLOOKUP(UPPER(TRIM(V575)),AP4:AS49,4,FALSE),V575))))))</f>
        <v/>
      </c>
      <c r="Z575" s="78" t="str">
        <f t="shared" si="111"/>
        <v/>
      </c>
      <c r="AA575" s="45" t="str">
        <f>IF(NOT(AND(LEFT(R575,1)="L",R575&lt;&gt;"LIGNE")),"",IF(UPPER(TRIM(W575))="QS","Qt. suffisante",IF(AI575="","",IF(AF575="MASSE",IF(AI575&gt;=1,"Kg","g"),IF(AF575="VOLUME",IF(AI575&gt;=1,"L","cl"),IFERROR(VLOOKUP(UPPER(TRIM(V575)),AP4:AS49,4,FALSE),V575))))))</f>
        <v/>
      </c>
      <c r="AB575" s="47" t="str">
        <f t="shared" si="119"/>
        <v/>
      </c>
      <c r="AC575" s="47" t="str">
        <f t="shared" si="120"/>
        <v/>
      </c>
      <c r="AD575" s="47" t="str">
        <f t="shared" si="112"/>
        <v/>
      </c>
      <c r="AE575" s="1"/>
      <c r="AF575" s="48" t="str">
        <f>IF(NOT(AND(LEFT(R575,1)="L",R575&lt;&gt;"LIGNE")),"",IFERROR(VLOOKUP(UPPER(TRIM(V575)),AP4:AS49,2,FALSE),""))</f>
        <v/>
      </c>
      <c r="AG575" s="49" t="str">
        <f>IF(NOT(AND(LEFT(R575,1)="L",R575&lt;&gt;"LIGNE")),"",IFERROR(VLOOKUP(UPPER(TRIM(V575)),AP4:AS49,3,FALSE),""))</f>
        <v/>
      </c>
      <c r="AH575" s="49" t="str">
        <f t="shared" si="121"/>
        <v/>
      </c>
      <c r="AI575" s="49" t="str">
        <f t="shared" si="113"/>
        <v/>
      </c>
      <c r="AJ575" s="49" t="str">
        <f t="shared" si="114"/>
        <v/>
      </c>
      <c r="AK575" s="40" t="str">
        <f>IF(R575="RECETTE","",IF(R575="PRINCIPAL AUTEUR",IF(OR(S575="",T575="",V575="",W575="",S575=0),"",IFERROR(IF(OR(VLOOKUP(UPPER(TRIM(SUBSTITUTE(T575,CHAR(160)," "))),AP4:AS49,2,FALSE)&lt;&gt;VLOOKUP(UPPER(TRIM(SUBSTITUTE(W575,CHAR(160)," "))),AP4:AS49,2,FALSE),AND(VLOOKUP(UPPER(TRIM(SUBSTITUTE(T575,CHAR(160)," "))),AP4:AS49,2,FALSE)="AUTRE",UPPER(TRIM(SUBSTITUTE(T575,CHAR(160)," ")))&lt;&gt;UPPER(TRIM(SUBSTITUTE(W575,CHAR(160)," "))))),"",(V575*VLOOKUP(UPPER(TRIM(SUBSTITUTE(W575,CHAR(160)," "))),AP4:AS49,3,FALSE))/(S575*VLOOKUP(UPPER(TRIM(SUBSTITUTE(T575,CHAR(160)," "))),AP4:AS49,3,FALSE))),"")),IFERROR(AK574,"")))</f>
        <v/>
      </c>
      <c r="AL575" s="40" t="str">
        <f t="shared" si="115"/>
        <v/>
      </c>
      <c r="AM575" s="50">
        <f t="shared" si="116"/>
        <v>0</v>
      </c>
      <c r="AN575" s="1"/>
      <c r="AO575" s="1"/>
      <c r="AP575" s="55" t="s">
        <v>312</v>
      </c>
      <c r="AQ575" s="1"/>
      <c r="AR575" s="1"/>
      <c r="AS575" s="1"/>
      <c r="BJ575" s="229">
        <v>1</v>
      </c>
    </row>
    <row r="576" spans="2:62" ht="20.100000000000001" customHeight="1" x14ac:dyDescent="0.25">
      <c r="B576" s="178">
        <f t="shared" si="117"/>
        <v>0</v>
      </c>
      <c r="C576" s="156"/>
      <c r="D576" s="157"/>
      <c r="E576" s="157"/>
      <c r="F576" s="157"/>
      <c r="G576" s="157"/>
      <c r="H576" s="157"/>
      <c r="I576" s="158"/>
      <c r="K576" s="255" t="str">
        <f t="shared" si="118"/>
        <v>►</v>
      </c>
      <c r="L576" s="341"/>
      <c r="M576" s="341"/>
      <c r="N576" s="341"/>
      <c r="O576" s="341"/>
      <c r="P576" s="341"/>
      <c r="Q576" s="1"/>
      <c r="R576" s="1"/>
      <c r="S576" s="77"/>
      <c r="T576" s="77"/>
      <c r="U576" s="77"/>
      <c r="V576" s="77"/>
      <c r="W576" s="1"/>
      <c r="X576" s="46" t="str">
        <f t="shared" si="110"/>
        <v/>
      </c>
      <c r="Y576" s="46" t="str">
        <f>IF(NOT(AND(LEFT(R576,1)="L",R576&lt;&gt;"LIGNE")),"",IF(UPPER(TRIM(W576))="QS","Qt. suffisante",IF(AJ576="","",IF(AF576="MASSE",IF(AJ576&gt;=1,"Kg","g"),IF(AF576="VOLUME",IF(AJ576&gt;=1,"L","cl"),IFERROR(VLOOKUP(UPPER(TRIM(V576)),AP4:AS49,4,FALSE),V576))))))</f>
        <v/>
      </c>
      <c r="Z576" s="78" t="str">
        <f t="shared" si="111"/>
        <v/>
      </c>
      <c r="AA576" s="45" t="str">
        <f>IF(NOT(AND(LEFT(R576,1)="L",R576&lt;&gt;"LIGNE")),"",IF(UPPER(TRIM(W576))="QS","Qt. suffisante",IF(AI576="","",IF(AF576="MASSE",IF(AI576&gt;=1,"Kg","g"),IF(AF576="VOLUME",IF(AI576&gt;=1,"L","cl"),IFERROR(VLOOKUP(UPPER(TRIM(V576)),AP4:AS49,4,FALSE),V576))))))</f>
        <v/>
      </c>
      <c r="AB576" s="47" t="str">
        <f t="shared" si="119"/>
        <v/>
      </c>
      <c r="AC576" s="47" t="str">
        <f t="shared" si="120"/>
        <v/>
      </c>
      <c r="AD576" s="47" t="str">
        <f t="shared" si="112"/>
        <v/>
      </c>
      <c r="AE576" s="1"/>
      <c r="AF576" s="48" t="str">
        <f>IF(NOT(AND(LEFT(R576,1)="L",R576&lt;&gt;"LIGNE")),"",IFERROR(VLOOKUP(UPPER(TRIM(V576)),AP4:AS49,2,FALSE),""))</f>
        <v/>
      </c>
      <c r="AG576" s="49" t="str">
        <f>IF(NOT(AND(LEFT(R576,1)="L",R576&lt;&gt;"LIGNE")),"",IFERROR(VLOOKUP(UPPER(TRIM(V576)),AP4:AS49,3,FALSE),""))</f>
        <v/>
      </c>
      <c r="AH576" s="49" t="str">
        <f t="shared" si="121"/>
        <v/>
      </c>
      <c r="AI576" s="49" t="str">
        <f t="shared" si="113"/>
        <v/>
      </c>
      <c r="AJ576" s="49" t="str">
        <f t="shared" si="114"/>
        <v/>
      </c>
      <c r="AK576" s="40" t="str">
        <f>IF(R576="RECETTE","",IF(R576="PRINCIPAL AUTEUR",IF(OR(S576="",T576="",V576="",W576="",S576=0),"",IFERROR(IF(OR(VLOOKUP(UPPER(TRIM(SUBSTITUTE(T576,CHAR(160)," "))),AP4:AS49,2,FALSE)&lt;&gt;VLOOKUP(UPPER(TRIM(SUBSTITUTE(W576,CHAR(160)," "))),AP4:AS49,2,FALSE),AND(VLOOKUP(UPPER(TRIM(SUBSTITUTE(T576,CHAR(160)," "))),AP4:AS49,2,FALSE)="AUTRE",UPPER(TRIM(SUBSTITUTE(T576,CHAR(160)," ")))&lt;&gt;UPPER(TRIM(SUBSTITUTE(W576,CHAR(160)," "))))),"",(V576*VLOOKUP(UPPER(TRIM(SUBSTITUTE(W576,CHAR(160)," "))),AP4:AS49,3,FALSE))/(S576*VLOOKUP(UPPER(TRIM(SUBSTITUTE(T576,CHAR(160)," "))),AP4:AS49,3,FALSE))),"")),IFERROR(AK575,"")))</f>
        <v/>
      </c>
      <c r="AL576" s="40" t="str">
        <f t="shared" si="115"/>
        <v/>
      </c>
      <c r="AM576" s="50">
        <f t="shared" si="116"/>
        <v>0</v>
      </c>
      <c r="AN576" s="1"/>
      <c r="AO576" s="1"/>
      <c r="AP576" s="55" t="s">
        <v>311</v>
      </c>
      <c r="AQ576" s="1"/>
      <c r="AR576" s="1"/>
      <c r="AS576" s="1"/>
      <c r="BJ576" s="229">
        <v>1</v>
      </c>
    </row>
    <row r="577" spans="2:62" ht="20.100000000000001" customHeight="1" x14ac:dyDescent="0.25">
      <c r="B577" s="178">
        <f t="shared" si="117"/>
        <v>0</v>
      </c>
      <c r="C577" s="156"/>
      <c r="D577" s="157"/>
      <c r="E577" s="157"/>
      <c r="F577" s="157"/>
      <c r="G577" s="157"/>
      <c r="H577" s="157"/>
      <c r="I577" s="158"/>
      <c r="K577" s="255" t="str">
        <f t="shared" si="118"/>
        <v>►</v>
      </c>
      <c r="L577" s="341"/>
      <c r="M577" s="341"/>
      <c r="N577" s="341"/>
      <c r="O577" s="341"/>
      <c r="P577" s="341"/>
      <c r="Q577" s="1"/>
      <c r="R577" s="1"/>
      <c r="S577" s="77"/>
      <c r="T577" s="77"/>
      <c r="U577" s="77"/>
      <c r="V577" s="77"/>
      <c r="W577" s="1"/>
      <c r="X577" s="46" t="str">
        <f t="shared" si="110"/>
        <v/>
      </c>
      <c r="Y577" s="46" t="str">
        <f>IF(NOT(AND(LEFT(R577,1)="L",R577&lt;&gt;"LIGNE")),"",IF(UPPER(TRIM(W577))="QS","Qt. suffisante",IF(AJ577="","",IF(AF577="MASSE",IF(AJ577&gt;=1,"Kg","g"),IF(AF577="VOLUME",IF(AJ577&gt;=1,"L","cl"),IFERROR(VLOOKUP(UPPER(TRIM(V577)),AP4:AS49,4,FALSE),V577))))))</f>
        <v/>
      </c>
      <c r="Z577" s="78" t="str">
        <f t="shared" si="111"/>
        <v/>
      </c>
      <c r="AA577" s="45" t="str">
        <f>IF(NOT(AND(LEFT(R577,1)="L",R577&lt;&gt;"LIGNE")),"",IF(UPPER(TRIM(W577))="QS","Qt. suffisante",IF(AI577="","",IF(AF577="MASSE",IF(AI577&gt;=1,"Kg","g"),IF(AF577="VOLUME",IF(AI577&gt;=1,"L","cl"),IFERROR(VLOOKUP(UPPER(TRIM(V577)),AP4:AS49,4,FALSE),V577))))))</f>
        <v/>
      </c>
      <c r="AB577" s="47" t="str">
        <f t="shared" si="119"/>
        <v/>
      </c>
      <c r="AC577" s="47" t="str">
        <f t="shared" si="120"/>
        <v/>
      </c>
      <c r="AD577" s="47" t="str">
        <f t="shared" si="112"/>
        <v/>
      </c>
      <c r="AE577" s="1"/>
      <c r="AF577" s="48" t="str">
        <f>IF(NOT(AND(LEFT(R577,1)="L",R577&lt;&gt;"LIGNE")),"",IFERROR(VLOOKUP(UPPER(TRIM(V577)),AP4:AS49,2,FALSE),""))</f>
        <v/>
      </c>
      <c r="AG577" s="49" t="str">
        <f>IF(NOT(AND(LEFT(R577,1)="L",R577&lt;&gt;"LIGNE")),"",IFERROR(VLOOKUP(UPPER(TRIM(V577)),AP4:AS49,3,FALSE),""))</f>
        <v/>
      </c>
      <c r="AH577" s="49" t="str">
        <f t="shared" si="121"/>
        <v/>
      </c>
      <c r="AI577" s="49" t="str">
        <f t="shared" si="113"/>
        <v/>
      </c>
      <c r="AJ577" s="49" t="str">
        <f t="shared" si="114"/>
        <v/>
      </c>
      <c r="AK577" s="40" t="str">
        <f>IF(R577="RECETTE","",IF(R577="PRINCIPAL AUTEUR",IF(OR(S577="",T577="",V577="",W577="",S577=0),"",IFERROR(IF(OR(VLOOKUP(UPPER(TRIM(SUBSTITUTE(T577,CHAR(160)," "))),AP4:AS49,2,FALSE)&lt;&gt;VLOOKUP(UPPER(TRIM(SUBSTITUTE(W577,CHAR(160)," "))),AP4:AS49,2,FALSE),AND(VLOOKUP(UPPER(TRIM(SUBSTITUTE(T577,CHAR(160)," "))),AP4:AS49,2,FALSE)="AUTRE",UPPER(TRIM(SUBSTITUTE(T577,CHAR(160)," ")))&lt;&gt;UPPER(TRIM(SUBSTITUTE(W577,CHAR(160)," "))))),"",(V577*VLOOKUP(UPPER(TRIM(SUBSTITUTE(W577,CHAR(160)," "))),AP4:AS49,3,FALSE))/(S577*VLOOKUP(UPPER(TRIM(SUBSTITUTE(T577,CHAR(160)," "))),AP4:AS49,3,FALSE))),"")),IFERROR(AK576,"")))</f>
        <v/>
      </c>
      <c r="AL577" s="40" t="str">
        <f t="shared" si="115"/>
        <v/>
      </c>
      <c r="AM577" s="50">
        <f t="shared" si="116"/>
        <v>0</v>
      </c>
      <c r="AN577" s="1"/>
      <c r="AO577" s="1"/>
      <c r="AP577" s="64" t="s">
        <v>318</v>
      </c>
      <c r="AQ577" s="1"/>
      <c r="AR577" s="1"/>
      <c r="AS577" s="1"/>
      <c r="BJ577" s="229">
        <v>1</v>
      </c>
    </row>
    <row r="578" spans="2:62" ht="20.100000000000001" customHeight="1" x14ac:dyDescent="0.25">
      <c r="B578" s="178">
        <f t="shared" si="117"/>
        <v>0</v>
      </c>
      <c r="C578" s="156"/>
      <c r="D578" s="157"/>
      <c r="E578" s="157"/>
      <c r="F578" s="157"/>
      <c r="G578" s="157"/>
      <c r="H578" s="157"/>
      <c r="I578" s="158"/>
      <c r="K578" s="255" t="str">
        <f t="shared" si="118"/>
        <v>►</v>
      </c>
      <c r="L578" s="341"/>
      <c r="M578" s="341"/>
      <c r="N578" s="341"/>
      <c r="O578" s="341"/>
      <c r="P578" s="341"/>
      <c r="Q578" s="1"/>
      <c r="R578" s="1"/>
      <c r="S578" s="77"/>
      <c r="T578" s="77"/>
      <c r="U578" s="77"/>
      <c r="V578" s="77"/>
      <c r="W578" s="1"/>
      <c r="X578" s="46" t="str">
        <f t="shared" si="110"/>
        <v/>
      </c>
      <c r="Y578" s="46" t="str">
        <f>IF(NOT(AND(LEFT(R578,1)="L",R578&lt;&gt;"LIGNE")),"",IF(UPPER(TRIM(W578))="QS","Qt. suffisante",IF(AJ578="","",IF(AF578="MASSE",IF(AJ578&gt;=1,"Kg","g"),IF(AF578="VOLUME",IF(AJ578&gt;=1,"L","cl"),IFERROR(VLOOKUP(UPPER(TRIM(V578)),AP4:AS49,4,FALSE),V578))))))</f>
        <v/>
      </c>
      <c r="Z578" s="78" t="str">
        <f t="shared" si="111"/>
        <v/>
      </c>
      <c r="AA578" s="45" t="str">
        <f>IF(NOT(AND(LEFT(R578,1)="L",R578&lt;&gt;"LIGNE")),"",IF(UPPER(TRIM(W578))="QS","Qt. suffisante",IF(AI578="","",IF(AF578="MASSE",IF(AI578&gt;=1,"Kg","g"),IF(AF578="VOLUME",IF(AI578&gt;=1,"L","cl"),IFERROR(VLOOKUP(UPPER(TRIM(V578)),AP4:AS49,4,FALSE),V578))))))</f>
        <v/>
      </c>
      <c r="AB578" s="47" t="str">
        <f t="shared" si="119"/>
        <v/>
      </c>
      <c r="AC578" s="47" t="str">
        <f t="shared" si="120"/>
        <v/>
      </c>
      <c r="AD578" s="47" t="str">
        <f t="shared" si="112"/>
        <v/>
      </c>
      <c r="AE578" s="1"/>
      <c r="AF578" s="48" t="str">
        <f>IF(NOT(AND(LEFT(R578,1)="L",R578&lt;&gt;"LIGNE")),"",IFERROR(VLOOKUP(UPPER(TRIM(V578)),AP4:AS49,2,FALSE),""))</f>
        <v/>
      </c>
      <c r="AG578" s="49" t="str">
        <f>IF(NOT(AND(LEFT(R578,1)="L",R578&lt;&gt;"LIGNE")),"",IFERROR(VLOOKUP(UPPER(TRIM(V578)),AP4:AS49,3,FALSE),""))</f>
        <v/>
      </c>
      <c r="AH578" s="49" t="str">
        <f t="shared" si="121"/>
        <v/>
      </c>
      <c r="AI578" s="49" t="str">
        <f t="shared" si="113"/>
        <v/>
      </c>
      <c r="AJ578" s="49" t="str">
        <f t="shared" si="114"/>
        <v/>
      </c>
      <c r="AK578" s="40" t="str">
        <f>IF(R578="RECETTE","",IF(R578="PRINCIPAL AUTEUR",IF(OR(S578="",T578="",V578="",W578="",S578=0),"",IFERROR(IF(OR(VLOOKUP(UPPER(TRIM(SUBSTITUTE(T578,CHAR(160)," "))),AP4:AS49,2,FALSE)&lt;&gt;VLOOKUP(UPPER(TRIM(SUBSTITUTE(W578,CHAR(160)," "))),AP4:AS49,2,FALSE),AND(VLOOKUP(UPPER(TRIM(SUBSTITUTE(T578,CHAR(160)," "))),AP4:AS49,2,FALSE)="AUTRE",UPPER(TRIM(SUBSTITUTE(T578,CHAR(160)," ")))&lt;&gt;UPPER(TRIM(SUBSTITUTE(W578,CHAR(160)," "))))),"",(V578*VLOOKUP(UPPER(TRIM(SUBSTITUTE(W578,CHAR(160)," "))),AP4:AS49,3,FALSE))/(S578*VLOOKUP(UPPER(TRIM(SUBSTITUTE(T578,CHAR(160)," "))),AP4:AS49,3,FALSE))),"")),IFERROR(AK577,"")))</f>
        <v/>
      </c>
      <c r="AL578" s="40" t="str">
        <f t="shared" si="115"/>
        <v/>
      </c>
      <c r="AM578" s="50">
        <f t="shared" si="116"/>
        <v>0</v>
      </c>
      <c r="AN578" s="1"/>
      <c r="AO578" s="1"/>
      <c r="AP578" s="64" t="s">
        <v>316</v>
      </c>
      <c r="AQ578" s="1"/>
      <c r="AR578" s="1"/>
      <c r="AS578" s="1"/>
      <c r="BJ578" s="229">
        <v>1</v>
      </c>
    </row>
    <row r="579" spans="2:62" ht="20.100000000000001" customHeight="1" x14ac:dyDescent="0.25">
      <c r="B579" s="178">
        <f t="shared" si="117"/>
        <v>0</v>
      </c>
      <c r="C579" s="156"/>
      <c r="D579" s="157"/>
      <c r="E579" s="157"/>
      <c r="F579" s="157"/>
      <c r="G579" s="157"/>
      <c r="H579" s="157"/>
      <c r="I579" s="158"/>
      <c r="K579" s="255" t="str">
        <f t="shared" si="118"/>
        <v>►</v>
      </c>
      <c r="L579" s="341"/>
      <c r="M579" s="341"/>
      <c r="N579" s="341"/>
      <c r="O579" s="341"/>
      <c r="P579" s="341"/>
      <c r="Q579" s="1"/>
      <c r="R579" s="1"/>
      <c r="S579" s="77"/>
      <c r="T579" s="77"/>
      <c r="U579" s="77"/>
      <c r="V579" s="77"/>
      <c r="W579" s="1"/>
      <c r="X579" s="46" t="str">
        <f t="shared" si="110"/>
        <v/>
      </c>
      <c r="Y579" s="46" t="str">
        <f>IF(NOT(AND(LEFT(R579,1)="L",R579&lt;&gt;"LIGNE")),"",IF(UPPER(TRIM(W579))="QS","Qt. suffisante",IF(AJ579="","",IF(AF579="MASSE",IF(AJ579&gt;=1,"Kg","g"),IF(AF579="VOLUME",IF(AJ579&gt;=1,"L","cl"),IFERROR(VLOOKUP(UPPER(TRIM(V579)),AP4:AS49,4,FALSE),V579))))))</f>
        <v/>
      </c>
      <c r="Z579" s="78" t="str">
        <f t="shared" si="111"/>
        <v/>
      </c>
      <c r="AA579" s="45" t="str">
        <f>IF(NOT(AND(LEFT(R579,1)="L",R579&lt;&gt;"LIGNE")),"",IF(UPPER(TRIM(W579))="QS","Qt. suffisante",IF(AI579="","",IF(AF579="MASSE",IF(AI579&gt;=1,"Kg","g"),IF(AF579="VOLUME",IF(AI579&gt;=1,"L","cl"),IFERROR(VLOOKUP(UPPER(TRIM(V579)),AP4:AS49,4,FALSE),V579))))))</f>
        <v/>
      </c>
      <c r="AB579" s="47" t="str">
        <f t="shared" si="119"/>
        <v/>
      </c>
      <c r="AC579" s="47" t="str">
        <f t="shared" si="120"/>
        <v/>
      </c>
      <c r="AD579" s="47" t="str">
        <f t="shared" si="112"/>
        <v/>
      </c>
      <c r="AE579" s="1"/>
      <c r="AF579" s="48" t="str">
        <f>IF(NOT(AND(LEFT(R579,1)="L",R579&lt;&gt;"LIGNE")),"",IFERROR(VLOOKUP(UPPER(TRIM(V579)),AP4:AS49,2,FALSE),""))</f>
        <v/>
      </c>
      <c r="AG579" s="49" t="str">
        <f>IF(NOT(AND(LEFT(R579,1)="L",R579&lt;&gt;"LIGNE")),"",IFERROR(VLOOKUP(UPPER(TRIM(V579)),AP4:AS49,3,FALSE),""))</f>
        <v/>
      </c>
      <c r="AH579" s="49" t="str">
        <f t="shared" si="121"/>
        <v/>
      </c>
      <c r="AI579" s="49" t="str">
        <f t="shared" si="113"/>
        <v/>
      </c>
      <c r="AJ579" s="49" t="str">
        <f t="shared" si="114"/>
        <v/>
      </c>
      <c r="AK579" s="40" t="str">
        <f>IF(R579="RECETTE","",IF(R579="PRINCIPAL AUTEUR",IF(OR(S579="",T579="",V579="",W579="",S579=0),"",IFERROR(IF(OR(VLOOKUP(UPPER(TRIM(SUBSTITUTE(T579,CHAR(160)," "))),AP4:AS49,2,FALSE)&lt;&gt;VLOOKUP(UPPER(TRIM(SUBSTITUTE(W579,CHAR(160)," "))),AP4:AS49,2,FALSE),AND(VLOOKUP(UPPER(TRIM(SUBSTITUTE(T579,CHAR(160)," "))),AP4:AS49,2,FALSE)="AUTRE",UPPER(TRIM(SUBSTITUTE(T579,CHAR(160)," ")))&lt;&gt;UPPER(TRIM(SUBSTITUTE(W579,CHAR(160)," "))))),"",(V579*VLOOKUP(UPPER(TRIM(SUBSTITUTE(W579,CHAR(160)," "))),AP4:AS49,3,FALSE))/(S579*VLOOKUP(UPPER(TRIM(SUBSTITUTE(T579,CHAR(160)," "))),AP4:AS49,3,FALSE))),"")),IFERROR(AK578,"")))</f>
        <v/>
      </c>
      <c r="AL579" s="40" t="str">
        <f t="shared" si="115"/>
        <v/>
      </c>
      <c r="AM579" s="50">
        <f t="shared" si="116"/>
        <v>0</v>
      </c>
      <c r="AN579" s="1"/>
      <c r="AO579" s="1"/>
      <c r="AP579" s="64" t="s">
        <v>368</v>
      </c>
      <c r="AQ579" s="1"/>
      <c r="AR579" s="1"/>
      <c r="AS579" s="1"/>
      <c r="BJ579" s="229">
        <v>1</v>
      </c>
    </row>
    <row r="580" spans="2:62" ht="20.100000000000001" customHeight="1" x14ac:dyDescent="0.25">
      <c r="B580" s="178">
        <f t="shared" si="117"/>
        <v>0</v>
      </c>
      <c r="C580" s="156"/>
      <c r="D580" s="157"/>
      <c r="E580" s="157"/>
      <c r="F580" s="157"/>
      <c r="G580" s="157"/>
      <c r="H580" s="157"/>
      <c r="I580" s="158"/>
      <c r="K580" s="255" t="str">
        <f t="shared" si="118"/>
        <v>►</v>
      </c>
      <c r="L580" s="341"/>
      <c r="M580" s="341"/>
      <c r="N580" s="341"/>
      <c r="O580" s="341"/>
      <c r="P580" s="341"/>
      <c r="Q580" s="1"/>
      <c r="R580" s="1"/>
      <c r="S580" s="77"/>
      <c r="T580" s="77"/>
      <c r="U580" s="77"/>
      <c r="V580" s="77"/>
      <c r="W580" s="1"/>
      <c r="X580" s="46" t="str">
        <f t="shared" si="110"/>
        <v/>
      </c>
      <c r="Y580" s="46" t="str">
        <f>IF(NOT(AND(LEFT(R580,1)="L",R580&lt;&gt;"LIGNE")),"",IF(UPPER(TRIM(W580))="QS","Qt. suffisante",IF(AJ580="","",IF(AF580="MASSE",IF(AJ580&gt;=1,"Kg","g"),IF(AF580="VOLUME",IF(AJ580&gt;=1,"L","cl"),IFERROR(VLOOKUP(UPPER(TRIM(V580)),AP4:AS49,4,FALSE),V580))))))</f>
        <v/>
      </c>
      <c r="Z580" s="78" t="str">
        <f t="shared" si="111"/>
        <v/>
      </c>
      <c r="AA580" s="45" t="str">
        <f>IF(NOT(AND(LEFT(R580,1)="L",R580&lt;&gt;"LIGNE")),"",IF(UPPER(TRIM(W580))="QS","Qt. suffisante",IF(AI580="","",IF(AF580="MASSE",IF(AI580&gt;=1,"Kg","g"),IF(AF580="VOLUME",IF(AI580&gt;=1,"L","cl"),IFERROR(VLOOKUP(UPPER(TRIM(V580)),AP4:AS49,4,FALSE),V580))))))</f>
        <v/>
      </c>
      <c r="AB580" s="47" t="str">
        <f t="shared" si="119"/>
        <v/>
      </c>
      <c r="AC580" s="47" t="str">
        <f t="shared" si="120"/>
        <v/>
      </c>
      <c r="AD580" s="47" t="str">
        <f t="shared" si="112"/>
        <v/>
      </c>
      <c r="AE580" s="1"/>
      <c r="AF580" s="48" t="str">
        <f>IF(NOT(AND(LEFT(R580,1)="L",R580&lt;&gt;"LIGNE")),"",IFERROR(VLOOKUP(UPPER(TRIM(V580)),AP4:AS49,2,FALSE),""))</f>
        <v/>
      </c>
      <c r="AG580" s="49" t="str">
        <f>IF(NOT(AND(LEFT(R580,1)="L",R580&lt;&gt;"LIGNE")),"",IFERROR(VLOOKUP(UPPER(TRIM(V580)),AP4:AS49,3,FALSE),""))</f>
        <v/>
      </c>
      <c r="AH580" s="49" t="str">
        <f t="shared" si="121"/>
        <v/>
      </c>
      <c r="AI580" s="49" t="str">
        <f t="shared" si="113"/>
        <v/>
      </c>
      <c r="AJ580" s="49" t="str">
        <f t="shared" si="114"/>
        <v/>
      </c>
      <c r="AK580" s="40" t="str">
        <f>IF(R580="RECETTE","",IF(R580="PRINCIPAL AUTEUR",IF(OR(S580="",T580="",V580="",W580="",S580=0),"",IFERROR(IF(OR(VLOOKUP(UPPER(TRIM(SUBSTITUTE(T580,CHAR(160)," "))),AP4:AS49,2,FALSE)&lt;&gt;VLOOKUP(UPPER(TRIM(SUBSTITUTE(W580,CHAR(160)," "))),AP4:AS49,2,FALSE),AND(VLOOKUP(UPPER(TRIM(SUBSTITUTE(T580,CHAR(160)," "))),AP4:AS49,2,FALSE)="AUTRE",UPPER(TRIM(SUBSTITUTE(T580,CHAR(160)," ")))&lt;&gt;UPPER(TRIM(SUBSTITUTE(W580,CHAR(160)," "))))),"",(V580*VLOOKUP(UPPER(TRIM(SUBSTITUTE(W580,CHAR(160)," "))),AP4:AS49,3,FALSE))/(S580*VLOOKUP(UPPER(TRIM(SUBSTITUTE(T580,CHAR(160)," "))),AP4:AS49,3,FALSE))),"")),IFERROR(AK579,"")))</f>
        <v/>
      </c>
      <c r="AL580" s="40" t="str">
        <f t="shared" si="115"/>
        <v/>
      </c>
      <c r="AM580" s="50">
        <f t="shared" si="116"/>
        <v>0</v>
      </c>
      <c r="AN580" s="1"/>
      <c r="AO580" s="1"/>
      <c r="AP580" s="64" t="s">
        <v>49</v>
      </c>
      <c r="AQ580" s="1"/>
      <c r="AR580" s="1"/>
      <c r="AS580" s="1"/>
      <c r="BJ580" s="229">
        <v>1</v>
      </c>
    </row>
    <row r="581" spans="2:62" ht="20.100000000000001" customHeight="1" x14ac:dyDescent="0.25">
      <c r="B581" s="178">
        <f t="shared" si="117"/>
        <v>0</v>
      </c>
      <c r="C581" s="156"/>
      <c r="D581" s="157"/>
      <c r="E581" s="157"/>
      <c r="F581" s="157"/>
      <c r="G581" s="157"/>
      <c r="H581" s="157"/>
      <c r="I581" s="158"/>
      <c r="K581" s="255" t="str">
        <f t="shared" si="118"/>
        <v>►</v>
      </c>
      <c r="L581" s="341"/>
      <c r="M581" s="341"/>
      <c r="N581" s="341"/>
      <c r="O581" s="341"/>
      <c r="P581" s="341"/>
      <c r="Q581" s="1"/>
      <c r="R581" s="1"/>
      <c r="S581" s="77"/>
      <c r="T581" s="77"/>
      <c r="U581" s="77"/>
      <c r="V581" s="77"/>
      <c r="W581" s="1"/>
      <c r="X581" s="46" t="str">
        <f t="shared" si="110"/>
        <v/>
      </c>
      <c r="Y581" s="46" t="str">
        <f>IF(NOT(AND(LEFT(R581,1)="L",R581&lt;&gt;"LIGNE")),"",IF(UPPER(TRIM(W581))="QS","Qt. suffisante",IF(AJ581="","",IF(AF581="MASSE",IF(AJ581&gt;=1,"Kg","g"),IF(AF581="VOLUME",IF(AJ581&gt;=1,"L","cl"),IFERROR(VLOOKUP(UPPER(TRIM(V581)),AP4:AS49,4,FALSE),V581))))))</f>
        <v/>
      </c>
      <c r="Z581" s="78" t="str">
        <f t="shared" si="111"/>
        <v/>
      </c>
      <c r="AA581" s="45" t="str">
        <f>IF(NOT(AND(LEFT(R581,1)="L",R581&lt;&gt;"LIGNE")),"",IF(UPPER(TRIM(W581))="QS","Qt. suffisante",IF(AI581="","",IF(AF581="MASSE",IF(AI581&gt;=1,"Kg","g"),IF(AF581="VOLUME",IF(AI581&gt;=1,"L","cl"),IFERROR(VLOOKUP(UPPER(TRIM(V581)),AP4:AS49,4,FALSE),V581))))))</f>
        <v/>
      </c>
      <c r="AB581" s="47" t="str">
        <f t="shared" si="119"/>
        <v/>
      </c>
      <c r="AC581" s="47" t="str">
        <f t="shared" si="120"/>
        <v/>
      </c>
      <c r="AD581" s="47" t="str">
        <f t="shared" si="112"/>
        <v/>
      </c>
      <c r="AE581" s="1"/>
      <c r="AF581" s="48" t="str">
        <f>IF(NOT(AND(LEFT(R581,1)="L",R581&lt;&gt;"LIGNE")),"",IFERROR(VLOOKUP(UPPER(TRIM(V581)),AP4:AS49,2,FALSE),""))</f>
        <v/>
      </c>
      <c r="AG581" s="49" t="str">
        <f>IF(NOT(AND(LEFT(R581,1)="L",R581&lt;&gt;"LIGNE")),"",IFERROR(VLOOKUP(UPPER(TRIM(V581)),AP4:AS49,3,FALSE),""))</f>
        <v/>
      </c>
      <c r="AH581" s="49" t="str">
        <f t="shared" si="121"/>
        <v/>
      </c>
      <c r="AI581" s="49" t="str">
        <f t="shared" si="113"/>
        <v/>
      </c>
      <c r="AJ581" s="49" t="str">
        <f t="shared" si="114"/>
        <v/>
      </c>
      <c r="AK581" s="40" t="str">
        <f>IF(R581="RECETTE","",IF(R581="PRINCIPAL AUTEUR",IF(OR(S581="",T581="",V581="",W581="",S581=0),"",IFERROR(IF(OR(VLOOKUP(UPPER(TRIM(SUBSTITUTE(T581,CHAR(160)," "))),AP4:AS49,2,FALSE)&lt;&gt;VLOOKUP(UPPER(TRIM(SUBSTITUTE(W581,CHAR(160)," "))),AP4:AS49,2,FALSE),AND(VLOOKUP(UPPER(TRIM(SUBSTITUTE(T581,CHAR(160)," "))),AP4:AS49,2,FALSE)="AUTRE",UPPER(TRIM(SUBSTITUTE(T581,CHAR(160)," ")))&lt;&gt;UPPER(TRIM(SUBSTITUTE(W581,CHAR(160)," "))))),"",(V581*VLOOKUP(UPPER(TRIM(SUBSTITUTE(W581,CHAR(160)," "))),AP4:AS49,3,FALSE))/(S581*VLOOKUP(UPPER(TRIM(SUBSTITUTE(T581,CHAR(160)," "))),AP4:AS49,3,FALSE))),"")),IFERROR(AK580,"")))</f>
        <v/>
      </c>
      <c r="AL581" s="40" t="str">
        <f t="shared" si="115"/>
        <v/>
      </c>
      <c r="AM581" s="50">
        <f t="shared" si="116"/>
        <v>0</v>
      </c>
      <c r="AN581" s="1"/>
      <c r="AO581" s="1"/>
      <c r="AP581" s="64" t="s">
        <v>439</v>
      </c>
      <c r="AQ581" s="1"/>
      <c r="AR581" s="1"/>
      <c r="AS581" s="1"/>
      <c r="BJ581" s="229">
        <v>1</v>
      </c>
    </row>
    <row r="582" spans="2:62" ht="20.100000000000001" customHeight="1" x14ac:dyDescent="0.25">
      <c r="B582" s="178">
        <f t="shared" si="117"/>
        <v>0</v>
      </c>
      <c r="C582" s="156"/>
      <c r="D582" s="157"/>
      <c r="E582" s="157"/>
      <c r="F582" s="157"/>
      <c r="G582" s="157"/>
      <c r="H582" s="157"/>
      <c r="I582" s="158"/>
      <c r="K582" s="255" t="str">
        <f t="shared" si="118"/>
        <v>►</v>
      </c>
      <c r="L582" s="341"/>
      <c r="M582" s="341"/>
      <c r="N582" s="341"/>
      <c r="O582" s="341"/>
      <c r="P582" s="341"/>
      <c r="Q582" s="1"/>
      <c r="R582" s="1"/>
      <c r="S582" s="77"/>
      <c r="T582" s="77"/>
      <c r="U582" s="77"/>
      <c r="V582" s="77"/>
      <c r="W582" s="1"/>
      <c r="X582" s="46" t="str">
        <f t="shared" si="110"/>
        <v/>
      </c>
      <c r="Y582" s="46" t="str">
        <f>IF(NOT(AND(LEFT(R582,1)="L",R582&lt;&gt;"LIGNE")),"",IF(UPPER(TRIM(W582))="QS","Qt. suffisante",IF(AJ582="","",IF(AF582="MASSE",IF(AJ582&gt;=1,"Kg","g"),IF(AF582="VOLUME",IF(AJ582&gt;=1,"L","cl"),IFERROR(VLOOKUP(UPPER(TRIM(V582)),AP4:AS49,4,FALSE),V582))))))</f>
        <v/>
      </c>
      <c r="Z582" s="78" t="str">
        <f t="shared" si="111"/>
        <v/>
      </c>
      <c r="AA582" s="45" t="str">
        <f>IF(NOT(AND(LEFT(R582,1)="L",R582&lt;&gt;"LIGNE")),"",IF(UPPER(TRIM(W582))="QS","Qt. suffisante",IF(AI582="","",IF(AF582="MASSE",IF(AI582&gt;=1,"Kg","g"),IF(AF582="VOLUME",IF(AI582&gt;=1,"L","cl"),IFERROR(VLOOKUP(UPPER(TRIM(V582)),AP4:AS49,4,FALSE),V582))))))</f>
        <v/>
      </c>
      <c r="AB582" s="47" t="str">
        <f t="shared" si="119"/>
        <v/>
      </c>
      <c r="AC582" s="47" t="str">
        <f t="shared" si="120"/>
        <v/>
      </c>
      <c r="AD582" s="47" t="str">
        <f t="shared" si="112"/>
        <v/>
      </c>
      <c r="AE582" s="1"/>
      <c r="AF582" s="48" t="str">
        <f>IF(NOT(AND(LEFT(R582,1)="L",R582&lt;&gt;"LIGNE")),"",IFERROR(VLOOKUP(UPPER(TRIM(V582)),AP4:AS49,2,FALSE),""))</f>
        <v/>
      </c>
      <c r="AG582" s="49" t="str">
        <f>IF(NOT(AND(LEFT(R582,1)="L",R582&lt;&gt;"LIGNE")),"",IFERROR(VLOOKUP(UPPER(TRIM(V582)),AP4:AS49,3,FALSE),""))</f>
        <v/>
      </c>
      <c r="AH582" s="49" t="str">
        <f t="shared" si="121"/>
        <v/>
      </c>
      <c r="AI582" s="49" t="str">
        <f t="shared" si="113"/>
        <v/>
      </c>
      <c r="AJ582" s="49" t="str">
        <f t="shared" si="114"/>
        <v/>
      </c>
      <c r="AK582" s="40" t="str">
        <f>IF(R582="RECETTE","",IF(R582="PRINCIPAL AUTEUR",IF(OR(S582="",T582="",V582="",W582="",S582=0),"",IFERROR(IF(OR(VLOOKUP(UPPER(TRIM(SUBSTITUTE(T582,CHAR(160)," "))),AP4:AS49,2,FALSE)&lt;&gt;VLOOKUP(UPPER(TRIM(SUBSTITUTE(W582,CHAR(160)," "))),AP4:AS49,2,FALSE),AND(VLOOKUP(UPPER(TRIM(SUBSTITUTE(T582,CHAR(160)," "))),AP4:AS49,2,FALSE)="AUTRE",UPPER(TRIM(SUBSTITUTE(T582,CHAR(160)," ")))&lt;&gt;UPPER(TRIM(SUBSTITUTE(W582,CHAR(160)," "))))),"",(V582*VLOOKUP(UPPER(TRIM(SUBSTITUTE(W582,CHAR(160)," "))),AP4:AS49,3,FALSE))/(S582*VLOOKUP(UPPER(TRIM(SUBSTITUTE(T582,CHAR(160)," "))),AP4:AS49,3,FALSE))),"")),IFERROR(AK581,"")))</f>
        <v/>
      </c>
      <c r="AL582" s="40" t="str">
        <f t="shared" si="115"/>
        <v/>
      </c>
      <c r="AM582" s="50">
        <f t="shared" si="116"/>
        <v>0</v>
      </c>
      <c r="AN582" s="1"/>
      <c r="AO582" s="1"/>
      <c r="AP582" s="64" t="s">
        <v>52</v>
      </c>
      <c r="AQ582" s="1"/>
      <c r="AR582" s="1"/>
      <c r="AS582" s="1"/>
      <c r="BJ582" s="229">
        <v>1</v>
      </c>
    </row>
    <row r="583" spans="2:62" ht="20.100000000000001" customHeight="1" x14ac:dyDescent="0.25">
      <c r="B583" s="178">
        <f t="shared" si="117"/>
        <v>0</v>
      </c>
      <c r="C583" s="156"/>
      <c r="D583" s="157"/>
      <c r="E583" s="157"/>
      <c r="F583" s="157"/>
      <c r="G583" s="157"/>
      <c r="H583" s="157"/>
      <c r="I583" s="158"/>
      <c r="K583" s="255" t="str">
        <f t="shared" si="118"/>
        <v>►</v>
      </c>
      <c r="L583" s="341"/>
      <c r="M583" s="341"/>
      <c r="N583" s="341"/>
      <c r="O583" s="341"/>
      <c r="P583" s="341"/>
      <c r="Q583" s="1"/>
      <c r="R583" s="1"/>
      <c r="S583" s="77"/>
      <c r="T583" s="77"/>
      <c r="U583" s="77"/>
      <c r="V583" s="77"/>
      <c r="W583" s="1"/>
      <c r="X583" s="46" t="str">
        <f t="shared" si="110"/>
        <v/>
      </c>
      <c r="Y583" s="46" t="str">
        <f>IF(NOT(AND(LEFT(R583,1)="L",R583&lt;&gt;"LIGNE")),"",IF(UPPER(TRIM(W583))="QS","Qt. suffisante",IF(AJ583="","",IF(AF583="MASSE",IF(AJ583&gt;=1,"Kg","g"),IF(AF583="VOLUME",IF(AJ583&gt;=1,"L","cl"),IFERROR(VLOOKUP(UPPER(TRIM(V583)),AP4:AS49,4,FALSE),V583))))))</f>
        <v/>
      </c>
      <c r="Z583" s="78" t="str">
        <f t="shared" si="111"/>
        <v/>
      </c>
      <c r="AA583" s="45" t="str">
        <f>IF(NOT(AND(LEFT(R583,1)="L",R583&lt;&gt;"LIGNE")),"",IF(UPPER(TRIM(W583))="QS","Qt. suffisante",IF(AI583="","",IF(AF583="MASSE",IF(AI583&gt;=1,"Kg","g"),IF(AF583="VOLUME",IF(AI583&gt;=1,"L","cl"),IFERROR(VLOOKUP(UPPER(TRIM(V583)),AP4:AS49,4,FALSE),V583))))))</f>
        <v/>
      </c>
      <c r="AB583" s="47" t="str">
        <f t="shared" si="119"/>
        <v/>
      </c>
      <c r="AC583" s="47" t="str">
        <f t="shared" si="120"/>
        <v/>
      </c>
      <c r="AD583" s="47" t="str">
        <f t="shared" si="112"/>
        <v/>
      </c>
      <c r="AE583" s="1"/>
      <c r="AF583" s="48" t="str">
        <f>IF(NOT(AND(LEFT(R583,1)="L",R583&lt;&gt;"LIGNE")),"",IFERROR(VLOOKUP(UPPER(TRIM(V583)),AP4:AS49,2,FALSE),""))</f>
        <v/>
      </c>
      <c r="AG583" s="49" t="str">
        <f>IF(NOT(AND(LEFT(R583,1)="L",R583&lt;&gt;"LIGNE")),"",IFERROR(VLOOKUP(UPPER(TRIM(V583)),AP4:AS49,3,FALSE),""))</f>
        <v/>
      </c>
      <c r="AH583" s="49" t="str">
        <f t="shared" si="121"/>
        <v/>
      </c>
      <c r="AI583" s="49" t="str">
        <f t="shared" si="113"/>
        <v/>
      </c>
      <c r="AJ583" s="49" t="str">
        <f t="shared" si="114"/>
        <v/>
      </c>
      <c r="AK583" s="40" t="str">
        <f>IF(R583="RECETTE","",IF(R583="PRINCIPAL AUTEUR",IF(OR(S583="",T583="",V583="",W583="",S583=0),"",IFERROR(IF(OR(VLOOKUP(UPPER(TRIM(SUBSTITUTE(T583,CHAR(160)," "))),AP4:AS49,2,FALSE)&lt;&gt;VLOOKUP(UPPER(TRIM(SUBSTITUTE(W583,CHAR(160)," "))),AP4:AS49,2,FALSE),AND(VLOOKUP(UPPER(TRIM(SUBSTITUTE(T583,CHAR(160)," "))),AP4:AS49,2,FALSE)="AUTRE",UPPER(TRIM(SUBSTITUTE(T583,CHAR(160)," ")))&lt;&gt;UPPER(TRIM(SUBSTITUTE(W583,CHAR(160)," "))))),"",(V583*VLOOKUP(UPPER(TRIM(SUBSTITUTE(W583,CHAR(160)," "))),AP4:AS49,3,FALSE))/(S583*VLOOKUP(UPPER(TRIM(SUBSTITUTE(T583,CHAR(160)," "))),AP4:AS49,3,FALSE))),"")),IFERROR(AK582,"")))</f>
        <v/>
      </c>
      <c r="AL583" s="40" t="str">
        <f t="shared" si="115"/>
        <v/>
      </c>
      <c r="AM583" s="50">
        <f t="shared" si="116"/>
        <v>0</v>
      </c>
      <c r="AN583" s="1"/>
      <c r="AO583" s="1"/>
      <c r="AP583" s="64" t="s">
        <v>440</v>
      </c>
      <c r="AQ583" s="1"/>
      <c r="AR583" s="1"/>
      <c r="AS583" s="1"/>
      <c r="BJ583" s="229">
        <v>1</v>
      </c>
    </row>
    <row r="584" spans="2:62" ht="20.100000000000001" customHeight="1" x14ac:dyDescent="0.25">
      <c r="B584" s="178">
        <f t="shared" si="117"/>
        <v>0</v>
      </c>
      <c r="C584" s="156"/>
      <c r="D584" s="157"/>
      <c r="E584" s="157"/>
      <c r="F584" s="157"/>
      <c r="G584" s="157"/>
      <c r="H584" s="157"/>
      <c r="I584" s="158"/>
      <c r="K584" s="255" t="str">
        <f t="shared" si="118"/>
        <v>►</v>
      </c>
      <c r="L584" s="341"/>
      <c r="M584" s="341"/>
      <c r="N584" s="341"/>
      <c r="O584" s="341"/>
      <c r="P584" s="341"/>
      <c r="Q584" s="1"/>
      <c r="R584" s="1"/>
      <c r="S584" s="77"/>
      <c r="T584" s="77"/>
      <c r="U584" s="77"/>
      <c r="V584" s="77"/>
      <c r="W584" s="1"/>
      <c r="X584" s="46" t="str">
        <f t="shared" ref="X584:X647" si="122">IF(NOT(AND(LEFT(R584,1)="L",R584&lt;&gt;"LIGNE")),"",IF(UPPER(TRIM(W584))="QS","",IF(AJ584="","",IF(AF584="MASSE",IF(AJ584&gt;=1,ROUND(AJ584,2),ROUND(AJ584*1000,0)),IF(AF584="VOLUME",IF(AJ584&gt;=1,ROUND(AJ584,2),ROUND(AJ584*100,0)),ROUND(AJ584,0))))))</f>
        <v/>
      </c>
      <c r="Y584" s="46" t="str">
        <f>IF(NOT(AND(LEFT(R584,1)="L",R584&lt;&gt;"LIGNE")),"",IF(UPPER(TRIM(W584))="QS","Qt. suffisante",IF(AJ584="","",IF(AF584="MASSE",IF(AJ584&gt;=1,"Kg","g"),IF(AF584="VOLUME",IF(AJ584&gt;=1,"L","cl"),IFERROR(VLOOKUP(UPPER(TRIM(V584)),AP4:AS49,4,FALSE),V584))))))</f>
        <v/>
      </c>
      <c r="Z584" s="78" t="str">
        <f t="shared" ref="Z584:Z647" si="123">IF(NOT(AND(LEFT(R584,1)="L",R584&lt;&gt;"LIGNE")),"",IF(UPPER(TRIM(W584))="QS","",IF(AI584="","",IF(AF584="MASSE",IF(AI584&gt;=1,ROUND(AI584,2),ROUND(AI584*1000,0)),IF(AF584="VOLUME",IF(AI584&gt;=1,ROUND(AI584,2),ROUND(AI584*100,0)),ROUND(AI584,0))))))</f>
        <v/>
      </c>
      <c r="AA584" s="45" t="str">
        <f>IF(NOT(AND(LEFT(R584,1)="L",R584&lt;&gt;"LIGNE")),"",IF(UPPER(TRIM(W584))="QS","Qt. suffisante",IF(AI584="","",IF(AF584="MASSE",IF(AI584&gt;=1,"Kg","g"),IF(AF584="VOLUME",IF(AI584&gt;=1,"L","cl"),IFERROR(VLOOKUP(UPPER(TRIM(V584)),AP4:AS49,4,FALSE),V584))))))</f>
        <v/>
      </c>
      <c r="AB584" s="47" t="str">
        <f t="shared" si="119"/>
        <v/>
      </c>
      <c r="AC584" s="47" t="str">
        <f t="shared" si="120"/>
        <v/>
      </c>
      <c r="AD584" s="47" t="str">
        <f t="shared" ref="AD584:AD647" si="124">IF(R584&lt;&gt;"PRINCIPAL AUTEUR","",IFERROR(VLOOKUP(UPPER(TRIM(SUBSTITUTE(W584,CHAR(160)," "))),$AP$4:$AS$49,2,FALSE),""))</f>
        <v/>
      </c>
      <c r="AE584" s="1"/>
      <c r="AF584" s="48" t="str">
        <f>IF(NOT(AND(LEFT(R584,1)="L",R584&lt;&gt;"LIGNE")),"",IFERROR(VLOOKUP(UPPER(TRIM(V584)),AP4:AS49,2,FALSE),""))</f>
        <v/>
      </c>
      <c r="AG584" s="49" t="str">
        <f>IF(NOT(AND(LEFT(R584,1)="L",R584&lt;&gt;"LIGNE")),"",IFERROR(VLOOKUP(UPPER(TRIM(V584)),AP4:AS49,3,FALSE),""))</f>
        <v/>
      </c>
      <c r="AH584" s="49" t="str">
        <f t="shared" si="121"/>
        <v/>
      </c>
      <c r="AI584" s="49" t="str">
        <f t="shared" ref="AI584:AI647" si="125">IF(NOT(AND(LEFT(R584,1)="L",R584&lt;&gt;"LIGNE")),"",IF(UPPER(TRIM(W584))="QS","",IF(AH584="","",IF(UPPER(TRIM(W584))="F",AH584,IF(AK584="","",AH584*AK584)))))</f>
        <v/>
      </c>
      <c r="AJ584" s="49" t="str">
        <f t="shared" ref="AJ584:AJ647" si="126">IF(NOT(AND(LEFT(R584,1)="L",R584&lt;&gt;"LIGNE")),"",IF(UPPER(TRIM(W584))="QS","",IF(AH584="","",IF(UPPER(TRIM(W584))="F",AH584,IF(AL584="","",AH584*AL584)))))</f>
        <v/>
      </c>
      <c r="AK584" s="40" t="str">
        <f>IF(R584="RECETTE","",IF(R584="PRINCIPAL AUTEUR",IF(OR(S584="",T584="",V584="",W584="",S584=0),"",IFERROR(IF(OR(VLOOKUP(UPPER(TRIM(SUBSTITUTE(T584,CHAR(160)," "))),AP4:AS49,2,FALSE)&lt;&gt;VLOOKUP(UPPER(TRIM(SUBSTITUTE(W584,CHAR(160)," "))),AP4:AS49,2,FALSE),AND(VLOOKUP(UPPER(TRIM(SUBSTITUTE(T584,CHAR(160)," "))),AP4:AS49,2,FALSE)="AUTRE",UPPER(TRIM(SUBSTITUTE(T584,CHAR(160)," ")))&lt;&gt;UPPER(TRIM(SUBSTITUTE(W584,CHAR(160)," "))))),"",(V584*VLOOKUP(UPPER(TRIM(SUBSTITUTE(W584,CHAR(160)," "))),AP4:AS49,3,FALSE))/(S584*VLOOKUP(UPPER(TRIM(SUBSTITUTE(T584,CHAR(160)," "))),AP4:AS49,3,FALSE))),"")),IFERROR(AK583,"")))</f>
        <v/>
      </c>
      <c r="AL584" s="40" t="str">
        <f t="shared" ref="AL584:AL647" si="127">IF(R584="RECETTE","",IF(R584="COUVERTS",IF(OR(INDEX(T:T,ROW())="",INDEX(V:V,ROW())="",INDEX(T:T,ROW())=0),"",IFERROR(INDEX(V:V,ROW())/INDEX(T:T,ROW()),"")),AL583))</f>
        <v/>
      </c>
      <c r="AM584" s="50">
        <f t="shared" ref="AM584:AM647" si="128">IF(R584="RECETTE",S584,AM583)</f>
        <v>0</v>
      </c>
      <c r="AN584" s="1"/>
      <c r="AO584" s="1"/>
      <c r="AP584" s="64" t="s">
        <v>441</v>
      </c>
      <c r="AQ584" s="1"/>
      <c r="AR584" s="1"/>
      <c r="AS584" s="1"/>
      <c r="BJ584" s="229">
        <v>1</v>
      </c>
    </row>
    <row r="585" spans="2:62" ht="20.100000000000001" customHeight="1" x14ac:dyDescent="0.25">
      <c r="B585" s="178">
        <f t="shared" si="117"/>
        <v>0</v>
      </c>
      <c r="C585" s="156"/>
      <c r="D585" s="157"/>
      <c r="E585" s="157"/>
      <c r="F585" s="157"/>
      <c r="G585" s="157"/>
      <c r="H585" s="157"/>
      <c r="I585" s="158"/>
      <c r="K585" s="255" t="str">
        <f t="shared" si="118"/>
        <v>►</v>
      </c>
      <c r="L585" s="341"/>
      <c r="M585" s="341"/>
      <c r="N585" s="341"/>
      <c r="O585" s="341"/>
      <c r="P585" s="341"/>
      <c r="Q585" s="1"/>
      <c r="R585" s="1"/>
      <c r="S585" s="77"/>
      <c r="T585" s="77"/>
      <c r="U585" s="77"/>
      <c r="V585" s="77"/>
      <c r="W585" s="1"/>
      <c r="X585" s="46" t="str">
        <f t="shared" si="122"/>
        <v/>
      </c>
      <c r="Y585" s="46" t="str">
        <f>IF(NOT(AND(LEFT(R585,1)="L",R585&lt;&gt;"LIGNE")),"",IF(UPPER(TRIM(W585))="QS","Qt. suffisante",IF(AJ585="","",IF(AF585="MASSE",IF(AJ585&gt;=1,"Kg","g"),IF(AF585="VOLUME",IF(AJ585&gt;=1,"L","cl"),IFERROR(VLOOKUP(UPPER(TRIM(V585)),AP4:AS49,4,FALSE),V585))))))</f>
        <v/>
      </c>
      <c r="Z585" s="78" t="str">
        <f t="shared" si="123"/>
        <v/>
      </c>
      <c r="AA585" s="45" t="str">
        <f>IF(NOT(AND(LEFT(R585,1)="L",R585&lt;&gt;"LIGNE")),"",IF(UPPER(TRIM(W585))="QS","Qt. suffisante",IF(AI585="","",IF(AF585="MASSE",IF(AI585&gt;=1,"Kg","g"),IF(AF585="VOLUME",IF(AI585&gt;=1,"L","cl"),IFERROR(VLOOKUP(UPPER(TRIM(V585)),AP4:AS49,4,FALSE),V585))))))</f>
        <v/>
      </c>
      <c r="AB585" s="47" t="str">
        <f t="shared" si="119"/>
        <v/>
      </c>
      <c r="AC585" s="47" t="str">
        <f t="shared" si="120"/>
        <v/>
      </c>
      <c r="AD585" s="47" t="str">
        <f t="shared" si="124"/>
        <v/>
      </c>
      <c r="AE585" s="1"/>
      <c r="AF585" s="48" t="str">
        <f>IF(NOT(AND(LEFT(R585,1)="L",R585&lt;&gt;"LIGNE")),"",IFERROR(VLOOKUP(UPPER(TRIM(V585)),AP4:AS49,2,FALSE),""))</f>
        <v/>
      </c>
      <c r="AG585" s="49" t="str">
        <f>IF(NOT(AND(LEFT(R585,1)="L",R585&lt;&gt;"LIGNE")),"",IFERROR(VLOOKUP(UPPER(TRIM(V585)),AP4:AS49,3,FALSE),""))</f>
        <v/>
      </c>
      <c r="AH585" s="49" t="str">
        <f t="shared" si="121"/>
        <v/>
      </c>
      <c r="AI585" s="49" t="str">
        <f t="shared" si="125"/>
        <v/>
      </c>
      <c r="AJ585" s="49" t="str">
        <f t="shared" si="126"/>
        <v/>
      </c>
      <c r="AK585" s="40" t="str">
        <f>IF(R585="RECETTE","",IF(R585="PRINCIPAL AUTEUR",IF(OR(S585="",T585="",V585="",W585="",S585=0),"",IFERROR(IF(OR(VLOOKUP(UPPER(TRIM(SUBSTITUTE(T585,CHAR(160)," "))),AP4:AS49,2,FALSE)&lt;&gt;VLOOKUP(UPPER(TRIM(SUBSTITUTE(W585,CHAR(160)," "))),AP4:AS49,2,FALSE),AND(VLOOKUP(UPPER(TRIM(SUBSTITUTE(T585,CHAR(160)," "))),AP4:AS49,2,FALSE)="AUTRE",UPPER(TRIM(SUBSTITUTE(T585,CHAR(160)," ")))&lt;&gt;UPPER(TRIM(SUBSTITUTE(W585,CHAR(160)," "))))),"",(V585*VLOOKUP(UPPER(TRIM(SUBSTITUTE(W585,CHAR(160)," "))),AP4:AS49,3,FALSE))/(S585*VLOOKUP(UPPER(TRIM(SUBSTITUTE(T585,CHAR(160)," "))),AP4:AS49,3,FALSE))),"")),IFERROR(AK584,"")))</f>
        <v/>
      </c>
      <c r="AL585" s="40" t="str">
        <f t="shared" si="127"/>
        <v/>
      </c>
      <c r="AM585" s="50">
        <f t="shared" si="128"/>
        <v>0</v>
      </c>
      <c r="AN585" s="1"/>
      <c r="AO585" s="1"/>
      <c r="AP585" s="64" t="s">
        <v>442</v>
      </c>
      <c r="AQ585" s="1"/>
      <c r="AR585" s="1"/>
      <c r="AS585" s="1"/>
      <c r="BJ585" s="229">
        <v>1</v>
      </c>
    </row>
    <row r="586" spans="2:62" ht="20.100000000000001" customHeight="1" x14ac:dyDescent="0.25">
      <c r="B586" s="178">
        <f t="shared" si="117"/>
        <v>0</v>
      </c>
      <c r="C586" s="156"/>
      <c r="D586" s="157"/>
      <c r="E586" s="157"/>
      <c r="F586" s="157"/>
      <c r="G586" s="157"/>
      <c r="H586" s="157"/>
      <c r="I586" s="158"/>
      <c r="K586" s="255" t="str">
        <f t="shared" si="118"/>
        <v>►</v>
      </c>
      <c r="L586" s="341"/>
      <c r="M586" s="341"/>
      <c r="N586" s="341"/>
      <c r="O586" s="341"/>
      <c r="P586" s="341"/>
      <c r="Q586" s="1"/>
      <c r="R586" s="1"/>
      <c r="S586" s="77"/>
      <c r="T586" s="77"/>
      <c r="U586" s="77"/>
      <c r="V586" s="77"/>
      <c r="W586" s="1"/>
      <c r="X586" s="46" t="str">
        <f t="shared" si="122"/>
        <v/>
      </c>
      <c r="Y586" s="46" t="str">
        <f>IF(NOT(AND(LEFT(R586,1)="L",R586&lt;&gt;"LIGNE")),"",IF(UPPER(TRIM(W586))="QS","Qt. suffisante",IF(AJ586="","",IF(AF586="MASSE",IF(AJ586&gt;=1,"Kg","g"),IF(AF586="VOLUME",IF(AJ586&gt;=1,"L","cl"),IFERROR(VLOOKUP(UPPER(TRIM(V586)),AP4:AS49,4,FALSE),V586))))))</f>
        <v/>
      </c>
      <c r="Z586" s="78" t="str">
        <f t="shared" si="123"/>
        <v/>
      </c>
      <c r="AA586" s="45" t="str">
        <f>IF(NOT(AND(LEFT(R586,1)="L",R586&lt;&gt;"LIGNE")),"",IF(UPPER(TRIM(W586))="QS","Qt. suffisante",IF(AI586="","",IF(AF586="MASSE",IF(AI586&gt;=1,"Kg","g"),IF(AF586="VOLUME",IF(AI586&gt;=1,"L","cl"),IFERROR(VLOOKUP(UPPER(TRIM(V586)),AP4:AS49,4,FALSE),V586))))))</f>
        <v/>
      </c>
      <c r="AB586" s="47" t="str">
        <f t="shared" si="119"/>
        <v/>
      </c>
      <c r="AC586" s="47" t="str">
        <f t="shared" si="120"/>
        <v/>
      </c>
      <c r="AD586" s="47" t="str">
        <f t="shared" si="124"/>
        <v/>
      </c>
      <c r="AE586" s="1"/>
      <c r="AF586" s="48" t="str">
        <f>IF(NOT(AND(LEFT(R586,1)="L",R586&lt;&gt;"LIGNE")),"",IFERROR(VLOOKUP(UPPER(TRIM(V586)),AP4:AS49,2,FALSE),""))</f>
        <v/>
      </c>
      <c r="AG586" s="49" t="str">
        <f>IF(NOT(AND(LEFT(R586,1)="L",R586&lt;&gt;"LIGNE")),"",IFERROR(VLOOKUP(UPPER(TRIM(V586)),AP4:AS49,3,FALSE),""))</f>
        <v/>
      </c>
      <c r="AH586" s="49" t="str">
        <f t="shared" si="121"/>
        <v/>
      </c>
      <c r="AI586" s="49" t="str">
        <f t="shared" si="125"/>
        <v/>
      </c>
      <c r="AJ586" s="49" t="str">
        <f t="shared" si="126"/>
        <v/>
      </c>
      <c r="AK586" s="40" t="str">
        <f>IF(R586="RECETTE","",IF(R586="PRINCIPAL AUTEUR",IF(OR(S586="",T586="",V586="",W586="",S586=0),"",IFERROR(IF(OR(VLOOKUP(UPPER(TRIM(SUBSTITUTE(T586,CHAR(160)," "))),AP4:AS49,2,FALSE)&lt;&gt;VLOOKUP(UPPER(TRIM(SUBSTITUTE(W586,CHAR(160)," "))),AP4:AS49,2,FALSE),AND(VLOOKUP(UPPER(TRIM(SUBSTITUTE(T586,CHAR(160)," "))),AP4:AS49,2,FALSE)="AUTRE",UPPER(TRIM(SUBSTITUTE(T586,CHAR(160)," ")))&lt;&gt;UPPER(TRIM(SUBSTITUTE(W586,CHAR(160)," "))))),"",(V586*VLOOKUP(UPPER(TRIM(SUBSTITUTE(W586,CHAR(160)," "))),AP4:AS49,3,FALSE))/(S586*VLOOKUP(UPPER(TRIM(SUBSTITUTE(T586,CHAR(160)," "))),AP4:AS49,3,FALSE))),"")),IFERROR(AK585,"")))</f>
        <v/>
      </c>
      <c r="AL586" s="40" t="str">
        <f t="shared" si="127"/>
        <v/>
      </c>
      <c r="AM586" s="50">
        <f t="shared" si="128"/>
        <v>0</v>
      </c>
      <c r="AN586" s="1"/>
      <c r="AO586" s="1"/>
      <c r="AP586" s="64" t="s">
        <v>443</v>
      </c>
      <c r="AQ586" s="1"/>
      <c r="AR586" s="1"/>
      <c r="AS586" s="1"/>
      <c r="BJ586" s="229">
        <v>1</v>
      </c>
    </row>
    <row r="587" spans="2:62" ht="20.100000000000001" customHeight="1" x14ac:dyDescent="0.25">
      <c r="B587" s="178">
        <f t="shared" si="117"/>
        <v>0</v>
      </c>
      <c r="C587" s="156"/>
      <c r="D587" s="157"/>
      <c r="E587" s="157"/>
      <c r="F587" s="157"/>
      <c r="G587" s="157"/>
      <c r="H587" s="157"/>
      <c r="I587" s="158"/>
      <c r="K587" s="255" t="str">
        <f t="shared" si="118"/>
        <v>►</v>
      </c>
      <c r="L587" s="341"/>
      <c r="M587" s="341"/>
      <c r="N587" s="341"/>
      <c r="O587" s="341"/>
      <c r="P587" s="341"/>
      <c r="Q587" s="1"/>
      <c r="R587" s="1"/>
      <c r="S587" s="77"/>
      <c r="T587" s="77"/>
      <c r="U587" s="77"/>
      <c r="V587" s="77"/>
      <c r="W587" s="1"/>
      <c r="X587" s="46" t="str">
        <f t="shared" si="122"/>
        <v/>
      </c>
      <c r="Y587" s="46" t="str">
        <f>IF(NOT(AND(LEFT(R587,1)="L",R587&lt;&gt;"LIGNE")),"",IF(UPPER(TRIM(W587))="QS","Qt. suffisante",IF(AJ587="","",IF(AF587="MASSE",IF(AJ587&gt;=1,"Kg","g"),IF(AF587="VOLUME",IF(AJ587&gt;=1,"L","cl"),IFERROR(VLOOKUP(UPPER(TRIM(V587)),AP4:AS49,4,FALSE),V587))))))</f>
        <v/>
      </c>
      <c r="Z587" s="78" t="str">
        <f t="shared" si="123"/>
        <v/>
      </c>
      <c r="AA587" s="45" t="str">
        <f>IF(NOT(AND(LEFT(R587,1)="L",R587&lt;&gt;"LIGNE")),"",IF(UPPER(TRIM(W587))="QS","Qt. suffisante",IF(AI587="","",IF(AF587="MASSE",IF(AI587&gt;=1,"Kg","g"),IF(AF587="VOLUME",IF(AI587&gt;=1,"L","cl"),IFERROR(VLOOKUP(UPPER(TRIM(V587)),AP4:AS49,4,FALSE),V587))))))</f>
        <v/>
      </c>
      <c r="AB587" s="47" t="str">
        <f t="shared" si="119"/>
        <v/>
      </c>
      <c r="AC587" s="47" t="str">
        <f t="shared" si="120"/>
        <v/>
      </c>
      <c r="AD587" s="47" t="str">
        <f t="shared" si="124"/>
        <v/>
      </c>
      <c r="AE587" s="1"/>
      <c r="AF587" s="48" t="str">
        <f>IF(NOT(AND(LEFT(R587,1)="L",R587&lt;&gt;"LIGNE")),"",IFERROR(VLOOKUP(UPPER(TRIM(V587)),AP4:AS49,2,FALSE),""))</f>
        <v/>
      </c>
      <c r="AG587" s="49" t="str">
        <f>IF(NOT(AND(LEFT(R587,1)="L",R587&lt;&gt;"LIGNE")),"",IFERROR(VLOOKUP(UPPER(TRIM(V587)),AP4:AS49,3,FALSE),""))</f>
        <v/>
      </c>
      <c r="AH587" s="49" t="str">
        <f t="shared" si="121"/>
        <v/>
      </c>
      <c r="AI587" s="49" t="str">
        <f t="shared" si="125"/>
        <v/>
      </c>
      <c r="AJ587" s="49" t="str">
        <f t="shared" si="126"/>
        <v/>
      </c>
      <c r="AK587" s="40" t="str">
        <f>IF(R587="RECETTE","",IF(R587="PRINCIPAL AUTEUR",IF(OR(S587="",T587="",V587="",W587="",S587=0),"",IFERROR(IF(OR(VLOOKUP(UPPER(TRIM(SUBSTITUTE(T587,CHAR(160)," "))),AP4:AS49,2,FALSE)&lt;&gt;VLOOKUP(UPPER(TRIM(SUBSTITUTE(W587,CHAR(160)," "))),AP4:AS49,2,FALSE),AND(VLOOKUP(UPPER(TRIM(SUBSTITUTE(T587,CHAR(160)," "))),AP4:AS49,2,FALSE)="AUTRE",UPPER(TRIM(SUBSTITUTE(T587,CHAR(160)," ")))&lt;&gt;UPPER(TRIM(SUBSTITUTE(W587,CHAR(160)," "))))),"",(V587*VLOOKUP(UPPER(TRIM(SUBSTITUTE(W587,CHAR(160)," "))),AP4:AS49,3,FALSE))/(S587*VLOOKUP(UPPER(TRIM(SUBSTITUTE(T587,CHAR(160)," "))),AP4:AS49,3,FALSE))),"")),IFERROR(AK586,"")))</f>
        <v/>
      </c>
      <c r="AL587" s="40" t="str">
        <f t="shared" si="127"/>
        <v/>
      </c>
      <c r="AM587" s="50">
        <f t="shared" si="128"/>
        <v>0</v>
      </c>
      <c r="AN587" s="1"/>
      <c r="AO587" s="1"/>
      <c r="AP587" s="64" t="s">
        <v>367</v>
      </c>
      <c r="AQ587" s="1"/>
      <c r="AR587" s="1"/>
      <c r="AS587" s="1"/>
      <c r="BJ587" s="229">
        <v>1</v>
      </c>
    </row>
    <row r="588" spans="2:62" ht="20.100000000000001" customHeight="1" x14ac:dyDescent="0.25">
      <c r="B588" s="178">
        <f t="shared" si="117"/>
        <v>0</v>
      </c>
      <c r="C588" s="156"/>
      <c r="D588" s="157"/>
      <c r="E588" s="157"/>
      <c r="F588" s="157"/>
      <c r="G588" s="157"/>
      <c r="H588" s="157"/>
      <c r="I588" s="158"/>
      <c r="K588" s="255" t="str">
        <f t="shared" si="118"/>
        <v>►</v>
      </c>
      <c r="L588" s="341"/>
      <c r="M588" s="341"/>
      <c r="N588" s="341"/>
      <c r="O588" s="341"/>
      <c r="P588" s="341"/>
      <c r="Q588" s="1"/>
      <c r="R588" s="1"/>
      <c r="S588" s="77"/>
      <c r="T588" s="77"/>
      <c r="U588" s="77"/>
      <c r="V588" s="77"/>
      <c r="W588" s="1"/>
      <c r="X588" s="46" t="str">
        <f t="shared" si="122"/>
        <v/>
      </c>
      <c r="Y588" s="46" t="str">
        <f>IF(NOT(AND(LEFT(R588,1)="L",R588&lt;&gt;"LIGNE")),"",IF(UPPER(TRIM(W588))="QS","Qt. suffisante",IF(AJ588="","",IF(AF588="MASSE",IF(AJ588&gt;=1,"Kg","g"),IF(AF588="VOLUME",IF(AJ588&gt;=1,"L","cl"),IFERROR(VLOOKUP(UPPER(TRIM(V588)),AP4:AS49,4,FALSE),V588))))))</f>
        <v/>
      </c>
      <c r="Z588" s="78" t="str">
        <f t="shared" si="123"/>
        <v/>
      </c>
      <c r="AA588" s="45" t="str">
        <f>IF(NOT(AND(LEFT(R588,1)="L",R588&lt;&gt;"LIGNE")),"",IF(UPPER(TRIM(W588))="QS","Qt. suffisante",IF(AI588="","",IF(AF588="MASSE",IF(AI588&gt;=1,"Kg","g"),IF(AF588="VOLUME",IF(AI588&gt;=1,"L","cl"),IFERROR(VLOOKUP(UPPER(TRIM(V588)),AP4:AS49,4,FALSE),V588))))))</f>
        <v/>
      </c>
      <c r="AB588" s="47" t="str">
        <f t="shared" si="119"/>
        <v/>
      </c>
      <c r="AC588" s="47" t="str">
        <f t="shared" si="120"/>
        <v/>
      </c>
      <c r="AD588" s="47" t="str">
        <f t="shared" si="124"/>
        <v/>
      </c>
      <c r="AE588" s="1"/>
      <c r="AF588" s="48" t="str">
        <f>IF(NOT(AND(LEFT(R588,1)="L",R588&lt;&gt;"LIGNE")),"",IFERROR(VLOOKUP(UPPER(TRIM(V588)),AP4:AS49,2,FALSE),""))</f>
        <v/>
      </c>
      <c r="AG588" s="49" t="str">
        <f>IF(NOT(AND(LEFT(R588,1)="L",R588&lt;&gt;"LIGNE")),"",IFERROR(VLOOKUP(UPPER(TRIM(V588)),AP4:AS49,3,FALSE),""))</f>
        <v/>
      </c>
      <c r="AH588" s="49" t="str">
        <f t="shared" si="121"/>
        <v/>
      </c>
      <c r="AI588" s="49" t="str">
        <f t="shared" si="125"/>
        <v/>
      </c>
      <c r="AJ588" s="49" t="str">
        <f t="shared" si="126"/>
        <v/>
      </c>
      <c r="AK588" s="40" t="str">
        <f>IF(R588="RECETTE","",IF(R588="PRINCIPAL AUTEUR",IF(OR(S588="",T588="",V588="",W588="",S588=0),"",IFERROR(IF(OR(VLOOKUP(UPPER(TRIM(SUBSTITUTE(T588,CHAR(160)," "))),AP4:AS49,2,FALSE)&lt;&gt;VLOOKUP(UPPER(TRIM(SUBSTITUTE(W588,CHAR(160)," "))),AP4:AS49,2,FALSE),AND(VLOOKUP(UPPER(TRIM(SUBSTITUTE(T588,CHAR(160)," "))),AP4:AS49,2,FALSE)="AUTRE",UPPER(TRIM(SUBSTITUTE(T588,CHAR(160)," ")))&lt;&gt;UPPER(TRIM(SUBSTITUTE(W588,CHAR(160)," "))))),"",(V588*VLOOKUP(UPPER(TRIM(SUBSTITUTE(W588,CHAR(160)," "))),AP4:AS49,3,FALSE))/(S588*VLOOKUP(UPPER(TRIM(SUBSTITUTE(T588,CHAR(160)," "))),AP4:AS49,3,FALSE))),"")),IFERROR(AK587,"")))</f>
        <v/>
      </c>
      <c r="AL588" s="40" t="str">
        <f t="shared" si="127"/>
        <v/>
      </c>
      <c r="AM588" s="50">
        <f t="shared" si="128"/>
        <v>0</v>
      </c>
      <c r="AN588" s="1"/>
      <c r="AO588" s="1"/>
      <c r="AP588" s="65" t="s">
        <v>444</v>
      </c>
      <c r="AQ588" s="1"/>
      <c r="AR588" s="1"/>
      <c r="AS588" s="1"/>
      <c r="BJ588" s="229">
        <v>1</v>
      </c>
    </row>
    <row r="589" spans="2:62" ht="20.100000000000001" customHeight="1" x14ac:dyDescent="0.25">
      <c r="B589" s="178">
        <f t="shared" si="117"/>
        <v>0</v>
      </c>
      <c r="C589" s="156"/>
      <c r="D589" s="157"/>
      <c r="E589" s="157"/>
      <c r="F589" s="157"/>
      <c r="G589" s="157"/>
      <c r="H589" s="157"/>
      <c r="I589" s="158"/>
      <c r="K589" s="255" t="str">
        <f t="shared" si="118"/>
        <v>►</v>
      </c>
      <c r="L589" s="341"/>
      <c r="M589" s="341"/>
      <c r="N589" s="341"/>
      <c r="O589" s="341"/>
      <c r="P589" s="341"/>
      <c r="Q589" s="1"/>
      <c r="R589" s="1"/>
      <c r="S589" s="77"/>
      <c r="T589" s="77"/>
      <c r="U589" s="77"/>
      <c r="V589" s="77"/>
      <c r="W589" s="1"/>
      <c r="X589" s="46" t="str">
        <f t="shared" si="122"/>
        <v/>
      </c>
      <c r="Y589" s="46" t="str">
        <f>IF(NOT(AND(LEFT(R589,1)="L",R589&lt;&gt;"LIGNE")),"",IF(UPPER(TRIM(W589))="QS","Qt. suffisante",IF(AJ589="","",IF(AF589="MASSE",IF(AJ589&gt;=1,"Kg","g"),IF(AF589="VOLUME",IF(AJ589&gt;=1,"L","cl"),IFERROR(VLOOKUP(UPPER(TRIM(V589)),AP4:AS49,4,FALSE),V589))))))</f>
        <v/>
      </c>
      <c r="Z589" s="78" t="str">
        <f t="shared" si="123"/>
        <v/>
      </c>
      <c r="AA589" s="45" t="str">
        <f>IF(NOT(AND(LEFT(R589,1)="L",R589&lt;&gt;"LIGNE")),"",IF(UPPER(TRIM(W589))="QS","Qt. suffisante",IF(AI589="","",IF(AF589="MASSE",IF(AI589&gt;=1,"Kg","g"),IF(AF589="VOLUME",IF(AI589&gt;=1,"L","cl"),IFERROR(VLOOKUP(UPPER(TRIM(V589)),AP4:AS49,4,FALSE),V589))))))</f>
        <v/>
      </c>
      <c r="AB589" s="47" t="str">
        <f t="shared" si="119"/>
        <v/>
      </c>
      <c r="AC589" s="47" t="str">
        <f t="shared" si="120"/>
        <v/>
      </c>
      <c r="AD589" s="47" t="str">
        <f t="shared" si="124"/>
        <v/>
      </c>
      <c r="AE589" s="1"/>
      <c r="AF589" s="48" t="str">
        <f>IF(NOT(AND(LEFT(R589,1)="L",R589&lt;&gt;"LIGNE")),"",IFERROR(VLOOKUP(UPPER(TRIM(V589)),AP4:AS49,2,FALSE),""))</f>
        <v/>
      </c>
      <c r="AG589" s="49" t="str">
        <f>IF(NOT(AND(LEFT(R589,1)="L",R589&lt;&gt;"LIGNE")),"",IFERROR(VLOOKUP(UPPER(TRIM(V589)),AP4:AS49,3,FALSE),""))</f>
        <v/>
      </c>
      <c r="AH589" s="49" t="str">
        <f t="shared" si="121"/>
        <v/>
      </c>
      <c r="AI589" s="49" t="str">
        <f t="shared" si="125"/>
        <v/>
      </c>
      <c r="AJ589" s="49" t="str">
        <f t="shared" si="126"/>
        <v/>
      </c>
      <c r="AK589" s="40" t="str">
        <f>IF(R589="RECETTE","",IF(R589="PRINCIPAL AUTEUR",IF(OR(S589="",T589="",V589="",W589="",S589=0),"",IFERROR(IF(OR(VLOOKUP(UPPER(TRIM(SUBSTITUTE(T589,CHAR(160)," "))),AP4:AS49,2,FALSE)&lt;&gt;VLOOKUP(UPPER(TRIM(SUBSTITUTE(W589,CHAR(160)," "))),AP4:AS49,2,FALSE),AND(VLOOKUP(UPPER(TRIM(SUBSTITUTE(T589,CHAR(160)," "))),AP4:AS49,2,FALSE)="AUTRE",UPPER(TRIM(SUBSTITUTE(T589,CHAR(160)," ")))&lt;&gt;UPPER(TRIM(SUBSTITUTE(W589,CHAR(160)," "))))),"",(V589*VLOOKUP(UPPER(TRIM(SUBSTITUTE(W589,CHAR(160)," "))),AP4:AS49,3,FALSE))/(S589*VLOOKUP(UPPER(TRIM(SUBSTITUTE(T589,CHAR(160)," "))),AP4:AS49,3,FALSE))),"")),IFERROR(AK588,"")))</f>
        <v/>
      </c>
      <c r="AL589" s="40" t="str">
        <f t="shared" si="127"/>
        <v/>
      </c>
      <c r="AM589" s="50">
        <f t="shared" si="128"/>
        <v>0</v>
      </c>
      <c r="AN589" s="1"/>
      <c r="AO589" s="1"/>
      <c r="AP589" s="60" t="s">
        <v>62</v>
      </c>
      <c r="AQ589" s="1"/>
      <c r="AR589" s="1"/>
      <c r="AS589" s="1"/>
      <c r="BJ589" s="229">
        <v>1</v>
      </c>
    </row>
    <row r="590" spans="2:62" ht="20.100000000000001" customHeight="1" x14ac:dyDescent="0.25">
      <c r="B590" s="178">
        <f t="shared" si="117"/>
        <v>0</v>
      </c>
      <c r="C590" s="156"/>
      <c r="D590" s="157"/>
      <c r="E590" s="157"/>
      <c r="F590" s="157"/>
      <c r="G590" s="157"/>
      <c r="H590" s="157"/>
      <c r="I590" s="158"/>
      <c r="K590" s="255" t="str">
        <f t="shared" si="118"/>
        <v>►</v>
      </c>
      <c r="L590" s="341"/>
      <c r="M590" s="341"/>
      <c r="N590" s="341"/>
      <c r="O590" s="341"/>
      <c r="P590" s="341"/>
      <c r="Q590" s="1"/>
      <c r="R590" s="1"/>
      <c r="S590" s="77"/>
      <c r="T590" s="77"/>
      <c r="U590" s="77"/>
      <c r="V590" s="77"/>
      <c r="W590" s="1"/>
      <c r="X590" s="46" t="str">
        <f t="shared" si="122"/>
        <v/>
      </c>
      <c r="Y590" s="46" t="str">
        <f>IF(NOT(AND(LEFT(R590,1)="L",R590&lt;&gt;"LIGNE")),"",IF(UPPER(TRIM(W590))="QS","Qt. suffisante",IF(AJ590="","",IF(AF590="MASSE",IF(AJ590&gt;=1,"Kg","g"),IF(AF590="VOLUME",IF(AJ590&gt;=1,"L","cl"),IFERROR(VLOOKUP(UPPER(TRIM(V590)),AP4:AS49,4,FALSE),V590))))))</f>
        <v/>
      </c>
      <c r="Z590" s="78" t="str">
        <f t="shared" si="123"/>
        <v/>
      </c>
      <c r="AA590" s="45" t="str">
        <f>IF(NOT(AND(LEFT(R590,1)="L",R590&lt;&gt;"LIGNE")),"",IF(UPPER(TRIM(W590))="QS","Qt. suffisante",IF(AI590="","",IF(AF590="MASSE",IF(AI590&gt;=1,"Kg","g"),IF(AF590="VOLUME",IF(AI590&gt;=1,"L","cl"),IFERROR(VLOOKUP(UPPER(TRIM(V590)),AP4:AS49,4,FALSE),V590))))))</f>
        <v/>
      </c>
      <c r="AB590" s="47" t="str">
        <f t="shared" si="119"/>
        <v/>
      </c>
      <c r="AC590" s="47" t="str">
        <f t="shared" si="120"/>
        <v/>
      </c>
      <c r="AD590" s="47" t="str">
        <f t="shared" si="124"/>
        <v/>
      </c>
      <c r="AE590" s="1"/>
      <c r="AF590" s="48" t="str">
        <f>IF(NOT(AND(LEFT(R590,1)="L",R590&lt;&gt;"LIGNE")),"",IFERROR(VLOOKUP(UPPER(TRIM(V590)),AP4:AS49,2,FALSE),""))</f>
        <v/>
      </c>
      <c r="AG590" s="49" t="str">
        <f>IF(NOT(AND(LEFT(R590,1)="L",R590&lt;&gt;"LIGNE")),"",IFERROR(VLOOKUP(UPPER(TRIM(V590)),AP4:AS49,3,FALSE),""))</f>
        <v/>
      </c>
      <c r="AH590" s="49" t="str">
        <f t="shared" si="121"/>
        <v/>
      </c>
      <c r="AI590" s="49" t="str">
        <f t="shared" si="125"/>
        <v/>
      </c>
      <c r="AJ590" s="49" t="str">
        <f t="shared" si="126"/>
        <v/>
      </c>
      <c r="AK590" s="40" t="str">
        <f>IF(R590="RECETTE","",IF(R590="PRINCIPAL AUTEUR",IF(OR(S590="",T590="",V590="",W590="",S590=0),"",IFERROR(IF(OR(VLOOKUP(UPPER(TRIM(SUBSTITUTE(T590,CHAR(160)," "))),AP4:AS49,2,FALSE)&lt;&gt;VLOOKUP(UPPER(TRIM(SUBSTITUTE(W590,CHAR(160)," "))),AP4:AS49,2,FALSE),AND(VLOOKUP(UPPER(TRIM(SUBSTITUTE(T590,CHAR(160)," "))),AP4:AS49,2,FALSE)="AUTRE",UPPER(TRIM(SUBSTITUTE(T590,CHAR(160)," ")))&lt;&gt;UPPER(TRIM(SUBSTITUTE(W590,CHAR(160)," "))))),"",(V590*VLOOKUP(UPPER(TRIM(SUBSTITUTE(W590,CHAR(160)," "))),AP4:AS49,3,FALSE))/(S590*VLOOKUP(UPPER(TRIM(SUBSTITUTE(T590,CHAR(160)," "))),AP4:AS49,3,FALSE))),"")),IFERROR(AK589,"")))</f>
        <v/>
      </c>
      <c r="AL590" s="40" t="str">
        <f t="shared" si="127"/>
        <v/>
      </c>
      <c r="AM590" s="50">
        <f t="shared" si="128"/>
        <v>0</v>
      </c>
      <c r="AN590" s="1"/>
      <c r="AO590" s="1"/>
      <c r="AP590" s="65" t="s">
        <v>445</v>
      </c>
      <c r="AQ590" s="1"/>
      <c r="AR590" s="1"/>
      <c r="AS590" s="1"/>
      <c r="BJ590" s="229">
        <v>1</v>
      </c>
    </row>
    <row r="591" spans="2:62" ht="20.100000000000001" customHeight="1" x14ac:dyDescent="0.25">
      <c r="B591" s="178">
        <f t="shared" si="117"/>
        <v>0</v>
      </c>
      <c r="C591" s="156"/>
      <c r="D591" s="157"/>
      <c r="E591" s="157"/>
      <c r="F591" s="157"/>
      <c r="G591" s="157"/>
      <c r="H591" s="157"/>
      <c r="I591" s="158"/>
      <c r="K591" s="255" t="str">
        <f t="shared" si="118"/>
        <v>►</v>
      </c>
      <c r="L591" s="341"/>
      <c r="M591" s="341"/>
      <c r="N591" s="341"/>
      <c r="O591" s="341"/>
      <c r="P591" s="341"/>
      <c r="Q591" s="1"/>
      <c r="R591" s="1"/>
      <c r="S591" s="77"/>
      <c r="T591" s="77"/>
      <c r="U591" s="77"/>
      <c r="V591" s="77"/>
      <c r="W591" s="1"/>
      <c r="X591" s="46" t="str">
        <f t="shared" si="122"/>
        <v/>
      </c>
      <c r="Y591" s="46" t="str">
        <f>IF(NOT(AND(LEFT(R591,1)="L",R591&lt;&gt;"LIGNE")),"",IF(UPPER(TRIM(W591))="QS","Qt. suffisante",IF(AJ591="","",IF(AF591="MASSE",IF(AJ591&gt;=1,"Kg","g"),IF(AF591="VOLUME",IF(AJ591&gt;=1,"L","cl"),IFERROR(VLOOKUP(UPPER(TRIM(V591)),AP4:AS49,4,FALSE),V591))))))</f>
        <v/>
      </c>
      <c r="Z591" s="78" t="str">
        <f t="shared" si="123"/>
        <v/>
      </c>
      <c r="AA591" s="45" t="str">
        <f>IF(NOT(AND(LEFT(R591,1)="L",R591&lt;&gt;"LIGNE")),"",IF(UPPER(TRIM(W591))="QS","Qt. suffisante",IF(AI591="","",IF(AF591="MASSE",IF(AI591&gt;=1,"Kg","g"),IF(AF591="VOLUME",IF(AI591&gt;=1,"L","cl"),IFERROR(VLOOKUP(UPPER(TRIM(V591)),AP4:AS49,4,FALSE),V591))))))</f>
        <v/>
      </c>
      <c r="AB591" s="47" t="str">
        <f t="shared" si="119"/>
        <v/>
      </c>
      <c r="AC591" s="47" t="str">
        <f t="shared" si="120"/>
        <v/>
      </c>
      <c r="AD591" s="47" t="str">
        <f t="shared" si="124"/>
        <v/>
      </c>
      <c r="AE591" s="1"/>
      <c r="AF591" s="48" t="str">
        <f>IF(NOT(AND(LEFT(R591,1)="L",R591&lt;&gt;"LIGNE")),"",IFERROR(VLOOKUP(UPPER(TRIM(V591)),AP4:AS49,2,FALSE),""))</f>
        <v/>
      </c>
      <c r="AG591" s="49" t="str">
        <f>IF(NOT(AND(LEFT(R591,1)="L",R591&lt;&gt;"LIGNE")),"",IFERROR(VLOOKUP(UPPER(TRIM(V591)),AP4:AS49,3,FALSE),""))</f>
        <v/>
      </c>
      <c r="AH591" s="49" t="str">
        <f t="shared" si="121"/>
        <v/>
      </c>
      <c r="AI591" s="49" t="str">
        <f t="shared" si="125"/>
        <v/>
      </c>
      <c r="AJ591" s="49" t="str">
        <f t="shared" si="126"/>
        <v/>
      </c>
      <c r="AK591" s="40" t="str">
        <f>IF(R591="RECETTE","",IF(R591="PRINCIPAL AUTEUR",IF(OR(S591="",T591="",V591="",W591="",S591=0),"",IFERROR(IF(OR(VLOOKUP(UPPER(TRIM(SUBSTITUTE(T591,CHAR(160)," "))),AP4:AS49,2,FALSE)&lt;&gt;VLOOKUP(UPPER(TRIM(SUBSTITUTE(W591,CHAR(160)," "))),AP4:AS49,2,FALSE),AND(VLOOKUP(UPPER(TRIM(SUBSTITUTE(T591,CHAR(160)," "))),AP4:AS49,2,FALSE)="AUTRE",UPPER(TRIM(SUBSTITUTE(T591,CHAR(160)," ")))&lt;&gt;UPPER(TRIM(SUBSTITUTE(W591,CHAR(160)," "))))),"",(V591*VLOOKUP(UPPER(TRIM(SUBSTITUTE(W591,CHAR(160)," "))),AP4:AS49,3,FALSE))/(S591*VLOOKUP(UPPER(TRIM(SUBSTITUTE(T591,CHAR(160)," "))),AP4:AS49,3,FALSE))),"")),IFERROR(AK590,"")))</f>
        <v/>
      </c>
      <c r="AL591" s="40" t="str">
        <f t="shared" si="127"/>
        <v/>
      </c>
      <c r="AM591" s="50">
        <f t="shared" si="128"/>
        <v>0</v>
      </c>
      <c r="AN591" s="1"/>
      <c r="AO591" s="1"/>
      <c r="AP591" s="65" t="s">
        <v>446</v>
      </c>
      <c r="AQ591" s="1"/>
      <c r="AR591" s="1"/>
      <c r="AS591" s="1"/>
      <c r="BJ591" s="229">
        <v>1</v>
      </c>
    </row>
    <row r="592" spans="2:62" ht="20.100000000000001" customHeight="1" x14ac:dyDescent="0.25">
      <c r="B592" s="178">
        <f t="shared" si="117"/>
        <v>0</v>
      </c>
      <c r="C592" s="156"/>
      <c r="D592" s="157"/>
      <c r="E592" s="157"/>
      <c r="F592" s="157"/>
      <c r="G592" s="157"/>
      <c r="H592" s="157"/>
      <c r="I592" s="158"/>
      <c r="K592" s="255" t="str">
        <f t="shared" si="118"/>
        <v>►</v>
      </c>
      <c r="L592" s="341"/>
      <c r="M592" s="341"/>
      <c r="N592" s="341"/>
      <c r="O592" s="341"/>
      <c r="P592" s="341"/>
      <c r="Q592" s="1"/>
      <c r="R592" s="1"/>
      <c r="S592" s="77"/>
      <c r="T592" s="77"/>
      <c r="U592" s="77"/>
      <c r="V592" s="77"/>
      <c r="W592" s="1"/>
      <c r="X592" s="46" t="str">
        <f t="shared" si="122"/>
        <v/>
      </c>
      <c r="Y592" s="46" t="str">
        <f>IF(NOT(AND(LEFT(R592,1)="L",R592&lt;&gt;"LIGNE")),"",IF(UPPER(TRIM(W592))="QS","Qt. suffisante",IF(AJ592="","",IF(AF592="MASSE",IF(AJ592&gt;=1,"Kg","g"),IF(AF592="VOLUME",IF(AJ592&gt;=1,"L","cl"),IFERROR(VLOOKUP(UPPER(TRIM(V592)),AP4:AS49,4,FALSE),V592))))))</f>
        <v/>
      </c>
      <c r="Z592" s="78" t="str">
        <f t="shared" si="123"/>
        <v/>
      </c>
      <c r="AA592" s="45" t="str">
        <f>IF(NOT(AND(LEFT(R592,1)="L",R592&lt;&gt;"LIGNE")),"",IF(UPPER(TRIM(W592))="QS","Qt. suffisante",IF(AI592="","",IF(AF592="MASSE",IF(AI592&gt;=1,"Kg","g"),IF(AF592="VOLUME",IF(AI592&gt;=1,"L","cl"),IFERROR(VLOOKUP(UPPER(TRIM(V592)),AP4:AS49,4,FALSE),V592))))))</f>
        <v/>
      </c>
      <c r="AB592" s="47" t="str">
        <f t="shared" si="119"/>
        <v/>
      </c>
      <c r="AC592" s="47" t="str">
        <f t="shared" si="120"/>
        <v/>
      </c>
      <c r="AD592" s="47" t="str">
        <f t="shared" si="124"/>
        <v/>
      </c>
      <c r="AE592" s="1"/>
      <c r="AF592" s="48" t="str">
        <f>IF(NOT(AND(LEFT(R592,1)="L",R592&lt;&gt;"LIGNE")),"",IFERROR(VLOOKUP(UPPER(TRIM(V592)),AP4:AS49,2,FALSE),""))</f>
        <v/>
      </c>
      <c r="AG592" s="49" t="str">
        <f>IF(NOT(AND(LEFT(R592,1)="L",R592&lt;&gt;"LIGNE")),"",IFERROR(VLOOKUP(UPPER(TRIM(V592)),AP4:AS49,3,FALSE),""))</f>
        <v/>
      </c>
      <c r="AH592" s="49" t="str">
        <f t="shared" si="121"/>
        <v/>
      </c>
      <c r="AI592" s="49" t="str">
        <f t="shared" si="125"/>
        <v/>
      </c>
      <c r="AJ592" s="49" t="str">
        <f t="shared" si="126"/>
        <v/>
      </c>
      <c r="AK592" s="40" t="str">
        <f>IF(R592="RECETTE","",IF(R592="PRINCIPAL AUTEUR",IF(OR(S592="",T592="",V592="",W592="",S592=0),"",IFERROR(IF(OR(VLOOKUP(UPPER(TRIM(SUBSTITUTE(T592,CHAR(160)," "))),AP4:AS49,2,FALSE)&lt;&gt;VLOOKUP(UPPER(TRIM(SUBSTITUTE(W592,CHAR(160)," "))),AP4:AS49,2,FALSE),AND(VLOOKUP(UPPER(TRIM(SUBSTITUTE(T592,CHAR(160)," "))),AP4:AS49,2,FALSE)="AUTRE",UPPER(TRIM(SUBSTITUTE(T592,CHAR(160)," ")))&lt;&gt;UPPER(TRIM(SUBSTITUTE(W592,CHAR(160)," "))))),"",(V592*VLOOKUP(UPPER(TRIM(SUBSTITUTE(W592,CHAR(160)," "))),AP4:AS49,3,FALSE))/(S592*VLOOKUP(UPPER(TRIM(SUBSTITUTE(T592,CHAR(160)," "))),AP4:AS49,3,FALSE))),"")),IFERROR(AK591,"")))</f>
        <v/>
      </c>
      <c r="AL592" s="40" t="str">
        <f t="shared" si="127"/>
        <v/>
      </c>
      <c r="AM592" s="50">
        <f t="shared" si="128"/>
        <v>0</v>
      </c>
      <c r="AN592" s="1"/>
      <c r="AO592" s="1"/>
      <c r="AP592" s="65" t="s">
        <v>447</v>
      </c>
      <c r="AQ592" s="1"/>
      <c r="AR592" s="1"/>
      <c r="AS592" s="1"/>
      <c r="BJ592" s="229">
        <v>1</v>
      </c>
    </row>
    <row r="593" spans="2:62" ht="20.100000000000001" customHeight="1" x14ac:dyDescent="0.25">
      <c r="B593" s="178">
        <f t="shared" si="117"/>
        <v>0</v>
      </c>
      <c r="C593" s="156"/>
      <c r="D593" s="157"/>
      <c r="E593" s="157"/>
      <c r="F593" s="157"/>
      <c r="G593" s="157"/>
      <c r="H593" s="157"/>
      <c r="I593" s="158"/>
      <c r="K593" s="255" t="str">
        <f t="shared" si="118"/>
        <v>►</v>
      </c>
      <c r="L593" s="341"/>
      <c r="M593" s="341"/>
      <c r="N593" s="341"/>
      <c r="O593" s="341"/>
      <c r="P593" s="341"/>
      <c r="Q593" s="1"/>
      <c r="R593" s="1"/>
      <c r="S593" s="77"/>
      <c r="T593" s="77"/>
      <c r="U593" s="77"/>
      <c r="V593" s="77"/>
      <c r="W593" s="1"/>
      <c r="X593" s="46" t="str">
        <f t="shared" si="122"/>
        <v/>
      </c>
      <c r="Y593" s="46" t="str">
        <f>IF(NOT(AND(LEFT(R593,1)="L",R593&lt;&gt;"LIGNE")),"",IF(UPPER(TRIM(W593))="QS","Qt. suffisante",IF(AJ593="","",IF(AF593="MASSE",IF(AJ593&gt;=1,"Kg","g"),IF(AF593="VOLUME",IF(AJ593&gt;=1,"L","cl"),IFERROR(VLOOKUP(UPPER(TRIM(V593)),AP4:AS49,4,FALSE),V593))))))</f>
        <v/>
      </c>
      <c r="Z593" s="78" t="str">
        <f t="shared" si="123"/>
        <v/>
      </c>
      <c r="AA593" s="45" t="str">
        <f>IF(NOT(AND(LEFT(R593,1)="L",R593&lt;&gt;"LIGNE")),"",IF(UPPER(TRIM(W593))="QS","Qt. suffisante",IF(AI593="","",IF(AF593="MASSE",IF(AI593&gt;=1,"Kg","g"),IF(AF593="VOLUME",IF(AI593&gt;=1,"L","cl"),IFERROR(VLOOKUP(UPPER(TRIM(V593)),AP4:AS49,4,FALSE),V593))))))</f>
        <v/>
      </c>
      <c r="AB593" s="47" t="str">
        <f t="shared" si="119"/>
        <v/>
      </c>
      <c r="AC593" s="47" t="str">
        <f t="shared" si="120"/>
        <v/>
      </c>
      <c r="AD593" s="47" t="str">
        <f t="shared" si="124"/>
        <v/>
      </c>
      <c r="AE593" s="1"/>
      <c r="AF593" s="48" t="str">
        <f>IF(NOT(AND(LEFT(R593,1)="L",R593&lt;&gt;"LIGNE")),"",IFERROR(VLOOKUP(UPPER(TRIM(V593)),AP4:AS49,2,FALSE),""))</f>
        <v/>
      </c>
      <c r="AG593" s="49" t="str">
        <f>IF(NOT(AND(LEFT(R593,1)="L",R593&lt;&gt;"LIGNE")),"",IFERROR(VLOOKUP(UPPER(TRIM(V593)),AP4:AS49,3,FALSE),""))</f>
        <v/>
      </c>
      <c r="AH593" s="49" t="str">
        <f t="shared" si="121"/>
        <v/>
      </c>
      <c r="AI593" s="49" t="str">
        <f t="shared" si="125"/>
        <v/>
      </c>
      <c r="AJ593" s="49" t="str">
        <f t="shared" si="126"/>
        <v/>
      </c>
      <c r="AK593" s="40" t="str">
        <f>IF(R593="RECETTE","",IF(R593="PRINCIPAL AUTEUR",IF(OR(S593="",T593="",V593="",W593="",S593=0),"",IFERROR(IF(OR(VLOOKUP(UPPER(TRIM(SUBSTITUTE(T593,CHAR(160)," "))),AP4:AS49,2,FALSE)&lt;&gt;VLOOKUP(UPPER(TRIM(SUBSTITUTE(W593,CHAR(160)," "))),AP4:AS49,2,FALSE),AND(VLOOKUP(UPPER(TRIM(SUBSTITUTE(T593,CHAR(160)," "))),AP4:AS49,2,FALSE)="AUTRE",UPPER(TRIM(SUBSTITUTE(T593,CHAR(160)," ")))&lt;&gt;UPPER(TRIM(SUBSTITUTE(W593,CHAR(160)," "))))),"",(V593*VLOOKUP(UPPER(TRIM(SUBSTITUTE(W593,CHAR(160)," "))),AP4:AS49,3,FALSE))/(S593*VLOOKUP(UPPER(TRIM(SUBSTITUTE(T593,CHAR(160)," "))),AP4:AS49,3,FALSE))),"")),IFERROR(AK592,"")))</f>
        <v/>
      </c>
      <c r="AL593" s="40" t="str">
        <f t="shared" si="127"/>
        <v/>
      </c>
      <c r="AM593" s="50">
        <f t="shared" si="128"/>
        <v>0</v>
      </c>
      <c r="AN593" s="1"/>
      <c r="AO593" s="1"/>
      <c r="AP593" s="65" t="s">
        <v>448</v>
      </c>
      <c r="AQ593" s="1"/>
      <c r="AR593" s="1"/>
      <c r="AS593" s="1"/>
      <c r="BJ593" s="229">
        <v>1</v>
      </c>
    </row>
    <row r="594" spans="2:62" ht="20.100000000000001" customHeight="1" x14ac:dyDescent="0.25">
      <c r="B594" s="178">
        <f t="shared" si="117"/>
        <v>0</v>
      </c>
      <c r="C594" s="156"/>
      <c r="D594" s="157"/>
      <c r="E594" s="157"/>
      <c r="F594" s="157"/>
      <c r="G594" s="157"/>
      <c r="H594" s="157"/>
      <c r="I594" s="158"/>
      <c r="K594" s="255" t="str">
        <f t="shared" si="118"/>
        <v>►</v>
      </c>
      <c r="L594" s="341"/>
      <c r="M594" s="341"/>
      <c r="N594" s="341"/>
      <c r="O594" s="341"/>
      <c r="P594" s="341"/>
      <c r="Q594" s="1"/>
      <c r="R594" s="1"/>
      <c r="S594" s="77"/>
      <c r="T594" s="77"/>
      <c r="U594" s="77"/>
      <c r="V594" s="77"/>
      <c r="W594" s="1"/>
      <c r="X594" s="46" t="str">
        <f t="shared" si="122"/>
        <v/>
      </c>
      <c r="Y594" s="46" t="str">
        <f>IF(NOT(AND(LEFT(R594,1)="L",R594&lt;&gt;"LIGNE")),"",IF(UPPER(TRIM(W594))="QS","Qt. suffisante",IF(AJ594="","",IF(AF594="MASSE",IF(AJ594&gt;=1,"Kg","g"),IF(AF594="VOLUME",IF(AJ594&gt;=1,"L","cl"),IFERROR(VLOOKUP(UPPER(TRIM(V594)),AP4:AS49,4,FALSE),V594))))))</f>
        <v/>
      </c>
      <c r="Z594" s="78" t="str">
        <f t="shared" si="123"/>
        <v/>
      </c>
      <c r="AA594" s="45" t="str">
        <f>IF(NOT(AND(LEFT(R594,1)="L",R594&lt;&gt;"LIGNE")),"",IF(UPPER(TRIM(W594))="QS","Qt. suffisante",IF(AI594="","",IF(AF594="MASSE",IF(AI594&gt;=1,"Kg","g"),IF(AF594="VOLUME",IF(AI594&gt;=1,"L","cl"),IFERROR(VLOOKUP(UPPER(TRIM(V594)),AP4:AS49,4,FALSE),V594))))))</f>
        <v/>
      </c>
      <c r="AB594" s="47" t="str">
        <f t="shared" si="119"/>
        <v/>
      </c>
      <c r="AC594" s="47" t="str">
        <f t="shared" si="120"/>
        <v/>
      </c>
      <c r="AD594" s="47" t="str">
        <f t="shared" si="124"/>
        <v/>
      </c>
      <c r="AE594" s="1"/>
      <c r="AF594" s="48" t="str">
        <f>IF(NOT(AND(LEFT(R594,1)="L",R594&lt;&gt;"LIGNE")),"",IFERROR(VLOOKUP(UPPER(TRIM(V594)),AP4:AS49,2,FALSE),""))</f>
        <v/>
      </c>
      <c r="AG594" s="49" t="str">
        <f>IF(NOT(AND(LEFT(R594,1)="L",R594&lt;&gt;"LIGNE")),"",IFERROR(VLOOKUP(UPPER(TRIM(V594)),AP4:AS49,3,FALSE),""))</f>
        <v/>
      </c>
      <c r="AH594" s="49" t="str">
        <f t="shared" si="121"/>
        <v/>
      </c>
      <c r="AI594" s="49" t="str">
        <f t="shared" si="125"/>
        <v/>
      </c>
      <c r="AJ594" s="49" t="str">
        <f t="shared" si="126"/>
        <v/>
      </c>
      <c r="AK594" s="40" t="str">
        <f>IF(R594="RECETTE","",IF(R594="PRINCIPAL AUTEUR",IF(OR(S594="",T594="",V594="",W594="",S594=0),"",IFERROR(IF(OR(VLOOKUP(UPPER(TRIM(SUBSTITUTE(T594,CHAR(160)," "))),AP4:AS49,2,FALSE)&lt;&gt;VLOOKUP(UPPER(TRIM(SUBSTITUTE(W594,CHAR(160)," "))),AP4:AS49,2,FALSE),AND(VLOOKUP(UPPER(TRIM(SUBSTITUTE(T594,CHAR(160)," "))),AP4:AS49,2,FALSE)="AUTRE",UPPER(TRIM(SUBSTITUTE(T594,CHAR(160)," ")))&lt;&gt;UPPER(TRIM(SUBSTITUTE(W594,CHAR(160)," "))))),"",(V594*VLOOKUP(UPPER(TRIM(SUBSTITUTE(W594,CHAR(160)," "))),AP4:AS49,3,FALSE))/(S594*VLOOKUP(UPPER(TRIM(SUBSTITUTE(T594,CHAR(160)," "))),AP4:AS49,3,FALSE))),"")),IFERROR(AK593,"")))</f>
        <v/>
      </c>
      <c r="AL594" s="40" t="str">
        <f t="shared" si="127"/>
        <v/>
      </c>
      <c r="AM594" s="50">
        <f t="shared" si="128"/>
        <v>0</v>
      </c>
      <c r="AN594" s="1"/>
      <c r="AO594" s="1"/>
      <c r="AP594" s="65" t="s">
        <v>449</v>
      </c>
      <c r="AQ594" s="1"/>
      <c r="AR594" s="1"/>
      <c r="AS594" s="1"/>
      <c r="BJ594" s="229">
        <v>1</v>
      </c>
    </row>
    <row r="595" spans="2:62" ht="20.100000000000001" customHeight="1" x14ac:dyDescent="0.25">
      <c r="B595" s="178">
        <f t="shared" si="117"/>
        <v>0</v>
      </c>
      <c r="C595" s="156"/>
      <c r="D595" s="157"/>
      <c r="E595" s="157"/>
      <c r="F595" s="157"/>
      <c r="G595" s="157"/>
      <c r="H595" s="157"/>
      <c r="I595" s="158"/>
      <c r="K595" s="255" t="str">
        <f t="shared" si="118"/>
        <v>►</v>
      </c>
      <c r="L595" s="341"/>
      <c r="M595" s="341"/>
      <c r="N595" s="341"/>
      <c r="O595" s="341"/>
      <c r="P595" s="341"/>
      <c r="Q595" s="1"/>
      <c r="R595" s="1"/>
      <c r="S595" s="77"/>
      <c r="T595" s="77"/>
      <c r="U595" s="77"/>
      <c r="V595" s="77"/>
      <c r="W595" s="1"/>
      <c r="X595" s="46" t="str">
        <f t="shared" si="122"/>
        <v/>
      </c>
      <c r="Y595" s="46" t="str">
        <f>IF(NOT(AND(LEFT(R595,1)="L",R595&lt;&gt;"LIGNE")),"",IF(UPPER(TRIM(W595))="QS","Qt. suffisante",IF(AJ595="","",IF(AF595="MASSE",IF(AJ595&gt;=1,"Kg","g"),IF(AF595="VOLUME",IF(AJ595&gt;=1,"L","cl"),IFERROR(VLOOKUP(UPPER(TRIM(V595)),AP4:AS49,4,FALSE),V595))))))</f>
        <v/>
      </c>
      <c r="Z595" s="78" t="str">
        <f t="shared" si="123"/>
        <v/>
      </c>
      <c r="AA595" s="45" t="str">
        <f>IF(NOT(AND(LEFT(R595,1)="L",R595&lt;&gt;"LIGNE")),"",IF(UPPER(TRIM(W595))="QS","Qt. suffisante",IF(AI595="","",IF(AF595="MASSE",IF(AI595&gt;=1,"Kg","g"),IF(AF595="VOLUME",IF(AI595&gt;=1,"L","cl"),IFERROR(VLOOKUP(UPPER(TRIM(V595)),AP4:AS49,4,FALSE),V595))))))</f>
        <v/>
      </c>
      <c r="AB595" s="47" t="str">
        <f t="shared" si="119"/>
        <v/>
      </c>
      <c r="AC595" s="47" t="str">
        <f t="shared" si="120"/>
        <v/>
      </c>
      <c r="AD595" s="47" t="str">
        <f t="shared" si="124"/>
        <v/>
      </c>
      <c r="AE595" s="1"/>
      <c r="AF595" s="48" t="str">
        <f>IF(NOT(AND(LEFT(R595,1)="L",R595&lt;&gt;"LIGNE")),"",IFERROR(VLOOKUP(UPPER(TRIM(V595)),AP4:AS49,2,FALSE),""))</f>
        <v/>
      </c>
      <c r="AG595" s="49" t="str">
        <f>IF(NOT(AND(LEFT(R595,1)="L",R595&lt;&gt;"LIGNE")),"",IFERROR(VLOOKUP(UPPER(TRIM(V595)),AP4:AS49,3,FALSE),""))</f>
        <v/>
      </c>
      <c r="AH595" s="49" t="str">
        <f t="shared" si="121"/>
        <v/>
      </c>
      <c r="AI595" s="49" t="str">
        <f t="shared" si="125"/>
        <v/>
      </c>
      <c r="AJ595" s="49" t="str">
        <f t="shared" si="126"/>
        <v/>
      </c>
      <c r="AK595" s="40" t="str">
        <f>IF(R595="RECETTE","",IF(R595="PRINCIPAL AUTEUR",IF(OR(S595="",T595="",V595="",W595="",S595=0),"",IFERROR(IF(OR(VLOOKUP(UPPER(TRIM(SUBSTITUTE(T595,CHAR(160)," "))),AP4:AS49,2,FALSE)&lt;&gt;VLOOKUP(UPPER(TRIM(SUBSTITUTE(W595,CHAR(160)," "))),AP4:AS49,2,FALSE),AND(VLOOKUP(UPPER(TRIM(SUBSTITUTE(T595,CHAR(160)," "))),AP4:AS49,2,FALSE)="AUTRE",UPPER(TRIM(SUBSTITUTE(T595,CHAR(160)," ")))&lt;&gt;UPPER(TRIM(SUBSTITUTE(W595,CHAR(160)," "))))),"",(V595*VLOOKUP(UPPER(TRIM(SUBSTITUTE(W595,CHAR(160)," "))),AP4:AS49,3,FALSE))/(S595*VLOOKUP(UPPER(TRIM(SUBSTITUTE(T595,CHAR(160)," "))),AP4:AS49,3,FALSE))),"")),IFERROR(AK594,"")))</f>
        <v/>
      </c>
      <c r="AL595" s="40" t="str">
        <f t="shared" si="127"/>
        <v/>
      </c>
      <c r="AM595" s="50">
        <f t="shared" si="128"/>
        <v>0</v>
      </c>
      <c r="AN595" s="1"/>
      <c r="AO595" s="1"/>
      <c r="AP595" s="65" t="s">
        <v>454</v>
      </c>
      <c r="AQ595" s="1"/>
      <c r="AR595" s="1"/>
      <c r="AS595" s="1"/>
      <c r="BJ595" s="229">
        <v>1</v>
      </c>
    </row>
    <row r="596" spans="2:62" ht="20.100000000000001" customHeight="1" x14ac:dyDescent="0.25">
      <c r="B596" s="178">
        <f t="shared" si="117"/>
        <v>0</v>
      </c>
      <c r="C596" s="156"/>
      <c r="D596" s="157"/>
      <c r="E596" s="157"/>
      <c r="F596" s="157"/>
      <c r="G596" s="157"/>
      <c r="H596" s="157"/>
      <c r="I596" s="158"/>
      <c r="K596" s="255" t="str">
        <f t="shared" si="118"/>
        <v>►</v>
      </c>
      <c r="L596" s="341"/>
      <c r="M596" s="341"/>
      <c r="N596" s="341"/>
      <c r="O596" s="341"/>
      <c r="P596" s="341"/>
      <c r="Q596" s="1"/>
      <c r="R596" s="1"/>
      <c r="S596" s="77"/>
      <c r="T596" s="77"/>
      <c r="U596" s="77"/>
      <c r="V596" s="77"/>
      <c r="W596" s="1"/>
      <c r="X596" s="46" t="str">
        <f t="shared" si="122"/>
        <v/>
      </c>
      <c r="Y596" s="46" t="str">
        <f>IF(NOT(AND(LEFT(R596,1)="L",R596&lt;&gt;"LIGNE")),"",IF(UPPER(TRIM(W596))="QS","Qt. suffisante",IF(AJ596="","",IF(AF596="MASSE",IF(AJ596&gt;=1,"Kg","g"),IF(AF596="VOLUME",IF(AJ596&gt;=1,"L","cl"),IFERROR(VLOOKUP(UPPER(TRIM(V596)),AP4:AS49,4,FALSE),V596))))))</f>
        <v/>
      </c>
      <c r="Z596" s="78" t="str">
        <f t="shared" si="123"/>
        <v/>
      </c>
      <c r="AA596" s="45" t="str">
        <f>IF(NOT(AND(LEFT(R596,1)="L",R596&lt;&gt;"LIGNE")),"",IF(UPPER(TRIM(W596))="QS","Qt. suffisante",IF(AI596="","",IF(AF596="MASSE",IF(AI596&gt;=1,"Kg","g"),IF(AF596="VOLUME",IF(AI596&gt;=1,"L","cl"),IFERROR(VLOOKUP(UPPER(TRIM(V596)),AP4:AS49,4,FALSE),V596))))))</f>
        <v/>
      </c>
      <c r="AB596" s="47" t="str">
        <f t="shared" si="119"/>
        <v/>
      </c>
      <c r="AC596" s="47" t="str">
        <f t="shared" si="120"/>
        <v/>
      </c>
      <c r="AD596" s="47" t="str">
        <f t="shared" si="124"/>
        <v/>
      </c>
      <c r="AE596" s="1"/>
      <c r="AF596" s="48" t="str">
        <f>IF(NOT(AND(LEFT(R596,1)="L",R596&lt;&gt;"LIGNE")),"",IFERROR(VLOOKUP(UPPER(TRIM(V596)),AP4:AS49,2,FALSE),""))</f>
        <v/>
      </c>
      <c r="AG596" s="49" t="str">
        <f>IF(NOT(AND(LEFT(R596,1)="L",R596&lt;&gt;"LIGNE")),"",IFERROR(VLOOKUP(UPPER(TRIM(V596)),AP4:AS49,3,FALSE),""))</f>
        <v/>
      </c>
      <c r="AH596" s="49" t="str">
        <f t="shared" si="121"/>
        <v/>
      </c>
      <c r="AI596" s="49" t="str">
        <f t="shared" si="125"/>
        <v/>
      </c>
      <c r="AJ596" s="49" t="str">
        <f t="shared" si="126"/>
        <v/>
      </c>
      <c r="AK596" s="40" t="str">
        <f>IF(R596="RECETTE","",IF(R596="PRINCIPAL AUTEUR",IF(OR(S596="",T596="",V596="",W596="",S596=0),"",IFERROR(IF(OR(VLOOKUP(UPPER(TRIM(SUBSTITUTE(T596,CHAR(160)," "))),AP4:AS49,2,FALSE)&lt;&gt;VLOOKUP(UPPER(TRIM(SUBSTITUTE(W596,CHAR(160)," "))),AP4:AS49,2,FALSE),AND(VLOOKUP(UPPER(TRIM(SUBSTITUTE(T596,CHAR(160)," "))),AP4:AS49,2,FALSE)="AUTRE",UPPER(TRIM(SUBSTITUTE(T596,CHAR(160)," ")))&lt;&gt;UPPER(TRIM(SUBSTITUTE(W596,CHAR(160)," "))))),"",(V596*VLOOKUP(UPPER(TRIM(SUBSTITUTE(W596,CHAR(160)," "))),AP4:AS49,3,FALSE))/(S596*VLOOKUP(UPPER(TRIM(SUBSTITUTE(T596,CHAR(160)," "))),AP4:AS49,3,FALSE))),"")),IFERROR(AK595,"")))</f>
        <v/>
      </c>
      <c r="AL596" s="40" t="str">
        <f t="shared" si="127"/>
        <v/>
      </c>
      <c r="AM596" s="50">
        <f t="shared" si="128"/>
        <v>0</v>
      </c>
      <c r="AN596" s="1"/>
      <c r="AO596" s="1"/>
      <c r="AP596" s="65" t="s">
        <v>455</v>
      </c>
      <c r="AQ596" s="1"/>
      <c r="AR596" s="1"/>
      <c r="AS596" s="1"/>
      <c r="BJ596" s="229">
        <v>1</v>
      </c>
    </row>
    <row r="597" spans="2:62" ht="20.100000000000001" customHeight="1" x14ac:dyDescent="0.25">
      <c r="B597" s="178">
        <f t="shared" si="117"/>
        <v>0</v>
      </c>
      <c r="C597" s="156"/>
      <c r="D597" s="157"/>
      <c r="E597" s="157"/>
      <c r="F597" s="157"/>
      <c r="G597" s="157"/>
      <c r="H597" s="157"/>
      <c r="I597" s="158"/>
      <c r="K597" s="255" t="str">
        <f t="shared" si="118"/>
        <v>►</v>
      </c>
      <c r="L597" s="341"/>
      <c r="M597" s="341"/>
      <c r="N597" s="341"/>
      <c r="O597" s="341"/>
      <c r="P597" s="341"/>
      <c r="Q597" s="1"/>
      <c r="R597" s="1"/>
      <c r="S597" s="77"/>
      <c r="T597" s="77"/>
      <c r="U597" s="77"/>
      <c r="V597" s="77"/>
      <c r="W597" s="1"/>
      <c r="X597" s="46" t="str">
        <f t="shared" si="122"/>
        <v/>
      </c>
      <c r="Y597" s="46" t="str">
        <f>IF(NOT(AND(LEFT(R597,1)="L",R597&lt;&gt;"LIGNE")),"",IF(UPPER(TRIM(W597))="QS","Qt. suffisante",IF(AJ597="","",IF(AF597="MASSE",IF(AJ597&gt;=1,"Kg","g"),IF(AF597="VOLUME",IF(AJ597&gt;=1,"L","cl"),IFERROR(VLOOKUP(UPPER(TRIM(V597)),AP4:AS49,4,FALSE),V597))))))</f>
        <v/>
      </c>
      <c r="Z597" s="78" t="str">
        <f t="shared" si="123"/>
        <v/>
      </c>
      <c r="AA597" s="45" t="str">
        <f>IF(NOT(AND(LEFT(R597,1)="L",R597&lt;&gt;"LIGNE")),"",IF(UPPER(TRIM(W597))="QS","Qt. suffisante",IF(AI597="","",IF(AF597="MASSE",IF(AI597&gt;=1,"Kg","g"),IF(AF597="VOLUME",IF(AI597&gt;=1,"L","cl"),IFERROR(VLOOKUP(UPPER(TRIM(V597)),AP4:AS49,4,FALSE),V597))))))</f>
        <v/>
      </c>
      <c r="AB597" s="47" t="str">
        <f t="shared" si="119"/>
        <v/>
      </c>
      <c r="AC597" s="47" t="str">
        <f t="shared" si="120"/>
        <v/>
      </c>
      <c r="AD597" s="47" t="str">
        <f t="shared" si="124"/>
        <v/>
      </c>
      <c r="AE597" s="1"/>
      <c r="AF597" s="48" t="str">
        <f>IF(NOT(AND(LEFT(R597,1)="L",R597&lt;&gt;"LIGNE")),"",IFERROR(VLOOKUP(UPPER(TRIM(V597)),AP4:AS49,2,FALSE),""))</f>
        <v/>
      </c>
      <c r="AG597" s="49" t="str">
        <f>IF(NOT(AND(LEFT(R597,1)="L",R597&lt;&gt;"LIGNE")),"",IFERROR(VLOOKUP(UPPER(TRIM(V597)),AP4:AS49,3,FALSE),""))</f>
        <v/>
      </c>
      <c r="AH597" s="49" t="str">
        <f t="shared" si="121"/>
        <v/>
      </c>
      <c r="AI597" s="49" t="str">
        <f t="shared" si="125"/>
        <v/>
      </c>
      <c r="AJ597" s="49" t="str">
        <f t="shared" si="126"/>
        <v/>
      </c>
      <c r="AK597" s="40" t="str">
        <f>IF(R597="RECETTE","",IF(R597="PRINCIPAL AUTEUR",IF(OR(S597="",T597="",V597="",W597="",S597=0),"",IFERROR(IF(OR(VLOOKUP(UPPER(TRIM(SUBSTITUTE(T597,CHAR(160)," "))),AP4:AS49,2,FALSE)&lt;&gt;VLOOKUP(UPPER(TRIM(SUBSTITUTE(W597,CHAR(160)," "))),AP4:AS49,2,FALSE),AND(VLOOKUP(UPPER(TRIM(SUBSTITUTE(T597,CHAR(160)," "))),AP4:AS49,2,FALSE)="AUTRE",UPPER(TRIM(SUBSTITUTE(T597,CHAR(160)," ")))&lt;&gt;UPPER(TRIM(SUBSTITUTE(W597,CHAR(160)," "))))),"",(V597*VLOOKUP(UPPER(TRIM(SUBSTITUTE(W597,CHAR(160)," "))),AP4:AS49,3,FALSE))/(S597*VLOOKUP(UPPER(TRIM(SUBSTITUTE(T597,CHAR(160)," "))),AP4:AS49,3,FALSE))),"")),IFERROR(AK596,"")))</f>
        <v/>
      </c>
      <c r="AL597" s="40" t="str">
        <f t="shared" si="127"/>
        <v/>
      </c>
      <c r="AM597" s="50">
        <f t="shared" si="128"/>
        <v>0</v>
      </c>
      <c r="AN597" s="1"/>
      <c r="AO597" s="1"/>
      <c r="AP597" s="65" t="s">
        <v>456</v>
      </c>
      <c r="AQ597" s="1"/>
      <c r="AR597" s="1"/>
      <c r="AS597" s="1"/>
      <c r="BJ597" s="229">
        <v>1</v>
      </c>
    </row>
    <row r="598" spans="2:62" ht="20.100000000000001" customHeight="1" x14ac:dyDescent="0.25">
      <c r="B598" s="178">
        <f t="shared" si="117"/>
        <v>0</v>
      </c>
      <c r="C598" s="156"/>
      <c r="D598" s="157"/>
      <c r="E598" s="157"/>
      <c r="F598" s="157"/>
      <c r="G598" s="157"/>
      <c r="H598" s="157"/>
      <c r="I598" s="158"/>
      <c r="K598" s="255" t="str">
        <f t="shared" si="118"/>
        <v>►</v>
      </c>
      <c r="L598" s="341"/>
      <c r="M598" s="341"/>
      <c r="N598" s="341"/>
      <c r="O598" s="341"/>
      <c r="P598" s="341"/>
      <c r="Q598" s="1"/>
      <c r="R598" s="1"/>
      <c r="S598" s="77"/>
      <c r="T598" s="77"/>
      <c r="U598" s="77"/>
      <c r="V598" s="77"/>
      <c r="W598" s="1"/>
      <c r="X598" s="46" t="str">
        <f t="shared" si="122"/>
        <v/>
      </c>
      <c r="Y598" s="46" t="str">
        <f>IF(NOT(AND(LEFT(R598,1)="L",R598&lt;&gt;"LIGNE")),"",IF(UPPER(TRIM(W598))="QS","Qt. suffisante",IF(AJ598="","",IF(AF598="MASSE",IF(AJ598&gt;=1,"Kg","g"),IF(AF598="VOLUME",IF(AJ598&gt;=1,"L","cl"),IFERROR(VLOOKUP(UPPER(TRIM(V598)),AP4:AS49,4,FALSE),V598))))))</f>
        <v/>
      </c>
      <c r="Z598" s="78" t="str">
        <f t="shared" si="123"/>
        <v/>
      </c>
      <c r="AA598" s="45" t="str">
        <f>IF(NOT(AND(LEFT(R598,1)="L",R598&lt;&gt;"LIGNE")),"",IF(UPPER(TRIM(W598))="QS","Qt. suffisante",IF(AI598="","",IF(AF598="MASSE",IF(AI598&gt;=1,"Kg","g"),IF(AF598="VOLUME",IF(AI598&gt;=1,"L","cl"),IFERROR(VLOOKUP(UPPER(TRIM(V598)),AP4:AS49,4,FALSE),V598))))))</f>
        <v/>
      </c>
      <c r="AB598" s="47" t="str">
        <f t="shared" si="119"/>
        <v/>
      </c>
      <c r="AC598" s="47" t="str">
        <f t="shared" si="120"/>
        <v/>
      </c>
      <c r="AD598" s="47" t="str">
        <f t="shared" si="124"/>
        <v/>
      </c>
      <c r="AE598" s="1"/>
      <c r="AF598" s="48" t="str">
        <f>IF(NOT(AND(LEFT(R598,1)="L",R598&lt;&gt;"LIGNE")),"",IFERROR(VLOOKUP(UPPER(TRIM(V598)),AP4:AS49,2,FALSE),""))</f>
        <v/>
      </c>
      <c r="AG598" s="49" t="str">
        <f>IF(NOT(AND(LEFT(R598,1)="L",R598&lt;&gt;"LIGNE")),"",IFERROR(VLOOKUP(UPPER(TRIM(V598)),AP4:AS49,3,FALSE),""))</f>
        <v/>
      </c>
      <c r="AH598" s="49" t="str">
        <f t="shared" si="121"/>
        <v/>
      </c>
      <c r="AI598" s="49" t="str">
        <f t="shared" si="125"/>
        <v/>
      </c>
      <c r="AJ598" s="49" t="str">
        <f t="shared" si="126"/>
        <v/>
      </c>
      <c r="AK598" s="40" t="str">
        <f>IF(R598="RECETTE","",IF(R598="PRINCIPAL AUTEUR",IF(OR(S598="",T598="",V598="",W598="",S598=0),"",IFERROR(IF(OR(VLOOKUP(UPPER(TRIM(SUBSTITUTE(T598,CHAR(160)," "))),AP4:AS49,2,FALSE)&lt;&gt;VLOOKUP(UPPER(TRIM(SUBSTITUTE(W598,CHAR(160)," "))),AP4:AS49,2,FALSE),AND(VLOOKUP(UPPER(TRIM(SUBSTITUTE(T598,CHAR(160)," "))),AP4:AS49,2,FALSE)="AUTRE",UPPER(TRIM(SUBSTITUTE(T598,CHAR(160)," ")))&lt;&gt;UPPER(TRIM(SUBSTITUTE(W598,CHAR(160)," "))))),"",(V598*VLOOKUP(UPPER(TRIM(SUBSTITUTE(W598,CHAR(160)," "))),AP4:AS49,3,FALSE))/(S598*VLOOKUP(UPPER(TRIM(SUBSTITUTE(T598,CHAR(160)," "))),AP4:AS49,3,FALSE))),"")),IFERROR(AK597,"")))</f>
        <v/>
      </c>
      <c r="AL598" s="40" t="str">
        <f t="shared" si="127"/>
        <v/>
      </c>
      <c r="AM598" s="50">
        <f t="shared" si="128"/>
        <v>0</v>
      </c>
      <c r="AN598" s="1"/>
      <c r="AO598" s="1"/>
      <c r="AP598" s="65" t="s">
        <v>457</v>
      </c>
      <c r="AQ598" s="1"/>
      <c r="AR598" s="1"/>
      <c r="AS598" s="1"/>
      <c r="BJ598" s="229">
        <v>1</v>
      </c>
    </row>
    <row r="599" spans="2:62" ht="20.100000000000001" customHeight="1" x14ac:dyDescent="0.25">
      <c r="B599" s="178">
        <f t="shared" si="117"/>
        <v>0</v>
      </c>
      <c r="C599" s="156"/>
      <c r="D599" s="157"/>
      <c r="E599" s="157"/>
      <c r="F599" s="157"/>
      <c r="G599" s="157"/>
      <c r="H599" s="157"/>
      <c r="I599" s="158"/>
      <c r="K599" s="255" t="str">
        <f t="shared" si="118"/>
        <v>►</v>
      </c>
      <c r="L599" s="341"/>
      <c r="M599" s="341"/>
      <c r="N599" s="341"/>
      <c r="O599" s="341"/>
      <c r="P599" s="341"/>
      <c r="Q599" s="1"/>
      <c r="R599" s="1"/>
      <c r="S599" s="77"/>
      <c r="T599" s="77"/>
      <c r="U599" s="77"/>
      <c r="V599" s="77"/>
      <c r="W599" s="1"/>
      <c r="X599" s="46" t="str">
        <f t="shared" si="122"/>
        <v/>
      </c>
      <c r="Y599" s="46" t="str">
        <f>IF(NOT(AND(LEFT(R599,1)="L",R599&lt;&gt;"LIGNE")),"",IF(UPPER(TRIM(W599))="QS","Qt. suffisante",IF(AJ599="","",IF(AF599="MASSE",IF(AJ599&gt;=1,"Kg","g"),IF(AF599="VOLUME",IF(AJ599&gt;=1,"L","cl"),IFERROR(VLOOKUP(UPPER(TRIM(V599)),AP4:AS49,4,FALSE),V599))))))</f>
        <v/>
      </c>
      <c r="Z599" s="78" t="str">
        <f t="shared" si="123"/>
        <v/>
      </c>
      <c r="AA599" s="45" t="str">
        <f>IF(NOT(AND(LEFT(R599,1)="L",R599&lt;&gt;"LIGNE")),"",IF(UPPER(TRIM(W599))="QS","Qt. suffisante",IF(AI599="","",IF(AF599="MASSE",IF(AI599&gt;=1,"Kg","g"),IF(AF599="VOLUME",IF(AI599&gt;=1,"L","cl"),IFERROR(VLOOKUP(UPPER(TRIM(V599)),AP4:AS49,4,FALSE),V599))))))</f>
        <v/>
      </c>
      <c r="AB599" s="47" t="str">
        <f t="shared" si="119"/>
        <v/>
      </c>
      <c r="AC599" s="47" t="str">
        <f t="shared" si="120"/>
        <v/>
      </c>
      <c r="AD599" s="47" t="str">
        <f t="shared" si="124"/>
        <v/>
      </c>
      <c r="AE599" s="1"/>
      <c r="AF599" s="48" t="str">
        <f>IF(NOT(AND(LEFT(R599,1)="L",R599&lt;&gt;"LIGNE")),"",IFERROR(VLOOKUP(UPPER(TRIM(V599)),AP4:AS49,2,FALSE),""))</f>
        <v/>
      </c>
      <c r="AG599" s="49" t="str">
        <f>IF(NOT(AND(LEFT(R599,1)="L",R599&lt;&gt;"LIGNE")),"",IFERROR(VLOOKUP(UPPER(TRIM(V599)),AP4:AS49,3,FALSE),""))</f>
        <v/>
      </c>
      <c r="AH599" s="49" t="str">
        <f t="shared" si="121"/>
        <v/>
      </c>
      <c r="AI599" s="49" t="str">
        <f t="shared" si="125"/>
        <v/>
      </c>
      <c r="AJ599" s="49" t="str">
        <f t="shared" si="126"/>
        <v/>
      </c>
      <c r="AK599" s="40" t="str">
        <f>IF(R599="RECETTE","",IF(R599="PRINCIPAL AUTEUR",IF(OR(S599="",T599="",V599="",W599="",S599=0),"",IFERROR(IF(OR(VLOOKUP(UPPER(TRIM(SUBSTITUTE(T599,CHAR(160)," "))),AP4:AS49,2,FALSE)&lt;&gt;VLOOKUP(UPPER(TRIM(SUBSTITUTE(W599,CHAR(160)," "))),AP4:AS49,2,FALSE),AND(VLOOKUP(UPPER(TRIM(SUBSTITUTE(T599,CHAR(160)," "))),AP4:AS49,2,FALSE)="AUTRE",UPPER(TRIM(SUBSTITUTE(T599,CHAR(160)," ")))&lt;&gt;UPPER(TRIM(SUBSTITUTE(W599,CHAR(160)," "))))),"",(V599*VLOOKUP(UPPER(TRIM(SUBSTITUTE(W599,CHAR(160)," "))),AP4:AS49,3,FALSE))/(S599*VLOOKUP(UPPER(TRIM(SUBSTITUTE(T599,CHAR(160)," "))),AP4:AS49,3,FALSE))),"")),IFERROR(AK598,"")))</f>
        <v/>
      </c>
      <c r="AL599" s="40" t="str">
        <f t="shared" si="127"/>
        <v/>
      </c>
      <c r="AM599" s="50">
        <f t="shared" si="128"/>
        <v>0</v>
      </c>
      <c r="AN599" s="1"/>
      <c r="AO599" s="1"/>
      <c r="AP599" s="65" t="s">
        <v>450</v>
      </c>
      <c r="AQ599" s="1"/>
      <c r="AR599" s="1"/>
      <c r="AS599" s="1"/>
      <c r="BJ599" s="229">
        <v>1</v>
      </c>
    </row>
    <row r="600" spans="2:62" ht="20.100000000000001" customHeight="1" x14ac:dyDescent="0.25">
      <c r="B600" s="178">
        <f t="shared" si="117"/>
        <v>0</v>
      </c>
      <c r="C600" s="156"/>
      <c r="D600" s="157"/>
      <c r="E600" s="157"/>
      <c r="F600" s="157"/>
      <c r="G600" s="157"/>
      <c r="H600" s="157"/>
      <c r="I600" s="158"/>
      <c r="K600" s="255" t="str">
        <f t="shared" si="118"/>
        <v>►</v>
      </c>
      <c r="L600" s="341"/>
      <c r="M600" s="341"/>
      <c r="N600" s="341"/>
      <c r="O600" s="341"/>
      <c r="P600" s="341"/>
      <c r="Q600" s="1"/>
      <c r="R600" s="1"/>
      <c r="S600" s="77"/>
      <c r="T600" s="77"/>
      <c r="U600" s="77"/>
      <c r="V600" s="77"/>
      <c r="W600" s="1"/>
      <c r="X600" s="46" t="str">
        <f t="shared" si="122"/>
        <v/>
      </c>
      <c r="Y600" s="46" t="str">
        <f>IF(NOT(AND(LEFT(R600,1)="L",R600&lt;&gt;"LIGNE")),"",IF(UPPER(TRIM(W600))="QS","Qt. suffisante",IF(AJ600="","",IF(AF600="MASSE",IF(AJ600&gt;=1,"Kg","g"),IF(AF600="VOLUME",IF(AJ600&gt;=1,"L","cl"),IFERROR(VLOOKUP(UPPER(TRIM(V600)),AP4:AS49,4,FALSE),V600))))))</f>
        <v/>
      </c>
      <c r="Z600" s="78" t="str">
        <f t="shared" si="123"/>
        <v/>
      </c>
      <c r="AA600" s="45" t="str">
        <f>IF(NOT(AND(LEFT(R600,1)="L",R600&lt;&gt;"LIGNE")),"",IF(UPPER(TRIM(W600))="QS","Qt. suffisante",IF(AI600="","",IF(AF600="MASSE",IF(AI600&gt;=1,"Kg","g"),IF(AF600="VOLUME",IF(AI600&gt;=1,"L","cl"),IFERROR(VLOOKUP(UPPER(TRIM(V600)),AP4:AS49,4,FALSE),V600))))))</f>
        <v/>
      </c>
      <c r="AB600" s="47" t="str">
        <f t="shared" si="119"/>
        <v/>
      </c>
      <c r="AC600" s="47" t="str">
        <f t="shared" si="120"/>
        <v/>
      </c>
      <c r="AD600" s="47" t="str">
        <f t="shared" si="124"/>
        <v/>
      </c>
      <c r="AE600" s="1"/>
      <c r="AF600" s="48" t="str">
        <f>IF(NOT(AND(LEFT(R600,1)="L",R600&lt;&gt;"LIGNE")),"",IFERROR(VLOOKUP(UPPER(TRIM(V600)),AP4:AS49,2,FALSE),""))</f>
        <v/>
      </c>
      <c r="AG600" s="49" t="str">
        <f>IF(NOT(AND(LEFT(R600,1)="L",R600&lt;&gt;"LIGNE")),"",IFERROR(VLOOKUP(UPPER(TRIM(V600)),AP4:AS49,3,FALSE),""))</f>
        <v/>
      </c>
      <c r="AH600" s="49" t="str">
        <f t="shared" si="121"/>
        <v/>
      </c>
      <c r="AI600" s="49" t="str">
        <f t="shared" si="125"/>
        <v/>
      </c>
      <c r="AJ600" s="49" t="str">
        <f t="shared" si="126"/>
        <v/>
      </c>
      <c r="AK600" s="40" t="str">
        <f>IF(R600="RECETTE","",IF(R600="PRINCIPAL AUTEUR",IF(OR(S600="",T600="",V600="",W600="",S600=0),"",IFERROR(IF(OR(VLOOKUP(UPPER(TRIM(SUBSTITUTE(T600,CHAR(160)," "))),AP4:AS49,2,FALSE)&lt;&gt;VLOOKUP(UPPER(TRIM(SUBSTITUTE(W600,CHAR(160)," "))),AP4:AS49,2,FALSE),AND(VLOOKUP(UPPER(TRIM(SUBSTITUTE(T600,CHAR(160)," "))),AP4:AS49,2,FALSE)="AUTRE",UPPER(TRIM(SUBSTITUTE(T600,CHAR(160)," ")))&lt;&gt;UPPER(TRIM(SUBSTITUTE(W600,CHAR(160)," "))))),"",(V600*VLOOKUP(UPPER(TRIM(SUBSTITUTE(W600,CHAR(160)," "))),AP4:AS49,3,FALSE))/(S600*VLOOKUP(UPPER(TRIM(SUBSTITUTE(T600,CHAR(160)," "))),AP4:AS49,3,FALSE))),"")),IFERROR(AK599,"")))</f>
        <v/>
      </c>
      <c r="AL600" s="40" t="str">
        <f t="shared" si="127"/>
        <v/>
      </c>
      <c r="AM600" s="50">
        <f t="shared" si="128"/>
        <v>0</v>
      </c>
      <c r="AN600" s="1"/>
      <c r="AO600" s="1"/>
      <c r="AP600" s="65" t="s">
        <v>451</v>
      </c>
      <c r="AQ600" s="1"/>
      <c r="AR600" s="1"/>
      <c r="AS600" s="1"/>
      <c r="BJ600" s="229">
        <v>1</v>
      </c>
    </row>
    <row r="601" spans="2:62" ht="20.100000000000001" customHeight="1" x14ac:dyDescent="0.25">
      <c r="B601" s="178">
        <f t="shared" si="117"/>
        <v>0</v>
      </c>
      <c r="C601" s="156"/>
      <c r="D601" s="157"/>
      <c r="E601" s="157"/>
      <c r="F601" s="157"/>
      <c r="G601" s="157"/>
      <c r="H601" s="157"/>
      <c r="I601" s="158"/>
      <c r="K601" s="255" t="str">
        <f t="shared" si="118"/>
        <v>►</v>
      </c>
      <c r="L601" s="341"/>
      <c r="M601" s="341"/>
      <c r="N601" s="341"/>
      <c r="O601" s="341"/>
      <c r="P601" s="341"/>
      <c r="Q601" s="1"/>
      <c r="R601" s="1"/>
      <c r="S601" s="77"/>
      <c r="T601" s="77"/>
      <c r="U601" s="77"/>
      <c r="V601" s="77"/>
      <c r="W601" s="1"/>
      <c r="X601" s="46" t="str">
        <f t="shared" si="122"/>
        <v/>
      </c>
      <c r="Y601" s="46" t="str">
        <f>IF(NOT(AND(LEFT(R601,1)="L",R601&lt;&gt;"LIGNE")),"",IF(UPPER(TRIM(W601))="QS","Qt. suffisante",IF(AJ601="","",IF(AF601="MASSE",IF(AJ601&gt;=1,"Kg","g"),IF(AF601="VOLUME",IF(AJ601&gt;=1,"L","cl"),IFERROR(VLOOKUP(UPPER(TRIM(V601)),AP4:AS49,4,FALSE),V601))))))</f>
        <v/>
      </c>
      <c r="Z601" s="78" t="str">
        <f t="shared" si="123"/>
        <v/>
      </c>
      <c r="AA601" s="45" t="str">
        <f>IF(NOT(AND(LEFT(R601,1)="L",R601&lt;&gt;"LIGNE")),"",IF(UPPER(TRIM(W601))="QS","Qt. suffisante",IF(AI601="","",IF(AF601="MASSE",IF(AI601&gt;=1,"Kg","g"),IF(AF601="VOLUME",IF(AI601&gt;=1,"L","cl"),IFERROR(VLOOKUP(UPPER(TRIM(V601)),AP4:AS49,4,FALSE),V601))))))</f>
        <v/>
      </c>
      <c r="AB601" s="47" t="str">
        <f t="shared" si="119"/>
        <v/>
      </c>
      <c r="AC601" s="47" t="str">
        <f t="shared" si="120"/>
        <v/>
      </c>
      <c r="AD601" s="47" t="str">
        <f t="shared" si="124"/>
        <v/>
      </c>
      <c r="AE601" s="1"/>
      <c r="AF601" s="48" t="str">
        <f>IF(NOT(AND(LEFT(R601,1)="L",R601&lt;&gt;"LIGNE")),"",IFERROR(VLOOKUP(UPPER(TRIM(V601)),AP4:AS49,2,FALSE),""))</f>
        <v/>
      </c>
      <c r="AG601" s="49" t="str">
        <f>IF(NOT(AND(LEFT(R601,1)="L",R601&lt;&gt;"LIGNE")),"",IFERROR(VLOOKUP(UPPER(TRIM(V601)),AP4:AS49,3,FALSE),""))</f>
        <v/>
      </c>
      <c r="AH601" s="49" t="str">
        <f t="shared" si="121"/>
        <v/>
      </c>
      <c r="AI601" s="49" t="str">
        <f t="shared" si="125"/>
        <v/>
      </c>
      <c r="AJ601" s="49" t="str">
        <f t="shared" si="126"/>
        <v/>
      </c>
      <c r="AK601" s="40" t="str">
        <f>IF(R601="RECETTE","",IF(R601="PRINCIPAL AUTEUR",IF(OR(S601="",T601="",V601="",W601="",S601=0),"",IFERROR(IF(OR(VLOOKUP(UPPER(TRIM(SUBSTITUTE(T601,CHAR(160)," "))),AP4:AS49,2,FALSE)&lt;&gt;VLOOKUP(UPPER(TRIM(SUBSTITUTE(W601,CHAR(160)," "))),AP4:AS49,2,FALSE),AND(VLOOKUP(UPPER(TRIM(SUBSTITUTE(T601,CHAR(160)," "))),AP4:AS49,2,FALSE)="AUTRE",UPPER(TRIM(SUBSTITUTE(T601,CHAR(160)," ")))&lt;&gt;UPPER(TRIM(SUBSTITUTE(W601,CHAR(160)," "))))),"",(V601*VLOOKUP(UPPER(TRIM(SUBSTITUTE(W601,CHAR(160)," "))),AP4:AS49,3,FALSE))/(S601*VLOOKUP(UPPER(TRIM(SUBSTITUTE(T601,CHAR(160)," "))),AP4:AS49,3,FALSE))),"")),IFERROR(AK600,"")))</f>
        <v/>
      </c>
      <c r="AL601" s="40" t="str">
        <f t="shared" si="127"/>
        <v/>
      </c>
      <c r="AM601" s="50">
        <f t="shared" si="128"/>
        <v>0</v>
      </c>
      <c r="AN601" s="1"/>
      <c r="AO601" s="1"/>
      <c r="AP601" s="65" t="s">
        <v>452</v>
      </c>
      <c r="AQ601" s="1"/>
      <c r="AR601" s="1"/>
      <c r="AS601" s="1"/>
      <c r="BJ601" s="229">
        <v>1</v>
      </c>
    </row>
    <row r="602" spans="2:62" ht="20.100000000000001" customHeight="1" x14ac:dyDescent="0.25">
      <c r="B602" s="178">
        <f t="shared" si="117"/>
        <v>0</v>
      </c>
      <c r="C602" s="156"/>
      <c r="D602" s="157"/>
      <c r="E602" s="157"/>
      <c r="F602" s="157"/>
      <c r="G602" s="157"/>
      <c r="H602" s="157"/>
      <c r="I602" s="158"/>
      <c r="K602" s="255" t="str">
        <f t="shared" si="118"/>
        <v>►</v>
      </c>
      <c r="L602" s="341"/>
      <c r="M602" s="341"/>
      <c r="N602" s="341"/>
      <c r="O602" s="341"/>
      <c r="P602" s="341"/>
      <c r="Q602" s="1"/>
      <c r="R602" s="1"/>
      <c r="S602" s="77"/>
      <c r="T602" s="77"/>
      <c r="U602" s="77"/>
      <c r="V602" s="77"/>
      <c r="W602" s="1"/>
      <c r="X602" s="46" t="str">
        <f t="shared" si="122"/>
        <v/>
      </c>
      <c r="Y602" s="46" t="str">
        <f>IF(NOT(AND(LEFT(R602,1)="L",R602&lt;&gt;"LIGNE")),"",IF(UPPER(TRIM(W602))="QS","Qt. suffisante",IF(AJ602="","",IF(AF602="MASSE",IF(AJ602&gt;=1,"Kg","g"),IF(AF602="VOLUME",IF(AJ602&gt;=1,"L","cl"),IFERROR(VLOOKUP(UPPER(TRIM(V602)),AP4:AS49,4,FALSE),V602))))))</f>
        <v/>
      </c>
      <c r="Z602" s="78" t="str">
        <f t="shared" si="123"/>
        <v/>
      </c>
      <c r="AA602" s="45" t="str">
        <f>IF(NOT(AND(LEFT(R602,1)="L",R602&lt;&gt;"LIGNE")),"",IF(UPPER(TRIM(W602))="QS","Qt. suffisante",IF(AI602="","",IF(AF602="MASSE",IF(AI602&gt;=1,"Kg","g"),IF(AF602="VOLUME",IF(AI602&gt;=1,"L","cl"),IFERROR(VLOOKUP(UPPER(TRIM(V602)),AP4:AS49,4,FALSE),V602))))))</f>
        <v/>
      </c>
      <c r="AB602" s="47" t="str">
        <f t="shared" si="119"/>
        <v/>
      </c>
      <c r="AC602" s="47" t="str">
        <f t="shared" si="120"/>
        <v/>
      </c>
      <c r="AD602" s="47" t="str">
        <f t="shared" si="124"/>
        <v/>
      </c>
      <c r="AE602" s="1"/>
      <c r="AF602" s="48" t="str">
        <f>IF(NOT(AND(LEFT(R602,1)="L",R602&lt;&gt;"LIGNE")),"",IFERROR(VLOOKUP(UPPER(TRIM(V602)),AP4:AS49,2,FALSE),""))</f>
        <v/>
      </c>
      <c r="AG602" s="49" t="str">
        <f>IF(NOT(AND(LEFT(R602,1)="L",R602&lt;&gt;"LIGNE")),"",IFERROR(VLOOKUP(UPPER(TRIM(V602)),AP4:AS49,3,FALSE),""))</f>
        <v/>
      </c>
      <c r="AH602" s="49" t="str">
        <f t="shared" si="121"/>
        <v/>
      </c>
      <c r="AI602" s="49" t="str">
        <f t="shared" si="125"/>
        <v/>
      </c>
      <c r="AJ602" s="49" t="str">
        <f t="shared" si="126"/>
        <v/>
      </c>
      <c r="AK602" s="40" t="str">
        <f>IF(R602="RECETTE","",IF(R602="PRINCIPAL AUTEUR",IF(OR(S602="",T602="",V602="",W602="",S602=0),"",IFERROR(IF(OR(VLOOKUP(UPPER(TRIM(SUBSTITUTE(T602,CHAR(160)," "))),AP4:AS49,2,FALSE)&lt;&gt;VLOOKUP(UPPER(TRIM(SUBSTITUTE(W602,CHAR(160)," "))),AP4:AS49,2,FALSE),AND(VLOOKUP(UPPER(TRIM(SUBSTITUTE(T602,CHAR(160)," "))),AP4:AS49,2,FALSE)="AUTRE",UPPER(TRIM(SUBSTITUTE(T602,CHAR(160)," ")))&lt;&gt;UPPER(TRIM(SUBSTITUTE(W602,CHAR(160)," "))))),"",(V602*VLOOKUP(UPPER(TRIM(SUBSTITUTE(W602,CHAR(160)," "))),AP4:AS49,3,FALSE))/(S602*VLOOKUP(UPPER(TRIM(SUBSTITUTE(T602,CHAR(160)," "))),AP4:AS49,3,FALSE))),"")),IFERROR(AK601,"")))</f>
        <v/>
      </c>
      <c r="AL602" s="40" t="str">
        <f t="shared" si="127"/>
        <v/>
      </c>
      <c r="AM602" s="50">
        <f t="shared" si="128"/>
        <v>0</v>
      </c>
      <c r="AN602" s="1"/>
      <c r="AO602" s="1"/>
      <c r="AP602" s="65" t="s">
        <v>453</v>
      </c>
      <c r="AQ602" s="1"/>
      <c r="AR602" s="1"/>
      <c r="AS602" s="1"/>
      <c r="BJ602" s="229">
        <v>1</v>
      </c>
    </row>
    <row r="603" spans="2:62" ht="20.100000000000001" customHeight="1" x14ac:dyDescent="0.25">
      <c r="B603" s="178">
        <f t="shared" si="117"/>
        <v>0</v>
      </c>
      <c r="C603" s="156"/>
      <c r="D603" s="157"/>
      <c r="E603" s="157"/>
      <c r="F603" s="157"/>
      <c r="G603" s="157"/>
      <c r="H603" s="157"/>
      <c r="I603" s="158"/>
      <c r="K603" s="255" t="str">
        <f t="shared" si="118"/>
        <v>►</v>
      </c>
      <c r="L603" s="341"/>
      <c r="M603" s="341"/>
      <c r="N603" s="341"/>
      <c r="O603" s="341"/>
      <c r="P603" s="341"/>
      <c r="Q603" s="1"/>
      <c r="R603" s="1"/>
      <c r="S603" s="77"/>
      <c r="T603" s="77"/>
      <c r="U603" s="77"/>
      <c r="V603" s="77"/>
      <c r="W603" s="1"/>
      <c r="X603" s="46" t="str">
        <f t="shared" si="122"/>
        <v/>
      </c>
      <c r="Y603" s="46" t="str">
        <f>IF(NOT(AND(LEFT(R603,1)="L",R603&lt;&gt;"LIGNE")),"",IF(UPPER(TRIM(W603))="QS","Qt. suffisante",IF(AJ603="","",IF(AF603="MASSE",IF(AJ603&gt;=1,"Kg","g"),IF(AF603="VOLUME",IF(AJ603&gt;=1,"L","cl"),IFERROR(VLOOKUP(UPPER(TRIM(V603)),AP4:AS49,4,FALSE),V603))))))</f>
        <v/>
      </c>
      <c r="Z603" s="78" t="str">
        <f t="shared" si="123"/>
        <v/>
      </c>
      <c r="AA603" s="45" t="str">
        <f>IF(NOT(AND(LEFT(R603,1)="L",R603&lt;&gt;"LIGNE")),"",IF(UPPER(TRIM(W603))="QS","Qt. suffisante",IF(AI603="","",IF(AF603="MASSE",IF(AI603&gt;=1,"Kg","g"),IF(AF603="VOLUME",IF(AI603&gt;=1,"L","cl"),IFERROR(VLOOKUP(UPPER(TRIM(V603)),AP4:AS49,4,FALSE),V603))))))</f>
        <v/>
      </c>
      <c r="AB603" s="47" t="str">
        <f t="shared" si="119"/>
        <v/>
      </c>
      <c r="AC603" s="47" t="str">
        <f t="shared" si="120"/>
        <v/>
      </c>
      <c r="AD603" s="47" t="str">
        <f t="shared" si="124"/>
        <v/>
      </c>
      <c r="AE603" s="1"/>
      <c r="AF603" s="48" t="str">
        <f>IF(NOT(AND(LEFT(R603,1)="L",R603&lt;&gt;"LIGNE")),"",IFERROR(VLOOKUP(UPPER(TRIM(V603)),AP4:AS49,2,FALSE),""))</f>
        <v/>
      </c>
      <c r="AG603" s="49" t="str">
        <f>IF(NOT(AND(LEFT(R603,1)="L",R603&lt;&gt;"LIGNE")),"",IFERROR(VLOOKUP(UPPER(TRIM(V603)),AP4:AS49,3,FALSE),""))</f>
        <v/>
      </c>
      <c r="AH603" s="49" t="str">
        <f t="shared" si="121"/>
        <v/>
      </c>
      <c r="AI603" s="49" t="str">
        <f t="shared" si="125"/>
        <v/>
      </c>
      <c r="AJ603" s="49" t="str">
        <f t="shared" si="126"/>
        <v/>
      </c>
      <c r="AK603" s="40" t="str">
        <f>IF(R603="RECETTE","",IF(R603="PRINCIPAL AUTEUR",IF(OR(S603="",T603="",V603="",W603="",S603=0),"",IFERROR(IF(OR(VLOOKUP(UPPER(TRIM(SUBSTITUTE(T603,CHAR(160)," "))),AP4:AS49,2,FALSE)&lt;&gt;VLOOKUP(UPPER(TRIM(SUBSTITUTE(W603,CHAR(160)," "))),AP4:AS49,2,FALSE),AND(VLOOKUP(UPPER(TRIM(SUBSTITUTE(T603,CHAR(160)," "))),AP4:AS49,2,FALSE)="AUTRE",UPPER(TRIM(SUBSTITUTE(T603,CHAR(160)," ")))&lt;&gt;UPPER(TRIM(SUBSTITUTE(W603,CHAR(160)," "))))),"",(V603*VLOOKUP(UPPER(TRIM(SUBSTITUTE(W603,CHAR(160)," "))),AP4:AS49,3,FALSE))/(S603*VLOOKUP(UPPER(TRIM(SUBSTITUTE(T603,CHAR(160)," "))),AP4:AS49,3,FALSE))),"")),IFERROR(AK602,"")))</f>
        <v/>
      </c>
      <c r="AL603" s="40" t="str">
        <f t="shared" si="127"/>
        <v/>
      </c>
      <c r="AM603" s="50">
        <f t="shared" si="128"/>
        <v>0</v>
      </c>
      <c r="AN603" s="1"/>
      <c r="AO603" s="1"/>
      <c r="AP603" s="65" t="s">
        <v>458</v>
      </c>
      <c r="AQ603" s="1"/>
      <c r="AR603" s="1"/>
      <c r="AS603" s="1"/>
      <c r="BJ603" s="229">
        <v>1</v>
      </c>
    </row>
    <row r="604" spans="2:62" ht="20.100000000000001" customHeight="1" x14ac:dyDescent="0.25">
      <c r="B604" s="178">
        <f t="shared" si="117"/>
        <v>0</v>
      </c>
      <c r="C604" s="156"/>
      <c r="D604" s="157"/>
      <c r="E604" s="157"/>
      <c r="F604" s="157"/>
      <c r="G604" s="157"/>
      <c r="H604" s="157"/>
      <c r="I604" s="158"/>
      <c r="K604" s="255" t="str">
        <f t="shared" si="118"/>
        <v>►</v>
      </c>
      <c r="L604" s="341"/>
      <c r="M604" s="341"/>
      <c r="N604" s="341"/>
      <c r="O604" s="341"/>
      <c r="P604" s="341"/>
      <c r="Q604" s="1"/>
      <c r="R604" s="1"/>
      <c r="S604" s="77"/>
      <c r="T604" s="77"/>
      <c r="U604" s="77"/>
      <c r="V604" s="77"/>
      <c r="W604" s="1"/>
      <c r="X604" s="46" t="str">
        <f t="shared" si="122"/>
        <v/>
      </c>
      <c r="Y604" s="46" t="str">
        <f>IF(NOT(AND(LEFT(R604,1)="L",R604&lt;&gt;"LIGNE")),"",IF(UPPER(TRIM(W604))="QS","Qt. suffisante",IF(AJ604="","",IF(AF604="MASSE",IF(AJ604&gt;=1,"Kg","g"),IF(AF604="VOLUME",IF(AJ604&gt;=1,"L","cl"),IFERROR(VLOOKUP(UPPER(TRIM(V604)),AP4:AS49,4,FALSE),V604))))))</f>
        <v/>
      </c>
      <c r="Z604" s="78" t="str">
        <f t="shared" si="123"/>
        <v/>
      </c>
      <c r="AA604" s="45" t="str">
        <f>IF(NOT(AND(LEFT(R604,1)="L",R604&lt;&gt;"LIGNE")),"",IF(UPPER(TRIM(W604))="QS","Qt. suffisante",IF(AI604="","",IF(AF604="MASSE",IF(AI604&gt;=1,"Kg","g"),IF(AF604="VOLUME",IF(AI604&gt;=1,"L","cl"),IFERROR(VLOOKUP(UPPER(TRIM(V604)),AP4:AS49,4,FALSE),V604))))))</f>
        <v/>
      </c>
      <c r="AB604" s="47" t="str">
        <f t="shared" si="119"/>
        <v/>
      </c>
      <c r="AC604" s="47" t="str">
        <f t="shared" si="120"/>
        <v/>
      </c>
      <c r="AD604" s="47" t="str">
        <f t="shared" si="124"/>
        <v/>
      </c>
      <c r="AE604" s="1"/>
      <c r="AF604" s="48" t="str">
        <f>IF(NOT(AND(LEFT(R604,1)="L",R604&lt;&gt;"LIGNE")),"",IFERROR(VLOOKUP(UPPER(TRIM(V604)),AP4:AS49,2,FALSE),""))</f>
        <v/>
      </c>
      <c r="AG604" s="49" t="str">
        <f>IF(NOT(AND(LEFT(R604,1)="L",R604&lt;&gt;"LIGNE")),"",IFERROR(VLOOKUP(UPPER(TRIM(V604)),AP4:AS49,3,FALSE),""))</f>
        <v/>
      </c>
      <c r="AH604" s="49" t="str">
        <f t="shared" si="121"/>
        <v/>
      </c>
      <c r="AI604" s="49" t="str">
        <f t="shared" si="125"/>
        <v/>
      </c>
      <c r="AJ604" s="49" t="str">
        <f t="shared" si="126"/>
        <v/>
      </c>
      <c r="AK604" s="40" t="str">
        <f>IF(R604="RECETTE","",IF(R604="PRINCIPAL AUTEUR",IF(OR(S604="",T604="",V604="",W604="",S604=0),"",IFERROR(IF(OR(VLOOKUP(UPPER(TRIM(SUBSTITUTE(T604,CHAR(160)," "))),AP4:AS49,2,FALSE)&lt;&gt;VLOOKUP(UPPER(TRIM(SUBSTITUTE(W604,CHAR(160)," "))),AP4:AS49,2,FALSE),AND(VLOOKUP(UPPER(TRIM(SUBSTITUTE(T604,CHAR(160)," "))),AP4:AS49,2,FALSE)="AUTRE",UPPER(TRIM(SUBSTITUTE(T604,CHAR(160)," ")))&lt;&gt;UPPER(TRIM(SUBSTITUTE(W604,CHAR(160)," "))))),"",(V604*VLOOKUP(UPPER(TRIM(SUBSTITUTE(W604,CHAR(160)," "))),AP4:AS49,3,FALSE))/(S604*VLOOKUP(UPPER(TRIM(SUBSTITUTE(T604,CHAR(160)," "))),AP4:AS49,3,FALSE))),"")),IFERROR(AK603,"")))</f>
        <v/>
      </c>
      <c r="AL604" s="40" t="str">
        <f t="shared" si="127"/>
        <v/>
      </c>
      <c r="AM604" s="50">
        <f t="shared" si="128"/>
        <v>0</v>
      </c>
      <c r="AN604" s="1"/>
      <c r="AO604" s="1"/>
      <c r="AP604" s="65" t="s">
        <v>459</v>
      </c>
      <c r="AQ604" s="1"/>
      <c r="AR604" s="1"/>
      <c r="AS604" s="1"/>
      <c r="BJ604" s="229">
        <v>1</v>
      </c>
    </row>
    <row r="605" spans="2:62" ht="20.100000000000001" customHeight="1" x14ac:dyDescent="0.25">
      <c r="B605" s="178">
        <f t="shared" si="117"/>
        <v>0</v>
      </c>
      <c r="C605" s="156"/>
      <c r="D605" s="157"/>
      <c r="E605" s="157"/>
      <c r="F605" s="157"/>
      <c r="G605" s="157"/>
      <c r="H605" s="157"/>
      <c r="I605" s="158"/>
      <c r="K605" s="255" t="str">
        <f t="shared" si="118"/>
        <v>►</v>
      </c>
      <c r="L605" s="341"/>
      <c r="M605" s="341"/>
      <c r="N605" s="341"/>
      <c r="O605" s="341"/>
      <c r="P605" s="341"/>
      <c r="Q605" s="1"/>
      <c r="R605" s="1"/>
      <c r="S605" s="77"/>
      <c r="T605" s="77"/>
      <c r="U605" s="77"/>
      <c r="V605" s="77"/>
      <c r="W605" s="1"/>
      <c r="X605" s="46" t="str">
        <f t="shared" si="122"/>
        <v/>
      </c>
      <c r="Y605" s="46" t="str">
        <f>IF(NOT(AND(LEFT(R605,1)="L",R605&lt;&gt;"LIGNE")),"",IF(UPPER(TRIM(W605))="QS","Qt. suffisante",IF(AJ605="","",IF(AF605="MASSE",IF(AJ605&gt;=1,"Kg","g"),IF(AF605="VOLUME",IF(AJ605&gt;=1,"L","cl"),IFERROR(VLOOKUP(UPPER(TRIM(V605)),AP4:AS49,4,FALSE),V605))))))</f>
        <v/>
      </c>
      <c r="Z605" s="78" t="str">
        <f t="shared" si="123"/>
        <v/>
      </c>
      <c r="AA605" s="45" t="str">
        <f>IF(NOT(AND(LEFT(R605,1)="L",R605&lt;&gt;"LIGNE")),"",IF(UPPER(TRIM(W605))="QS","Qt. suffisante",IF(AI605="","",IF(AF605="MASSE",IF(AI605&gt;=1,"Kg","g"),IF(AF605="VOLUME",IF(AI605&gt;=1,"L","cl"),IFERROR(VLOOKUP(UPPER(TRIM(V605)),AP4:AS49,4,FALSE),V605))))))</f>
        <v/>
      </c>
      <c r="AB605" s="47" t="str">
        <f t="shared" si="119"/>
        <v/>
      </c>
      <c r="AC605" s="47" t="str">
        <f t="shared" si="120"/>
        <v/>
      </c>
      <c r="AD605" s="47" t="str">
        <f t="shared" si="124"/>
        <v/>
      </c>
      <c r="AE605" s="1"/>
      <c r="AF605" s="48" t="str">
        <f>IF(NOT(AND(LEFT(R605,1)="L",R605&lt;&gt;"LIGNE")),"",IFERROR(VLOOKUP(UPPER(TRIM(V605)),AP4:AS49,2,FALSE),""))</f>
        <v/>
      </c>
      <c r="AG605" s="49" t="str">
        <f>IF(NOT(AND(LEFT(R605,1)="L",R605&lt;&gt;"LIGNE")),"",IFERROR(VLOOKUP(UPPER(TRIM(V605)),AP4:AS49,3,FALSE),""))</f>
        <v/>
      </c>
      <c r="AH605" s="49" t="str">
        <f t="shared" si="121"/>
        <v/>
      </c>
      <c r="AI605" s="49" t="str">
        <f t="shared" si="125"/>
        <v/>
      </c>
      <c r="AJ605" s="49" t="str">
        <f t="shared" si="126"/>
        <v/>
      </c>
      <c r="AK605" s="40" t="str">
        <f>IF(R605="RECETTE","",IF(R605="PRINCIPAL AUTEUR",IF(OR(S605="",T605="",V605="",W605="",S605=0),"",IFERROR(IF(OR(VLOOKUP(UPPER(TRIM(SUBSTITUTE(T605,CHAR(160)," "))),AP4:AS49,2,FALSE)&lt;&gt;VLOOKUP(UPPER(TRIM(SUBSTITUTE(W605,CHAR(160)," "))),AP4:AS49,2,FALSE),AND(VLOOKUP(UPPER(TRIM(SUBSTITUTE(T605,CHAR(160)," "))),AP4:AS49,2,FALSE)="AUTRE",UPPER(TRIM(SUBSTITUTE(T605,CHAR(160)," ")))&lt;&gt;UPPER(TRIM(SUBSTITUTE(W605,CHAR(160)," "))))),"",(V605*VLOOKUP(UPPER(TRIM(SUBSTITUTE(W605,CHAR(160)," "))),AP4:AS49,3,FALSE))/(S605*VLOOKUP(UPPER(TRIM(SUBSTITUTE(T605,CHAR(160)," "))),AP4:AS49,3,FALSE))),"")),IFERROR(AK604,"")))</f>
        <v/>
      </c>
      <c r="AL605" s="40" t="str">
        <f t="shared" si="127"/>
        <v/>
      </c>
      <c r="AM605" s="50">
        <f t="shared" si="128"/>
        <v>0</v>
      </c>
      <c r="AN605" s="1"/>
      <c r="AO605" s="1"/>
      <c r="AP605" s="65" t="s">
        <v>460</v>
      </c>
      <c r="AQ605" s="1"/>
      <c r="AR605" s="1"/>
      <c r="AS605" s="1"/>
      <c r="BJ605" s="229">
        <v>1</v>
      </c>
    </row>
    <row r="606" spans="2:62" ht="20.100000000000001" customHeight="1" x14ac:dyDescent="0.25">
      <c r="B606" s="178">
        <f t="shared" si="117"/>
        <v>0</v>
      </c>
      <c r="C606" s="156"/>
      <c r="D606" s="157"/>
      <c r="E606" s="157"/>
      <c r="F606" s="157"/>
      <c r="G606" s="157"/>
      <c r="H606" s="157"/>
      <c r="I606" s="158"/>
      <c r="K606" s="255" t="str">
        <f t="shared" si="118"/>
        <v>►</v>
      </c>
      <c r="L606" s="341"/>
      <c r="M606" s="341"/>
      <c r="N606" s="341"/>
      <c r="O606" s="341"/>
      <c r="P606" s="341"/>
      <c r="Q606" s="1"/>
      <c r="R606" s="1"/>
      <c r="S606" s="77"/>
      <c r="T606" s="77"/>
      <c r="U606" s="77"/>
      <c r="V606" s="77"/>
      <c r="W606" s="1"/>
      <c r="X606" s="46" t="str">
        <f t="shared" si="122"/>
        <v/>
      </c>
      <c r="Y606" s="46" t="str">
        <f>IF(NOT(AND(LEFT(R606,1)="L",R606&lt;&gt;"LIGNE")),"",IF(UPPER(TRIM(W606))="QS","Qt. suffisante",IF(AJ606="","",IF(AF606="MASSE",IF(AJ606&gt;=1,"Kg","g"),IF(AF606="VOLUME",IF(AJ606&gt;=1,"L","cl"),IFERROR(VLOOKUP(UPPER(TRIM(V606)),AP4:AS49,4,FALSE),V606))))))</f>
        <v/>
      </c>
      <c r="Z606" s="78" t="str">
        <f t="shared" si="123"/>
        <v/>
      </c>
      <c r="AA606" s="45" t="str">
        <f>IF(NOT(AND(LEFT(R606,1)="L",R606&lt;&gt;"LIGNE")),"",IF(UPPER(TRIM(W606))="QS","Qt. suffisante",IF(AI606="","",IF(AF606="MASSE",IF(AI606&gt;=1,"Kg","g"),IF(AF606="VOLUME",IF(AI606&gt;=1,"L","cl"),IFERROR(VLOOKUP(UPPER(TRIM(V606)),AP4:AS49,4,FALSE),V606))))))</f>
        <v/>
      </c>
      <c r="AB606" s="47" t="str">
        <f t="shared" si="119"/>
        <v/>
      </c>
      <c r="AC606" s="47" t="str">
        <f t="shared" si="120"/>
        <v/>
      </c>
      <c r="AD606" s="47" t="str">
        <f t="shared" si="124"/>
        <v/>
      </c>
      <c r="AE606" s="1"/>
      <c r="AF606" s="48" t="str">
        <f>IF(NOT(AND(LEFT(R606,1)="L",R606&lt;&gt;"LIGNE")),"",IFERROR(VLOOKUP(UPPER(TRIM(V606)),AP4:AS49,2,FALSE),""))</f>
        <v/>
      </c>
      <c r="AG606" s="49" t="str">
        <f>IF(NOT(AND(LEFT(R606,1)="L",R606&lt;&gt;"LIGNE")),"",IFERROR(VLOOKUP(UPPER(TRIM(V606)),AP4:AS49,3,FALSE),""))</f>
        <v/>
      </c>
      <c r="AH606" s="49" t="str">
        <f t="shared" si="121"/>
        <v/>
      </c>
      <c r="AI606" s="49" t="str">
        <f t="shared" si="125"/>
        <v/>
      </c>
      <c r="AJ606" s="49" t="str">
        <f t="shared" si="126"/>
        <v/>
      </c>
      <c r="AK606" s="40" t="str">
        <f>IF(R606="RECETTE","",IF(R606="PRINCIPAL AUTEUR",IF(OR(S606="",T606="",V606="",W606="",S606=0),"",IFERROR(IF(OR(VLOOKUP(UPPER(TRIM(SUBSTITUTE(T606,CHAR(160)," "))),AP4:AS49,2,FALSE)&lt;&gt;VLOOKUP(UPPER(TRIM(SUBSTITUTE(W606,CHAR(160)," "))),AP4:AS49,2,FALSE),AND(VLOOKUP(UPPER(TRIM(SUBSTITUTE(T606,CHAR(160)," "))),AP4:AS49,2,FALSE)="AUTRE",UPPER(TRIM(SUBSTITUTE(T606,CHAR(160)," ")))&lt;&gt;UPPER(TRIM(SUBSTITUTE(W606,CHAR(160)," "))))),"",(V606*VLOOKUP(UPPER(TRIM(SUBSTITUTE(W606,CHAR(160)," "))),AP4:AS49,3,FALSE))/(S606*VLOOKUP(UPPER(TRIM(SUBSTITUTE(T606,CHAR(160)," "))),AP4:AS49,3,FALSE))),"")),IFERROR(AK605,"")))</f>
        <v/>
      </c>
      <c r="AL606" s="40" t="str">
        <f t="shared" si="127"/>
        <v/>
      </c>
      <c r="AM606" s="50">
        <f t="shared" si="128"/>
        <v>0</v>
      </c>
      <c r="AN606" s="1"/>
      <c r="AO606" s="1"/>
      <c r="AP606" s="65" t="s">
        <v>461</v>
      </c>
      <c r="AQ606" s="1"/>
      <c r="AR606" s="1"/>
      <c r="AS606" s="1"/>
      <c r="BJ606" s="229">
        <v>1</v>
      </c>
    </row>
    <row r="607" spans="2:62" ht="20.100000000000001" customHeight="1" x14ac:dyDescent="0.25">
      <c r="B607" s="178">
        <f t="shared" si="117"/>
        <v>0</v>
      </c>
      <c r="C607" s="156"/>
      <c r="D607" s="157"/>
      <c r="E607" s="157"/>
      <c r="F607" s="157"/>
      <c r="G607" s="157"/>
      <c r="H607" s="157"/>
      <c r="I607" s="158"/>
      <c r="K607" s="255" t="str">
        <f t="shared" si="118"/>
        <v>►</v>
      </c>
      <c r="L607" s="341"/>
      <c r="M607" s="341"/>
      <c r="N607" s="341"/>
      <c r="O607" s="341"/>
      <c r="P607" s="341"/>
      <c r="Q607" s="1"/>
      <c r="R607" s="1"/>
      <c r="S607" s="77"/>
      <c r="T607" s="77"/>
      <c r="U607" s="77"/>
      <c r="V607" s="77"/>
      <c r="W607" s="1"/>
      <c r="X607" s="46" t="str">
        <f t="shared" si="122"/>
        <v/>
      </c>
      <c r="Y607" s="46" t="str">
        <f>IF(NOT(AND(LEFT(R607,1)="L",R607&lt;&gt;"LIGNE")),"",IF(UPPER(TRIM(W607))="QS","Qt. suffisante",IF(AJ607="","",IF(AF607="MASSE",IF(AJ607&gt;=1,"Kg","g"),IF(AF607="VOLUME",IF(AJ607&gt;=1,"L","cl"),IFERROR(VLOOKUP(UPPER(TRIM(V607)),AP4:AS49,4,FALSE),V607))))))</f>
        <v/>
      </c>
      <c r="Z607" s="78" t="str">
        <f t="shared" si="123"/>
        <v/>
      </c>
      <c r="AA607" s="45" t="str">
        <f>IF(NOT(AND(LEFT(R607,1)="L",R607&lt;&gt;"LIGNE")),"",IF(UPPER(TRIM(W607))="QS","Qt. suffisante",IF(AI607="","",IF(AF607="MASSE",IF(AI607&gt;=1,"Kg","g"),IF(AF607="VOLUME",IF(AI607&gt;=1,"L","cl"),IFERROR(VLOOKUP(UPPER(TRIM(V607)),AP4:AS49,4,FALSE),V607))))))</f>
        <v/>
      </c>
      <c r="AB607" s="47" t="str">
        <f t="shared" si="119"/>
        <v/>
      </c>
      <c r="AC607" s="47" t="str">
        <f t="shared" si="120"/>
        <v/>
      </c>
      <c r="AD607" s="47" t="str">
        <f t="shared" si="124"/>
        <v/>
      </c>
      <c r="AE607" s="1"/>
      <c r="AF607" s="48" t="str">
        <f>IF(NOT(AND(LEFT(R607,1)="L",R607&lt;&gt;"LIGNE")),"",IFERROR(VLOOKUP(UPPER(TRIM(V607)),AP4:AS49,2,FALSE),""))</f>
        <v/>
      </c>
      <c r="AG607" s="49" t="str">
        <f>IF(NOT(AND(LEFT(R607,1)="L",R607&lt;&gt;"LIGNE")),"",IFERROR(VLOOKUP(UPPER(TRIM(V607)),AP4:AS49,3,FALSE),""))</f>
        <v/>
      </c>
      <c r="AH607" s="49" t="str">
        <f t="shared" si="121"/>
        <v/>
      </c>
      <c r="AI607" s="49" t="str">
        <f t="shared" si="125"/>
        <v/>
      </c>
      <c r="AJ607" s="49" t="str">
        <f t="shared" si="126"/>
        <v/>
      </c>
      <c r="AK607" s="40" t="str">
        <f>IF(R607="RECETTE","",IF(R607="PRINCIPAL AUTEUR",IF(OR(S607="",T607="",V607="",W607="",S607=0),"",IFERROR(IF(OR(VLOOKUP(UPPER(TRIM(SUBSTITUTE(T607,CHAR(160)," "))),AP4:AS49,2,FALSE)&lt;&gt;VLOOKUP(UPPER(TRIM(SUBSTITUTE(W607,CHAR(160)," "))),AP4:AS49,2,FALSE),AND(VLOOKUP(UPPER(TRIM(SUBSTITUTE(T607,CHAR(160)," "))),AP4:AS49,2,FALSE)="AUTRE",UPPER(TRIM(SUBSTITUTE(T607,CHAR(160)," ")))&lt;&gt;UPPER(TRIM(SUBSTITUTE(W607,CHAR(160)," "))))),"",(V607*VLOOKUP(UPPER(TRIM(SUBSTITUTE(W607,CHAR(160)," "))),AP4:AS49,3,FALSE))/(S607*VLOOKUP(UPPER(TRIM(SUBSTITUTE(T607,CHAR(160)," "))),AP4:AS49,3,FALSE))),"")),IFERROR(AK606,"")))</f>
        <v/>
      </c>
      <c r="AL607" s="40" t="str">
        <f t="shared" si="127"/>
        <v/>
      </c>
      <c r="AM607" s="50">
        <f t="shared" si="128"/>
        <v>0</v>
      </c>
      <c r="AN607" s="1"/>
      <c r="AO607" s="1"/>
      <c r="AP607" s="65" t="s">
        <v>462</v>
      </c>
      <c r="AQ607" s="1"/>
      <c r="AR607" s="1"/>
      <c r="AS607" s="1"/>
      <c r="BJ607" s="229">
        <v>1</v>
      </c>
    </row>
    <row r="608" spans="2:62" ht="20.100000000000001" customHeight="1" x14ac:dyDescent="0.25">
      <c r="B608" s="178">
        <f t="shared" si="117"/>
        <v>0</v>
      </c>
      <c r="C608" s="156"/>
      <c r="D608" s="157"/>
      <c r="E608" s="157"/>
      <c r="F608" s="157"/>
      <c r="G608" s="157"/>
      <c r="H608" s="157"/>
      <c r="I608" s="158"/>
      <c r="K608" s="255" t="str">
        <f t="shared" si="118"/>
        <v>►</v>
      </c>
      <c r="L608" s="341"/>
      <c r="M608" s="341"/>
      <c r="N608" s="341"/>
      <c r="O608" s="341"/>
      <c r="P608" s="341"/>
      <c r="Q608" s="1"/>
      <c r="R608" s="1"/>
      <c r="S608" s="77"/>
      <c r="T608" s="77"/>
      <c r="U608" s="77"/>
      <c r="V608" s="77"/>
      <c r="W608" s="1"/>
      <c r="X608" s="46" t="str">
        <f t="shared" si="122"/>
        <v/>
      </c>
      <c r="Y608" s="46" t="str">
        <f>IF(NOT(AND(LEFT(R608,1)="L",R608&lt;&gt;"LIGNE")),"",IF(UPPER(TRIM(W608))="QS","Qt. suffisante",IF(AJ608="","",IF(AF608="MASSE",IF(AJ608&gt;=1,"Kg","g"),IF(AF608="VOLUME",IF(AJ608&gt;=1,"L","cl"),IFERROR(VLOOKUP(UPPER(TRIM(V608)),AP4:AS49,4,FALSE),V608))))))</f>
        <v/>
      </c>
      <c r="Z608" s="78" t="str">
        <f t="shared" si="123"/>
        <v/>
      </c>
      <c r="AA608" s="45" t="str">
        <f>IF(NOT(AND(LEFT(R608,1)="L",R608&lt;&gt;"LIGNE")),"",IF(UPPER(TRIM(W608))="QS","Qt. suffisante",IF(AI608="","",IF(AF608="MASSE",IF(AI608&gt;=1,"Kg","g"),IF(AF608="VOLUME",IF(AI608&gt;=1,"L","cl"),IFERROR(VLOOKUP(UPPER(TRIM(V608)),AP4:AS49,4,FALSE),V608))))))</f>
        <v/>
      </c>
      <c r="AB608" s="47" t="str">
        <f t="shared" si="119"/>
        <v/>
      </c>
      <c r="AC608" s="47" t="str">
        <f t="shared" si="120"/>
        <v/>
      </c>
      <c r="AD608" s="47" t="str">
        <f t="shared" si="124"/>
        <v/>
      </c>
      <c r="AE608" s="1"/>
      <c r="AF608" s="48" t="str">
        <f>IF(NOT(AND(LEFT(R608,1)="L",R608&lt;&gt;"LIGNE")),"",IFERROR(VLOOKUP(UPPER(TRIM(V608)),AP4:AS49,2,FALSE),""))</f>
        <v/>
      </c>
      <c r="AG608" s="49" t="str">
        <f>IF(NOT(AND(LEFT(R608,1)="L",R608&lt;&gt;"LIGNE")),"",IFERROR(VLOOKUP(UPPER(TRIM(V608)),AP4:AS49,3,FALSE),""))</f>
        <v/>
      </c>
      <c r="AH608" s="49" t="str">
        <f t="shared" si="121"/>
        <v/>
      </c>
      <c r="AI608" s="49" t="str">
        <f t="shared" si="125"/>
        <v/>
      </c>
      <c r="AJ608" s="49" t="str">
        <f t="shared" si="126"/>
        <v/>
      </c>
      <c r="AK608" s="40" t="str">
        <f>IF(R608="RECETTE","",IF(R608="PRINCIPAL AUTEUR",IF(OR(S608="",T608="",V608="",W608="",S608=0),"",IFERROR(IF(OR(VLOOKUP(UPPER(TRIM(SUBSTITUTE(T608,CHAR(160)," "))),AP4:AS49,2,FALSE)&lt;&gt;VLOOKUP(UPPER(TRIM(SUBSTITUTE(W608,CHAR(160)," "))),AP4:AS49,2,FALSE),AND(VLOOKUP(UPPER(TRIM(SUBSTITUTE(T608,CHAR(160)," "))),AP4:AS49,2,FALSE)="AUTRE",UPPER(TRIM(SUBSTITUTE(T608,CHAR(160)," ")))&lt;&gt;UPPER(TRIM(SUBSTITUTE(W608,CHAR(160)," "))))),"",(V608*VLOOKUP(UPPER(TRIM(SUBSTITUTE(W608,CHAR(160)," "))),AP4:AS49,3,FALSE))/(S608*VLOOKUP(UPPER(TRIM(SUBSTITUTE(T608,CHAR(160)," "))),AP4:AS49,3,FALSE))),"")),IFERROR(AK607,"")))</f>
        <v/>
      </c>
      <c r="AL608" s="40" t="str">
        <f t="shared" si="127"/>
        <v/>
      </c>
      <c r="AM608" s="50">
        <f t="shared" si="128"/>
        <v>0</v>
      </c>
      <c r="AN608" s="1"/>
      <c r="AO608" s="1"/>
      <c r="AP608" s="66" t="s">
        <v>463</v>
      </c>
      <c r="AQ608" s="1"/>
      <c r="AR608" s="1"/>
      <c r="AS608" s="1"/>
      <c r="BJ608" s="229">
        <v>1</v>
      </c>
    </row>
    <row r="609" spans="2:62" ht="20.100000000000001" customHeight="1" x14ac:dyDescent="0.25">
      <c r="B609" s="178">
        <f t="shared" si="117"/>
        <v>0</v>
      </c>
      <c r="C609" s="156"/>
      <c r="D609" s="157"/>
      <c r="E609" s="157"/>
      <c r="F609" s="157"/>
      <c r="G609" s="157"/>
      <c r="H609" s="157"/>
      <c r="I609" s="158"/>
      <c r="K609" s="255" t="str">
        <f t="shared" si="118"/>
        <v>►</v>
      </c>
      <c r="L609" s="341"/>
      <c r="M609" s="341"/>
      <c r="N609" s="341"/>
      <c r="O609" s="341"/>
      <c r="P609" s="341"/>
      <c r="Q609" s="1"/>
      <c r="R609" s="1"/>
      <c r="S609" s="77"/>
      <c r="T609" s="77"/>
      <c r="U609" s="77"/>
      <c r="V609" s="77"/>
      <c r="W609" s="1"/>
      <c r="X609" s="46" t="str">
        <f t="shared" si="122"/>
        <v/>
      </c>
      <c r="Y609" s="46" t="str">
        <f>IF(NOT(AND(LEFT(R609,1)="L",R609&lt;&gt;"LIGNE")),"",IF(UPPER(TRIM(W609))="QS","Qt. suffisante",IF(AJ609="","",IF(AF609="MASSE",IF(AJ609&gt;=1,"Kg","g"),IF(AF609="VOLUME",IF(AJ609&gt;=1,"L","cl"),IFERROR(VLOOKUP(UPPER(TRIM(V609)),AP4:AS49,4,FALSE),V609))))))</f>
        <v/>
      </c>
      <c r="Z609" s="78" t="str">
        <f t="shared" si="123"/>
        <v/>
      </c>
      <c r="AA609" s="45" t="str">
        <f>IF(NOT(AND(LEFT(R609,1)="L",R609&lt;&gt;"LIGNE")),"",IF(UPPER(TRIM(W609))="QS","Qt. suffisante",IF(AI609="","",IF(AF609="MASSE",IF(AI609&gt;=1,"Kg","g"),IF(AF609="VOLUME",IF(AI609&gt;=1,"L","cl"),IFERROR(VLOOKUP(UPPER(TRIM(V609)),AP4:AS49,4,FALSE),V609))))))</f>
        <v/>
      </c>
      <c r="AB609" s="47" t="str">
        <f t="shared" si="119"/>
        <v/>
      </c>
      <c r="AC609" s="47" t="str">
        <f t="shared" si="120"/>
        <v/>
      </c>
      <c r="AD609" s="47" t="str">
        <f t="shared" si="124"/>
        <v/>
      </c>
      <c r="AE609" s="1"/>
      <c r="AF609" s="48" t="str">
        <f>IF(NOT(AND(LEFT(R609,1)="L",R609&lt;&gt;"LIGNE")),"",IFERROR(VLOOKUP(UPPER(TRIM(V609)),AP4:AS49,2,FALSE),""))</f>
        <v/>
      </c>
      <c r="AG609" s="49" t="str">
        <f>IF(NOT(AND(LEFT(R609,1)="L",R609&lt;&gt;"LIGNE")),"",IFERROR(VLOOKUP(UPPER(TRIM(V609)),AP4:AS49,3,FALSE),""))</f>
        <v/>
      </c>
      <c r="AH609" s="49" t="str">
        <f t="shared" si="121"/>
        <v/>
      </c>
      <c r="AI609" s="49" t="str">
        <f t="shared" si="125"/>
        <v/>
      </c>
      <c r="AJ609" s="49" t="str">
        <f t="shared" si="126"/>
        <v/>
      </c>
      <c r="AK609" s="40" t="str">
        <f>IF(R609="RECETTE","",IF(R609="PRINCIPAL AUTEUR",IF(OR(S609="",T609="",V609="",W609="",S609=0),"",IFERROR(IF(OR(VLOOKUP(UPPER(TRIM(SUBSTITUTE(T609,CHAR(160)," "))),AP4:AS49,2,FALSE)&lt;&gt;VLOOKUP(UPPER(TRIM(SUBSTITUTE(W609,CHAR(160)," "))),AP4:AS49,2,FALSE),AND(VLOOKUP(UPPER(TRIM(SUBSTITUTE(T609,CHAR(160)," "))),AP4:AS49,2,FALSE)="AUTRE",UPPER(TRIM(SUBSTITUTE(T609,CHAR(160)," ")))&lt;&gt;UPPER(TRIM(SUBSTITUTE(W609,CHAR(160)," "))))),"",(V609*VLOOKUP(UPPER(TRIM(SUBSTITUTE(W609,CHAR(160)," "))),AP4:AS49,3,FALSE))/(S609*VLOOKUP(UPPER(TRIM(SUBSTITUTE(T609,CHAR(160)," "))),AP4:AS49,3,FALSE))),"")),IFERROR(AK608,"")))</f>
        <v/>
      </c>
      <c r="AL609" s="40" t="str">
        <f t="shared" si="127"/>
        <v/>
      </c>
      <c r="AM609" s="50">
        <f t="shared" si="128"/>
        <v>0</v>
      </c>
      <c r="AN609" s="1"/>
      <c r="AO609" s="1"/>
      <c r="AP609" s="66" t="s">
        <v>464</v>
      </c>
      <c r="AQ609" s="1"/>
      <c r="AR609" s="1"/>
      <c r="AS609" s="1"/>
      <c r="BJ609" s="229">
        <v>1</v>
      </c>
    </row>
    <row r="610" spans="2:62" ht="20.100000000000001" customHeight="1" x14ac:dyDescent="0.25">
      <c r="B610" s="178">
        <f t="shared" si="117"/>
        <v>0</v>
      </c>
      <c r="C610" s="156"/>
      <c r="D610" s="157"/>
      <c r="E610" s="157"/>
      <c r="F610" s="157"/>
      <c r="G610" s="157"/>
      <c r="H610" s="157"/>
      <c r="I610" s="158"/>
      <c r="K610" s="255" t="str">
        <f t="shared" si="118"/>
        <v>►</v>
      </c>
      <c r="L610" s="341"/>
      <c r="M610" s="341"/>
      <c r="N610" s="341"/>
      <c r="O610" s="341"/>
      <c r="P610" s="341"/>
      <c r="Q610" s="1"/>
      <c r="R610" s="1"/>
      <c r="S610" s="77"/>
      <c r="T610" s="77"/>
      <c r="U610" s="77"/>
      <c r="V610" s="77"/>
      <c r="W610" s="1"/>
      <c r="X610" s="46" t="str">
        <f t="shared" si="122"/>
        <v/>
      </c>
      <c r="Y610" s="46" t="str">
        <f>IF(NOT(AND(LEFT(R610,1)="L",R610&lt;&gt;"LIGNE")),"",IF(UPPER(TRIM(W610))="QS","Qt. suffisante",IF(AJ610="","",IF(AF610="MASSE",IF(AJ610&gt;=1,"Kg","g"),IF(AF610="VOLUME",IF(AJ610&gt;=1,"L","cl"),IFERROR(VLOOKUP(UPPER(TRIM(V610)),AP4:AS49,4,FALSE),V610))))))</f>
        <v/>
      </c>
      <c r="Z610" s="78" t="str">
        <f t="shared" si="123"/>
        <v/>
      </c>
      <c r="AA610" s="45" t="str">
        <f>IF(NOT(AND(LEFT(R610,1)="L",R610&lt;&gt;"LIGNE")),"",IF(UPPER(TRIM(W610))="QS","Qt. suffisante",IF(AI610="","",IF(AF610="MASSE",IF(AI610&gt;=1,"Kg","g"),IF(AF610="VOLUME",IF(AI610&gt;=1,"L","cl"),IFERROR(VLOOKUP(UPPER(TRIM(V610)),AP4:AS49,4,FALSE),V610))))))</f>
        <v/>
      </c>
      <c r="AB610" s="47" t="str">
        <f t="shared" si="119"/>
        <v/>
      </c>
      <c r="AC610" s="47" t="str">
        <f t="shared" si="120"/>
        <v/>
      </c>
      <c r="AD610" s="47" t="str">
        <f t="shared" si="124"/>
        <v/>
      </c>
      <c r="AE610" s="1"/>
      <c r="AF610" s="48" t="str">
        <f>IF(NOT(AND(LEFT(R610,1)="L",R610&lt;&gt;"LIGNE")),"",IFERROR(VLOOKUP(UPPER(TRIM(V610)),AP4:AS49,2,FALSE),""))</f>
        <v/>
      </c>
      <c r="AG610" s="49" t="str">
        <f>IF(NOT(AND(LEFT(R610,1)="L",R610&lt;&gt;"LIGNE")),"",IFERROR(VLOOKUP(UPPER(TRIM(V610)),AP4:AS49,3,FALSE),""))</f>
        <v/>
      </c>
      <c r="AH610" s="49" t="str">
        <f t="shared" si="121"/>
        <v/>
      </c>
      <c r="AI610" s="49" t="str">
        <f t="shared" si="125"/>
        <v/>
      </c>
      <c r="AJ610" s="49" t="str">
        <f t="shared" si="126"/>
        <v/>
      </c>
      <c r="AK610" s="40" t="str">
        <f>IF(R610="RECETTE","",IF(R610="PRINCIPAL AUTEUR",IF(OR(S610="",T610="",V610="",W610="",S610=0),"",IFERROR(IF(OR(VLOOKUP(UPPER(TRIM(SUBSTITUTE(T610,CHAR(160)," "))),AP4:AS49,2,FALSE)&lt;&gt;VLOOKUP(UPPER(TRIM(SUBSTITUTE(W610,CHAR(160)," "))),AP4:AS49,2,FALSE),AND(VLOOKUP(UPPER(TRIM(SUBSTITUTE(T610,CHAR(160)," "))),AP4:AS49,2,FALSE)="AUTRE",UPPER(TRIM(SUBSTITUTE(T610,CHAR(160)," ")))&lt;&gt;UPPER(TRIM(SUBSTITUTE(W610,CHAR(160)," "))))),"",(V610*VLOOKUP(UPPER(TRIM(SUBSTITUTE(W610,CHAR(160)," "))),AP4:AS49,3,FALSE))/(S610*VLOOKUP(UPPER(TRIM(SUBSTITUTE(T610,CHAR(160)," "))),AP4:AS49,3,FALSE))),"")),IFERROR(AK609,"")))</f>
        <v/>
      </c>
      <c r="AL610" s="40" t="str">
        <f t="shared" si="127"/>
        <v/>
      </c>
      <c r="AM610" s="50">
        <f t="shared" si="128"/>
        <v>0</v>
      </c>
      <c r="AN610" s="1"/>
      <c r="AO610" s="1"/>
      <c r="AP610" s="66" t="s">
        <v>465</v>
      </c>
      <c r="AQ610" s="1"/>
      <c r="AR610" s="1"/>
      <c r="AS610" s="1"/>
      <c r="BJ610" s="229">
        <v>1</v>
      </c>
    </row>
    <row r="611" spans="2:62" ht="20.100000000000001" customHeight="1" x14ac:dyDescent="0.25">
      <c r="B611" s="178">
        <f t="shared" si="117"/>
        <v>0</v>
      </c>
      <c r="C611" s="156"/>
      <c r="D611" s="157"/>
      <c r="E611" s="157"/>
      <c r="F611" s="157"/>
      <c r="G611" s="157"/>
      <c r="H611" s="157"/>
      <c r="I611" s="158"/>
      <c r="K611" s="255" t="str">
        <f t="shared" si="118"/>
        <v>►</v>
      </c>
      <c r="L611" s="341"/>
      <c r="M611" s="341"/>
      <c r="N611" s="341"/>
      <c r="O611" s="341"/>
      <c r="P611" s="341"/>
      <c r="Q611" s="1"/>
      <c r="R611" s="1"/>
      <c r="S611" s="77"/>
      <c r="T611" s="77"/>
      <c r="U611" s="77"/>
      <c r="V611" s="77"/>
      <c r="W611" s="1"/>
      <c r="X611" s="46" t="str">
        <f t="shared" si="122"/>
        <v/>
      </c>
      <c r="Y611" s="46" t="str">
        <f>IF(NOT(AND(LEFT(R611,1)="L",R611&lt;&gt;"LIGNE")),"",IF(UPPER(TRIM(W611))="QS","Qt. suffisante",IF(AJ611="","",IF(AF611="MASSE",IF(AJ611&gt;=1,"Kg","g"),IF(AF611="VOLUME",IF(AJ611&gt;=1,"L","cl"),IFERROR(VLOOKUP(UPPER(TRIM(V611)),AP4:AS49,4,FALSE),V611))))))</f>
        <v/>
      </c>
      <c r="Z611" s="78" t="str">
        <f t="shared" si="123"/>
        <v/>
      </c>
      <c r="AA611" s="45" t="str">
        <f>IF(NOT(AND(LEFT(R611,1)="L",R611&lt;&gt;"LIGNE")),"",IF(UPPER(TRIM(W611))="QS","Qt. suffisante",IF(AI611="","",IF(AF611="MASSE",IF(AI611&gt;=1,"Kg","g"),IF(AF611="VOLUME",IF(AI611&gt;=1,"L","cl"),IFERROR(VLOOKUP(UPPER(TRIM(V611)),AP4:AS49,4,FALSE),V611))))))</f>
        <v/>
      </c>
      <c r="AB611" s="47" t="str">
        <f t="shared" si="119"/>
        <v/>
      </c>
      <c r="AC611" s="47" t="str">
        <f t="shared" si="120"/>
        <v/>
      </c>
      <c r="AD611" s="47" t="str">
        <f t="shared" si="124"/>
        <v/>
      </c>
      <c r="AE611" s="1"/>
      <c r="AF611" s="48" t="str">
        <f>IF(NOT(AND(LEFT(R611,1)="L",R611&lt;&gt;"LIGNE")),"",IFERROR(VLOOKUP(UPPER(TRIM(V611)),AP4:AS49,2,FALSE),""))</f>
        <v/>
      </c>
      <c r="AG611" s="49" t="str">
        <f>IF(NOT(AND(LEFT(R611,1)="L",R611&lt;&gt;"LIGNE")),"",IFERROR(VLOOKUP(UPPER(TRIM(V611)),AP4:AS49,3,FALSE),""))</f>
        <v/>
      </c>
      <c r="AH611" s="49" t="str">
        <f t="shared" si="121"/>
        <v/>
      </c>
      <c r="AI611" s="49" t="str">
        <f t="shared" si="125"/>
        <v/>
      </c>
      <c r="AJ611" s="49" t="str">
        <f t="shared" si="126"/>
        <v/>
      </c>
      <c r="AK611" s="40" t="str">
        <f>IF(R611="RECETTE","",IF(R611="PRINCIPAL AUTEUR",IF(OR(S611="",T611="",V611="",W611="",S611=0),"",IFERROR(IF(OR(VLOOKUP(UPPER(TRIM(SUBSTITUTE(T611,CHAR(160)," "))),AP4:AS49,2,FALSE)&lt;&gt;VLOOKUP(UPPER(TRIM(SUBSTITUTE(W611,CHAR(160)," "))),AP4:AS49,2,FALSE),AND(VLOOKUP(UPPER(TRIM(SUBSTITUTE(T611,CHAR(160)," "))),AP4:AS49,2,FALSE)="AUTRE",UPPER(TRIM(SUBSTITUTE(T611,CHAR(160)," ")))&lt;&gt;UPPER(TRIM(SUBSTITUTE(W611,CHAR(160)," "))))),"",(V611*VLOOKUP(UPPER(TRIM(SUBSTITUTE(W611,CHAR(160)," "))),AP4:AS49,3,FALSE))/(S611*VLOOKUP(UPPER(TRIM(SUBSTITUTE(T611,CHAR(160)," "))),AP4:AS49,3,FALSE))),"")),IFERROR(AK610,"")))</f>
        <v/>
      </c>
      <c r="AL611" s="40" t="str">
        <f t="shared" si="127"/>
        <v/>
      </c>
      <c r="AM611" s="50">
        <f t="shared" si="128"/>
        <v>0</v>
      </c>
      <c r="AN611" s="1"/>
      <c r="AO611" s="1"/>
      <c r="AP611" s="66" t="s">
        <v>466</v>
      </c>
      <c r="AQ611" s="1"/>
      <c r="AR611" s="1"/>
      <c r="AS611" s="1"/>
      <c r="BJ611" s="229">
        <v>1</v>
      </c>
    </row>
    <row r="612" spans="2:62" ht="20.100000000000001" customHeight="1" x14ac:dyDescent="0.25">
      <c r="B612" s="178">
        <f t="shared" si="117"/>
        <v>0</v>
      </c>
      <c r="C612" s="156"/>
      <c r="D612" s="157"/>
      <c r="E612" s="157"/>
      <c r="F612" s="157"/>
      <c r="G612" s="157"/>
      <c r="H612" s="157"/>
      <c r="I612" s="158"/>
      <c r="K612" s="255" t="str">
        <f t="shared" si="118"/>
        <v>►</v>
      </c>
      <c r="L612" s="341"/>
      <c r="M612" s="341"/>
      <c r="N612" s="341"/>
      <c r="O612" s="341"/>
      <c r="P612" s="341"/>
      <c r="Q612" s="1"/>
      <c r="R612" s="1"/>
      <c r="S612" s="77"/>
      <c r="T612" s="77"/>
      <c r="U612" s="77"/>
      <c r="V612" s="77"/>
      <c r="W612" s="1"/>
      <c r="X612" s="46" t="str">
        <f t="shared" si="122"/>
        <v/>
      </c>
      <c r="Y612" s="46" t="str">
        <f>IF(NOT(AND(LEFT(R612,1)="L",R612&lt;&gt;"LIGNE")),"",IF(UPPER(TRIM(W612))="QS","Qt. suffisante",IF(AJ612="","",IF(AF612="MASSE",IF(AJ612&gt;=1,"Kg","g"),IF(AF612="VOLUME",IF(AJ612&gt;=1,"L","cl"),IFERROR(VLOOKUP(UPPER(TRIM(V612)),AP4:AS49,4,FALSE),V612))))))</f>
        <v/>
      </c>
      <c r="Z612" s="78" t="str">
        <f t="shared" si="123"/>
        <v/>
      </c>
      <c r="AA612" s="45" t="str">
        <f>IF(NOT(AND(LEFT(R612,1)="L",R612&lt;&gt;"LIGNE")),"",IF(UPPER(TRIM(W612))="QS","Qt. suffisante",IF(AI612="","",IF(AF612="MASSE",IF(AI612&gt;=1,"Kg","g"),IF(AF612="VOLUME",IF(AI612&gt;=1,"L","cl"),IFERROR(VLOOKUP(UPPER(TRIM(V612)),AP4:AS49,4,FALSE),V612))))))</f>
        <v/>
      </c>
      <c r="AB612" s="47" t="str">
        <f t="shared" si="119"/>
        <v/>
      </c>
      <c r="AC612" s="47" t="str">
        <f t="shared" si="120"/>
        <v/>
      </c>
      <c r="AD612" s="47" t="str">
        <f t="shared" si="124"/>
        <v/>
      </c>
      <c r="AE612" s="1"/>
      <c r="AF612" s="48" t="str">
        <f>IF(NOT(AND(LEFT(R612,1)="L",R612&lt;&gt;"LIGNE")),"",IFERROR(VLOOKUP(UPPER(TRIM(V612)),AP4:AS49,2,FALSE),""))</f>
        <v/>
      </c>
      <c r="AG612" s="49" t="str">
        <f>IF(NOT(AND(LEFT(R612,1)="L",R612&lt;&gt;"LIGNE")),"",IFERROR(VLOOKUP(UPPER(TRIM(V612)),AP4:AS49,3,FALSE),""))</f>
        <v/>
      </c>
      <c r="AH612" s="49" t="str">
        <f t="shared" si="121"/>
        <v/>
      </c>
      <c r="AI612" s="49" t="str">
        <f t="shared" si="125"/>
        <v/>
      </c>
      <c r="AJ612" s="49" t="str">
        <f t="shared" si="126"/>
        <v/>
      </c>
      <c r="AK612" s="40" t="str">
        <f>IF(R612="RECETTE","",IF(R612="PRINCIPAL AUTEUR",IF(OR(S612="",T612="",V612="",W612="",S612=0),"",IFERROR(IF(OR(VLOOKUP(UPPER(TRIM(SUBSTITUTE(T612,CHAR(160)," "))),AP4:AS49,2,FALSE)&lt;&gt;VLOOKUP(UPPER(TRIM(SUBSTITUTE(W612,CHAR(160)," "))),AP4:AS49,2,FALSE),AND(VLOOKUP(UPPER(TRIM(SUBSTITUTE(T612,CHAR(160)," "))),AP4:AS49,2,FALSE)="AUTRE",UPPER(TRIM(SUBSTITUTE(T612,CHAR(160)," ")))&lt;&gt;UPPER(TRIM(SUBSTITUTE(W612,CHAR(160)," "))))),"",(V612*VLOOKUP(UPPER(TRIM(SUBSTITUTE(W612,CHAR(160)," "))),AP4:AS49,3,FALSE))/(S612*VLOOKUP(UPPER(TRIM(SUBSTITUTE(T612,CHAR(160)," "))),AP4:AS49,3,FALSE))),"")),IFERROR(AK611,"")))</f>
        <v/>
      </c>
      <c r="AL612" s="40" t="str">
        <f t="shared" si="127"/>
        <v/>
      </c>
      <c r="AM612" s="50">
        <f t="shared" si="128"/>
        <v>0</v>
      </c>
      <c r="AN612" s="1"/>
      <c r="AO612" s="1"/>
      <c r="AP612" s="66" t="s">
        <v>467</v>
      </c>
      <c r="AQ612" s="1"/>
      <c r="AR612" s="1"/>
      <c r="AS612" s="1"/>
      <c r="BJ612" s="229">
        <v>1</v>
      </c>
    </row>
    <row r="613" spans="2:62" ht="20.100000000000001" customHeight="1" x14ac:dyDescent="0.25">
      <c r="B613" s="178">
        <f t="shared" si="117"/>
        <v>0</v>
      </c>
      <c r="C613" s="156"/>
      <c r="D613" s="157"/>
      <c r="E613" s="157"/>
      <c r="F613" s="157"/>
      <c r="G613" s="157"/>
      <c r="H613" s="157"/>
      <c r="I613" s="158"/>
      <c r="K613" s="255" t="str">
        <f t="shared" si="118"/>
        <v>►</v>
      </c>
      <c r="L613" s="341"/>
      <c r="M613" s="341"/>
      <c r="N613" s="341"/>
      <c r="O613" s="341"/>
      <c r="P613" s="341"/>
      <c r="Q613" s="1"/>
      <c r="R613" s="1"/>
      <c r="S613" s="77"/>
      <c r="T613" s="77"/>
      <c r="U613" s="77"/>
      <c r="V613" s="77"/>
      <c r="W613" s="1"/>
      <c r="X613" s="46" t="str">
        <f t="shared" si="122"/>
        <v/>
      </c>
      <c r="Y613" s="46" t="str">
        <f>IF(NOT(AND(LEFT(R613,1)="L",R613&lt;&gt;"LIGNE")),"",IF(UPPER(TRIM(W613))="QS","Qt. suffisante",IF(AJ613="","",IF(AF613="MASSE",IF(AJ613&gt;=1,"Kg","g"),IF(AF613="VOLUME",IF(AJ613&gt;=1,"L","cl"),IFERROR(VLOOKUP(UPPER(TRIM(V613)),AP4:AS49,4,FALSE),V613))))))</f>
        <v/>
      </c>
      <c r="Z613" s="78" t="str">
        <f t="shared" si="123"/>
        <v/>
      </c>
      <c r="AA613" s="45" t="str">
        <f>IF(NOT(AND(LEFT(R613,1)="L",R613&lt;&gt;"LIGNE")),"",IF(UPPER(TRIM(W613))="QS","Qt. suffisante",IF(AI613="","",IF(AF613="MASSE",IF(AI613&gt;=1,"Kg","g"),IF(AF613="VOLUME",IF(AI613&gt;=1,"L","cl"),IFERROR(VLOOKUP(UPPER(TRIM(V613)),AP4:AS49,4,FALSE),V613))))))</f>
        <v/>
      </c>
      <c r="AB613" s="47" t="str">
        <f t="shared" si="119"/>
        <v/>
      </c>
      <c r="AC613" s="47" t="str">
        <f t="shared" si="120"/>
        <v/>
      </c>
      <c r="AD613" s="47" t="str">
        <f t="shared" si="124"/>
        <v/>
      </c>
      <c r="AE613" s="1"/>
      <c r="AF613" s="48" t="str">
        <f>IF(NOT(AND(LEFT(R613,1)="L",R613&lt;&gt;"LIGNE")),"",IFERROR(VLOOKUP(UPPER(TRIM(V613)),AP4:AS49,2,FALSE),""))</f>
        <v/>
      </c>
      <c r="AG613" s="49" t="str">
        <f>IF(NOT(AND(LEFT(R613,1)="L",R613&lt;&gt;"LIGNE")),"",IFERROR(VLOOKUP(UPPER(TRIM(V613)),AP4:AS49,3,FALSE),""))</f>
        <v/>
      </c>
      <c r="AH613" s="49" t="str">
        <f t="shared" si="121"/>
        <v/>
      </c>
      <c r="AI613" s="49" t="str">
        <f t="shared" si="125"/>
        <v/>
      </c>
      <c r="AJ613" s="49" t="str">
        <f t="shared" si="126"/>
        <v/>
      </c>
      <c r="AK613" s="40" t="str">
        <f>IF(R613="RECETTE","",IF(R613="PRINCIPAL AUTEUR",IF(OR(S613="",T613="",V613="",W613="",S613=0),"",IFERROR(IF(OR(VLOOKUP(UPPER(TRIM(SUBSTITUTE(T613,CHAR(160)," "))),AP4:AS49,2,FALSE)&lt;&gt;VLOOKUP(UPPER(TRIM(SUBSTITUTE(W613,CHAR(160)," "))),AP4:AS49,2,FALSE),AND(VLOOKUP(UPPER(TRIM(SUBSTITUTE(T613,CHAR(160)," "))),AP4:AS49,2,FALSE)="AUTRE",UPPER(TRIM(SUBSTITUTE(T613,CHAR(160)," ")))&lt;&gt;UPPER(TRIM(SUBSTITUTE(W613,CHAR(160)," "))))),"",(V613*VLOOKUP(UPPER(TRIM(SUBSTITUTE(W613,CHAR(160)," "))),AP4:AS49,3,FALSE))/(S613*VLOOKUP(UPPER(TRIM(SUBSTITUTE(T613,CHAR(160)," "))),AP4:AS49,3,FALSE))),"")),IFERROR(AK612,"")))</f>
        <v/>
      </c>
      <c r="AL613" s="40" t="str">
        <f t="shared" si="127"/>
        <v/>
      </c>
      <c r="AM613" s="50">
        <f t="shared" si="128"/>
        <v>0</v>
      </c>
      <c r="AN613" s="1"/>
      <c r="AO613" s="1"/>
      <c r="AP613" s="66" t="s">
        <v>468</v>
      </c>
      <c r="AQ613" s="1"/>
      <c r="AR613" s="1"/>
      <c r="AS613" s="1"/>
      <c r="BJ613" s="229">
        <v>1</v>
      </c>
    </row>
    <row r="614" spans="2:62" ht="20.100000000000001" customHeight="1" x14ac:dyDescent="0.25">
      <c r="B614" s="178">
        <f t="shared" si="117"/>
        <v>0</v>
      </c>
      <c r="C614" s="156"/>
      <c r="D614" s="157"/>
      <c r="E614" s="157"/>
      <c r="F614" s="157"/>
      <c r="G614" s="157"/>
      <c r="H614" s="157"/>
      <c r="I614" s="158"/>
      <c r="K614" s="255" t="str">
        <f t="shared" si="118"/>
        <v>►</v>
      </c>
      <c r="L614" s="341"/>
      <c r="M614" s="341"/>
      <c r="N614" s="341"/>
      <c r="O614" s="341"/>
      <c r="P614" s="341"/>
      <c r="Q614" s="1"/>
      <c r="R614" s="1"/>
      <c r="S614" s="77"/>
      <c r="T614" s="77"/>
      <c r="U614" s="77"/>
      <c r="V614" s="77"/>
      <c r="W614" s="1"/>
      <c r="X614" s="46" t="str">
        <f t="shared" si="122"/>
        <v/>
      </c>
      <c r="Y614" s="46" t="str">
        <f>IF(NOT(AND(LEFT(R614,1)="L",R614&lt;&gt;"LIGNE")),"",IF(UPPER(TRIM(W614))="QS","Qt. suffisante",IF(AJ614="","",IF(AF614="MASSE",IF(AJ614&gt;=1,"Kg","g"),IF(AF614="VOLUME",IF(AJ614&gt;=1,"L","cl"),IFERROR(VLOOKUP(UPPER(TRIM(V614)),AP4:AS49,4,FALSE),V614))))))</f>
        <v/>
      </c>
      <c r="Z614" s="78" t="str">
        <f t="shared" si="123"/>
        <v/>
      </c>
      <c r="AA614" s="45" t="str">
        <f>IF(NOT(AND(LEFT(R614,1)="L",R614&lt;&gt;"LIGNE")),"",IF(UPPER(TRIM(W614))="QS","Qt. suffisante",IF(AI614="","",IF(AF614="MASSE",IF(AI614&gt;=1,"Kg","g"),IF(AF614="VOLUME",IF(AI614&gt;=1,"L","cl"),IFERROR(VLOOKUP(UPPER(TRIM(V614)),AP4:AS49,4,FALSE),V614))))))</f>
        <v/>
      </c>
      <c r="AB614" s="47" t="str">
        <f t="shared" si="119"/>
        <v/>
      </c>
      <c r="AC614" s="47" t="str">
        <f t="shared" si="120"/>
        <v/>
      </c>
      <c r="AD614" s="47" t="str">
        <f t="shared" si="124"/>
        <v/>
      </c>
      <c r="AE614" s="1"/>
      <c r="AF614" s="48" t="str">
        <f>IF(NOT(AND(LEFT(R614,1)="L",R614&lt;&gt;"LIGNE")),"",IFERROR(VLOOKUP(UPPER(TRIM(V614)),AP4:AS49,2,FALSE),""))</f>
        <v/>
      </c>
      <c r="AG614" s="49" t="str">
        <f>IF(NOT(AND(LEFT(R614,1)="L",R614&lt;&gt;"LIGNE")),"",IFERROR(VLOOKUP(UPPER(TRIM(V614)),AP4:AS49,3,FALSE),""))</f>
        <v/>
      </c>
      <c r="AH614" s="49" t="str">
        <f t="shared" si="121"/>
        <v/>
      </c>
      <c r="AI614" s="49" t="str">
        <f t="shared" si="125"/>
        <v/>
      </c>
      <c r="AJ614" s="49" t="str">
        <f t="shared" si="126"/>
        <v/>
      </c>
      <c r="AK614" s="40" t="str">
        <f>IF(R614="RECETTE","",IF(R614="PRINCIPAL AUTEUR",IF(OR(S614="",T614="",V614="",W614="",S614=0),"",IFERROR(IF(OR(VLOOKUP(UPPER(TRIM(SUBSTITUTE(T614,CHAR(160)," "))),AP4:AS49,2,FALSE)&lt;&gt;VLOOKUP(UPPER(TRIM(SUBSTITUTE(W614,CHAR(160)," "))),AP4:AS49,2,FALSE),AND(VLOOKUP(UPPER(TRIM(SUBSTITUTE(T614,CHAR(160)," "))),AP4:AS49,2,FALSE)="AUTRE",UPPER(TRIM(SUBSTITUTE(T614,CHAR(160)," ")))&lt;&gt;UPPER(TRIM(SUBSTITUTE(W614,CHAR(160)," "))))),"",(V614*VLOOKUP(UPPER(TRIM(SUBSTITUTE(W614,CHAR(160)," "))),AP4:AS49,3,FALSE))/(S614*VLOOKUP(UPPER(TRIM(SUBSTITUTE(T614,CHAR(160)," "))),AP4:AS49,3,FALSE))),"")),IFERROR(AK613,"")))</f>
        <v/>
      </c>
      <c r="AL614" s="40" t="str">
        <f t="shared" si="127"/>
        <v/>
      </c>
      <c r="AM614" s="50">
        <f t="shared" si="128"/>
        <v>0</v>
      </c>
      <c r="AN614" s="1"/>
      <c r="AO614" s="1"/>
      <c r="AP614" s="75" t="s">
        <v>110</v>
      </c>
      <c r="AQ614" s="1"/>
      <c r="AR614" s="1"/>
      <c r="AS614" s="1"/>
      <c r="BJ614" s="229">
        <v>1</v>
      </c>
    </row>
    <row r="615" spans="2:62" ht="20.100000000000001" customHeight="1" x14ac:dyDescent="0.25">
      <c r="B615" s="178">
        <f t="shared" ref="B615:B661" si="129">LEN(C615)+LEN(D615)+LEN(E615)+LEN(F615)+LEN(G615)+LEN(H615)+LEN(I615)</f>
        <v>0</v>
      </c>
      <c r="C615" s="156"/>
      <c r="D615" s="157"/>
      <c r="E615" s="157"/>
      <c r="F615" s="157"/>
      <c r="G615" s="157"/>
      <c r="H615" s="157"/>
      <c r="I615" s="158"/>
      <c r="K615" s="255" t="str">
        <f t="shared" si="118"/>
        <v>►</v>
      </c>
      <c r="L615" s="341"/>
      <c r="M615" s="341"/>
      <c r="N615" s="341"/>
      <c r="O615" s="341"/>
      <c r="P615" s="341"/>
      <c r="Q615" s="1"/>
      <c r="R615" s="1"/>
      <c r="S615" s="77"/>
      <c r="T615" s="77"/>
      <c r="U615" s="77"/>
      <c r="V615" s="77"/>
      <c r="W615" s="1"/>
      <c r="X615" s="46" t="str">
        <f t="shared" si="122"/>
        <v/>
      </c>
      <c r="Y615" s="46" t="str">
        <f>IF(NOT(AND(LEFT(R615,1)="L",R615&lt;&gt;"LIGNE")),"",IF(UPPER(TRIM(W615))="QS","Qt. suffisante",IF(AJ615="","",IF(AF615="MASSE",IF(AJ615&gt;=1,"Kg","g"),IF(AF615="VOLUME",IF(AJ615&gt;=1,"L","cl"),IFERROR(VLOOKUP(UPPER(TRIM(V615)),AP4:AS49,4,FALSE),V615))))))</f>
        <v/>
      </c>
      <c r="Z615" s="78" t="str">
        <f t="shared" si="123"/>
        <v/>
      </c>
      <c r="AA615" s="45" t="str">
        <f>IF(NOT(AND(LEFT(R615,1)="L",R615&lt;&gt;"LIGNE")),"",IF(UPPER(TRIM(W615))="QS","Qt. suffisante",IF(AI615="","",IF(AF615="MASSE",IF(AI615&gt;=1,"Kg","g"),IF(AF615="VOLUME",IF(AI615&gt;=1,"L","cl"),IFERROR(VLOOKUP(UPPER(TRIM(V615)),AP4:AS49,4,FALSE),V615))))))</f>
        <v/>
      </c>
      <c r="AB615" s="47" t="str">
        <f t="shared" si="119"/>
        <v/>
      </c>
      <c r="AC615" s="47" t="str">
        <f t="shared" si="120"/>
        <v/>
      </c>
      <c r="AD615" s="47" t="str">
        <f t="shared" si="124"/>
        <v/>
      </c>
      <c r="AE615" s="1"/>
      <c r="AF615" s="48" t="str">
        <f>IF(NOT(AND(LEFT(R615,1)="L",R615&lt;&gt;"LIGNE")),"",IFERROR(VLOOKUP(UPPER(TRIM(V615)),AP4:AS49,2,FALSE),""))</f>
        <v/>
      </c>
      <c r="AG615" s="49" t="str">
        <f>IF(NOT(AND(LEFT(R615,1)="L",R615&lt;&gt;"LIGNE")),"",IFERROR(VLOOKUP(UPPER(TRIM(V615)),AP4:AS49,3,FALSE),""))</f>
        <v/>
      </c>
      <c r="AH615" s="49" t="str">
        <f t="shared" si="121"/>
        <v/>
      </c>
      <c r="AI615" s="49" t="str">
        <f t="shared" si="125"/>
        <v/>
      </c>
      <c r="AJ615" s="49" t="str">
        <f t="shared" si="126"/>
        <v/>
      </c>
      <c r="AK615" s="40" t="str">
        <f>IF(R615="RECETTE","",IF(R615="PRINCIPAL AUTEUR",IF(OR(S615="",T615="",V615="",W615="",S615=0),"",IFERROR(IF(OR(VLOOKUP(UPPER(TRIM(SUBSTITUTE(T615,CHAR(160)," "))),AP4:AS49,2,FALSE)&lt;&gt;VLOOKUP(UPPER(TRIM(SUBSTITUTE(W615,CHAR(160)," "))),AP4:AS49,2,FALSE),AND(VLOOKUP(UPPER(TRIM(SUBSTITUTE(T615,CHAR(160)," "))),AP4:AS49,2,FALSE)="AUTRE",UPPER(TRIM(SUBSTITUTE(T615,CHAR(160)," ")))&lt;&gt;UPPER(TRIM(SUBSTITUTE(W615,CHAR(160)," "))))),"",(V615*VLOOKUP(UPPER(TRIM(SUBSTITUTE(W615,CHAR(160)," "))),AP4:AS49,3,FALSE))/(S615*VLOOKUP(UPPER(TRIM(SUBSTITUTE(T615,CHAR(160)," "))),AP4:AS49,3,FALSE))),"")),IFERROR(AK614,"")))</f>
        <v/>
      </c>
      <c r="AL615" s="40" t="str">
        <f t="shared" si="127"/>
        <v/>
      </c>
      <c r="AM615" s="50">
        <f t="shared" si="128"/>
        <v>0</v>
      </c>
      <c r="AN615" s="1"/>
      <c r="AO615" s="1"/>
      <c r="AP615" s="15" t="s">
        <v>323</v>
      </c>
      <c r="AQ615" s="1"/>
      <c r="AR615" s="1"/>
      <c r="AS615" s="1"/>
      <c r="BJ615" s="229">
        <v>1</v>
      </c>
    </row>
    <row r="616" spans="2:62" ht="20.100000000000001" customHeight="1" x14ac:dyDescent="0.25">
      <c r="B616" s="178">
        <f t="shared" si="129"/>
        <v>0</v>
      </c>
      <c r="C616" s="156"/>
      <c r="D616" s="157"/>
      <c r="E616" s="157"/>
      <c r="F616" s="157"/>
      <c r="G616" s="157"/>
      <c r="H616" s="157"/>
      <c r="I616" s="158"/>
      <c r="K616" s="255" t="str">
        <f t="shared" si="118"/>
        <v>►</v>
      </c>
      <c r="L616" s="341"/>
      <c r="M616" s="341"/>
      <c r="N616" s="341"/>
      <c r="O616" s="341"/>
      <c r="P616" s="341"/>
      <c r="Q616" s="1"/>
      <c r="R616" s="1"/>
      <c r="S616" s="77"/>
      <c r="T616" s="77"/>
      <c r="U616" s="77"/>
      <c r="V616" s="77"/>
      <c r="W616" s="1"/>
      <c r="X616" s="46" t="str">
        <f t="shared" si="122"/>
        <v/>
      </c>
      <c r="Y616" s="46" t="str">
        <f>IF(NOT(AND(LEFT(R616,1)="L",R616&lt;&gt;"LIGNE")),"",IF(UPPER(TRIM(W616))="QS","Qt. suffisante",IF(AJ616="","",IF(AF616="MASSE",IF(AJ616&gt;=1,"Kg","g"),IF(AF616="VOLUME",IF(AJ616&gt;=1,"L","cl"),IFERROR(VLOOKUP(UPPER(TRIM(V616)),AP4:AS49,4,FALSE),V616))))))</f>
        <v/>
      </c>
      <c r="Z616" s="78" t="str">
        <f t="shared" si="123"/>
        <v/>
      </c>
      <c r="AA616" s="45" t="str">
        <f>IF(NOT(AND(LEFT(R616,1)="L",R616&lt;&gt;"LIGNE")),"",IF(UPPER(TRIM(W616))="QS","Qt. suffisante",IF(AI616="","",IF(AF616="MASSE",IF(AI616&gt;=1,"Kg","g"),IF(AF616="VOLUME",IF(AI616&gt;=1,"L","cl"),IFERROR(VLOOKUP(UPPER(TRIM(V616)),AP4:AS49,4,FALSE),V616))))))</f>
        <v/>
      </c>
      <c r="AB616" s="47" t="str">
        <f t="shared" si="119"/>
        <v/>
      </c>
      <c r="AC616" s="47" t="str">
        <f t="shared" si="120"/>
        <v/>
      </c>
      <c r="AD616" s="47" t="str">
        <f t="shared" si="124"/>
        <v/>
      </c>
      <c r="AE616" s="1"/>
      <c r="AF616" s="48" t="str">
        <f>IF(NOT(AND(LEFT(R616,1)="L",R616&lt;&gt;"LIGNE")),"",IFERROR(VLOOKUP(UPPER(TRIM(V616)),AP4:AS49,2,FALSE),""))</f>
        <v/>
      </c>
      <c r="AG616" s="49" t="str">
        <f>IF(NOT(AND(LEFT(R616,1)="L",R616&lt;&gt;"LIGNE")),"",IFERROR(VLOOKUP(UPPER(TRIM(V616)),AP4:AS49,3,FALSE),""))</f>
        <v/>
      </c>
      <c r="AH616" s="49" t="str">
        <f t="shared" si="121"/>
        <v/>
      </c>
      <c r="AI616" s="49" t="str">
        <f t="shared" si="125"/>
        <v/>
      </c>
      <c r="AJ616" s="49" t="str">
        <f t="shared" si="126"/>
        <v/>
      </c>
      <c r="AK616" s="40" t="str">
        <f>IF(R616="RECETTE","",IF(R616="PRINCIPAL AUTEUR",IF(OR(S616="",T616="",V616="",W616="",S616=0),"",IFERROR(IF(OR(VLOOKUP(UPPER(TRIM(SUBSTITUTE(T616,CHAR(160)," "))),AP4:AS49,2,FALSE)&lt;&gt;VLOOKUP(UPPER(TRIM(SUBSTITUTE(W616,CHAR(160)," "))),AP4:AS49,2,FALSE),AND(VLOOKUP(UPPER(TRIM(SUBSTITUTE(T616,CHAR(160)," "))),AP4:AS49,2,FALSE)="AUTRE",UPPER(TRIM(SUBSTITUTE(T616,CHAR(160)," ")))&lt;&gt;UPPER(TRIM(SUBSTITUTE(W616,CHAR(160)," "))))),"",(V616*VLOOKUP(UPPER(TRIM(SUBSTITUTE(W616,CHAR(160)," "))),AP4:AS49,3,FALSE))/(S616*VLOOKUP(UPPER(TRIM(SUBSTITUTE(T616,CHAR(160)," "))),AP4:AS49,3,FALSE))),"")),IFERROR(AK615,"")))</f>
        <v/>
      </c>
      <c r="AL616" s="40" t="str">
        <f t="shared" si="127"/>
        <v/>
      </c>
      <c r="AM616" s="50">
        <f t="shared" si="128"/>
        <v>0</v>
      </c>
      <c r="AN616" s="1"/>
      <c r="AO616" s="1"/>
      <c r="AP616" s="21" t="s">
        <v>272</v>
      </c>
      <c r="AQ616" s="1"/>
      <c r="AR616" s="1"/>
      <c r="AS616" s="1"/>
      <c r="BJ616" s="229">
        <v>1</v>
      </c>
    </row>
    <row r="617" spans="2:62" ht="20.100000000000001" customHeight="1" x14ac:dyDescent="0.25">
      <c r="B617" s="178">
        <f t="shared" si="129"/>
        <v>0</v>
      </c>
      <c r="C617" s="156"/>
      <c r="D617" s="157"/>
      <c r="E617" s="157"/>
      <c r="F617" s="157"/>
      <c r="G617" s="157"/>
      <c r="H617" s="157"/>
      <c r="I617" s="158"/>
      <c r="K617" s="255" t="str">
        <f t="shared" si="118"/>
        <v>►</v>
      </c>
      <c r="L617" s="341"/>
      <c r="M617" s="341"/>
      <c r="N617" s="341"/>
      <c r="O617" s="341"/>
      <c r="P617" s="341"/>
      <c r="Q617" s="1"/>
      <c r="R617" s="1"/>
      <c r="S617" s="77"/>
      <c r="T617" s="77"/>
      <c r="U617" s="77"/>
      <c r="V617" s="77"/>
      <c r="W617" s="1"/>
      <c r="X617" s="46" t="str">
        <f t="shared" si="122"/>
        <v/>
      </c>
      <c r="Y617" s="46" t="str">
        <f>IF(NOT(AND(LEFT(R617,1)="L",R617&lt;&gt;"LIGNE")),"",IF(UPPER(TRIM(W617))="QS","Qt. suffisante",IF(AJ617="","",IF(AF617="MASSE",IF(AJ617&gt;=1,"Kg","g"),IF(AF617="VOLUME",IF(AJ617&gt;=1,"L","cl"),IFERROR(VLOOKUP(UPPER(TRIM(V617)),AP4:AS49,4,FALSE),V617))))))</f>
        <v/>
      </c>
      <c r="Z617" s="78" t="str">
        <f t="shared" si="123"/>
        <v/>
      </c>
      <c r="AA617" s="45" t="str">
        <f>IF(NOT(AND(LEFT(R617,1)="L",R617&lt;&gt;"LIGNE")),"",IF(UPPER(TRIM(W617))="QS","Qt. suffisante",IF(AI617="","",IF(AF617="MASSE",IF(AI617&gt;=1,"Kg","g"),IF(AF617="VOLUME",IF(AI617&gt;=1,"L","cl"),IFERROR(VLOOKUP(UPPER(TRIM(V617)),AP4:AS49,4,FALSE),V617))))))</f>
        <v/>
      </c>
      <c r="AB617" s="47" t="str">
        <f t="shared" si="119"/>
        <v/>
      </c>
      <c r="AC617" s="47" t="str">
        <f t="shared" si="120"/>
        <v/>
      </c>
      <c r="AD617" s="47" t="str">
        <f t="shared" si="124"/>
        <v/>
      </c>
      <c r="AE617" s="1"/>
      <c r="AF617" s="48" t="str">
        <f>IF(NOT(AND(LEFT(R617,1)="L",R617&lt;&gt;"LIGNE")),"",IFERROR(VLOOKUP(UPPER(TRIM(V617)),AP4:AS49,2,FALSE),""))</f>
        <v/>
      </c>
      <c r="AG617" s="49" t="str">
        <f>IF(NOT(AND(LEFT(R617,1)="L",R617&lt;&gt;"LIGNE")),"",IFERROR(VLOOKUP(UPPER(TRIM(V617)),AP4:AS49,3,FALSE),""))</f>
        <v/>
      </c>
      <c r="AH617" s="49" t="str">
        <f t="shared" si="121"/>
        <v/>
      </c>
      <c r="AI617" s="49" t="str">
        <f t="shared" si="125"/>
        <v/>
      </c>
      <c r="AJ617" s="49" t="str">
        <f t="shared" si="126"/>
        <v/>
      </c>
      <c r="AK617" s="40" t="str">
        <f>IF(R617="RECETTE","",IF(R617="PRINCIPAL AUTEUR",IF(OR(S617="",T617="",V617="",W617="",S617=0),"",IFERROR(IF(OR(VLOOKUP(UPPER(TRIM(SUBSTITUTE(T617,CHAR(160)," "))),AP4:AS49,2,FALSE)&lt;&gt;VLOOKUP(UPPER(TRIM(SUBSTITUTE(W617,CHAR(160)," "))),AP4:AS49,2,FALSE),AND(VLOOKUP(UPPER(TRIM(SUBSTITUTE(T617,CHAR(160)," "))),AP4:AS49,2,FALSE)="AUTRE",UPPER(TRIM(SUBSTITUTE(T617,CHAR(160)," ")))&lt;&gt;UPPER(TRIM(SUBSTITUTE(W617,CHAR(160)," "))))),"",(V617*VLOOKUP(UPPER(TRIM(SUBSTITUTE(W617,CHAR(160)," "))),AP4:AS49,3,FALSE))/(S617*VLOOKUP(UPPER(TRIM(SUBSTITUTE(T617,CHAR(160)," "))),AP4:AS49,3,FALSE))),"")),IFERROR(AK616,"")))</f>
        <v/>
      </c>
      <c r="AL617" s="40" t="str">
        <f t="shared" si="127"/>
        <v/>
      </c>
      <c r="AM617" s="50">
        <f t="shared" si="128"/>
        <v>0</v>
      </c>
      <c r="AN617" s="1"/>
      <c r="AO617" s="1"/>
      <c r="AP617" s="26" t="s">
        <v>469</v>
      </c>
      <c r="AQ617" s="1"/>
      <c r="AR617" s="1"/>
      <c r="AS617" s="1"/>
      <c r="BJ617" s="229">
        <v>1</v>
      </c>
    </row>
    <row r="618" spans="2:62" ht="20.100000000000001" customHeight="1" x14ac:dyDescent="0.25">
      <c r="B618" s="178">
        <f t="shared" si="129"/>
        <v>0</v>
      </c>
      <c r="C618" s="156"/>
      <c r="D618" s="157"/>
      <c r="E618" s="157"/>
      <c r="F618" s="157"/>
      <c r="G618" s="157"/>
      <c r="H618" s="157"/>
      <c r="I618" s="158"/>
      <c r="K618" s="255" t="str">
        <f t="shared" si="118"/>
        <v>►</v>
      </c>
      <c r="L618" s="341"/>
      <c r="M618" s="341"/>
      <c r="N618" s="341"/>
      <c r="O618" s="341"/>
      <c r="P618" s="341"/>
      <c r="Q618" s="1"/>
      <c r="R618" s="1"/>
      <c r="S618" s="77"/>
      <c r="T618" s="77"/>
      <c r="U618" s="77"/>
      <c r="V618" s="77"/>
      <c r="W618" s="1"/>
      <c r="X618" s="46" t="str">
        <f t="shared" si="122"/>
        <v/>
      </c>
      <c r="Y618" s="46" t="str">
        <f>IF(NOT(AND(LEFT(R618,1)="L",R618&lt;&gt;"LIGNE")),"",IF(UPPER(TRIM(W618))="QS","Qt. suffisante",IF(AJ618="","",IF(AF618="MASSE",IF(AJ618&gt;=1,"Kg","g"),IF(AF618="VOLUME",IF(AJ618&gt;=1,"L","cl"),IFERROR(VLOOKUP(UPPER(TRIM(V618)),AP4:AS49,4,FALSE),V618))))))</f>
        <v/>
      </c>
      <c r="Z618" s="78" t="str">
        <f t="shared" si="123"/>
        <v/>
      </c>
      <c r="AA618" s="45" t="str">
        <f>IF(NOT(AND(LEFT(R618,1)="L",R618&lt;&gt;"LIGNE")),"",IF(UPPER(TRIM(W618))="QS","Qt. suffisante",IF(AI618="","",IF(AF618="MASSE",IF(AI618&gt;=1,"Kg","g"),IF(AF618="VOLUME",IF(AI618&gt;=1,"L","cl"),IFERROR(VLOOKUP(UPPER(TRIM(V618)),AP4:AS49,4,FALSE),V618))))))</f>
        <v/>
      </c>
      <c r="AB618" s="47" t="str">
        <f t="shared" si="119"/>
        <v/>
      </c>
      <c r="AC618" s="47" t="str">
        <f t="shared" si="120"/>
        <v/>
      </c>
      <c r="AD618" s="47" t="str">
        <f t="shared" si="124"/>
        <v/>
      </c>
      <c r="AE618" s="1"/>
      <c r="AF618" s="48" t="str">
        <f>IF(NOT(AND(LEFT(R618,1)="L",R618&lt;&gt;"LIGNE")),"",IFERROR(VLOOKUP(UPPER(TRIM(V618)),AP4:AS49,2,FALSE),""))</f>
        <v/>
      </c>
      <c r="AG618" s="49" t="str">
        <f>IF(NOT(AND(LEFT(R618,1)="L",R618&lt;&gt;"LIGNE")),"",IFERROR(VLOOKUP(UPPER(TRIM(V618)),AP4:AS49,3,FALSE),""))</f>
        <v/>
      </c>
      <c r="AH618" s="49" t="str">
        <f t="shared" si="121"/>
        <v/>
      </c>
      <c r="AI618" s="49" t="str">
        <f t="shared" si="125"/>
        <v/>
      </c>
      <c r="AJ618" s="49" t="str">
        <f t="shared" si="126"/>
        <v/>
      </c>
      <c r="AK618" s="40" t="str">
        <f>IF(R618="RECETTE","",IF(R618="PRINCIPAL AUTEUR",IF(OR(S618="",T618="",V618="",W618="",S618=0),"",IFERROR(IF(OR(VLOOKUP(UPPER(TRIM(SUBSTITUTE(T618,CHAR(160)," "))),AP4:AS49,2,FALSE)&lt;&gt;VLOOKUP(UPPER(TRIM(SUBSTITUTE(W618,CHAR(160)," "))),AP4:AS49,2,FALSE),AND(VLOOKUP(UPPER(TRIM(SUBSTITUTE(T618,CHAR(160)," "))),AP4:AS49,2,FALSE)="AUTRE",UPPER(TRIM(SUBSTITUTE(T618,CHAR(160)," ")))&lt;&gt;UPPER(TRIM(SUBSTITUTE(W618,CHAR(160)," "))))),"",(V618*VLOOKUP(UPPER(TRIM(SUBSTITUTE(W618,CHAR(160)," "))),AP4:AS49,3,FALSE))/(S618*VLOOKUP(UPPER(TRIM(SUBSTITUTE(T618,CHAR(160)," "))),AP4:AS49,3,FALSE))),"")),IFERROR(AK617,"")))</f>
        <v/>
      </c>
      <c r="AL618" s="40" t="str">
        <f t="shared" si="127"/>
        <v/>
      </c>
      <c r="AM618" s="50">
        <f t="shared" si="128"/>
        <v>0</v>
      </c>
      <c r="AN618" s="1"/>
      <c r="AO618" s="1"/>
      <c r="AP618" s="26" t="s">
        <v>470</v>
      </c>
      <c r="AQ618" s="1"/>
      <c r="AR618" s="1"/>
      <c r="AS618" s="1"/>
      <c r="BJ618" s="229">
        <v>1</v>
      </c>
    </row>
    <row r="619" spans="2:62" ht="20.100000000000001" customHeight="1" x14ac:dyDescent="0.25">
      <c r="B619" s="178">
        <f t="shared" si="129"/>
        <v>0</v>
      </c>
      <c r="C619" s="156"/>
      <c r="D619" s="157"/>
      <c r="E619" s="157"/>
      <c r="F619" s="157"/>
      <c r="G619" s="157"/>
      <c r="H619" s="157"/>
      <c r="I619" s="158"/>
      <c r="K619" s="255" t="str">
        <f t="shared" si="118"/>
        <v>►</v>
      </c>
      <c r="L619" s="341"/>
      <c r="M619" s="341"/>
      <c r="N619" s="341"/>
      <c r="O619" s="341"/>
      <c r="P619" s="341"/>
      <c r="Q619" s="1"/>
      <c r="R619" s="1"/>
      <c r="S619" s="77"/>
      <c r="T619" s="77"/>
      <c r="U619" s="77"/>
      <c r="V619" s="77"/>
      <c r="W619" s="1"/>
      <c r="X619" s="46" t="str">
        <f t="shared" si="122"/>
        <v/>
      </c>
      <c r="Y619" s="46" t="str">
        <f>IF(NOT(AND(LEFT(R619,1)="L",R619&lt;&gt;"LIGNE")),"",IF(UPPER(TRIM(W619))="QS","Qt. suffisante",IF(AJ619="","",IF(AF619="MASSE",IF(AJ619&gt;=1,"Kg","g"),IF(AF619="VOLUME",IF(AJ619&gt;=1,"L","cl"),IFERROR(VLOOKUP(UPPER(TRIM(V619)),AP4:AS49,4,FALSE),V619))))))</f>
        <v/>
      </c>
      <c r="Z619" s="78" t="str">
        <f t="shared" si="123"/>
        <v/>
      </c>
      <c r="AA619" s="45" t="str">
        <f>IF(NOT(AND(LEFT(R619,1)="L",R619&lt;&gt;"LIGNE")),"",IF(UPPER(TRIM(W619))="QS","Qt. suffisante",IF(AI619="","",IF(AF619="MASSE",IF(AI619&gt;=1,"Kg","g"),IF(AF619="VOLUME",IF(AI619&gt;=1,"L","cl"),IFERROR(VLOOKUP(UPPER(TRIM(V619)),AP4:AS49,4,FALSE),V619))))))</f>
        <v/>
      </c>
      <c r="AB619" s="47" t="str">
        <f t="shared" si="119"/>
        <v/>
      </c>
      <c r="AC619" s="47" t="str">
        <f t="shared" si="120"/>
        <v/>
      </c>
      <c r="AD619" s="47" t="str">
        <f t="shared" si="124"/>
        <v/>
      </c>
      <c r="AE619" s="1"/>
      <c r="AF619" s="48" t="str">
        <f>IF(NOT(AND(LEFT(R619,1)="L",R619&lt;&gt;"LIGNE")),"",IFERROR(VLOOKUP(UPPER(TRIM(V619)),AP4:AS49,2,FALSE),""))</f>
        <v/>
      </c>
      <c r="AG619" s="49" t="str">
        <f>IF(NOT(AND(LEFT(R619,1)="L",R619&lt;&gt;"LIGNE")),"",IFERROR(VLOOKUP(UPPER(TRIM(V619)),AP4:AS49,3,FALSE),""))</f>
        <v/>
      </c>
      <c r="AH619" s="49" t="str">
        <f t="shared" si="121"/>
        <v/>
      </c>
      <c r="AI619" s="49" t="str">
        <f t="shared" si="125"/>
        <v/>
      </c>
      <c r="AJ619" s="49" t="str">
        <f t="shared" si="126"/>
        <v/>
      </c>
      <c r="AK619" s="40" t="str">
        <f>IF(R619="RECETTE","",IF(R619="PRINCIPAL AUTEUR",IF(OR(S619="",T619="",V619="",W619="",S619=0),"",IFERROR(IF(OR(VLOOKUP(UPPER(TRIM(SUBSTITUTE(T619,CHAR(160)," "))),AP4:AS49,2,FALSE)&lt;&gt;VLOOKUP(UPPER(TRIM(SUBSTITUTE(W619,CHAR(160)," "))),AP4:AS49,2,FALSE),AND(VLOOKUP(UPPER(TRIM(SUBSTITUTE(T619,CHAR(160)," "))),AP4:AS49,2,FALSE)="AUTRE",UPPER(TRIM(SUBSTITUTE(T619,CHAR(160)," ")))&lt;&gt;UPPER(TRIM(SUBSTITUTE(W619,CHAR(160)," "))))),"",(V619*VLOOKUP(UPPER(TRIM(SUBSTITUTE(W619,CHAR(160)," "))),AP4:AS49,3,FALSE))/(S619*VLOOKUP(UPPER(TRIM(SUBSTITUTE(T619,CHAR(160)," "))),AP4:AS49,3,FALSE))),"")),IFERROR(AK618,"")))</f>
        <v/>
      </c>
      <c r="AL619" s="40" t="str">
        <f t="shared" si="127"/>
        <v/>
      </c>
      <c r="AM619" s="50">
        <f t="shared" si="128"/>
        <v>0</v>
      </c>
      <c r="AN619" s="1"/>
      <c r="AO619" s="1"/>
      <c r="AP619" s="26" t="s">
        <v>471</v>
      </c>
      <c r="AQ619" s="1"/>
      <c r="AR619" s="1"/>
      <c r="AS619" s="1"/>
      <c r="BJ619" s="229">
        <v>1</v>
      </c>
    </row>
    <row r="620" spans="2:62" ht="20.100000000000001" customHeight="1" x14ac:dyDescent="0.25">
      <c r="B620" s="178">
        <f t="shared" si="129"/>
        <v>0</v>
      </c>
      <c r="C620" s="156"/>
      <c r="D620" s="157"/>
      <c r="E620" s="157"/>
      <c r="F620" s="157"/>
      <c r="G620" s="157"/>
      <c r="H620" s="157"/>
      <c r="I620" s="158"/>
      <c r="K620" s="255" t="str">
        <f t="shared" si="118"/>
        <v>►</v>
      </c>
      <c r="L620" s="341"/>
      <c r="M620" s="341"/>
      <c r="N620" s="341"/>
      <c r="O620" s="341"/>
      <c r="P620" s="341"/>
      <c r="Q620" s="1"/>
      <c r="R620" s="1"/>
      <c r="S620" s="77"/>
      <c r="T620" s="77"/>
      <c r="U620" s="77"/>
      <c r="V620" s="77"/>
      <c r="W620" s="1"/>
      <c r="X620" s="46" t="str">
        <f t="shared" si="122"/>
        <v/>
      </c>
      <c r="Y620" s="46" t="str">
        <f>IF(NOT(AND(LEFT(R620,1)="L",R620&lt;&gt;"LIGNE")),"",IF(UPPER(TRIM(W620))="QS","Qt. suffisante",IF(AJ620="","",IF(AF620="MASSE",IF(AJ620&gt;=1,"Kg","g"),IF(AF620="VOLUME",IF(AJ620&gt;=1,"L","cl"),IFERROR(VLOOKUP(UPPER(TRIM(V620)),AP4:AS49,4,FALSE),V620))))))</f>
        <v/>
      </c>
      <c r="Z620" s="78" t="str">
        <f t="shared" si="123"/>
        <v/>
      </c>
      <c r="AA620" s="45" t="str">
        <f>IF(NOT(AND(LEFT(R620,1)="L",R620&lt;&gt;"LIGNE")),"",IF(UPPER(TRIM(W620))="QS","Qt. suffisante",IF(AI620="","",IF(AF620="MASSE",IF(AI620&gt;=1,"Kg","g"),IF(AF620="VOLUME",IF(AI620&gt;=1,"L","cl"),IFERROR(VLOOKUP(UPPER(TRIM(V620)),AP4:AS49,4,FALSE),V620))))))</f>
        <v/>
      </c>
      <c r="AB620" s="47" t="str">
        <f t="shared" si="119"/>
        <v/>
      </c>
      <c r="AC620" s="47" t="str">
        <f t="shared" si="120"/>
        <v/>
      </c>
      <c r="AD620" s="47" t="str">
        <f t="shared" si="124"/>
        <v/>
      </c>
      <c r="AE620" s="1"/>
      <c r="AF620" s="48" t="str">
        <f>IF(NOT(AND(LEFT(R620,1)="L",R620&lt;&gt;"LIGNE")),"",IFERROR(VLOOKUP(UPPER(TRIM(V620)),AP4:AS49,2,FALSE),""))</f>
        <v/>
      </c>
      <c r="AG620" s="49" t="str">
        <f>IF(NOT(AND(LEFT(R620,1)="L",R620&lt;&gt;"LIGNE")),"",IFERROR(VLOOKUP(UPPER(TRIM(V620)),AP4:AS49,3,FALSE),""))</f>
        <v/>
      </c>
      <c r="AH620" s="49" t="str">
        <f t="shared" si="121"/>
        <v/>
      </c>
      <c r="AI620" s="49" t="str">
        <f t="shared" si="125"/>
        <v/>
      </c>
      <c r="AJ620" s="49" t="str">
        <f t="shared" si="126"/>
        <v/>
      </c>
      <c r="AK620" s="40" t="str">
        <f>IF(R620="RECETTE","",IF(R620="PRINCIPAL AUTEUR",IF(OR(S620="",T620="",V620="",W620="",S620=0),"",IFERROR(IF(OR(VLOOKUP(UPPER(TRIM(SUBSTITUTE(T620,CHAR(160)," "))),AP4:AS49,2,FALSE)&lt;&gt;VLOOKUP(UPPER(TRIM(SUBSTITUTE(W620,CHAR(160)," "))),AP4:AS49,2,FALSE),AND(VLOOKUP(UPPER(TRIM(SUBSTITUTE(T620,CHAR(160)," "))),AP4:AS49,2,FALSE)="AUTRE",UPPER(TRIM(SUBSTITUTE(T620,CHAR(160)," ")))&lt;&gt;UPPER(TRIM(SUBSTITUTE(W620,CHAR(160)," "))))),"",(V620*VLOOKUP(UPPER(TRIM(SUBSTITUTE(W620,CHAR(160)," "))),AP4:AS49,3,FALSE))/(S620*VLOOKUP(UPPER(TRIM(SUBSTITUTE(T620,CHAR(160)," "))),AP4:AS49,3,FALSE))),"")),IFERROR(AK619,"")))</f>
        <v/>
      </c>
      <c r="AL620" s="40" t="str">
        <f t="shared" si="127"/>
        <v/>
      </c>
      <c r="AM620" s="50">
        <f t="shared" si="128"/>
        <v>0</v>
      </c>
      <c r="AN620" s="1"/>
      <c r="AO620" s="1"/>
      <c r="AP620" s="51" t="s">
        <v>0</v>
      </c>
      <c r="AQ620" s="1"/>
      <c r="AR620" s="1"/>
      <c r="AS620" s="1"/>
      <c r="BJ620" s="229">
        <v>1</v>
      </c>
    </row>
    <row r="621" spans="2:62" ht="20.100000000000001" customHeight="1" x14ac:dyDescent="0.25">
      <c r="B621" s="178">
        <f t="shared" si="129"/>
        <v>0</v>
      </c>
      <c r="C621" s="156"/>
      <c r="D621" s="157"/>
      <c r="E621" s="157"/>
      <c r="F621" s="157"/>
      <c r="G621" s="157"/>
      <c r="H621" s="157"/>
      <c r="I621" s="158"/>
      <c r="K621" s="255" t="str">
        <f t="shared" si="118"/>
        <v>►</v>
      </c>
      <c r="L621" s="341"/>
      <c r="M621" s="341"/>
      <c r="N621" s="341"/>
      <c r="O621" s="341"/>
      <c r="P621" s="341"/>
      <c r="Q621" s="1"/>
      <c r="R621" s="1"/>
      <c r="S621" s="77"/>
      <c r="T621" s="77"/>
      <c r="U621" s="77"/>
      <c r="V621" s="77"/>
      <c r="W621" s="1"/>
      <c r="X621" s="46" t="str">
        <f t="shared" si="122"/>
        <v/>
      </c>
      <c r="Y621" s="46" t="str">
        <f>IF(NOT(AND(LEFT(R621,1)="L",R621&lt;&gt;"LIGNE")),"",IF(UPPER(TRIM(W621))="QS","Qt. suffisante",IF(AJ621="","",IF(AF621="MASSE",IF(AJ621&gt;=1,"Kg","g"),IF(AF621="VOLUME",IF(AJ621&gt;=1,"L","cl"),IFERROR(VLOOKUP(UPPER(TRIM(V621)),AP4:AS49,4,FALSE),V621))))))</f>
        <v/>
      </c>
      <c r="Z621" s="78" t="str">
        <f t="shared" si="123"/>
        <v/>
      </c>
      <c r="AA621" s="45" t="str">
        <f>IF(NOT(AND(LEFT(R621,1)="L",R621&lt;&gt;"LIGNE")),"",IF(UPPER(TRIM(W621))="QS","Qt. suffisante",IF(AI621="","",IF(AF621="MASSE",IF(AI621&gt;=1,"Kg","g"),IF(AF621="VOLUME",IF(AI621&gt;=1,"L","cl"),IFERROR(VLOOKUP(UPPER(TRIM(V621)),AP4:AS49,4,FALSE),V621))))))</f>
        <v/>
      </c>
      <c r="AB621" s="47" t="str">
        <f t="shared" si="119"/>
        <v/>
      </c>
      <c r="AC621" s="47" t="str">
        <f t="shared" si="120"/>
        <v/>
      </c>
      <c r="AD621" s="47" t="str">
        <f t="shared" si="124"/>
        <v/>
      </c>
      <c r="AE621" s="1"/>
      <c r="AF621" s="48" t="str">
        <f>IF(NOT(AND(LEFT(R621,1)="L",R621&lt;&gt;"LIGNE")),"",IFERROR(VLOOKUP(UPPER(TRIM(V621)),AP4:AS49,2,FALSE),""))</f>
        <v/>
      </c>
      <c r="AG621" s="49" t="str">
        <f>IF(NOT(AND(LEFT(R621,1)="L",R621&lt;&gt;"LIGNE")),"",IFERROR(VLOOKUP(UPPER(TRIM(V621)),AP4:AS49,3,FALSE),""))</f>
        <v/>
      </c>
      <c r="AH621" s="49" t="str">
        <f t="shared" si="121"/>
        <v/>
      </c>
      <c r="AI621" s="49" t="str">
        <f t="shared" si="125"/>
        <v/>
      </c>
      <c r="AJ621" s="49" t="str">
        <f t="shared" si="126"/>
        <v/>
      </c>
      <c r="AK621" s="40" t="str">
        <f>IF(R621="RECETTE","",IF(R621="PRINCIPAL AUTEUR",IF(OR(S621="",T621="",V621="",W621="",S621=0),"",IFERROR(IF(OR(VLOOKUP(UPPER(TRIM(SUBSTITUTE(T621,CHAR(160)," "))),AP4:AS49,2,FALSE)&lt;&gt;VLOOKUP(UPPER(TRIM(SUBSTITUTE(W621,CHAR(160)," "))),AP4:AS49,2,FALSE),AND(VLOOKUP(UPPER(TRIM(SUBSTITUTE(T621,CHAR(160)," "))),AP4:AS49,2,FALSE)="AUTRE",UPPER(TRIM(SUBSTITUTE(T621,CHAR(160)," ")))&lt;&gt;UPPER(TRIM(SUBSTITUTE(W621,CHAR(160)," "))))),"",(V621*VLOOKUP(UPPER(TRIM(SUBSTITUTE(W621,CHAR(160)," "))),AP4:AS49,3,FALSE))/(S621*VLOOKUP(UPPER(TRIM(SUBSTITUTE(T621,CHAR(160)," "))),AP4:AS49,3,FALSE))),"")),IFERROR(AK620,"")))</f>
        <v/>
      </c>
      <c r="AL621" s="40" t="str">
        <f t="shared" si="127"/>
        <v/>
      </c>
      <c r="AM621" s="50">
        <f t="shared" si="128"/>
        <v>0</v>
      </c>
      <c r="AN621" s="1"/>
      <c r="AO621" s="1"/>
      <c r="AP621" s="55" t="s">
        <v>314</v>
      </c>
      <c r="AQ621" s="1"/>
      <c r="AR621" s="1"/>
      <c r="AS621" s="1"/>
      <c r="BJ621" s="229">
        <v>1</v>
      </c>
    </row>
    <row r="622" spans="2:62" ht="20.100000000000001" customHeight="1" x14ac:dyDescent="0.25">
      <c r="B622" s="178">
        <f t="shared" si="129"/>
        <v>0</v>
      </c>
      <c r="C622" s="156"/>
      <c r="D622" s="157"/>
      <c r="E622" s="157"/>
      <c r="F622" s="157"/>
      <c r="G622" s="157"/>
      <c r="H622" s="157"/>
      <c r="I622" s="158"/>
      <c r="K622" s="255" t="str">
        <f t="shared" si="118"/>
        <v>►</v>
      </c>
      <c r="L622" s="341"/>
      <c r="M622" s="341"/>
      <c r="N622" s="341"/>
      <c r="O622" s="341"/>
      <c r="P622" s="341"/>
      <c r="Q622" s="1"/>
      <c r="R622" s="1"/>
      <c r="S622" s="77"/>
      <c r="T622" s="77"/>
      <c r="U622" s="77"/>
      <c r="V622" s="77"/>
      <c r="W622" s="1"/>
      <c r="X622" s="46" t="str">
        <f t="shared" si="122"/>
        <v/>
      </c>
      <c r="Y622" s="46" t="str">
        <f>IF(NOT(AND(LEFT(R622,1)="L",R622&lt;&gt;"LIGNE")),"",IF(UPPER(TRIM(W622))="QS","Qt. suffisante",IF(AJ622="","",IF(AF622="MASSE",IF(AJ622&gt;=1,"Kg","g"),IF(AF622="VOLUME",IF(AJ622&gt;=1,"L","cl"),IFERROR(VLOOKUP(UPPER(TRIM(V622)),AP4:AS49,4,FALSE),V622))))))</f>
        <v/>
      </c>
      <c r="Z622" s="78" t="str">
        <f t="shared" si="123"/>
        <v/>
      </c>
      <c r="AA622" s="45" t="str">
        <f>IF(NOT(AND(LEFT(R622,1)="L",R622&lt;&gt;"LIGNE")),"",IF(UPPER(TRIM(W622))="QS","Qt. suffisante",IF(AI622="","",IF(AF622="MASSE",IF(AI622&gt;=1,"Kg","g"),IF(AF622="VOLUME",IF(AI622&gt;=1,"L","cl"),IFERROR(VLOOKUP(UPPER(TRIM(V622)),AP4:AS49,4,FALSE),V622))))))</f>
        <v/>
      </c>
      <c r="AB622" s="47" t="str">
        <f t="shared" si="119"/>
        <v/>
      </c>
      <c r="AC622" s="47" t="str">
        <f t="shared" si="120"/>
        <v/>
      </c>
      <c r="AD622" s="47" t="str">
        <f t="shared" si="124"/>
        <v/>
      </c>
      <c r="AE622" s="1"/>
      <c r="AF622" s="48" t="str">
        <f>IF(NOT(AND(LEFT(R622,1)="L",R622&lt;&gt;"LIGNE")),"",IFERROR(VLOOKUP(UPPER(TRIM(V622)),AP4:AS49,2,FALSE),""))</f>
        <v/>
      </c>
      <c r="AG622" s="49" t="str">
        <f>IF(NOT(AND(LEFT(R622,1)="L",R622&lt;&gt;"LIGNE")),"",IFERROR(VLOOKUP(UPPER(TRIM(V622)),AP4:AS49,3,FALSE),""))</f>
        <v/>
      </c>
      <c r="AH622" s="49" t="str">
        <f t="shared" si="121"/>
        <v/>
      </c>
      <c r="AI622" s="49" t="str">
        <f t="shared" si="125"/>
        <v/>
      </c>
      <c r="AJ622" s="49" t="str">
        <f t="shared" si="126"/>
        <v/>
      </c>
      <c r="AK622" s="40" t="str">
        <f>IF(R622="RECETTE","",IF(R622="PRINCIPAL AUTEUR",IF(OR(S622="",T622="",V622="",W622="",S622=0),"",IFERROR(IF(OR(VLOOKUP(UPPER(TRIM(SUBSTITUTE(T622,CHAR(160)," "))),AP4:AS49,2,FALSE)&lt;&gt;VLOOKUP(UPPER(TRIM(SUBSTITUTE(W622,CHAR(160)," "))),AP4:AS49,2,FALSE),AND(VLOOKUP(UPPER(TRIM(SUBSTITUTE(T622,CHAR(160)," "))),AP4:AS49,2,FALSE)="AUTRE",UPPER(TRIM(SUBSTITUTE(T622,CHAR(160)," ")))&lt;&gt;UPPER(TRIM(SUBSTITUTE(W622,CHAR(160)," "))))),"",(V622*VLOOKUP(UPPER(TRIM(SUBSTITUTE(W622,CHAR(160)," "))),AP4:AS49,3,FALSE))/(S622*VLOOKUP(UPPER(TRIM(SUBSTITUTE(T622,CHAR(160)," "))),AP4:AS49,3,FALSE))),"")),IFERROR(AK621,"")))</f>
        <v/>
      </c>
      <c r="AL622" s="40" t="str">
        <f t="shared" si="127"/>
        <v/>
      </c>
      <c r="AM622" s="50">
        <f t="shared" si="128"/>
        <v>0</v>
      </c>
      <c r="AN622" s="1"/>
      <c r="AO622" s="1"/>
      <c r="AP622" s="55" t="s">
        <v>312</v>
      </c>
      <c r="AQ622" s="1"/>
      <c r="AR622" s="1"/>
      <c r="AS622" s="1"/>
      <c r="BJ622" s="229">
        <v>1</v>
      </c>
    </row>
    <row r="623" spans="2:62" ht="20.100000000000001" customHeight="1" x14ac:dyDescent="0.25">
      <c r="B623" s="178">
        <f t="shared" si="129"/>
        <v>0</v>
      </c>
      <c r="C623" s="156"/>
      <c r="D623" s="157"/>
      <c r="E623" s="157"/>
      <c r="F623" s="157"/>
      <c r="G623" s="157"/>
      <c r="H623" s="157"/>
      <c r="I623" s="158"/>
      <c r="K623" s="255" t="str">
        <f t="shared" si="118"/>
        <v>►</v>
      </c>
      <c r="L623" s="341"/>
      <c r="M623" s="341"/>
      <c r="N623" s="341"/>
      <c r="O623" s="341"/>
      <c r="P623" s="341"/>
      <c r="Q623" s="1"/>
      <c r="R623" s="1"/>
      <c r="S623" s="77"/>
      <c r="T623" s="77"/>
      <c r="U623" s="77"/>
      <c r="V623" s="77"/>
      <c r="W623" s="1"/>
      <c r="X623" s="46" t="str">
        <f t="shared" si="122"/>
        <v/>
      </c>
      <c r="Y623" s="46" t="str">
        <f>IF(NOT(AND(LEFT(R623,1)="L",R623&lt;&gt;"LIGNE")),"",IF(UPPER(TRIM(W623))="QS","Qt. suffisante",IF(AJ623="","",IF(AF623="MASSE",IF(AJ623&gt;=1,"Kg","g"),IF(AF623="VOLUME",IF(AJ623&gt;=1,"L","cl"),IFERROR(VLOOKUP(UPPER(TRIM(V623)),AP4:AS49,4,FALSE),V623))))))</f>
        <v/>
      </c>
      <c r="Z623" s="78" t="str">
        <f t="shared" si="123"/>
        <v/>
      </c>
      <c r="AA623" s="45" t="str">
        <f>IF(NOT(AND(LEFT(R623,1)="L",R623&lt;&gt;"LIGNE")),"",IF(UPPER(TRIM(W623))="QS","Qt. suffisante",IF(AI623="","",IF(AF623="MASSE",IF(AI623&gt;=1,"Kg","g"),IF(AF623="VOLUME",IF(AI623&gt;=1,"L","cl"),IFERROR(VLOOKUP(UPPER(TRIM(V623)),AP4:AS49,4,FALSE),V623))))))</f>
        <v/>
      </c>
      <c r="AB623" s="47" t="str">
        <f t="shared" si="119"/>
        <v/>
      </c>
      <c r="AC623" s="47" t="str">
        <f t="shared" si="120"/>
        <v/>
      </c>
      <c r="AD623" s="47" t="str">
        <f t="shared" si="124"/>
        <v/>
      </c>
      <c r="AE623" s="1"/>
      <c r="AF623" s="48" t="str">
        <f>IF(NOT(AND(LEFT(R623,1)="L",R623&lt;&gt;"LIGNE")),"",IFERROR(VLOOKUP(UPPER(TRIM(V623)),AP4:AS49,2,FALSE),""))</f>
        <v/>
      </c>
      <c r="AG623" s="49" t="str">
        <f>IF(NOT(AND(LEFT(R623,1)="L",R623&lt;&gt;"LIGNE")),"",IFERROR(VLOOKUP(UPPER(TRIM(V623)),AP4:AS49,3,FALSE),""))</f>
        <v/>
      </c>
      <c r="AH623" s="49" t="str">
        <f t="shared" si="121"/>
        <v/>
      </c>
      <c r="AI623" s="49" t="str">
        <f t="shared" si="125"/>
        <v/>
      </c>
      <c r="AJ623" s="49" t="str">
        <f t="shared" si="126"/>
        <v/>
      </c>
      <c r="AK623" s="40" t="str">
        <f>IF(R623="RECETTE","",IF(R623="PRINCIPAL AUTEUR",IF(OR(S623="",T623="",V623="",W623="",S623=0),"",IFERROR(IF(OR(VLOOKUP(UPPER(TRIM(SUBSTITUTE(T623,CHAR(160)," "))),AP4:AS49,2,FALSE)&lt;&gt;VLOOKUP(UPPER(TRIM(SUBSTITUTE(W623,CHAR(160)," "))),AP4:AS49,2,FALSE),AND(VLOOKUP(UPPER(TRIM(SUBSTITUTE(T623,CHAR(160)," "))),AP4:AS49,2,FALSE)="AUTRE",UPPER(TRIM(SUBSTITUTE(T623,CHAR(160)," ")))&lt;&gt;UPPER(TRIM(SUBSTITUTE(W623,CHAR(160)," "))))),"",(V623*VLOOKUP(UPPER(TRIM(SUBSTITUTE(W623,CHAR(160)," "))),AP4:AS49,3,FALSE))/(S623*VLOOKUP(UPPER(TRIM(SUBSTITUTE(T623,CHAR(160)," "))),AP4:AS49,3,FALSE))),"")),IFERROR(AK622,"")))</f>
        <v/>
      </c>
      <c r="AL623" s="40" t="str">
        <f t="shared" si="127"/>
        <v/>
      </c>
      <c r="AM623" s="50">
        <f t="shared" si="128"/>
        <v>0</v>
      </c>
      <c r="AN623" s="1"/>
      <c r="AO623" s="1"/>
      <c r="AP623" s="55" t="s">
        <v>311</v>
      </c>
      <c r="AQ623" s="1"/>
      <c r="AR623" s="1"/>
      <c r="AS623" s="1"/>
      <c r="BJ623" s="229">
        <v>1</v>
      </c>
    </row>
    <row r="624" spans="2:62" ht="20.100000000000001" customHeight="1" x14ac:dyDescent="0.25">
      <c r="B624" s="178">
        <f t="shared" si="129"/>
        <v>0</v>
      </c>
      <c r="C624" s="156"/>
      <c r="D624" s="157"/>
      <c r="E624" s="157"/>
      <c r="F624" s="157"/>
      <c r="G624" s="157"/>
      <c r="H624" s="157"/>
      <c r="I624" s="158"/>
      <c r="K624" s="255" t="str">
        <f t="shared" si="118"/>
        <v>►</v>
      </c>
      <c r="L624" s="341"/>
      <c r="M624" s="341"/>
      <c r="N624" s="341"/>
      <c r="O624" s="341"/>
      <c r="P624" s="341"/>
      <c r="Q624" s="1"/>
      <c r="R624" s="1"/>
      <c r="S624" s="77"/>
      <c r="T624" s="77"/>
      <c r="U624" s="77"/>
      <c r="V624" s="77"/>
      <c r="W624" s="1"/>
      <c r="X624" s="46" t="str">
        <f t="shared" si="122"/>
        <v/>
      </c>
      <c r="Y624" s="46" t="str">
        <f>IF(NOT(AND(LEFT(R624,1)="L",R624&lt;&gt;"LIGNE")),"",IF(UPPER(TRIM(W624))="QS","Qt. suffisante",IF(AJ624="","",IF(AF624="MASSE",IF(AJ624&gt;=1,"Kg","g"),IF(AF624="VOLUME",IF(AJ624&gt;=1,"L","cl"),IFERROR(VLOOKUP(UPPER(TRIM(V624)),AP4:AS49,4,FALSE),V624))))))</f>
        <v/>
      </c>
      <c r="Z624" s="78" t="str">
        <f t="shared" si="123"/>
        <v/>
      </c>
      <c r="AA624" s="45" t="str">
        <f>IF(NOT(AND(LEFT(R624,1)="L",R624&lt;&gt;"LIGNE")),"",IF(UPPER(TRIM(W624))="QS","Qt. suffisante",IF(AI624="","",IF(AF624="MASSE",IF(AI624&gt;=1,"Kg","g"),IF(AF624="VOLUME",IF(AI624&gt;=1,"L","cl"),IFERROR(VLOOKUP(UPPER(TRIM(V624)),AP4:AS49,4,FALSE),V624))))))</f>
        <v/>
      </c>
      <c r="AB624" s="47" t="str">
        <f t="shared" si="119"/>
        <v/>
      </c>
      <c r="AC624" s="47" t="str">
        <f t="shared" si="120"/>
        <v/>
      </c>
      <c r="AD624" s="47" t="str">
        <f t="shared" si="124"/>
        <v/>
      </c>
      <c r="AE624" s="1"/>
      <c r="AF624" s="48" t="str">
        <f>IF(NOT(AND(LEFT(R624,1)="L",R624&lt;&gt;"LIGNE")),"",IFERROR(VLOOKUP(UPPER(TRIM(V624)),AP4:AS49,2,FALSE),""))</f>
        <v/>
      </c>
      <c r="AG624" s="49" t="str">
        <f>IF(NOT(AND(LEFT(R624,1)="L",R624&lt;&gt;"LIGNE")),"",IFERROR(VLOOKUP(UPPER(TRIM(V624)),AP4:AS49,3,FALSE),""))</f>
        <v/>
      </c>
      <c r="AH624" s="49" t="str">
        <f t="shared" si="121"/>
        <v/>
      </c>
      <c r="AI624" s="49" t="str">
        <f t="shared" si="125"/>
        <v/>
      </c>
      <c r="AJ624" s="49" t="str">
        <f t="shared" si="126"/>
        <v/>
      </c>
      <c r="AK624" s="40" t="str">
        <f>IF(R624="RECETTE","",IF(R624="PRINCIPAL AUTEUR",IF(OR(S624="",T624="",V624="",W624="",S624=0),"",IFERROR(IF(OR(VLOOKUP(UPPER(TRIM(SUBSTITUTE(T624,CHAR(160)," "))),AP4:AS49,2,FALSE)&lt;&gt;VLOOKUP(UPPER(TRIM(SUBSTITUTE(W624,CHAR(160)," "))),AP4:AS49,2,FALSE),AND(VLOOKUP(UPPER(TRIM(SUBSTITUTE(T624,CHAR(160)," "))),AP4:AS49,2,FALSE)="AUTRE",UPPER(TRIM(SUBSTITUTE(T624,CHAR(160)," ")))&lt;&gt;UPPER(TRIM(SUBSTITUTE(W624,CHAR(160)," "))))),"",(V624*VLOOKUP(UPPER(TRIM(SUBSTITUTE(W624,CHAR(160)," "))),AP4:AS49,3,FALSE))/(S624*VLOOKUP(UPPER(TRIM(SUBSTITUTE(T624,CHAR(160)," "))),AP4:AS49,3,FALSE))),"")),IFERROR(AK623,"")))</f>
        <v/>
      </c>
      <c r="AL624" s="40" t="str">
        <f t="shared" si="127"/>
        <v/>
      </c>
      <c r="AM624" s="50">
        <f t="shared" si="128"/>
        <v>0</v>
      </c>
      <c r="AN624" s="1"/>
      <c r="AO624" s="1"/>
      <c r="AP624" s="64" t="s">
        <v>318</v>
      </c>
      <c r="AQ624" s="1"/>
      <c r="AR624" s="1"/>
      <c r="AS624" s="1"/>
      <c r="BJ624" s="229">
        <v>1</v>
      </c>
    </row>
    <row r="625" spans="2:62" ht="20.100000000000001" customHeight="1" x14ac:dyDescent="0.25">
      <c r="B625" s="178">
        <f t="shared" si="129"/>
        <v>0</v>
      </c>
      <c r="C625" s="156"/>
      <c r="D625" s="157"/>
      <c r="E625" s="157"/>
      <c r="F625" s="157"/>
      <c r="G625" s="157"/>
      <c r="H625" s="157"/>
      <c r="I625" s="158"/>
      <c r="K625" s="255" t="str">
        <f t="shared" si="118"/>
        <v>►</v>
      </c>
      <c r="L625" s="341"/>
      <c r="M625" s="341"/>
      <c r="N625" s="341"/>
      <c r="O625" s="341"/>
      <c r="P625" s="341"/>
      <c r="Q625" s="1"/>
      <c r="R625" s="1"/>
      <c r="S625" s="77"/>
      <c r="T625" s="77"/>
      <c r="U625" s="77"/>
      <c r="V625" s="77"/>
      <c r="W625" s="1"/>
      <c r="X625" s="46" t="str">
        <f t="shared" si="122"/>
        <v/>
      </c>
      <c r="Y625" s="46" t="str">
        <f>IF(NOT(AND(LEFT(R625,1)="L",R625&lt;&gt;"LIGNE")),"",IF(UPPER(TRIM(W625))="QS","Qt. suffisante",IF(AJ625="","",IF(AF625="MASSE",IF(AJ625&gt;=1,"Kg","g"),IF(AF625="VOLUME",IF(AJ625&gt;=1,"L","cl"),IFERROR(VLOOKUP(UPPER(TRIM(V625)),AP4:AS49,4,FALSE),V625))))))</f>
        <v/>
      </c>
      <c r="Z625" s="78" t="str">
        <f t="shared" si="123"/>
        <v/>
      </c>
      <c r="AA625" s="45" t="str">
        <f>IF(NOT(AND(LEFT(R625,1)="L",R625&lt;&gt;"LIGNE")),"",IF(UPPER(TRIM(W625))="QS","Qt. suffisante",IF(AI625="","",IF(AF625="MASSE",IF(AI625&gt;=1,"Kg","g"),IF(AF625="VOLUME",IF(AI625&gt;=1,"L","cl"),IFERROR(VLOOKUP(UPPER(TRIM(V625)),AP4:AS49,4,FALSE),V625))))))</f>
        <v/>
      </c>
      <c r="AB625" s="47" t="str">
        <f t="shared" si="119"/>
        <v/>
      </c>
      <c r="AC625" s="47" t="str">
        <f t="shared" si="120"/>
        <v/>
      </c>
      <c r="AD625" s="47" t="str">
        <f t="shared" si="124"/>
        <v/>
      </c>
      <c r="AE625" s="1"/>
      <c r="AF625" s="48" t="str">
        <f>IF(NOT(AND(LEFT(R625,1)="L",R625&lt;&gt;"LIGNE")),"",IFERROR(VLOOKUP(UPPER(TRIM(V625)),AP4:AS49,2,FALSE),""))</f>
        <v/>
      </c>
      <c r="AG625" s="49" t="str">
        <f>IF(NOT(AND(LEFT(R625,1)="L",R625&lt;&gt;"LIGNE")),"",IFERROR(VLOOKUP(UPPER(TRIM(V625)),AP4:AS49,3,FALSE),""))</f>
        <v/>
      </c>
      <c r="AH625" s="49" t="str">
        <f t="shared" si="121"/>
        <v/>
      </c>
      <c r="AI625" s="49" t="str">
        <f t="shared" si="125"/>
        <v/>
      </c>
      <c r="AJ625" s="49" t="str">
        <f t="shared" si="126"/>
        <v/>
      </c>
      <c r="AK625" s="40" t="str">
        <f>IF(R625="RECETTE","",IF(R625="PRINCIPAL AUTEUR",IF(OR(S625="",T625="",V625="",W625="",S625=0),"",IFERROR(IF(OR(VLOOKUP(UPPER(TRIM(SUBSTITUTE(T625,CHAR(160)," "))),AP4:AS49,2,FALSE)&lt;&gt;VLOOKUP(UPPER(TRIM(SUBSTITUTE(W625,CHAR(160)," "))),AP4:AS49,2,FALSE),AND(VLOOKUP(UPPER(TRIM(SUBSTITUTE(T625,CHAR(160)," "))),AP4:AS49,2,FALSE)="AUTRE",UPPER(TRIM(SUBSTITUTE(T625,CHAR(160)," ")))&lt;&gt;UPPER(TRIM(SUBSTITUTE(W625,CHAR(160)," "))))),"",(V625*VLOOKUP(UPPER(TRIM(SUBSTITUTE(W625,CHAR(160)," "))),AP4:AS49,3,FALSE))/(S625*VLOOKUP(UPPER(TRIM(SUBSTITUTE(T625,CHAR(160)," "))),AP4:AS49,3,FALSE))),"")),IFERROR(AK624,"")))</f>
        <v/>
      </c>
      <c r="AL625" s="40" t="str">
        <f t="shared" si="127"/>
        <v/>
      </c>
      <c r="AM625" s="50">
        <f t="shared" si="128"/>
        <v>0</v>
      </c>
      <c r="AN625" s="1"/>
      <c r="AO625" s="1"/>
      <c r="AP625" s="64" t="s">
        <v>316</v>
      </c>
      <c r="AQ625" s="1"/>
      <c r="AR625" s="1"/>
      <c r="AS625" s="1"/>
      <c r="BJ625" s="229">
        <v>1</v>
      </c>
    </row>
    <row r="626" spans="2:62" ht="20.100000000000001" customHeight="1" x14ac:dyDescent="0.25">
      <c r="B626" s="178">
        <f t="shared" si="129"/>
        <v>0</v>
      </c>
      <c r="C626" s="156"/>
      <c r="D626" s="157"/>
      <c r="E626" s="157"/>
      <c r="F626" s="157"/>
      <c r="G626" s="157"/>
      <c r="H626" s="157"/>
      <c r="I626" s="158"/>
      <c r="K626" s="255" t="str">
        <f t="shared" si="118"/>
        <v>►</v>
      </c>
      <c r="L626" s="341"/>
      <c r="M626" s="341"/>
      <c r="N626" s="341"/>
      <c r="O626" s="341"/>
      <c r="P626" s="341"/>
      <c r="Q626" s="1"/>
      <c r="R626" s="1"/>
      <c r="S626" s="77"/>
      <c r="T626" s="77"/>
      <c r="U626" s="77"/>
      <c r="V626" s="77"/>
      <c r="W626" s="1"/>
      <c r="X626" s="46" t="str">
        <f t="shared" si="122"/>
        <v/>
      </c>
      <c r="Y626" s="46" t="str">
        <f>IF(NOT(AND(LEFT(R626,1)="L",R626&lt;&gt;"LIGNE")),"",IF(UPPER(TRIM(W626))="QS","Qt. suffisante",IF(AJ626="","",IF(AF626="MASSE",IF(AJ626&gt;=1,"Kg","g"),IF(AF626="VOLUME",IF(AJ626&gt;=1,"L","cl"),IFERROR(VLOOKUP(UPPER(TRIM(V626)),AP4:AS49,4,FALSE),V626))))))</f>
        <v/>
      </c>
      <c r="Z626" s="78" t="str">
        <f t="shared" si="123"/>
        <v/>
      </c>
      <c r="AA626" s="45" t="str">
        <f>IF(NOT(AND(LEFT(R626,1)="L",R626&lt;&gt;"LIGNE")),"",IF(UPPER(TRIM(W626))="QS","Qt. suffisante",IF(AI626="","",IF(AF626="MASSE",IF(AI626&gt;=1,"Kg","g"),IF(AF626="VOLUME",IF(AI626&gt;=1,"L","cl"),IFERROR(VLOOKUP(UPPER(TRIM(V626)),AP4:AS49,4,FALSE),V626))))))</f>
        <v/>
      </c>
      <c r="AB626" s="47" t="str">
        <f t="shared" si="119"/>
        <v/>
      </c>
      <c r="AC626" s="47" t="str">
        <f t="shared" si="120"/>
        <v/>
      </c>
      <c r="AD626" s="47" t="str">
        <f t="shared" si="124"/>
        <v/>
      </c>
      <c r="AE626" s="1"/>
      <c r="AF626" s="48" t="str">
        <f>IF(NOT(AND(LEFT(R626,1)="L",R626&lt;&gt;"LIGNE")),"",IFERROR(VLOOKUP(UPPER(TRIM(V626)),AP4:AS49,2,FALSE),""))</f>
        <v/>
      </c>
      <c r="AG626" s="49" t="str">
        <f>IF(NOT(AND(LEFT(R626,1)="L",R626&lt;&gt;"LIGNE")),"",IFERROR(VLOOKUP(UPPER(TRIM(V626)),AP4:AS49,3,FALSE),""))</f>
        <v/>
      </c>
      <c r="AH626" s="49" t="str">
        <f t="shared" si="121"/>
        <v/>
      </c>
      <c r="AI626" s="49" t="str">
        <f t="shared" si="125"/>
        <v/>
      </c>
      <c r="AJ626" s="49" t="str">
        <f t="shared" si="126"/>
        <v/>
      </c>
      <c r="AK626" s="40" t="str">
        <f>IF(R626="RECETTE","",IF(R626="PRINCIPAL AUTEUR",IF(OR(S626="",T626="",V626="",W626="",S626=0),"",IFERROR(IF(OR(VLOOKUP(UPPER(TRIM(SUBSTITUTE(T626,CHAR(160)," "))),AP4:AS49,2,FALSE)&lt;&gt;VLOOKUP(UPPER(TRIM(SUBSTITUTE(W626,CHAR(160)," "))),AP4:AS49,2,FALSE),AND(VLOOKUP(UPPER(TRIM(SUBSTITUTE(T626,CHAR(160)," "))),AP4:AS49,2,FALSE)="AUTRE",UPPER(TRIM(SUBSTITUTE(T626,CHAR(160)," ")))&lt;&gt;UPPER(TRIM(SUBSTITUTE(W626,CHAR(160)," "))))),"",(V626*VLOOKUP(UPPER(TRIM(SUBSTITUTE(W626,CHAR(160)," "))),AP4:AS49,3,FALSE))/(S626*VLOOKUP(UPPER(TRIM(SUBSTITUTE(T626,CHAR(160)," "))),AP4:AS49,3,FALSE))),"")),IFERROR(AK625,"")))</f>
        <v/>
      </c>
      <c r="AL626" s="40" t="str">
        <f t="shared" si="127"/>
        <v/>
      </c>
      <c r="AM626" s="50">
        <f t="shared" si="128"/>
        <v>0</v>
      </c>
      <c r="AN626" s="1"/>
      <c r="AO626" s="1"/>
      <c r="AP626" s="64" t="s">
        <v>368</v>
      </c>
      <c r="AQ626" s="1"/>
      <c r="AR626" s="1"/>
      <c r="AS626" s="1"/>
      <c r="BJ626" s="229">
        <v>1</v>
      </c>
    </row>
    <row r="627" spans="2:62" ht="20.100000000000001" customHeight="1" x14ac:dyDescent="0.25">
      <c r="B627" s="178">
        <f t="shared" si="129"/>
        <v>0</v>
      </c>
      <c r="C627" s="156"/>
      <c r="D627" s="157"/>
      <c r="E627" s="157"/>
      <c r="F627" s="157"/>
      <c r="G627" s="157"/>
      <c r="H627" s="157"/>
      <c r="I627" s="158"/>
      <c r="K627" s="255" t="str">
        <f t="shared" si="118"/>
        <v>►</v>
      </c>
      <c r="L627" s="341"/>
      <c r="M627" s="341"/>
      <c r="N627" s="341"/>
      <c r="O627" s="341"/>
      <c r="P627" s="341"/>
      <c r="Q627" s="1"/>
      <c r="R627" s="1"/>
      <c r="S627" s="77"/>
      <c r="T627" s="77"/>
      <c r="U627" s="77"/>
      <c r="V627" s="77"/>
      <c r="W627" s="1"/>
      <c r="X627" s="46" t="str">
        <f t="shared" si="122"/>
        <v/>
      </c>
      <c r="Y627" s="46" t="str">
        <f>IF(NOT(AND(LEFT(R627,1)="L",R627&lt;&gt;"LIGNE")),"",IF(UPPER(TRIM(W627))="QS","Qt. suffisante",IF(AJ627="","",IF(AF627="MASSE",IF(AJ627&gt;=1,"Kg","g"),IF(AF627="VOLUME",IF(AJ627&gt;=1,"L","cl"),IFERROR(VLOOKUP(UPPER(TRIM(V627)),AP4:AS49,4,FALSE),V627))))))</f>
        <v/>
      </c>
      <c r="Z627" s="78" t="str">
        <f t="shared" si="123"/>
        <v/>
      </c>
      <c r="AA627" s="45" t="str">
        <f>IF(NOT(AND(LEFT(R627,1)="L",R627&lt;&gt;"LIGNE")),"",IF(UPPER(TRIM(W627))="QS","Qt. suffisante",IF(AI627="","",IF(AF627="MASSE",IF(AI627&gt;=1,"Kg","g"),IF(AF627="VOLUME",IF(AI627&gt;=1,"L","cl"),IFERROR(VLOOKUP(UPPER(TRIM(V627)),AP4:AS49,4,FALSE),V627))))))</f>
        <v/>
      </c>
      <c r="AB627" s="47" t="str">
        <f t="shared" si="119"/>
        <v/>
      </c>
      <c r="AC627" s="47" t="str">
        <f t="shared" si="120"/>
        <v/>
      </c>
      <c r="AD627" s="47" t="str">
        <f t="shared" si="124"/>
        <v/>
      </c>
      <c r="AE627" s="1"/>
      <c r="AF627" s="48" t="str">
        <f>IF(NOT(AND(LEFT(R627,1)="L",R627&lt;&gt;"LIGNE")),"",IFERROR(VLOOKUP(UPPER(TRIM(V627)),AP4:AS49,2,FALSE),""))</f>
        <v/>
      </c>
      <c r="AG627" s="49" t="str">
        <f>IF(NOT(AND(LEFT(R627,1)="L",R627&lt;&gt;"LIGNE")),"",IFERROR(VLOOKUP(UPPER(TRIM(V627)),AP4:AS49,3,FALSE),""))</f>
        <v/>
      </c>
      <c r="AH627" s="49" t="str">
        <f t="shared" si="121"/>
        <v/>
      </c>
      <c r="AI627" s="49" t="str">
        <f t="shared" si="125"/>
        <v/>
      </c>
      <c r="AJ627" s="49" t="str">
        <f t="shared" si="126"/>
        <v/>
      </c>
      <c r="AK627" s="40" t="str">
        <f>IF(R627="RECETTE","",IF(R627="PRINCIPAL AUTEUR",IF(OR(S627="",T627="",V627="",W627="",S627=0),"",IFERROR(IF(OR(VLOOKUP(UPPER(TRIM(SUBSTITUTE(T627,CHAR(160)," "))),AP4:AS49,2,FALSE)&lt;&gt;VLOOKUP(UPPER(TRIM(SUBSTITUTE(W627,CHAR(160)," "))),AP4:AS49,2,FALSE),AND(VLOOKUP(UPPER(TRIM(SUBSTITUTE(T627,CHAR(160)," "))),AP4:AS49,2,FALSE)="AUTRE",UPPER(TRIM(SUBSTITUTE(T627,CHAR(160)," ")))&lt;&gt;UPPER(TRIM(SUBSTITUTE(W627,CHAR(160)," "))))),"",(V627*VLOOKUP(UPPER(TRIM(SUBSTITUTE(W627,CHAR(160)," "))),AP4:AS49,3,FALSE))/(S627*VLOOKUP(UPPER(TRIM(SUBSTITUTE(T627,CHAR(160)," "))),AP4:AS49,3,FALSE))),"")),IFERROR(AK626,"")))</f>
        <v/>
      </c>
      <c r="AL627" s="40" t="str">
        <f t="shared" si="127"/>
        <v/>
      </c>
      <c r="AM627" s="50">
        <f t="shared" si="128"/>
        <v>0</v>
      </c>
      <c r="AN627" s="1"/>
      <c r="AO627" s="1"/>
      <c r="AP627" s="64" t="s">
        <v>49</v>
      </c>
      <c r="AQ627" s="1"/>
      <c r="AR627" s="1"/>
      <c r="AS627" s="1"/>
      <c r="BJ627" s="229">
        <v>1</v>
      </c>
    </row>
    <row r="628" spans="2:62" ht="20.100000000000001" customHeight="1" x14ac:dyDescent="0.25">
      <c r="B628" s="178">
        <f t="shared" si="129"/>
        <v>0</v>
      </c>
      <c r="C628" s="156"/>
      <c r="D628" s="157"/>
      <c r="E628" s="157"/>
      <c r="F628" s="157"/>
      <c r="G628" s="157"/>
      <c r="H628" s="157"/>
      <c r="I628" s="158"/>
      <c r="K628" s="255" t="str">
        <f t="shared" si="118"/>
        <v>►</v>
      </c>
      <c r="L628" s="341"/>
      <c r="M628" s="341"/>
      <c r="N628" s="341"/>
      <c r="O628" s="341"/>
      <c r="P628" s="341"/>
      <c r="Q628" s="1"/>
      <c r="R628" s="1"/>
      <c r="S628" s="77"/>
      <c r="T628" s="77"/>
      <c r="U628" s="77"/>
      <c r="V628" s="77"/>
      <c r="W628" s="1"/>
      <c r="X628" s="46" t="str">
        <f t="shared" si="122"/>
        <v/>
      </c>
      <c r="Y628" s="46" t="str">
        <f>IF(NOT(AND(LEFT(R628,1)="L",R628&lt;&gt;"LIGNE")),"",IF(UPPER(TRIM(W628))="QS","Qt. suffisante",IF(AJ628="","",IF(AF628="MASSE",IF(AJ628&gt;=1,"Kg","g"),IF(AF628="VOLUME",IF(AJ628&gt;=1,"L","cl"),IFERROR(VLOOKUP(UPPER(TRIM(V628)),AP4:AS49,4,FALSE),V628))))))</f>
        <v/>
      </c>
      <c r="Z628" s="78" t="str">
        <f t="shared" si="123"/>
        <v/>
      </c>
      <c r="AA628" s="45" t="str">
        <f>IF(NOT(AND(LEFT(R628,1)="L",R628&lt;&gt;"LIGNE")),"",IF(UPPER(TRIM(W628))="QS","Qt. suffisante",IF(AI628="","",IF(AF628="MASSE",IF(AI628&gt;=1,"Kg","g"),IF(AF628="VOLUME",IF(AI628&gt;=1,"L","cl"),IFERROR(VLOOKUP(UPPER(TRIM(V628)),AP4:AS49,4,FALSE),V628))))))</f>
        <v/>
      </c>
      <c r="AB628" s="47" t="str">
        <f t="shared" si="119"/>
        <v/>
      </c>
      <c r="AC628" s="47" t="str">
        <f t="shared" si="120"/>
        <v/>
      </c>
      <c r="AD628" s="47" t="str">
        <f t="shared" si="124"/>
        <v/>
      </c>
      <c r="AE628" s="1"/>
      <c r="AF628" s="48" t="str">
        <f>IF(NOT(AND(LEFT(R628,1)="L",R628&lt;&gt;"LIGNE")),"",IFERROR(VLOOKUP(UPPER(TRIM(V628)),AP4:AS49,2,FALSE),""))</f>
        <v/>
      </c>
      <c r="AG628" s="49" t="str">
        <f>IF(NOT(AND(LEFT(R628,1)="L",R628&lt;&gt;"LIGNE")),"",IFERROR(VLOOKUP(UPPER(TRIM(V628)),AP4:AS49,3,FALSE),""))</f>
        <v/>
      </c>
      <c r="AH628" s="49" t="str">
        <f t="shared" si="121"/>
        <v/>
      </c>
      <c r="AI628" s="49" t="str">
        <f t="shared" si="125"/>
        <v/>
      </c>
      <c r="AJ628" s="49" t="str">
        <f t="shared" si="126"/>
        <v/>
      </c>
      <c r="AK628" s="40" t="str">
        <f>IF(R628="RECETTE","",IF(R628="PRINCIPAL AUTEUR",IF(OR(S628="",T628="",V628="",W628="",S628=0),"",IFERROR(IF(OR(VLOOKUP(UPPER(TRIM(SUBSTITUTE(T628,CHAR(160)," "))),AP4:AS49,2,FALSE)&lt;&gt;VLOOKUP(UPPER(TRIM(SUBSTITUTE(W628,CHAR(160)," "))),AP4:AS49,2,FALSE),AND(VLOOKUP(UPPER(TRIM(SUBSTITUTE(T628,CHAR(160)," "))),AP4:AS49,2,FALSE)="AUTRE",UPPER(TRIM(SUBSTITUTE(T628,CHAR(160)," ")))&lt;&gt;UPPER(TRIM(SUBSTITUTE(W628,CHAR(160)," "))))),"",(V628*VLOOKUP(UPPER(TRIM(SUBSTITUTE(W628,CHAR(160)," "))),AP4:AS49,3,FALSE))/(S628*VLOOKUP(UPPER(TRIM(SUBSTITUTE(T628,CHAR(160)," "))),AP4:AS49,3,FALSE))),"")),IFERROR(AK627,"")))</f>
        <v/>
      </c>
      <c r="AL628" s="40" t="str">
        <f t="shared" si="127"/>
        <v/>
      </c>
      <c r="AM628" s="50">
        <f t="shared" si="128"/>
        <v>0</v>
      </c>
      <c r="AN628" s="1"/>
      <c r="AO628" s="1"/>
      <c r="AP628" s="64" t="s">
        <v>439</v>
      </c>
      <c r="AQ628" s="1"/>
      <c r="AR628" s="1"/>
      <c r="AS628" s="1"/>
      <c r="BJ628" s="229">
        <v>1</v>
      </c>
    </row>
    <row r="629" spans="2:62" ht="20.100000000000001" customHeight="1" x14ac:dyDescent="0.25">
      <c r="B629" s="178">
        <f t="shared" si="129"/>
        <v>0</v>
      </c>
      <c r="C629" s="156"/>
      <c r="D629" s="157"/>
      <c r="E629" s="157"/>
      <c r="F629" s="157"/>
      <c r="G629" s="157"/>
      <c r="H629" s="157"/>
      <c r="I629" s="158"/>
      <c r="K629" s="255" t="str">
        <f t="shared" si="118"/>
        <v>►</v>
      </c>
      <c r="L629" s="341"/>
      <c r="M629" s="341"/>
      <c r="N629" s="341"/>
      <c r="O629" s="341"/>
      <c r="P629" s="341"/>
      <c r="Q629" s="1"/>
      <c r="R629" s="1"/>
      <c r="S629" s="77"/>
      <c r="T629" s="77"/>
      <c r="U629" s="77"/>
      <c r="V629" s="77"/>
      <c r="W629" s="1"/>
      <c r="X629" s="46" t="str">
        <f t="shared" si="122"/>
        <v/>
      </c>
      <c r="Y629" s="46" t="str">
        <f>IF(NOT(AND(LEFT(R629,1)="L",R629&lt;&gt;"LIGNE")),"",IF(UPPER(TRIM(W629))="QS","Qt. suffisante",IF(AJ629="","",IF(AF629="MASSE",IF(AJ629&gt;=1,"Kg","g"),IF(AF629="VOLUME",IF(AJ629&gt;=1,"L","cl"),IFERROR(VLOOKUP(UPPER(TRIM(V629)),AP4:AS49,4,FALSE),V629))))))</f>
        <v/>
      </c>
      <c r="Z629" s="78" t="str">
        <f t="shared" si="123"/>
        <v/>
      </c>
      <c r="AA629" s="45" t="str">
        <f>IF(NOT(AND(LEFT(R629,1)="L",R629&lt;&gt;"LIGNE")),"",IF(UPPER(TRIM(W629))="QS","Qt. suffisante",IF(AI629="","",IF(AF629="MASSE",IF(AI629&gt;=1,"Kg","g"),IF(AF629="VOLUME",IF(AI629&gt;=1,"L","cl"),IFERROR(VLOOKUP(UPPER(TRIM(V629)),AP4:AS49,4,FALSE),V629))))))</f>
        <v/>
      </c>
      <c r="AB629" s="47" t="str">
        <f t="shared" si="119"/>
        <v/>
      </c>
      <c r="AC629" s="47" t="str">
        <f t="shared" si="120"/>
        <v/>
      </c>
      <c r="AD629" s="47" t="str">
        <f t="shared" si="124"/>
        <v/>
      </c>
      <c r="AE629" s="1"/>
      <c r="AF629" s="48" t="str">
        <f>IF(NOT(AND(LEFT(R629,1)="L",R629&lt;&gt;"LIGNE")),"",IFERROR(VLOOKUP(UPPER(TRIM(V629)),AP4:AS49,2,FALSE),""))</f>
        <v/>
      </c>
      <c r="AG629" s="49" t="str">
        <f>IF(NOT(AND(LEFT(R629,1)="L",R629&lt;&gt;"LIGNE")),"",IFERROR(VLOOKUP(UPPER(TRIM(V629)),AP4:AS49,3,FALSE),""))</f>
        <v/>
      </c>
      <c r="AH629" s="49" t="str">
        <f t="shared" si="121"/>
        <v/>
      </c>
      <c r="AI629" s="49" t="str">
        <f t="shared" si="125"/>
        <v/>
      </c>
      <c r="AJ629" s="49" t="str">
        <f t="shared" si="126"/>
        <v/>
      </c>
      <c r="AK629" s="40" t="str">
        <f>IF(R629="RECETTE","",IF(R629="PRINCIPAL AUTEUR",IF(OR(S629="",T629="",V629="",W629="",S629=0),"",IFERROR(IF(OR(VLOOKUP(UPPER(TRIM(SUBSTITUTE(T629,CHAR(160)," "))),AP4:AS49,2,FALSE)&lt;&gt;VLOOKUP(UPPER(TRIM(SUBSTITUTE(W629,CHAR(160)," "))),AP4:AS49,2,FALSE),AND(VLOOKUP(UPPER(TRIM(SUBSTITUTE(T629,CHAR(160)," "))),AP4:AS49,2,FALSE)="AUTRE",UPPER(TRIM(SUBSTITUTE(T629,CHAR(160)," ")))&lt;&gt;UPPER(TRIM(SUBSTITUTE(W629,CHAR(160)," "))))),"",(V629*VLOOKUP(UPPER(TRIM(SUBSTITUTE(W629,CHAR(160)," "))),AP4:AS49,3,FALSE))/(S629*VLOOKUP(UPPER(TRIM(SUBSTITUTE(T629,CHAR(160)," "))),AP4:AS49,3,FALSE))),"")),IFERROR(AK628,"")))</f>
        <v/>
      </c>
      <c r="AL629" s="40" t="str">
        <f t="shared" si="127"/>
        <v/>
      </c>
      <c r="AM629" s="50">
        <f t="shared" si="128"/>
        <v>0</v>
      </c>
      <c r="AN629" s="1"/>
      <c r="AO629" s="1"/>
      <c r="AP629" s="64" t="s">
        <v>52</v>
      </c>
      <c r="AQ629" s="1"/>
      <c r="AR629" s="1"/>
      <c r="AS629" s="1"/>
      <c r="BJ629" s="229">
        <v>1</v>
      </c>
    </row>
    <row r="630" spans="2:62" ht="20.100000000000001" customHeight="1" x14ac:dyDescent="0.25">
      <c r="B630" s="178">
        <f t="shared" si="129"/>
        <v>0</v>
      </c>
      <c r="C630" s="156"/>
      <c r="D630" s="157"/>
      <c r="E630" s="157"/>
      <c r="F630" s="157"/>
      <c r="G630" s="157"/>
      <c r="H630" s="157"/>
      <c r="I630" s="158"/>
      <c r="K630" s="255" t="str">
        <f t="shared" si="118"/>
        <v>►</v>
      </c>
      <c r="L630" s="341"/>
      <c r="M630" s="341"/>
      <c r="N630" s="341"/>
      <c r="O630" s="341"/>
      <c r="P630" s="341"/>
      <c r="Q630" s="1"/>
      <c r="R630" s="1"/>
      <c r="S630" s="77"/>
      <c r="T630" s="77"/>
      <c r="U630" s="77"/>
      <c r="V630" s="77"/>
      <c r="W630" s="1"/>
      <c r="X630" s="46" t="str">
        <f t="shared" si="122"/>
        <v/>
      </c>
      <c r="Y630" s="46" t="str">
        <f>IF(NOT(AND(LEFT(R630,1)="L",R630&lt;&gt;"LIGNE")),"",IF(UPPER(TRIM(W630))="QS","Qt. suffisante",IF(AJ630="","",IF(AF630="MASSE",IF(AJ630&gt;=1,"Kg","g"),IF(AF630="VOLUME",IF(AJ630&gt;=1,"L","cl"),IFERROR(VLOOKUP(UPPER(TRIM(V630)),AP4:AS49,4,FALSE),V630))))))</f>
        <v/>
      </c>
      <c r="Z630" s="78" t="str">
        <f t="shared" si="123"/>
        <v/>
      </c>
      <c r="AA630" s="45" t="str">
        <f>IF(NOT(AND(LEFT(R630,1)="L",R630&lt;&gt;"LIGNE")),"",IF(UPPER(TRIM(W630))="QS","Qt. suffisante",IF(AI630="","",IF(AF630="MASSE",IF(AI630&gt;=1,"Kg","g"),IF(AF630="VOLUME",IF(AI630&gt;=1,"L","cl"),IFERROR(VLOOKUP(UPPER(TRIM(V630)),AP4:AS49,4,FALSE),V630))))))</f>
        <v/>
      </c>
      <c r="AB630" s="47" t="str">
        <f t="shared" si="119"/>
        <v/>
      </c>
      <c r="AC630" s="47" t="str">
        <f t="shared" si="120"/>
        <v/>
      </c>
      <c r="AD630" s="47" t="str">
        <f t="shared" si="124"/>
        <v/>
      </c>
      <c r="AE630" s="1"/>
      <c r="AF630" s="48" t="str">
        <f>IF(NOT(AND(LEFT(R630,1)="L",R630&lt;&gt;"LIGNE")),"",IFERROR(VLOOKUP(UPPER(TRIM(V630)),AP4:AS49,2,FALSE),""))</f>
        <v/>
      </c>
      <c r="AG630" s="49" t="str">
        <f>IF(NOT(AND(LEFT(R630,1)="L",R630&lt;&gt;"LIGNE")),"",IFERROR(VLOOKUP(UPPER(TRIM(V630)),AP4:AS49,3,FALSE),""))</f>
        <v/>
      </c>
      <c r="AH630" s="49" t="str">
        <f t="shared" si="121"/>
        <v/>
      </c>
      <c r="AI630" s="49" t="str">
        <f t="shared" si="125"/>
        <v/>
      </c>
      <c r="AJ630" s="49" t="str">
        <f t="shared" si="126"/>
        <v/>
      </c>
      <c r="AK630" s="40" t="str">
        <f>IF(R630="RECETTE","",IF(R630="PRINCIPAL AUTEUR",IF(OR(S630="",T630="",V630="",W630="",S630=0),"",IFERROR(IF(OR(VLOOKUP(UPPER(TRIM(SUBSTITUTE(T630,CHAR(160)," "))),AP4:AS49,2,FALSE)&lt;&gt;VLOOKUP(UPPER(TRIM(SUBSTITUTE(W630,CHAR(160)," "))),AP4:AS49,2,FALSE),AND(VLOOKUP(UPPER(TRIM(SUBSTITUTE(T630,CHAR(160)," "))),AP4:AS49,2,FALSE)="AUTRE",UPPER(TRIM(SUBSTITUTE(T630,CHAR(160)," ")))&lt;&gt;UPPER(TRIM(SUBSTITUTE(W630,CHAR(160)," "))))),"",(V630*VLOOKUP(UPPER(TRIM(SUBSTITUTE(W630,CHAR(160)," "))),AP4:AS49,3,FALSE))/(S630*VLOOKUP(UPPER(TRIM(SUBSTITUTE(T630,CHAR(160)," "))),AP4:AS49,3,FALSE))),"")),IFERROR(AK629,"")))</f>
        <v/>
      </c>
      <c r="AL630" s="40" t="str">
        <f t="shared" si="127"/>
        <v/>
      </c>
      <c r="AM630" s="50">
        <f t="shared" si="128"/>
        <v>0</v>
      </c>
      <c r="AN630" s="1"/>
      <c r="AO630" s="1"/>
      <c r="AP630" s="64" t="s">
        <v>440</v>
      </c>
      <c r="AQ630" s="1"/>
      <c r="AR630" s="1"/>
      <c r="AS630" s="1"/>
      <c r="BJ630" s="229">
        <v>1</v>
      </c>
    </row>
    <row r="631" spans="2:62" ht="20.100000000000001" customHeight="1" x14ac:dyDescent="0.25">
      <c r="B631" s="178">
        <f t="shared" si="129"/>
        <v>0</v>
      </c>
      <c r="C631" s="156"/>
      <c r="D631" s="157"/>
      <c r="E631" s="157"/>
      <c r="F631" s="157"/>
      <c r="G631" s="157"/>
      <c r="H631" s="157"/>
      <c r="I631" s="158"/>
      <c r="K631" s="255" t="str">
        <f t="shared" si="118"/>
        <v>►</v>
      </c>
      <c r="L631" s="341"/>
      <c r="M631" s="341"/>
      <c r="N631" s="341"/>
      <c r="O631" s="341"/>
      <c r="P631" s="341"/>
      <c r="Q631" s="1"/>
      <c r="R631" s="1"/>
      <c r="S631" s="77"/>
      <c r="T631" s="77"/>
      <c r="U631" s="77"/>
      <c r="V631" s="77"/>
      <c r="W631" s="1"/>
      <c r="X631" s="46" t="str">
        <f t="shared" si="122"/>
        <v/>
      </c>
      <c r="Y631" s="46" t="str">
        <f>IF(NOT(AND(LEFT(R631,1)="L",R631&lt;&gt;"LIGNE")),"",IF(UPPER(TRIM(W631))="QS","Qt. suffisante",IF(AJ631="","",IF(AF631="MASSE",IF(AJ631&gt;=1,"Kg","g"),IF(AF631="VOLUME",IF(AJ631&gt;=1,"L","cl"),IFERROR(VLOOKUP(UPPER(TRIM(V631)),AP4:AS49,4,FALSE),V631))))))</f>
        <v/>
      </c>
      <c r="Z631" s="78" t="str">
        <f t="shared" si="123"/>
        <v/>
      </c>
      <c r="AA631" s="45" t="str">
        <f>IF(NOT(AND(LEFT(R631,1)="L",R631&lt;&gt;"LIGNE")),"",IF(UPPER(TRIM(W631))="QS","Qt. suffisante",IF(AI631="","",IF(AF631="MASSE",IF(AI631&gt;=1,"Kg","g"),IF(AF631="VOLUME",IF(AI631&gt;=1,"L","cl"),IFERROR(VLOOKUP(UPPER(TRIM(V631)),AP4:AS49,4,FALSE),V631))))))</f>
        <v/>
      </c>
      <c r="AB631" s="47" t="str">
        <f t="shared" si="119"/>
        <v/>
      </c>
      <c r="AC631" s="47" t="str">
        <f t="shared" si="120"/>
        <v/>
      </c>
      <c r="AD631" s="47" t="str">
        <f t="shared" si="124"/>
        <v/>
      </c>
      <c r="AE631" s="1"/>
      <c r="AF631" s="48" t="str">
        <f>IF(NOT(AND(LEFT(R631,1)="L",R631&lt;&gt;"LIGNE")),"",IFERROR(VLOOKUP(UPPER(TRIM(V631)),AP4:AS49,2,FALSE),""))</f>
        <v/>
      </c>
      <c r="AG631" s="49" t="str">
        <f>IF(NOT(AND(LEFT(R631,1)="L",R631&lt;&gt;"LIGNE")),"",IFERROR(VLOOKUP(UPPER(TRIM(V631)),AP4:AS49,3,FALSE),""))</f>
        <v/>
      </c>
      <c r="AH631" s="49" t="str">
        <f t="shared" si="121"/>
        <v/>
      </c>
      <c r="AI631" s="49" t="str">
        <f t="shared" si="125"/>
        <v/>
      </c>
      <c r="AJ631" s="49" t="str">
        <f t="shared" si="126"/>
        <v/>
      </c>
      <c r="AK631" s="40" t="str">
        <f>IF(R631="RECETTE","",IF(R631="PRINCIPAL AUTEUR",IF(OR(S631="",T631="",V631="",W631="",S631=0),"",IFERROR(IF(OR(VLOOKUP(UPPER(TRIM(SUBSTITUTE(T631,CHAR(160)," "))),AP4:AS49,2,FALSE)&lt;&gt;VLOOKUP(UPPER(TRIM(SUBSTITUTE(W631,CHAR(160)," "))),AP4:AS49,2,FALSE),AND(VLOOKUP(UPPER(TRIM(SUBSTITUTE(T631,CHAR(160)," "))),AP4:AS49,2,FALSE)="AUTRE",UPPER(TRIM(SUBSTITUTE(T631,CHAR(160)," ")))&lt;&gt;UPPER(TRIM(SUBSTITUTE(W631,CHAR(160)," "))))),"",(V631*VLOOKUP(UPPER(TRIM(SUBSTITUTE(W631,CHAR(160)," "))),AP4:AS49,3,FALSE))/(S631*VLOOKUP(UPPER(TRIM(SUBSTITUTE(T631,CHAR(160)," "))),AP4:AS49,3,FALSE))),"")),IFERROR(AK630,"")))</f>
        <v/>
      </c>
      <c r="AL631" s="40" t="str">
        <f t="shared" si="127"/>
        <v/>
      </c>
      <c r="AM631" s="50">
        <f t="shared" si="128"/>
        <v>0</v>
      </c>
      <c r="AN631" s="1"/>
      <c r="AO631" s="1"/>
      <c r="AP631" s="64" t="s">
        <v>441</v>
      </c>
      <c r="AQ631" s="1"/>
      <c r="AR631" s="1"/>
      <c r="AS631" s="1"/>
      <c r="BJ631" s="229">
        <v>1</v>
      </c>
    </row>
    <row r="632" spans="2:62" ht="20.100000000000001" customHeight="1" x14ac:dyDescent="0.25">
      <c r="B632" s="178">
        <f t="shared" si="129"/>
        <v>0</v>
      </c>
      <c r="C632" s="156"/>
      <c r="D632" s="157"/>
      <c r="E632" s="157"/>
      <c r="F632" s="157"/>
      <c r="G632" s="157"/>
      <c r="H632" s="157"/>
      <c r="I632" s="158"/>
      <c r="K632" s="255" t="str">
        <f t="shared" si="118"/>
        <v>►</v>
      </c>
      <c r="L632" s="341"/>
      <c r="M632" s="341"/>
      <c r="N632" s="341"/>
      <c r="O632" s="341"/>
      <c r="P632" s="341"/>
      <c r="Q632" s="1"/>
      <c r="R632" s="1"/>
      <c r="S632" s="77"/>
      <c r="T632" s="77"/>
      <c r="U632" s="77"/>
      <c r="V632" s="77"/>
      <c r="W632" s="1"/>
      <c r="X632" s="46" t="str">
        <f t="shared" si="122"/>
        <v/>
      </c>
      <c r="Y632" s="46" t="str">
        <f>IF(NOT(AND(LEFT(R632,1)="L",R632&lt;&gt;"LIGNE")),"",IF(UPPER(TRIM(W632))="QS","Qt. suffisante",IF(AJ632="","",IF(AF632="MASSE",IF(AJ632&gt;=1,"Kg","g"),IF(AF632="VOLUME",IF(AJ632&gt;=1,"L","cl"),IFERROR(VLOOKUP(UPPER(TRIM(V632)),AP4:AS49,4,FALSE),V632))))))</f>
        <v/>
      </c>
      <c r="Z632" s="78" t="str">
        <f t="shared" si="123"/>
        <v/>
      </c>
      <c r="AA632" s="45" t="str">
        <f>IF(NOT(AND(LEFT(R632,1)="L",R632&lt;&gt;"LIGNE")),"",IF(UPPER(TRIM(W632))="QS","Qt. suffisante",IF(AI632="","",IF(AF632="MASSE",IF(AI632&gt;=1,"Kg","g"),IF(AF632="VOLUME",IF(AI632&gt;=1,"L","cl"),IFERROR(VLOOKUP(UPPER(TRIM(V632)),AP4:AS49,4,FALSE),V632))))))</f>
        <v/>
      </c>
      <c r="AB632" s="47" t="str">
        <f t="shared" si="119"/>
        <v/>
      </c>
      <c r="AC632" s="47" t="str">
        <f t="shared" si="120"/>
        <v/>
      </c>
      <c r="AD632" s="47" t="str">
        <f t="shared" si="124"/>
        <v/>
      </c>
      <c r="AE632" s="1"/>
      <c r="AF632" s="48" t="str">
        <f>IF(NOT(AND(LEFT(R632,1)="L",R632&lt;&gt;"LIGNE")),"",IFERROR(VLOOKUP(UPPER(TRIM(V632)),AP4:AS49,2,FALSE),""))</f>
        <v/>
      </c>
      <c r="AG632" s="49" t="str">
        <f>IF(NOT(AND(LEFT(R632,1)="L",R632&lt;&gt;"LIGNE")),"",IFERROR(VLOOKUP(UPPER(TRIM(V632)),AP4:AS49,3,FALSE),""))</f>
        <v/>
      </c>
      <c r="AH632" s="49" t="str">
        <f t="shared" si="121"/>
        <v/>
      </c>
      <c r="AI632" s="49" t="str">
        <f t="shared" si="125"/>
        <v/>
      </c>
      <c r="AJ632" s="49" t="str">
        <f t="shared" si="126"/>
        <v/>
      </c>
      <c r="AK632" s="40" t="str">
        <f>IF(R632="RECETTE","",IF(R632="PRINCIPAL AUTEUR",IF(OR(S632="",T632="",V632="",W632="",S632=0),"",IFERROR(IF(OR(VLOOKUP(UPPER(TRIM(SUBSTITUTE(T632,CHAR(160)," "))),AP4:AS49,2,FALSE)&lt;&gt;VLOOKUP(UPPER(TRIM(SUBSTITUTE(W632,CHAR(160)," "))),AP4:AS49,2,FALSE),AND(VLOOKUP(UPPER(TRIM(SUBSTITUTE(T632,CHAR(160)," "))),AP4:AS49,2,FALSE)="AUTRE",UPPER(TRIM(SUBSTITUTE(T632,CHAR(160)," ")))&lt;&gt;UPPER(TRIM(SUBSTITUTE(W632,CHAR(160)," "))))),"",(V632*VLOOKUP(UPPER(TRIM(SUBSTITUTE(W632,CHAR(160)," "))),AP4:AS49,3,FALSE))/(S632*VLOOKUP(UPPER(TRIM(SUBSTITUTE(T632,CHAR(160)," "))),AP4:AS49,3,FALSE))),"")),IFERROR(AK631,"")))</f>
        <v/>
      </c>
      <c r="AL632" s="40" t="str">
        <f t="shared" si="127"/>
        <v/>
      </c>
      <c r="AM632" s="50">
        <f t="shared" si="128"/>
        <v>0</v>
      </c>
      <c r="AN632" s="1"/>
      <c r="AO632" s="1"/>
      <c r="AP632" s="64" t="s">
        <v>442</v>
      </c>
      <c r="AQ632" s="1"/>
      <c r="AR632" s="1"/>
      <c r="AS632" s="1"/>
      <c r="BJ632" s="229">
        <v>1</v>
      </c>
    </row>
    <row r="633" spans="2:62" ht="20.100000000000001" customHeight="1" x14ac:dyDescent="0.25">
      <c r="B633" s="178">
        <f t="shared" si="129"/>
        <v>0</v>
      </c>
      <c r="C633" s="156"/>
      <c r="D633" s="157"/>
      <c r="E633" s="157"/>
      <c r="F633" s="157"/>
      <c r="G633" s="157"/>
      <c r="H633" s="157"/>
      <c r="I633" s="158"/>
      <c r="K633" s="255" t="str">
        <f t="shared" si="118"/>
        <v>►</v>
      </c>
      <c r="L633" s="341"/>
      <c r="M633" s="341"/>
      <c r="N633" s="341"/>
      <c r="O633" s="341"/>
      <c r="P633" s="341"/>
      <c r="Q633" s="1"/>
      <c r="R633" s="1"/>
      <c r="S633" s="77"/>
      <c r="T633" s="77"/>
      <c r="U633" s="77"/>
      <c r="V633" s="77"/>
      <c r="W633" s="1"/>
      <c r="X633" s="46" t="str">
        <f t="shared" si="122"/>
        <v/>
      </c>
      <c r="Y633" s="46" t="str">
        <f>IF(NOT(AND(LEFT(R633,1)="L",R633&lt;&gt;"LIGNE")),"",IF(UPPER(TRIM(W633))="QS","Qt. suffisante",IF(AJ633="","",IF(AF633="MASSE",IF(AJ633&gt;=1,"Kg","g"),IF(AF633="VOLUME",IF(AJ633&gt;=1,"L","cl"),IFERROR(VLOOKUP(UPPER(TRIM(V633)),AP4:AS49,4,FALSE),V633))))))</f>
        <v/>
      </c>
      <c r="Z633" s="78" t="str">
        <f t="shared" si="123"/>
        <v/>
      </c>
      <c r="AA633" s="45" t="str">
        <f>IF(NOT(AND(LEFT(R633,1)="L",R633&lt;&gt;"LIGNE")),"",IF(UPPER(TRIM(W633))="QS","Qt. suffisante",IF(AI633="","",IF(AF633="MASSE",IF(AI633&gt;=1,"Kg","g"),IF(AF633="VOLUME",IF(AI633&gt;=1,"L","cl"),IFERROR(VLOOKUP(UPPER(TRIM(V633)),AP4:AS49,4,FALSE),V633))))))</f>
        <v/>
      </c>
      <c r="AB633" s="47" t="str">
        <f t="shared" si="119"/>
        <v/>
      </c>
      <c r="AC633" s="47" t="str">
        <f t="shared" si="120"/>
        <v/>
      </c>
      <c r="AD633" s="47" t="str">
        <f t="shared" si="124"/>
        <v/>
      </c>
      <c r="AE633" s="1"/>
      <c r="AF633" s="48" t="str">
        <f>IF(NOT(AND(LEFT(R633,1)="L",R633&lt;&gt;"LIGNE")),"",IFERROR(VLOOKUP(UPPER(TRIM(V633)),AP4:AS49,2,FALSE),""))</f>
        <v/>
      </c>
      <c r="AG633" s="49" t="str">
        <f>IF(NOT(AND(LEFT(R633,1)="L",R633&lt;&gt;"LIGNE")),"",IFERROR(VLOOKUP(UPPER(TRIM(V633)),AP4:AS49,3,FALSE),""))</f>
        <v/>
      </c>
      <c r="AH633" s="49" t="str">
        <f t="shared" si="121"/>
        <v/>
      </c>
      <c r="AI633" s="49" t="str">
        <f t="shared" si="125"/>
        <v/>
      </c>
      <c r="AJ633" s="49" t="str">
        <f t="shared" si="126"/>
        <v/>
      </c>
      <c r="AK633" s="40" t="str">
        <f>IF(R633="RECETTE","",IF(R633="PRINCIPAL AUTEUR",IF(OR(S633="",T633="",V633="",W633="",S633=0),"",IFERROR(IF(OR(VLOOKUP(UPPER(TRIM(SUBSTITUTE(T633,CHAR(160)," "))),AP4:AS49,2,FALSE)&lt;&gt;VLOOKUP(UPPER(TRIM(SUBSTITUTE(W633,CHAR(160)," "))),AP4:AS49,2,FALSE),AND(VLOOKUP(UPPER(TRIM(SUBSTITUTE(T633,CHAR(160)," "))),AP4:AS49,2,FALSE)="AUTRE",UPPER(TRIM(SUBSTITUTE(T633,CHAR(160)," ")))&lt;&gt;UPPER(TRIM(SUBSTITUTE(W633,CHAR(160)," "))))),"",(V633*VLOOKUP(UPPER(TRIM(SUBSTITUTE(W633,CHAR(160)," "))),AP4:AS49,3,FALSE))/(S633*VLOOKUP(UPPER(TRIM(SUBSTITUTE(T633,CHAR(160)," "))),AP4:AS49,3,FALSE))),"")),IFERROR(AK632,"")))</f>
        <v/>
      </c>
      <c r="AL633" s="40" t="str">
        <f t="shared" si="127"/>
        <v/>
      </c>
      <c r="AM633" s="50">
        <f t="shared" si="128"/>
        <v>0</v>
      </c>
      <c r="AN633" s="1"/>
      <c r="AO633" s="1"/>
      <c r="AP633" s="64" t="s">
        <v>443</v>
      </c>
      <c r="AQ633" s="1"/>
      <c r="AR633" s="1"/>
      <c r="AS633" s="1"/>
      <c r="BJ633" s="229">
        <v>1</v>
      </c>
    </row>
    <row r="634" spans="2:62" ht="20.100000000000001" customHeight="1" x14ac:dyDescent="0.25">
      <c r="B634" s="178">
        <f t="shared" si="129"/>
        <v>0</v>
      </c>
      <c r="C634" s="156"/>
      <c r="D634" s="157"/>
      <c r="E634" s="157"/>
      <c r="F634" s="157"/>
      <c r="G634" s="157"/>
      <c r="H634" s="157"/>
      <c r="I634" s="158"/>
      <c r="K634" s="255" t="str">
        <f t="shared" si="118"/>
        <v>►</v>
      </c>
      <c r="L634" s="341"/>
      <c r="M634" s="341"/>
      <c r="N634" s="341"/>
      <c r="O634" s="341"/>
      <c r="P634" s="341"/>
      <c r="Q634" s="1"/>
      <c r="R634" s="1"/>
      <c r="S634" s="77"/>
      <c r="T634" s="77"/>
      <c r="U634" s="77"/>
      <c r="V634" s="77"/>
      <c r="W634" s="1"/>
      <c r="X634" s="46" t="str">
        <f t="shared" si="122"/>
        <v/>
      </c>
      <c r="Y634" s="46" t="str">
        <f>IF(NOT(AND(LEFT(R634,1)="L",R634&lt;&gt;"LIGNE")),"",IF(UPPER(TRIM(W634))="QS","Qt. suffisante",IF(AJ634="","",IF(AF634="MASSE",IF(AJ634&gt;=1,"Kg","g"),IF(AF634="VOLUME",IF(AJ634&gt;=1,"L","cl"),IFERROR(VLOOKUP(UPPER(TRIM(V634)),AP4:AS49,4,FALSE),V634))))))</f>
        <v/>
      </c>
      <c r="Z634" s="78" t="str">
        <f t="shared" si="123"/>
        <v/>
      </c>
      <c r="AA634" s="45" t="str">
        <f>IF(NOT(AND(LEFT(R634,1)="L",R634&lt;&gt;"LIGNE")),"",IF(UPPER(TRIM(W634))="QS","Qt. suffisante",IF(AI634="","",IF(AF634="MASSE",IF(AI634&gt;=1,"Kg","g"),IF(AF634="VOLUME",IF(AI634&gt;=1,"L","cl"),IFERROR(VLOOKUP(UPPER(TRIM(V634)),AP4:AS49,4,FALSE),V634))))))</f>
        <v/>
      </c>
      <c r="AB634" s="47" t="str">
        <f t="shared" si="119"/>
        <v/>
      </c>
      <c r="AC634" s="47" t="str">
        <f t="shared" si="120"/>
        <v/>
      </c>
      <c r="AD634" s="47" t="str">
        <f t="shared" si="124"/>
        <v/>
      </c>
      <c r="AE634" s="1"/>
      <c r="AF634" s="48" t="str">
        <f>IF(NOT(AND(LEFT(R634,1)="L",R634&lt;&gt;"LIGNE")),"",IFERROR(VLOOKUP(UPPER(TRIM(V634)),AP4:AS49,2,FALSE),""))</f>
        <v/>
      </c>
      <c r="AG634" s="49" t="str">
        <f>IF(NOT(AND(LEFT(R634,1)="L",R634&lt;&gt;"LIGNE")),"",IFERROR(VLOOKUP(UPPER(TRIM(V634)),AP4:AS49,3,FALSE),""))</f>
        <v/>
      </c>
      <c r="AH634" s="49" t="str">
        <f t="shared" si="121"/>
        <v/>
      </c>
      <c r="AI634" s="49" t="str">
        <f t="shared" si="125"/>
        <v/>
      </c>
      <c r="AJ634" s="49" t="str">
        <f t="shared" si="126"/>
        <v/>
      </c>
      <c r="AK634" s="40" t="str">
        <f>IF(R634="RECETTE","",IF(R634="PRINCIPAL AUTEUR",IF(OR(S634="",T634="",V634="",W634="",S634=0),"",IFERROR(IF(OR(VLOOKUP(UPPER(TRIM(SUBSTITUTE(T634,CHAR(160)," "))),AP4:AS49,2,FALSE)&lt;&gt;VLOOKUP(UPPER(TRIM(SUBSTITUTE(W634,CHAR(160)," "))),AP4:AS49,2,FALSE),AND(VLOOKUP(UPPER(TRIM(SUBSTITUTE(T634,CHAR(160)," "))),AP4:AS49,2,FALSE)="AUTRE",UPPER(TRIM(SUBSTITUTE(T634,CHAR(160)," ")))&lt;&gt;UPPER(TRIM(SUBSTITUTE(W634,CHAR(160)," "))))),"",(V634*VLOOKUP(UPPER(TRIM(SUBSTITUTE(W634,CHAR(160)," "))),AP4:AS49,3,FALSE))/(S634*VLOOKUP(UPPER(TRIM(SUBSTITUTE(T634,CHAR(160)," "))),AP4:AS49,3,FALSE))),"")),IFERROR(AK633,"")))</f>
        <v/>
      </c>
      <c r="AL634" s="40" t="str">
        <f t="shared" si="127"/>
        <v/>
      </c>
      <c r="AM634" s="50">
        <f t="shared" si="128"/>
        <v>0</v>
      </c>
      <c r="AN634" s="1"/>
      <c r="AO634" s="1"/>
      <c r="AP634" s="64" t="s">
        <v>367</v>
      </c>
      <c r="AQ634" s="1"/>
      <c r="AR634" s="1"/>
      <c r="AS634" s="1"/>
      <c r="BJ634" s="229">
        <v>1</v>
      </c>
    </row>
    <row r="635" spans="2:62" ht="20.100000000000001" customHeight="1" x14ac:dyDescent="0.25">
      <c r="B635" s="178">
        <f t="shared" si="129"/>
        <v>0</v>
      </c>
      <c r="C635" s="156"/>
      <c r="D635" s="157"/>
      <c r="E635" s="157"/>
      <c r="F635" s="157"/>
      <c r="G635" s="157"/>
      <c r="H635" s="157"/>
      <c r="I635" s="158"/>
      <c r="K635" s="255" t="str">
        <f t="shared" si="118"/>
        <v>►</v>
      </c>
      <c r="L635" s="341"/>
      <c r="M635" s="341"/>
      <c r="N635" s="341"/>
      <c r="O635" s="341"/>
      <c r="P635" s="341"/>
      <c r="Q635" s="1"/>
      <c r="R635" s="1"/>
      <c r="S635" s="77"/>
      <c r="T635" s="77"/>
      <c r="U635" s="77"/>
      <c r="V635" s="77"/>
      <c r="W635" s="1"/>
      <c r="X635" s="46" t="str">
        <f t="shared" si="122"/>
        <v/>
      </c>
      <c r="Y635" s="46" t="str">
        <f>IF(NOT(AND(LEFT(R635,1)="L",R635&lt;&gt;"LIGNE")),"",IF(UPPER(TRIM(W635))="QS","Qt. suffisante",IF(AJ635="","",IF(AF635="MASSE",IF(AJ635&gt;=1,"Kg","g"),IF(AF635="VOLUME",IF(AJ635&gt;=1,"L","cl"),IFERROR(VLOOKUP(UPPER(TRIM(V635)),AP4:AS49,4,FALSE),V635))))))</f>
        <v/>
      </c>
      <c r="Z635" s="78" t="str">
        <f t="shared" si="123"/>
        <v/>
      </c>
      <c r="AA635" s="45" t="str">
        <f>IF(NOT(AND(LEFT(R635,1)="L",R635&lt;&gt;"LIGNE")),"",IF(UPPER(TRIM(W635))="QS","Qt. suffisante",IF(AI635="","",IF(AF635="MASSE",IF(AI635&gt;=1,"Kg","g"),IF(AF635="VOLUME",IF(AI635&gt;=1,"L","cl"),IFERROR(VLOOKUP(UPPER(TRIM(V635)),AP4:AS49,4,FALSE),V635))))))</f>
        <v/>
      </c>
      <c r="AB635" s="47" t="str">
        <f t="shared" si="119"/>
        <v/>
      </c>
      <c r="AC635" s="47" t="str">
        <f t="shared" si="120"/>
        <v/>
      </c>
      <c r="AD635" s="47" t="str">
        <f t="shared" si="124"/>
        <v/>
      </c>
      <c r="AE635" s="1"/>
      <c r="AF635" s="48" t="str">
        <f>IF(NOT(AND(LEFT(R635,1)="L",R635&lt;&gt;"LIGNE")),"",IFERROR(VLOOKUP(UPPER(TRIM(V635)),AP4:AS49,2,FALSE),""))</f>
        <v/>
      </c>
      <c r="AG635" s="49" t="str">
        <f>IF(NOT(AND(LEFT(R635,1)="L",R635&lt;&gt;"LIGNE")),"",IFERROR(VLOOKUP(UPPER(TRIM(V635)),AP4:AS49,3,FALSE),""))</f>
        <v/>
      </c>
      <c r="AH635" s="49" t="str">
        <f t="shared" si="121"/>
        <v/>
      </c>
      <c r="AI635" s="49" t="str">
        <f t="shared" si="125"/>
        <v/>
      </c>
      <c r="AJ635" s="49" t="str">
        <f t="shared" si="126"/>
        <v/>
      </c>
      <c r="AK635" s="40" t="str">
        <f>IF(R635="RECETTE","",IF(R635="PRINCIPAL AUTEUR",IF(OR(S635="",T635="",V635="",W635="",S635=0),"",IFERROR(IF(OR(VLOOKUP(UPPER(TRIM(SUBSTITUTE(T635,CHAR(160)," "))),AP4:AS49,2,FALSE)&lt;&gt;VLOOKUP(UPPER(TRIM(SUBSTITUTE(W635,CHAR(160)," "))),AP4:AS49,2,FALSE),AND(VLOOKUP(UPPER(TRIM(SUBSTITUTE(T635,CHAR(160)," "))),AP4:AS49,2,FALSE)="AUTRE",UPPER(TRIM(SUBSTITUTE(T635,CHAR(160)," ")))&lt;&gt;UPPER(TRIM(SUBSTITUTE(W635,CHAR(160)," "))))),"",(V635*VLOOKUP(UPPER(TRIM(SUBSTITUTE(W635,CHAR(160)," "))),AP4:AS49,3,FALSE))/(S635*VLOOKUP(UPPER(TRIM(SUBSTITUTE(T635,CHAR(160)," "))),AP4:AS49,3,FALSE))),"")),IFERROR(AK634,"")))</f>
        <v/>
      </c>
      <c r="AL635" s="40" t="str">
        <f t="shared" si="127"/>
        <v/>
      </c>
      <c r="AM635" s="50">
        <f t="shared" si="128"/>
        <v>0</v>
      </c>
      <c r="AN635" s="1"/>
      <c r="AO635" s="1"/>
      <c r="AP635" s="65" t="s">
        <v>444</v>
      </c>
      <c r="AQ635" s="1"/>
      <c r="AR635" s="1"/>
      <c r="AS635" s="1"/>
      <c r="BJ635" s="229">
        <v>1</v>
      </c>
    </row>
    <row r="636" spans="2:62" ht="20.100000000000001" customHeight="1" x14ac:dyDescent="0.25">
      <c r="B636" s="178">
        <f t="shared" si="129"/>
        <v>0</v>
      </c>
      <c r="C636" s="156"/>
      <c r="D636" s="157"/>
      <c r="E636" s="157"/>
      <c r="F636" s="157"/>
      <c r="G636" s="157"/>
      <c r="H636" s="157"/>
      <c r="I636" s="158"/>
      <c r="K636" s="255" t="str">
        <f t="shared" si="118"/>
        <v>►</v>
      </c>
      <c r="L636" s="341"/>
      <c r="M636" s="341"/>
      <c r="N636" s="341"/>
      <c r="O636" s="341"/>
      <c r="P636" s="341"/>
      <c r="Q636" s="1"/>
      <c r="R636" s="1"/>
      <c r="S636" s="77"/>
      <c r="T636" s="77"/>
      <c r="U636" s="77"/>
      <c r="V636" s="77"/>
      <c r="W636" s="1"/>
      <c r="X636" s="46" t="str">
        <f t="shared" si="122"/>
        <v/>
      </c>
      <c r="Y636" s="46" t="str">
        <f>IF(NOT(AND(LEFT(R636,1)="L",R636&lt;&gt;"LIGNE")),"",IF(UPPER(TRIM(W636))="QS","Qt. suffisante",IF(AJ636="","",IF(AF636="MASSE",IF(AJ636&gt;=1,"Kg","g"),IF(AF636="VOLUME",IF(AJ636&gt;=1,"L","cl"),IFERROR(VLOOKUP(UPPER(TRIM(V636)),AP4:AS49,4,FALSE),V636))))))</f>
        <v/>
      </c>
      <c r="Z636" s="78" t="str">
        <f t="shared" si="123"/>
        <v/>
      </c>
      <c r="AA636" s="45" t="str">
        <f>IF(NOT(AND(LEFT(R636,1)="L",R636&lt;&gt;"LIGNE")),"",IF(UPPER(TRIM(W636))="QS","Qt. suffisante",IF(AI636="","",IF(AF636="MASSE",IF(AI636&gt;=1,"Kg","g"),IF(AF636="VOLUME",IF(AI636&gt;=1,"L","cl"),IFERROR(VLOOKUP(UPPER(TRIM(V636)),AP4:AS49,4,FALSE),V636))))))</f>
        <v/>
      </c>
      <c r="AB636" s="47" t="str">
        <f t="shared" si="119"/>
        <v/>
      </c>
      <c r="AC636" s="47" t="str">
        <f t="shared" si="120"/>
        <v/>
      </c>
      <c r="AD636" s="47" t="str">
        <f t="shared" si="124"/>
        <v/>
      </c>
      <c r="AE636" s="1"/>
      <c r="AF636" s="48" t="str">
        <f>IF(NOT(AND(LEFT(R636,1)="L",R636&lt;&gt;"LIGNE")),"",IFERROR(VLOOKUP(UPPER(TRIM(V636)),AP4:AS49,2,FALSE),""))</f>
        <v/>
      </c>
      <c r="AG636" s="49" t="str">
        <f>IF(NOT(AND(LEFT(R636,1)="L",R636&lt;&gt;"LIGNE")),"",IFERROR(VLOOKUP(UPPER(TRIM(V636)),AP4:AS49,3,FALSE),""))</f>
        <v/>
      </c>
      <c r="AH636" s="49" t="str">
        <f t="shared" si="121"/>
        <v/>
      </c>
      <c r="AI636" s="49" t="str">
        <f t="shared" si="125"/>
        <v/>
      </c>
      <c r="AJ636" s="49" t="str">
        <f t="shared" si="126"/>
        <v/>
      </c>
      <c r="AK636" s="40" t="str">
        <f>IF(R636="RECETTE","",IF(R636="PRINCIPAL AUTEUR",IF(OR(S636="",T636="",V636="",W636="",S636=0),"",IFERROR(IF(OR(VLOOKUP(UPPER(TRIM(SUBSTITUTE(T636,CHAR(160)," "))),AP4:AS49,2,FALSE)&lt;&gt;VLOOKUP(UPPER(TRIM(SUBSTITUTE(W636,CHAR(160)," "))),AP4:AS49,2,FALSE),AND(VLOOKUP(UPPER(TRIM(SUBSTITUTE(T636,CHAR(160)," "))),AP4:AS49,2,FALSE)="AUTRE",UPPER(TRIM(SUBSTITUTE(T636,CHAR(160)," ")))&lt;&gt;UPPER(TRIM(SUBSTITUTE(W636,CHAR(160)," "))))),"",(V636*VLOOKUP(UPPER(TRIM(SUBSTITUTE(W636,CHAR(160)," "))),AP4:AS49,3,FALSE))/(S636*VLOOKUP(UPPER(TRIM(SUBSTITUTE(T636,CHAR(160)," "))),AP4:AS49,3,FALSE))),"")),IFERROR(AK635,"")))</f>
        <v/>
      </c>
      <c r="AL636" s="40" t="str">
        <f t="shared" si="127"/>
        <v/>
      </c>
      <c r="AM636" s="50">
        <f t="shared" si="128"/>
        <v>0</v>
      </c>
      <c r="AN636" s="1"/>
      <c r="AO636" s="1"/>
      <c r="AP636" s="60" t="s">
        <v>62</v>
      </c>
      <c r="AQ636" s="1"/>
      <c r="AR636" s="1"/>
      <c r="AS636" s="1"/>
      <c r="BJ636" s="229">
        <v>1</v>
      </c>
    </row>
    <row r="637" spans="2:62" ht="20.100000000000001" customHeight="1" x14ac:dyDescent="0.25">
      <c r="B637" s="178">
        <f t="shared" si="129"/>
        <v>0</v>
      </c>
      <c r="C637" s="156"/>
      <c r="D637" s="157"/>
      <c r="E637" s="157"/>
      <c r="F637" s="157"/>
      <c r="G637" s="157"/>
      <c r="H637" s="157"/>
      <c r="I637" s="158"/>
      <c r="K637" s="255" t="str">
        <f t="shared" ref="K637:K661" si="130">IF(OR(S637&lt;&gt;"",T637&lt;&gt;"",U637&lt;&gt;"",V637&lt;&gt;""),"A","►")</f>
        <v>►</v>
      </c>
      <c r="L637" s="341"/>
      <c r="M637" s="341"/>
      <c r="N637" s="341"/>
      <c r="O637" s="341"/>
      <c r="P637" s="341"/>
      <c r="Q637" s="1"/>
      <c r="R637" s="1"/>
      <c r="S637" s="77"/>
      <c r="T637" s="77"/>
      <c r="U637" s="77"/>
      <c r="V637" s="77"/>
      <c r="W637" s="1"/>
      <c r="X637" s="46" t="str">
        <f t="shared" si="122"/>
        <v/>
      </c>
      <c r="Y637" s="46" t="str">
        <f>IF(NOT(AND(LEFT(R637,1)="L",R637&lt;&gt;"LIGNE")),"",IF(UPPER(TRIM(W637))="QS","Qt. suffisante",IF(AJ637="","",IF(AF637="MASSE",IF(AJ637&gt;=1,"Kg","g"),IF(AF637="VOLUME",IF(AJ637&gt;=1,"L","cl"),IFERROR(VLOOKUP(UPPER(TRIM(V637)),AP4:AS49,4,FALSE),V637))))))</f>
        <v/>
      </c>
      <c r="Z637" s="78" t="str">
        <f t="shared" si="123"/>
        <v/>
      </c>
      <c r="AA637" s="45" t="str">
        <f>IF(NOT(AND(LEFT(R637,1)="L",R637&lt;&gt;"LIGNE")),"",IF(UPPER(TRIM(W637))="QS","Qt. suffisante",IF(AI637="","",IF(AF637="MASSE",IF(AI637&gt;=1,"Kg","g"),IF(AF637="VOLUME",IF(AI637&gt;=1,"L","cl"),IFERROR(VLOOKUP(UPPER(TRIM(V637)),AP4:AS49,4,FALSE),V637))))))</f>
        <v/>
      </c>
      <c r="AB637" s="47" t="str">
        <f t="shared" ref="AB637:AB661" si="131">IF(R637="PRINCIPAL AUTEUR",IF(OR(S637="",T637="",V637="",W637=""),"À COMPLÉTER",IF(OR(AC637="",AD637=""),"UNITÉ ?",IF(OR(AC637&lt;&gt;AD637,AND(AC637="AUTRE",UPPER(TRIM(SUBSTITUTE(T637,CHAR(160)," ")))&lt;&gt;UPPER(TRIM(SUBSTITUTE(W637,CHAR(160)," "))))),"UNITÉS INCOMPATIBLES","OK"))),IF(NOT(AND(LEFT(R637,1)="L",R637&lt;&gt;"LIGNE")),"",IF(AND(W637&lt;&gt;"",UPPER(TRIM(W637))&lt;&gt;"F",UPPER(TRIM(W637))&lt;&gt;"QS"),"RÈGLE ?",IF(UPPER(TRIM(W637))="QS","OK",IF(NOT(ISNUMBER(U637)),"QUANTITÉ ?",IF(V637="","UNITÉ ?",IF(COUNTIF($AP$4:$AP$49,UPPER(TRIM(V637)))=0,"UNITÉ ?","OK")))))))</f>
        <v/>
      </c>
      <c r="AC637" s="47" t="str">
        <f t="shared" ref="AC637:AC661" si="132">IF(R637&lt;&gt;"PRINCIPAL AUTEUR","",IFERROR(VLOOKUP(UPPER(TRIM(SUBSTITUTE(T637,CHAR(160)," "))),$AP$4:$AS$49,2,FALSE),""))</f>
        <v/>
      </c>
      <c r="AD637" s="47" t="str">
        <f t="shared" si="124"/>
        <v/>
      </c>
      <c r="AE637" s="1"/>
      <c r="AF637" s="48" t="str">
        <f>IF(NOT(AND(LEFT(R637,1)="L",R637&lt;&gt;"LIGNE")),"",IFERROR(VLOOKUP(UPPER(TRIM(V637)),AP4:AS49,2,FALSE),""))</f>
        <v/>
      </c>
      <c r="AG637" s="49" t="str">
        <f>IF(NOT(AND(LEFT(R637,1)="L",R637&lt;&gt;"LIGNE")),"",IFERROR(VLOOKUP(UPPER(TRIM(V637)),AP4:AS49,3,FALSE),""))</f>
        <v/>
      </c>
      <c r="AH637" s="49" t="str">
        <f t="shared" ref="AH637:AH665" si="133">IF(NOT(AND(LEFT(R637,1)="L",R637&lt;&gt;"LIGNE")),"",IF(UPPER(TRIM(W637))="QS","",IF(OR(T637="",U637="",AG637=""),"",U637*AG637)))</f>
        <v/>
      </c>
      <c r="AI637" s="49" t="str">
        <f t="shared" si="125"/>
        <v/>
      </c>
      <c r="AJ637" s="49" t="str">
        <f t="shared" si="126"/>
        <v/>
      </c>
      <c r="AK637" s="40" t="str">
        <f>IF(R637="RECETTE","",IF(R637="PRINCIPAL AUTEUR",IF(OR(S637="",T637="",V637="",W637="",S637=0),"",IFERROR(IF(OR(VLOOKUP(UPPER(TRIM(SUBSTITUTE(T637,CHAR(160)," "))),AP4:AS49,2,FALSE)&lt;&gt;VLOOKUP(UPPER(TRIM(SUBSTITUTE(W637,CHAR(160)," "))),AP4:AS49,2,FALSE),AND(VLOOKUP(UPPER(TRIM(SUBSTITUTE(T637,CHAR(160)," "))),AP4:AS49,2,FALSE)="AUTRE",UPPER(TRIM(SUBSTITUTE(T637,CHAR(160)," ")))&lt;&gt;UPPER(TRIM(SUBSTITUTE(W637,CHAR(160)," "))))),"",(V637*VLOOKUP(UPPER(TRIM(SUBSTITUTE(W637,CHAR(160)," "))),AP4:AS49,3,FALSE))/(S637*VLOOKUP(UPPER(TRIM(SUBSTITUTE(T637,CHAR(160)," "))),AP4:AS49,3,FALSE))),"")),IFERROR(AK636,"")))</f>
        <v/>
      </c>
      <c r="AL637" s="40" t="str">
        <f t="shared" si="127"/>
        <v/>
      </c>
      <c r="AM637" s="50">
        <f t="shared" si="128"/>
        <v>0</v>
      </c>
      <c r="AN637" s="1"/>
      <c r="AO637" s="1"/>
      <c r="AP637" s="65" t="s">
        <v>445</v>
      </c>
      <c r="AQ637" s="1"/>
      <c r="AR637" s="1"/>
      <c r="AS637" s="1"/>
      <c r="BJ637" s="229">
        <v>1</v>
      </c>
    </row>
    <row r="638" spans="2:62" ht="20.100000000000001" customHeight="1" x14ac:dyDescent="0.25">
      <c r="B638" s="178">
        <f t="shared" si="129"/>
        <v>0</v>
      </c>
      <c r="C638" s="156"/>
      <c r="D638" s="157"/>
      <c r="E638" s="157"/>
      <c r="F638" s="157"/>
      <c r="G638" s="157"/>
      <c r="H638" s="157"/>
      <c r="I638" s="158"/>
      <c r="K638" s="255" t="str">
        <f t="shared" si="130"/>
        <v>►</v>
      </c>
      <c r="L638" s="341"/>
      <c r="M638" s="341"/>
      <c r="N638" s="341"/>
      <c r="O638" s="341"/>
      <c r="P638" s="341"/>
      <c r="Q638" s="1"/>
      <c r="R638" s="1"/>
      <c r="S638" s="77"/>
      <c r="T638" s="77"/>
      <c r="U638" s="77"/>
      <c r="V638" s="77"/>
      <c r="W638" s="1"/>
      <c r="X638" s="46" t="str">
        <f t="shared" si="122"/>
        <v/>
      </c>
      <c r="Y638" s="46" t="str">
        <f>IF(NOT(AND(LEFT(R638,1)="L",R638&lt;&gt;"LIGNE")),"",IF(UPPER(TRIM(W638))="QS","Qt. suffisante",IF(AJ638="","",IF(AF638="MASSE",IF(AJ638&gt;=1,"Kg","g"),IF(AF638="VOLUME",IF(AJ638&gt;=1,"L","cl"),IFERROR(VLOOKUP(UPPER(TRIM(V638)),AP4:AS49,4,FALSE),V638))))))</f>
        <v/>
      </c>
      <c r="Z638" s="78" t="str">
        <f t="shared" si="123"/>
        <v/>
      </c>
      <c r="AA638" s="45" t="str">
        <f>IF(NOT(AND(LEFT(R638,1)="L",R638&lt;&gt;"LIGNE")),"",IF(UPPER(TRIM(W638))="QS","Qt. suffisante",IF(AI638="","",IF(AF638="MASSE",IF(AI638&gt;=1,"Kg","g"),IF(AF638="VOLUME",IF(AI638&gt;=1,"L","cl"),IFERROR(VLOOKUP(UPPER(TRIM(V638)),AP4:AS49,4,FALSE),V638))))))</f>
        <v/>
      </c>
      <c r="AB638" s="47" t="str">
        <f t="shared" si="131"/>
        <v/>
      </c>
      <c r="AC638" s="47" t="str">
        <f t="shared" si="132"/>
        <v/>
      </c>
      <c r="AD638" s="47" t="str">
        <f t="shared" si="124"/>
        <v/>
      </c>
      <c r="AE638" s="1"/>
      <c r="AF638" s="48" t="str">
        <f>IF(NOT(AND(LEFT(R638,1)="L",R638&lt;&gt;"LIGNE")),"",IFERROR(VLOOKUP(UPPER(TRIM(V638)),AP4:AS49,2,FALSE),""))</f>
        <v/>
      </c>
      <c r="AG638" s="49" t="str">
        <f>IF(NOT(AND(LEFT(R638,1)="L",R638&lt;&gt;"LIGNE")),"",IFERROR(VLOOKUP(UPPER(TRIM(V638)),AP4:AS49,3,FALSE),""))</f>
        <v/>
      </c>
      <c r="AH638" s="49" t="str">
        <f t="shared" si="133"/>
        <v/>
      </c>
      <c r="AI638" s="49" t="str">
        <f t="shared" si="125"/>
        <v/>
      </c>
      <c r="AJ638" s="49" t="str">
        <f t="shared" si="126"/>
        <v/>
      </c>
      <c r="AK638" s="40" t="str">
        <f>IF(R638="RECETTE","",IF(R638="PRINCIPAL AUTEUR",IF(OR(S638="",T638="",V638="",W638="",S638=0),"",IFERROR(IF(OR(VLOOKUP(UPPER(TRIM(SUBSTITUTE(T638,CHAR(160)," "))),AP4:AS49,2,FALSE)&lt;&gt;VLOOKUP(UPPER(TRIM(SUBSTITUTE(W638,CHAR(160)," "))),AP4:AS49,2,FALSE),AND(VLOOKUP(UPPER(TRIM(SUBSTITUTE(T638,CHAR(160)," "))),AP4:AS49,2,FALSE)="AUTRE",UPPER(TRIM(SUBSTITUTE(T638,CHAR(160)," ")))&lt;&gt;UPPER(TRIM(SUBSTITUTE(W638,CHAR(160)," "))))),"",(V638*VLOOKUP(UPPER(TRIM(SUBSTITUTE(W638,CHAR(160)," "))),AP4:AS49,3,FALSE))/(S638*VLOOKUP(UPPER(TRIM(SUBSTITUTE(T638,CHAR(160)," "))),AP4:AS49,3,FALSE))),"")),IFERROR(AK637,"")))</f>
        <v/>
      </c>
      <c r="AL638" s="40" t="str">
        <f t="shared" si="127"/>
        <v/>
      </c>
      <c r="AM638" s="50">
        <f t="shared" si="128"/>
        <v>0</v>
      </c>
      <c r="AN638" s="1"/>
      <c r="AO638" s="1"/>
      <c r="AP638" s="65" t="s">
        <v>446</v>
      </c>
      <c r="AQ638" s="1"/>
      <c r="AR638" s="1"/>
      <c r="AS638" s="1"/>
      <c r="BJ638" s="229">
        <v>1</v>
      </c>
    </row>
    <row r="639" spans="2:62" ht="20.100000000000001" customHeight="1" x14ac:dyDescent="0.25">
      <c r="B639" s="178">
        <f t="shared" si="129"/>
        <v>0</v>
      </c>
      <c r="C639" s="156"/>
      <c r="D639" s="157"/>
      <c r="E639" s="157"/>
      <c r="F639" s="157"/>
      <c r="G639" s="157"/>
      <c r="H639" s="157"/>
      <c r="I639" s="158"/>
      <c r="K639" s="255" t="str">
        <f t="shared" si="130"/>
        <v>►</v>
      </c>
      <c r="L639" s="341"/>
      <c r="M639" s="341"/>
      <c r="N639" s="341"/>
      <c r="O639" s="341"/>
      <c r="P639" s="341"/>
      <c r="Q639" s="1"/>
      <c r="R639" s="1"/>
      <c r="S639" s="77"/>
      <c r="T639" s="77"/>
      <c r="U639" s="77"/>
      <c r="V639" s="77"/>
      <c r="W639" s="1"/>
      <c r="X639" s="46" t="str">
        <f t="shared" si="122"/>
        <v/>
      </c>
      <c r="Y639" s="46" t="str">
        <f>IF(NOT(AND(LEFT(R639,1)="L",R639&lt;&gt;"LIGNE")),"",IF(UPPER(TRIM(W639))="QS","Qt. suffisante",IF(AJ639="","",IF(AF639="MASSE",IF(AJ639&gt;=1,"Kg","g"),IF(AF639="VOLUME",IF(AJ639&gt;=1,"L","cl"),IFERROR(VLOOKUP(UPPER(TRIM(V639)),AP4:AS49,4,FALSE),V639))))))</f>
        <v/>
      </c>
      <c r="Z639" s="78" t="str">
        <f t="shared" si="123"/>
        <v/>
      </c>
      <c r="AA639" s="45" t="str">
        <f>IF(NOT(AND(LEFT(R639,1)="L",R639&lt;&gt;"LIGNE")),"",IF(UPPER(TRIM(W639))="QS","Qt. suffisante",IF(AI639="","",IF(AF639="MASSE",IF(AI639&gt;=1,"Kg","g"),IF(AF639="VOLUME",IF(AI639&gt;=1,"L","cl"),IFERROR(VLOOKUP(UPPER(TRIM(V639)),AP4:AS49,4,FALSE),V639))))))</f>
        <v/>
      </c>
      <c r="AB639" s="47" t="str">
        <f t="shared" si="131"/>
        <v/>
      </c>
      <c r="AC639" s="47" t="str">
        <f t="shared" si="132"/>
        <v/>
      </c>
      <c r="AD639" s="47" t="str">
        <f t="shared" si="124"/>
        <v/>
      </c>
      <c r="AE639" s="1"/>
      <c r="AF639" s="48" t="str">
        <f>IF(NOT(AND(LEFT(R639,1)="L",R639&lt;&gt;"LIGNE")),"",IFERROR(VLOOKUP(UPPER(TRIM(V639)),AP4:AS49,2,FALSE),""))</f>
        <v/>
      </c>
      <c r="AG639" s="49" t="str">
        <f>IF(NOT(AND(LEFT(R639,1)="L",R639&lt;&gt;"LIGNE")),"",IFERROR(VLOOKUP(UPPER(TRIM(V639)),AP4:AS49,3,FALSE),""))</f>
        <v/>
      </c>
      <c r="AH639" s="49" t="str">
        <f t="shared" si="133"/>
        <v/>
      </c>
      <c r="AI639" s="49" t="str">
        <f t="shared" si="125"/>
        <v/>
      </c>
      <c r="AJ639" s="49" t="str">
        <f t="shared" si="126"/>
        <v/>
      </c>
      <c r="AK639" s="40" t="str">
        <f>IF(R639="RECETTE","",IF(R639="PRINCIPAL AUTEUR",IF(OR(S639="",T639="",V639="",W639="",S639=0),"",IFERROR(IF(OR(VLOOKUP(UPPER(TRIM(SUBSTITUTE(T639,CHAR(160)," "))),AP4:AS49,2,FALSE)&lt;&gt;VLOOKUP(UPPER(TRIM(SUBSTITUTE(W639,CHAR(160)," "))),AP4:AS49,2,FALSE),AND(VLOOKUP(UPPER(TRIM(SUBSTITUTE(T639,CHAR(160)," "))),AP4:AS49,2,FALSE)="AUTRE",UPPER(TRIM(SUBSTITUTE(T639,CHAR(160)," ")))&lt;&gt;UPPER(TRIM(SUBSTITUTE(W639,CHAR(160)," "))))),"",(V639*VLOOKUP(UPPER(TRIM(SUBSTITUTE(W639,CHAR(160)," "))),AP4:AS49,3,FALSE))/(S639*VLOOKUP(UPPER(TRIM(SUBSTITUTE(T639,CHAR(160)," "))),AP4:AS49,3,FALSE))),"")),IFERROR(AK638,"")))</f>
        <v/>
      </c>
      <c r="AL639" s="40" t="str">
        <f t="shared" si="127"/>
        <v/>
      </c>
      <c r="AM639" s="50">
        <f t="shared" si="128"/>
        <v>0</v>
      </c>
      <c r="AN639" s="1"/>
      <c r="AO639" s="1"/>
      <c r="AP639" s="65" t="s">
        <v>447</v>
      </c>
      <c r="AQ639" s="1"/>
      <c r="AR639" s="1"/>
      <c r="AS639" s="1"/>
      <c r="BJ639" s="229">
        <v>1</v>
      </c>
    </row>
    <row r="640" spans="2:62" ht="20.100000000000001" customHeight="1" x14ac:dyDescent="0.25">
      <c r="B640" s="178">
        <f t="shared" si="129"/>
        <v>0</v>
      </c>
      <c r="C640" s="156"/>
      <c r="D640" s="157"/>
      <c r="E640" s="157"/>
      <c r="F640" s="157"/>
      <c r="G640" s="157"/>
      <c r="H640" s="157"/>
      <c r="I640" s="158"/>
      <c r="K640" s="255" t="str">
        <f t="shared" si="130"/>
        <v>►</v>
      </c>
      <c r="L640" s="341"/>
      <c r="M640" s="341"/>
      <c r="N640" s="341"/>
      <c r="O640" s="341"/>
      <c r="P640" s="341"/>
      <c r="Q640" s="1"/>
      <c r="R640" s="1"/>
      <c r="S640" s="77"/>
      <c r="T640" s="77"/>
      <c r="U640" s="77"/>
      <c r="V640" s="77"/>
      <c r="W640" s="1"/>
      <c r="X640" s="46" t="str">
        <f t="shared" si="122"/>
        <v/>
      </c>
      <c r="Y640" s="46" t="str">
        <f>IF(NOT(AND(LEFT(R640,1)="L",R640&lt;&gt;"LIGNE")),"",IF(UPPER(TRIM(W640))="QS","Qt. suffisante",IF(AJ640="","",IF(AF640="MASSE",IF(AJ640&gt;=1,"Kg","g"),IF(AF640="VOLUME",IF(AJ640&gt;=1,"L","cl"),IFERROR(VLOOKUP(UPPER(TRIM(V640)),AP4:AS49,4,FALSE),V640))))))</f>
        <v/>
      </c>
      <c r="Z640" s="78" t="str">
        <f t="shared" si="123"/>
        <v/>
      </c>
      <c r="AA640" s="45" t="str">
        <f>IF(NOT(AND(LEFT(R640,1)="L",R640&lt;&gt;"LIGNE")),"",IF(UPPER(TRIM(W640))="QS","Qt. suffisante",IF(AI640="","",IF(AF640="MASSE",IF(AI640&gt;=1,"Kg","g"),IF(AF640="VOLUME",IF(AI640&gt;=1,"L","cl"),IFERROR(VLOOKUP(UPPER(TRIM(V640)),AP4:AS49,4,FALSE),V640))))))</f>
        <v/>
      </c>
      <c r="AB640" s="47" t="str">
        <f t="shared" si="131"/>
        <v/>
      </c>
      <c r="AC640" s="47" t="str">
        <f t="shared" si="132"/>
        <v/>
      </c>
      <c r="AD640" s="47" t="str">
        <f t="shared" si="124"/>
        <v/>
      </c>
      <c r="AE640" s="1"/>
      <c r="AF640" s="48" t="str">
        <f>IF(NOT(AND(LEFT(R640,1)="L",R640&lt;&gt;"LIGNE")),"",IFERROR(VLOOKUP(UPPER(TRIM(V640)),AP4:AS49,2,FALSE),""))</f>
        <v/>
      </c>
      <c r="AG640" s="49" t="str">
        <f>IF(NOT(AND(LEFT(R640,1)="L",R640&lt;&gt;"LIGNE")),"",IFERROR(VLOOKUP(UPPER(TRIM(V640)),AP4:AS49,3,FALSE),""))</f>
        <v/>
      </c>
      <c r="AH640" s="49" t="str">
        <f t="shared" si="133"/>
        <v/>
      </c>
      <c r="AI640" s="49" t="str">
        <f t="shared" si="125"/>
        <v/>
      </c>
      <c r="AJ640" s="49" t="str">
        <f t="shared" si="126"/>
        <v/>
      </c>
      <c r="AK640" s="40" t="str">
        <f>IF(R640="RECETTE","",IF(R640="PRINCIPAL AUTEUR",IF(OR(S640="",T640="",V640="",W640="",S640=0),"",IFERROR(IF(OR(VLOOKUP(UPPER(TRIM(SUBSTITUTE(T640,CHAR(160)," "))),AP4:AS49,2,FALSE)&lt;&gt;VLOOKUP(UPPER(TRIM(SUBSTITUTE(W640,CHAR(160)," "))),AP4:AS49,2,FALSE),AND(VLOOKUP(UPPER(TRIM(SUBSTITUTE(T640,CHAR(160)," "))),AP4:AS49,2,FALSE)="AUTRE",UPPER(TRIM(SUBSTITUTE(T640,CHAR(160)," ")))&lt;&gt;UPPER(TRIM(SUBSTITUTE(W640,CHAR(160)," "))))),"",(V640*VLOOKUP(UPPER(TRIM(SUBSTITUTE(W640,CHAR(160)," "))),AP4:AS49,3,FALSE))/(S640*VLOOKUP(UPPER(TRIM(SUBSTITUTE(T640,CHAR(160)," "))),AP4:AS49,3,FALSE))),"")),IFERROR(AK639,"")))</f>
        <v/>
      </c>
      <c r="AL640" s="40" t="str">
        <f t="shared" si="127"/>
        <v/>
      </c>
      <c r="AM640" s="50">
        <f t="shared" si="128"/>
        <v>0</v>
      </c>
      <c r="AN640" s="1"/>
      <c r="AO640" s="1"/>
      <c r="AP640" s="65" t="s">
        <v>448</v>
      </c>
      <c r="AQ640" s="1"/>
      <c r="AR640" s="1"/>
      <c r="AS640" s="1"/>
      <c r="BJ640" s="229">
        <v>1</v>
      </c>
    </row>
    <row r="641" spans="2:62" ht="20.100000000000001" customHeight="1" x14ac:dyDescent="0.25">
      <c r="B641" s="178">
        <f t="shared" si="129"/>
        <v>0</v>
      </c>
      <c r="C641" s="156"/>
      <c r="D641" s="157"/>
      <c r="E641" s="157"/>
      <c r="F641" s="157"/>
      <c r="G641" s="157"/>
      <c r="H641" s="157"/>
      <c r="I641" s="158"/>
      <c r="K641" s="255" t="str">
        <f t="shared" si="130"/>
        <v>►</v>
      </c>
      <c r="L641" s="341"/>
      <c r="M641" s="341"/>
      <c r="N641" s="341"/>
      <c r="O641" s="341"/>
      <c r="P641" s="341"/>
      <c r="Q641" s="1"/>
      <c r="R641" s="1"/>
      <c r="S641" s="77"/>
      <c r="T641" s="77"/>
      <c r="U641" s="77"/>
      <c r="V641" s="77"/>
      <c r="W641" s="1"/>
      <c r="X641" s="46" t="str">
        <f t="shared" si="122"/>
        <v/>
      </c>
      <c r="Y641" s="46" t="str">
        <f>IF(NOT(AND(LEFT(R641,1)="L",R641&lt;&gt;"LIGNE")),"",IF(UPPER(TRIM(W641))="QS","Qt. suffisante",IF(AJ641="","",IF(AF641="MASSE",IF(AJ641&gt;=1,"Kg","g"),IF(AF641="VOLUME",IF(AJ641&gt;=1,"L","cl"),IFERROR(VLOOKUP(UPPER(TRIM(V641)),AP4:AS49,4,FALSE),V641))))))</f>
        <v/>
      </c>
      <c r="Z641" s="78" t="str">
        <f t="shared" si="123"/>
        <v/>
      </c>
      <c r="AA641" s="45" t="str">
        <f>IF(NOT(AND(LEFT(R641,1)="L",R641&lt;&gt;"LIGNE")),"",IF(UPPER(TRIM(W641))="QS","Qt. suffisante",IF(AI641="","",IF(AF641="MASSE",IF(AI641&gt;=1,"Kg","g"),IF(AF641="VOLUME",IF(AI641&gt;=1,"L","cl"),IFERROR(VLOOKUP(UPPER(TRIM(V641)),AP4:AS49,4,FALSE),V641))))))</f>
        <v/>
      </c>
      <c r="AB641" s="47" t="str">
        <f t="shared" si="131"/>
        <v/>
      </c>
      <c r="AC641" s="47" t="str">
        <f t="shared" si="132"/>
        <v/>
      </c>
      <c r="AD641" s="47" t="str">
        <f t="shared" si="124"/>
        <v/>
      </c>
      <c r="AE641" s="1"/>
      <c r="AF641" s="48" t="str">
        <f>IF(NOT(AND(LEFT(R641,1)="L",R641&lt;&gt;"LIGNE")),"",IFERROR(VLOOKUP(UPPER(TRIM(V641)),AP4:AS49,2,FALSE),""))</f>
        <v/>
      </c>
      <c r="AG641" s="49" t="str">
        <f>IF(NOT(AND(LEFT(R641,1)="L",R641&lt;&gt;"LIGNE")),"",IFERROR(VLOOKUP(UPPER(TRIM(V641)),AP4:AS49,3,FALSE),""))</f>
        <v/>
      </c>
      <c r="AH641" s="49" t="str">
        <f t="shared" si="133"/>
        <v/>
      </c>
      <c r="AI641" s="49" t="str">
        <f t="shared" si="125"/>
        <v/>
      </c>
      <c r="AJ641" s="49" t="str">
        <f t="shared" si="126"/>
        <v/>
      </c>
      <c r="AK641" s="40" t="str">
        <f>IF(R641="RECETTE","",IF(R641="PRINCIPAL AUTEUR",IF(OR(S641="",T641="",V641="",W641="",S641=0),"",IFERROR(IF(OR(VLOOKUP(UPPER(TRIM(SUBSTITUTE(T641,CHAR(160)," "))),AP4:AS49,2,FALSE)&lt;&gt;VLOOKUP(UPPER(TRIM(SUBSTITUTE(W641,CHAR(160)," "))),AP4:AS49,2,FALSE),AND(VLOOKUP(UPPER(TRIM(SUBSTITUTE(T641,CHAR(160)," "))),AP4:AS49,2,FALSE)="AUTRE",UPPER(TRIM(SUBSTITUTE(T641,CHAR(160)," ")))&lt;&gt;UPPER(TRIM(SUBSTITUTE(W641,CHAR(160)," "))))),"",(V641*VLOOKUP(UPPER(TRIM(SUBSTITUTE(W641,CHAR(160)," "))),AP4:AS49,3,FALSE))/(S641*VLOOKUP(UPPER(TRIM(SUBSTITUTE(T641,CHAR(160)," "))),AP4:AS49,3,FALSE))),"")),IFERROR(AK640,"")))</f>
        <v/>
      </c>
      <c r="AL641" s="40" t="str">
        <f t="shared" si="127"/>
        <v/>
      </c>
      <c r="AM641" s="50">
        <f t="shared" si="128"/>
        <v>0</v>
      </c>
      <c r="AN641" s="1"/>
      <c r="AO641" s="1"/>
      <c r="AP641" s="65" t="s">
        <v>449</v>
      </c>
      <c r="AQ641" s="1"/>
      <c r="AR641" s="1"/>
      <c r="AS641" s="1"/>
      <c r="BJ641" s="229">
        <v>1</v>
      </c>
    </row>
    <row r="642" spans="2:62" ht="20.100000000000001" customHeight="1" x14ac:dyDescent="0.25">
      <c r="B642" s="178">
        <f t="shared" si="129"/>
        <v>0</v>
      </c>
      <c r="C642" s="156"/>
      <c r="D642" s="157"/>
      <c r="E642" s="157"/>
      <c r="F642" s="157"/>
      <c r="G642" s="157"/>
      <c r="H642" s="157"/>
      <c r="I642" s="158"/>
      <c r="K642" s="255" t="str">
        <f t="shared" si="130"/>
        <v>►</v>
      </c>
      <c r="L642" s="341"/>
      <c r="M642" s="341"/>
      <c r="N642" s="341"/>
      <c r="O642" s="341"/>
      <c r="P642" s="341"/>
      <c r="Q642" s="1"/>
      <c r="R642" s="1"/>
      <c r="S642" s="77"/>
      <c r="T642" s="77"/>
      <c r="U642" s="77"/>
      <c r="V642" s="77"/>
      <c r="W642" s="1"/>
      <c r="X642" s="46" t="str">
        <f t="shared" si="122"/>
        <v/>
      </c>
      <c r="Y642" s="46" t="str">
        <f>IF(NOT(AND(LEFT(R642,1)="L",R642&lt;&gt;"LIGNE")),"",IF(UPPER(TRIM(W642))="QS","Qt. suffisante",IF(AJ642="","",IF(AF642="MASSE",IF(AJ642&gt;=1,"Kg","g"),IF(AF642="VOLUME",IF(AJ642&gt;=1,"L","cl"),IFERROR(VLOOKUP(UPPER(TRIM(V642)),AP4:AS49,4,FALSE),V642))))))</f>
        <v/>
      </c>
      <c r="Z642" s="78" t="str">
        <f t="shared" si="123"/>
        <v/>
      </c>
      <c r="AA642" s="45" t="str">
        <f>IF(NOT(AND(LEFT(R642,1)="L",R642&lt;&gt;"LIGNE")),"",IF(UPPER(TRIM(W642))="QS","Qt. suffisante",IF(AI642="","",IF(AF642="MASSE",IF(AI642&gt;=1,"Kg","g"),IF(AF642="VOLUME",IF(AI642&gt;=1,"L","cl"),IFERROR(VLOOKUP(UPPER(TRIM(V642)),AP4:AS49,4,FALSE),V642))))))</f>
        <v/>
      </c>
      <c r="AB642" s="47" t="str">
        <f t="shared" si="131"/>
        <v/>
      </c>
      <c r="AC642" s="47" t="str">
        <f t="shared" si="132"/>
        <v/>
      </c>
      <c r="AD642" s="47" t="str">
        <f t="shared" si="124"/>
        <v/>
      </c>
      <c r="AE642" s="1"/>
      <c r="AF642" s="48" t="str">
        <f>IF(NOT(AND(LEFT(R642,1)="L",R642&lt;&gt;"LIGNE")),"",IFERROR(VLOOKUP(UPPER(TRIM(V642)),AP4:AS49,2,FALSE),""))</f>
        <v/>
      </c>
      <c r="AG642" s="49" t="str">
        <f>IF(NOT(AND(LEFT(R642,1)="L",R642&lt;&gt;"LIGNE")),"",IFERROR(VLOOKUP(UPPER(TRIM(V642)),AP4:AS49,3,FALSE),""))</f>
        <v/>
      </c>
      <c r="AH642" s="49" t="str">
        <f t="shared" si="133"/>
        <v/>
      </c>
      <c r="AI642" s="49" t="str">
        <f t="shared" si="125"/>
        <v/>
      </c>
      <c r="AJ642" s="49" t="str">
        <f t="shared" si="126"/>
        <v/>
      </c>
      <c r="AK642" s="40" t="str">
        <f>IF(R642="RECETTE","",IF(R642="PRINCIPAL AUTEUR",IF(OR(S642="",T642="",V642="",W642="",S642=0),"",IFERROR(IF(OR(VLOOKUP(UPPER(TRIM(SUBSTITUTE(T642,CHAR(160)," "))),AP4:AS49,2,FALSE)&lt;&gt;VLOOKUP(UPPER(TRIM(SUBSTITUTE(W642,CHAR(160)," "))),AP4:AS49,2,FALSE),AND(VLOOKUP(UPPER(TRIM(SUBSTITUTE(T642,CHAR(160)," "))),AP4:AS49,2,FALSE)="AUTRE",UPPER(TRIM(SUBSTITUTE(T642,CHAR(160)," ")))&lt;&gt;UPPER(TRIM(SUBSTITUTE(W642,CHAR(160)," "))))),"",(V642*VLOOKUP(UPPER(TRIM(SUBSTITUTE(W642,CHAR(160)," "))),AP4:AS49,3,FALSE))/(S642*VLOOKUP(UPPER(TRIM(SUBSTITUTE(T642,CHAR(160)," "))),AP4:AS49,3,FALSE))),"")),IFERROR(AK641,"")))</f>
        <v/>
      </c>
      <c r="AL642" s="40" t="str">
        <f t="shared" si="127"/>
        <v/>
      </c>
      <c r="AM642" s="50">
        <f t="shared" si="128"/>
        <v>0</v>
      </c>
      <c r="AN642" s="1"/>
      <c r="AO642" s="1"/>
      <c r="AP642" s="65" t="s">
        <v>454</v>
      </c>
      <c r="AQ642" s="1"/>
      <c r="AR642" s="1"/>
      <c r="AS642" s="1"/>
      <c r="BJ642" s="229">
        <v>1</v>
      </c>
    </row>
    <row r="643" spans="2:62" ht="20.100000000000001" customHeight="1" x14ac:dyDescent="0.25">
      <c r="B643" s="178">
        <f t="shared" si="129"/>
        <v>0</v>
      </c>
      <c r="C643" s="156"/>
      <c r="D643" s="157"/>
      <c r="E643" s="157"/>
      <c r="F643" s="157"/>
      <c r="G643" s="157"/>
      <c r="H643" s="157"/>
      <c r="I643" s="158"/>
      <c r="K643" s="255" t="str">
        <f t="shared" si="130"/>
        <v>►</v>
      </c>
      <c r="L643" s="341"/>
      <c r="M643" s="341"/>
      <c r="N643" s="341"/>
      <c r="O643" s="341"/>
      <c r="P643" s="341"/>
      <c r="Q643" s="1"/>
      <c r="R643" s="1"/>
      <c r="S643" s="77"/>
      <c r="T643" s="77"/>
      <c r="U643" s="77"/>
      <c r="V643" s="77"/>
      <c r="W643" s="1"/>
      <c r="X643" s="46" t="str">
        <f t="shared" si="122"/>
        <v/>
      </c>
      <c r="Y643" s="46" t="str">
        <f>IF(NOT(AND(LEFT(R643,1)="L",R643&lt;&gt;"LIGNE")),"",IF(UPPER(TRIM(W643))="QS","Qt. suffisante",IF(AJ643="","",IF(AF643="MASSE",IF(AJ643&gt;=1,"Kg","g"),IF(AF643="VOLUME",IF(AJ643&gt;=1,"L","cl"),IFERROR(VLOOKUP(UPPER(TRIM(V643)),AP4:AS49,4,FALSE),V643))))))</f>
        <v/>
      </c>
      <c r="Z643" s="78" t="str">
        <f t="shared" si="123"/>
        <v/>
      </c>
      <c r="AA643" s="45" t="str">
        <f>IF(NOT(AND(LEFT(R643,1)="L",R643&lt;&gt;"LIGNE")),"",IF(UPPER(TRIM(W643))="QS","Qt. suffisante",IF(AI643="","",IF(AF643="MASSE",IF(AI643&gt;=1,"Kg","g"),IF(AF643="VOLUME",IF(AI643&gt;=1,"L","cl"),IFERROR(VLOOKUP(UPPER(TRIM(V643)),AP4:AS49,4,FALSE),V643))))))</f>
        <v/>
      </c>
      <c r="AB643" s="47" t="str">
        <f t="shared" si="131"/>
        <v/>
      </c>
      <c r="AC643" s="47" t="str">
        <f t="shared" si="132"/>
        <v/>
      </c>
      <c r="AD643" s="47" t="str">
        <f t="shared" si="124"/>
        <v/>
      </c>
      <c r="AE643" s="1"/>
      <c r="AF643" s="48" t="str">
        <f>IF(NOT(AND(LEFT(R643,1)="L",R643&lt;&gt;"LIGNE")),"",IFERROR(VLOOKUP(UPPER(TRIM(V643)),AP4:AS49,2,FALSE),""))</f>
        <v/>
      </c>
      <c r="AG643" s="49" t="str">
        <f>IF(NOT(AND(LEFT(R643,1)="L",R643&lt;&gt;"LIGNE")),"",IFERROR(VLOOKUP(UPPER(TRIM(V643)),AP4:AS49,3,FALSE),""))</f>
        <v/>
      </c>
      <c r="AH643" s="49" t="str">
        <f t="shared" si="133"/>
        <v/>
      </c>
      <c r="AI643" s="49" t="str">
        <f t="shared" si="125"/>
        <v/>
      </c>
      <c r="AJ643" s="49" t="str">
        <f t="shared" si="126"/>
        <v/>
      </c>
      <c r="AK643" s="40" t="str">
        <f>IF(R643="RECETTE","",IF(R643="PRINCIPAL AUTEUR",IF(OR(S643="",T643="",V643="",W643="",S643=0),"",IFERROR(IF(OR(VLOOKUP(UPPER(TRIM(SUBSTITUTE(T643,CHAR(160)," "))),AP4:AS49,2,FALSE)&lt;&gt;VLOOKUP(UPPER(TRIM(SUBSTITUTE(W643,CHAR(160)," "))),AP4:AS49,2,FALSE),AND(VLOOKUP(UPPER(TRIM(SUBSTITUTE(T643,CHAR(160)," "))),AP4:AS49,2,FALSE)="AUTRE",UPPER(TRIM(SUBSTITUTE(T643,CHAR(160)," ")))&lt;&gt;UPPER(TRIM(SUBSTITUTE(W643,CHAR(160)," "))))),"",(V643*VLOOKUP(UPPER(TRIM(SUBSTITUTE(W643,CHAR(160)," "))),AP4:AS49,3,FALSE))/(S643*VLOOKUP(UPPER(TRIM(SUBSTITUTE(T643,CHAR(160)," "))),AP4:AS49,3,FALSE))),"")),IFERROR(AK642,"")))</f>
        <v/>
      </c>
      <c r="AL643" s="40" t="str">
        <f t="shared" si="127"/>
        <v/>
      </c>
      <c r="AM643" s="50">
        <f t="shared" si="128"/>
        <v>0</v>
      </c>
      <c r="AN643" s="1"/>
      <c r="AO643" s="1"/>
      <c r="AP643" s="65" t="s">
        <v>455</v>
      </c>
      <c r="AQ643" s="1"/>
      <c r="AR643" s="1"/>
      <c r="AS643" s="1"/>
      <c r="BJ643" s="229">
        <v>1</v>
      </c>
    </row>
    <row r="644" spans="2:62" ht="20.100000000000001" customHeight="1" x14ac:dyDescent="0.25">
      <c r="B644" s="178">
        <f t="shared" si="129"/>
        <v>0</v>
      </c>
      <c r="C644" s="156"/>
      <c r="D644" s="157"/>
      <c r="E644" s="157"/>
      <c r="F644" s="157"/>
      <c r="G644" s="157"/>
      <c r="H644" s="157"/>
      <c r="I644" s="158"/>
      <c r="K644" s="255" t="str">
        <f t="shared" si="130"/>
        <v>►</v>
      </c>
      <c r="L644" s="341"/>
      <c r="M644" s="341"/>
      <c r="N644" s="341"/>
      <c r="O644" s="341"/>
      <c r="P644" s="341"/>
      <c r="Q644" s="1"/>
      <c r="R644" s="1"/>
      <c r="S644" s="77"/>
      <c r="T644" s="77"/>
      <c r="U644" s="77"/>
      <c r="V644" s="77"/>
      <c r="W644" s="1"/>
      <c r="X644" s="46" t="str">
        <f t="shared" si="122"/>
        <v/>
      </c>
      <c r="Y644" s="46" t="str">
        <f>IF(NOT(AND(LEFT(R644,1)="L",R644&lt;&gt;"LIGNE")),"",IF(UPPER(TRIM(W644))="QS","Qt. suffisante",IF(AJ644="","",IF(AF644="MASSE",IF(AJ644&gt;=1,"Kg","g"),IF(AF644="VOLUME",IF(AJ644&gt;=1,"L","cl"),IFERROR(VLOOKUP(UPPER(TRIM(V644)),AP4:AS49,4,FALSE),V644))))))</f>
        <v/>
      </c>
      <c r="Z644" s="78" t="str">
        <f t="shared" si="123"/>
        <v/>
      </c>
      <c r="AA644" s="45" t="str">
        <f>IF(NOT(AND(LEFT(R644,1)="L",R644&lt;&gt;"LIGNE")),"",IF(UPPER(TRIM(W644))="QS","Qt. suffisante",IF(AI644="","",IF(AF644="MASSE",IF(AI644&gt;=1,"Kg","g"),IF(AF644="VOLUME",IF(AI644&gt;=1,"L","cl"),IFERROR(VLOOKUP(UPPER(TRIM(V644)),AP4:AS49,4,FALSE),V644))))))</f>
        <v/>
      </c>
      <c r="AB644" s="47" t="str">
        <f t="shared" si="131"/>
        <v/>
      </c>
      <c r="AC644" s="47" t="str">
        <f t="shared" si="132"/>
        <v/>
      </c>
      <c r="AD644" s="47" t="str">
        <f t="shared" si="124"/>
        <v/>
      </c>
      <c r="AE644" s="1"/>
      <c r="AF644" s="48" t="str">
        <f>IF(NOT(AND(LEFT(R644,1)="L",R644&lt;&gt;"LIGNE")),"",IFERROR(VLOOKUP(UPPER(TRIM(V644)),AP4:AS49,2,FALSE),""))</f>
        <v/>
      </c>
      <c r="AG644" s="49" t="str">
        <f>IF(NOT(AND(LEFT(R644,1)="L",R644&lt;&gt;"LIGNE")),"",IFERROR(VLOOKUP(UPPER(TRIM(V644)),AP4:AS49,3,FALSE),""))</f>
        <v/>
      </c>
      <c r="AH644" s="49" t="str">
        <f t="shared" si="133"/>
        <v/>
      </c>
      <c r="AI644" s="49" t="str">
        <f t="shared" si="125"/>
        <v/>
      </c>
      <c r="AJ644" s="49" t="str">
        <f t="shared" si="126"/>
        <v/>
      </c>
      <c r="AK644" s="40" t="str">
        <f>IF(R644="RECETTE","",IF(R644="PRINCIPAL AUTEUR",IF(OR(S644="",T644="",V644="",W644="",S644=0),"",IFERROR(IF(OR(VLOOKUP(UPPER(TRIM(SUBSTITUTE(T644,CHAR(160)," "))),AP4:AS49,2,FALSE)&lt;&gt;VLOOKUP(UPPER(TRIM(SUBSTITUTE(W644,CHAR(160)," "))),AP4:AS49,2,FALSE),AND(VLOOKUP(UPPER(TRIM(SUBSTITUTE(T644,CHAR(160)," "))),AP4:AS49,2,FALSE)="AUTRE",UPPER(TRIM(SUBSTITUTE(T644,CHAR(160)," ")))&lt;&gt;UPPER(TRIM(SUBSTITUTE(W644,CHAR(160)," "))))),"",(V644*VLOOKUP(UPPER(TRIM(SUBSTITUTE(W644,CHAR(160)," "))),AP4:AS49,3,FALSE))/(S644*VLOOKUP(UPPER(TRIM(SUBSTITUTE(T644,CHAR(160)," "))),AP4:AS49,3,FALSE))),"")),IFERROR(AK643,"")))</f>
        <v/>
      </c>
      <c r="AL644" s="40" t="str">
        <f t="shared" si="127"/>
        <v/>
      </c>
      <c r="AM644" s="50">
        <f t="shared" si="128"/>
        <v>0</v>
      </c>
      <c r="AN644" s="1"/>
      <c r="AO644" s="1"/>
      <c r="AP644" s="65" t="s">
        <v>456</v>
      </c>
      <c r="AQ644" s="1"/>
      <c r="AR644" s="1"/>
      <c r="AS644" s="1"/>
      <c r="BJ644" s="229">
        <v>1</v>
      </c>
    </row>
    <row r="645" spans="2:62" ht="20.100000000000001" customHeight="1" x14ac:dyDescent="0.25">
      <c r="B645" s="178">
        <f t="shared" si="129"/>
        <v>0</v>
      </c>
      <c r="C645" s="156"/>
      <c r="D645" s="157"/>
      <c r="E645" s="157"/>
      <c r="F645" s="157"/>
      <c r="G645" s="157"/>
      <c r="H645" s="157"/>
      <c r="I645" s="158"/>
      <c r="K645" s="255" t="str">
        <f t="shared" si="130"/>
        <v>►</v>
      </c>
      <c r="L645" s="341"/>
      <c r="M645" s="341"/>
      <c r="N645" s="341"/>
      <c r="O645" s="341"/>
      <c r="P645" s="341"/>
      <c r="Q645" s="1"/>
      <c r="R645" s="1"/>
      <c r="S645" s="77"/>
      <c r="T645" s="77"/>
      <c r="U645" s="77"/>
      <c r="V645" s="77"/>
      <c r="W645" s="1"/>
      <c r="X645" s="46" t="str">
        <f t="shared" si="122"/>
        <v/>
      </c>
      <c r="Y645" s="46" t="str">
        <f>IF(NOT(AND(LEFT(R645,1)="L",R645&lt;&gt;"LIGNE")),"",IF(UPPER(TRIM(W645))="QS","Qt. suffisante",IF(AJ645="","",IF(AF645="MASSE",IF(AJ645&gt;=1,"Kg","g"),IF(AF645="VOLUME",IF(AJ645&gt;=1,"L","cl"),IFERROR(VLOOKUP(UPPER(TRIM(V645)),AP4:AS49,4,FALSE),V645))))))</f>
        <v/>
      </c>
      <c r="Z645" s="78" t="str">
        <f t="shared" si="123"/>
        <v/>
      </c>
      <c r="AA645" s="45" t="str">
        <f>IF(NOT(AND(LEFT(R645,1)="L",R645&lt;&gt;"LIGNE")),"",IF(UPPER(TRIM(W645))="QS","Qt. suffisante",IF(AI645="","",IF(AF645="MASSE",IF(AI645&gt;=1,"Kg","g"),IF(AF645="VOLUME",IF(AI645&gt;=1,"L","cl"),IFERROR(VLOOKUP(UPPER(TRIM(V645)),AP4:AS49,4,FALSE),V645))))))</f>
        <v/>
      </c>
      <c r="AB645" s="47" t="str">
        <f t="shared" si="131"/>
        <v/>
      </c>
      <c r="AC645" s="47" t="str">
        <f t="shared" si="132"/>
        <v/>
      </c>
      <c r="AD645" s="47" t="str">
        <f t="shared" si="124"/>
        <v/>
      </c>
      <c r="AE645" s="1"/>
      <c r="AF645" s="48" t="str">
        <f>IF(NOT(AND(LEFT(R645,1)="L",R645&lt;&gt;"LIGNE")),"",IFERROR(VLOOKUP(UPPER(TRIM(V645)),AP4:AS49,2,FALSE),""))</f>
        <v/>
      </c>
      <c r="AG645" s="49" t="str">
        <f>IF(NOT(AND(LEFT(R645,1)="L",R645&lt;&gt;"LIGNE")),"",IFERROR(VLOOKUP(UPPER(TRIM(V645)),AP4:AS49,3,FALSE),""))</f>
        <v/>
      </c>
      <c r="AH645" s="49" t="str">
        <f t="shared" si="133"/>
        <v/>
      </c>
      <c r="AI645" s="49" t="str">
        <f t="shared" si="125"/>
        <v/>
      </c>
      <c r="AJ645" s="49" t="str">
        <f t="shared" si="126"/>
        <v/>
      </c>
      <c r="AK645" s="40" t="str">
        <f>IF(R645="RECETTE","",IF(R645="PRINCIPAL AUTEUR",IF(OR(S645="",T645="",V645="",W645="",S645=0),"",IFERROR(IF(OR(VLOOKUP(UPPER(TRIM(SUBSTITUTE(T645,CHAR(160)," "))),AP4:AS49,2,FALSE)&lt;&gt;VLOOKUP(UPPER(TRIM(SUBSTITUTE(W645,CHAR(160)," "))),AP4:AS49,2,FALSE),AND(VLOOKUP(UPPER(TRIM(SUBSTITUTE(T645,CHAR(160)," "))),AP4:AS49,2,FALSE)="AUTRE",UPPER(TRIM(SUBSTITUTE(T645,CHAR(160)," ")))&lt;&gt;UPPER(TRIM(SUBSTITUTE(W645,CHAR(160)," "))))),"",(V645*VLOOKUP(UPPER(TRIM(SUBSTITUTE(W645,CHAR(160)," "))),AP4:AS49,3,FALSE))/(S645*VLOOKUP(UPPER(TRIM(SUBSTITUTE(T645,CHAR(160)," "))),AP4:AS49,3,FALSE))),"")),IFERROR(AK644,"")))</f>
        <v/>
      </c>
      <c r="AL645" s="40" t="str">
        <f t="shared" si="127"/>
        <v/>
      </c>
      <c r="AM645" s="50">
        <f t="shared" si="128"/>
        <v>0</v>
      </c>
      <c r="AN645" s="1"/>
      <c r="AO645" s="1"/>
      <c r="AP645" s="65" t="s">
        <v>457</v>
      </c>
      <c r="AQ645" s="1"/>
      <c r="AR645" s="1"/>
      <c r="AS645" s="1"/>
      <c r="BJ645" s="229">
        <v>1</v>
      </c>
    </row>
    <row r="646" spans="2:62" ht="20.100000000000001" customHeight="1" x14ac:dyDescent="0.25">
      <c r="B646" s="178">
        <f t="shared" si="129"/>
        <v>0</v>
      </c>
      <c r="C646" s="156"/>
      <c r="D646" s="157"/>
      <c r="E646" s="157"/>
      <c r="F646" s="157"/>
      <c r="G646" s="157"/>
      <c r="H646" s="157"/>
      <c r="I646" s="158"/>
      <c r="K646" s="255" t="str">
        <f t="shared" si="130"/>
        <v>►</v>
      </c>
      <c r="L646" s="341"/>
      <c r="M646" s="341"/>
      <c r="N646" s="341"/>
      <c r="O646" s="341"/>
      <c r="P646" s="341"/>
      <c r="Q646" s="1"/>
      <c r="R646" s="1"/>
      <c r="S646" s="77"/>
      <c r="T646" s="77"/>
      <c r="U646" s="77"/>
      <c r="V646" s="77"/>
      <c r="W646" s="1"/>
      <c r="X646" s="46" t="str">
        <f t="shared" si="122"/>
        <v/>
      </c>
      <c r="Y646" s="46" t="str">
        <f>IF(NOT(AND(LEFT(R646,1)="L",R646&lt;&gt;"LIGNE")),"",IF(UPPER(TRIM(W646))="QS","Qt. suffisante",IF(AJ646="","",IF(AF646="MASSE",IF(AJ646&gt;=1,"Kg","g"),IF(AF646="VOLUME",IF(AJ646&gt;=1,"L","cl"),IFERROR(VLOOKUP(UPPER(TRIM(V646)),AP4:AS49,4,FALSE),V646))))))</f>
        <v/>
      </c>
      <c r="Z646" s="78" t="str">
        <f t="shared" si="123"/>
        <v/>
      </c>
      <c r="AA646" s="45" t="str">
        <f>IF(NOT(AND(LEFT(R646,1)="L",R646&lt;&gt;"LIGNE")),"",IF(UPPER(TRIM(W646))="QS","Qt. suffisante",IF(AI646="","",IF(AF646="MASSE",IF(AI646&gt;=1,"Kg","g"),IF(AF646="VOLUME",IF(AI646&gt;=1,"L","cl"),IFERROR(VLOOKUP(UPPER(TRIM(V646)),AP4:AS49,4,FALSE),V646))))))</f>
        <v/>
      </c>
      <c r="AB646" s="47" t="str">
        <f t="shared" si="131"/>
        <v/>
      </c>
      <c r="AC646" s="47" t="str">
        <f t="shared" si="132"/>
        <v/>
      </c>
      <c r="AD646" s="47" t="str">
        <f t="shared" si="124"/>
        <v/>
      </c>
      <c r="AE646" s="1"/>
      <c r="AF646" s="48" t="str">
        <f>IF(NOT(AND(LEFT(R646,1)="L",R646&lt;&gt;"LIGNE")),"",IFERROR(VLOOKUP(UPPER(TRIM(V646)),AP4:AS49,2,FALSE),""))</f>
        <v/>
      </c>
      <c r="AG646" s="49" t="str">
        <f>IF(NOT(AND(LEFT(R646,1)="L",R646&lt;&gt;"LIGNE")),"",IFERROR(VLOOKUP(UPPER(TRIM(V646)),AP4:AS49,3,FALSE),""))</f>
        <v/>
      </c>
      <c r="AH646" s="49" t="str">
        <f t="shared" si="133"/>
        <v/>
      </c>
      <c r="AI646" s="49" t="str">
        <f t="shared" si="125"/>
        <v/>
      </c>
      <c r="AJ646" s="49" t="str">
        <f t="shared" si="126"/>
        <v/>
      </c>
      <c r="AK646" s="40" t="str">
        <f>IF(R646="RECETTE","",IF(R646="PRINCIPAL AUTEUR",IF(OR(S646="",T646="",V646="",W646="",S646=0),"",IFERROR(IF(OR(VLOOKUP(UPPER(TRIM(SUBSTITUTE(T646,CHAR(160)," "))),AP4:AS49,2,FALSE)&lt;&gt;VLOOKUP(UPPER(TRIM(SUBSTITUTE(W646,CHAR(160)," "))),AP4:AS49,2,FALSE),AND(VLOOKUP(UPPER(TRIM(SUBSTITUTE(T646,CHAR(160)," "))),AP4:AS49,2,FALSE)="AUTRE",UPPER(TRIM(SUBSTITUTE(T646,CHAR(160)," ")))&lt;&gt;UPPER(TRIM(SUBSTITUTE(W646,CHAR(160)," "))))),"",(V646*VLOOKUP(UPPER(TRIM(SUBSTITUTE(W646,CHAR(160)," "))),AP4:AS49,3,FALSE))/(S646*VLOOKUP(UPPER(TRIM(SUBSTITUTE(T646,CHAR(160)," "))),AP4:AS49,3,FALSE))),"")),IFERROR(AK645,"")))</f>
        <v/>
      </c>
      <c r="AL646" s="40" t="str">
        <f t="shared" si="127"/>
        <v/>
      </c>
      <c r="AM646" s="50">
        <f t="shared" si="128"/>
        <v>0</v>
      </c>
      <c r="AN646" s="1"/>
      <c r="AO646" s="1"/>
      <c r="AP646" s="65" t="s">
        <v>450</v>
      </c>
      <c r="AQ646" s="1"/>
      <c r="AR646" s="1"/>
      <c r="AS646" s="1"/>
      <c r="BJ646" s="229">
        <v>1</v>
      </c>
    </row>
    <row r="647" spans="2:62" ht="20.100000000000001" customHeight="1" x14ac:dyDescent="0.25">
      <c r="B647" s="178">
        <f t="shared" si="129"/>
        <v>0</v>
      </c>
      <c r="C647" s="156"/>
      <c r="D647" s="157"/>
      <c r="E647" s="157"/>
      <c r="F647" s="157"/>
      <c r="G647" s="157"/>
      <c r="H647" s="157"/>
      <c r="I647" s="158"/>
      <c r="K647" s="255" t="str">
        <f t="shared" si="130"/>
        <v>►</v>
      </c>
      <c r="L647" s="341"/>
      <c r="M647" s="341"/>
      <c r="N647" s="341"/>
      <c r="O647" s="341"/>
      <c r="P647" s="341"/>
      <c r="Q647" s="1"/>
      <c r="R647" s="1"/>
      <c r="S647" s="77"/>
      <c r="T647" s="77"/>
      <c r="U647" s="77"/>
      <c r="V647" s="77"/>
      <c r="W647" s="1"/>
      <c r="X647" s="46" t="str">
        <f t="shared" si="122"/>
        <v/>
      </c>
      <c r="Y647" s="46" t="str">
        <f>IF(NOT(AND(LEFT(R647,1)="L",R647&lt;&gt;"LIGNE")),"",IF(UPPER(TRIM(W647))="QS","Qt. suffisante",IF(AJ647="","",IF(AF647="MASSE",IF(AJ647&gt;=1,"Kg","g"),IF(AF647="VOLUME",IF(AJ647&gt;=1,"L","cl"),IFERROR(VLOOKUP(UPPER(TRIM(V647)),AP4:AS49,4,FALSE),V647))))))</f>
        <v/>
      </c>
      <c r="Z647" s="78" t="str">
        <f t="shared" si="123"/>
        <v/>
      </c>
      <c r="AA647" s="45" t="str">
        <f>IF(NOT(AND(LEFT(R647,1)="L",R647&lt;&gt;"LIGNE")),"",IF(UPPER(TRIM(W647))="QS","Qt. suffisante",IF(AI647="","",IF(AF647="MASSE",IF(AI647&gt;=1,"Kg","g"),IF(AF647="VOLUME",IF(AI647&gt;=1,"L","cl"),IFERROR(VLOOKUP(UPPER(TRIM(V647)),AP4:AS49,4,FALSE),V647))))))</f>
        <v/>
      </c>
      <c r="AB647" s="47" t="str">
        <f t="shared" si="131"/>
        <v/>
      </c>
      <c r="AC647" s="47" t="str">
        <f t="shared" si="132"/>
        <v/>
      </c>
      <c r="AD647" s="47" t="str">
        <f t="shared" si="124"/>
        <v/>
      </c>
      <c r="AE647" s="1"/>
      <c r="AF647" s="48" t="str">
        <f>IF(NOT(AND(LEFT(R647,1)="L",R647&lt;&gt;"LIGNE")),"",IFERROR(VLOOKUP(UPPER(TRIM(V647)),AP4:AS49,2,FALSE),""))</f>
        <v/>
      </c>
      <c r="AG647" s="49" t="str">
        <f>IF(NOT(AND(LEFT(R647,1)="L",R647&lt;&gt;"LIGNE")),"",IFERROR(VLOOKUP(UPPER(TRIM(V647)),AP4:AS49,3,FALSE),""))</f>
        <v/>
      </c>
      <c r="AH647" s="49" t="str">
        <f t="shared" si="133"/>
        <v/>
      </c>
      <c r="AI647" s="49" t="str">
        <f t="shared" si="125"/>
        <v/>
      </c>
      <c r="AJ647" s="49" t="str">
        <f t="shared" si="126"/>
        <v/>
      </c>
      <c r="AK647" s="40" t="str">
        <f>IF(R647="RECETTE","",IF(R647="PRINCIPAL AUTEUR",IF(OR(S647="",T647="",V647="",W647="",S647=0),"",IFERROR(IF(OR(VLOOKUP(UPPER(TRIM(SUBSTITUTE(T647,CHAR(160)," "))),AP4:AS49,2,FALSE)&lt;&gt;VLOOKUP(UPPER(TRIM(SUBSTITUTE(W647,CHAR(160)," "))),AP4:AS49,2,FALSE),AND(VLOOKUP(UPPER(TRIM(SUBSTITUTE(T647,CHAR(160)," "))),AP4:AS49,2,FALSE)="AUTRE",UPPER(TRIM(SUBSTITUTE(T647,CHAR(160)," ")))&lt;&gt;UPPER(TRIM(SUBSTITUTE(W647,CHAR(160)," "))))),"",(V647*VLOOKUP(UPPER(TRIM(SUBSTITUTE(W647,CHAR(160)," "))),AP4:AS49,3,FALSE))/(S647*VLOOKUP(UPPER(TRIM(SUBSTITUTE(T647,CHAR(160)," "))),AP4:AS49,3,FALSE))),"")),IFERROR(AK646,"")))</f>
        <v/>
      </c>
      <c r="AL647" s="40" t="str">
        <f t="shared" si="127"/>
        <v/>
      </c>
      <c r="AM647" s="50">
        <f t="shared" si="128"/>
        <v>0</v>
      </c>
      <c r="AN647" s="1"/>
      <c r="AO647" s="1"/>
      <c r="AP647" s="65" t="s">
        <v>451</v>
      </c>
      <c r="AQ647" s="1"/>
      <c r="AR647" s="1"/>
      <c r="AS647" s="1"/>
      <c r="BJ647" s="229">
        <v>1</v>
      </c>
    </row>
    <row r="648" spans="2:62" ht="20.100000000000001" customHeight="1" x14ac:dyDescent="0.25">
      <c r="B648" s="178">
        <f t="shared" si="129"/>
        <v>0</v>
      </c>
      <c r="C648" s="156"/>
      <c r="D648" s="157"/>
      <c r="E648" s="157"/>
      <c r="F648" s="157"/>
      <c r="G648" s="157"/>
      <c r="H648" s="157"/>
      <c r="I648" s="158"/>
      <c r="K648" s="255" t="str">
        <f t="shared" si="130"/>
        <v>►</v>
      </c>
      <c r="L648" s="341"/>
      <c r="M648" s="341"/>
      <c r="N648" s="341"/>
      <c r="O648" s="341"/>
      <c r="P648" s="341"/>
      <c r="Q648" s="1"/>
      <c r="R648" s="1"/>
      <c r="S648" s="77"/>
      <c r="T648" s="77"/>
      <c r="U648" s="77"/>
      <c r="V648" s="77"/>
      <c r="W648" s="1"/>
      <c r="X648" s="46" t="str">
        <f t="shared" ref="X648:X665" si="134">IF(NOT(AND(LEFT(R648,1)="L",R648&lt;&gt;"LIGNE")),"",IF(UPPER(TRIM(W648))="QS","",IF(AJ648="","",IF(AF648="MASSE",IF(AJ648&gt;=1,ROUND(AJ648,2),ROUND(AJ648*1000,0)),IF(AF648="VOLUME",IF(AJ648&gt;=1,ROUND(AJ648,2),ROUND(AJ648*100,0)),ROUND(AJ648,0))))))</f>
        <v/>
      </c>
      <c r="Y648" s="46" t="str">
        <f>IF(NOT(AND(LEFT(R648,1)="L",R648&lt;&gt;"LIGNE")),"",IF(UPPER(TRIM(W648))="QS","Qt. suffisante",IF(AJ648="","",IF(AF648="MASSE",IF(AJ648&gt;=1,"Kg","g"),IF(AF648="VOLUME",IF(AJ648&gt;=1,"L","cl"),IFERROR(VLOOKUP(UPPER(TRIM(V648)),AP4:AS49,4,FALSE),V648))))))</f>
        <v/>
      </c>
      <c r="Z648" s="78" t="str">
        <f t="shared" ref="Z648:Z661" si="135">IF(NOT(AND(LEFT(R648,1)="L",R648&lt;&gt;"LIGNE")),"",IF(UPPER(TRIM(W648))="QS","",IF(AI648="","",IF(AF648="MASSE",IF(AI648&gt;=1,ROUND(AI648,2),ROUND(AI648*1000,0)),IF(AF648="VOLUME",IF(AI648&gt;=1,ROUND(AI648,2),ROUND(AI648*100,0)),ROUND(AI648,0))))))</f>
        <v/>
      </c>
      <c r="AA648" s="45" t="str">
        <f>IF(NOT(AND(LEFT(R648,1)="L",R648&lt;&gt;"LIGNE")),"",IF(UPPER(TRIM(W648))="QS","Qt. suffisante",IF(AI648="","",IF(AF648="MASSE",IF(AI648&gt;=1,"Kg","g"),IF(AF648="VOLUME",IF(AI648&gt;=1,"L","cl"),IFERROR(VLOOKUP(UPPER(TRIM(V648)),AP4:AS49,4,FALSE),V648))))))</f>
        <v/>
      </c>
      <c r="AB648" s="47" t="str">
        <f t="shared" si="131"/>
        <v/>
      </c>
      <c r="AC648" s="47" t="str">
        <f t="shared" si="132"/>
        <v/>
      </c>
      <c r="AD648" s="47" t="str">
        <f t="shared" ref="AD648:AD661" si="136">IF(R648&lt;&gt;"PRINCIPAL AUTEUR","",IFERROR(VLOOKUP(UPPER(TRIM(SUBSTITUTE(W648,CHAR(160)," "))),$AP$4:$AS$49,2,FALSE),""))</f>
        <v/>
      </c>
      <c r="AE648" s="1"/>
      <c r="AF648" s="48" t="str">
        <f>IF(NOT(AND(LEFT(R648,1)="L",R648&lt;&gt;"LIGNE")),"",IFERROR(VLOOKUP(UPPER(TRIM(V648)),AP4:AS49,2,FALSE),""))</f>
        <v/>
      </c>
      <c r="AG648" s="49" t="str">
        <f>IF(NOT(AND(LEFT(R648,1)="L",R648&lt;&gt;"LIGNE")),"",IFERROR(VLOOKUP(UPPER(TRIM(V648)),AP4:AS49,3,FALSE),""))</f>
        <v/>
      </c>
      <c r="AH648" s="49" t="str">
        <f t="shared" si="133"/>
        <v/>
      </c>
      <c r="AI648" s="49" t="str">
        <f t="shared" ref="AI648:AI661" si="137">IF(NOT(AND(LEFT(R648,1)="L",R648&lt;&gt;"LIGNE")),"",IF(UPPER(TRIM(W648))="QS","",IF(AH648="","",IF(UPPER(TRIM(W648))="F",AH648,IF(AK648="","",AH648*AK648)))))</f>
        <v/>
      </c>
      <c r="AJ648" s="49" t="str">
        <f t="shared" ref="AJ648:AJ661" si="138">IF(NOT(AND(LEFT(R648,1)="L",R648&lt;&gt;"LIGNE")),"",IF(UPPER(TRIM(W648))="QS","",IF(AH648="","",IF(UPPER(TRIM(W648))="F",AH648,IF(AL648="","",AH648*AL648)))))</f>
        <v/>
      </c>
      <c r="AK648" s="40" t="str">
        <f>IF(R648="RECETTE","",IF(R648="PRINCIPAL AUTEUR",IF(OR(S648="",T648="",V648="",W648="",S648=0),"",IFERROR(IF(OR(VLOOKUP(UPPER(TRIM(SUBSTITUTE(T648,CHAR(160)," "))),AP4:AS49,2,FALSE)&lt;&gt;VLOOKUP(UPPER(TRIM(SUBSTITUTE(W648,CHAR(160)," "))),AP4:AS49,2,FALSE),AND(VLOOKUP(UPPER(TRIM(SUBSTITUTE(T648,CHAR(160)," "))),AP4:AS49,2,FALSE)="AUTRE",UPPER(TRIM(SUBSTITUTE(T648,CHAR(160)," ")))&lt;&gt;UPPER(TRIM(SUBSTITUTE(W648,CHAR(160)," "))))),"",(V648*VLOOKUP(UPPER(TRIM(SUBSTITUTE(W648,CHAR(160)," "))),AP4:AS49,3,FALSE))/(S648*VLOOKUP(UPPER(TRIM(SUBSTITUTE(T648,CHAR(160)," "))),AP4:AS49,3,FALSE))),"")),IFERROR(AK647,"")))</f>
        <v/>
      </c>
      <c r="AL648" s="40" t="str">
        <f t="shared" ref="AL648:AL661" si="139">IF(R648="RECETTE","",IF(R648="COUVERTS",IF(OR(INDEX(T:T,ROW())="",INDEX(V:V,ROW())="",INDEX(T:T,ROW())=0),"",IFERROR(INDEX(V:V,ROW())/INDEX(T:T,ROW()),"")),AL647))</f>
        <v/>
      </c>
      <c r="AM648" s="50">
        <f t="shared" ref="AM648:AM661" si="140">IF(R648="RECETTE",S648,AM647)</f>
        <v>0</v>
      </c>
      <c r="AN648" s="1"/>
      <c r="AO648" s="1"/>
      <c r="AP648" s="65" t="s">
        <v>452</v>
      </c>
      <c r="AQ648" s="1"/>
      <c r="AR648" s="1"/>
      <c r="AS648" s="1"/>
      <c r="BJ648" s="229">
        <v>1</v>
      </c>
    </row>
    <row r="649" spans="2:62" ht="20.100000000000001" customHeight="1" x14ac:dyDescent="0.25">
      <c r="B649" s="178">
        <f t="shared" si="129"/>
        <v>0</v>
      </c>
      <c r="C649" s="156"/>
      <c r="D649" s="157"/>
      <c r="E649" s="157"/>
      <c r="F649" s="157"/>
      <c r="G649" s="157"/>
      <c r="H649" s="157"/>
      <c r="I649" s="158"/>
      <c r="K649" s="255" t="str">
        <f t="shared" si="130"/>
        <v>►</v>
      </c>
      <c r="L649" s="341"/>
      <c r="M649" s="341"/>
      <c r="N649" s="341"/>
      <c r="O649" s="341"/>
      <c r="P649" s="341"/>
      <c r="Q649" s="1"/>
      <c r="R649" s="1"/>
      <c r="S649" s="77"/>
      <c r="T649" s="77"/>
      <c r="U649" s="77"/>
      <c r="V649" s="77"/>
      <c r="W649" s="1"/>
      <c r="X649" s="46" t="str">
        <f t="shared" si="134"/>
        <v/>
      </c>
      <c r="Y649" s="46" t="str">
        <f>IF(NOT(AND(LEFT(R649,1)="L",R649&lt;&gt;"LIGNE")),"",IF(UPPER(TRIM(W649))="QS","Qt. suffisante",IF(AJ649="","",IF(AF649="MASSE",IF(AJ649&gt;=1,"Kg","g"),IF(AF649="VOLUME",IF(AJ649&gt;=1,"L","cl"),IFERROR(VLOOKUP(UPPER(TRIM(V649)),AP4:AS49,4,FALSE),V649))))))</f>
        <v/>
      </c>
      <c r="Z649" s="78" t="str">
        <f t="shared" si="135"/>
        <v/>
      </c>
      <c r="AA649" s="45" t="str">
        <f>IF(NOT(AND(LEFT(R649,1)="L",R649&lt;&gt;"LIGNE")),"",IF(UPPER(TRIM(W649))="QS","Qt. suffisante",IF(AI649="","",IF(AF649="MASSE",IF(AI649&gt;=1,"Kg","g"),IF(AF649="VOLUME",IF(AI649&gt;=1,"L","cl"),IFERROR(VLOOKUP(UPPER(TRIM(V649)),AP4:AS49,4,FALSE),V649))))))</f>
        <v/>
      </c>
      <c r="AB649" s="47" t="str">
        <f t="shared" si="131"/>
        <v/>
      </c>
      <c r="AC649" s="47" t="str">
        <f t="shared" si="132"/>
        <v/>
      </c>
      <c r="AD649" s="47" t="str">
        <f t="shared" si="136"/>
        <v/>
      </c>
      <c r="AE649" s="1"/>
      <c r="AF649" s="48" t="str">
        <f>IF(NOT(AND(LEFT(R649,1)="L",R649&lt;&gt;"LIGNE")),"",IFERROR(VLOOKUP(UPPER(TRIM(V649)),AP4:AS49,2,FALSE),""))</f>
        <v/>
      </c>
      <c r="AG649" s="49" t="str">
        <f>IF(NOT(AND(LEFT(R649,1)="L",R649&lt;&gt;"LIGNE")),"",IFERROR(VLOOKUP(UPPER(TRIM(V649)),AP4:AS49,3,FALSE),""))</f>
        <v/>
      </c>
      <c r="AH649" s="49" t="str">
        <f t="shared" si="133"/>
        <v/>
      </c>
      <c r="AI649" s="49" t="str">
        <f t="shared" si="137"/>
        <v/>
      </c>
      <c r="AJ649" s="49" t="str">
        <f t="shared" si="138"/>
        <v/>
      </c>
      <c r="AK649" s="40" t="str">
        <f>IF(R649="RECETTE","",IF(R649="PRINCIPAL AUTEUR",IF(OR(S649="",T649="",V649="",W649="",S649=0),"",IFERROR(IF(OR(VLOOKUP(UPPER(TRIM(SUBSTITUTE(T649,CHAR(160)," "))),AP4:AS49,2,FALSE)&lt;&gt;VLOOKUP(UPPER(TRIM(SUBSTITUTE(W649,CHAR(160)," "))),AP4:AS49,2,FALSE),AND(VLOOKUP(UPPER(TRIM(SUBSTITUTE(T649,CHAR(160)," "))),AP4:AS49,2,FALSE)="AUTRE",UPPER(TRIM(SUBSTITUTE(T649,CHAR(160)," ")))&lt;&gt;UPPER(TRIM(SUBSTITUTE(W649,CHAR(160)," "))))),"",(V649*VLOOKUP(UPPER(TRIM(SUBSTITUTE(W649,CHAR(160)," "))),AP4:AS49,3,FALSE))/(S649*VLOOKUP(UPPER(TRIM(SUBSTITUTE(T649,CHAR(160)," "))),AP4:AS49,3,FALSE))),"")),IFERROR(AK648,"")))</f>
        <v/>
      </c>
      <c r="AL649" s="40" t="str">
        <f t="shared" si="139"/>
        <v/>
      </c>
      <c r="AM649" s="50">
        <f t="shared" si="140"/>
        <v>0</v>
      </c>
      <c r="AN649" s="1"/>
      <c r="AO649" s="1"/>
      <c r="AP649" s="65" t="s">
        <v>453</v>
      </c>
      <c r="AQ649" s="1"/>
      <c r="AR649" s="1"/>
      <c r="AS649" s="1"/>
      <c r="BJ649" s="229">
        <v>1</v>
      </c>
    </row>
    <row r="650" spans="2:62" ht="20.100000000000001" customHeight="1" x14ac:dyDescent="0.25">
      <c r="B650" s="178">
        <f t="shared" si="129"/>
        <v>0</v>
      </c>
      <c r="C650" s="156"/>
      <c r="D650" s="157"/>
      <c r="E650" s="157"/>
      <c r="F650" s="157"/>
      <c r="G650" s="157"/>
      <c r="H650" s="157"/>
      <c r="I650" s="158"/>
      <c r="K650" s="255" t="str">
        <f t="shared" si="130"/>
        <v>►</v>
      </c>
      <c r="L650" s="341"/>
      <c r="M650" s="341"/>
      <c r="N650" s="341"/>
      <c r="O650" s="341"/>
      <c r="P650" s="341"/>
      <c r="Q650" s="1"/>
      <c r="R650" s="1"/>
      <c r="S650" s="77"/>
      <c r="T650" s="77"/>
      <c r="U650" s="77"/>
      <c r="V650" s="77"/>
      <c r="W650" s="1"/>
      <c r="X650" s="46" t="str">
        <f t="shared" si="134"/>
        <v/>
      </c>
      <c r="Y650" s="46" t="str">
        <f>IF(NOT(AND(LEFT(R650,1)="L",R650&lt;&gt;"LIGNE")),"",IF(UPPER(TRIM(W650))="QS","Qt. suffisante",IF(AJ650="","",IF(AF650="MASSE",IF(AJ650&gt;=1,"Kg","g"),IF(AF650="VOLUME",IF(AJ650&gt;=1,"L","cl"),IFERROR(VLOOKUP(UPPER(TRIM(V650)),AP4:AS49,4,FALSE),V650))))))</f>
        <v/>
      </c>
      <c r="Z650" s="78" t="str">
        <f t="shared" si="135"/>
        <v/>
      </c>
      <c r="AA650" s="45" t="str">
        <f>IF(NOT(AND(LEFT(R650,1)="L",R650&lt;&gt;"LIGNE")),"",IF(UPPER(TRIM(W650))="QS","Qt. suffisante",IF(AI650="","",IF(AF650="MASSE",IF(AI650&gt;=1,"Kg","g"),IF(AF650="VOLUME",IF(AI650&gt;=1,"L","cl"),IFERROR(VLOOKUP(UPPER(TRIM(V650)),AP4:AS49,4,FALSE),V650))))))</f>
        <v/>
      </c>
      <c r="AB650" s="47" t="str">
        <f t="shared" si="131"/>
        <v/>
      </c>
      <c r="AC650" s="47" t="str">
        <f t="shared" si="132"/>
        <v/>
      </c>
      <c r="AD650" s="47" t="str">
        <f t="shared" si="136"/>
        <v/>
      </c>
      <c r="AE650" s="1"/>
      <c r="AF650" s="48" t="str">
        <f>IF(NOT(AND(LEFT(R650,1)="L",R650&lt;&gt;"LIGNE")),"",IFERROR(VLOOKUP(UPPER(TRIM(V650)),AP4:AS49,2,FALSE),""))</f>
        <v/>
      </c>
      <c r="AG650" s="49" t="str">
        <f>IF(NOT(AND(LEFT(R650,1)="L",R650&lt;&gt;"LIGNE")),"",IFERROR(VLOOKUP(UPPER(TRIM(V650)),AP4:AS49,3,FALSE),""))</f>
        <v/>
      </c>
      <c r="AH650" s="49" t="str">
        <f t="shared" si="133"/>
        <v/>
      </c>
      <c r="AI650" s="49" t="str">
        <f t="shared" si="137"/>
        <v/>
      </c>
      <c r="AJ650" s="49" t="str">
        <f t="shared" si="138"/>
        <v/>
      </c>
      <c r="AK650" s="40" t="str">
        <f>IF(R650="RECETTE","",IF(R650="PRINCIPAL AUTEUR",IF(OR(S650="",T650="",V650="",W650="",S650=0),"",IFERROR(IF(OR(VLOOKUP(UPPER(TRIM(SUBSTITUTE(T650,CHAR(160)," "))),AP4:AS49,2,FALSE)&lt;&gt;VLOOKUP(UPPER(TRIM(SUBSTITUTE(W650,CHAR(160)," "))),AP4:AS49,2,FALSE),AND(VLOOKUP(UPPER(TRIM(SUBSTITUTE(T650,CHAR(160)," "))),AP4:AS49,2,FALSE)="AUTRE",UPPER(TRIM(SUBSTITUTE(T650,CHAR(160)," ")))&lt;&gt;UPPER(TRIM(SUBSTITUTE(W650,CHAR(160)," "))))),"",(V650*VLOOKUP(UPPER(TRIM(SUBSTITUTE(W650,CHAR(160)," "))),AP4:AS49,3,FALSE))/(S650*VLOOKUP(UPPER(TRIM(SUBSTITUTE(T650,CHAR(160)," "))),AP4:AS49,3,FALSE))),"")),IFERROR(AK649,"")))</f>
        <v/>
      </c>
      <c r="AL650" s="40" t="str">
        <f t="shared" si="139"/>
        <v/>
      </c>
      <c r="AM650" s="50">
        <f t="shared" si="140"/>
        <v>0</v>
      </c>
      <c r="AN650" s="1"/>
      <c r="AO650" s="1"/>
      <c r="AP650" s="65" t="s">
        <v>458</v>
      </c>
      <c r="AQ650" s="1"/>
      <c r="AR650" s="1"/>
      <c r="AS650" s="1"/>
      <c r="BJ650" s="229">
        <v>1</v>
      </c>
    </row>
    <row r="651" spans="2:62" ht="20.100000000000001" customHeight="1" x14ac:dyDescent="0.25">
      <c r="B651" s="178">
        <f t="shared" si="129"/>
        <v>0</v>
      </c>
      <c r="C651" s="156"/>
      <c r="D651" s="157"/>
      <c r="E651" s="157"/>
      <c r="F651" s="157"/>
      <c r="G651" s="157"/>
      <c r="H651" s="157"/>
      <c r="I651" s="158"/>
      <c r="K651" s="255" t="str">
        <f t="shared" si="130"/>
        <v>►</v>
      </c>
      <c r="L651" s="341"/>
      <c r="M651" s="341"/>
      <c r="N651" s="341"/>
      <c r="O651" s="341"/>
      <c r="P651" s="341"/>
      <c r="Q651" s="1"/>
      <c r="R651" s="1"/>
      <c r="S651" s="77"/>
      <c r="T651" s="77"/>
      <c r="U651" s="77"/>
      <c r="V651" s="77"/>
      <c r="W651" s="1"/>
      <c r="X651" s="46" t="str">
        <f t="shared" si="134"/>
        <v/>
      </c>
      <c r="Y651" s="46" t="str">
        <f>IF(NOT(AND(LEFT(R651,1)="L",R651&lt;&gt;"LIGNE")),"",IF(UPPER(TRIM(W651))="QS","Qt. suffisante",IF(AJ651="","",IF(AF651="MASSE",IF(AJ651&gt;=1,"Kg","g"),IF(AF651="VOLUME",IF(AJ651&gt;=1,"L","cl"),IFERROR(VLOOKUP(UPPER(TRIM(V651)),AP4:AS49,4,FALSE),V651))))))</f>
        <v/>
      </c>
      <c r="Z651" s="78" t="str">
        <f t="shared" si="135"/>
        <v/>
      </c>
      <c r="AA651" s="45" t="str">
        <f>IF(NOT(AND(LEFT(R651,1)="L",R651&lt;&gt;"LIGNE")),"",IF(UPPER(TRIM(W651))="QS","Qt. suffisante",IF(AI651="","",IF(AF651="MASSE",IF(AI651&gt;=1,"Kg","g"),IF(AF651="VOLUME",IF(AI651&gt;=1,"L","cl"),IFERROR(VLOOKUP(UPPER(TRIM(V651)),AP4:AS49,4,FALSE),V651))))))</f>
        <v/>
      </c>
      <c r="AB651" s="47" t="str">
        <f t="shared" si="131"/>
        <v/>
      </c>
      <c r="AC651" s="47" t="str">
        <f t="shared" si="132"/>
        <v/>
      </c>
      <c r="AD651" s="47" t="str">
        <f t="shared" si="136"/>
        <v/>
      </c>
      <c r="AE651" s="1"/>
      <c r="AF651" s="48" t="str">
        <f>IF(NOT(AND(LEFT(R651,1)="L",R651&lt;&gt;"LIGNE")),"",IFERROR(VLOOKUP(UPPER(TRIM(V651)),AP4:AS49,2,FALSE),""))</f>
        <v/>
      </c>
      <c r="AG651" s="49" t="str">
        <f>IF(NOT(AND(LEFT(R651,1)="L",R651&lt;&gt;"LIGNE")),"",IFERROR(VLOOKUP(UPPER(TRIM(V651)),AP4:AS49,3,FALSE),""))</f>
        <v/>
      </c>
      <c r="AH651" s="49" t="str">
        <f t="shared" si="133"/>
        <v/>
      </c>
      <c r="AI651" s="49" t="str">
        <f t="shared" si="137"/>
        <v/>
      </c>
      <c r="AJ651" s="49" t="str">
        <f t="shared" si="138"/>
        <v/>
      </c>
      <c r="AK651" s="40" t="str">
        <f>IF(R651="RECETTE","",IF(R651="PRINCIPAL AUTEUR",IF(OR(S651="",T651="",V651="",W651="",S651=0),"",IFERROR(IF(OR(VLOOKUP(UPPER(TRIM(SUBSTITUTE(T651,CHAR(160)," "))),AP4:AS49,2,FALSE)&lt;&gt;VLOOKUP(UPPER(TRIM(SUBSTITUTE(W651,CHAR(160)," "))),AP4:AS49,2,FALSE),AND(VLOOKUP(UPPER(TRIM(SUBSTITUTE(T651,CHAR(160)," "))),AP4:AS49,2,FALSE)="AUTRE",UPPER(TRIM(SUBSTITUTE(T651,CHAR(160)," ")))&lt;&gt;UPPER(TRIM(SUBSTITUTE(W651,CHAR(160)," "))))),"",(V651*VLOOKUP(UPPER(TRIM(SUBSTITUTE(W651,CHAR(160)," "))),AP4:AS49,3,FALSE))/(S651*VLOOKUP(UPPER(TRIM(SUBSTITUTE(T651,CHAR(160)," "))),AP4:AS49,3,FALSE))),"")),IFERROR(AK650,"")))</f>
        <v/>
      </c>
      <c r="AL651" s="40" t="str">
        <f t="shared" si="139"/>
        <v/>
      </c>
      <c r="AM651" s="50">
        <f t="shared" si="140"/>
        <v>0</v>
      </c>
      <c r="AN651" s="1"/>
      <c r="AO651" s="1"/>
      <c r="AP651" s="65" t="s">
        <v>459</v>
      </c>
      <c r="AQ651" s="1"/>
      <c r="AR651" s="1"/>
      <c r="AS651" s="1"/>
      <c r="BJ651" s="229">
        <v>1</v>
      </c>
    </row>
    <row r="652" spans="2:62" ht="20.100000000000001" customHeight="1" x14ac:dyDescent="0.25">
      <c r="B652" s="178">
        <f t="shared" si="129"/>
        <v>0</v>
      </c>
      <c r="C652" s="156"/>
      <c r="D652" s="157"/>
      <c r="E652" s="157"/>
      <c r="F652" s="157"/>
      <c r="G652" s="157"/>
      <c r="H652" s="157"/>
      <c r="I652" s="158"/>
      <c r="K652" s="255" t="str">
        <f t="shared" si="130"/>
        <v>►</v>
      </c>
      <c r="L652" s="341"/>
      <c r="M652" s="341"/>
      <c r="N652" s="341"/>
      <c r="O652" s="341"/>
      <c r="P652" s="341"/>
      <c r="Q652" s="1"/>
      <c r="R652" s="1"/>
      <c r="S652" s="77"/>
      <c r="T652" s="77"/>
      <c r="U652" s="77"/>
      <c r="V652" s="77"/>
      <c r="W652" s="1"/>
      <c r="X652" s="46" t="str">
        <f t="shared" si="134"/>
        <v/>
      </c>
      <c r="Y652" s="46" t="str">
        <f>IF(NOT(AND(LEFT(R652,1)="L",R652&lt;&gt;"LIGNE")),"",IF(UPPER(TRIM(W652))="QS","Qt. suffisante",IF(AJ652="","",IF(AF652="MASSE",IF(AJ652&gt;=1,"Kg","g"),IF(AF652="VOLUME",IF(AJ652&gt;=1,"L","cl"),IFERROR(VLOOKUP(UPPER(TRIM(V652)),AP4:AS49,4,FALSE),V652))))))</f>
        <v/>
      </c>
      <c r="Z652" s="78" t="str">
        <f t="shared" si="135"/>
        <v/>
      </c>
      <c r="AA652" s="45" t="str">
        <f>IF(NOT(AND(LEFT(R652,1)="L",R652&lt;&gt;"LIGNE")),"",IF(UPPER(TRIM(W652))="QS","Qt. suffisante",IF(AI652="","",IF(AF652="MASSE",IF(AI652&gt;=1,"Kg","g"),IF(AF652="VOLUME",IF(AI652&gt;=1,"L","cl"),IFERROR(VLOOKUP(UPPER(TRIM(V652)),AP4:AS49,4,FALSE),V652))))))</f>
        <v/>
      </c>
      <c r="AB652" s="47" t="str">
        <f t="shared" si="131"/>
        <v/>
      </c>
      <c r="AC652" s="47" t="str">
        <f t="shared" si="132"/>
        <v/>
      </c>
      <c r="AD652" s="47" t="str">
        <f t="shared" si="136"/>
        <v/>
      </c>
      <c r="AE652" s="1"/>
      <c r="AF652" s="48" t="str">
        <f>IF(NOT(AND(LEFT(R652,1)="L",R652&lt;&gt;"LIGNE")),"",IFERROR(VLOOKUP(UPPER(TRIM(V652)),AP4:AS49,2,FALSE),""))</f>
        <v/>
      </c>
      <c r="AG652" s="49" t="str">
        <f>IF(NOT(AND(LEFT(R652,1)="L",R652&lt;&gt;"LIGNE")),"",IFERROR(VLOOKUP(UPPER(TRIM(V652)),AP4:AS49,3,FALSE),""))</f>
        <v/>
      </c>
      <c r="AH652" s="49" t="str">
        <f t="shared" si="133"/>
        <v/>
      </c>
      <c r="AI652" s="49" t="str">
        <f t="shared" si="137"/>
        <v/>
      </c>
      <c r="AJ652" s="49" t="str">
        <f t="shared" si="138"/>
        <v/>
      </c>
      <c r="AK652" s="40" t="str">
        <f>IF(R652="RECETTE","",IF(R652="PRINCIPAL AUTEUR",IF(OR(S652="",T652="",V652="",W652="",S652=0),"",IFERROR(IF(OR(VLOOKUP(UPPER(TRIM(SUBSTITUTE(T652,CHAR(160)," "))),AP4:AS49,2,FALSE)&lt;&gt;VLOOKUP(UPPER(TRIM(SUBSTITUTE(W652,CHAR(160)," "))),AP4:AS49,2,FALSE),AND(VLOOKUP(UPPER(TRIM(SUBSTITUTE(T652,CHAR(160)," "))),AP4:AS49,2,FALSE)="AUTRE",UPPER(TRIM(SUBSTITUTE(T652,CHAR(160)," ")))&lt;&gt;UPPER(TRIM(SUBSTITUTE(W652,CHAR(160)," "))))),"",(V652*VLOOKUP(UPPER(TRIM(SUBSTITUTE(W652,CHAR(160)," "))),AP4:AS49,3,FALSE))/(S652*VLOOKUP(UPPER(TRIM(SUBSTITUTE(T652,CHAR(160)," "))),AP4:AS49,3,FALSE))),"")),IFERROR(AK651,"")))</f>
        <v/>
      </c>
      <c r="AL652" s="40" t="str">
        <f t="shared" si="139"/>
        <v/>
      </c>
      <c r="AM652" s="50">
        <f t="shared" si="140"/>
        <v>0</v>
      </c>
      <c r="AN652" s="1"/>
      <c r="AO652" s="1"/>
      <c r="AP652" s="65" t="s">
        <v>460</v>
      </c>
      <c r="AQ652" s="1"/>
      <c r="AR652" s="1"/>
      <c r="AS652" s="1"/>
      <c r="BJ652" s="229">
        <v>1</v>
      </c>
    </row>
    <row r="653" spans="2:62" ht="20.100000000000001" customHeight="1" x14ac:dyDescent="0.25">
      <c r="B653" s="178">
        <f t="shared" si="129"/>
        <v>0</v>
      </c>
      <c r="C653" s="156"/>
      <c r="D653" s="157"/>
      <c r="E653" s="157"/>
      <c r="F653" s="157"/>
      <c r="G653" s="157"/>
      <c r="H653" s="157"/>
      <c r="I653" s="158"/>
      <c r="K653" s="255" t="str">
        <f t="shared" si="130"/>
        <v>►</v>
      </c>
      <c r="L653" s="341"/>
      <c r="M653" s="341"/>
      <c r="N653" s="341"/>
      <c r="O653" s="341"/>
      <c r="P653" s="341"/>
      <c r="Q653" s="1"/>
      <c r="R653" s="1"/>
      <c r="S653" s="77"/>
      <c r="T653" s="77"/>
      <c r="U653" s="77"/>
      <c r="V653" s="77"/>
      <c r="W653" s="1"/>
      <c r="X653" s="46" t="str">
        <f t="shared" si="134"/>
        <v/>
      </c>
      <c r="Y653" s="46" t="str">
        <f>IF(NOT(AND(LEFT(R653,1)="L",R653&lt;&gt;"LIGNE")),"",IF(UPPER(TRIM(W653))="QS","Qt. suffisante",IF(AJ653="","",IF(AF653="MASSE",IF(AJ653&gt;=1,"Kg","g"),IF(AF653="VOLUME",IF(AJ653&gt;=1,"L","cl"),IFERROR(VLOOKUP(UPPER(TRIM(V653)),AP4:AS49,4,FALSE),V653))))))</f>
        <v/>
      </c>
      <c r="Z653" s="78" t="str">
        <f t="shared" si="135"/>
        <v/>
      </c>
      <c r="AA653" s="45" t="str">
        <f>IF(NOT(AND(LEFT(R653,1)="L",R653&lt;&gt;"LIGNE")),"",IF(UPPER(TRIM(W653))="QS","Qt. suffisante",IF(AI653="","",IF(AF653="MASSE",IF(AI653&gt;=1,"Kg","g"),IF(AF653="VOLUME",IF(AI653&gt;=1,"L","cl"),IFERROR(VLOOKUP(UPPER(TRIM(V653)),AP4:AS49,4,FALSE),V653))))))</f>
        <v/>
      </c>
      <c r="AB653" s="47" t="str">
        <f t="shared" si="131"/>
        <v/>
      </c>
      <c r="AC653" s="47" t="str">
        <f t="shared" si="132"/>
        <v/>
      </c>
      <c r="AD653" s="47" t="str">
        <f t="shared" si="136"/>
        <v/>
      </c>
      <c r="AE653" s="1"/>
      <c r="AF653" s="48" t="str">
        <f>IF(NOT(AND(LEFT(R653,1)="L",R653&lt;&gt;"LIGNE")),"",IFERROR(VLOOKUP(UPPER(TRIM(V653)),AP4:AS49,2,FALSE),""))</f>
        <v/>
      </c>
      <c r="AG653" s="49" t="str">
        <f>IF(NOT(AND(LEFT(R653,1)="L",R653&lt;&gt;"LIGNE")),"",IFERROR(VLOOKUP(UPPER(TRIM(V653)),AP4:AS49,3,FALSE),""))</f>
        <v/>
      </c>
      <c r="AH653" s="49" t="str">
        <f t="shared" si="133"/>
        <v/>
      </c>
      <c r="AI653" s="49" t="str">
        <f t="shared" si="137"/>
        <v/>
      </c>
      <c r="AJ653" s="49" t="str">
        <f t="shared" si="138"/>
        <v/>
      </c>
      <c r="AK653" s="40" t="str">
        <f>IF(R653="RECETTE","",IF(R653="PRINCIPAL AUTEUR",IF(OR(S653="",T653="",V653="",W653="",S653=0),"",IFERROR(IF(OR(VLOOKUP(UPPER(TRIM(SUBSTITUTE(T653,CHAR(160)," "))),AP4:AS49,2,FALSE)&lt;&gt;VLOOKUP(UPPER(TRIM(SUBSTITUTE(W653,CHAR(160)," "))),AP4:AS49,2,FALSE),AND(VLOOKUP(UPPER(TRIM(SUBSTITUTE(T653,CHAR(160)," "))),AP4:AS49,2,FALSE)="AUTRE",UPPER(TRIM(SUBSTITUTE(T653,CHAR(160)," ")))&lt;&gt;UPPER(TRIM(SUBSTITUTE(W653,CHAR(160)," "))))),"",(V653*VLOOKUP(UPPER(TRIM(SUBSTITUTE(W653,CHAR(160)," "))),AP4:AS49,3,FALSE))/(S653*VLOOKUP(UPPER(TRIM(SUBSTITUTE(T653,CHAR(160)," "))),AP4:AS49,3,FALSE))),"")),IFERROR(AK652,"")))</f>
        <v/>
      </c>
      <c r="AL653" s="40" t="str">
        <f t="shared" si="139"/>
        <v/>
      </c>
      <c r="AM653" s="50">
        <f t="shared" si="140"/>
        <v>0</v>
      </c>
      <c r="AN653" s="1"/>
      <c r="AO653" s="1"/>
      <c r="AP653" s="65" t="s">
        <v>461</v>
      </c>
      <c r="AQ653" s="1"/>
      <c r="AR653" s="1"/>
      <c r="AS653" s="1"/>
      <c r="BJ653" s="229">
        <v>1</v>
      </c>
    </row>
    <row r="654" spans="2:62" ht="20.100000000000001" customHeight="1" x14ac:dyDescent="0.25">
      <c r="B654" s="178">
        <f t="shared" si="129"/>
        <v>0</v>
      </c>
      <c r="C654" s="156"/>
      <c r="D654" s="157"/>
      <c r="E654" s="157"/>
      <c r="F654" s="157"/>
      <c r="G654" s="157"/>
      <c r="H654" s="157"/>
      <c r="I654" s="158"/>
      <c r="K654" s="255" t="str">
        <f t="shared" si="130"/>
        <v>►</v>
      </c>
      <c r="L654" s="341"/>
      <c r="M654" s="341"/>
      <c r="N654" s="341"/>
      <c r="O654" s="341"/>
      <c r="P654" s="341"/>
      <c r="Q654" s="1"/>
      <c r="R654" s="1"/>
      <c r="S654" s="77"/>
      <c r="T654" s="77"/>
      <c r="U654" s="77"/>
      <c r="V654" s="77"/>
      <c r="W654" s="1"/>
      <c r="X654" s="46" t="str">
        <f t="shared" si="134"/>
        <v/>
      </c>
      <c r="Y654" s="46" t="str">
        <f>IF(NOT(AND(LEFT(R654,1)="L",R654&lt;&gt;"LIGNE")),"",IF(UPPER(TRIM(W654))="QS","Qt. suffisante",IF(AJ654="","",IF(AF654="MASSE",IF(AJ654&gt;=1,"Kg","g"),IF(AF654="VOLUME",IF(AJ654&gt;=1,"L","cl"),IFERROR(VLOOKUP(UPPER(TRIM(V654)),AP4:AS49,4,FALSE),V654))))))</f>
        <v/>
      </c>
      <c r="Z654" s="78" t="str">
        <f t="shared" si="135"/>
        <v/>
      </c>
      <c r="AA654" s="45" t="str">
        <f>IF(NOT(AND(LEFT(R654,1)="L",R654&lt;&gt;"LIGNE")),"",IF(UPPER(TRIM(W654))="QS","Qt. suffisante",IF(AI654="","",IF(AF654="MASSE",IF(AI654&gt;=1,"Kg","g"),IF(AF654="VOLUME",IF(AI654&gt;=1,"L","cl"),IFERROR(VLOOKUP(UPPER(TRIM(V654)),AP4:AS49,4,FALSE),V654))))))</f>
        <v/>
      </c>
      <c r="AB654" s="47" t="str">
        <f t="shared" si="131"/>
        <v/>
      </c>
      <c r="AC654" s="47" t="str">
        <f t="shared" si="132"/>
        <v/>
      </c>
      <c r="AD654" s="47" t="str">
        <f t="shared" si="136"/>
        <v/>
      </c>
      <c r="AE654" s="1"/>
      <c r="AF654" s="48" t="str">
        <f>IF(NOT(AND(LEFT(R654,1)="L",R654&lt;&gt;"LIGNE")),"",IFERROR(VLOOKUP(UPPER(TRIM(V654)),AP4:AS49,2,FALSE),""))</f>
        <v/>
      </c>
      <c r="AG654" s="49" t="str">
        <f>IF(NOT(AND(LEFT(R654,1)="L",R654&lt;&gt;"LIGNE")),"",IFERROR(VLOOKUP(UPPER(TRIM(V654)),AP4:AS49,3,FALSE),""))</f>
        <v/>
      </c>
      <c r="AH654" s="49" t="str">
        <f t="shared" si="133"/>
        <v/>
      </c>
      <c r="AI654" s="49" t="str">
        <f t="shared" si="137"/>
        <v/>
      </c>
      <c r="AJ654" s="49" t="str">
        <f t="shared" si="138"/>
        <v/>
      </c>
      <c r="AK654" s="40" t="str">
        <f>IF(R654="RECETTE","",IF(R654="PRINCIPAL AUTEUR",IF(OR(S654="",T654="",V654="",W654="",S654=0),"",IFERROR(IF(OR(VLOOKUP(UPPER(TRIM(SUBSTITUTE(T654,CHAR(160)," "))),AP4:AS49,2,FALSE)&lt;&gt;VLOOKUP(UPPER(TRIM(SUBSTITUTE(W654,CHAR(160)," "))),AP4:AS49,2,FALSE),AND(VLOOKUP(UPPER(TRIM(SUBSTITUTE(T654,CHAR(160)," "))),AP4:AS49,2,FALSE)="AUTRE",UPPER(TRIM(SUBSTITUTE(T654,CHAR(160)," ")))&lt;&gt;UPPER(TRIM(SUBSTITUTE(W654,CHAR(160)," "))))),"",(V654*VLOOKUP(UPPER(TRIM(SUBSTITUTE(W654,CHAR(160)," "))),AP4:AS49,3,FALSE))/(S654*VLOOKUP(UPPER(TRIM(SUBSTITUTE(T654,CHAR(160)," "))),AP4:AS49,3,FALSE))),"")),IFERROR(AK653,"")))</f>
        <v/>
      </c>
      <c r="AL654" s="40" t="str">
        <f t="shared" si="139"/>
        <v/>
      </c>
      <c r="AM654" s="50">
        <f t="shared" si="140"/>
        <v>0</v>
      </c>
      <c r="AN654" s="1"/>
      <c r="AO654" s="1"/>
      <c r="AP654" s="65" t="s">
        <v>462</v>
      </c>
      <c r="AQ654" s="1"/>
      <c r="AR654" s="1"/>
      <c r="AS654" s="1"/>
      <c r="BJ654" s="229">
        <v>1</v>
      </c>
    </row>
    <row r="655" spans="2:62" ht="20.100000000000001" customHeight="1" x14ac:dyDescent="0.25">
      <c r="B655" s="178">
        <f t="shared" si="129"/>
        <v>0</v>
      </c>
      <c r="C655" s="156"/>
      <c r="D655" s="157"/>
      <c r="E655" s="157"/>
      <c r="F655" s="157"/>
      <c r="G655" s="157"/>
      <c r="H655" s="157"/>
      <c r="I655" s="158"/>
      <c r="K655" s="255" t="str">
        <f t="shared" si="130"/>
        <v>►</v>
      </c>
      <c r="L655" s="341"/>
      <c r="M655" s="341"/>
      <c r="N655" s="341"/>
      <c r="O655" s="341"/>
      <c r="P655" s="341"/>
      <c r="Q655" s="1"/>
      <c r="R655" s="1"/>
      <c r="S655" s="77"/>
      <c r="T655" s="77"/>
      <c r="U655" s="77"/>
      <c r="V655" s="77"/>
      <c r="W655" s="1"/>
      <c r="X655" s="46" t="str">
        <f t="shared" si="134"/>
        <v/>
      </c>
      <c r="Y655" s="46" t="str">
        <f>IF(NOT(AND(LEFT(R655,1)="L",R655&lt;&gt;"LIGNE")),"",IF(UPPER(TRIM(W655))="QS","Qt. suffisante",IF(AJ655="","",IF(AF655="MASSE",IF(AJ655&gt;=1,"Kg","g"),IF(AF655="VOLUME",IF(AJ655&gt;=1,"L","cl"),IFERROR(VLOOKUP(UPPER(TRIM(V655)),AP4:AS49,4,FALSE),V655))))))</f>
        <v/>
      </c>
      <c r="Z655" s="78" t="str">
        <f t="shared" si="135"/>
        <v/>
      </c>
      <c r="AA655" s="45" t="str">
        <f>IF(NOT(AND(LEFT(R655,1)="L",R655&lt;&gt;"LIGNE")),"",IF(UPPER(TRIM(W655))="QS","Qt. suffisante",IF(AI655="","",IF(AF655="MASSE",IF(AI655&gt;=1,"Kg","g"),IF(AF655="VOLUME",IF(AI655&gt;=1,"L","cl"),IFERROR(VLOOKUP(UPPER(TRIM(V655)),AP4:AS49,4,FALSE),V655))))))</f>
        <v/>
      </c>
      <c r="AB655" s="47" t="str">
        <f t="shared" si="131"/>
        <v/>
      </c>
      <c r="AC655" s="47" t="str">
        <f t="shared" si="132"/>
        <v/>
      </c>
      <c r="AD655" s="47" t="str">
        <f t="shared" si="136"/>
        <v/>
      </c>
      <c r="AE655" s="1"/>
      <c r="AF655" s="48" t="str">
        <f>IF(NOT(AND(LEFT(R655,1)="L",R655&lt;&gt;"LIGNE")),"",IFERROR(VLOOKUP(UPPER(TRIM(V655)),AP4:AS49,2,FALSE),""))</f>
        <v/>
      </c>
      <c r="AG655" s="49" t="str">
        <f>IF(NOT(AND(LEFT(R655,1)="L",R655&lt;&gt;"LIGNE")),"",IFERROR(VLOOKUP(UPPER(TRIM(V655)),AP4:AS49,3,FALSE),""))</f>
        <v/>
      </c>
      <c r="AH655" s="49" t="str">
        <f t="shared" si="133"/>
        <v/>
      </c>
      <c r="AI655" s="49" t="str">
        <f t="shared" si="137"/>
        <v/>
      </c>
      <c r="AJ655" s="49" t="str">
        <f t="shared" si="138"/>
        <v/>
      </c>
      <c r="AK655" s="40" t="str">
        <f>IF(R655="RECETTE","",IF(R655="PRINCIPAL AUTEUR",IF(OR(S655="",T655="",V655="",W655="",S655=0),"",IFERROR(IF(OR(VLOOKUP(UPPER(TRIM(SUBSTITUTE(T655,CHAR(160)," "))),AP4:AS49,2,FALSE)&lt;&gt;VLOOKUP(UPPER(TRIM(SUBSTITUTE(W655,CHAR(160)," "))),AP4:AS49,2,FALSE),AND(VLOOKUP(UPPER(TRIM(SUBSTITUTE(T655,CHAR(160)," "))),AP4:AS49,2,FALSE)="AUTRE",UPPER(TRIM(SUBSTITUTE(T655,CHAR(160)," ")))&lt;&gt;UPPER(TRIM(SUBSTITUTE(W655,CHAR(160)," "))))),"",(V655*VLOOKUP(UPPER(TRIM(SUBSTITUTE(W655,CHAR(160)," "))),AP4:AS49,3,FALSE))/(S655*VLOOKUP(UPPER(TRIM(SUBSTITUTE(T655,CHAR(160)," "))),AP4:AS49,3,FALSE))),"")),IFERROR(AK654,"")))</f>
        <v/>
      </c>
      <c r="AL655" s="40" t="str">
        <f t="shared" si="139"/>
        <v/>
      </c>
      <c r="AM655" s="50">
        <f t="shared" si="140"/>
        <v>0</v>
      </c>
      <c r="AN655" s="1"/>
      <c r="AO655" s="1"/>
      <c r="AP655" s="66" t="s">
        <v>463</v>
      </c>
      <c r="AQ655" s="1"/>
      <c r="AR655" s="1"/>
      <c r="AS655" s="1"/>
      <c r="BJ655" s="229">
        <v>1</v>
      </c>
    </row>
    <row r="656" spans="2:62" ht="20.100000000000001" customHeight="1" x14ac:dyDescent="0.25">
      <c r="B656" s="178">
        <f t="shared" si="129"/>
        <v>0</v>
      </c>
      <c r="C656" s="156"/>
      <c r="D656" s="157"/>
      <c r="E656" s="157"/>
      <c r="F656" s="157"/>
      <c r="G656" s="157"/>
      <c r="H656" s="157"/>
      <c r="I656" s="158"/>
      <c r="K656" s="255" t="str">
        <f t="shared" si="130"/>
        <v>►</v>
      </c>
      <c r="L656" s="341"/>
      <c r="M656" s="341"/>
      <c r="N656" s="341"/>
      <c r="O656" s="341"/>
      <c r="P656" s="341"/>
      <c r="Q656" s="1"/>
      <c r="R656" s="1"/>
      <c r="S656" s="77"/>
      <c r="T656" s="77"/>
      <c r="U656" s="77"/>
      <c r="V656" s="77"/>
      <c r="W656" s="1"/>
      <c r="X656" s="46" t="str">
        <f t="shared" si="134"/>
        <v/>
      </c>
      <c r="Y656" s="46" t="str">
        <f>IF(NOT(AND(LEFT(R656,1)="L",R656&lt;&gt;"LIGNE")),"",IF(UPPER(TRIM(W656))="QS","Qt. suffisante",IF(AJ656="","",IF(AF656="MASSE",IF(AJ656&gt;=1,"Kg","g"),IF(AF656="VOLUME",IF(AJ656&gt;=1,"L","cl"),IFERROR(VLOOKUP(UPPER(TRIM(V656)),AP4:AS49,4,FALSE),V656))))))</f>
        <v/>
      </c>
      <c r="Z656" s="78" t="str">
        <f t="shared" si="135"/>
        <v/>
      </c>
      <c r="AA656" s="45" t="str">
        <f>IF(NOT(AND(LEFT(R656,1)="L",R656&lt;&gt;"LIGNE")),"",IF(UPPER(TRIM(W656))="QS","Qt. suffisante",IF(AI656="","",IF(AF656="MASSE",IF(AI656&gt;=1,"Kg","g"),IF(AF656="VOLUME",IF(AI656&gt;=1,"L","cl"),IFERROR(VLOOKUP(UPPER(TRIM(V656)),AP4:AS49,4,FALSE),V656))))))</f>
        <v/>
      </c>
      <c r="AB656" s="47" t="str">
        <f t="shared" si="131"/>
        <v/>
      </c>
      <c r="AC656" s="47" t="str">
        <f t="shared" si="132"/>
        <v/>
      </c>
      <c r="AD656" s="47" t="str">
        <f t="shared" si="136"/>
        <v/>
      </c>
      <c r="AE656" s="1"/>
      <c r="AF656" s="48" t="str">
        <f>IF(NOT(AND(LEFT(R656,1)="L",R656&lt;&gt;"LIGNE")),"",IFERROR(VLOOKUP(UPPER(TRIM(V656)),AP4:AS49,2,FALSE),""))</f>
        <v/>
      </c>
      <c r="AG656" s="49" t="str">
        <f>IF(NOT(AND(LEFT(R656,1)="L",R656&lt;&gt;"LIGNE")),"",IFERROR(VLOOKUP(UPPER(TRIM(V656)),AP4:AS49,3,FALSE),""))</f>
        <v/>
      </c>
      <c r="AH656" s="49" t="str">
        <f t="shared" si="133"/>
        <v/>
      </c>
      <c r="AI656" s="49" t="str">
        <f t="shared" si="137"/>
        <v/>
      </c>
      <c r="AJ656" s="49" t="str">
        <f t="shared" si="138"/>
        <v/>
      </c>
      <c r="AK656" s="40" t="str">
        <f>IF(R656="RECETTE","",IF(R656="PRINCIPAL AUTEUR",IF(OR(S656="",T656="",V656="",W656="",S656=0),"",IFERROR(IF(OR(VLOOKUP(UPPER(TRIM(SUBSTITUTE(T656,CHAR(160)," "))),AP4:AS49,2,FALSE)&lt;&gt;VLOOKUP(UPPER(TRIM(SUBSTITUTE(W656,CHAR(160)," "))),AP4:AS49,2,FALSE),AND(VLOOKUP(UPPER(TRIM(SUBSTITUTE(T656,CHAR(160)," "))),AP4:AS49,2,FALSE)="AUTRE",UPPER(TRIM(SUBSTITUTE(T656,CHAR(160)," ")))&lt;&gt;UPPER(TRIM(SUBSTITUTE(W656,CHAR(160)," "))))),"",(V656*VLOOKUP(UPPER(TRIM(SUBSTITUTE(W656,CHAR(160)," "))),AP4:AS49,3,FALSE))/(S656*VLOOKUP(UPPER(TRIM(SUBSTITUTE(T656,CHAR(160)," "))),AP4:AS49,3,FALSE))),"")),IFERROR(AK655,"")))</f>
        <v/>
      </c>
      <c r="AL656" s="40" t="str">
        <f t="shared" si="139"/>
        <v/>
      </c>
      <c r="AM656" s="50">
        <f t="shared" si="140"/>
        <v>0</v>
      </c>
      <c r="AN656" s="1"/>
      <c r="AO656" s="1"/>
      <c r="AP656" s="66" t="s">
        <v>464</v>
      </c>
      <c r="AQ656" s="1"/>
      <c r="AR656" s="1"/>
      <c r="AS656" s="1"/>
      <c r="BJ656" s="229">
        <v>1</v>
      </c>
    </row>
    <row r="657" spans="1:62" ht="20.100000000000001" customHeight="1" x14ac:dyDescent="0.25">
      <c r="B657" s="178">
        <f t="shared" si="129"/>
        <v>0</v>
      </c>
      <c r="C657" s="156"/>
      <c r="D657" s="157"/>
      <c r="E657" s="157"/>
      <c r="F657" s="157"/>
      <c r="G657" s="157"/>
      <c r="H657" s="157"/>
      <c r="I657" s="158"/>
      <c r="K657" s="255" t="str">
        <f t="shared" si="130"/>
        <v>►</v>
      </c>
      <c r="L657" s="341"/>
      <c r="M657" s="341"/>
      <c r="N657" s="341"/>
      <c r="O657" s="341"/>
      <c r="P657" s="341"/>
      <c r="Q657" s="1"/>
      <c r="R657" s="1"/>
      <c r="S657" s="77"/>
      <c r="T657" s="77"/>
      <c r="U657" s="77"/>
      <c r="V657" s="77"/>
      <c r="W657" s="1"/>
      <c r="X657" s="46" t="str">
        <f t="shared" si="134"/>
        <v/>
      </c>
      <c r="Y657" s="46" t="str">
        <f>IF(NOT(AND(LEFT(R657,1)="L",R657&lt;&gt;"LIGNE")),"",IF(UPPER(TRIM(W657))="QS","Qt. suffisante",IF(AJ657="","",IF(AF657="MASSE",IF(AJ657&gt;=1,"Kg","g"),IF(AF657="VOLUME",IF(AJ657&gt;=1,"L","cl"),IFERROR(VLOOKUP(UPPER(TRIM(V657)),AP4:AS49,4,FALSE),V657))))))</f>
        <v/>
      </c>
      <c r="Z657" s="78" t="str">
        <f t="shared" si="135"/>
        <v/>
      </c>
      <c r="AA657" s="45" t="str">
        <f>IF(NOT(AND(LEFT(R657,1)="L",R657&lt;&gt;"LIGNE")),"",IF(UPPER(TRIM(W657))="QS","Qt. suffisante",IF(AI657="","",IF(AF657="MASSE",IF(AI657&gt;=1,"Kg","g"),IF(AF657="VOLUME",IF(AI657&gt;=1,"L","cl"),IFERROR(VLOOKUP(UPPER(TRIM(V657)),AP4:AS49,4,FALSE),V657))))))</f>
        <v/>
      </c>
      <c r="AB657" s="47" t="str">
        <f t="shared" si="131"/>
        <v/>
      </c>
      <c r="AC657" s="47" t="str">
        <f t="shared" si="132"/>
        <v/>
      </c>
      <c r="AD657" s="47" t="str">
        <f t="shared" si="136"/>
        <v/>
      </c>
      <c r="AE657" s="1"/>
      <c r="AF657" s="48" t="str">
        <f>IF(NOT(AND(LEFT(R657,1)="L",R657&lt;&gt;"LIGNE")),"",IFERROR(VLOOKUP(UPPER(TRIM(V657)),AP4:AS49,2,FALSE),""))</f>
        <v/>
      </c>
      <c r="AG657" s="49" t="str">
        <f>IF(NOT(AND(LEFT(R657,1)="L",R657&lt;&gt;"LIGNE")),"",IFERROR(VLOOKUP(UPPER(TRIM(V657)),AP4:AS49,3,FALSE),""))</f>
        <v/>
      </c>
      <c r="AH657" s="49" t="str">
        <f t="shared" si="133"/>
        <v/>
      </c>
      <c r="AI657" s="49" t="str">
        <f t="shared" si="137"/>
        <v/>
      </c>
      <c r="AJ657" s="49" t="str">
        <f t="shared" si="138"/>
        <v/>
      </c>
      <c r="AK657" s="40" t="str">
        <f>IF(R657="RECETTE","",IF(R657="PRINCIPAL AUTEUR",IF(OR(S657="",T657="",V657="",W657="",S657=0),"",IFERROR(IF(OR(VLOOKUP(UPPER(TRIM(SUBSTITUTE(T657,CHAR(160)," "))),AP4:AS49,2,FALSE)&lt;&gt;VLOOKUP(UPPER(TRIM(SUBSTITUTE(W657,CHAR(160)," "))),AP4:AS49,2,FALSE),AND(VLOOKUP(UPPER(TRIM(SUBSTITUTE(T657,CHAR(160)," "))),AP4:AS49,2,FALSE)="AUTRE",UPPER(TRIM(SUBSTITUTE(T657,CHAR(160)," ")))&lt;&gt;UPPER(TRIM(SUBSTITUTE(W657,CHAR(160)," "))))),"",(V657*VLOOKUP(UPPER(TRIM(SUBSTITUTE(W657,CHAR(160)," "))),AP4:AS49,3,FALSE))/(S657*VLOOKUP(UPPER(TRIM(SUBSTITUTE(T657,CHAR(160)," "))),AP4:AS49,3,FALSE))),"")),IFERROR(AK656,"")))</f>
        <v/>
      </c>
      <c r="AL657" s="40" t="str">
        <f t="shared" si="139"/>
        <v/>
      </c>
      <c r="AM657" s="50">
        <f t="shared" si="140"/>
        <v>0</v>
      </c>
      <c r="AN657" s="1"/>
      <c r="AO657" s="1"/>
      <c r="AP657" s="66" t="s">
        <v>465</v>
      </c>
      <c r="AQ657" s="1"/>
      <c r="AR657" s="1"/>
      <c r="AS657" s="1"/>
      <c r="BJ657" s="229">
        <v>1</v>
      </c>
    </row>
    <row r="658" spans="1:62" ht="20.100000000000001" customHeight="1" x14ac:dyDescent="0.25">
      <c r="B658" s="178">
        <f t="shared" si="129"/>
        <v>0</v>
      </c>
      <c r="C658" s="156"/>
      <c r="D658" s="157"/>
      <c r="E658" s="157"/>
      <c r="F658" s="157"/>
      <c r="G658" s="157"/>
      <c r="H658" s="157"/>
      <c r="I658" s="158"/>
      <c r="K658" s="255" t="str">
        <f t="shared" si="130"/>
        <v>►</v>
      </c>
      <c r="L658" s="341"/>
      <c r="M658" s="341"/>
      <c r="N658" s="341"/>
      <c r="O658" s="341"/>
      <c r="P658" s="341"/>
      <c r="Q658" s="1"/>
      <c r="R658" s="1"/>
      <c r="S658" s="77"/>
      <c r="T658" s="77"/>
      <c r="U658" s="77"/>
      <c r="V658" s="77"/>
      <c r="W658" s="1"/>
      <c r="X658" s="46" t="str">
        <f t="shared" si="134"/>
        <v/>
      </c>
      <c r="Y658" s="46" t="str">
        <f>IF(NOT(AND(LEFT(R658,1)="L",R658&lt;&gt;"LIGNE")),"",IF(UPPER(TRIM(W658))="QS","Qt. suffisante",IF(AJ658="","",IF(AF658="MASSE",IF(AJ658&gt;=1,"Kg","g"),IF(AF658="VOLUME",IF(AJ658&gt;=1,"L","cl"),IFERROR(VLOOKUP(UPPER(TRIM(V658)),AP4:AS49,4,FALSE),V658))))))</f>
        <v/>
      </c>
      <c r="Z658" s="78" t="str">
        <f t="shared" si="135"/>
        <v/>
      </c>
      <c r="AA658" s="45" t="str">
        <f>IF(NOT(AND(LEFT(R658,1)="L",R658&lt;&gt;"LIGNE")),"",IF(UPPER(TRIM(W658))="QS","Qt. suffisante",IF(AI658="","",IF(AF658="MASSE",IF(AI658&gt;=1,"Kg","g"),IF(AF658="VOLUME",IF(AI658&gt;=1,"L","cl"),IFERROR(VLOOKUP(UPPER(TRIM(V658)),AP4:AS49,4,FALSE),V658))))))</f>
        <v/>
      </c>
      <c r="AB658" s="47" t="str">
        <f t="shared" si="131"/>
        <v/>
      </c>
      <c r="AC658" s="47" t="str">
        <f t="shared" si="132"/>
        <v/>
      </c>
      <c r="AD658" s="47" t="str">
        <f t="shared" si="136"/>
        <v/>
      </c>
      <c r="AE658" s="1"/>
      <c r="AF658" s="48" t="str">
        <f>IF(NOT(AND(LEFT(R658,1)="L",R658&lt;&gt;"LIGNE")),"",IFERROR(VLOOKUP(UPPER(TRIM(V658)),AP4:AS49,2,FALSE),""))</f>
        <v/>
      </c>
      <c r="AG658" s="49" t="str">
        <f>IF(NOT(AND(LEFT(R658,1)="L",R658&lt;&gt;"LIGNE")),"",IFERROR(VLOOKUP(UPPER(TRIM(V658)),AP4:AS49,3,FALSE),""))</f>
        <v/>
      </c>
      <c r="AH658" s="49" t="str">
        <f t="shared" si="133"/>
        <v/>
      </c>
      <c r="AI658" s="49" t="str">
        <f t="shared" si="137"/>
        <v/>
      </c>
      <c r="AJ658" s="49" t="str">
        <f t="shared" si="138"/>
        <v/>
      </c>
      <c r="AK658" s="40" t="str">
        <f>IF(R658="RECETTE","",IF(R658="PRINCIPAL AUTEUR",IF(OR(S658="",T658="",V658="",W658="",S658=0),"",IFERROR(IF(OR(VLOOKUP(UPPER(TRIM(SUBSTITUTE(T658,CHAR(160)," "))),AP4:AS49,2,FALSE)&lt;&gt;VLOOKUP(UPPER(TRIM(SUBSTITUTE(W658,CHAR(160)," "))),AP4:AS49,2,FALSE),AND(VLOOKUP(UPPER(TRIM(SUBSTITUTE(T658,CHAR(160)," "))),AP4:AS49,2,FALSE)="AUTRE",UPPER(TRIM(SUBSTITUTE(T658,CHAR(160)," ")))&lt;&gt;UPPER(TRIM(SUBSTITUTE(W658,CHAR(160)," "))))),"",(V658*VLOOKUP(UPPER(TRIM(SUBSTITUTE(W658,CHAR(160)," "))),AP4:AS49,3,FALSE))/(S658*VLOOKUP(UPPER(TRIM(SUBSTITUTE(T658,CHAR(160)," "))),AP4:AS49,3,FALSE))),"")),IFERROR(AK657,"")))</f>
        <v/>
      </c>
      <c r="AL658" s="40" t="str">
        <f t="shared" si="139"/>
        <v/>
      </c>
      <c r="AM658" s="50">
        <f t="shared" si="140"/>
        <v>0</v>
      </c>
      <c r="AN658" s="1"/>
      <c r="AO658" s="1"/>
      <c r="AP658" s="66" t="s">
        <v>466</v>
      </c>
      <c r="AQ658" s="1"/>
      <c r="AR658" s="1"/>
      <c r="AS658" s="1"/>
      <c r="BJ658" s="229">
        <v>1</v>
      </c>
    </row>
    <row r="659" spans="1:62" ht="20.100000000000001" customHeight="1" x14ac:dyDescent="0.25">
      <c r="B659" s="178">
        <f t="shared" si="129"/>
        <v>0</v>
      </c>
      <c r="C659" s="156"/>
      <c r="D659" s="157"/>
      <c r="E659" s="157"/>
      <c r="F659" s="157"/>
      <c r="G659" s="157"/>
      <c r="H659" s="157"/>
      <c r="I659" s="158"/>
      <c r="K659" s="255" t="str">
        <f t="shared" si="130"/>
        <v>►</v>
      </c>
      <c r="L659" s="341"/>
      <c r="M659" s="341"/>
      <c r="N659" s="341"/>
      <c r="O659" s="341"/>
      <c r="P659" s="341"/>
      <c r="Q659" s="1"/>
      <c r="R659" s="1"/>
      <c r="S659" s="77"/>
      <c r="T659" s="77"/>
      <c r="U659" s="77"/>
      <c r="V659" s="77"/>
      <c r="W659" s="1"/>
      <c r="X659" s="46" t="str">
        <f t="shared" si="134"/>
        <v/>
      </c>
      <c r="Y659" s="46" t="str">
        <f>IF(NOT(AND(LEFT(R659,1)="L",R659&lt;&gt;"LIGNE")),"",IF(UPPER(TRIM(W659))="QS","Qt. suffisante",IF(AJ659="","",IF(AF659="MASSE",IF(AJ659&gt;=1,"Kg","g"),IF(AF659="VOLUME",IF(AJ659&gt;=1,"L","cl"),IFERROR(VLOOKUP(UPPER(TRIM(V659)),AP4:AS49,4,FALSE),V659))))))</f>
        <v/>
      </c>
      <c r="Z659" s="78" t="str">
        <f t="shared" si="135"/>
        <v/>
      </c>
      <c r="AA659" s="45" t="str">
        <f>IF(NOT(AND(LEFT(R659,1)="L",R659&lt;&gt;"LIGNE")),"",IF(UPPER(TRIM(W659))="QS","Qt. suffisante",IF(AI659="","",IF(AF659="MASSE",IF(AI659&gt;=1,"Kg","g"),IF(AF659="VOLUME",IF(AI659&gt;=1,"L","cl"),IFERROR(VLOOKUP(UPPER(TRIM(V659)),AP4:AS49,4,FALSE),V659))))))</f>
        <v/>
      </c>
      <c r="AB659" s="47" t="str">
        <f t="shared" si="131"/>
        <v/>
      </c>
      <c r="AC659" s="47" t="str">
        <f t="shared" si="132"/>
        <v/>
      </c>
      <c r="AD659" s="47" t="str">
        <f t="shared" si="136"/>
        <v/>
      </c>
      <c r="AE659" s="1"/>
      <c r="AF659" s="48" t="str">
        <f>IF(NOT(AND(LEFT(R659,1)="L",R659&lt;&gt;"LIGNE")),"",IFERROR(VLOOKUP(UPPER(TRIM(V659)),AP4:AS49,2,FALSE),""))</f>
        <v/>
      </c>
      <c r="AG659" s="49" t="str">
        <f>IF(NOT(AND(LEFT(R659,1)="L",R659&lt;&gt;"LIGNE")),"",IFERROR(VLOOKUP(UPPER(TRIM(V659)),AP4:AS49,3,FALSE),""))</f>
        <v/>
      </c>
      <c r="AH659" s="49" t="str">
        <f t="shared" si="133"/>
        <v/>
      </c>
      <c r="AI659" s="49" t="str">
        <f t="shared" si="137"/>
        <v/>
      </c>
      <c r="AJ659" s="49" t="str">
        <f t="shared" si="138"/>
        <v/>
      </c>
      <c r="AK659" s="40" t="str">
        <f>IF(R659="RECETTE","",IF(R659="PRINCIPAL AUTEUR",IF(OR(S659="",T659="",V659="",W659="",S659=0),"",IFERROR(IF(OR(VLOOKUP(UPPER(TRIM(SUBSTITUTE(T659,CHAR(160)," "))),AP4:AS49,2,FALSE)&lt;&gt;VLOOKUP(UPPER(TRIM(SUBSTITUTE(W659,CHAR(160)," "))),AP4:AS49,2,FALSE),AND(VLOOKUP(UPPER(TRIM(SUBSTITUTE(T659,CHAR(160)," "))),AP4:AS49,2,FALSE)="AUTRE",UPPER(TRIM(SUBSTITUTE(T659,CHAR(160)," ")))&lt;&gt;UPPER(TRIM(SUBSTITUTE(W659,CHAR(160)," "))))),"",(V659*VLOOKUP(UPPER(TRIM(SUBSTITUTE(W659,CHAR(160)," "))),AP4:AS49,3,FALSE))/(S659*VLOOKUP(UPPER(TRIM(SUBSTITUTE(T659,CHAR(160)," "))),AP4:AS49,3,FALSE))),"")),IFERROR(AK658,"")))</f>
        <v/>
      </c>
      <c r="AL659" s="40" t="str">
        <f t="shared" si="139"/>
        <v/>
      </c>
      <c r="AM659" s="50">
        <f t="shared" si="140"/>
        <v>0</v>
      </c>
      <c r="AN659" s="1"/>
      <c r="AO659" s="1"/>
      <c r="AP659" s="66" t="s">
        <v>467</v>
      </c>
      <c r="AQ659" s="1"/>
      <c r="AR659" s="1"/>
      <c r="AS659" s="1"/>
      <c r="BJ659" s="229">
        <v>1</v>
      </c>
    </row>
    <row r="660" spans="1:62" ht="20.100000000000001" customHeight="1" x14ac:dyDescent="0.25">
      <c r="B660" s="178">
        <f t="shared" si="129"/>
        <v>0</v>
      </c>
      <c r="C660" s="156"/>
      <c r="D660" s="157"/>
      <c r="E660" s="157"/>
      <c r="F660" s="157"/>
      <c r="G660" s="157"/>
      <c r="H660" s="157"/>
      <c r="I660" s="158"/>
      <c r="K660" s="255" t="str">
        <f t="shared" si="130"/>
        <v>►</v>
      </c>
      <c r="L660" s="341"/>
      <c r="M660" s="341"/>
      <c r="N660" s="341"/>
      <c r="O660" s="341"/>
      <c r="P660" s="341"/>
      <c r="Q660" s="1"/>
      <c r="R660" s="1"/>
      <c r="S660" s="77"/>
      <c r="T660" s="77"/>
      <c r="U660" s="77"/>
      <c r="V660" s="77"/>
      <c r="W660" s="1"/>
      <c r="X660" s="46" t="str">
        <f t="shared" si="134"/>
        <v/>
      </c>
      <c r="Y660" s="46" t="str">
        <f>IF(NOT(AND(LEFT(R660,1)="L",R660&lt;&gt;"LIGNE")),"",IF(UPPER(TRIM(W660))="QS","Qt. suffisante",IF(AJ660="","",IF(AF660="MASSE",IF(AJ660&gt;=1,"Kg","g"),IF(AF660="VOLUME",IF(AJ660&gt;=1,"L","cl"),IFERROR(VLOOKUP(UPPER(TRIM(V660)),AP4:AS49,4,FALSE),V660))))))</f>
        <v/>
      </c>
      <c r="Z660" s="78" t="str">
        <f t="shared" si="135"/>
        <v/>
      </c>
      <c r="AA660" s="45" t="str">
        <f>IF(NOT(AND(LEFT(R660,1)="L",R660&lt;&gt;"LIGNE")),"",IF(UPPER(TRIM(W660))="QS","Qt. suffisante",IF(AI660="","",IF(AF660="MASSE",IF(AI660&gt;=1,"Kg","g"),IF(AF660="VOLUME",IF(AI660&gt;=1,"L","cl"),IFERROR(VLOOKUP(UPPER(TRIM(V660)),AP4:AS49,4,FALSE),V660))))))</f>
        <v/>
      </c>
      <c r="AB660" s="47" t="str">
        <f t="shared" si="131"/>
        <v/>
      </c>
      <c r="AC660" s="47" t="str">
        <f t="shared" si="132"/>
        <v/>
      </c>
      <c r="AD660" s="47" t="str">
        <f t="shared" si="136"/>
        <v/>
      </c>
      <c r="AE660" s="1"/>
      <c r="AF660" s="48" t="str">
        <f>IF(NOT(AND(LEFT(R660,1)="L",R660&lt;&gt;"LIGNE")),"",IFERROR(VLOOKUP(UPPER(TRIM(V660)),AP4:AS49,2,FALSE),""))</f>
        <v/>
      </c>
      <c r="AG660" s="49" t="str">
        <f>IF(NOT(AND(LEFT(R660,1)="L",R660&lt;&gt;"LIGNE")),"",IFERROR(VLOOKUP(UPPER(TRIM(V660)),AP4:AS49,3,FALSE),""))</f>
        <v/>
      </c>
      <c r="AH660" s="49" t="str">
        <f t="shared" si="133"/>
        <v/>
      </c>
      <c r="AI660" s="49" t="str">
        <f t="shared" si="137"/>
        <v/>
      </c>
      <c r="AJ660" s="49" t="str">
        <f t="shared" si="138"/>
        <v/>
      </c>
      <c r="AK660" s="40" t="str">
        <f>IF(R660="RECETTE","",IF(R660="PRINCIPAL AUTEUR",IF(OR(S660="",T660="",V660="",W660="",S660=0),"",IFERROR(IF(OR(VLOOKUP(UPPER(TRIM(SUBSTITUTE(T660,CHAR(160)," "))),AP4:AS49,2,FALSE)&lt;&gt;VLOOKUP(UPPER(TRIM(SUBSTITUTE(W660,CHAR(160)," "))),AP4:AS49,2,FALSE),AND(VLOOKUP(UPPER(TRIM(SUBSTITUTE(T660,CHAR(160)," "))),AP4:AS49,2,FALSE)="AUTRE",UPPER(TRIM(SUBSTITUTE(T660,CHAR(160)," ")))&lt;&gt;UPPER(TRIM(SUBSTITUTE(W660,CHAR(160)," "))))),"",(V660*VLOOKUP(UPPER(TRIM(SUBSTITUTE(W660,CHAR(160)," "))),AP4:AS49,3,FALSE))/(S660*VLOOKUP(UPPER(TRIM(SUBSTITUTE(T660,CHAR(160)," "))),AP4:AS49,3,FALSE))),"")),IFERROR(AK659,"")))</f>
        <v/>
      </c>
      <c r="AL660" s="40" t="str">
        <f t="shared" si="139"/>
        <v/>
      </c>
      <c r="AM660" s="50">
        <f t="shared" si="140"/>
        <v>0</v>
      </c>
      <c r="AN660" s="1"/>
      <c r="AO660" s="1"/>
      <c r="AP660" s="66" t="s">
        <v>468</v>
      </c>
      <c r="AQ660" s="1"/>
      <c r="AR660" s="1"/>
      <c r="AS660" s="1"/>
      <c r="BJ660" s="229">
        <v>1</v>
      </c>
    </row>
    <row r="661" spans="1:62" ht="20.100000000000001" customHeight="1" x14ac:dyDescent="0.25">
      <c r="B661" s="178">
        <f t="shared" si="129"/>
        <v>0</v>
      </c>
      <c r="C661" s="156"/>
      <c r="D661" s="157"/>
      <c r="E661" s="157"/>
      <c r="F661" s="157"/>
      <c r="G661" s="157"/>
      <c r="H661" s="157"/>
      <c r="I661" s="158"/>
      <c r="K661" s="255" t="str">
        <f t="shared" si="130"/>
        <v>►</v>
      </c>
      <c r="L661" s="341"/>
      <c r="M661" s="341"/>
      <c r="N661" s="341"/>
      <c r="O661" s="341"/>
      <c r="P661" s="341"/>
      <c r="Q661" s="1"/>
      <c r="R661" s="1"/>
      <c r="S661" s="77"/>
      <c r="T661" s="77"/>
      <c r="U661" s="77"/>
      <c r="V661" s="77"/>
      <c r="W661" s="1"/>
      <c r="X661" s="84" t="str">
        <f t="shared" si="134"/>
        <v/>
      </c>
      <c r="Y661" s="84" t="str">
        <f>IF(NOT(AND(LEFT(R661,1)="L",R661&lt;&gt;"LIGNE")),"",IF(UPPER(TRIM(W661))="QS","Qt. suffisante",IF(AJ661="","",IF(AF661="MASSE",IF(AJ661&gt;=1,"Kg","g"),IF(AF661="VOLUME",IF(AJ661&gt;=1,"L","cl"),IFERROR(VLOOKUP(UPPER(TRIM(V661)),AP4:AS49,4,FALSE),V661))))))</f>
        <v/>
      </c>
      <c r="Z661" s="82" t="str">
        <f t="shared" si="135"/>
        <v/>
      </c>
      <c r="AA661" s="83" t="str">
        <f>IF(NOT(AND(LEFT(R661,1)="L",R661&lt;&gt;"LIGNE")),"",IF(UPPER(TRIM(W661))="QS","Qt. suffisante",IF(AI661="","",IF(AF661="MASSE",IF(AI661&gt;=1,"Kg","g"),IF(AF661="VOLUME",IF(AI661&gt;=1,"L","cl"),IFERROR(VLOOKUP(UPPER(TRIM(V661)),AP4:AS49,4,FALSE),V661))))))</f>
        <v/>
      </c>
      <c r="AB661" s="85" t="str">
        <f t="shared" si="131"/>
        <v/>
      </c>
      <c r="AC661" s="85" t="str">
        <f t="shared" si="132"/>
        <v/>
      </c>
      <c r="AD661" s="85" t="str">
        <f t="shared" si="136"/>
        <v/>
      </c>
      <c r="AE661" s="86"/>
      <c r="AF661" s="87" t="str">
        <f>IF(NOT(AND(LEFT(R661,1)="L",R661&lt;&gt;"LIGNE")),"",IFERROR(VLOOKUP(UPPER(TRIM(V661)),AP4:AS49,2,FALSE),""))</f>
        <v/>
      </c>
      <c r="AG661" s="88" t="str">
        <f>IF(NOT(AND(LEFT(R661,1)="L",R661&lt;&gt;"LIGNE")),"",IFERROR(VLOOKUP(UPPER(TRIM(V661)),AP4:AS49,3,FALSE),""))</f>
        <v/>
      </c>
      <c r="AH661" s="88" t="str">
        <f t="shared" si="133"/>
        <v/>
      </c>
      <c r="AI661" s="88" t="str">
        <f t="shared" si="137"/>
        <v/>
      </c>
      <c r="AJ661" s="88" t="str">
        <f t="shared" si="138"/>
        <v/>
      </c>
      <c r="AK661" s="89" t="str">
        <f>IF(R661="RECETTE","",IF(R661="PRINCIPAL AUTEUR",IF(OR(S661="",T661="",V661="",W661="",S661=0),"",IFERROR(IF(OR(VLOOKUP(UPPER(TRIM(SUBSTITUTE(T661,CHAR(160)," "))),AP4:AS49,2,FALSE)&lt;&gt;VLOOKUP(UPPER(TRIM(SUBSTITUTE(W661,CHAR(160)," "))),AP4:AS49,2,FALSE),AND(VLOOKUP(UPPER(TRIM(SUBSTITUTE(T661,CHAR(160)," "))),AP4:AS49,2,FALSE)="AUTRE",UPPER(TRIM(SUBSTITUTE(T661,CHAR(160)," ")))&lt;&gt;UPPER(TRIM(SUBSTITUTE(W661,CHAR(160)," "))))),"",(V661*VLOOKUP(UPPER(TRIM(SUBSTITUTE(W661,CHAR(160)," "))),AP4:AS49,3,FALSE))/(S661*VLOOKUP(UPPER(TRIM(SUBSTITUTE(T661,CHAR(160)," "))),AP4:AS49,3,FALSE))),"")),IFERROR(AK660,"")))</f>
        <v/>
      </c>
      <c r="AL661" s="89" t="str">
        <f t="shared" si="139"/>
        <v/>
      </c>
      <c r="AM661" s="90">
        <f t="shared" si="140"/>
        <v>0</v>
      </c>
      <c r="AN661" s="1"/>
      <c r="AO661" s="1"/>
      <c r="AP661" s="1"/>
      <c r="AQ661" s="1"/>
      <c r="AR661" s="1"/>
      <c r="AS661" s="1"/>
      <c r="BJ661" s="229">
        <v>1</v>
      </c>
    </row>
    <row r="662" spans="1:62" ht="15.75" thickBot="1" x14ac:dyDescent="0.3">
      <c r="B662" s="160">
        <v>9</v>
      </c>
      <c r="C662" s="160">
        <v>12</v>
      </c>
      <c r="D662" s="160">
        <v>12</v>
      </c>
      <c r="E662" s="160">
        <v>3</v>
      </c>
      <c r="F662" s="160">
        <v>9</v>
      </c>
      <c r="G662" s="160">
        <v>12</v>
      </c>
      <c r="H662" s="160">
        <v>13</v>
      </c>
      <c r="I662" s="160">
        <v>40</v>
      </c>
      <c r="K662" s="426">
        <v>10</v>
      </c>
      <c r="L662" s="426">
        <v>11</v>
      </c>
      <c r="M662" s="426">
        <v>11</v>
      </c>
      <c r="N662" s="426">
        <v>11</v>
      </c>
      <c r="O662" s="426">
        <v>11</v>
      </c>
      <c r="P662" s="426">
        <v>11</v>
      </c>
      <c r="X662" s="128" t="str">
        <f t="shared" si="134"/>
        <v/>
      </c>
      <c r="AH662" s="128" t="str">
        <f t="shared" si="133"/>
        <v/>
      </c>
      <c r="BJ662" s="229">
        <v>1</v>
      </c>
    </row>
    <row r="663" spans="1:62" ht="15.75" thickBot="1" x14ac:dyDescent="0.3">
      <c r="B663" s="130">
        <f t="shared" ref="B663:I663" ca="1" si="141">INDEX(CELL("largeur",B663),1,1)</f>
        <v>9</v>
      </c>
      <c r="C663" s="130">
        <f t="shared" ca="1" si="141"/>
        <v>12</v>
      </c>
      <c r="D663" s="130">
        <f t="shared" ca="1" si="141"/>
        <v>12</v>
      </c>
      <c r="E663" s="130">
        <f t="shared" ca="1" si="141"/>
        <v>3</v>
      </c>
      <c r="F663" s="130">
        <f t="shared" ca="1" si="141"/>
        <v>9</v>
      </c>
      <c r="G663" s="130">
        <f t="shared" ca="1" si="141"/>
        <v>12</v>
      </c>
      <c r="H663" s="130">
        <f t="shared" ca="1" si="141"/>
        <v>13</v>
      </c>
      <c r="I663" s="130">
        <f t="shared" ca="1" si="141"/>
        <v>40</v>
      </c>
      <c r="K663" s="230">
        <f t="shared" ref="K663:P663" ca="1" si="142">INDEX(CELL("largeur",K663),1,1)</f>
        <v>5</v>
      </c>
      <c r="L663" s="230">
        <f t="shared" ca="1" si="142"/>
        <v>11</v>
      </c>
      <c r="M663" s="230">
        <f t="shared" ca="1" si="142"/>
        <v>11</v>
      </c>
      <c r="N663" s="230">
        <f t="shared" ca="1" si="142"/>
        <v>11</v>
      </c>
      <c r="O663" s="230">
        <f t="shared" ca="1" si="142"/>
        <v>11</v>
      </c>
      <c r="P663" s="230">
        <f t="shared" ca="1" si="142"/>
        <v>11</v>
      </c>
      <c r="X663" s="128" t="str">
        <f t="shared" si="134"/>
        <v/>
      </c>
      <c r="AH663" s="128" t="str">
        <f t="shared" si="133"/>
        <v/>
      </c>
      <c r="BJ663" s="229">
        <v>1</v>
      </c>
    </row>
    <row r="664" spans="1:62" x14ac:dyDescent="0.25">
      <c r="X664" s="128" t="str">
        <f t="shared" si="134"/>
        <v/>
      </c>
      <c r="AH664" s="128" t="str">
        <f t="shared" si="133"/>
        <v/>
      </c>
      <c r="BJ664" s="229">
        <v>1</v>
      </c>
    </row>
    <row r="665" spans="1:62" x14ac:dyDescent="0.25">
      <c r="X665" s="128" t="str">
        <f t="shared" si="134"/>
        <v/>
      </c>
      <c r="AH665" s="128" t="str">
        <f t="shared" si="133"/>
        <v/>
      </c>
      <c r="BJ665" s="427" t="s">
        <v>437</v>
      </c>
    </row>
    <row r="666" spans="1:62" x14ac:dyDescent="0.25">
      <c r="A666" s="229">
        <v>1</v>
      </c>
      <c r="B666" s="229">
        <v>1</v>
      </c>
      <c r="C666" s="229">
        <v>1</v>
      </c>
      <c r="D666" s="229">
        <v>1</v>
      </c>
      <c r="E666" s="229">
        <v>1</v>
      </c>
      <c r="F666" s="229">
        <v>1</v>
      </c>
      <c r="G666" s="229">
        <v>1</v>
      </c>
      <c r="H666" s="229">
        <v>1</v>
      </c>
      <c r="I666" s="229">
        <v>1</v>
      </c>
      <c r="J666" s="229">
        <v>1</v>
      </c>
      <c r="K666" s="229">
        <v>1</v>
      </c>
      <c r="L666" s="229">
        <v>1</v>
      </c>
      <c r="M666" s="229">
        <v>1</v>
      </c>
      <c r="N666" s="229">
        <v>1</v>
      </c>
      <c r="O666" s="229">
        <v>1</v>
      </c>
      <c r="P666" s="229">
        <v>1</v>
      </c>
      <c r="Q666" s="229">
        <v>1</v>
      </c>
      <c r="R666" s="229">
        <v>1</v>
      </c>
      <c r="S666" s="229">
        <v>1</v>
      </c>
      <c r="T666" s="229">
        <v>1</v>
      </c>
      <c r="U666" s="229">
        <v>1</v>
      </c>
      <c r="V666" s="229">
        <v>1</v>
      </c>
      <c r="W666" s="229">
        <v>1</v>
      </c>
      <c r="X666" s="229">
        <v>1</v>
      </c>
      <c r="Y666" s="229">
        <v>1</v>
      </c>
      <c r="Z666" s="229">
        <v>1</v>
      </c>
      <c r="AA666" s="229">
        <v>1</v>
      </c>
      <c r="AB666" s="229">
        <v>1</v>
      </c>
      <c r="AC666" s="229">
        <v>1</v>
      </c>
      <c r="AD666" s="229">
        <v>1</v>
      </c>
      <c r="AE666" s="229">
        <v>1</v>
      </c>
      <c r="AF666" s="229">
        <v>1</v>
      </c>
      <c r="AG666" s="229">
        <v>1</v>
      </c>
      <c r="AH666" s="229">
        <v>1</v>
      </c>
      <c r="AI666" s="229">
        <v>1</v>
      </c>
      <c r="AJ666" s="229">
        <v>1</v>
      </c>
      <c r="AK666" s="229">
        <v>1</v>
      </c>
      <c r="AL666" s="229">
        <v>1</v>
      </c>
      <c r="AM666" s="229">
        <v>1</v>
      </c>
      <c r="AN666" s="229">
        <v>1</v>
      </c>
      <c r="AO666" s="229">
        <v>1</v>
      </c>
      <c r="AP666" s="229">
        <v>1</v>
      </c>
      <c r="AQ666" s="229">
        <v>1</v>
      </c>
      <c r="AR666" s="229">
        <v>1</v>
      </c>
      <c r="AS666" s="229">
        <v>1</v>
      </c>
      <c r="AT666" s="229">
        <v>1</v>
      </c>
      <c r="AU666" s="229">
        <v>1</v>
      </c>
      <c r="AV666" s="229">
        <v>1</v>
      </c>
      <c r="AW666" s="229">
        <v>1</v>
      </c>
      <c r="AX666" s="229">
        <v>1</v>
      </c>
      <c r="AY666" s="229">
        <v>1</v>
      </c>
      <c r="AZ666" s="229">
        <v>1</v>
      </c>
      <c r="BA666" s="229">
        <v>1</v>
      </c>
      <c r="BB666" s="229">
        <v>1</v>
      </c>
      <c r="BC666" s="229">
        <v>1</v>
      </c>
      <c r="BD666" s="229">
        <v>1</v>
      </c>
      <c r="BE666" s="229">
        <v>1</v>
      </c>
      <c r="BF666" s="229">
        <v>1</v>
      </c>
      <c r="BG666" s="229">
        <v>1</v>
      </c>
      <c r="BH666" s="229">
        <v>1</v>
      </c>
      <c r="BI666" s="229">
        <v>1</v>
      </c>
      <c r="BJ666" s="127" t="str">
        <f>ADDRESS(ROW(),COLUMN(),4)</f>
        <v>BJ666</v>
      </c>
    </row>
  </sheetData>
  <mergeCells count="37">
    <mergeCell ref="U206:V206"/>
    <mergeCell ref="BB99:BH99"/>
    <mergeCell ref="U100:V100"/>
    <mergeCell ref="BB119:BH120"/>
    <mergeCell ref="U130:V130"/>
    <mergeCell ref="U152:V152"/>
    <mergeCell ref="U179:V179"/>
    <mergeCell ref="AR60:AT60"/>
    <mergeCell ref="BB61:BH61"/>
    <mergeCell ref="BB62:BC63"/>
    <mergeCell ref="U69:V69"/>
    <mergeCell ref="BB74:BH75"/>
    <mergeCell ref="BB98:BH98"/>
    <mergeCell ref="BB32:BH32"/>
    <mergeCell ref="L33:P34"/>
    <mergeCell ref="BB34:BH35"/>
    <mergeCell ref="U35:V35"/>
    <mergeCell ref="BB36:BH36"/>
    <mergeCell ref="B37:B38"/>
    <mergeCell ref="BB25:BH25"/>
    <mergeCell ref="BB26:BB27"/>
    <mergeCell ref="BC26:BH27"/>
    <mergeCell ref="C28:F28"/>
    <mergeCell ref="BB28:BB29"/>
    <mergeCell ref="BC28:BH29"/>
    <mergeCell ref="B8:I8"/>
    <mergeCell ref="L8:P9"/>
    <mergeCell ref="U8:V8"/>
    <mergeCell ref="C9:I9"/>
    <mergeCell ref="BC17:BH18"/>
    <mergeCell ref="BC20:BH21"/>
    <mergeCell ref="R2:R3"/>
    <mergeCell ref="S2:U3"/>
    <mergeCell ref="V4:W4"/>
    <mergeCell ref="BB5:BH7"/>
    <mergeCell ref="B6:I7"/>
    <mergeCell ref="AB7:AD7"/>
  </mergeCells>
  <conditionalFormatting sqref="AB8:AB661">
    <cfRule type="expression" dxfId="0" priority="1">
      <formula>AND(AB8&lt;&gt;"",AB8&lt;&gt;"OK")</formula>
    </cfRule>
  </conditionalFormatting>
  <hyperlinks>
    <hyperlink ref="AR57" r:id="rId1" xr:uid="{88006106-33C4-444E-8635-D39C66E34675}"/>
    <hyperlink ref="BC110" r:id="rId2" xr:uid="{71932B82-BB90-4F50-BE52-FA9FB60A3937}"/>
  </hyperlinks>
  <pageMargins left="0.7" right="0.7" top="0.75" bottom="0.75" header="0.3" footer="0.3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2789C-D762-4F7C-8F7C-8C49C4626541}">
  <dimension ref="A1:Q401"/>
  <sheetViews>
    <sheetView workbookViewId="0">
      <selection activeCell="E318" sqref="E318"/>
    </sheetView>
  </sheetViews>
  <sheetFormatPr baseColWidth="10" defaultColWidth="10.28515625" defaultRowHeight="15" x14ac:dyDescent="0.25"/>
  <cols>
    <col min="1" max="1" width="7.7109375" style="91" customWidth="1"/>
    <col min="2" max="2" width="22.85546875" style="91" customWidth="1"/>
    <col min="3" max="3" width="32" style="91" customWidth="1"/>
    <col min="4" max="4" width="43.42578125" style="91" customWidth="1"/>
    <col min="5" max="5" width="26.85546875" style="91" customWidth="1"/>
    <col min="6" max="6" width="20.5703125" style="91" customWidth="1"/>
    <col min="7" max="7" width="18.28515625" style="91" customWidth="1"/>
    <col min="8" max="8" width="3.42578125" style="91" customWidth="1"/>
    <col min="9" max="12" width="20.140625" style="91" customWidth="1"/>
    <col min="13" max="13" width="43" style="91" customWidth="1"/>
    <col min="14" max="16384" width="10.28515625" style="91"/>
  </cols>
  <sheetData>
    <row r="1" spans="1:13" ht="19.5" x14ac:dyDescent="0.25">
      <c r="A1" s="1"/>
      <c r="B1" s="2" t="s">
        <v>187</v>
      </c>
      <c r="C1" s="3"/>
      <c r="D1" s="3"/>
      <c r="E1" s="4"/>
      <c r="F1" s="4"/>
      <c r="G1" s="4"/>
      <c r="H1" s="1"/>
      <c r="I1" s="1"/>
      <c r="J1" s="1"/>
      <c r="K1" s="1"/>
      <c r="L1" s="1"/>
    </row>
    <row r="2" spans="1:13" ht="15.75" x14ac:dyDescent="0.25">
      <c r="A2" s="1"/>
      <c r="B2" s="11" t="s">
        <v>188</v>
      </c>
      <c r="C2" s="12"/>
      <c r="D2" s="12"/>
      <c r="E2" s="12"/>
      <c r="F2" s="12"/>
      <c r="G2" s="12"/>
      <c r="H2" s="1"/>
      <c r="I2" s="227" t="s">
        <v>596</v>
      </c>
      <c r="J2" s="92"/>
      <c r="K2" s="92"/>
      <c r="L2" s="92"/>
    </row>
    <row r="3" spans="1:13" ht="15.75" x14ac:dyDescent="0.25">
      <c r="A3" s="1"/>
      <c r="B3" s="11" t="s">
        <v>7</v>
      </c>
      <c r="C3" s="12"/>
      <c r="D3" s="12"/>
      <c r="E3" s="12"/>
      <c r="F3" s="12"/>
      <c r="G3" s="12"/>
      <c r="H3" s="1"/>
      <c r="J3" s="92"/>
      <c r="K3" s="92"/>
      <c r="L3" s="92"/>
    </row>
    <row r="4" spans="1:13" ht="15.75" customHeight="1" x14ac:dyDescent="0.25">
      <c r="A4" s="1"/>
      <c r="B4" s="11" t="s">
        <v>11</v>
      </c>
      <c r="C4" s="12"/>
      <c r="D4" s="12"/>
      <c r="E4" s="12"/>
      <c r="F4" s="12"/>
      <c r="G4" s="12"/>
      <c r="H4" s="1"/>
      <c r="I4" s="492" t="s">
        <v>189</v>
      </c>
      <c r="J4" s="1"/>
      <c r="K4" s="1"/>
      <c r="L4" s="1"/>
      <c r="M4" s="494" t="s">
        <v>190</v>
      </c>
    </row>
    <row r="5" spans="1:13" ht="15.75" customHeight="1" x14ac:dyDescent="0.25">
      <c r="A5" s="1"/>
      <c r="B5" s="22" t="s">
        <v>16</v>
      </c>
      <c r="C5" s="22"/>
      <c r="D5" s="22"/>
      <c r="E5" s="22"/>
      <c r="F5" s="22"/>
      <c r="G5" s="22"/>
      <c r="H5" s="1"/>
      <c r="I5" s="492"/>
      <c r="J5" s="1"/>
      <c r="K5" s="1"/>
      <c r="L5" s="1"/>
      <c r="M5" s="495"/>
    </row>
    <row r="6" spans="1:13" ht="16.5" thickBot="1" x14ac:dyDescent="0.3">
      <c r="A6" s="1"/>
      <c r="B6" s="1" t="s">
        <v>20</v>
      </c>
      <c r="C6" s="28"/>
      <c r="D6" s="93"/>
      <c r="E6" s="1"/>
      <c r="F6" s="93"/>
      <c r="G6" s="1"/>
      <c r="H6" s="1"/>
      <c r="I6" s="13" t="s">
        <v>3</v>
      </c>
      <c r="J6" s="64" t="s">
        <v>368</v>
      </c>
      <c r="K6" s="65" t="s">
        <v>446</v>
      </c>
      <c r="L6" s="65" t="s">
        <v>458</v>
      </c>
      <c r="M6" s="94" t="s">
        <v>191</v>
      </c>
    </row>
    <row r="7" spans="1:13" ht="20.100000000000001" customHeight="1" x14ac:dyDescent="0.25">
      <c r="A7" s="1"/>
      <c r="B7" s="95" t="s">
        <v>31</v>
      </c>
      <c r="C7" s="32" t="s">
        <v>184</v>
      </c>
      <c r="D7" s="32"/>
      <c r="E7" s="493" t="s">
        <v>4</v>
      </c>
      <c r="F7" s="493"/>
      <c r="G7" s="96" t="s">
        <v>185</v>
      </c>
      <c r="H7" s="1"/>
      <c r="I7" s="15" t="s">
        <v>323</v>
      </c>
      <c r="J7" s="64" t="s">
        <v>49</v>
      </c>
      <c r="K7" s="65" t="s">
        <v>447</v>
      </c>
      <c r="L7" s="65" t="s">
        <v>459</v>
      </c>
      <c r="M7" s="97" t="s">
        <v>192</v>
      </c>
    </row>
    <row r="8" spans="1:13" ht="20.100000000000001" customHeight="1" x14ac:dyDescent="0.25">
      <c r="A8" s="1"/>
      <c r="B8" s="98" t="s">
        <v>35</v>
      </c>
      <c r="C8" s="99" t="s">
        <v>512</v>
      </c>
      <c r="D8" s="100">
        <v>100</v>
      </c>
      <c r="E8" s="101" t="s">
        <v>513</v>
      </c>
      <c r="F8" s="102">
        <v>100</v>
      </c>
      <c r="G8" s="103" t="s">
        <v>35</v>
      </c>
      <c r="H8" s="1"/>
      <c r="I8" s="21" t="s">
        <v>272</v>
      </c>
      <c r="J8" s="64" t="s">
        <v>439</v>
      </c>
      <c r="K8" s="65" t="s">
        <v>448</v>
      </c>
      <c r="L8" s="65" t="s">
        <v>460</v>
      </c>
      <c r="M8" s="97" t="s">
        <v>193</v>
      </c>
    </row>
    <row r="9" spans="1:13" ht="20.100000000000001" customHeight="1" x14ac:dyDescent="0.25">
      <c r="A9" s="1"/>
      <c r="B9" s="98" t="s">
        <v>37</v>
      </c>
      <c r="C9" s="104">
        <f>E12</f>
        <v>0</v>
      </c>
      <c r="D9" s="105">
        <f>F12</f>
        <v>0</v>
      </c>
      <c r="E9" s="106" t="s">
        <v>515</v>
      </c>
      <c r="F9" s="107">
        <v>16</v>
      </c>
      <c r="G9" s="108" t="s">
        <v>8</v>
      </c>
      <c r="H9" s="1"/>
      <c r="I9" s="26" t="s">
        <v>469</v>
      </c>
      <c r="J9" s="64" t="s">
        <v>52</v>
      </c>
      <c r="K9" s="65" t="s">
        <v>449</v>
      </c>
      <c r="L9" s="65" t="s">
        <v>461</v>
      </c>
      <c r="M9" s="97" t="s">
        <v>194</v>
      </c>
    </row>
    <row r="10" spans="1:13" ht="20.100000000000001" customHeight="1" x14ac:dyDescent="0.25">
      <c r="A10" s="1"/>
      <c r="B10" s="222"/>
      <c r="C10" s="224" t="s">
        <v>578</v>
      </c>
      <c r="D10" s="218" t="str">
        <f>IF(AND(COUNTIF(D12:D18,"*~**")=0,COUNTIF(D12:D18,"*~?*")=0),"",IF(COUNTIF(D12:D18,"*~**")&gt;0,COUNTIF(D12:D18,"*~**")&amp;" allergène"&amp;IF(COUNTIF(D12:D18,"*~**")&gt;1,"s","")&amp;" repéré"&amp;IF(COUNTIF(D12:D18,"*~**")&gt;1,"s","")&amp;" par *","")&amp;IF(AND(COUNTIF(D12:D18,"*~**")&gt;0,COUNTIF(D12:D18,"*~?*")&gt;0)," | ","")&amp;IF(COUNTIF(D12:D18,"*~?*")&gt;0,COUNTIF(D12:D18,"*~?*")&amp;" produit"&amp;IF(COUNTIF(D12:D18,"*~?*")&gt;1,"s","")&amp;" à vérifier par ?",""))</f>
        <v>1 produit à vérifier par ?</v>
      </c>
      <c r="E10" s="225"/>
      <c r="F10" s="226"/>
      <c r="G10" s="217"/>
      <c r="H10" s="1"/>
      <c r="I10" s="26" t="s">
        <v>470</v>
      </c>
      <c r="J10" s="64" t="s">
        <v>440</v>
      </c>
      <c r="K10" s="65" t="s">
        <v>454</v>
      </c>
      <c r="L10" s="65" t="s">
        <v>462</v>
      </c>
    </row>
    <row r="11" spans="1:13" ht="20.100000000000001" customHeight="1" x14ac:dyDescent="0.25">
      <c r="A11" s="1"/>
      <c r="B11" s="220" t="s">
        <v>38</v>
      </c>
      <c r="C11" s="191" t="s">
        <v>39</v>
      </c>
      <c r="D11" s="191" t="s">
        <v>525</v>
      </c>
      <c r="E11" s="191" t="s">
        <v>40</v>
      </c>
      <c r="F11" s="191" t="s">
        <v>41</v>
      </c>
      <c r="G11" s="221" t="s">
        <v>42</v>
      </c>
      <c r="H11" s="1"/>
      <c r="I11" s="26" t="s">
        <v>471</v>
      </c>
      <c r="J11" s="64" t="s">
        <v>441</v>
      </c>
      <c r="K11" s="65" t="s">
        <v>455</v>
      </c>
      <c r="L11" s="65"/>
      <c r="M11" s="109" t="s">
        <v>195</v>
      </c>
    </row>
    <row r="12" spans="1:13" ht="20.100000000000001" customHeight="1" x14ac:dyDescent="0.25">
      <c r="A12" s="1"/>
      <c r="B12" s="186" t="s">
        <v>43</v>
      </c>
      <c r="C12" s="168" t="s">
        <v>524</v>
      </c>
      <c r="D12" s="58" t="s">
        <v>186</v>
      </c>
      <c r="E12" s="59"/>
      <c r="F12" s="79"/>
      <c r="G12" s="60"/>
      <c r="H12" s="1"/>
      <c r="I12" s="51" t="s">
        <v>0</v>
      </c>
      <c r="J12" s="64" t="s">
        <v>442</v>
      </c>
      <c r="K12" s="65" t="s">
        <v>456</v>
      </c>
      <c r="L12" s="66" t="s">
        <v>463</v>
      </c>
      <c r="M12" s="97" t="s">
        <v>196</v>
      </c>
    </row>
    <row r="13" spans="1:13" ht="20.100000000000001" customHeight="1" x14ac:dyDescent="0.25">
      <c r="A13" s="1"/>
      <c r="B13" s="186" t="str" cm="1">
        <f t="array" ref="B13">IF(ISBLANK(F13),"","L"&amp;TEXT(--RIGHT(LOOKUP(2,1/(B12:B12&lt;&gt;""),B12:B12),3)+1,"000"))</f>
        <v/>
      </c>
      <c r="C13" s="110"/>
      <c r="D13" s="62"/>
      <c r="E13" s="63"/>
      <c r="F13" s="77"/>
      <c r="G13" s="60"/>
      <c r="H13" s="1"/>
      <c r="I13" s="55" t="s">
        <v>314</v>
      </c>
      <c r="J13" s="64" t="s">
        <v>443</v>
      </c>
      <c r="K13" s="65" t="s">
        <v>457</v>
      </c>
      <c r="L13" s="66" t="s">
        <v>464</v>
      </c>
      <c r="M13" s="97" t="s">
        <v>197</v>
      </c>
    </row>
    <row r="14" spans="1:13" ht="20.100000000000001" customHeight="1" x14ac:dyDescent="0.25">
      <c r="A14" s="1"/>
      <c r="B14" s="186" t="str" cm="1">
        <f t="array" ref="B14">IF(ISBLANK(F14),"","L"&amp;TEXT(--RIGHT(LOOKUP(2,1/(B12:B13&lt;&gt;""),B12:B13),3)+1,"000"))</f>
        <v/>
      </c>
      <c r="C14" s="61"/>
      <c r="D14" s="62"/>
      <c r="E14" s="63"/>
      <c r="F14" s="77"/>
      <c r="G14" s="60"/>
      <c r="H14" s="1"/>
      <c r="I14" s="55" t="s">
        <v>312</v>
      </c>
      <c r="J14" s="64" t="s">
        <v>367</v>
      </c>
      <c r="K14" s="65" t="s">
        <v>450</v>
      </c>
      <c r="L14" s="66" t="s">
        <v>465</v>
      </c>
      <c r="M14" s="97" t="s">
        <v>198</v>
      </c>
    </row>
    <row r="15" spans="1:13" ht="20.100000000000001" customHeight="1" x14ac:dyDescent="0.25">
      <c r="A15" s="1"/>
      <c r="B15" s="186" t="str" cm="1">
        <f t="array" ref="B15">IF(ISBLANK(F15),"","L"&amp;TEXT(--RIGHT(LOOKUP(2,1/(B12:B14&lt;&gt;""),B12:B14),3)+1,"000"))</f>
        <v/>
      </c>
      <c r="C15" s="61"/>
      <c r="D15" s="111"/>
      <c r="E15" s="63"/>
      <c r="F15" s="77"/>
      <c r="G15" s="60"/>
      <c r="H15" s="1"/>
      <c r="I15" s="55" t="s">
        <v>311</v>
      </c>
      <c r="J15" s="65" t="s">
        <v>444</v>
      </c>
      <c r="K15" s="65" t="s">
        <v>451</v>
      </c>
      <c r="L15" s="66" t="s">
        <v>466</v>
      </c>
      <c r="M15" s="97" t="s">
        <v>199</v>
      </c>
    </row>
    <row r="16" spans="1:13" ht="20.100000000000001" customHeight="1" x14ac:dyDescent="0.25">
      <c r="A16" s="1"/>
      <c r="B16" s="186" t="str" cm="1">
        <f t="array" ref="B16">IF(ISBLANK(F16),"","L"&amp;TEXT(--RIGHT(LOOKUP(2,1/(B12:B15&lt;&gt;""),B12:B15),3)+1,"000"))</f>
        <v/>
      </c>
      <c r="C16" s="61"/>
      <c r="D16" s="62"/>
      <c r="E16" s="63"/>
      <c r="F16" s="77"/>
      <c r="G16" s="60"/>
      <c r="H16" s="1"/>
      <c r="I16" s="64" t="s">
        <v>318</v>
      </c>
      <c r="J16" s="60" t="s">
        <v>62</v>
      </c>
      <c r="K16" s="65" t="s">
        <v>452</v>
      </c>
      <c r="L16" s="66" t="s">
        <v>467</v>
      </c>
      <c r="M16" s="97" t="s">
        <v>200</v>
      </c>
    </row>
    <row r="17" spans="1:13" ht="20.100000000000001" customHeight="1" x14ac:dyDescent="0.25">
      <c r="A17" s="1"/>
      <c r="B17" s="186" t="str" cm="1">
        <f t="array" ref="B17">IF(ISBLANK(F17),"","L"&amp;TEXT(--RIGHT(LOOKUP(2,1/(B12:B16&lt;&gt;""),B12:B16),3)+1,"000"))</f>
        <v/>
      </c>
      <c r="C17" s="166" t="s">
        <v>438</v>
      </c>
      <c r="D17" s="62" t="s">
        <v>436</v>
      </c>
      <c r="E17" s="63"/>
      <c r="F17" s="80"/>
      <c r="G17" s="81"/>
      <c r="H17" s="1"/>
      <c r="I17" s="64" t="s">
        <v>316</v>
      </c>
      <c r="J17" s="65" t="s">
        <v>445</v>
      </c>
      <c r="K17" s="65" t="s">
        <v>453</v>
      </c>
      <c r="L17" s="66" t="s">
        <v>468</v>
      </c>
      <c r="M17" s="113"/>
    </row>
    <row r="18" spans="1:13" ht="20.100000000000001" customHeight="1" thickBot="1" x14ac:dyDescent="0.3">
      <c r="A18" s="1"/>
      <c r="B18" s="70" t="s">
        <v>571</v>
      </c>
      <c r="C18" s="112" t="s">
        <v>63</v>
      </c>
      <c r="D18" s="72"/>
      <c r="E18" s="72"/>
      <c r="F18" s="72"/>
      <c r="G18" s="73" t="s">
        <v>64</v>
      </c>
      <c r="H18" s="1"/>
      <c r="I18" s="1"/>
      <c r="J18" s="1"/>
      <c r="K18" s="1"/>
      <c r="L18" s="1"/>
      <c r="M18" s="109" t="s">
        <v>201</v>
      </c>
    </row>
    <row r="19" spans="1:13" ht="20.100000000000001" customHeight="1" thickBot="1" x14ac:dyDescent="0.3">
      <c r="A19" s="1"/>
      <c r="B19" s="1"/>
      <c r="C19" s="77"/>
      <c r="D19" s="77"/>
      <c r="E19" s="77"/>
      <c r="F19" s="77"/>
      <c r="G19" s="1"/>
      <c r="H19" s="1"/>
      <c r="M19" s="97" t="s">
        <v>202</v>
      </c>
    </row>
    <row r="20" spans="1:13" ht="20.100000000000001" customHeight="1" x14ac:dyDescent="0.25">
      <c r="A20" s="1"/>
      <c r="B20" s="95" t="s">
        <v>31</v>
      </c>
      <c r="C20" s="32" t="s">
        <v>184</v>
      </c>
      <c r="D20" s="32"/>
      <c r="E20" s="493" t="s">
        <v>4</v>
      </c>
      <c r="F20" s="493"/>
      <c r="G20" s="96" t="s">
        <v>185</v>
      </c>
      <c r="H20" s="1"/>
      <c r="I20" s="13" t="s">
        <v>3</v>
      </c>
      <c r="J20" s="492" t="s">
        <v>189</v>
      </c>
      <c r="M20" s="97" t="s">
        <v>203</v>
      </c>
    </row>
    <row r="21" spans="1:13" ht="20.100000000000001" customHeight="1" x14ac:dyDescent="0.25">
      <c r="A21" s="1"/>
      <c r="B21" s="98" t="s">
        <v>35</v>
      </c>
      <c r="C21" s="99" t="s">
        <v>512</v>
      </c>
      <c r="D21" s="100">
        <v>100</v>
      </c>
      <c r="E21" s="101" t="s">
        <v>513</v>
      </c>
      <c r="F21" s="102">
        <v>100</v>
      </c>
      <c r="G21" s="103" t="s">
        <v>35</v>
      </c>
      <c r="H21" s="1"/>
      <c r="I21" s="15" t="s">
        <v>323</v>
      </c>
      <c r="J21" s="492"/>
      <c r="M21" s="97" t="s">
        <v>204</v>
      </c>
    </row>
    <row r="22" spans="1:13" ht="20.100000000000001" customHeight="1" x14ac:dyDescent="0.25">
      <c r="A22" s="1"/>
      <c r="B22" s="98" t="s">
        <v>37</v>
      </c>
      <c r="C22" s="104">
        <f>E25</f>
        <v>0</v>
      </c>
      <c r="D22" s="105">
        <f>F25</f>
        <v>0</v>
      </c>
      <c r="E22" s="106" t="s">
        <v>515</v>
      </c>
      <c r="F22" s="107">
        <v>16</v>
      </c>
      <c r="G22" s="108" t="s">
        <v>8</v>
      </c>
      <c r="H22" s="1"/>
      <c r="I22" s="21" t="s">
        <v>272</v>
      </c>
      <c r="J22" s="64" t="s">
        <v>440</v>
      </c>
      <c r="K22" s="65" t="s">
        <v>456</v>
      </c>
      <c r="M22" s="97" t="s">
        <v>205</v>
      </c>
    </row>
    <row r="23" spans="1:13" ht="20.100000000000001" customHeight="1" x14ac:dyDescent="0.25">
      <c r="A23" s="1"/>
      <c r="B23" s="222"/>
      <c r="C23" s="224" t="s">
        <v>590</v>
      </c>
      <c r="D23" s="218" t="str">
        <f>IF(AND(COUNTIF(D25:D36,"*~**")=0,COUNTIF(D25:D36,"*~?*")=0),"",IF(COUNTIF(D25:D36,"*~**")&gt;0,COUNTIF(D25:D36,"*~**")&amp;" allergène"&amp;IF(COUNTIF(D25:D36,"*~**")&gt;1,"s","")&amp;" repéré"&amp;IF(COUNTIF(D25:D36,"*~**")&gt;1,"s","")&amp;" par *","")&amp;IF(AND(COUNTIF(D25:D36,"*~**")&gt;0,COUNTIF(D25:D36,"*~?*")&gt;0)," | ","")&amp;IF(COUNTIF(D25:D36,"*~?*")&gt;0,COUNTIF(D25:D36,"*~?*")&amp;" produit"&amp;IF(COUNTIF(D25:D36,"*~?*")&gt;1,"s","")&amp;" à vérifier par ?",""))</f>
        <v>1 produit à vérifier par ?</v>
      </c>
      <c r="E23" s="225"/>
      <c r="F23" s="226"/>
      <c r="G23" s="217"/>
      <c r="H23" s="1"/>
      <c r="I23" s="26" t="s">
        <v>469</v>
      </c>
      <c r="J23" s="64" t="s">
        <v>441</v>
      </c>
      <c r="K23" s="65" t="s">
        <v>457</v>
      </c>
      <c r="M23" s="97" t="s">
        <v>206</v>
      </c>
    </row>
    <row r="24" spans="1:13" ht="20.100000000000001" customHeight="1" x14ac:dyDescent="0.25">
      <c r="A24" s="1"/>
      <c r="B24" s="220" t="s">
        <v>38</v>
      </c>
      <c r="C24" s="191" t="s">
        <v>39</v>
      </c>
      <c r="D24" s="191" t="s">
        <v>525</v>
      </c>
      <c r="E24" s="191" t="s">
        <v>40</v>
      </c>
      <c r="F24" s="191" t="s">
        <v>41</v>
      </c>
      <c r="G24" s="221" t="s">
        <v>42</v>
      </c>
      <c r="H24" s="1"/>
      <c r="I24" s="26" t="s">
        <v>470</v>
      </c>
      <c r="J24" s="64" t="s">
        <v>442</v>
      </c>
      <c r="K24" s="65" t="s">
        <v>450</v>
      </c>
      <c r="M24" s="97" t="s">
        <v>207</v>
      </c>
    </row>
    <row r="25" spans="1:13" ht="20.100000000000001" customHeight="1" x14ac:dyDescent="0.25">
      <c r="A25" s="1"/>
      <c r="B25" s="186" t="s">
        <v>43</v>
      </c>
      <c r="C25" s="168" t="s">
        <v>524</v>
      </c>
      <c r="D25" s="58" t="s">
        <v>186</v>
      </c>
      <c r="E25" s="59"/>
      <c r="F25" s="79"/>
      <c r="G25" s="60"/>
      <c r="H25" s="1"/>
      <c r="I25" s="26" t="s">
        <v>471</v>
      </c>
      <c r="J25" s="64" t="s">
        <v>443</v>
      </c>
      <c r="K25" s="65" t="s">
        <v>451</v>
      </c>
      <c r="M25" s="97" t="s">
        <v>208</v>
      </c>
    </row>
    <row r="26" spans="1:13" ht="20.100000000000001" customHeight="1" x14ac:dyDescent="0.25">
      <c r="A26" s="1"/>
      <c r="B26" s="186" t="str" cm="1">
        <f t="array" ref="B26">IF(ISBLANK(F26),"","L"&amp;TEXT(--RIGHT(LOOKUP(2,1/(B25:B25&lt;&gt;""),B25:B25),3)+1,"000"))</f>
        <v/>
      </c>
      <c r="C26" s="110"/>
      <c r="D26" s="62"/>
      <c r="E26" s="63"/>
      <c r="F26" s="77"/>
      <c r="G26" s="60"/>
      <c r="H26" s="1"/>
      <c r="I26" s="51" t="s">
        <v>0</v>
      </c>
      <c r="J26" s="64" t="s">
        <v>367</v>
      </c>
      <c r="K26" s="65" t="s">
        <v>452</v>
      </c>
      <c r="M26" s="97" t="s">
        <v>209</v>
      </c>
    </row>
    <row r="27" spans="1:13" ht="20.100000000000001" customHeight="1" x14ac:dyDescent="0.25">
      <c r="A27" s="1"/>
      <c r="B27" s="186" t="str" cm="1">
        <f t="array" ref="B27">IF(ISBLANK(F27),"","L"&amp;TEXT(--RIGHT(LOOKUP(2,1/(B25:B26&lt;&gt;""),B25:B26),3)+1,"000"))</f>
        <v/>
      </c>
      <c r="C27" s="61"/>
      <c r="D27" s="62"/>
      <c r="E27" s="63"/>
      <c r="F27" s="77"/>
      <c r="G27" s="60"/>
      <c r="H27" s="1"/>
      <c r="I27" s="55" t="s">
        <v>314</v>
      </c>
      <c r="J27" s="65" t="s">
        <v>444</v>
      </c>
      <c r="K27" s="65" t="s">
        <v>453</v>
      </c>
    </row>
    <row r="28" spans="1:13" ht="20.100000000000001" customHeight="1" x14ac:dyDescent="0.25">
      <c r="A28" s="1"/>
      <c r="B28" s="186" t="str" cm="1">
        <f t="array" ref="B28">IF(ISBLANK(F28),"","L"&amp;TEXT(--RIGHT(LOOKUP(2,1/(B25:B27&lt;&gt;""),B25:B27),3)+1,"000"))</f>
        <v/>
      </c>
      <c r="C28" s="61"/>
      <c r="D28" s="111"/>
      <c r="E28" s="63"/>
      <c r="F28" s="77"/>
      <c r="G28" s="60"/>
      <c r="H28" s="1"/>
      <c r="I28" s="55" t="s">
        <v>312</v>
      </c>
      <c r="J28" s="60" t="s">
        <v>62</v>
      </c>
      <c r="K28" s="65" t="s">
        <v>458</v>
      </c>
      <c r="M28" s="109" t="s">
        <v>210</v>
      </c>
    </row>
    <row r="29" spans="1:13" ht="20.100000000000001" customHeight="1" x14ac:dyDescent="0.25">
      <c r="A29" s="1"/>
      <c r="B29" s="186" t="str" cm="1">
        <f t="array" ref="B29">IF(ISBLANK(F29),"","L"&amp;TEXT(--RIGHT(LOOKUP(2,1/(B25:B28&lt;&gt;""),B25:B28),3)+1,"000"))</f>
        <v/>
      </c>
      <c r="C29" s="61"/>
      <c r="D29" s="62"/>
      <c r="E29" s="63"/>
      <c r="F29" s="77"/>
      <c r="G29" s="60"/>
      <c r="H29" s="1"/>
      <c r="I29" s="55" t="s">
        <v>311</v>
      </c>
      <c r="J29" s="65" t="s">
        <v>445</v>
      </c>
      <c r="K29" s="65" t="s">
        <v>459</v>
      </c>
      <c r="M29" s="97" t="s">
        <v>211</v>
      </c>
    </row>
    <row r="30" spans="1:13" ht="20.100000000000001" customHeight="1" x14ac:dyDescent="0.25">
      <c r="A30" s="1"/>
      <c r="B30" s="186" t="str" cm="1">
        <f t="array" ref="B30">IF(ISBLANK(F30),"","L"&amp;TEXT(--RIGHT(LOOKUP(2,1/(B25:B29&lt;&gt;""),B25:B29),3)+1,"000"))</f>
        <v/>
      </c>
      <c r="C30" s="61"/>
      <c r="D30" s="62"/>
      <c r="E30" s="63"/>
      <c r="F30" s="77"/>
      <c r="G30" s="60"/>
      <c r="H30" s="1"/>
      <c r="I30" s="64" t="s">
        <v>318</v>
      </c>
      <c r="J30" s="65" t="s">
        <v>446</v>
      </c>
      <c r="K30" s="65" t="s">
        <v>460</v>
      </c>
      <c r="M30" s="97" t="s">
        <v>212</v>
      </c>
    </row>
    <row r="31" spans="1:13" ht="20.100000000000001" customHeight="1" x14ac:dyDescent="0.25">
      <c r="A31" s="1"/>
      <c r="B31" s="186" t="str" cm="1">
        <f t="array" ref="B31">IF(ISBLANK(F31),"","L"&amp;TEXT(--RIGHT(LOOKUP(2,1/(B25:B30&lt;&gt;""),B25:B30),3)+1,"000"))</f>
        <v/>
      </c>
      <c r="C31" s="61"/>
      <c r="D31" s="62"/>
      <c r="E31" s="63"/>
      <c r="F31" s="77"/>
      <c r="G31" s="60"/>
      <c r="H31" s="1"/>
      <c r="I31" s="64" t="s">
        <v>316</v>
      </c>
      <c r="J31" s="65" t="s">
        <v>447</v>
      </c>
      <c r="K31" s="65" t="s">
        <v>461</v>
      </c>
      <c r="M31" s="97" t="s">
        <v>213</v>
      </c>
    </row>
    <row r="32" spans="1:13" ht="20.100000000000001" customHeight="1" x14ac:dyDescent="0.25">
      <c r="A32" s="1"/>
      <c r="B32" s="186" t="str" cm="1">
        <f t="array" ref="B32">IF(ISBLANK(F32),"","L"&amp;TEXT(--RIGHT(LOOKUP(2,1/(B25:B31&lt;&gt;""),B25:B31),3)+1,"000"))</f>
        <v/>
      </c>
      <c r="C32" s="61"/>
      <c r="D32" s="62"/>
      <c r="E32" s="63"/>
      <c r="F32" s="77"/>
      <c r="G32" s="60"/>
      <c r="H32" s="1"/>
      <c r="I32" s="64" t="s">
        <v>368</v>
      </c>
      <c r="J32" s="65" t="s">
        <v>448</v>
      </c>
      <c r="K32" s="65" t="s">
        <v>462</v>
      </c>
      <c r="M32" s="97" t="s">
        <v>214</v>
      </c>
    </row>
    <row r="33" spans="1:13" ht="20.100000000000001" customHeight="1" x14ac:dyDescent="0.25">
      <c r="A33" s="1"/>
      <c r="B33" s="186" t="str" cm="1">
        <f t="array" ref="B33">IF(ISBLANK(F33),"","L"&amp;TEXT(--RIGHT(LOOKUP(2,1/(B25:B32&lt;&gt;""),B25:B32),3)+1,"000"))</f>
        <v/>
      </c>
      <c r="C33" s="110"/>
      <c r="D33" s="62"/>
      <c r="E33" s="63"/>
      <c r="F33" s="77"/>
      <c r="G33" s="60"/>
      <c r="H33" s="1"/>
      <c r="I33" s="64" t="s">
        <v>49</v>
      </c>
      <c r="J33" s="65" t="s">
        <v>449</v>
      </c>
      <c r="K33" s="66" t="s">
        <v>463</v>
      </c>
      <c r="L33" s="66" t="s">
        <v>466</v>
      </c>
      <c r="M33" s="97" t="s">
        <v>215</v>
      </c>
    </row>
    <row r="34" spans="1:13" ht="20.100000000000001" customHeight="1" x14ac:dyDescent="0.25">
      <c r="A34" s="1"/>
      <c r="B34" s="186" t="str" cm="1">
        <f t="array" ref="B34">IF(ISBLANK(F34),"","L"&amp;TEXT(--RIGHT(LOOKUP(2,1/(B25:B33&lt;&gt;""),B25:B33),3)+1,"000"))</f>
        <v/>
      </c>
      <c r="C34" s="110"/>
      <c r="D34" s="62"/>
      <c r="E34" s="63"/>
      <c r="F34" s="77"/>
      <c r="G34" s="60"/>
      <c r="H34" s="1"/>
      <c r="I34" s="64" t="s">
        <v>439</v>
      </c>
      <c r="J34" s="65" t="s">
        <v>454</v>
      </c>
      <c r="K34" s="66" t="s">
        <v>464</v>
      </c>
      <c r="L34" s="66" t="s">
        <v>467</v>
      </c>
      <c r="M34" s="97" t="s">
        <v>216</v>
      </c>
    </row>
    <row r="35" spans="1:13" ht="20.100000000000001" customHeight="1" x14ac:dyDescent="0.25">
      <c r="A35" s="1"/>
      <c r="B35" s="186" t="str" cm="1">
        <f t="array" ref="B35">IF(ISBLANK(F35),"","L"&amp;TEXT(--RIGHT(LOOKUP(2,1/(B25:B34&lt;&gt;""),B25:B34),3)+1,"000"))</f>
        <v/>
      </c>
      <c r="C35" s="166" t="s">
        <v>570</v>
      </c>
      <c r="D35" s="62" t="s">
        <v>436</v>
      </c>
      <c r="E35" s="63"/>
      <c r="F35" s="80"/>
      <c r="G35" s="81"/>
      <c r="H35" s="1"/>
      <c r="I35" s="64" t="s">
        <v>52</v>
      </c>
      <c r="J35" s="65" t="s">
        <v>455</v>
      </c>
      <c r="K35" s="66" t="s">
        <v>465</v>
      </c>
      <c r="L35" s="66" t="s">
        <v>468</v>
      </c>
      <c r="M35" s="97" t="s">
        <v>217</v>
      </c>
    </row>
    <row r="36" spans="1:13" ht="20.100000000000001" customHeight="1" thickBot="1" x14ac:dyDescent="0.3">
      <c r="A36" s="1"/>
      <c r="B36" s="70" t="s">
        <v>571</v>
      </c>
      <c r="C36" s="112" t="s">
        <v>63</v>
      </c>
      <c r="D36" s="72"/>
      <c r="E36" s="72"/>
      <c r="F36" s="72"/>
      <c r="G36" s="73" t="s">
        <v>64</v>
      </c>
      <c r="H36" s="1"/>
      <c r="M36" s="97" t="s">
        <v>218</v>
      </c>
    </row>
    <row r="37" spans="1:13" ht="20.100000000000001" customHeight="1" thickBot="1" x14ac:dyDescent="0.3">
      <c r="A37" s="1"/>
      <c r="B37" s="1"/>
      <c r="C37" s="77"/>
      <c r="D37" s="77"/>
      <c r="E37" s="77"/>
      <c r="F37" s="77"/>
      <c r="G37" s="1"/>
      <c r="H37" s="1"/>
      <c r="I37" s="13" t="s">
        <v>3</v>
      </c>
      <c r="J37" s="492" t="s">
        <v>189</v>
      </c>
      <c r="M37" s="97" t="s">
        <v>219</v>
      </c>
    </row>
    <row r="38" spans="1:13" ht="20.100000000000001" customHeight="1" x14ac:dyDescent="0.25">
      <c r="A38" s="1"/>
      <c r="B38" s="95" t="s">
        <v>31</v>
      </c>
      <c r="C38" s="32" t="s">
        <v>184</v>
      </c>
      <c r="D38" s="32"/>
      <c r="E38" s="493" t="s">
        <v>4</v>
      </c>
      <c r="F38" s="493"/>
      <c r="G38" s="96" t="s">
        <v>185</v>
      </c>
      <c r="H38" s="1"/>
      <c r="I38" s="15" t="s">
        <v>323</v>
      </c>
      <c r="J38" s="492"/>
      <c r="M38" s="97" t="s">
        <v>220</v>
      </c>
    </row>
    <row r="39" spans="1:13" ht="20.100000000000001" customHeight="1" x14ac:dyDescent="0.25">
      <c r="A39" s="1"/>
      <c r="B39" s="98" t="s">
        <v>35</v>
      </c>
      <c r="C39" s="99" t="s">
        <v>512</v>
      </c>
      <c r="D39" s="100">
        <v>100</v>
      </c>
      <c r="E39" s="101" t="s">
        <v>513</v>
      </c>
      <c r="F39" s="102">
        <v>100</v>
      </c>
      <c r="G39" s="103" t="s">
        <v>35</v>
      </c>
      <c r="H39" s="1"/>
      <c r="I39" s="21" t="s">
        <v>272</v>
      </c>
      <c r="J39" s="65" t="s">
        <v>445</v>
      </c>
    </row>
    <row r="40" spans="1:13" ht="20.100000000000001" customHeight="1" x14ac:dyDescent="0.25">
      <c r="A40" s="1"/>
      <c r="B40" s="98" t="s">
        <v>37</v>
      </c>
      <c r="C40" s="104">
        <f>E43</f>
        <v>0</v>
      </c>
      <c r="D40" s="105">
        <f>F43</f>
        <v>0</v>
      </c>
      <c r="E40" s="106" t="s">
        <v>515</v>
      </c>
      <c r="F40" s="107">
        <v>16</v>
      </c>
      <c r="G40" s="108" t="s">
        <v>8</v>
      </c>
      <c r="H40" s="1"/>
      <c r="I40" s="26" t="s">
        <v>469</v>
      </c>
      <c r="J40" s="65" t="s">
        <v>446</v>
      </c>
      <c r="M40" s="109" t="s">
        <v>221</v>
      </c>
    </row>
    <row r="41" spans="1:13" ht="20.100000000000001" customHeight="1" x14ac:dyDescent="0.25">
      <c r="A41" s="1"/>
      <c r="B41" s="222"/>
      <c r="C41" s="224" t="s">
        <v>588</v>
      </c>
      <c r="D41" s="218" t="str">
        <f>IF(AND(COUNTIF(D43:D59,"*~**")=0,COUNTIF(D43:D59,"*~?*")=0),"",IF(COUNTIF(D43:D59,"*~**")&gt;0,COUNTIF(D43:D59,"*~**")&amp;" allergène"&amp;IF(COUNTIF(D43:D59,"*~**")&gt;1,"s","")&amp;" repéré"&amp;IF(COUNTIF(D43:D59,"*~**")&gt;1,"s","")&amp;" par *","")&amp;IF(AND(COUNTIF(D43:D59,"*~**")&gt;0,COUNTIF(D43:D59,"*~?*")&gt;0)," | ","")&amp;IF(COUNTIF(D43:D59,"*~?*")&gt;0,COUNTIF(D43:D59,"*~?*")&amp;" produit"&amp;IF(COUNTIF(D43:D59,"*~?*")&gt;1,"s","")&amp;" à vérifier par ?",""))</f>
        <v>1 produit à vérifier par ?</v>
      </c>
      <c r="E41" s="225"/>
      <c r="F41" s="226"/>
      <c r="G41" s="217"/>
      <c r="H41" s="1"/>
      <c r="I41" s="26" t="s">
        <v>470</v>
      </c>
      <c r="J41" s="65" t="s">
        <v>447</v>
      </c>
      <c r="M41" s="97" t="s">
        <v>222</v>
      </c>
    </row>
    <row r="42" spans="1:13" ht="20.100000000000001" customHeight="1" x14ac:dyDescent="0.25">
      <c r="A42" s="1"/>
      <c r="B42" s="220" t="s">
        <v>38</v>
      </c>
      <c r="C42" s="191" t="s">
        <v>39</v>
      </c>
      <c r="D42" s="191" t="s">
        <v>525</v>
      </c>
      <c r="E42" s="191" t="s">
        <v>40</v>
      </c>
      <c r="F42" s="191" t="s">
        <v>41</v>
      </c>
      <c r="G42" s="221" t="s">
        <v>42</v>
      </c>
      <c r="H42" s="1"/>
      <c r="I42" s="26" t="s">
        <v>471</v>
      </c>
      <c r="J42" s="65" t="s">
        <v>448</v>
      </c>
      <c r="M42" s="97" t="s">
        <v>223</v>
      </c>
    </row>
    <row r="43" spans="1:13" ht="20.100000000000001" customHeight="1" x14ac:dyDescent="0.25">
      <c r="A43" s="1"/>
      <c r="B43" s="186" t="s">
        <v>43</v>
      </c>
      <c r="C43" s="168" t="s">
        <v>524</v>
      </c>
      <c r="D43" s="58" t="s">
        <v>186</v>
      </c>
      <c r="E43" s="59"/>
      <c r="F43" s="79"/>
      <c r="G43" s="60"/>
      <c r="H43" s="1"/>
      <c r="I43" s="51" t="s">
        <v>0</v>
      </c>
      <c r="J43" s="65" t="s">
        <v>449</v>
      </c>
      <c r="M43" s="97" t="s">
        <v>224</v>
      </c>
    </row>
    <row r="44" spans="1:13" ht="20.100000000000001" customHeight="1" x14ac:dyDescent="0.25">
      <c r="A44" s="1"/>
      <c r="B44" s="186" t="str" cm="1">
        <f t="array" ref="B44">IF(ISBLANK(F44),"","L"&amp;TEXT(--RIGHT(LOOKUP(2,1/(B43:B43&lt;&gt;""),B43:B43),3)+1,"000"))</f>
        <v/>
      </c>
      <c r="C44" s="110"/>
      <c r="D44" s="62"/>
      <c r="E44" s="63"/>
      <c r="F44" s="77"/>
      <c r="G44" s="60"/>
      <c r="H44" s="1"/>
      <c r="I44" s="55" t="s">
        <v>314</v>
      </c>
      <c r="J44" s="65" t="s">
        <v>454</v>
      </c>
      <c r="M44" s="97" t="s">
        <v>225</v>
      </c>
    </row>
    <row r="45" spans="1:13" ht="20.100000000000001" customHeight="1" x14ac:dyDescent="0.25">
      <c r="A45" s="1"/>
      <c r="B45" s="186" t="str" cm="1">
        <f t="array" ref="B45">IF(ISBLANK(F45),"","L"&amp;TEXT(--RIGHT(LOOKUP(2,1/(B43:B44&lt;&gt;""),B43:B44),3)+1,"000"))</f>
        <v/>
      </c>
      <c r="C45" s="61"/>
      <c r="D45" s="62"/>
      <c r="E45" s="63"/>
      <c r="F45" s="77"/>
      <c r="G45" s="60"/>
      <c r="H45" s="1"/>
      <c r="I45" s="55" t="s">
        <v>312</v>
      </c>
      <c r="J45" s="65" t="s">
        <v>455</v>
      </c>
      <c r="M45" s="97" t="s">
        <v>226</v>
      </c>
    </row>
    <row r="46" spans="1:13" ht="20.100000000000001" customHeight="1" x14ac:dyDescent="0.25">
      <c r="A46" s="1"/>
      <c r="B46" s="186" t="str" cm="1">
        <f t="array" ref="B46">IF(ISBLANK(F46),"","L"&amp;TEXT(--RIGHT(LOOKUP(2,1/(B43:B45&lt;&gt;""),B43:B45),3)+1,"000"))</f>
        <v/>
      </c>
      <c r="C46" s="61"/>
      <c r="D46" s="111"/>
      <c r="E46" s="63"/>
      <c r="F46" s="77"/>
      <c r="G46" s="60"/>
      <c r="H46" s="1"/>
      <c r="I46" s="55" t="s">
        <v>311</v>
      </c>
      <c r="J46" s="65" t="s">
        <v>456</v>
      </c>
      <c r="M46" s="97" t="s">
        <v>227</v>
      </c>
    </row>
    <row r="47" spans="1:13" ht="20.100000000000001" customHeight="1" x14ac:dyDescent="0.25">
      <c r="A47" s="1"/>
      <c r="B47" s="186" t="str" cm="1">
        <f t="array" ref="B47">IF(ISBLANK(F47),"","L"&amp;TEXT(--RIGHT(LOOKUP(2,1/(B43:B46&lt;&gt;""),B43:B46),3)+1,"000"))</f>
        <v/>
      </c>
      <c r="C47" s="61"/>
      <c r="D47" s="62"/>
      <c r="E47" s="63"/>
      <c r="F47" s="77"/>
      <c r="G47" s="60"/>
      <c r="H47" s="1"/>
      <c r="I47" s="64" t="s">
        <v>318</v>
      </c>
      <c r="J47" s="65" t="s">
        <v>457</v>
      </c>
    </row>
    <row r="48" spans="1:13" ht="20.100000000000001" customHeight="1" x14ac:dyDescent="0.25">
      <c r="A48" s="1"/>
      <c r="B48" s="186" t="str" cm="1">
        <f t="array" ref="B48">IF(ISBLANK(F48),"","L"&amp;TEXT(--RIGHT(LOOKUP(2,1/(B43:B47&lt;&gt;""),B43:B47),3)+1,"000"))</f>
        <v/>
      </c>
      <c r="C48" s="61"/>
      <c r="D48" s="62"/>
      <c r="E48" s="63"/>
      <c r="F48" s="77"/>
      <c r="G48" s="60"/>
      <c r="H48" s="1"/>
      <c r="I48" s="64" t="s">
        <v>316</v>
      </c>
      <c r="J48" s="65" t="s">
        <v>450</v>
      </c>
      <c r="M48" s="109" t="s">
        <v>228</v>
      </c>
    </row>
    <row r="49" spans="1:13" ht="20.100000000000001" customHeight="1" x14ac:dyDescent="0.25">
      <c r="A49" s="1"/>
      <c r="B49" s="186" t="str" cm="1">
        <f t="array" ref="B49">IF(ISBLANK(F49),"","L"&amp;TEXT(--RIGHT(LOOKUP(2,1/(B43:B48&lt;&gt;""),B43:B48),3)+1,"000"))</f>
        <v/>
      </c>
      <c r="C49" s="61"/>
      <c r="D49" s="62"/>
      <c r="E49" s="63"/>
      <c r="F49" s="77"/>
      <c r="G49" s="60"/>
      <c r="H49" s="1"/>
      <c r="I49" s="64" t="s">
        <v>368</v>
      </c>
      <c r="J49" s="65" t="s">
        <v>451</v>
      </c>
      <c r="M49" s="97" t="s">
        <v>229</v>
      </c>
    </row>
    <row r="50" spans="1:13" ht="20.100000000000001" customHeight="1" x14ac:dyDescent="0.25">
      <c r="A50" s="1"/>
      <c r="B50" s="186" t="str" cm="1">
        <f t="array" ref="B50">IF(ISBLANK(F50),"","L"&amp;TEXT(--RIGHT(LOOKUP(2,1/(B43:B49&lt;&gt;""),B43:B49),3)+1,"000"))</f>
        <v/>
      </c>
      <c r="C50" s="61"/>
      <c r="D50" s="62"/>
      <c r="E50" s="63"/>
      <c r="F50" s="77"/>
      <c r="G50" s="60"/>
      <c r="H50" s="1"/>
      <c r="I50" s="64" t="s">
        <v>49</v>
      </c>
      <c r="J50" s="65" t="s">
        <v>452</v>
      </c>
      <c r="M50" s="97" t="s">
        <v>230</v>
      </c>
    </row>
    <row r="51" spans="1:13" ht="20.100000000000001" customHeight="1" x14ac:dyDescent="0.25">
      <c r="A51" s="1"/>
      <c r="B51" s="186" t="str" cm="1">
        <f t="array" ref="B51">IF(ISBLANK(F51),"","L"&amp;TEXT(--RIGHT(LOOKUP(2,1/(B43:B50&lt;&gt;""),B43:B50),3)+1,"000"))</f>
        <v/>
      </c>
      <c r="C51" s="61"/>
      <c r="D51" s="62"/>
      <c r="E51" s="63"/>
      <c r="F51" s="77"/>
      <c r="G51" s="60"/>
      <c r="H51" s="1"/>
      <c r="I51" s="64" t="s">
        <v>439</v>
      </c>
      <c r="J51" s="65" t="s">
        <v>453</v>
      </c>
      <c r="M51" s="97" t="s">
        <v>231</v>
      </c>
    </row>
    <row r="52" spans="1:13" ht="20.100000000000001" customHeight="1" x14ac:dyDescent="0.25">
      <c r="A52" s="1"/>
      <c r="B52" s="186" t="str" cm="1">
        <f t="array" ref="B52">IF(ISBLANK(F52),"","L"&amp;TEXT(--RIGHT(LOOKUP(2,1/(B43:B51&lt;&gt;""),B43:B51),3)+1,"000"))</f>
        <v/>
      </c>
      <c r="C52" s="61"/>
      <c r="D52" s="62"/>
      <c r="E52" s="63"/>
      <c r="F52" s="77"/>
      <c r="G52" s="60"/>
      <c r="H52" s="1"/>
      <c r="I52" s="64" t="s">
        <v>52</v>
      </c>
      <c r="J52" s="65" t="s">
        <v>458</v>
      </c>
      <c r="M52" s="97" t="s">
        <v>232</v>
      </c>
    </row>
    <row r="53" spans="1:13" ht="20.100000000000001" customHeight="1" x14ac:dyDescent="0.25">
      <c r="A53" s="1"/>
      <c r="B53" s="186" t="str" cm="1">
        <f t="array" ref="B53">IF(ISBLANK(F53),"","L"&amp;TEXT(--RIGHT(LOOKUP(2,1/(B43:B52&lt;&gt;""),B43:B52),3)+1,"000"))</f>
        <v/>
      </c>
      <c r="C53" s="61"/>
      <c r="D53" s="62"/>
      <c r="E53" s="63"/>
      <c r="F53" s="77"/>
      <c r="G53" s="60"/>
      <c r="H53" s="1"/>
      <c r="I53" s="64" t="s">
        <v>440</v>
      </c>
      <c r="J53" s="65" t="s">
        <v>459</v>
      </c>
      <c r="M53" s="97" t="s">
        <v>233</v>
      </c>
    </row>
    <row r="54" spans="1:13" ht="20.100000000000001" customHeight="1" x14ac:dyDescent="0.25">
      <c r="A54" s="1"/>
      <c r="B54" s="186" t="str" cm="1">
        <f t="array" ref="B54">IF(ISBLANK(F54),"","L"&amp;TEXT(--RIGHT(LOOKUP(2,1/(B43:B53&lt;&gt;""),B43:B53),3)+1,"000"))</f>
        <v/>
      </c>
      <c r="C54" s="61"/>
      <c r="D54" s="62"/>
      <c r="E54" s="63"/>
      <c r="F54" s="77"/>
      <c r="G54" s="60"/>
      <c r="H54" s="1"/>
      <c r="I54" s="64" t="s">
        <v>441</v>
      </c>
      <c r="J54" s="65" t="s">
        <v>460</v>
      </c>
      <c r="M54" s="97" t="s">
        <v>234</v>
      </c>
    </row>
    <row r="55" spans="1:13" ht="20.100000000000001" customHeight="1" x14ac:dyDescent="0.25">
      <c r="A55" s="1"/>
      <c r="B55" s="186" t="str" cm="1">
        <f t="array" ref="B55">IF(ISBLANK(F55),"","L"&amp;TEXT(--RIGHT(LOOKUP(2,1/(B43:B54&lt;&gt;""),B43:B54),3)+1,"000"))</f>
        <v/>
      </c>
      <c r="C55" s="61"/>
      <c r="D55" s="62"/>
      <c r="E55" s="63"/>
      <c r="F55" s="77"/>
      <c r="G55" s="60"/>
      <c r="H55" s="1"/>
      <c r="I55" s="64" t="s">
        <v>442</v>
      </c>
      <c r="J55" s="65" t="s">
        <v>461</v>
      </c>
      <c r="M55" s="97" t="s">
        <v>235</v>
      </c>
    </row>
    <row r="56" spans="1:13" ht="20.100000000000001" customHeight="1" x14ac:dyDescent="0.25">
      <c r="A56" s="1"/>
      <c r="B56" s="186" t="str" cm="1">
        <f t="array" ref="B56">IF(ISBLANK(F56),"","L"&amp;TEXT(--RIGHT(LOOKUP(2,1/(B43:B55&lt;&gt;""),B43:B55),3)+1,"000"))</f>
        <v/>
      </c>
      <c r="C56" s="61"/>
      <c r="D56" s="62"/>
      <c r="E56" s="63"/>
      <c r="F56" s="77"/>
      <c r="G56" s="60"/>
      <c r="H56" s="1"/>
      <c r="I56" s="64" t="s">
        <v>443</v>
      </c>
      <c r="J56" s="65" t="s">
        <v>462</v>
      </c>
      <c r="M56" s="97" t="s">
        <v>236</v>
      </c>
    </row>
    <row r="57" spans="1:13" ht="20.100000000000001" customHeight="1" x14ac:dyDescent="0.25">
      <c r="A57" s="1"/>
      <c r="B57" s="186" t="str" cm="1">
        <f t="array" ref="B57">IF(ISBLANK(F57),"","L"&amp;TEXT(--RIGHT(LOOKUP(2,1/(B43:B56&lt;&gt;""),B43:B56),3)+1,"000"))</f>
        <v/>
      </c>
      <c r="C57" s="61"/>
      <c r="D57" s="62"/>
      <c r="E57" s="63"/>
      <c r="F57" s="77"/>
      <c r="G57" s="60"/>
      <c r="H57" s="1"/>
      <c r="I57" s="64" t="s">
        <v>367</v>
      </c>
      <c r="J57" s="66" t="s">
        <v>463</v>
      </c>
      <c r="K57" s="66" t="s">
        <v>466</v>
      </c>
    </row>
    <row r="58" spans="1:13" ht="20.100000000000001" customHeight="1" x14ac:dyDescent="0.25">
      <c r="A58" s="1"/>
      <c r="B58" s="186" t="str" cm="1">
        <f t="array" ref="B58">IF(ISBLANK(F58),"","L"&amp;TEXT(--RIGHT(LOOKUP(2,1/(B43:B57&lt;&gt;""),B43:B57),3)+1,"000"))</f>
        <v/>
      </c>
      <c r="C58" s="166" t="s">
        <v>570</v>
      </c>
      <c r="D58" s="62" t="s">
        <v>436</v>
      </c>
      <c r="E58" s="63"/>
      <c r="F58" s="77"/>
      <c r="G58" s="76"/>
      <c r="H58" s="1"/>
      <c r="I58" s="65" t="s">
        <v>444</v>
      </c>
      <c r="J58" s="66" t="s">
        <v>464</v>
      </c>
      <c r="K58" s="66" t="s">
        <v>467</v>
      </c>
      <c r="M58" s="94" t="s">
        <v>191</v>
      </c>
    </row>
    <row r="59" spans="1:13" ht="20.100000000000001" customHeight="1" thickBot="1" x14ac:dyDescent="0.3">
      <c r="A59" s="1"/>
      <c r="B59" s="70" t="s">
        <v>571</v>
      </c>
      <c r="C59" s="112" t="s">
        <v>63</v>
      </c>
      <c r="D59" s="72"/>
      <c r="E59" s="72"/>
      <c r="F59" s="72"/>
      <c r="G59" s="73" t="s">
        <v>64</v>
      </c>
      <c r="H59" s="1"/>
      <c r="I59" s="60" t="s">
        <v>62</v>
      </c>
      <c r="J59" s="66" t="s">
        <v>465</v>
      </c>
      <c r="K59" s="66" t="s">
        <v>468</v>
      </c>
      <c r="M59" s="97" t="s">
        <v>192</v>
      </c>
    </row>
    <row r="60" spans="1:13" ht="20.100000000000001" customHeight="1" thickBot="1" x14ac:dyDescent="0.3">
      <c r="A60" s="1"/>
      <c r="B60" s="1"/>
      <c r="C60" s="77"/>
      <c r="D60" s="77"/>
      <c r="E60" s="77"/>
      <c r="F60" s="77"/>
      <c r="G60" s="1"/>
      <c r="H60" s="1"/>
      <c r="M60" s="97" t="s">
        <v>193</v>
      </c>
    </row>
    <row r="61" spans="1:13" ht="20.100000000000001" customHeight="1" x14ac:dyDescent="0.25">
      <c r="A61" s="1"/>
      <c r="B61" s="95" t="s">
        <v>31</v>
      </c>
      <c r="C61" s="32" t="s">
        <v>184</v>
      </c>
      <c r="D61" s="32"/>
      <c r="E61" s="493" t="s">
        <v>4</v>
      </c>
      <c r="F61" s="493"/>
      <c r="G61" s="96" t="s">
        <v>185</v>
      </c>
      <c r="H61" s="1"/>
      <c r="I61" s="13" t="s">
        <v>3</v>
      </c>
      <c r="J61" s="492" t="s">
        <v>189</v>
      </c>
      <c r="M61" s="97" t="s">
        <v>194</v>
      </c>
    </row>
    <row r="62" spans="1:13" ht="20.100000000000001" customHeight="1" x14ac:dyDescent="0.25">
      <c r="A62" s="1"/>
      <c r="B62" s="98" t="s">
        <v>35</v>
      </c>
      <c r="C62" s="99" t="s">
        <v>512</v>
      </c>
      <c r="D62" s="100">
        <v>100</v>
      </c>
      <c r="E62" s="101" t="s">
        <v>513</v>
      </c>
      <c r="F62" s="102">
        <v>100</v>
      </c>
      <c r="G62" s="103" t="s">
        <v>35</v>
      </c>
      <c r="H62" s="1"/>
      <c r="I62" s="15" t="s">
        <v>323</v>
      </c>
      <c r="J62" s="492"/>
    </row>
    <row r="63" spans="1:13" ht="20.100000000000001" customHeight="1" x14ac:dyDescent="0.25">
      <c r="A63" s="1"/>
      <c r="B63" s="98" t="s">
        <v>37</v>
      </c>
      <c r="C63" s="104">
        <f>E66</f>
        <v>0</v>
      </c>
      <c r="D63" s="105">
        <f>F66</f>
        <v>0</v>
      </c>
      <c r="E63" s="106" t="s">
        <v>515</v>
      </c>
      <c r="F63" s="107">
        <v>16</v>
      </c>
      <c r="G63" s="108" t="s">
        <v>8</v>
      </c>
      <c r="H63" s="1"/>
      <c r="I63" s="21" t="s">
        <v>272</v>
      </c>
      <c r="J63" s="65" t="s">
        <v>447</v>
      </c>
      <c r="M63" s="109" t="s">
        <v>195</v>
      </c>
    </row>
    <row r="64" spans="1:13" ht="20.100000000000001" customHeight="1" x14ac:dyDescent="0.25">
      <c r="A64" s="1"/>
      <c r="B64" s="222"/>
      <c r="C64" s="224" t="s">
        <v>591</v>
      </c>
      <c r="D64" s="218" t="str">
        <f>IF(AND(COUNTIF(D66:D87,"*~**")=0,COUNTIF(D66:D87,"*~?*")=0),"",IF(COUNTIF(D66:D87,"*~**")&gt;0,COUNTIF(D66:D87,"*~**")&amp;" allergène"&amp;IF(COUNTIF(D66:D87,"*~**")&gt;1,"s","")&amp;" repéré"&amp;IF(COUNTIF(D66:D87,"*~**")&gt;1,"s","")&amp;" par *","")&amp;IF(AND(COUNTIF(D66:D87,"*~**")&gt;0,COUNTIF(D66:D87,"*~?*")&gt;0)," | ","")&amp;IF(COUNTIF(D66:D87,"*~?*")&gt;0,COUNTIF(D66:D87,"*~?*")&amp;" produit"&amp;IF(COUNTIF(D66:D87,"*~?*")&gt;1,"s","")&amp;" à vérifier par ?",""))</f>
        <v>1 produit à vérifier par ?</v>
      </c>
      <c r="E64" s="225"/>
      <c r="F64" s="226"/>
      <c r="G64" s="217"/>
      <c r="H64" s="1"/>
      <c r="I64" s="26" t="s">
        <v>469</v>
      </c>
      <c r="J64" s="65" t="s">
        <v>448</v>
      </c>
      <c r="M64" s="97" t="s">
        <v>196</v>
      </c>
    </row>
    <row r="65" spans="1:13" ht="20.100000000000001" customHeight="1" x14ac:dyDescent="0.25">
      <c r="A65" s="1"/>
      <c r="B65" s="220" t="s">
        <v>38</v>
      </c>
      <c r="C65" s="191" t="s">
        <v>39</v>
      </c>
      <c r="D65" s="191" t="s">
        <v>525</v>
      </c>
      <c r="E65" s="191" t="s">
        <v>40</v>
      </c>
      <c r="F65" s="191" t="s">
        <v>41</v>
      </c>
      <c r="G65" s="221" t="s">
        <v>42</v>
      </c>
      <c r="H65" s="1"/>
      <c r="I65" s="26" t="s">
        <v>470</v>
      </c>
      <c r="J65" s="65" t="s">
        <v>449</v>
      </c>
      <c r="M65" s="97" t="s">
        <v>197</v>
      </c>
    </row>
    <row r="66" spans="1:13" ht="20.100000000000001" customHeight="1" x14ac:dyDescent="0.25">
      <c r="A66" s="1"/>
      <c r="B66" s="186" t="s">
        <v>43</v>
      </c>
      <c r="C66" s="168" t="s">
        <v>524</v>
      </c>
      <c r="D66" s="58" t="s">
        <v>186</v>
      </c>
      <c r="E66" s="59"/>
      <c r="F66" s="79"/>
      <c r="G66" s="60"/>
      <c r="H66" s="1"/>
      <c r="I66" s="26" t="s">
        <v>471</v>
      </c>
      <c r="J66" s="65" t="s">
        <v>454</v>
      </c>
      <c r="M66" s="97" t="s">
        <v>198</v>
      </c>
    </row>
    <row r="67" spans="1:13" ht="20.100000000000001" customHeight="1" x14ac:dyDescent="0.25">
      <c r="A67" s="1"/>
      <c r="B67" s="186" t="str" cm="1">
        <f t="array" ref="B67">IF(ISBLANK(F67),"","L"&amp;TEXT(--RIGHT(LOOKUP(2,1/(B66:B66&lt;&gt;""),B66:B66),3)+1,"000"))</f>
        <v/>
      </c>
      <c r="C67" s="110"/>
      <c r="D67" s="62"/>
      <c r="E67" s="63"/>
      <c r="F67" s="77"/>
      <c r="G67" s="60"/>
      <c r="H67" s="1"/>
      <c r="I67" s="51" t="s">
        <v>0</v>
      </c>
      <c r="J67" s="65" t="s">
        <v>455</v>
      </c>
      <c r="M67" s="97" t="s">
        <v>199</v>
      </c>
    </row>
    <row r="68" spans="1:13" ht="20.100000000000001" customHeight="1" x14ac:dyDescent="0.25">
      <c r="A68" s="1"/>
      <c r="B68" s="186" t="str" cm="1">
        <f t="array" ref="B68">IF(ISBLANK(F68),"","L"&amp;TEXT(--RIGHT(LOOKUP(2,1/(B66:B67&lt;&gt;""),B66:B67),3)+1,"000"))</f>
        <v/>
      </c>
      <c r="C68" s="61"/>
      <c r="D68" s="62"/>
      <c r="E68" s="63"/>
      <c r="F68" s="77"/>
      <c r="G68" s="60"/>
      <c r="H68" s="1"/>
      <c r="I68" s="55" t="s">
        <v>314</v>
      </c>
      <c r="J68" s="65" t="s">
        <v>456</v>
      </c>
      <c r="M68" s="97" t="s">
        <v>200</v>
      </c>
    </row>
    <row r="69" spans="1:13" ht="20.100000000000001" customHeight="1" x14ac:dyDescent="0.25">
      <c r="A69" s="1"/>
      <c r="B69" s="186" t="str" cm="1">
        <f t="array" ref="B69">IF(ISBLANK(F69),"","L"&amp;TEXT(--RIGHT(LOOKUP(2,1/(B66:B68&lt;&gt;""),B66:B68),3)+1,"000"))</f>
        <v/>
      </c>
      <c r="C69" s="61"/>
      <c r="D69" s="111"/>
      <c r="E69" s="63"/>
      <c r="F69" s="77"/>
      <c r="G69" s="60"/>
      <c r="H69" s="1"/>
      <c r="I69" s="55" t="s">
        <v>312</v>
      </c>
      <c r="J69" s="65" t="s">
        <v>457</v>
      </c>
      <c r="M69" s="113"/>
    </row>
    <row r="70" spans="1:13" ht="20.100000000000001" customHeight="1" x14ac:dyDescent="0.25">
      <c r="A70" s="1"/>
      <c r="B70" s="186" t="str" cm="1">
        <f t="array" ref="B70">IF(ISBLANK(F70),"","L"&amp;TEXT(--RIGHT(LOOKUP(2,1/(B66:B69&lt;&gt;""),B66:B69),3)+1,"000"))</f>
        <v/>
      </c>
      <c r="C70" s="61"/>
      <c r="D70" s="62"/>
      <c r="E70" s="63"/>
      <c r="F70" s="77"/>
      <c r="G70" s="60"/>
      <c r="H70" s="1"/>
      <c r="I70" s="55" t="s">
        <v>311</v>
      </c>
      <c r="J70" s="65" t="s">
        <v>450</v>
      </c>
      <c r="M70" s="109" t="s">
        <v>201</v>
      </c>
    </row>
    <row r="71" spans="1:13" ht="20.100000000000001" customHeight="1" x14ac:dyDescent="0.25">
      <c r="A71" s="1"/>
      <c r="B71" s="186" t="str" cm="1">
        <f t="array" ref="B71">IF(ISBLANK(F71),"","L"&amp;TEXT(--RIGHT(LOOKUP(2,1/(B66:B70&lt;&gt;""),B66:B70),3)+1,"000"))</f>
        <v/>
      </c>
      <c r="C71" s="61"/>
      <c r="D71" s="62"/>
      <c r="E71" s="63"/>
      <c r="F71" s="77"/>
      <c r="G71" s="60"/>
      <c r="H71" s="1"/>
      <c r="I71" s="64" t="s">
        <v>318</v>
      </c>
      <c r="J71" s="65" t="s">
        <v>451</v>
      </c>
      <c r="M71" s="97" t="s">
        <v>202</v>
      </c>
    </row>
    <row r="72" spans="1:13" ht="20.100000000000001" customHeight="1" x14ac:dyDescent="0.25">
      <c r="A72" s="1"/>
      <c r="B72" s="186" t="str" cm="1">
        <f t="array" ref="B72">IF(ISBLANK(F72),"","L"&amp;TEXT(--RIGHT(LOOKUP(2,1/(B66:B71&lt;&gt;""),B66:B71),3)+1,"000"))</f>
        <v/>
      </c>
      <c r="C72" s="61"/>
      <c r="D72" s="62"/>
      <c r="E72" s="63"/>
      <c r="F72" s="77"/>
      <c r="G72" s="60"/>
      <c r="H72" s="1"/>
      <c r="I72" s="64" t="s">
        <v>316</v>
      </c>
      <c r="J72" s="65" t="s">
        <v>452</v>
      </c>
      <c r="M72" s="97" t="s">
        <v>203</v>
      </c>
    </row>
    <row r="73" spans="1:13" ht="20.100000000000001" customHeight="1" x14ac:dyDescent="0.25">
      <c r="A73" s="1"/>
      <c r="B73" s="186" t="str" cm="1">
        <f t="array" ref="B73">IF(ISBLANK(F73),"","L"&amp;TEXT(--RIGHT(LOOKUP(2,1/(B66:B72&lt;&gt;""),B66:B72),3)+1,"000"))</f>
        <v/>
      </c>
      <c r="C73" s="110"/>
      <c r="D73" s="62"/>
      <c r="E73" s="63"/>
      <c r="F73" s="77"/>
      <c r="G73" s="60"/>
      <c r="H73" s="1"/>
      <c r="I73" s="64" t="s">
        <v>368</v>
      </c>
      <c r="J73" s="65" t="s">
        <v>453</v>
      </c>
      <c r="M73" s="97" t="s">
        <v>204</v>
      </c>
    </row>
    <row r="74" spans="1:13" ht="20.100000000000001" customHeight="1" x14ac:dyDescent="0.25">
      <c r="A74" s="1"/>
      <c r="B74" s="186" t="str" cm="1">
        <f t="array" ref="B74">IF(ISBLANK(F74),"","L"&amp;TEXT(--RIGHT(LOOKUP(2,1/(B66:B73&lt;&gt;""),B66:B73),3)+1,"000"))</f>
        <v/>
      </c>
      <c r="C74" s="110"/>
      <c r="D74" s="62"/>
      <c r="E74" s="63"/>
      <c r="F74" s="77"/>
      <c r="G74" s="60"/>
      <c r="H74" s="1"/>
      <c r="I74" s="64" t="s">
        <v>49</v>
      </c>
      <c r="J74" s="65" t="s">
        <v>458</v>
      </c>
      <c r="M74" s="97" t="s">
        <v>205</v>
      </c>
    </row>
    <row r="75" spans="1:13" ht="20.100000000000001" customHeight="1" x14ac:dyDescent="0.25">
      <c r="A75" s="1"/>
      <c r="B75" s="186" t="str" cm="1">
        <f t="array" ref="B75">IF(ISBLANK(F75),"","L"&amp;TEXT(--RIGHT(LOOKUP(2,1/(B66:B74&lt;&gt;""),B66:B74),3)+1,"000"))</f>
        <v/>
      </c>
      <c r="C75" s="110"/>
      <c r="D75" s="62"/>
      <c r="E75" s="63"/>
      <c r="F75" s="77"/>
      <c r="G75" s="60"/>
      <c r="H75" s="1"/>
      <c r="I75" s="64" t="s">
        <v>439</v>
      </c>
      <c r="J75" s="65" t="s">
        <v>459</v>
      </c>
      <c r="M75" s="97" t="s">
        <v>206</v>
      </c>
    </row>
    <row r="76" spans="1:13" ht="20.100000000000001" customHeight="1" x14ac:dyDescent="0.25">
      <c r="A76" s="1"/>
      <c r="B76" s="186" t="str" cm="1">
        <f t="array" ref="B76">IF(ISBLANK(F76),"","L"&amp;TEXT(--RIGHT(LOOKUP(2,1/(B66:B75&lt;&gt;""),B66:B75),3)+1,"000"))</f>
        <v/>
      </c>
      <c r="C76" s="110"/>
      <c r="D76" s="62"/>
      <c r="E76" s="63"/>
      <c r="F76" s="77"/>
      <c r="G76" s="60"/>
      <c r="H76" s="1"/>
      <c r="I76" s="64" t="s">
        <v>52</v>
      </c>
      <c r="J76" s="65" t="s">
        <v>460</v>
      </c>
      <c r="M76" s="97" t="s">
        <v>207</v>
      </c>
    </row>
    <row r="77" spans="1:13" ht="20.100000000000001" customHeight="1" x14ac:dyDescent="0.25">
      <c r="A77" s="1"/>
      <c r="B77" s="186" t="str" cm="1">
        <f t="array" ref="B77">IF(ISBLANK(F77),"","L"&amp;TEXT(--RIGHT(LOOKUP(2,1/(B66:B76&lt;&gt;""),B66:B76),3)+1,"000"))</f>
        <v/>
      </c>
      <c r="C77" s="110"/>
      <c r="D77" s="62"/>
      <c r="E77" s="63"/>
      <c r="F77" s="77"/>
      <c r="G77" s="60"/>
      <c r="H77" s="1"/>
      <c r="I77" s="64" t="s">
        <v>440</v>
      </c>
      <c r="J77" s="65" t="s">
        <v>461</v>
      </c>
      <c r="M77" s="97" t="s">
        <v>208</v>
      </c>
    </row>
    <row r="78" spans="1:13" ht="20.100000000000001" customHeight="1" x14ac:dyDescent="0.25">
      <c r="A78" s="1"/>
      <c r="B78" s="186" t="str" cm="1">
        <f t="array" ref="B78">IF(ISBLANK(F78),"","L"&amp;TEXT(--RIGHT(LOOKUP(2,1/(B66:B77&lt;&gt;""),B66:B77),3)+1,"000"))</f>
        <v/>
      </c>
      <c r="C78" s="110"/>
      <c r="D78" s="62"/>
      <c r="E78" s="63"/>
      <c r="F78" s="77"/>
      <c r="G78" s="60"/>
      <c r="H78" s="1"/>
      <c r="I78" s="64" t="s">
        <v>441</v>
      </c>
      <c r="J78" s="65" t="s">
        <v>462</v>
      </c>
      <c r="M78" s="97" t="s">
        <v>209</v>
      </c>
    </row>
    <row r="79" spans="1:13" ht="20.100000000000001" customHeight="1" x14ac:dyDescent="0.25">
      <c r="A79" s="1"/>
      <c r="B79" s="186" t="str" cm="1">
        <f t="array" ref="B79">IF(ISBLANK(F79),"","L"&amp;TEXT(--RIGHT(LOOKUP(2,1/(B66:B78&lt;&gt;""),B66:B78),3)+1,"000"))</f>
        <v/>
      </c>
      <c r="C79" s="110"/>
      <c r="D79" s="62"/>
      <c r="E79" s="63"/>
      <c r="F79" s="77"/>
      <c r="G79" s="60"/>
      <c r="H79" s="1"/>
      <c r="I79" s="64" t="s">
        <v>442</v>
      </c>
      <c r="J79" s="66" t="s">
        <v>463</v>
      </c>
    </row>
    <row r="80" spans="1:13" ht="20.100000000000001" customHeight="1" x14ac:dyDescent="0.25">
      <c r="A80" s="1"/>
      <c r="B80" s="186" t="str" cm="1">
        <f t="array" ref="B80">IF(ISBLANK(F80),"","L"&amp;TEXT(--RIGHT(LOOKUP(2,1/(B66:B79&lt;&gt;""),B66:B79),3)+1,"000"))</f>
        <v/>
      </c>
      <c r="C80" s="110"/>
      <c r="D80" s="62"/>
      <c r="E80" s="63"/>
      <c r="F80" s="77"/>
      <c r="G80" s="60"/>
      <c r="H80" s="1"/>
      <c r="I80" s="64" t="s">
        <v>443</v>
      </c>
      <c r="J80" s="66" t="s">
        <v>464</v>
      </c>
      <c r="M80" s="109" t="s">
        <v>210</v>
      </c>
    </row>
    <row r="81" spans="1:13" ht="20.100000000000001" customHeight="1" x14ac:dyDescent="0.25">
      <c r="A81" s="1"/>
      <c r="B81" s="186" t="str" cm="1">
        <f t="array" ref="B81">IF(ISBLANK(F81),"","L"&amp;TEXT(--RIGHT(LOOKUP(2,1/(B66:B80&lt;&gt;""),B66:B80),3)+1,"000"))</f>
        <v/>
      </c>
      <c r="C81" s="110"/>
      <c r="D81" s="62"/>
      <c r="E81" s="63"/>
      <c r="F81" s="77"/>
      <c r="G81" s="60"/>
      <c r="H81" s="1"/>
      <c r="I81" s="64" t="s">
        <v>367</v>
      </c>
      <c r="J81" s="66" t="s">
        <v>465</v>
      </c>
      <c r="M81" s="97" t="s">
        <v>211</v>
      </c>
    </row>
    <row r="82" spans="1:13" ht="20.100000000000001" customHeight="1" x14ac:dyDescent="0.25">
      <c r="A82" s="1"/>
      <c r="B82" s="186" t="str" cm="1">
        <f t="array" ref="B82">IF(ISBLANK(F82),"","L"&amp;TEXT(--RIGHT(LOOKUP(2,1/(B66:B81&lt;&gt;""),B66:B81),3)+1,"000"))</f>
        <v/>
      </c>
      <c r="C82" s="110"/>
      <c r="D82" s="62"/>
      <c r="E82" s="63"/>
      <c r="F82" s="77"/>
      <c r="G82" s="60"/>
      <c r="H82" s="1"/>
      <c r="I82" s="65" t="s">
        <v>444</v>
      </c>
      <c r="J82" s="66" t="s">
        <v>466</v>
      </c>
      <c r="M82" s="97" t="s">
        <v>212</v>
      </c>
    </row>
    <row r="83" spans="1:13" ht="20.100000000000001" customHeight="1" x14ac:dyDescent="0.25">
      <c r="A83" s="1"/>
      <c r="B83" s="186" t="str" cm="1">
        <f t="array" ref="B83">IF(ISBLANK(F83),"","L"&amp;TEXT(--RIGHT(LOOKUP(2,1/(B66:B82&lt;&gt;""),B66:B82),3)+1,"000"))</f>
        <v/>
      </c>
      <c r="C83" s="110"/>
      <c r="D83" s="62"/>
      <c r="E83" s="63"/>
      <c r="F83" s="77"/>
      <c r="G83" s="60"/>
      <c r="H83" s="1"/>
      <c r="I83" s="60" t="s">
        <v>62</v>
      </c>
      <c r="J83" s="66" t="s">
        <v>467</v>
      </c>
      <c r="M83" s="97" t="s">
        <v>213</v>
      </c>
    </row>
    <row r="84" spans="1:13" ht="20.100000000000001" customHeight="1" x14ac:dyDescent="0.25">
      <c r="A84" s="1"/>
      <c r="B84" s="186" t="str" cm="1">
        <f t="array" ref="B84">IF(ISBLANK(F84),"","L"&amp;TEXT(--RIGHT(LOOKUP(2,1/(B66:B83&lt;&gt;""),B66:B83),3)+1,"000"))</f>
        <v/>
      </c>
      <c r="C84" s="110"/>
      <c r="D84" s="62"/>
      <c r="E84" s="63"/>
      <c r="F84" s="77"/>
      <c r="G84" s="60"/>
      <c r="H84" s="1"/>
      <c r="I84" s="65" t="s">
        <v>445</v>
      </c>
      <c r="J84" s="66" t="s">
        <v>468</v>
      </c>
      <c r="M84" s="97" t="s">
        <v>214</v>
      </c>
    </row>
    <row r="85" spans="1:13" ht="20.100000000000001" customHeight="1" x14ac:dyDescent="0.25">
      <c r="A85" s="1"/>
      <c r="B85" s="186" t="str" cm="1">
        <f t="array" ref="B85">IF(ISBLANK(F85),"","L"&amp;TEXT(--RIGHT(LOOKUP(2,1/(B66:B84&lt;&gt;""),B66:B84),3)+1,"000"))</f>
        <v/>
      </c>
      <c r="C85" s="110"/>
      <c r="D85" s="62"/>
      <c r="E85" s="63"/>
      <c r="F85" s="77"/>
      <c r="G85" s="60"/>
      <c r="H85" s="1"/>
      <c r="I85" s="65" t="s">
        <v>446</v>
      </c>
      <c r="J85" s="66"/>
      <c r="M85" s="97" t="s">
        <v>215</v>
      </c>
    </row>
    <row r="86" spans="1:13" ht="20.100000000000001" customHeight="1" x14ac:dyDescent="0.25">
      <c r="A86" s="1"/>
      <c r="B86" s="186" t="str" cm="1">
        <f t="array" ref="B86">IF(ISBLANK(F86),"","L"&amp;TEXT(--RIGHT(LOOKUP(2,1/(B66:B85&lt;&gt;""),B66:B85),3)+1,"000"))</f>
        <v/>
      </c>
      <c r="C86" s="166" t="s">
        <v>570</v>
      </c>
      <c r="D86" s="62" t="s">
        <v>436</v>
      </c>
      <c r="E86" s="63"/>
      <c r="F86" s="77"/>
      <c r="G86" s="76"/>
      <c r="H86" s="1"/>
      <c r="M86" s="97" t="s">
        <v>216</v>
      </c>
    </row>
    <row r="87" spans="1:13" ht="20.100000000000001" customHeight="1" thickBot="1" x14ac:dyDescent="0.3">
      <c r="A87" s="1"/>
      <c r="B87" s="70" t="s">
        <v>571</v>
      </c>
      <c r="C87" s="112" t="s">
        <v>63</v>
      </c>
      <c r="D87" s="72"/>
      <c r="E87" s="72"/>
      <c r="F87" s="72"/>
      <c r="G87" s="73" t="s">
        <v>64</v>
      </c>
      <c r="H87" s="1"/>
      <c r="M87" s="97" t="s">
        <v>217</v>
      </c>
    </row>
    <row r="88" spans="1:13" ht="15.75" thickBot="1" x14ac:dyDescent="0.3">
      <c r="I88" s="13" t="s">
        <v>3</v>
      </c>
      <c r="J88" s="492" t="s">
        <v>189</v>
      </c>
      <c r="M88" s="97" t="s">
        <v>218</v>
      </c>
    </row>
    <row r="89" spans="1:13" ht="20.100000000000001" customHeight="1" x14ac:dyDescent="0.25">
      <c r="A89" s="1"/>
      <c r="B89" s="95" t="s">
        <v>31</v>
      </c>
      <c r="C89" s="32" t="s">
        <v>184</v>
      </c>
      <c r="D89" s="32"/>
      <c r="E89" s="493" t="s">
        <v>4</v>
      </c>
      <c r="F89" s="493"/>
      <c r="G89" s="96" t="s">
        <v>185</v>
      </c>
      <c r="H89" s="1"/>
      <c r="I89" s="15" t="s">
        <v>323</v>
      </c>
      <c r="J89" s="492"/>
      <c r="M89" s="97" t="s">
        <v>219</v>
      </c>
    </row>
    <row r="90" spans="1:13" ht="20.100000000000001" customHeight="1" x14ac:dyDescent="0.25">
      <c r="A90" s="1"/>
      <c r="B90" s="98" t="s">
        <v>35</v>
      </c>
      <c r="C90" s="99" t="s">
        <v>512</v>
      </c>
      <c r="D90" s="100">
        <v>18</v>
      </c>
      <c r="E90" s="101" t="s">
        <v>513</v>
      </c>
      <c r="F90" s="102">
        <v>36</v>
      </c>
      <c r="G90" s="103" t="s">
        <v>274</v>
      </c>
      <c r="H90" s="1"/>
      <c r="I90" s="21" t="s">
        <v>272</v>
      </c>
      <c r="M90" s="97" t="s">
        <v>220</v>
      </c>
    </row>
    <row r="91" spans="1:13" ht="20.100000000000001" customHeight="1" x14ac:dyDescent="0.25">
      <c r="A91" s="1"/>
      <c r="B91" s="98" t="s">
        <v>37</v>
      </c>
      <c r="C91" s="104">
        <f>E94</f>
        <v>0</v>
      </c>
      <c r="D91" s="105">
        <f>F94</f>
        <v>0</v>
      </c>
      <c r="E91" s="106" t="s">
        <v>515</v>
      </c>
      <c r="F91" s="107">
        <v>250</v>
      </c>
      <c r="G91" s="108" t="s">
        <v>15</v>
      </c>
      <c r="H91" s="1"/>
      <c r="I91" s="26" t="s">
        <v>469</v>
      </c>
    </row>
    <row r="92" spans="1:13" ht="20.100000000000001" customHeight="1" x14ac:dyDescent="0.25">
      <c r="A92" s="1"/>
      <c r="B92" s="222"/>
      <c r="C92" s="224" t="s">
        <v>594</v>
      </c>
      <c r="D92" s="219" t="str">
        <f>IF(AND(COUNTIF(D94:D120,"*~**")=0,COUNTIF(D94:D120,"*~?*")=0),"",IF(COUNTIF(D94:D120,"*~**")&gt;0,COUNTIF(D94:D120,"*~**")&amp;" allergène"&amp;IF(COUNTIF(D94:D120,"*~**")&gt;1,"s","")&amp;" repéré"&amp;IF(COUNTIF(D94:D120,"*~**")&gt;1,"s","")&amp;" par *","")&amp;IF(AND(COUNTIF(D94:D120,"*~**")&gt;0,COUNTIF(D94:D120,"*~?*")&gt;0)," | ","")&amp;IF(COUNTIF(D94:D120,"*~?*")&gt;0,COUNTIF(D94:D120,"*~?*")&amp;" produit"&amp;IF(COUNTIF(D94:D120,"*~?*")&gt;1,"s","")&amp;" à vérifier par ?",""))</f>
        <v>1 produit à vérifier par ?</v>
      </c>
      <c r="E92" s="225"/>
      <c r="F92" s="226"/>
      <c r="G92" s="217"/>
      <c r="H92" s="1"/>
      <c r="I92" s="26" t="s">
        <v>470</v>
      </c>
      <c r="M92" s="109" t="s">
        <v>221</v>
      </c>
    </row>
    <row r="93" spans="1:13" ht="20.100000000000001" customHeight="1" x14ac:dyDescent="0.25">
      <c r="A93" s="1"/>
      <c r="B93" s="220" t="s">
        <v>38</v>
      </c>
      <c r="C93" s="191" t="s">
        <v>39</v>
      </c>
      <c r="D93" s="191" t="s">
        <v>525</v>
      </c>
      <c r="E93" s="191" t="s">
        <v>40</v>
      </c>
      <c r="F93" s="191" t="s">
        <v>41</v>
      </c>
      <c r="G93" s="221" t="s">
        <v>42</v>
      </c>
      <c r="H93" s="1"/>
      <c r="I93" s="26" t="s">
        <v>471</v>
      </c>
      <c r="M93" s="97" t="s">
        <v>222</v>
      </c>
    </row>
    <row r="94" spans="1:13" ht="20.100000000000001" customHeight="1" x14ac:dyDescent="0.25">
      <c r="A94" s="1"/>
      <c r="B94" s="186" t="s">
        <v>43</v>
      </c>
      <c r="C94" s="168" t="s">
        <v>524</v>
      </c>
      <c r="D94" s="58" t="s">
        <v>186</v>
      </c>
      <c r="E94" s="59"/>
      <c r="F94" s="79"/>
      <c r="G94" s="60"/>
      <c r="H94" s="1"/>
      <c r="I94" s="51" t="s">
        <v>0</v>
      </c>
      <c r="M94" s="97" t="s">
        <v>223</v>
      </c>
    </row>
    <row r="95" spans="1:13" ht="20.100000000000001" customHeight="1" x14ac:dyDescent="0.25">
      <c r="A95" s="1"/>
      <c r="B95" s="186" t="str" cm="1">
        <f t="array" ref="B95">IF(ISBLANK(F95),"","L"&amp;TEXT(--RIGHT(LOOKUP(2,1/(B94:B94&lt;&gt;""),B94:B94),3)+1,"000"))</f>
        <v/>
      </c>
      <c r="C95" s="61"/>
      <c r="D95" s="62"/>
      <c r="E95" s="63"/>
      <c r="F95" s="77"/>
      <c r="G95" s="60"/>
      <c r="H95" s="1"/>
      <c r="I95" s="55" t="s">
        <v>314</v>
      </c>
      <c r="M95" s="97" t="s">
        <v>224</v>
      </c>
    </row>
    <row r="96" spans="1:13" ht="20.100000000000001" customHeight="1" x14ac:dyDescent="0.25">
      <c r="A96" s="1"/>
      <c r="B96" s="186" t="str" cm="1">
        <f t="array" ref="B96">IF(ISBLANK(F96),"","L"&amp;TEXT(--RIGHT(LOOKUP(2,1/(B94:B95&lt;&gt;""),B94:B95),3)+1,"000"))</f>
        <v/>
      </c>
      <c r="C96" s="61"/>
      <c r="D96" s="62"/>
      <c r="E96" s="63"/>
      <c r="F96" s="77"/>
      <c r="G96" s="60"/>
      <c r="H96" s="1"/>
      <c r="I96" s="55" t="s">
        <v>312</v>
      </c>
      <c r="M96" s="97" t="s">
        <v>225</v>
      </c>
    </row>
    <row r="97" spans="1:13" ht="20.100000000000001" customHeight="1" x14ac:dyDescent="0.25">
      <c r="A97" s="1"/>
      <c r="B97" s="186" t="str" cm="1">
        <f t="array" ref="B97">IF(ISBLANK(F97),"","L"&amp;TEXT(--RIGHT(LOOKUP(2,1/(B94:B96&lt;&gt;""),B94:B96),3)+1,"000"))</f>
        <v/>
      </c>
      <c r="C97" s="61"/>
      <c r="D97" s="62"/>
      <c r="E97" s="63"/>
      <c r="F97" s="77"/>
      <c r="G97" s="60"/>
      <c r="H97" s="1"/>
      <c r="I97" s="55" t="s">
        <v>311</v>
      </c>
      <c r="M97" s="97" t="s">
        <v>226</v>
      </c>
    </row>
    <row r="98" spans="1:13" ht="20.100000000000001" customHeight="1" x14ac:dyDescent="0.25">
      <c r="A98" s="1"/>
      <c r="B98" s="186" t="str" cm="1">
        <f t="array" ref="B98">IF(ISBLANK(F98),"","L"&amp;TEXT(--RIGHT(LOOKUP(2,1/(B94:B97&lt;&gt;""),B94:B97),3)+1,"000"))</f>
        <v/>
      </c>
      <c r="C98" s="61"/>
      <c r="D98" s="62"/>
      <c r="E98" s="63"/>
      <c r="F98" s="77"/>
      <c r="G98" s="60"/>
      <c r="H98" s="1"/>
      <c r="I98" s="64" t="s">
        <v>318</v>
      </c>
      <c r="M98" s="97" t="s">
        <v>227</v>
      </c>
    </row>
    <row r="99" spans="1:13" ht="20.100000000000001" customHeight="1" x14ac:dyDescent="0.25">
      <c r="A99" s="1"/>
      <c r="B99" s="186" t="str" cm="1">
        <f t="array" ref="B99">IF(ISBLANK(F99),"","L"&amp;TEXT(--RIGHT(LOOKUP(2,1/(B94:B98&lt;&gt;""),B94:B98),3)+1,"000"))</f>
        <v/>
      </c>
      <c r="C99" s="61"/>
      <c r="D99" s="62"/>
      <c r="E99" s="63"/>
      <c r="F99" s="77"/>
      <c r="G99" s="60"/>
      <c r="H99" s="1"/>
      <c r="I99" s="64" t="s">
        <v>316</v>
      </c>
    </row>
    <row r="100" spans="1:13" ht="20.100000000000001" customHeight="1" x14ac:dyDescent="0.25">
      <c r="A100" s="1"/>
      <c r="B100" s="186" t="str" cm="1">
        <f t="array" ref="B100">IF(ISBLANK(F100),"","L"&amp;TEXT(--RIGHT(LOOKUP(2,1/(B94:B99&lt;&gt;""),B94:B99),3)+1,"000"))</f>
        <v/>
      </c>
      <c r="C100" s="61"/>
      <c r="D100" s="62"/>
      <c r="E100" s="63"/>
      <c r="F100" s="77"/>
      <c r="G100" s="60"/>
      <c r="H100" s="1"/>
      <c r="I100" s="64" t="s">
        <v>368</v>
      </c>
      <c r="M100" s="109" t="s">
        <v>228</v>
      </c>
    </row>
    <row r="101" spans="1:13" ht="20.100000000000001" customHeight="1" x14ac:dyDescent="0.25">
      <c r="A101" s="1"/>
      <c r="B101" s="186" t="str" cm="1">
        <f t="array" ref="B101">IF(ISBLANK(F101),"","L"&amp;TEXT(--RIGHT(LOOKUP(2,1/(B94:B100&lt;&gt;""),B94:B100),3)+1,"000"))</f>
        <v/>
      </c>
      <c r="C101" s="61"/>
      <c r="D101" s="62"/>
      <c r="E101" s="63"/>
      <c r="F101" s="77"/>
      <c r="G101" s="60"/>
      <c r="H101" s="1"/>
      <c r="I101" s="64" t="s">
        <v>49</v>
      </c>
      <c r="M101" s="97" t="s">
        <v>229</v>
      </c>
    </row>
    <row r="102" spans="1:13" ht="20.100000000000001" customHeight="1" x14ac:dyDescent="0.25">
      <c r="A102" s="1"/>
      <c r="B102" s="186" t="str" cm="1">
        <f t="array" ref="B102">IF(ISBLANK(F102),"","L"&amp;TEXT(--RIGHT(LOOKUP(2,1/(B94:B101&lt;&gt;""),B94:B101),3)+1,"000"))</f>
        <v/>
      </c>
      <c r="C102" s="110"/>
      <c r="D102" s="62"/>
      <c r="E102" s="63"/>
      <c r="F102" s="77"/>
      <c r="G102" s="60"/>
      <c r="H102" s="1"/>
      <c r="I102" s="64" t="s">
        <v>439</v>
      </c>
      <c r="M102" s="97" t="s">
        <v>230</v>
      </c>
    </row>
    <row r="103" spans="1:13" ht="20.100000000000001" customHeight="1" x14ac:dyDescent="0.25">
      <c r="A103" s="1"/>
      <c r="B103" s="186" t="str" cm="1">
        <f t="array" ref="B103">IF(ISBLANK(F103),"","L"&amp;TEXT(--RIGHT(LOOKUP(2,1/(B94:B102&lt;&gt;""),B94:B102),3)+1,"000"))</f>
        <v/>
      </c>
      <c r="C103" s="61"/>
      <c r="D103" s="62"/>
      <c r="E103" s="63"/>
      <c r="F103" s="77"/>
      <c r="G103" s="60"/>
      <c r="H103" s="1"/>
      <c r="I103" s="64" t="s">
        <v>52</v>
      </c>
      <c r="M103" s="97" t="s">
        <v>231</v>
      </c>
    </row>
    <row r="104" spans="1:13" ht="20.100000000000001" customHeight="1" x14ac:dyDescent="0.25">
      <c r="A104" s="1"/>
      <c r="B104" s="186" t="str" cm="1">
        <f t="array" ref="B104">IF(ISBLANK(F104),"","L"&amp;TEXT(--RIGHT(LOOKUP(2,1/(B94:B103&lt;&gt;""),B94:B103),3)+1,"000"))</f>
        <v/>
      </c>
      <c r="C104" s="61"/>
      <c r="D104" s="62"/>
      <c r="E104" s="63"/>
      <c r="F104" s="77"/>
      <c r="G104" s="60"/>
      <c r="H104" s="1"/>
      <c r="I104" s="64" t="s">
        <v>440</v>
      </c>
      <c r="M104" s="97" t="s">
        <v>232</v>
      </c>
    </row>
    <row r="105" spans="1:13" ht="20.100000000000001" customHeight="1" x14ac:dyDescent="0.25">
      <c r="A105" s="1"/>
      <c r="B105" s="186" t="str" cm="1">
        <f t="array" ref="B105">IF(ISBLANK(F105),"","L"&amp;TEXT(--RIGHT(LOOKUP(2,1/(B94:B104&lt;&gt;""),B94:B104),3)+1,"000"))</f>
        <v/>
      </c>
      <c r="C105" s="61"/>
      <c r="D105" s="62"/>
      <c r="E105" s="63"/>
      <c r="F105" s="77"/>
      <c r="G105" s="60"/>
      <c r="H105" s="1"/>
      <c r="I105" s="64" t="s">
        <v>441</v>
      </c>
      <c r="M105" s="97" t="s">
        <v>233</v>
      </c>
    </row>
    <row r="106" spans="1:13" ht="20.100000000000001" customHeight="1" x14ac:dyDescent="0.25">
      <c r="A106" s="1"/>
      <c r="B106" s="186" t="str" cm="1">
        <f t="array" ref="B106">IF(ISBLANK(F106),"","L"&amp;TEXT(--RIGHT(LOOKUP(2,1/(B94:B105&lt;&gt;""),B94:B105),3)+1,"000"))</f>
        <v/>
      </c>
      <c r="C106" s="61"/>
      <c r="D106" s="62"/>
      <c r="E106" s="63"/>
      <c r="F106" s="77"/>
      <c r="G106" s="60"/>
      <c r="H106" s="1"/>
      <c r="I106" s="64" t="s">
        <v>442</v>
      </c>
      <c r="M106" s="97" t="s">
        <v>234</v>
      </c>
    </row>
    <row r="107" spans="1:13" ht="20.100000000000001" customHeight="1" x14ac:dyDescent="0.25">
      <c r="A107" s="1"/>
      <c r="B107" s="186" t="str" cm="1">
        <f t="array" ref="B107">IF(ISBLANK(F107),"","L"&amp;TEXT(--RIGHT(LOOKUP(2,1/(B94:B106&lt;&gt;""),B94:B106),3)+1,"000"))</f>
        <v/>
      </c>
      <c r="C107" s="61"/>
      <c r="D107" s="62"/>
      <c r="E107" s="63"/>
      <c r="F107" s="77"/>
      <c r="G107" s="60"/>
      <c r="H107" s="1"/>
      <c r="I107" s="64" t="s">
        <v>443</v>
      </c>
      <c r="J107" s="65" t="s">
        <v>451</v>
      </c>
      <c r="M107" s="97" t="s">
        <v>235</v>
      </c>
    </row>
    <row r="108" spans="1:13" ht="20.100000000000001" customHeight="1" x14ac:dyDescent="0.25">
      <c r="A108" s="1"/>
      <c r="B108" s="186" t="str" cm="1">
        <f t="array" ref="B108">IF(ISBLANK(F108),"","L"&amp;TEXT(--RIGHT(LOOKUP(2,1/(B94:B107&lt;&gt;""),B94:B107),3)+1,"000"))</f>
        <v/>
      </c>
      <c r="C108" s="61"/>
      <c r="D108" s="62"/>
      <c r="E108" s="63"/>
      <c r="F108" s="77"/>
      <c r="G108" s="60"/>
      <c r="H108" s="1"/>
      <c r="I108" s="64" t="s">
        <v>367</v>
      </c>
      <c r="J108" s="65" t="s">
        <v>452</v>
      </c>
      <c r="M108" s="97" t="s">
        <v>236</v>
      </c>
    </row>
    <row r="109" spans="1:13" ht="20.100000000000001" customHeight="1" x14ac:dyDescent="0.25">
      <c r="A109" s="1"/>
      <c r="B109" s="186" t="str" cm="1">
        <f t="array" ref="B109">IF(ISBLANK(F109),"","L"&amp;TEXT(--RIGHT(LOOKUP(2,1/(B94:B108&lt;&gt;""),B94:B108),3)+1,"000"))</f>
        <v/>
      </c>
      <c r="C109" s="61"/>
      <c r="D109" s="62"/>
      <c r="E109" s="63"/>
      <c r="F109" s="77"/>
      <c r="G109" s="60"/>
      <c r="H109" s="1"/>
      <c r="I109" s="65" t="s">
        <v>444</v>
      </c>
      <c r="J109" s="65" t="s">
        <v>453</v>
      </c>
    </row>
    <row r="110" spans="1:13" ht="20.100000000000001" customHeight="1" x14ac:dyDescent="0.25">
      <c r="A110" s="1"/>
      <c r="B110" s="186" t="str" cm="1">
        <f t="array" ref="B110">IF(ISBLANK(F110),"","L"&amp;TEXT(--RIGHT(LOOKUP(2,1/(B94:B109&lt;&gt;""),B94:B109),3)+1,"000"))</f>
        <v/>
      </c>
      <c r="C110" s="61"/>
      <c r="D110" s="62"/>
      <c r="E110" s="63"/>
      <c r="F110" s="77"/>
      <c r="G110" s="60"/>
      <c r="H110" s="1"/>
      <c r="I110" s="60" t="s">
        <v>62</v>
      </c>
      <c r="J110" s="65" t="s">
        <v>458</v>
      </c>
    </row>
    <row r="111" spans="1:13" ht="20.100000000000001" customHeight="1" x14ac:dyDescent="0.25">
      <c r="A111" s="1"/>
      <c r="B111" s="186" t="str" cm="1">
        <f t="array" ref="B111">IF(ISBLANK(F111),"","L"&amp;TEXT(--RIGHT(LOOKUP(2,1/(B94:B110&lt;&gt;""),B94:B110),3)+1,"000"))</f>
        <v/>
      </c>
      <c r="C111" s="61"/>
      <c r="D111" s="62"/>
      <c r="E111" s="63"/>
      <c r="F111" s="77"/>
      <c r="G111" s="60"/>
      <c r="H111" s="1"/>
      <c r="I111" s="65" t="s">
        <v>445</v>
      </c>
      <c r="J111" s="65" t="s">
        <v>459</v>
      </c>
    </row>
    <row r="112" spans="1:13" ht="20.100000000000001" customHeight="1" x14ac:dyDescent="0.25">
      <c r="A112" s="1"/>
      <c r="B112" s="186" t="str" cm="1">
        <f t="array" ref="B112">IF(ISBLANK(F112),"","L"&amp;TEXT(--RIGHT(LOOKUP(2,1/(B94:B111&lt;&gt;""),B94:B111),3)+1,"000"))</f>
        <v/>
      </c>
      <c r="C112" s="61"/>
      <c r="D112" s="62"/>
      <c r="E112" s="63"/>
      <c r="F112" s="77"/>
      <c r="G112" s="60"/>
      <c r="H112" s="1"/>
      <c r="I112" s="65" t="s">
        <v>446</v>
      </c>
      <c r="J112" s="65" t="s">
        <v>460</v>
      </c>
    </row>
    <row r="113" spans="1:10" ht="20.100000000000001" customHeight="1" x14ac:dyDescent="0.25">
      <c r="A113" s="1"/>
      <c r="B113" s="186" t="str" cm="1">
        <f t="array" ref="B113">IF(ISBLANK(F113),"","L"&amp;TEXT(--RIGHT(LOOKUP(2,1/(B94:B112&lt;&gt;""),B94:B112),3)+1,"000"))</f>
        <v/>
      </c>
      <c r="C113" s="61"/>
      <c r="D113" s="62"/>
      <c r="E113" s="63"/>
      <c r="F113" s="77"/>
      <c r="G113" s="60"/>
      <c r="H113" s="1"/>
      <c r="I113" s="65" t="s">
        <v>447</v>
      </c>
      <c r="J113" s="65" t="s">
        <v>461</v>
      </c>
    </row>
    <row r="114" spans="1:10" ht="20.100000000000001" customHeight="1" x14ac:dyDescent="0.25">
      <c r="A114" s="1"/>
      <c r="B114" s="186" t="str" cm="1">
        <f t="array" ref="B114">IF(ISBLANK(F114),"","L"&amp;TEXT(--RIGHT(LOOKUP(2,1/(B94:B113&lt;&gt;""),B94:B113),3)+1,"000"))</f>
        <v/>
      </c>
      <c r="C114" s="61"/>
      <c r="D114" s="62"/>
      <c r="E114" s="63"/>
      <c r="F114" s="77"/>
      <c r="G114" s="60"/>
      <c r="H114" s="1"/>
      <c r="I114" s="65" t="s">
        <v>448</v>
      </c>
      <c r="J114" s="65" t="s">
        <v>462</v>
      </c>
    </row>
    <row r="115" spans="1:10" ht="20.100000000000001" customHeight="1" x14ac:dyDescent="0.25">
      <c r="A115" s="1"/>
      <c r="B115" s="186" t="str" cm="1">
        <f t="array" ref="B115">IF(ISBLANK(F115),"","L"&amp;TEXT(--RIGHT(LOOKUP(2,1/(B94:B114&lt;&gt;""),B94:B114),3)+1,"000"))</f>
        <v/>
      </c>
      <c r="C115" s="61"/>
      <c r="D115" s="62"/>
      <c r="E115" s="63"/>
      <c r="F115" s="77"/>
      <c r="G115" s="60"/>
      <c r="H115" s="1"/>
      <c r="I115" s="65" t="s">
        <v>449</v>
      </c>
      <c r="J115" s="66" t="s">
        <v>463</v>
      </c>
    </row>
    <row r="116" spans="1:10" ht="20.100000000000001" customHeight="1" x14ac:dyDescent="0.25">
      <c r="A116" s="1"/>
      <c r="B116" s="186" t="str" cm="1">
        <f t="array" ref="B116">IF(ISBLANK(F116),"","L"&amp;TEXT(--RIGHT(LOOKUP(2,1/(B94:B115&lt;&gt;""),B94:B115),3)+1,"000"))</f>
        <v/>
      </c>
      <c r="C116" s="61"/>
      <c r="D116" s="62"/>
      <c r="E116" s="63"/>
      <c r="F116" s="77"/>
      <c r="G116" s="60"/>
      <c r="H116" s="1"/>
      <c r="I116" s="65" t="s">
        <v>454</v>
      </c>
      <c r="J116" s="66" t="s">
        <v>464</v>
      </c>
    </row>
    <row r="117" spans="1:10" ht="20.100000000000001" customHeight="1" x14ac:dyDescent="0.25">
      <c r="A117" s="1"/>
      <c r="B117" s="186" t="str" cm="1">
        <f t="array" ref="B117">IF(ISBLANK(F117),"","L"&amp;TEXT(--RIGHT(LOOKUP(2,1/(B94:B116&lt;&gt;""),B94:B116),3)+1,"000"))</f>
        <v/>
      </c>
      <c r="C117" s="61"/>
      <c r="D117" s="62"/>
      <c r="E117" s="63"/>
      <c r="F117" s="77"/>
      <c r="G117" s="60"/>
      <c r="H117" s="1"/>
      <c r="I117" s="65" t="s">
        <v>455</v>
      </c>
      <c r="J117" s="66" t="s">
        <v>465</v>
      </c>
    </row>
    <row r="118" spans="1:10" ht="20.100000000000001" customHeight="1" x14ac:dyDescent="0.25">
      <c r="A118" s="1"/>
      <c r="B118" s="186" t="str" cm="1">
        <f t="array" ref="B118">IF(ISBLANK(F118),"","L"&amp;TEXT(--RIGHT(LOOKUP(2,1/(B94:B117&lt;&gt;""),B94:B117),3)+1,"000"))</f>
        <v/>
      </c>
      <c r="C118" s="61"/>
      <c r="D118" s="62"/>
      <c r="E118" s="63"/>
      <c r="F118" s="77"/>
      <c r="G118" s="60"/>
      <c r="H118" s="1"/>
      <c r="I118" s="65" t="s">
        <v>456</v>
      </c>
      <c r="J118" s="66" t="s">
        <v>466</v>
      </c>
    </row>
    <row r="119" spans="1:10" ht="20.100000000000001" customHeight="1" x14ac:dyDescent="0.25">
      <c r="A119" s="1"/>
      <c r="B119" s="186" t="str" cm="1">
        <f t="array" ref="B119">IF(ISBLANK(F119),"","L"&amp;TEXT(--RIGHT(LOOKUP(2,1/(B94:B118&lt;&gt;""),B94:B118),3)+1,"000"))</f>
        <v/>
      </c>
      <c r="C119" s="166" t="s">
        <v>570</v>
      </c>
      <c r="D119" s="62" t="s">
        <v>436</v>
      </c>
      <c r="E119" s="63"/>
      <c r="F119" s="77"/>
      <c r="G119" s="76"/>
      <c r="H119" s="1"/>
      <c r="I119" s="65" t="s">
        <v>457</v>
      </c>
      <c r="J119" s="66" t="s">
        <v>467</v>
      </c>
    </row>
    <row r="120" spans="1:10" ht="20.100000000000001" customHeight="1" thickBot="1" x14ac:dyDescent="0.3">
      <c r="A120" s="1"/>
      <c r="B120" s="70" t="s">
        <v>571</v>
      </c>
      <c r="C120" s="112" t="s">
        <v>63</v>
      </c>
      <c r="D120" s="72"/>
      <c r="E120" s="72"/>
      <c r="F120" s="72"/>
      <c r="G120" s="73" t="s">
        <v>64</v>
      </c>
      <c r="H120" s="1"/>
      <c r="I120" s="65" t="s">
        <v>450</v>
      </c>
      <c r="J120" s="66" t="s">
        <v>468</v>
      </c>
    </row>
    <row r="121" spans="1:10" ht="15.75" thickBot="1" x14ac:dyDescent="0.3"/>
    <row r="122" spans="1:10" ht="20.100000000000001" customHeight="1" x14ac:dyDescent="0.25">
      <c r="A122" s="1"/>
      <c r="B122" s="95" t="s">
        <v>31</v>
      </c>
      <c r="C122" s="32" t="s">
        <v>184</v>
      </c>
      <c r="D122" s="32"/>
      <c r="E122" s="493" t="s">
        <v>4</v>
      </c>
      <c r="F122" s="493"/>
      <c r="G122" s="96" t="s">
        <v>185</v>
      </c>
      <c r="H122" s="1"/>
      <c r="I122" s="13" t="s">
        <v>3</v>
      </c>
      <c r="J122" s="492" t="s">
        <v>189</v>
      </c>
    </row>
    <row r="123" spans="1:10" ht="20.100000000000001" customHeight="1" x14ac:dyDescent="0.25">
      <c r="A123" s="1"/>
      <c r="B123" s="98" t="s">
        <v>35</v>
      </c>
      <c r="C123" s="99" t="s">
        <v>512</v>
      </c>
      <c r="D123" s="100">
        <v>18</v>
      </c>
      <c r="E123" s="101" t="s">
        <v>513</v>
      </c>
      <c r="F123" s="102">
        <v>36</v>
      </c>
      <c r="G123" s="103" t="s">
        <v>274</v>
      </c>
      <c r="H123" s="1"/>
      <c r="I123" s="15" t="s">
        <v>323</v>
      </c>
      <c r="J123" s="492"/>
    </row>
    <row r="124" spans="1:10" ht="20.100000000000001" customHeight="1" x14ac:dyDescent="0.25">
      <c r="A124" s="1"/>
      <c r="B124" s="98" t="s">
        <v>37</v>
      </c>
      <c r="C124" s="104">
        <f>E127</f>
        <v>0</v>
      </c>
      <c r="D124" s="105">
        <f>F127</f>
        <v>0</v>
      </c>
      <c r="E124" s="106" t="s">
        <v>515</v>
      </c>
      <c r="F124" s="107">
        <v>250</v>
      </c>
      <c r="G124" s="108" t="s">
        <v>15</v>
      </c>
      <c r="H124" s="1"/>
      <c r="I124" s="21" t="s">
        <v>272</v>
      </c>
    </row>
    <row r="125" spans="1:10" ht="20.100000000000001" customHeight="1" x14ac:dyDescent="0.25">
      <c r="A125" s="1"/>
      <c r="B125" s="222"/>
      <c r="C125" s="224" t="s">
        <v>592</v>
      </c>
      <c r="D125" s="219" t="str">
        <f>IF(AND(COUNTIF(D127:D158,"*~**")=0,COUNTIF(D127:D158,"*~?*")=0),"",IF(COUNTIF(D127:D158,"*~**")&gt;0,COUNTIF(D127:D158,"*~**")&amp;" allergène"&amp;IF(COUNTIF(D127:D158,"*~**")&gt;1,"s","")&amp;" repéré"&amp;IF(COUNTIF(D127:D158,"*~**")&gt;1,"s","")&amp;" par *","")&amp;IF(AND(COUNTIF(D127:D158,"*~**")&gt;0,COUNTIF(D127:D158,"*~?*")&gt;0)," | ","")&amp;IF(COUNTIF(D127:D158,"*~?*")&gt;0,COUNTIF(D127:D158,"*~?*")&amp;" produit"&amp;IF(COUNTIF(D127:D158,"*~?*")&gt;1,"s","")&amp;" à vérifier par ?",""))</f>
        <v>1 produit à vérifier par ?</v>
      </c>
      <c r="E125" s="225"/>
      <c r="F125" s="226"/>
      <c r="G125" s="217"/>
      <c r="H125" s="1"/>
      <c r="I125" s="26" t="s">
        <v>469</v>
      </c>
    </row>
    <row r="126" spans="1:10" ht="20.100000000000001" customHeight="1" x14ac:dyDescent="0.25">
      <c r="A126" s="1"/>
      <c r="B126" s="220" t="s">
        <v>38</v>
      </c>
      <c r="C126" s="191" t="s">
        <v>39</v>
      </c>
      <c r="D126" s="191" t="s">
        <v>525</v>
      </c>
      <c r="E126" s="191" t="s">
        <v>40</v>
      </c>
      <c r="F126" s="191" t="s">
        <v>41</v>
      </c>
      <c r="G126" s="221" t="s">
        <v>42</v>
      </c>
      <c r="H126" s="1"/>
      <c r="I126" s="26" t="s">
        <v>470</v>
      </c>
    </row>
    <row r="127" spans="1:10" ht="20.100000000000001" customHeight="1" x14ac:dyDescent="0.25">
      <c r="A127" s="1"/>
      <c r="B127" s="186" t="s">
        <v>43</v>
      </c>
      <c r="C127" s="168" t="s">
        <v>524</v>
      </c>
      <c r="D127" s="58" t="s">
        <v>186</v>
      </c>
      <c r="E127" s="59"/>
      <c r="F127" s="79"/>
      <c r="G127" s="60"/>
      <c r="H127" s="1"/>
      <c r="I127" s="26" t="s">
        <v>471</v>
      </c>
    </row>
    <row r="128" spans="1:10" ht="20.100000000000001" customHeight="1" x14ac:dyDescent="0.25">
      <c r="A128" s="1"/>
      <c r="B128" s="186" t="str" cm="1">
        <f t="array" ref="B128">IF(ISBLANK(F128),"","L"&amp;TEXT(--RIGHT(LOOKUP(2,1/(B127:B127&lt;&gt;""),B127:B127),3)+1,"000"))</f>
        <v/>
      </c>
      <c r="C128" s="61"/>
      <c r="D128" s="62"/>
      <c r="E128" s="63"/>
      <c r="F128" s="77"/>
      <c r="G128" s="60"/>
      <c r="H128" s="1"/>
      <c r="I128" s="51" t="s">
        <v>0</v>
      </c>
    </row>
    <row r="129" spans="1:9" ht="20.100000000000001" customHeight="1" x14ac:dyDescent="0.25">
      <c r="A129" s="1"/>
      <c r="B129" s="186" t="str" cm="1">
        <f t="array" ref="B129">IF(ISBLANK(F129),"","L"&amp;TEXT(--RIGHT(LOOKUP(2,1/(B127:B128&lt;&gt;""),B127:B128),3)+1,"000"))</f>
        <v/>
      </c>
      <c r="C129" s="61"/>
      <c r="D129" s="62"/>
      <c r="E129" s="63"/>
      <c r="F129" s="77"/>
      <c r="G129" s="60"/>
      <c r="H129" s="1"/>
      <c r="I129" s="55" t="s">
        <v>314</v>
      </c>
    </row>
    <row r="130" spans="1:9" ht="20.100000000000001" customHeight="1" x14ac:dyDescent="0.25">
      <c r="A130" s="1"/>
      <c r="B130" s="186" t="str" cm="1">
        <f t="array" ref="B130">IF(ISBLANK(F130),"","L"&amp;TEXT(--RIGHT(LOOKUP(2,1/(B127:B129&lt;&gt;""),B127:B129),3)+1,"000"))</f>
        <v/>
      </c>
      <c r="C130" s="61"/>
      <c r="D130" s="62"/>
      <c r="E130" s="63"/>
      <c r="F130" s="77"/>
      <c r="G130" s="60"/>
      <c r="H130" s="1"/>
      <c r="I130" s="55" t="s">
        <v>312</v>
      </c>
    </row>
    <row r="131" spans="1:9" ht="20.100000000000001" customHeight="1" x14ac:dyDescent="0.25">
      <c r="A131" s="1"/>
      <c r="B131" s="186" t="str" cm="1">
        <f t="array" ref="B131">IF(ISBLANK(F131),"","L"&amp;TEXT(--RIGHT(LOOKUP(2,1/(B127:B130&lt;&gt;""),B127:B130),3)+1,"000"))</f>
        <v/>
      </c>
      <c r="C131" s="61"/>
      <c r="D131" s="62"/>
      <c r="E131" s="63"/>
      <c r="F131" s="77"/>
      <c r="G131" s="60"/>
      <c r="H131" s="1"/>
      <c r="I131" s="55" t="s">
        <v>311</v>
      </c>
    </row>
    <row r="132" spans="1:9" ht="20.100000000000001" customHeight="1" x14ac:dyDescent="0.25">
      <c r="A132" s="1"/>
      <c r="B132" s="186" t="str" cm="1">
        <f t="array" ref="B132">IF(ISBLANK(F132),"","L"&amp;TEXT(--RIGHT(LOOKUP(2,1/(B127:B131&lt;&gt;""),B127:B131),3)+1,"000"))</f>
        <v/>
      </c>
      <c r="C132" s="61"/>
      <c r="D132" s="62"/>
      <c r="E132" s="63"/>
      <c r="F132" s="77"/>
      <c r="G132" s="60"/>
      <c r="H132" s="1"/>
      <c r="I132" s="64" t="s">
        <v>318</v>
      </c>
    </row>
    <row r="133" spans="1:9" ht="20.100000000000001" customHeight="1" x14ac:dyDescent="0.25">
      <c r="A133" s="1"/>
      <c r="B133" s="186" t="str" cm="1">
        <f t="array" ref="B133">IF(ISBLANK(F133),"","L"&amp;TEXT(--RIGHT(LOOKUP(2,1/(B127:B132&lt;&gt;""),B127:B132),3)+1,"000"))</f>
        <v/>
      </c>
      <c r="C133" s="61"/>
      <c r="D133" s="62"/>
      <c r="E133" s="63"/>
      <c r="F133" s="77"/>
      <c r="G133" s="60"/>
      <c r="H133" s="1"/>
      <c r="I133" s="64" t="s">
        <v>316</v>
      </c>
    </row>
    <row r="134" spans="1:9" ht="20.100000000000001" customHeight="1" x14ac:dyDescent="0.25">
      <c r="A134" s="1"/>
      <c r="B134" s="186" t="str" cm="1">
        <f t="array" ref="B134">IF(ISBLANK(F134),"","L"&amp;TEXT(--RIGHT(LOOKUP(2,1/(B127:B133&lt;&gt;""),B127:B133),3)+1,"000"))</f>
        <v/>
      </c>
      <c r="C134" s="61"/>
      <c r="D134" s="62"/>
      <c r="E134" s="63"/>
      <c r="F134" s="77"/>
      <c r="G134" s="60"/>
      <c r="H134" s="1"/>
      <c r="I134" s="64" t="s">
        <v>368</v>
      </c>
    </row>
    <row r="135" spans="1:9" ht="20.100000000000001" customHeight="1" x14ac:dyDescent="0.25">
      <c r="A135" s="1"/>
      <c r="B135" s="186" t="str" cm="1">
        <f t="array" ref="B135">IF(ISBLANK(F135),"","L"&amp;TEXT(--RIGHT(LOOKUP(2,1/(B127:B134&lt;&gt;""),B127:B134),3)+1,"000"))</f>
        <v/>
      </c>
      <c r="C135" s="110"/>
      <c r="D135" s="62"/>
      <c r="E135" s="63"/>
      <c r="F135" s="77"/>
      <c r="G135" s="60"/>
      <c r="H135" s="1"/>
      <c r="I135" s="64" t="s">
        <v>49</v>
      </c>
    </row>
    <row r="136" spans="1:9" ht="20.100000000000001" customHeight="1" x14ac:dyDescent="0.25">
      <c r="A136" s="1"/>
      <c r="B136" s="186" t="str" cm="1">
        <f t="array" ref="B136">IF(ISBLANK(F136),"","L"&amp;TEXT(--RIGHT(LOOKUP(2,1/(B127:B135&lt;&gt;""),B127:B135),3)+1,"000"))</f>
        <v/>
      </c>
      <c r="C136" s="61"/>
      <c r="D136" s="62"/>
      <c r="E136" s="63"/>
      <c r="F136" s="77"/>
      <c r="G136" s="60"/>
      <c r="H136" s="1"/>
      <c r="I136" s="64" t="s">
        <v>439</v>
      </c>
    </row>
    <row r="137" spans="1:9" ht="20.100000000000001" customHeight="1" x14ac:dyDescent="0.25">
      <c r="A137" s="1"/>
      <c r="B137" s="186" t="str" cm="1">
        <f t="array" ref="B137">IF(ISBLANK(F137),"","L"&amp;TEXT(--RIGHT(LOOKUP(2,1/(B127:B136&lt;&gt;""),B127:B136),3)+1,"000"))</f>
        <v/>
      </c>
      <c r="C137" s="61"/>
      <c r="D137" s="62"/>
      <c r="E137" s="63"/>
      <c r="F137" s="77"/>
      <c r="G137" s="60"/>
      <c r="H137" s="1"/>
      <c r="I137" s="64" t="s">
        <v>52</v>
      </c>
    </row>
    <row r="138" spans="1:9" ht="20.100000000000001" customHeight="1" x14ac:dyDescent="0.25">
      <c r="A138" s="1"/>
      <c r="B138" s="186" t="str" cm="1">
        <f t="array" ref="B138">IF(ISBLANK(F138),"","L"&amp;TEXT(--RIGHT(LOOKUP(2,1/(B127:B137&lt;&gt;""),B127:B137),3)+1,"000"))</f>
        <v/>
      </c>
      <c r="C138" s="61"/>
      <c r="D138" s="62"/>
      <c r="E138" s="63"/>
      <c r="F138" s="77"/>
      <c r="G138" s="60"/>
      <c r="H138" s="1"/>
      <c r="I138" s="64" t="s">
        <v>440</v>
      </c>
    </row>
    <row r="139" spans="1:9" ht="20.100000000000001" customHeight="1" x14ac:dyDescent="0.25">
      <c r="A139" s="1"/>
      <c r="B139" s="186" t="str" cm="1">
        <f t="array" ref="B139">IF(ISBLANK(F139),"","L"&amp;TEXT(--RIGHT(LOOKUP(2,1/(B127:B138&lt;&gt;""),B127:B138),3)+1,"000"))</f>
        <v/>
      </c>
      <c r="C139" s="61"/>
      <c r="D139" s="62"/>
      <c r="E139" s="63"/>
      <c r="F139" s="77"/>
      <c r="G139" s="60"/>
      <c r="H139" s="1"/>
      <c r="I139" s="64" t="s">
        <v>441</v>
      </c>
    </row>
    <row r="140" spans="1:9" ht="20.100000000000001" customHeight="1" x14ac:dyDescent="0.25">
      <c r="A140" s="1"/>
      <c r="B140" s="186" t="str" cm="1">
        <f t="array" ref="B140">IF(ISBLANK(F140),"","L"&amp;TEXT(--RIGHT(LOOKUP(2,1/(B127:B139&lt;&gt;""),B127:B139),3)+1,"000"))</f>
        <v/>
      </c>
      <c r="C140" s="61"/>
      <c r="D140" s="62"/>
      <c r="E140" s="63"/>
      <c r="F140" s="77"/>
      <c r="G140" s="60"/>
      <c r="H140" s="1"/>
      <c r="I140" s="64" t="s">
        <v>442</v>
      </c>
    </row>
    <row r="141" spans="1:9" ht="20.100000000000001" customHeight="1" x14ac:dyDescent="0.25">
      <c r="A141" s="1"/>
      <c r="B141" s="186" t="str" cm="1">
        <f t="array" ref="B141">IF(ISBLANK(F141),"","L"&amp;TEXT(--RIGHT(LOOKUP(2,1/(B127:B140&lt;&gt;""),B127:B140),3)+1,"000"))</f>
        <v/>
      </c>
      <c r="C141" s="61"/>
      <c r="D141" s="62"/>
      <c r="E141" s="63"/>
      <c r="F141" s="77"/>
      <c r="G141" s="60"/>
      <c r="H141" s="1"/>
      <c r="I141" s="64" t="s">
        <v>443</v>
      </c>
    </row>
    <row r="142" spans="1:9" ht="20.100000000000001" customHeight="1" x14ac:dyDescent="0.25">
      <c r="A142" s="1"/>
      <c r="B142" s="186" t="str" cm="1">
        <f t="array" ref="B142">IF(ISBLANK(F142),"","L"&amp;TEXT(--RIGHT(LOOKUP(2,1/(B127:B141&lt;&gt;""),B127:B141),3)+1,"000"))</f>
        <v/>
      </c>
      <c r="C142" s="61"/>
      <c r="D142" s="62"/>
      <c r="E142" s="63"/>
      <c r="F142" s="77"/>
      <c r="G142" s="60"/>
      <c r="H142" s="1"/>
      <c r="I142" s="64" t="s">
        <v>367</v>
      </c>
    </row>
    <row r="143" spans="1:9" ht="20.100000000000001" customHeight="1" x14ac:dyDescent="0.25">
      <c r="A143" s="1"/>
      <c r="B143" s="186" t="str" cm="1">
        <f t="array" ref="B143">IF(ISBLANK(F143),"","L"&amp;TEXT(--RIGHT(LOOKUP(2,1/(B127:B142&lt;&gt;""),B127:B142),3)+1,"000"))</f>
        <v/>
      </c>
      <c r="C143" s="61"/>
      <c r="D143" s="62"/>
      <c r="E143" s="63"/>
      <c r="F143" s="77"/>
      <c r="G143" s="60"/>
      <c r="H143" s="1"/>
      <c r="I143" s="65" t="s">
        <v>444</v>
      </c>
    </row>
    <row r="144" spans="1:9" ht="20.100000000000001" customHeight="1" x14ac:dyDescent="0.25">
      <c r="A144" s="1"/>
      <c r="B144" s="186" t="str" cm="1">
        <f t="array" ref="B144">IF(ISBLANK(F144),"","L"&amp;TEXT(--RIGHT(LOOKUP(2,1/(B127:B143&lt;&gt;""),B127:B143),3)+1,"000"))</f>
        <v/>
      </c>
      <c r="C144" s="61"/>
      <c r="D144" s="62"/>
      <c r="E144" s="63"/>
      <c r="F144" s="77"/>
      <c r="G144" s="60"/>
      <c r="H144" s="1"/>
      <c r="I144" s="60" t="s">
        <v>62</v>
      </c>
    </row>
    <row r="145" spans="1:17" ht="20.100000000000001" customHeight="1" x14ac:dyDescent="0.25">
      <c r="A145" s="1"/>
      <c r="B145" s="186" t="str" cm="1">
        <f t="array" ref="B145">IF(ISBLANK(F145),"","L"&amp;TEXT(--RIGHT(LOOKUP(2,1/(B127:B144&lt;&gt;""),B127:B144),3)+1,"000"))</f>
        <v/>
      </c>
      <c r="C145" s="61"/>
      <c r="D145" s="62"/>
      <c r="E145" s="63"/>
      <c r="F145" s="77"/>
      <c r="G145" s="60"/>
      <c r="H145" s="1"/>
      <c r="I145" s="65" t="s">
        <v>445</v>
      </c>
    </row>
    <row r="146" spans="1:17" ht="20.100000000000001" customHeight="1" x14ac:dyDescent="0.25">
      <c r="A146" s="1"/>
      <c r="B146" s="186" t="str" cm="1">
        <f t="array" ref="B146">IF(ISBLANK(F146),"","L"&amp;TEXT(--RIGHT(LOOKUP(2,1/(B127:B145&lt;&gt;""),B127:B145),3)+1,"000"))</f>
        <v/>
      </c>
      <c r="C146" s="61"/>
      <c r="D146" s="62"/>
      <c r="E146" s="63"/>
      <c r="F146" s="77"/>
      <c r="G146" s="60"/>
      <c r="H146" s="1"/>
      <c r="I146" s="65" t="s">
        <v>446</v>
      </c>
    </row>
    <row r="147" spans="1:17" ht="20.100000000000001" customHeight="1" x14ac:dyDescent="0.25">
      <c r="A147" s="1"/>
      <c r="B147" s="186" t="str" cm="1">
        <f t="array" ref="B147">IF(ISBLANK(F147),"","L"&amp;TEXT(--RIGHT(LOOKUP(2,1/(B127:B146&lt;&gt;""),B127:B146),3)+1,"000"))</f>
        <v/>
      </c>
      <c r="C147" s="61"/>
      <c r="D147" s="62"/>
      <c r="E147" s="63"/>
      <c r="F147" s="77"/>
      <c r="G147" s="60"/>
      <c r="H147" s="1"/>
      <c r="I147" s="65" t="s">
        <v>447</v>
      </c>
    </row>
    <row r="148" spans="1:17" ht="20.100000000000001" customHeight="1" x14ac:dyDescent="0.25">
      <c r="A148" s="1"/>
      <c r="B148" s="186" t="str" cm="1">
        <f t="array" ref="B148">IF(ISBLANK(F148),"","L"&amp;TEXT(--RIGHT(LOOKUP(2,1/(B127:B147&lt;&gt;""),B127:B147),3)+1,"000"))</f>
        <v/>
      </c>
      <c r="C148" s="61"/>
      <c r="D148" s="62"/>
      <c r="E148" s="63"/>
      <c r="F148" s="77"/>
      <c r="G148" s="60"/>
      <c r="H148" s="1"/>
      <c r="I148" s="65" t="s">
        <v>448</v>
      </c>
    </row>
    <row r="149" spans="1:17" ht="20.100000000000001" customHeight="1" x14ac:dyDescent="0.25">
      <c r="A149" s="1"/>
      <c r="B149" s="186" t="str" cm="1">
        <f t="array" ref="B149">IF(ISBLANK(F149),"","L"&amp;TEXT(--RIGHT(LOOKUP(2,1/(B127:B148&lt;&gt;""),B127:B148),3)+1,"000"))</f>
        <v/>
      </c>
      <c r="C149" s="61"/>
      <c r="D149" s="62"/>
      <c r="E149" s="63"/>
      <c r="F149" s="77"/>
      <c r="G149" s="60"/>
      <c r="H149" s="1"/>
      <c r="I149" s="65" t="s">
        <v>449</v>
      </c>
      <c r="J149" s="65" t="s">
        <v>459</v>
      </c>
    </row>
    <row r="150" spans="1:17" ht="20.100000000000001" customHeight="1" x14ac:dyDescent="0.25">
      <c r="A150" s="1"/>
      <c r="B150" s="186" t="str" cm="1">
        <f t="array" ref="B150">IF(ISBLANK(F150),"","L"&amp;TEXT(--RIGHT(LOOKUP(2,1/(B127:B149&lt;&gt;""),B127:B149),3)+1,"000"))</f>
        <v/>
      </c>
      <c r="C150" s="61"/>
      <c r="D150" s="62"/>
      <c r="E150" s="63"/>
      <c r="F150" s="77"/>
      <c r="G150" s="60"/>
      <c r="H150" s="1"/>
      <c r="I150" s="65" t="s">
        <v>454</v>
      </c>
      <c r="J150" s="65" t="s">
        <v>460</v>
      </c>
    </row>
    <row r="151" spans="1:17" ht="20.100000000000001" customHeight="1" x14ac:dyDescent="0.25">
      <c r="A151" s="1"/>
      <c r="B151" s="186" t="str" cm="1">
        <f t="array" ref="B151">IF(ISBLANK(F151),"","L"&amp;TEXT(--RIGHT(LOOKUP(2,1/(B127:B150&lt;&gt;""),B127:B150),3)+1,"000"))</f>
        <v/>
      </c>
      <c r="C151" s="61"/>
      <c r="D151" s="62"/>
      <c r="E151" s="63"/>
      <c r="F151" s="77"/>
      <c r="G151" s="60"/>
      <c r="H151" s="1"/>
      <c r="I151" s="65" t="s">
        <v>455</v>
      </c>
      <c r="J151" s="65" t="s">
        <v>461</v>
      </c>
    </row>
    <row r="152" spans="1:17" ht="20.100000000000001" customHeight="1" x14ac:dyDescent="0.25">
      <c r="A152" s="1"/>
      <c r="B152" s="186" t="str" cm="1">
        <f t="array" ref="B152">IF(ISBLANK(F152),"","L"&amp;TEXT(--RIGHT(LOOKUP(2,1/(B127:B151&lt;&gt;""),B127:B151),3)+1,"000"))</f>
        <v/>
      </c>
      <c r="C152" s="61"/>
      <c r="D152" s="62"/>
      <c r="E152" s="63"/>
      <c r="F152" s="77"/>
      <c r="G152" s="60"/>
      <c r="H152" s="1"/>
      <c r="I152" s="65" t="s">
        <v>456</v>
      </c>
      <c r="J152" s="65" t="s">
        <v>462</v>
      </c>
    </row>
    <row r="153" spans="1:17" ht="20.100000000000001" customHeight="1" x14ac:dyDescent="0.25">
      <c r="A153" s="1"/>
      <c r="B153" s="186" t="str" cm="1">
        <f t="array" ref="B153">IF(ISBLANK(F153),"","L"&amp;TEXT(--RIGHT(LOOKUP(2,1/(B127:B152&lt;&gt;""),B127:B152),3)+1,"000"))</f>
        <v/>
      </c>
      <c r="C153" s="61"/>
      <c r="D153" s="62"/>
      <c r="E153" s="63"/>
      <c r="F153" s="77"/>
      <c r="G153" s="60"/>
      <c r="H153" s="1"/>
      <c r="I153" s="65" t="s">
        <v>457</v>
      </c>
      <c r="J153" s="66" t="s">
        <v>463</v>
      </c>
    </row>
    <row r="154" spans="1:17" ht="20.100000000000001" customHeight="1" x14ac:dyDescent="0.25">
      <c r="A154" s="1"/>
      <c r="B154" s="186" t="str" cm="1">
        <f t="array" ref="B154">IF(ISBLANK(F154),"","L"&amp;TEXT(--RIGHT(LOOKUP(2,1/(B127:B153&lt;&gt;""),B127:B153),3)+1,"000"))</f>
        <v/>
      </c>
      <c r="C154" s="61"/>
      <c r="D154" s="62"/>
      <c r="E154" s="63"/>
      <c r="F154" s="77"/>
      <c r="G154" s="60"/>
      <c r="H154" s="1"/>
      <c r="I154" s="65" t="s">
        <v>450</v>
      </c>
      <c r="J154" s="66" t="s">
        <v>464</v>
      </c>
    </row>
    <row r="155" spans="1:17" ht="20.100000000000001" customHeight="1" x14ac:dyDescent="0.25">
      <c r="A155" s="1"/>
      <c r="B155" s="186" t="str" cm="1">
        <f t="array" ref="B155">IF(ISBLANK(F155),"","L"&amp;TEXT(--RIGHT(LOOKUP(2,1/(B127:B154&lt;&gt;""),B127:B154),3)+1,"000"))</f>
        <v/>
      </c>
      <c r="C155" s="61"/>
      <c r="D155" s="62"/>
      <c r="E155" s="63"/>
      <c r="F155" s="77"/>
      <c r="G155" s="60"/>
      <c r="H155" s="1"/>
      <c r="I155" s="65" t="s">
        <v>451</v>
      </c>
      <c r="J155" s="66" t="s">
        <v>465</v>
      </c>
    </row>
    <row r="156" spans="1:17" ht="20.100000000000001" customHeight="1" x14ac:dyDescent="0.25">
      <c r="A156" s="1"/>
      <c r="B156" s="186" t="str" cm="1">
        <f t="array" ref="B156">IF(ISBLANK(F156),"","L"&amp;TEXT(--RIGHT(LOOKUP(2,1/(B127:B155&lt;&gt;""),B127:B155),3)+1,"000"))</f>
        <v/>
      </c>
      <c r="C156" s="61"/>
      <c r="D156" s="62"/>
      <c r="E156" s="63"/>
      <c r="F156" s="77"/>
      <c r="G156" s="60"/>
      <c r="H156" s="1"/>
      <c r="I156" s="65" t="s">
        <v>452</v>
      </c>
      <c r="J156" s="66" t="s">
        <v>466</v>
      </c>
    </row>
    <row r="157" spans="1:17" ht="20.100000000000001" customHeight="1" x14ac:dyDescent="0.25">
      <c r="A157" s="1"/>
      <c r="B157" s="186" t="str" cm="1">
        <f t="array" ref="B157">IF(ISBLANK(F157),"","L"&amp;TEXT(--RIGHT(LOOKUP(2,1/(B127:B156&lt;&gt;""),B127:B156),3)+1,"000"))</f>
        <v/>
      </c>
      <c r="C157" s="166" t="s">
        <v>570</v>
      </c>
      <c r="D157" s="62" t="s">
        <v>436</v>
      </c>
      <c r="E157" s="63"/>
      <c r="F157" s="77"/>
      <c r="G157" s="76"/>
      <c r="H157" s="1"/>
      <c r="I157" s="65" t="s">
        <v>453</v>
      </c>
      <c r="J157" s="66" t="s">
        <v>467</v>
      </c>
    </row>
    <row r="158" spans="1:17" ht="20.100000000000001" customHeight="1" thickBot="1" x14ac:dyDescent="0.3">
      <c r="A158" s="1"/>
      <c r="B158" s="70" t="s">
        <v>571</v>
      </c>
      <c r="C158" s="112" t="s">
        <v>63</v>
      </c>
      <c r="D158" s="72"/>
      <c r="E158" s="72"/>
      <c r="F158" s="72"/>
      <c r="G158" s="73" t="s">
        <v>64</v>
      </c>
      <c r="H158" s="1"/>
      <c r="I158" s="65" t="s">
        <v>458</v>
      </c>
      <c r="J158" s="66" t="s">
        <v>468</v>
      </c>
    </row>
    <row r="159" spans="1:17" ht="20.100000000000001" customHeight="1" thickBot="1" x14ac:dyDescent="0.3"/>
    <row r="160" spans="1:17" ht="20.100000000000001" customHeight="1" x14ac:dyDescent="0.25">
      <c r="A160" s="1"/>
      <c r="B160" s="95" t="s">
        <v>31</v>
      </c>
      <c r="C160" s="32" t="s">
        <v>184</v>
      </c>
      <c r="D160" s="32"/>
      <c r="E160" s="493" t="s">
        <v>4</v>
      </c>
      <c r="F160" s="493"/>
      <c r="G160" s="96" t="s">
        <v>185</v>
      </c>
      <c r="H160" s="1"/>
      <c r="I160" s="13" t="s">
        <v>3</v>
      </c>
      <c r="J160" s="492" t="s">
        <v>189</v>
      </c>
      <c r="Q160" s="116">
        <v>1</v>
      </c>
    </row>
    <row r="161" spans="1:17" ht="20.100000000000001" customHeight="1" x14ac:dyDescent="0.25">
      <c r="A161" s="1"/>
      <c r="B161" s="98" t="s">
        <v>35</v>
      </c>
      <c r="C161" s="99" t="s">
        <v>512</v>
      </c>
      <c r="D161" s="100">
        <v>18</v>
      </c>
      <c r="E161" s="101" t="s">
        <v>513</v>
      </c>
      <c r="F161" s="102">
        <v>36</v>
      </c>
      <c r="G161" s="103" t="s">
        <v>274</v>
      </c>
      <c r="H161" s="1"/>
      <c r="I161" s="15" t="s">
        <v>323</v>
      </c>
      <c r="J161" s="492"/>
      <c r="Q161" s="116">
        <v>1</v>
      </c>
    </row>
    <row r="162" spans="1:17" ht="20.100000000000001" customHeight="1" x14ac:dyDescent="0.25">
      <c r="A162" s="1"/>
      <c r="B162" s="98" t="s">
        <v>37</v>
      </c>
      <c r="C162" s="104">
        <f>E165</f>
        <v>0</v>
      </c>
      <c r="D162" s="105">
        <f>F165</f>
        <v>0</v>
      </c>
      <c r="E162" s="106" t="s">
        <v>515</v>
      </c>
      <c r="F162" s="107">
        <v>250</v>
      </c>
      <c r="G162" s="108" t="s">
        <v>15</v>
      </c>
      <c r="H162" s="1"/>
      <c r="I162" s="21" t="s">
        <v>272</v>
      </c>
      <c r="Q162" s="116">
        <v>1</v>
      </c>
    </row>
    <row r="163" spans="1:17" ht="20.100000000000001" customHeight="1" x14ac:dyDescent="0.25">
      <c r="A163" s="1"/>
      <c r="B163" s="222"/>
      <c r="C163" s="224" t="s">
        <v>595</v>
      </c>
      <c r="D163" s="219" t="str">
        <f>IF(AND(COUNTIF(D165:D201,"*~**")=0,COUNTIF(D165:D201,"*~?*")=0),"",IF(COUNTIF(D165:D201,"*~**")&gt;0,COUNTIF(D165:D201,"*~**")&amp;" allergène"&amp;IF(COUNTIF(D165:D201,"*~**")&gt;1,"s","")&amp;" repéré"&amp;IF(COUNTIF(D165:D201,"*~**")&gt;1,"s","")&amp;" par *","")&amp;IF(AND(COUNTIF(D165:D201,"*~**")&gt;0,COUNTIF(D165:D201,"*~?*")&gt;0)," | ","")&amp;IF(COUNTIF(D165:D201,"*~?*")&gt;0,COUNTIF(D165:D201,"*~?*")&amp;" produit"&amp;IF(COUNTIF(D165:D201,"*~?*")&gt;1,"s","")&amp;" à vérifier par ?",""))</f>
        <v>1 produit à vérifier par ?</v>
      </c>
      <c r="E163" s="225"/>
      <c r="F163" s="226"/>
      <c r="G163" s="217"/>
      <c r="H163" s="1"/>
      <c r="I163" s="26" t="s">
        <v>469</v>
      </c>
      <c r="Q163" s="116">
        <v>1</v>
      </c>
    </row>
    <row r="164" spans="1:17" ht="20.100000000000001" customHeight="1" x14ac:dyDescent="0.25">
      <c r="A164" s="1"/>
      <c r="B164" s="220" t="s">
        <v>38</v>
      </c>
      <c r="C164" s="191" t="s">
        <v>39</v>
      </c>
      <c r="D164" s="191" t="s">
        <v>525</v>
      </c>
      <c r="E164" s="191" t="s">
        <v>40</v>
      </c>
      <c r="F164" s="191" t="s">
        <v>41</v>
      </c>
      <c r="G164" s="221" t="s">
        <v>42</v>
      </c>
      <c r="H164" s="1"/>
      <c r="I164" s="26" t="s">
        <v>470</v>
      </c>
      <c r="Q164" s="116">
        <v>1</v>
      </c>
    </row>
    <row r="165" spans="1:17" ht="18.75" x14ac:dyDescent="0.25">
      <c r="B165" s="186" t="s">
        <v>43</v>
      </c>
      <c r="C165" s="168" t="s">
        <v>524</v>
      </c>
      <c r="D165" s="58" t="s">
        <v>186</v>
      </c>
      <c r="E165" s="59"/>
      <c r="F165" s="79"/>
      <c r="G165" s="60"/>
      <c r="I165" s="26" t="s">
        <v>471</v>
      </c>
      <c r="Q165" s="116">
        <v>1</v>
      </c>
    </row>
    <row r="166" spans="1:17" ht="15.75" x14ac:dyDescent="0.25">
      <c r="B166" s="186" t="str" cm="1">
        <f t="array" ref="B166">IF(ISBLANK(F166),"","L"&amp;TEXT(--RIGHT(LOOKUP(2,1/(B165:B165&lt;&gt;""),B165:B165),3)+1,"000"))</f>
        <v/>
      </c>
      <c r="C166" s="61"/>
      <c r="D166" s="62"/>
      <c r="E166" s="63"/>
      <c r="F166" s="77"/>
      <c r="G166" s="60"/>
      <c r="I166" s="51" t="s">
        <v>0</v>
      </c>
      <c r="Q166" s="116">
        <v>1</v>
      </c>
    </row>
    <row r="167" spans="1:17" ht="15.75" x14ac:dyDescent="0.25">
      <c r="B167" s="186" t="str" cm="1">
        <f t="array" ref="B167">IF(ISBLANK(F167),"","L"&amp;TEXT(--RIGHT(LOOKUP(2,1/(B165:B166&lt;&gt;""),B165:B166),3)+1,"000"))</f>
        <v/>
      </c>
      <c r="C167" s="61"/>
      <c r="D167" s="62"/>
      <c r="E167" s="63"/>
      <c r="F167" s="77"/>
      <c r="G167" s="60"/>
      <c r="I167" s="55" t="s">
        <v>314</v>
      </c>
      <c r="Q167" s="116">
        <v>1</v>
      </c>
    </row>
    <row r="168" spans="1:17" ht="15.75" x14ac:dyDescent="0.25">
      <c r="B168" s="186" t="str" cm="1">
        <f t="array" ref="B168">IF(ISBLANK(F168),"","L"&amp;TEXT(--RIGHT(LOOKUP(2,1/(B165:B167&lt;&gt;""),B165:B167),3)+1,"000"))</f>
        <v/>
      </c>
      <c r="C168" s="61"/>
      <c r="D168" s="62"/>
      <c r="E168" s="63"/>
      <c r="F168" s="77"/>
      <c r="G168" s="60"/>
      <c r="I168" s="55" t="s">
        <v>312</v>
      </c>
      <c r="Q168" s="116">
        <v>1</v>
      </c>
    </row>
    <row r="169" spans="1:17" ht="15.75" x14ac:dyDescent="0.25">
      <c r="B169" s="186" t="str" cm="1">
        <f t="array" ref="B169">IF(ISBLANK(F169),"","L"&amp;TEXT(--RIGHT(LOOKUP(2,1/(B165:B168&lt;&gt;""),B165:B168),3)+1,"000"))</f>
        <v/>
      </c>
      <c r="C169" s="61"/>
      <c r="D169" s="62"/>
      <c r="E169" s="63"/>
      <c r="F169" s="77"/>
      <c r="G169" s="60"/>
      <c r="I169" s="55" t="s">
        <v>311</v>
      </c>
      <c r="Q169" s="116">
        <v>1</v>
      </c>
    </row>
    <row r="170" spans="1:17" ht="15.75" x14ac:dyDescent="0.25">
      <c r="B170" s="186" t="str" cm="1">
        <f t="array" ref="B170">IF(ISBLANK(F170),"","L"&amp;TEXT(--RIGHT(LOOKUP(2,1/(B165:B169&lt;&gt;""),B165:B169),3)+1,"000"))</f>
        <v/>
      </c>
      <c r="C170" s="61"/>
      <c r="D170" s="62"/>
      <c r="E170" s="63"/>
      <c r="F170" s="77"/>
      <c r="G170" s="60"/>
      <c r="I170" s="64" t="s">
        <v>318</v>
      </c>
      <c r="Q170" s="116">
        <v>1</v>
      </c>
    </row>
    <row r="171" spans="1:17" ht="15.75" x14ac:dyDescent="0.25">
      <c r="B171" s="186" t="str" cm="1">
        <f t="array" ref="B171">IF(ISBLANK(F171),"","L"&amp;TEXT(--RIGHT(LOOKUP(2,1/(B165:B170&lt;&gt;""),B165:B170),3)+1,"000"))</f>
        <v/>
      </c>
      <c r="C171" s="61"/>
      <c r="D171" s="62"/>
      <c r="E171" s="63"/>
      <c r="F171" s="77"/>
      <c r="G171" s="60"/>
      <c r="I171" s="64" t="s">
        <v>316</v>
      </c>
      <c r="Q171" s="116">
        <v>1</v>
      </c>
    </row>
    <row r="172" spans="1:17" ht="15.75" x14ac:dyDescent="0.25">
      <c r="B172" s="186" t="str" cm="1">
        <f t="array" ref="B172">IF(ISBLANK(F172),"","L"&amp;TEXT(--RIGHT(LOOKUP(2,1/(B165:B171&lt;&gt;""),B165:B171),3)+1,"000"))</f>
        <v/>
      </c>
      <c r="C172" s="61"/>
      <c r="D172" s="62"/>
      <c r="E172" s="63"/>
      <c r="F172" s="77"/>
      <c r="G172" s="60"/>
      <c r="I172" s="64" t="s">
        <v>368</v>
      </c>
      <c r="Q172" s="116">
        <v>1</v>
      </c>
    </row>
    <row r="173" spans="1:17" ht="15.75" x14ac:dyDescent="0.25">
      <c r="B173" s="186" t="str" cm="1">
        <f t="array" ref="B173">IF(ISBLANK(F173),"","L"&amp;TEXT(--RIGHT(LOOKUP(2,1/(B165:B172&lt;&gt;""),B165:B172),3)+1,"000"))</f>
        <v/>
      </c>
      <c r="C173" s="110"/>
      <c r="D173" s="62"/>
      <c r="E173" s="63"/>
      <c r="F173" s="77"/>
      <c r="G173" s="60"/>
      <c r="I173" s="64" t="s">
        <v>49</v>
      </c>
      <c r="Q173" s="116">
        <v>1</v>
      </c>
    </row>
    <row r="174" spans="1:17" ht="15.75" x14ac:dyDescent="0.25">
      <c r="B174" s="186" t="str" cm="1">
        <f t="array" ref="B174">IF(ISBLANK(F174),"","L"&amp;TEXT(--RIGHT(LOOKUP(2,1/(B165:B173&lt;&gt;""),B165:B173),3)+1,"000"))</f>
        <v/>
      </c>
      <c r="C174" s="61"/>
      <c r="D174" s="62"/>
      <c r="E174" s="63"/>
      <c r="F174" s="77"/>
      <c r="G174" s="60"/>
      <c r="I174" s="64" t="s">
        <v>439</v>
      </c>
      <c r="Q174" s="116">
        <v>1</v>
      </c>
    </row>
    <row r="175" spans="1:17" ht="15.75" x14ac:dyDescent="0.25">
      <c r="B175" s="186" t="str" cm="1">
        <f t="array" ref="B175">IF(ISBLANK(F175),"","L"&amp;TEXT(--RIGHT(LOOKUP(2,1/(B165:B174&lt;&gt;""),B165:B174),3)+1,"000"))</f>
        <v/>
      </c>
      <c r="C175" s="61"/>
      <c r="D175" s="62"/>
      <c r="E175" s="63"/>
      <c r="F175" s="77"/>
      <c r="G175" s="60"/>
      <c r="I175" s="64" t="s">
        <v>52</v>
      </c>
      <c r="Q175" s="116">
        <v>1</v>
      </c>
    </row>
    <row r="176" spans="1:17" ht="15.75" x14ac:dyDescent="0.25">
      <c r="B176" s="186" t="str" cm="1">
        <f t="array" ref="B176">IF(ISBLANK(F176),"","L"&amp;TEXT(--RIGHT(LOOKUP(2,1/(B165:B175&lt;&gt;""),B165:B175),3)+1,"000"))</f>
        <v/>
      </c>
      <c r="C176" s="61"/>
      <c r="D176" s="62"/>
      <c r="E176" s="63"/>
      <c r="F176" s="77"/>
      <c r="G176" s="60"/>
      <c r="I176" s="64" t="s">
        <v>440</v>
      </c>
      <c r="Q176" s="116">
        <v>1</v>
      </c>
    </row>
    <row r="177" spans="2:17" ht="15.75" x14ac:dyDescent="0.25">
      <c r="B177" s="186" t="str" cm="1">
        <f t="array" ref="B177">IF(ISBLANK(F177),"","L"&amp;TEXT(--RIGHT(LOOKUP(2,1/(B165:B176&lt;&gt;""),B165:B176),3)+1,"000"))</f>
        <v/>
      </c>
      <c r="C177" s="61"/>
      <c r="D177" s="62"/>
      <c r="E177" s="63"/>
      <c r="F177" s="77"/>
      <c r="G177" s="60"/>
      <c r="I177" s="64" t="s">
        <v>441</v>
      </c>
      <c r="Q177" s="116">
        <v>1</v>
      </c>
    </row>
    <row r="178" spans="2:17" ht="15.75" x14ac:dyDescent="0.25">
      <c r="B178" s="186" t="str" cm="1">
        <f t="array" ref="B178">IF(ISBLANK(F178),"","L"&amp;TEXT(--RIGHT(LOOKUP(2,1/(B165:B177&lt;&gt;""),B165:B177),3)+1,"000"))</f>
        <v/>
      </c>
      <c r="C178" s="61"/>
      <c r="D178" s="62"/>
      <c r="E178" s="63"/>
      <c r="F178" s="77"/>
      <c r="G178" s="60"/>
      <c r="I178" s="64" t="s">
        <v>442</v>
      </c>
      <c r="Q178" s="116">
        <v>1</v>
      </c>
    </row>
    <row r="179" spans="2:17" ht="15.75" x14ac:dyDescent="0.25">
      <c r="B179" s="186" t="str" cm="1">
        <f t="array" ref="B179">IF(ISBLANK(F179),"","L"&amp;TEXT(--RIGHT(LOOKUP(2,1/(B165:B178&lt;&gt;""),B165:B178),3)+1,"000"))</f>
        <v/>
      </c>
      <c r="C179" s="61"/>
      <c r="D179" s="62"/>
      <c r="E179" s="63"/>
      <c r="F179" s="77"/>
      <c r="G179" s="60"/>
      <c r="I179" s="64" t="s">
        <v>443</v>
      </c>
      <c r="Q179" s="116">
        <v>1</v>
      </c>
    </row>
    <row r="180" spans="2:17" ht="15.75" x14ac:dyDescent="0.25">
      <c r="B180" s="186" t="str" cm="1">
        <f t="array" ref="B180">IF(ISBLANK(F180),"","L"&amp;TEXT(--RIGHT(LOOKUP(2,1/(B165:B179&lt;&gt;""),B165:B179),3)+1,"000"))</f>
        <v/>
      </c>
      <c r="C180" s="61"/>
      <c r="D180" s="62"/>
      <c r="E180" s="63"/>
      <c r="F180" s="77"/>
      <c r="G180" s="60"/>
      <c r="I180" s="64" t="s">
        <v>367</v>
      </c>
      <c r="Q180" s="116">
        <v>1</v>
      </c>
    </row>
    <row r="181" spans="2:17" ht="15.75" x14ac:dyDescent="0.25">
      <c r="B181" s="186" t="str" cm="1">
        <f t="array" ref="B181">IF(ISBLANK(F181),"","L"&amp;TEXT(--RIGHT(LOOKUP(2,1/(B165:B180&lt;&gt;""),B165:B180),3)+1,"000"))</f>
        <v/>
      </c>
      <c r="C181" s="61"/>
      <c r="D181" s="62"/>
      <c r="E181" s="63"/>
      <c r="F181" s="77"/>
      <c r="G181" s="60"/>
      <c r="I181" s="65" t="s">
        <v>444</v>
      </c>
      <c r="Q181" s="116">
        <v>1</v>
      </c>
    </row>
    <row r="182" spans="2:17" ht="15.75" x14ac:dyDescent="0.25">
      <c r="B182" s="186" t="str" cm="1">
        <f t="array" ref="B182">IF(ISBLANK(F182),"","L"&amp;TEXT(--RIGHT(LOOKUP(2,1/(B165:B181&lt;&gt;""),B165:B181),3)+1,"000"))</f>
        <v/>
      </c>
      <c r="C182" s="61"/>
      <c r="D182" s="62"/>
      <c r="E182" s="63"/>
      <c r="F182" s="77"/>
      <c r="G182" s="60"/>
      <c r="I182" s="60" t="s">
        <v>62</v>
      </c>
      <c r="Q182" s="116">
        <v>1</v>
      </c>
    </row>
    <row r="183" spans="2:17" ht="15.75" x14ac:dyDescent="0.25">
      <c r="B183" s="186" t="str" cm="1">
        <f t="array" ref="B183">IF(ISBLANK(F183),"","L"&amp;TEXT(--RIGHT(LOOKUP(2,1/(B165:B182&lt;&gt;""),B165:B182),3)+1,"000"))</f>
        <v/>
      </c>
      <c r="C183" s="61"/>
      <c r="D183" s="62"/>
      <c r="E183" s="63"/>
      <c r="F183" s="77"/>
      <c r="G183" s="60"/>
      <c r="I183" s="65" t="s">
        <v>445</v>
      </c>
      <c r="Q183" s="116">
        <v>1</v>
      </c>
    </row>
    <row r="184" spans="2:17" ht="15.75" x14ac:dyDescent="0.25">
      <c r="B184" s="186" t="str" cm="1">
        <f t="array" ref="B184">IF(ISBLANK(F184),"","L"&amp;TEXT(--RIGHT(LOOKUP(2,1/(B165:B183&lt;&gt;""),B165:B183),3)+1,"000"))</f>
        <v/>
      </c>
      <c r="C184" s="61"/>
      <c r="D184" s="62"/>
      <c r="E184" s="63"/>
      <c r="F184" s="77"/>
      <c r="G184" s="60"/>
      <c r="I184" s="65" t="s">
        <v>446</v>
      </c>
      <c r="Q184" s="116">
        <v>1</v>
      </c>
    </row>
    <row r="185" spans="2:17" ht="15.75" x14ac:dyDescent="0.25">
      <c r="B185" s="186" t="str" cm="1">
        <f t="array" ref="B185">IF(ISBLANK(F185),"","L"&amp;TEXT(--RIGHT(LOOKUP(2,1/(B165:B184&lt;&gt;""),B165:B184),3)+1,"000"))</f>
        <v/>
      </c>
      <c r="C185" s="61"/>
      <c r="D185" s="62"/>
      <c r="E185" s="63"/>
      <c r="F185" s="77"/>
      <c r="G185" s="60"/>
      <c r="I185" s="65" t="s">
        <v>447</v>
      </c>
      <c r="Q185" s="116">
        <v>1</v>
      </c>
    </row>
    <row r="186" spans="2:17" ht="15.75" x14ac:dyDescent="0.25">
      <c r="B186" s="186" t="str" cm="1">
        <f t="array" ref="B186">IF(ISBLANK(F186),"","L"&amp;TEXT(--RIGHT(LOOKUP(2,1/(B165:B185&lt;&gt;""),B165:B185),3)+1,"000"))</f>
        <v/>
      </c>
      <c r="C186" s="61"/>
      <c r="D186" s="62"/>
      <c r="E186" s="63"/>
      <c r="F186" s="77"/>
      <c r="G186" s="60"/>
      <c r="I186" s="65" t="s">
        <v>448</v>
      </c>
      <c r="Q186" s="116">
        <v>1</v>
      </c>
    </row>
    <row r="187" spans="2:17" ht="15.75" x14ac:dyDescent="0.25">
      <c r="B187" s="186" t="str" cm="1">
        <f t="array" ref="B187">IF(ISBLANK(F187),"","L"&amp;TEXT(--RIGHT(LOOKUP(2,1/(B165:B186&lt;&gt;""),B165:B186),3)+1,"000"))</f>
        <v/>
      </c>
      <c r="C187" s="61"/>
      <c r="D187" s="62"/>
      <c r="E187" s="63"/>
      <c r="F187" s="77"/>
      <c r="G187" s="60"/>
      <c r="I187" s="65" t="s">
        <v>449</v>
      </c>
      <c r="Q187" s="116">
        <v>1</v>
      </c>
    </row>
    <row r="188" spans="2:17" ht="15.75" x14ac:dyDescent="0.25">
      <c r="B188" s="186" t="str" cm="1">
        <f t="array" ref="B188">IF(ISBLANK(F188),"","L"&amp;TEXT(--RIGHT(LOOKUP(2,1/(B165:B187&lt;&gt;""),B165:B187),3)+1,"000"))</f>
        <v/>
      </c>
      <c r="C188" s="61"/>
      <c r="D188" s="62"/>
      <c r="E188" s="63"/>
      <c r="F188" s="77"/>
      <c r="G188" s="60"/>
      <c r="I188" s="65" t="s">
        <v>454</v>
      </c>
      <c r="Q188" s="116">
        <v>1</v>
      </c>
    </row>
    <row r="189" spans="2:17" ht="15.75" x14ac:dyDescent="0.25">
      <c r="B189" s="186" t="str" cm="1">
        <f t="array" ref="B189">IF(ISBLANK(F189),"","L"&amp;TEXT(--RIGHT(LOOKUP(2,1/(B165:B188&lt;&gt;""),B165:B188),3)+1,"000"))</f>
        <v/>
      </c>
      <c r="C189" s="61"/>
      <c r="D189" s="62"/>
      <c r="E189" s="63"/>
      <c r="F189" s="77"/>
      <c r="G189" s="60"/>
      <c r="I189" s="65" t="s">
        <v>455</v>
      </c>
      <c r="Q189" s="116">
        <v>1</v>
      </c>
    </row>
    <row r="190" spans="2:17" ht="15.75" x14ac:dyDescent="0.25">
      <c r="B190" s="186" t="str" cm="1">
        <f t="array" ref="B190">IF(ISBLANK(F190),"","L"&amp;TEXT(--RIGHT(LOOKUP(2,1/(B165:B189&lt;&gt;""),B165:B189),3)+1,"000"))</f>
        <v/>
      </c>
      <c r="C190" s="61"/>
      <c r="D190" s="62"/>
      <c r="E190" s="63"/>
      <c r="F190" s="77"/>
      <c r="G190" s="60"/>
      <c r="I190" s="65" t="s">
        <v>456</v>
      </c>
      <c r="Q190" s="116">
        <v>1</v>
      </c>
    </row>
    <row r="191" spans="2:17" ht="15.75" x14ac:dyDescent="0.25">
      <c r="B191" s="186" t="str" cm="1">
        <f t="array" ref="B191">IF(ISBLANK(F191),"","L"&amp;TEXT(--RIGHT(LOOKUP(2,1/(B165:B190&lt;&gt;""),B165:B190),3)+1,"000"))</f>
        <v/>
      </c>
      <c r="C191" s="61"/>
      <c r="D191" s="62"/>
      <c r="E191" s="63"/>
      <c r="F191" s="77"/>
      <c r="G191" s="60"/>
      <c r="I191" s="65" t="s">
        <v>457</v>
      </c>
      <c r="Q191" s="116">
        <v>1</v>
      </c>
    </row>
    <row r="192" spans="2:17" ht="15.75" x14ac:dyDescent="0.25">
      <c r="B192" s="186" t="str" cm="1">
        <f t="array" ref="B192">IF(ISBLANK(F192),"","L"&amp;TEXT(--RIGHT(LOOKUP(2,1/(B165:B191&lt;&gt;""),B165:B191),3)+1,"000"))</f>
        <v/>
      </c>
      <c r="C192" s="61"/>
      <c r="D192" s="62"/>
      <c r="E192" s="63"/>
      <c r="F192" s="77"/>
      <c r="G192" s="60"/>
      <c r="I192" s="65" t="s">
        <v>450</v>
      </c>
      <c r="Q192" s="116">
        <v>1</v>
      </c>
    </row>
    <row r="193" spans="1:17" ht="15.75" x14ac:dyDescent="0.25">
      <c r="B193" s="186" t="str" cm="1">
        <f t="array" ref="B193">IF(ISBLANK(F193),"","L"&amp;TEXT(--RIGHT(LOOKUP(2,1/(B165:B192&lt;&gt;""),B165:B192),3)+1,"000"))</f>
        <v/>
      </c>
      <c r="C193" s="61"/>
      <c r="D193" s="62"/>
      <c r="E193" s="63"/>
      <c r="F193" s="77"/>
      <c r="G193" s="60"/>
      <c r="I193" s="65" t="s">
        <v>451</v>
      </c>
      <c r="Q193" s="116">
        <v>1</v>
      </c>
    </row>
    <row r="194" spans="1:17" ht="15.75" x14ac:dyDescent="0.25">
      <c r="B194" s="186" t="str" cm="1">
        <f t="array" ref="B194">IF(ISBLANK(F194),"","L"&amp;TEXT(--RIGHT(LOOKUP(2,1/(B165:B193&lt;&gt;""),B165:B193),3)+1,"000"))</f>
        <v/>
      </c>
      <c r="C194" s="61"/>
      <c r="D194" s="62"/>
      <c r="E194" s="63"/>
      <c r="F194" s="77"/>
      <c r="G194" s="60"/>
      <c r="I194" s="65" t="s">
        <v>452</v>
      </c>
      <c r="Q194" s="116">
        <v>1</v>
      </c>
    </row>
    <row r="195" spans="1:17" ht="15.75" x14ac:dyDescent="0.25">
      <c r="B195" s="186" t="str" cm="1">
        <f t="array" ref="B195">IF(ISBLANK(F195),"","L"&amp;TEXT(--RIGHT(LOOKUP(2,1/(B165:B194&lt;&gt;""),B165:B194),3)+1,"000"))</f>
        <v/>
      </c>
      <c r="C195" s="61"/>
      <c r="D195" s="62"/>
      <c r="E195" s="63"/>
      <c r="F195" s="77"/>
      <c r="G195" s="60"/>
      <c r="I195" s="65" t="s">
        <v>453</v>
      </c>
      <c r="J195" s="66" t="s">
        <v>463</v>
      </c>
      <c r="Q195" s="116">
        <v>1</v>
      </c>
    </row>
    <row r="196" spans="1:17" ht="15.75" x14ac:dyDescent="0.25">
      <c r="B196" s="186" t="str" cm="1">
        <f t="array" ref="B196">IF(ISBLANK(F196),"","L"&amp;TEXT(--RIGHT(LOOKUP(2,1/(B165:B195&lt;&gt;""),B165:B195),3)+1,"000"))</f>
        <v/>
      </c>
      <c r="C196" s="61"/>
      <c r="D196" s="62"/>
      <c r="E196" s="63"/>
      <c r="F196" s="77"/>
      <c r="G196" s="60"/>
      <c r="I196" s="65" t="s">
        <v>458</v>
      </c>
      <c r="J196" s="66" t="s">
        <v>464</v>
      </c>
      <c r="Q196" s="116">
        <v>1</v>
      </c>
    </row>
    <row r="197" spans="1:17" ht="15.75" x14ac:dyDescent="0.25">
      <c r="B197" s="186" t="str" cm="1">
        <f t="array" ref="B197">IF(ISBLANK(F197),"","L"&amp;TEXT(--RIGHT(LOOKUP(2,1/(B165:B196&lt;&gt;""),B165:B196),3)+1,"000"))</f>
        <v/>
      </c>
      <c r="C197" s="61"/>
      <c r="D197" s="62"/>
      <c r="E197" s="63"/>
      <c r="F197" s="77"/>
      <c r="G197" s="60"/>
      <c r="I197" s="65" t="s">
        <v>459</v>
      </c>
      <c r="J197" s="66" t="s">
        <v>465</v>
      </c>
      <c r="Q197" s="116">
        <v>1</v>
      </c>
    </row>
    <row r="198" spans="1:17" ht="15.75" x14ac:dyDescent="0.25">
      <c r="B198" s="186" t="str" cm="1">
        <f t="array" ref="B198">IF(ISBLANK(F198),"","L"&amp;TEXT(--RIGHT(LOOKUP(2,1/(B165:B197&lt;&gt;""),B165:B197),3)+1,"000"))</f>
        <v/>
      </c>
      <c r="C198" s="61"/>
      <c r="D198" s="62"/>
      <c r="E198" s="63"/>
      <c r="F198" s="77"/>
      <c r="G198" s="60"/>
      <c r="I198" s="65" t="s">
        <v>460</v>
      </c>
      <c r="J198" s="66" t="s">
        <v>466</v>
      </c>
      <c r="Q198" s="116">
        <v>1</v>
      </c>
    </row>
    <row r="199" spans="1:17" ht="15.75" x14ac:dyDescent="0.25">
      <c r="B199" s="186" t="str" cm="1">
        <f t="array" ref="B199">IF(ISBLANK(F199),"","L"&amp;TEXT(--RIGHT(LOOKUP(2,1/(B165:B198&lt;&gt;""),B165:B198),3)+1,"000"))</f>
        <v/>
      </c>
      <c r="C199" s="61"/>
      <c r="D199" s="62"/>
      <c r="E199" s="63"/>
      <c r="F199" s="77"/>
      <c r="G199" s="60"/>
      <c r="I199" s="65" t="s">
        <v>461</v>
      </c>
      <c r="J199" s="66" t="s">
        <v>467</v>
      </c>
      <c r="Q199" s="116">
        <v>1</v>
      </c>
    </row>
    <row r="200" spans="1:17" ht="15.75" x14ac:dyDescent="0.25">
      <c r="B200" s="186" t="str" cm="1">
        <f t="array" ref="B200">IF(ISBLANK(F200),"","L"&amp;TEXT(--RIGHT(LOOKUP(2,1/(B165:B199&lt;&gt;""),B165:B199),3)+1,"000"))</f>
        <v/>
      </c>
      <c r="C200" s="166" t="s">
        <v>570</v>
      </c>
      <c r="D200" s="62" t="s">
        <v>436</v>
      </c>
      <c r="E200" s="63"/>
      <c r="F200" s="77"/>
      <c r="G200" s="76"/>
      <c r="I200" s="65" t="s">
        <v>462</v>
      </c>
      <c r="J200" s="66" t="s">
        <v>468</v>
      </c>
      <c r="Q200" s="116">
        <v>1</v>
      </c>
    </row>
    <row r="201" spans="1:17" ht="16.5" thickBot="1" x14ac:dyDescent="0.3">
      <c r="B201" s="70" t="s">
        <v>571</v>
      </c>
      <c r="C201" s="112" t="s">
        <v>63</v>
      </c>
      <c r="D201" s="72"/>
      <c r="E201" s="72"/>
      <c r="F201" s="72"/>
      <c r="G201" s="73" t="s">
        <v>64</v>
      </c>
      <c r="Q201" s="116">
        <v>1</v>
      </c>
    </row>
    <row r="202" spans="1:17" ht="20.100000000000001" customHeight="1" thickBot="1" x14ac:dyDescent="0.3">
      <c r="A202" s="1"/>
      <c r="H202" s="1"/>
      <c r="Q202" s="116">
        <v>1</v>
      </c>
    </row>
    <row r="203" spans="1:17" ht="20.100000000000001" customHeight="1" x14ac:dyDescent="0.25">
      <c r="A203" s="1"/>
      <c r="B203" s="95" t="s">
        <v>31</v>
      </c>
      <c r="C203" s="32" t="s">
        <v>184</v>
      </c>
      <c r="D203" s="32"/>
      <c r="E203" s="493" t="s">
        <v>4</v>
      </c>
      <c r="F203" s="493"/>
      <c r="G203" s="96" t="s">
        <v>185</v>
      </c>
      <c r="H203" s="1"/>
      <c r="I203" s="13" t="s">
        <v>3</v>
      </c>
      <c r="J203" s="492" t="s">
        <v>189</v>
      </c>
      <c r="Q203" s="116">
        <v>1</v>
      </c>
    </row>
    <row r="204" spans="1:17" ht="20.100000000000001" customHeight="1" x14ac:dyDescent="0.25">
      <c r="A204" s="1"/>
      <c r="B204" s="98" t="s">
        <v>35</v>
      </c>
      <c r="C204" s="99" t="s">
        <v>512</v>
      </c>
      <c r="D204" s="100">
        <v>18</v>
      </c>
      <c r="E204" s="101" t="s">
        <v>513</v>
      </c>
      <c r="F204" s="102">
        <v>36</v>
      </c>
      <c r="G204" s="103" t="s">
        <v>274</v>
      </c>
      <c r="H204" s="1"/>
      <c r="I204" s="15" t="s">
        <v>323</v>
      </c>
      <c r="J204" s="492"/>
      <c r="Q204" s="116">
        <v>1</v>
      </c>
    </row>
    <row r="205" spans="1:17" ht="20.100000000000001" customHeight="1" x14ac:dyDescent="0.25">
      <c r="A205" s="1"/>
      <c r="B205" s="98" t="s">
        <v>37</v>
      </c>
      <c r="C205" s="104">
        <f>E208</f>
        <v>0</v>
      </c>
      <c r="D205" s="105">
        <f>F208</f>
        <v>0</v>
      </c>
      <c r="E205" s="106" t="s">
        <v>515</v>
      </c>
      <c r="F205" s="107">
        <v>250</v>
      </c>
      <c r="G205" s="108" t="s">
        <v>15</v>
      </c>
      <c r="H205" s="1"/>
      <c r="I205" s="21" t="s">
        <v>272</v>
      </c>
      <c r="Q205" s="116">
        <v>1</v>
      </c>
    </row>
    <row r="206" spans="1:17" ht="20.100000000000001" customHeight="1" x14ac:dyDescent="0.25">
      <c r="A206" s="1"/>
      <c r="B206" s="222"/>
      <c r="C206" s="224" t="s">
        <v>593</v>
      </c>
      <c r="D206" s="219" t="str">
        <f>IF(AND(COUNTIF(D208:D249,"*~**")=0,COUNTIF(D208:D249,"*~?*")=0),"",IF(COUNTIF(D208:D249,"*~**")&gt;0,COUNTIF(D208:D249,"*~**")&amp;" allergène"&amp;IF(COUNTIF(D208:D249,"*~**")&gt;1,"s","")&amp;" repéré"&amp;IF(COUNTIF(D208:D249,"*~**")&gt;1,"s","")&amp;" par *","")&amp;IF(AND(COUNTIF(D208:D249,"*~**")&gt;0,COUNTIF(D208:D249,"*~?*")&gt;0)," | ","")&amp;IF(COUNTIF(D208:D249,"*~?*")&gt;0,COUNTIF(D208:D249,"*~?*")&amp;" produit"&amp;IF(COUNTIF(D208:D249,"*~?*")&gt;1,"s","")&amp;" à vérifier par ?",""))</f>
        <v>1 produit à vérifier par ?</v>
      </c>
      <c r="E206" s="225"/>
      <c r="F206" s="226"/>
      <c r="G206" s="217"/>
      <c r="H206" s="1"/>
      <c r="I206" s="26" t="s">
        <v>469</v>
      </c>
      <c r="Q206" s="116">
        <v>1</v>
      </c>
    </row>
    <row r="207" spans="1:17" ht="20.100000000000001" customHeight="1" x14ac:dyDescent="0.25">
      <c r="A207" s="1"/>
      <c r="B207" s="220" t="s">
        <v>38</v>
      </c>
      <c r="C207" s="191" t="s">
        <v>39</v>
      </c>
      <c r="D207" s="191" t="s">
        <v>525</v>
      </c>
      <c r="E207" s="191" t="s">
        <v>40</v>
      </c>
      <c r="F207" s="191" t="s">
        <v>41</v>
      </c>
      <c r="G207" s="221" t="s">
        <v>42</v>
      </c>
      <c r="H207" s="1"/>
      <c r="I207" s="26" t="s">
        <v>470</v>
      </c>
      <c r="Q207" s="116">
        <v>1</v>
      </c>
    </row>
    <row r="208" spans="1:17" ht="18.75" x14ac:dyDescent="0.25">
      <c r="B208" s="186" t="s">
        <v>43</v>
      </c>
      <c r="C208" s="168" t="s">
        <v>524</v>
      </c>
      <c r="D208" s="58" t="s">
        <v>186</v>
      </c>
      <c r="E208" s="59"/>
      <c r="F208" s="79"/>
      <c r="G208" s="60"/>
      <c r="I208" s="26" t="s">
        <v>471</v>
      </c>
      <c r="Q208" s="116">
        <v>1</v>
      </c>
    </row>
    <row r="209" spans="2:17" ht="15.75" x14ac:dyDescent="0.25">
      <c r="B209" s="186" t="str" cm="1">
        <f t="array" ref="B209">IF(ISBLANK(F209),"","L"&amp;TEXT(--RIGHT(LOOKUP(2,1/(B208:B208&lt;&gt;""),B208:B208),3)+1,"000"))</f>
        <v/>
      </c>
      <c r="C209" s="61"/>
      <c r="D209" s="62"/>
      <c r="E209" s="63"/>
      <c r="F209" s="77"/>
      <c r="G209" s="60"/>
      <c r="I209" s="51" t="s">
        <v>0</v>
      </c>
      <c r="Q209" s="116">
        <v>1</v>
      </c>
    </row>
    <row r="210" spans="2:17" ht="15.75" x14ac:dyDescent="0.25">
      <c r="B210" s="186" t="str" cm="1">
        <f t="array" ref="B210">IF(ISBLANK(F210),"","L"&amp;TEXT(--RIGHT(LOOKUP(2,1/(B208:B209&lt;&gt;""),B208:B209),3)+1,"000"))</f>
        <v/>
      </c>
      <c r="C210" s="61"/>
      <c r="D210" s="62"/>
      <c r="E210" s="63"/>
      <c r="F210" s="77"/>
      <c r="G210" s="60"/>
      <c r="I210" s="55" t="s">
        <v>314</v>
      </c>
      <c r="Q210" s="116">
        <v>1</v>
      </c>
    </row>
    <row r="211" spans="2:17" ht="15.75" x14ac:dyDescent="0.25">
      <c r="B211" s="186" t="str" cm="1">
        <f t="array" ref="B211">IF(ISBLANK(F211),"","L"&amp;TEXT(--RIGHT(LOOKUP(2,1/(B208:B210&lt;&gt;""),B208:B210),3)+1,"000"))</f>
        <v/>
      </c>
      <c r="C211" s="61"/>
      <c r="D211" s="62"/>
      <c r="E211" s="63"/>
      <c r="F211" s="77"/>
      <c r="G211" s="60"/>
      <c r="I211" s="55" t="s">
        <v>312</v>
      </c>
      <c r="Q211" s="116">
        <v>1</v>
      </c>
    </row>
    <row r="212" spans="2:17" ht="15.75" x14ac:dyDescent="0.25">
      <c r="B212" s="186" t="str" cm="1">
        <f t="array" ref="B212">IF(ISBLANK(F212),"","L"&amp;TEXT(--RIGHT(LOOKUP(2,1/(B208:B211&lt;&gt;""),B208:B211),3)+1,"000"))</f>
        <v/>
      </c>
      <c r="C212" s="61"/>
      <c r="D212" s="62"/>
      <c r="E212" s="63"/>
      <c r="F212" s="77"/>
      <c r="G212" s="60"/>
      <c r="I212" s="55" t="s">
        <v>311</v>
      </c>
      <c r="Q212" s="116">
        <v>1</v>
      </c>
    </row>
    <row r="213" spans="2:17" ht="15.75" x14ac:dyDescent="0.25">
      <c r="B213" s="186" t="str" cm="1">
        <f t="array" ref="B213">IF(ISBLANK(F213),"","L"&amp;TEXT(--RIGHT(LOOKUP(2,1/(B208:B212&lt;&gt;""),B208:B212),3)+1,"000"))</f>
        <v/>
      </c>
      <c r="C213" s="61"/>
      <c r="D213" s="62"/>
      <c r="E213" s="63"/>
      <c r="F213" s="77"/>
      <c r="G213" s="60"/>
      <c r="I213" s="64" t="s">
        <v>318</v>
      </c>
      <c r="Q213" s="116">
        <v>1</v>
      </c>
    </row>
    <row r="214" spans="2:17" ht="15.75" x14ac:dyDescent="0.25">
      <c r="B214" s="186" t="str" cm="1">
        <f t="array" ref="B214">IF(ISBLANK(F214),"","L"&amp;TEXT(--RIGHT(LOOKUP(2,1/(B208:B213&lt;&gt;""),B208:B213),3)+1,"000"))</f>
        <v/>
      </c>
      <c r="C214" s="61"/>
      <c r="D214" s="62"/>
      <c r="E214" s="63"/>
      <c r="F214" s="77"/>
      <c r="G214" s="60"/>
      <c r="I214" s="64" t="s">
        <v>316</v>
      </c>
      <c r="Q214" s="116">
        <v>1</v>
      </c>
    </row>
    <row r="215" spans="2:17" ht="15.75" x14ac:dyDescent="0.25">
      <c r="B215" s="186" t="str" cm="1">
        <f t="array" ref="B215">IF(ISBLANK(F215),"","L"&amp;TEXT(--RIGHT(LOOKUP(2,1/(B208:B214&lt;&gt;""),B208:B214),3)+1,"000"))</f>
        <v/>
      </c>
      <c r="C215" s="61"/>
      <c r="D215" s="62"/>
      <c r="E215" s="63"/>
      <c r="F215" s="77"/>
      <c r="G215" s="60"/>
      <c r="I215" s="64" t="s">
        <v>368</v>
      </c>
      <c r="Q215" s="116">
        <v>1</v>
      </c>
    </row>
    <row r="216" spans="2:17" ht="15.75" x14ac:dyDescent="0.25">
      <c r="B216" s="186" t="str" cm="1">
        <f t="array" ref="B216">IF(ISBLANK(F216),"","L"&amp;TEXT(--RIGHT(LOOKUP(2,1/(B208:B215&lt;&gt;""),B208:B215),3)+1,"000"))</f>
        <v/>
      </c>
      <c r="C216" s="110"/>
      <c r="D216" s="62"/>
      <c r="E216" s="63"/>
      <c r="F216" s="77"/>
      <c r="G216" s="60"/>
      <c r="I216" s="64" t="s">
        <v>49</v>
      </c>
      <c r="Q216" s="116">
        <v>1</v>
      </c>
    </row>
    <row r="217" spans="2:17" ht="15.75" x14ac:dyDescent="0.25">
      <c r="B217" s="186" t="str" cm="1">
        <f t="array" ref="B217">IF(ISBLANK(F217),"","L"&amp;TEXT(--RIGHT(LOOKUP(2,1/(B208:B216&lt;&gt;""),B208:B216),3)+1,"000"))</f>
        <v/>
      </c>
      <c r="C217" s="61"/>
      <c r="D217" s="62"/>
      <c r="E217" s="63"/>
      <c r="F217" s="77"/>
      <c r="G217" s="60"/>
      <c r="I217" s="64" t="s">
        <v>439</v>
      </c>
      <c r="Q217" s="116">
        <v>1</v>
      </c>
    </row>
    <row r="218" spans="2:17" ht="15.75" x14ac:dyDescent="0.25">
      <c r="B218" s="186" t="str" cm="1">
        <f t="array" ref="B218">IF(ISBLANK(F218),"","L"&amp;TEXT(--RIGHT(LOOKUP(2,1/(B208:B217&lt;&gt;""),B208:B217),3)+1,"000"))</f>
        <v/>
      </c>
      <c r="C218" s="61"/>
      <c r="D218" s="62"/>
      <c r="E218" s="63"/>
      <c r="F218" s="77"/>
      <c r="G218" s="60"/>
      <c r="I218" s="64" t="s">
        <v>52</v>
      </c>
      <c r="Q218" s="116">
        <v>1</v>
      </c>
    </row>
    <row r="219" spans="2:17" ht="15.75" x14ac:dyDescent="0.25">
      <c r="B219" s="186" t="str" cm="1">
        <f t="array" ref="B219">IF(ISBLANK(F219),"","L"&amp;TEXT(--RIGHT(LOOKUP(2,1/(B208:B218&lt;&gt;""),B208:B218),3)+1,"000"))</f>
        <v/>
      </c>
      <c r="C219" s="61"/>
      <c r="D219" s="62"/>
      <c r="E219" s="63"/>
      <c r="F219" s="77"/>
      <c r="G219" s="60"/>
      <c r="I219" s="64" t="s">
        <v>440</v>
      </c>
      <c r="Q219" s="116">
        <v>1</v>
      </c>
    </row>
    <row r="220" spans="2:17" ht="15.75" x14ac:dyDescent="0.25">
      <c r="B220" s="186" t="str" cm="1">
        <f t="array" ref="B220">IF(ISBLANK(F220),"","L"&amp;TEXT(--RIGHT(LOOKUP(2,1/(B208:B219&lt;&gt;""),B208:B219),3)+1,"000"))</f>
        <v/>
      </c>
      <c r="C220" s="67"/>
      <c r="D220" s="68"/>
      <c r="E220" s="63"/>
      <c r="F220" s="77"/>
      <c r="G220" s="60"/>
      <c r="I220" s="64" t="s">
        <v>441</v>
      </c>
      <c r="Q220" s="116">
        <v>1</v>
      </c>
    </row>
    <row r="221" spans="2:17" ht="15.75" x14ac:dyDescent="0.25">
      <c r="B221" s="186" t="str" cm="1">
        <f t="array" ref="B221">IF(ISBLANK(F221),"","L"&amp;TEXT(--RIGHT(LOOKUP(2,1/(B208:B220&lt;&gt;""),B208:B220),3)+1,"000"))</f>
        <v/>
      </c>
      <c r="C221" s="61"/>
      <c r="D221" s="62"/>
      <c r="E221" s="507"/>
      <c r="F221" s="77"/>
      <c r="G221" s="60"/>
      <c r="I221" s="64" t="s">
        <v>442</v>
      </c>
      <c r="Q221" s="116">
        <v>1</v>
      </c>
    </row>
    <row r="222" spans="2:17" ht="15.75" x14ac:dyDescent="0.25">
      <c r="B222" s="186" t="str" cm="1">
        <f t="array" ref="B222">IF(ISBLANK(F222),"","L"&amp;TEXT(--RIGHT(LOOKUP(2,1/(B208:B221&lt;&gt;""),B208:B221),3)+1,"000"))</f>
        <v/>
      </c>
      <c r="C222" s="61"/>
      <c r="D222" s="62"/>
      <c r="E222" s="507"/>
      <c r="F222" s="77"/>
      <c r="G222" s="60"/>
      <c r="I222" s="64" t="s">
        <v>443</v>
      </c>
      <c r="Q222" s="116">
        <v>1</v>
      </c>
    </row>
    <row r="223" spans="2:17" ht="15.75" x14ac:dyDescent="0.25">
      <c r="B223" s="186" t="str" cm="1">
        <f t="array" ref="B223">IF(ISBLANK(F223),"","L"&amp;TEXT(--RIGHT(LOOKUP(2,1/(B208:B222&lt;&gt;""),B208:B222),3)+1,"000"))</f>
        <v/>
      </c>
      <c r="C223" s="61"/>
      <c r="D223" s="62"/>
      <c r="E223" s="507"/>
      <c r="F223" s="77"/>
      <c r="G223" s="60"/>
      <c r="I223" s="64" t="s">
        <v>367</v>
      </c>
      <c r="Q223" s="116">
        <v>1</v>
      </c>
    </row>
    <row r="224" spans="2:17" ht="15.75" x14ac:dyDescent="0.25">
      <c r="B224" s="186" t="str" cm="1">
        <f t="array" ref="B224">IF(ISBLANK(F224),"","L"&amp;TEXT(--RIGHT(LOOKUP(2,1/(B208:B223&lt;&gt;""),B208:B223),3)+1,"000"))</f>
        <v/>
      </c>
      <c r="C224" s="61"/>
      <c r="D224" s="62"/>
      <c r="E224" s="507"/>
      <c r="F224" s="77"/>
      <c r="G224" s="60"/>
      <c r="I224" s="65" t="s">
        <v>444</v>
      </c>
      <c r="Q224" s="116">
        <v>1</v>
      </c>
    </row>
    <row r="225" spans="2:17" ht="15.75" x14ac:dyDescent="0.25">
      <c r="B225" s="186" t="str" cm="1">
        <f t="array" ref="B225">IF(ISBLANK(F225),"","L"&amp;TEXT(--RIGHT(LOOKUP(2,1/(B208:B224&lt;&gt;""),B208:B224),3)+1,"000"))</f>
        <v/>
      </c>
      <c r="C225" s="61"/>
      <c r="D225" s="62"/>
      <c r="E225" s="507"/>
      <c r="F225" s="77"/>
      <c r="G225" s="60"/>
      <c r="I225" s="60" t="s">
        <v>62</v>
      </c>
      <c r="Q225" s="116">
        <v>1</v>
      </c>
    </row>
    <row r="226" spans="2:17" ht="15.75" x14ac:dyDescent="0.25">
      <c r="B226" s="186" t="str" cm="1">
        <f t="array" ref="B226">IF(ISBLANK(F226),"","L"&amp;TEXT(--RIGHT(LOOKUP(2,1/(B208:B225&lt;&gt;""),B208:B225),3)+1,"000"))</f>
        <v/>
      </c>
      <c r="C226" s="61"/>
      <c r="D226" s="62"/>
      <c r="E226" s="507"/>
      <c r="F226" s="77"/>
      <c r="G226" s="60"/>
      <c r="I226" s="65" t="s">
        <v>445</v>
      </c>
      <c r="Q226" s="116">
        <v>1</v>
      </c>
    </row>
    <row r="227" spans="2:17" ht="15.75" x14ac:dyDescent="0.25">
      <c r="B227" s="186" t="str" cm="1">
        <f t="array" ref="B227">IF(ISBLANK(F227),"","L"&amp;TEXT(--RIGHT(LOOKUP(2,1/(B208:B226&lt;&gt;""),B208:B226),3)+1,"000"))</f>
        <v/>
      </c>
      <c r="C227" s="61"/>
      <c r="D227" s="62"/>
      <c r="E227" s="507"/>
      <c r="F227" s="77"/>
      <c r="G227" s="60"/>
      <c r="I227" s="65" t="s">
        <v>446</v>
      </c>
      <c r="Q227" s="116">
        <v>1</v>
      </c>
    </row>
    <row r="228" spans="2:17" ht="15.75" x14ac:dyDescent="0.25">
      <c r="B228" s="186" t="str" cm="1">
        <f t="array" ref="B228">IF(ISBLANK(F228),"","L"&amp;TEXT(--RIGHT(LOOKUP(2,1/(B208:B227&lt;&gt;""),B208:B227),3)+1,"000"))</f>
        <v/>
      </c>
      <c r="C228" s="61"/>
      <c r="D228" s="62"/>
      <c r="E228" s="63"/>
      <c r="F228" s="77"/>
      <c r="G228" s="60"/>
      <c r="I228" s="65" t="s">
        <v>447</v>
      </c>
      <c r="Q228" s="116">
        <v>1</v>
      </c>
    </row>
    <row r="229" spans="2:17" ht="15.75" x14ac:dyDescent="0.25">
      <c r="B229" s="186" t="str" cm="1">
        <f t="array" ref="B229">IF(ISBLANK(F229),"","L"&amp;TEXT(--RIGHT(LOOKUP(2,1/(B208:B228&lt;&gt;""),B208:B228),3)+1,"000"))</f>
        <v/>
      </c>
      <c r="C229" s="61"/>
      <c r="D229" s="62"/>
      <c r="E229" s="63"/>
      <c r="F229" s="77"/>
      <c r="G229" s="60"/>
      <c r="I229" s="65" t="s">
        <v>448</v>
      </c>
      <c r="Q229" s="116">
        <v>1</v>
      </c>
    </row>
    <row r="230" spans="2:17" ht="15.75" x14ac:dyDescent="0.25">
      <c r="B230" s="186" t="str" cm="1">
        <f t="array" ref="B230">IF(ISBLANK(F230),"","L"&amp;TEXT(--RIGHT(LOOKUP(2,1/(B208:B229&lt;&gt;""),B208:B229),3)+1,"000"))</f>
        <v/>
      </c>
      <c r="C230" s="61"/>
      <c r="D230" s="62"/>
      <c r="E230" s="63"/>
      <c r="F230" s="77"/>
      <c r="G230" s="60"/>
      <c r="I230" s="65" t="s">
        <v>449</v>
      </c>
      <c r="Q230" s="116">
        <v>1</v>
      </c>
    </row>
    <row r="231" spans="2:17" ht="15.75" x14ac:dyDescent="0.25">
      <c r="B231" s="186" t="str" cm="1">
        <f t="array" ref="B231">IF(ISBLANK(F231),"","L"&amp;TEXT(--RIGHT(LOOKUP(2,1/(B208:B230&lt;&gt;""),B208:B230),3)+1,"000"))</f>
        <v/>
      </c>
      <c r="C231" s="61"/>
      <c r="D231" s="62"/>
      <c r="E231" s="63"/>
      <c r="F231" s="77"/>
      <c r="G231" s="60"/>
      <c r="I231" s="65" t="s">
        <v>454</v>
      </c>
      <c r="Q231" s="116">
        <v>1</v>
      </c>
    </row>
    <row r="232" spans="2:17" ht="15.75" x14ac:dyDescent="0.25">
      <c r="B232" s="186" t="str" cm="1">
        <f t="array" ref="B232">IF(ISBLANK(F232),"","L"&amp;TEXT(--RIGHT(LOOKUP(2,1/(B208:B231&lt;&gt;""),B208:B231),3)+1,"000"))</f>
        <v/>
      </c>
      <c r="C232" s="61"/>
      <c r="D232" s="62"/>
      <c r="E232" s="63"/>
      <c r="F232" s="77"/>
      <c r="G232" s="60"/>
      <c r="I232" s="65" t="s">
        <v>455</v>
      </c>
      <c r="Q232" s="116">
        <v>1</v>
      </c>
    </row>
    <row r="233" spans="2:17" ht="15.75" x14ac:dyDescent="0.25">
      <c r="B233" s="186" t="str" cm="1">
        <f t="array" ref="B233">IF(ISBLANK(F233),"","L"&amp;TEXT(--RIGHT(LOOKUP(2,1/(B208:B232&lt;&gt;""),B208:B232),3)+1,"000"))</f>
        <v/>
      </c>
      <c r="C233" s="61"/>
      <c r="D233" s="62"/>
      <c r="E233" s="63"/>
      <c r="F233" s="77"/>
      <c r="G233" s="60"/>
      <c r="I233" s="65" t="s">
        <v>456</v>
      </c>
      <c r="Q233" s="116">
        <v>1</v>
      </c>
    </row>
    <row r="234" spans="2:17" ht="15.75" x14ac:dyDescent="0.25">
      <c r="B234" s="186" t="str" cm="1">
        <f t="array" ref="B234">IF(ISBLANK(F234),"","L"&amp;TEXT(--RIGHT(LOOKUP(2,1/(B208:B233&lt;&gt;""),B208:B233),3)+1,"000"))</f>
        <v/>
      </c>
      <c r="C234" s="61"/>
      <c r="D234" s="62"/>
      <c r="E234" s="63"/>
      <c r="F234" s="77"/>
      <c r="G234" s="60"/>
      <c r="I234" s="65" t="s">
        <v>457</v>
      </c>
      <c r="Q234" s="116">
        <v>1</v>
      </c>
    </row>
    <row r="235" spans="2:17" ht="15.75" x14ac:dyDescent="0.25">
      <c r="B235" s="186" t="str" cm="1">
        <f t="array" ref="B235">IF(ISBLANK(F235),"","L"&amp;TEXT(--RIGHT(LOOKUP(2,1/(B208:B234&lt;&gt;""),B208:B234),3)+1,"000"))</f>
        <v/>
      </c>
      <c r="C235" s="61"/>
      <c r="D235" s="62"/>
      <c r="E235" s="63"/>
      <c r="F235" s="77"/>
      <c r="G235" s="60"/>
      <c r="I235" s="65" t="s">
        <v>450</v>
      </c>
      <c r="Q235" s="116">
        <v>1</v>
      </c>
    </row>
    <row r="236" spans="2:17" ht="15.75" x14ac:dyDescent="0.25">
      <c r="B236" s="186" t="str" cm="1">
        <f t="array" ref="B236">IF(ISBLANK(F236),"","L"&amp;TEXT(--RIGHT(LOOKUP(2,1/(B208:B235&lt;&gt;""),B208:B235),3)+1,"000"))</f>
        <v/>
      </c>
      <c r="C236" s="61"/>
      <c r="D236" s="62"/>
      <c r="E236" s="63"/>
      <c r="F236" s="77"/>
      <c r="G236" s="60"/>
      <c r="I236" s="65" t="s">
        <v>451</v>
      </c>
      <c r="Q236" s="116">
        <v>1</v>
      </c>
    </row>
    <row r="237" spans="2:17" ht="15.75" x14ac:dyDescent="0.25">
      <c r="B237" s="186" t="str" cm="1">
        <f t="array" ref="B237">IF(ISBLANK(F237),"","L"&amp;TEXT(--RIGHT(LOOKUP(2,1/(B208:B236&lt;&gt;""),B208:B236),3)+1,"000"))</f>
        <v/>
      </c>
      <c r="C237" s="61"/>
      <c r="D237" s="62"/>
      <c r="E237" s="63"/>
      <c r="F237" s="77"/>
      <c r="G237" s="60"/>
      <c r="I237" s="65" t="s">
        <v>452</v>
      </c>
      <c r="Q237" s="116">
        <v>1</v>
      </c>
    </row>
    <row r="238" spans="2:17" ht="15.75" x14ac:dyDescent="0.25">
      <c r="B238" s="186" t="str" cm="1">
        <f t="array" ref="B238">IF(ISBLANK(F238),"","L"&amp;TEXT(--RIGHT(LOOKUP(2,1/(B208:B237&lt;&gt;""),B208:B237),3)+1,"000"))</f>
        <v/>
      </c>
      <c r="C238" s="61"/>
      <c r="D238" s="62"/>
      <c r="E238" s="63"/>
      <c r="F238" s="77"/>
      <c r="G238" s="60"/>
      <c r="I238" s="65" t="s">
        <v>453</v>
      </c>
      <c r="Q238" s="116">
        <v>1</v>
      </c>
    </row>
    <row r="239" spans="2:17" ht="15.75" x14ac:dyDescent="0.25">
      <c r="B239" s="186" t="str" cm="1">
        <f t="array" ref="B239">IF(ISBLANK(F239),"","L"&amp;TEXT(--RIGHT(LOOKUP(2,1/(B208:B238&lt;&gt;""),B208:B238),3)+1,"000"))</f>
        <v/>
      </c>
      <c r="C239" s="61"/>
      <c r="D239" s="62"/>
      <c r="E239" s="63"/>
      <c r="F239" s="77"/>
      <c r="G239" s="60"/>
      <c r="I239" s="65" t="s">
        <v>458</v>
      </c>
      <c r="Q239" s="116">
        <v>1</v>
      </c>
    </row>
    <row r="240" spans="2:17" ht="15.75" x14ac:dyDescent="0.25">
      <c r="B240" s="186" t="str" cm="1">
        <f t="array" ref="B240">IF(ISBLANK(F240),"","L"&amp;TEXT(--RIGHT(LOOKUP(2,1/(B208:B239&lt;&gt;""),B208:B239),3)+1,"000"))</f>
        <v/>
      </c>
      <c r="C240" s="61"/>
      <c r="D240" s="62"/>
      <c r="E240" s="63"/>
      <c r="F240" s="77"/>
      <c r="G240" s="60"/>
      <c r="I240" s="65" t="s">
        <v>459</v>
      </c>
      <c r="Q240" s="116">
        <v>1</v>
      </c>
    </row>
    <row r="241" spans="2:17" ht="15.75" x14ac:dyDescent="0.25">
      <c r="B241" s="186" t="str" cm="1">
        <f t="array" ref="B241">IF(ISBLANK(F241),"","L"&amp;TEXT(--RIGHT(LOOKUP(2,1/(B208:B240&lt;&gt;""),B208:B240),3)+1,"000"))</f>
        <v/>
      </c>
      <c r="C241" s="61"/>
      <c r="D241" s="62"/>
      <c r="E241" s="63"/>
      <c r="F241" s="77"/>
      <c r="G241" s="60"/>
      <c r="I241" s="65" t="s">
        <v>460</v>
      </c>
      <c r="Q241" s="116">
        <v>1</v>
      </c>
    </row>
    <row r="242" spans="2:17" ht="15.75" x14ac:dyDescent="0.25">
      <c r="B242" s="186" t="str" cm="1">
        <f t="array" ref="B242">IF(ISBLANK(F242),"","L"&amp;TEXT(--RIGHT(LOOKUP(2,1/(B208:B241&lt;&gt;""),B208:B241),3)+1,"000"))</f>
        <v/>
      </c>
      <c r="C242" s="61"/>
      <c r="D242" s="62"/>
      <c r="E242" s="63"/>
      <c r="F242" s="77"/>
      <c r="G242" s="60"/>
      <c r="I242" s="65" t="s">
        <v>461</v>
      </c>
      <c r="Q242" s="116">
        <v>1</v>
      </c>
    </row>
    <row r="243" spans="2:17" ht="15.75" x14ac:dyDescent="0.25">
      <c r="B243" s="186" t="str" cm="1">
        <f t="array" ref="B243">IF(ISBLANK(F243),"","L"&amp;TEXT(--RIGHT(LOOKUP(2,1/(B208:B242&lt;&gt;""),B208:B242),3)+1,"000"))</f>
        <v/>
      </c>
      <c r="C243" s="61"/>
      <c r="D243" s="62"/>
      <c r="E243" s="63"/>
      <c r="F243" s="77"/>
      <c r="G243" s="60"/>
      <c r="I243" s="65" t="s">
        <v>462</v>
      </c>
      <c r="Q243" s="116">
        <v>1</v>
      </c>
    </row>
    <row r="244" spans="2:17" ht="15.75" x14ac:dyDescent="0.25">
      <c r="B244" s="186" t="str" cm="1">
        <f t="array" ref="B244">IF(ISBLANK(F244),"","L"&amp;TEXT(--RIGHT(LOOKUP(2,1/(B208:B243&lt;&gt;""),B208:B243),3)+1,"000"))</f>
        <v/>
      </c>
      <c r="C244" s="61"/>
      <c r="D244" s="62"/>
      <c r="E244" s="63"/>
      <c r="F244" s="77"/>
      <c r="G244" s="60"/>
      <c r="I244" s="66" t="s">
        <v>463</v>
      </c>
      <c r="Q244" s="116">
        <v>1</v>
      </c>
    </row>
    <row r="245" spans="2:17" ht="15.75" x14ac:dyDescent="0.25">
      <c r="B245" s="186" t="str" cm="1">
        <f t="array" ref="B245">IF(ISBLANK(F245),"","L"&amp;TEXT(--RIGHT(LOOKUP(2,1/(B208:B244&lt;&gt;""),B208:B244),3)+1,"000"))</f>
        <v/>
      </c>
      <c r="C245" s="61"/>
      <c r="D245" s="62"/>
      <c r="E245" s="63"/>
      <c r="F245" s="77"/>
      <c r="G245" s="60"/>
      <c r="I245" s="66" t="s">
        <v>464</v>
      </c>
      <c r="Q245" s="116">
        <v>1</v>
      </c>
    </row>
    <row r="246" spans="2:17" ht="15.75" x14ac:dyDescent="0.25">
      <c r="B246" s="186" t="str" cm="1">
        <f t="array" ref="B246">IF(ISBLANK(F246),"","L"&amp;TEXT(--RIGHT(LOOKUP(2,1/(B208:B245&lt;&gt;""),B208:B245),3)+1,"000"))</f>
        <v/>
      </c>
      <c r="C246" s="61"/>
      <c r="D246" s="62"/>
      <c r="E246" s="63"/>
      <c r="F246" s="77"/>
      <c r="G246" s="60"/>
      <c r="I246" s="66" t="s">
        <v>465</v>
      </c>
      <c r="Q246" s="116">
        <v>1</v>
      </c>
    </row>
    <row r="247" spans="2:17" ht="15.75" x14ac:dyDescent="0.25">
      <c r="B247" s="186" t="str" cm="1">
        <f t="array" ref="B247">IF(ISBLANK(F247),"","L"&amp;TEXT(--RIGHT(LOOKUP(2,1/(B208:B246&lt;&gt;""),B208:B246),3)+1,"000"))</f>
        <v/>
      </c>
      <c r="C247" s="61"/>
      <c r="D247" s="62"/>
      <c r="E247" s="63"/>
      <c r="F247" s="77"/>
      <c r="G247" s="60"/>
      <c r="I247" s="66" t="s">
        <v>466</v>
      </c>
      <c r="Q247" s="116">
        <v>1</v>
      </c>
    </row>
    <row r="248" spans="2:17" ht="15.75" x14ac:dyDescent="0.25">
      <c r="B248" s="186" t="str" cm="1">
        <f t="array" ref="B248">IF(ISBLANK(F248),"","L"&amp;TEXT(--RIGHT(LOOKUP(2,1/(B208:B247&lt;&gt;""),B208:B247),3)+1,"000"))</f>
        <v/>
      </c>
      <c r="C248" s="166" t="s">
        <v>570</v>
      </c>
      <c r="D248" s="62" t="s">
        <v>436</v>
      </c>
      <c r="E248" s="63"/>
      <c r="F248" s="77"/>
      <c r="G248" s="76"/>
      <c r="I248" s="66" t="s">
        <v>467</v>
      </c>
      <c r="Q248" s="116">
        <v>1</v>
      </c>
    </row>
    <row r="249" spans="2:17" ht="16.5" thickBot="1" x14ac:dyDescent="0.3">
      <c r="B249" s="70" t="s">
        <v>571</v>
      </c>
      <c r="C249" s="112" t="s">
        <v>63</v>
      </c>
      <c r="D249" s="72"/>
      <c r="E249" s="72"/>
      <c r="F249" s="72"/>
      <c r="G249" s="73" t="s">
        <v>64</v>
      </c>
      <c r="I249" s="66" t="s">
        <v>468</v>
      </c>
      <c r="Q249" s="116">
        <v>1</v>
      </c>
    </row>
    <row r="250" spans="2:17" x14ac:dyDescent="0.25">
      <c r="Q250" s="116">
        <v>1</v>
      </c>
    </row>
    <row r="251" spans="2:17" x14ac:dyDescent="0.25">
      <c r="C251" s="190" t="s">
        <v>725</v>
      </c>
      <c r="D251" s="190"/>
      <c r="Q251" s="116">
        <v>1</v>
      </c>
    </row>
    <row r="252" spans="2:17" ht="15.75" x14ac:dyDescent="0.25">
      <c r="C252" s="139" t="s">
        <v>472</v>
      </c>
      <c r="D252" s="139"/>
      <c r="Q252" s="116">
        <v>1</v>
      </c>
    </row>
    <row r="253" spans="2:17" x14ac:dyDescent="0.25">
      <c r="Q253" s="116">
        <v>1</v>
      </c>
    </row>
    <row r="254" spans="2:17" ht="15.75" x14ac:dyDescent="0.25">
      <c r="C254" s="188" t="s">
        <v>519</v>
      </c>
      <c r="D254" s="62" t="s">
        <v>521</v>
      </c>
      <c r="Q254" s="116">
        <v>1</v>
      </c>
    </row>
    <row r="255" spans="2:17" ht="15.75" x14ac:dyDescent="0.25">
      <c r="C255" s="188" t="s">
        <v>518</v>
      </c>
      <c r="D255" s="62" t="s">
        <v>520</v>
      </c>
      <c r="Q255" s="116">
        <v>1</v>
      </c>
    </row>
    <row r="256" spans="2:17" ht="15.75" x14ac:dyDescent="0.25">
      <c r="C256" s="162">
        <v>1.7361111111111112E-2</v>
      </c>
      <c r="D256" s="118" t="s">
        <v>267</v>
      </c>
      <c r="Q256" s="116">
        <v>1</v>
      </c>
    </row>
    <row r="257" spans="3:17" ht="15.75" x14ac:dyDescent="0.25">
      <c r="C257" s="163">
        <v>1.0416666666666666E-2</v>
      </c>
      <c r="D257" s="118" t="s">
        <v>268</v>
      </c>
      <c r="Q257" s="116">
        <v>1</v>
      </c>
    </row>
    <row r="258" spans="3:17" ht="15.75" x14ac:dyDescent="0.25">
      <c r="C258" s="164">
        <v>6.25E-2</v>
      </c>
      <c r="D258" s="118" t="s">
        <v>269</v>
      </c>
      <c r="Q258" s="116">
        <v>1</v>
      </c>
    </row>
    <row r="259" spans="3:17" ht="15.75" x14ac:dyDescent="0.25">
      <c r="C259" s="165">
        <f>C256+C257+C258</f>
        <v>9.0277777777777776E-2</v>
      </c>
      <c r="D259" s="118" t="s">
        <v>270</v>
      </c>
      <c r="Q259" s="116">
        <v>1</v>
      </c>
    </row>
    <row r="260" spans="3:17" x14ac:dyDescent="0.25">
      <c r="Q260" s="116">
        <v>1</v>
      </c>
    </row>
    <row r="261" spans="3:17" ht="15.75" x14ac:dyDescent="0.25">
      <c r="C261" s="166" t="s">
        <v>570</v>
      </c>
      <c r="D261" s="62" t="s">
        <v>436</v>
      </c>
      <c r="Q261" s="116">
        <v>1</v>
      </c>
    </row>
    <row r="262" spans="3:17" x14ac:dyDescent="0.25">
      <c r="Q262" s="116">
        <v>1</v>
      </c>
    </row>
    <row r="263" spans="3:17" x14ac:dyDescent="0.25">
      <c r="Q263" s="116">
        <v>1</v>
      </c>
    </row>
    <row r="264" spans="3:17" ht="15.75" x14ac:dyDescent="0.25">
      <c r="C264" s="132" t="s">
        <v>567</v>
      </c>
      <c r="D264" s="132"/>
      <c r="E264" s="132"/>
      <c r="Q264" s="116">
        <v>1</v>
      </c>
    </row>
    <row r="265" spans="3:17" ht="15.75" x14ac:dyDescent="0.25">
      <c r="C265" s="133" t="s">
        <v>540</v>
      </c>
      <c r="D265" s="133"/>
      <c r="E265" s="133"/>
      <c r="Q265" s="116">
        <v>1</v>
      </c>
    </row>
    <row r="266" spans="3:17" ht="15.75" x14ac:dyDescent="0.25">
      <c r="C266" s="202" t="s">
        <v>541</v>
      </c>
      <c r="D266" s="202"/>
      <c r="E266" s="202"/>
      <c r="Q266" s="116">
        <v>1</v>
      </c>
    </row>
    <row r="267" spans="3:17" ht="15.75" x14ac:dyDescent="0.25">
      <c r="C267" s="202" t="s">
        <v>542</v>
      </c>
      <c r="D267" s="202"/>
      <c r="E267" s="202"/>
      <c r="Q267" s="116">
        <v>1</v>
      </c>
    </row>
    <row r="268" spans="3:17" ht="15.75" x14ac:dyDescent="0.25">
      <c r="C268" s="202" t="s">
        <v>543</v>
      </c>
      <c r="D268" s="202"/>
      <c r="E268" s="202"/>
      <c r="Q268" s="116">
        <v>1</v>
      </c>
    </row>
    <row r="269" spans="3:17" ht="15.75" x14ac:dyDescent="0.25">
      <c r="C269" s="202" t="s">
        <v>545</v>
      </c>
      <c r="D269" s="202"/>
      <c r="E269" s="202"/>
      <c r="Q269" s="116">
        <v>1</v>
      </c>
    </row>
    <row r="270" spans="3:17" ht="15.75" x14ac:dyDescent="0.25">
      <c r="C270" s="202" t="s">
        <v>564</v>
      </c>
      <c r="D270" s="202"/>
      <c r="E270" s="202"/>
      <c r="Q270" s="116">
        <v>1</v>
      </c>
    </row>
    <row r="271" spans="3:17" ht="15.75" x14ac:dyDescent="0.25">
      <c r="C271" s="202" t="s">
        <v>563</v>
      </c>
      <c r="D271" s="202"/>
      <c r="E271" s="202"/>
      <c r="Q271" s="116">
        <v>1</v>
      </c>
    </row>
    <row r="272" spans="3:17" x14ac:dyDescent="0.25">
      <c r="C272" s="204" t="s">
        <v>510</v>
      </c>
      <c r="D272" s="204"/>
      <c r="E272" s="204"/>
      <c r="Q272" s="116">
        <v>1</v>
      </c>
    </row>
    <row r="273" spans="3:17" x14ac:dyDescent="0.25">
      <c r="C273" s="204" t="s">
        <v>509</v>
      </c>
      <c r="D273" s="204"/>
      <c r="E273" s="204"/>
      <c r="Q273" s="116">
        <v>1</v>
      </c>
    </row>
    <row r="274" spans="3:17" ht="15.75" x14ac:dyDescent="0.25">
      <c r="C274" s="205" t="s">
        <v>512</v>
      </c>
      <c r="D274" s="205"/>
      <c r="E274" s="205"/>
      <c r="Q274" s="116">
        <v>1</v>
      </c>
    </row>
    <row r="275" spans="3:17" ht="15.75" x14ac:dyDescent="0.25">
      <c r="C275" s="206" t="s">
        <v>513</v>
      </c>
      <c r="D275" s="206"/>
      <c r="E275" s="206"/>
      <c r="Q275" s="116">
        <v>1</v>
      </c>
    </row>
    <row r="276" spans="3:17" x14ac:dyDescent="0.25">
      <c r="C276" s="207" t="s">
        <v>517</v>
      </c>
      <c r="D276" s="207"/>
      <c r="E276" s="207"/>
      <c r="Q276" s="116">
        <v>1</v>
      </c>
    </row>
    <row r="277" spans="3:17" ht="15.75" x14ac:dyDescent="0.25">
      <c r="C277" s="208" t="s">
        <v>514</v>
      </c>
      <c r="D277" s="208"/>
      <c r="E277" s="208"/>
      <c r="Q277" s="116">
        <v>1</v>
      </c>
    </row>
    <row r="278" spans="3:17" ht="15.75" x14ac:dyDescent="0.25">
      <c r="C278" s="209" t="s">
        <v>515</v>
      </c>
      <c r="D278" s="209"/>
      <c r="E278" s="209"/>
      <c r="Q278" s="116">
        <v>1</v>
      </c>
    </row>
    <row r="279" spans="3:17" x14ac:dyDescent="0.25">
      <c r="C279" s="210" t="s">
        <v>516</v>
      </c>
      <c r="D279" s="210"/>
      <c r="E279" s="210"/>
      <c r="Q279" s="116">
        <v>1</v>
      </c>
    </row>
    <row r="280" spans="3:17" x14ac:dyDescent="0.25">
      <c r="C280" s="211" t="s">
        <v>524</v>
      </c>
      <c r="D280" s="211"/>
      <c r="E280" s="211"/>
      <c r="Q280" s="116">
        <v>1</v>
      </c>
    </row>
    <row r="281" spans="3:17" ht="15.75" x14ac:dyDescent="0.25">
      <c r="C281" s="216" t="s">
        <v>570</v>
      </c>
      <c r="D281" s="211"/>
      <c r="E281" s="211"/>
      <c r="Q281" s="116">
        <v>1</v>
      </c>
    </row>
    <row r="282" spans="3:17" ht="16.5" thickBot="1" x14ac:dyDescent="0.3">
      <c r="C282" s="70" t="s">
        <v>571</v>
      </c>
      <c r="D282" s="71" t="s">
        <v>63</v>
      </c>
      <c r="E282" s="71"/>
      <c r="Q282" s="116">
        <v>1</v>
      </c>
    </row>
    <row r="283" spans="3:17" x14ac:dyDescent="0.25">
      <c r="Q283" s="116">
        <v>1</v>
      </c>
    </row>
    <row r="284" spans="3:17" x14ac:dyDescent="0.25">
      <c r="C284" s="190" t="s">
        <v>725</v>
      </c>
      <c r="Q284" s="116">
        <v>1</v>
      </c>
    </row>
    <row r="285" spans="3:17" ht="15.75" x14ac:dyDescent="0.25">
      <c r="C285" s="544" t="s">
        <v>723</v>
      </c>
      <c r="D285" s="545"/>
      <c r="Q285" s="116">
        <v>1</v>
      </c>
    </row>
    <row r="286" spans="3:17" ht="15.75" x14ac:dyDescent="0.25">
      <c r="C286" s="556" t="s">
        <v>716</v>
      </c>
      <c r="D286" s="570">
        <f>C290*C287</f>
        <v>225</v>
      </c>
      <c r="Q286" s="116">
        <v>1</v>
      </c>
    </row>
    <row r="287" spans="3:17" ht="15.75" x14ac:dyDescent="0.25">
      <c r="C287" s="558">
        <v>150</v>
      </c>
      <c r="D287" s="559" t="s">
        <v>717</v>
      </c>
      <c r="Q287" s="116">
        <v>1</v>
      </c>
    </row>
    <row r="288" spans="3:17" ht="15.75" x14ac:dyDescent="0.25">
      <c r="C288" s="560" t="s">
        <v>718</v>
      </c>
      <c r="D288" s="571" t="s">
        <v>721</v>
      </c>
      <c r="Q288" s="116"/>
    </row>
    <row r="289" spans="3:17" ht="15.75" x14ac:dyDescent="0.25">
      <c r="C289" s="560" t="s">
        <v>719</v>
      </c>
      <c r="D289" s="572" t="s">
        <v>720</v>
      </c>
      <c r="Q289" s="116">
        <v>1</v>
      </c>
    </row>
    <row r="290" spans="3:17" ht="15.75" x14ac:dyDescent="0.25">
      <c r="C290" s="573">
        <v>1.5</v>
      </c>
      <c r="D290" s="574" t="str">
        <f>"&lt; Nb de "&amp;C288&amp;" par personne "</f>
        <v xml:space="preserve">&lt; Nb de tranches par personne </v>
      </c>
      <c r="Q290" s="116">
        <v>1</v>
      </c>
    </row>
    <row r="291" spans="3:17" ht="15.75" x14ac:dyDescent="0.25">
      <c r="C291" s="575">
        <v>27</v>
      </c>
      <c r="D291" s="574" t="str">
        <f>"&lt; Nb "&amp;C288&amp;" dans 1 " &amp;C289</f>
        <v>&lt; Nb tranches dans 1 Gastro 1/1</v>
      </c>
      <c r="Q291" s="116">
        <v>1</v>
      </c>
    </row>
    <row r="292" spans="3:17" ht="15" customHeight="1" x14ac:dyDescent="0.25">
      <c r="C292" s="576" t="str">
        <f>IF(OR(C291="",D286=0),"",INT(D286/C291) &amp; " " &amp; C289 &amp; " de " &amp; C291 &amp; " " &amp; C288 &amp; IF(MOD(D286,C291)&gt;0," + 1 " &amp; C289 &amp; " de " &amp; TEXT(MOD(D286,C291),"0.00") &amp; " " &amp; C288,""))</f>
        <v>8 Gastro 1/1 de 27 tranches + 1 Gastro 1/1 de 9.00 tranches</v>
      </c>
      <c r="D292" s="577"/>
      <c r="Q292" s="116">
        <v>1</v>
      </c>
    </row>
    <row r="293" spans="3:17" ht="15" customHeight="1" x14ac:dyDescent="0.25">
      <c r="C293" s="578"/>
      <c r="D293" s="579"/>
      <c r="Q293" s="116">
        <v>1</v>
      </c>
    </row>
    <row r="294" spans="3:17" x14ac:dyDescent="0.25">
      <c r="Q294" s="116">
        <v>1</v>
      </c>
    </row>
    <row r="295" spans="3:17" ht="15.75" x14ac:dyDescent="0.25">
      <c r="C295" s="544" t="s">
        <v>724</v>
      </c>
      <c r="D295" s="545"/>
      <c r="Q295" s="116">
        <v>1</v>
      </c>
    </row>
    <row r="296" spans="3:17" ht="15.75" x14ac:dyDescent="0.25">
      <c r="C296" s="556" t="s">
        <v>716</v>
      </c>
      <c r="D296" s="557">
        <f>(C299*C297)/1000</f>
        <v>18</v>
      </c>
      <c r="Q296" s="116">
        <v>1</v>
      </c>
    </row>
    <row r="297" spans="3:17" ht="15.75" x14ac:dyDescent="0.25">
      <c r="C297" s="558">
        <v>150</v>
      </c>
      <c r="D297" s="559" t="s">
        <v>717</v>
      </c>
      <c r="Q297" s="116">
        <v>1</v>
      </c>
    </row>
    <row r="298" spans="3:17" ht="15.75" x14ac:dyDescent="0.25">
      <c r="C298" s="560" t="s">
        <v>719</v>
      </c>
      <c r="D298" s="561" t="s">
        <v>720</v>
      </c>
      <c r="Q298" s="116">
        <v>1</v>
      </c>
    </row>
    <row r="299" spans="3:17" ht="15.75" x14ac:dyDescent="0.25">
      <c r="C299" s="562">
        <v>120</v>
      </c>
      <c r="D299" s="563" t="s">
        <v>722</v>
      </c>
      <c r="Q299" s="116">
        <v>1</v>
      </c>
    </row>
    <row r="300" spans="3:17" ht="15.75" x14ac:dyDescent="0.25">
      <c r="C300" s="564">
        <v>2.7</v>
      </c>
      <c r="D300" s="565" t="str">
        <f>"poids par "&amp; C298</f>
        <v>poids par Gastro 1/1</v>
      </c>
      <c r="Q300" s="116">
        <v>1</v>
      </c>
    </row>
    <row r="301" spans="3:17" ht="15" customHeight="1" x14ac:dyDescent="0.25">
      <c r="C301" s="566" t="str">
        <f>IF(OR(D296&lt;=0,C300&lt;=0),"",_xlfn.LET(_xlpm.n,ROUND(D296/C300,9),_xlpm.q,INT(_xlpm.n),_xlpm.r,ROUND(D296-_xlpm.q*C300,9),_xlpm.base,_xlpm.q&amp;" "&amp;C298&amp;" de "&amp;TEXT(C300,"0.000")&amp;" kg",IF(_xlpm.r&lt;=0.000000001,_xlpm.base,_xlpm.base&amp;" + 1 "&amp;C298&amp;" de "&amp;TEXT(_xlpm.r,"0.000")&amp;" kg")))</f>
        <v>6 Gastro 1/1 de 2.700 kg + 1 Gastro 1/1 de 1.800 kg</v>
      </c>
      <c r="D301" s="567"/>
      <c r="Q301" s="116">
        <v>1</v>
      </c>
    </row>
    <row r="302" spans="3:17" ht="15" customHeight="1" x14ac:dyDescent="0.25">
      <c r="C302" s="568"/>
      <c r="D302" s="569"/>
      <c r="Q302" s="116">
        <v>1</v>
      </c>
    </row>
    <row r="303" spans="3:17" x14ac:dyDescent="0.25">
      <c r="Q303" s="116">
        <v>1</v>
      </c>
    </row>
    <row r="304" spans="3:17" ht="15.75" x14ac:dyDescent="0.25">
      <c r="C304" s="514" t="s">
        <v>774</v>
      </c>
      <c r="D304" s="515"/>
    </row>
    <row r="305" spans="3:4" x14ac:dyDescent="0.25">
      <c r="C305" s="667" t="s">
        <v>773</v>
      </c>
      <c r="D305" s="668"/>
    </row>
    <row r="306" spans="3:4" x14ac:dyDescent="0.25">
      <c r="C306" s="594"/>
      <c r="D306" s="595"/>
    </row>
    <row r="307" spans="3:4" ht="15.75" x14ac:dyDescent="0.25">
      <c r="C307" s="603" t="s">
        <v>780</v>
      </c>
      <c r="D307" s="604"/>
    </row>
    <row r="308" spans="3:4" ht="15.75" customHeight="1" x14ac:dyDescent="0.25">
      <c r="C308" s="587">
        <v>750</v>
      </c>
      <c r="D308" s="596" t="s">
        <v>776</v>
      </c>
    </row>
    <row r="309" spans="3:4" ht="15.75" customHeight="1" x14ac:dyDescent="0.25">
      <c r="C309" s="588" t="s">
        <v>781</v>
      </c>
      <c r="D309" s="597" t="s">
        <v>720</v>
      </c>
    </row>
    <row r="310" spans="3:4" x14ac:dyDescent="0.25">
      <c r="C310" s="599" t="s">
        <v>778</v>
      </c>
      <c r="D310" s="605" t="s">
        <v>779</v>
      </c>
    </row>
    <row r="311" spans="3:4" ht="15.75" x14ac:dyDescent="0.25">
      <c r="C311" s="589">
        <v>1.5</v>
      </c>
      <c r="D311" s="590" t="s">
        <v>93</v>
      </c>
    </row>
    <row r="312" spans="3:4" ht="15.75" x14ac:dyDescent="0.25">
      <c r="C312" s="591">
        <v>16</v>
      </c>
      <c r="D312" s="597" t="str">
        <f>"◄ Quantité par "&amp;C309</f>
        <v>◄ Quantité par Gastro(s) 1/1</v>
      </c>
    </row>
    <row r="313" spans="3:4" x14ac:dyDescent="0.25">
      <c r="C313" s="602">
        <f>C311*C308</f>
        <v>1125</v>
      </c>
      <c r="D313" s="607" t="str">
        <f>INT(C313/C312) &amp; " " &amp; C309 &amp; " de " &amp; C312 &amp; " " &amp; D311 &amp; IF(MOD(C313,C312)&gt;0, " + 1 "&amp;C309&amp;" de " &amp; TEXT(MOD(C313,C312), "0.00") &amp; " " &amp; D311, "")</f>
        <v>70 Gastro(s) 1/1 de 16 tranche(s) + 1 Gastro(s) 1/1 de 5.00 tranche(s)</v>
      </c>
    </row>
    <row r="314" spans="3:4" x14ac:dyDescent="0.25">
      <c r="C314" s="611" t="str">
        <f>D311</f>
        <v>tranche(s)</v>
      </c>
      <c r="D314" s="606"/>
    </row>
    <row r="315" spans="3:4" ht="15.75" x14ac:dyDescent="0.25">
      <c r="C315" s="592">
        <v>120</v>
      </c>
      <c r="D315" s="598" t="s">
        <v>777</v>
      </c>
    </row>
    <row r="316" spans="3:4" ht="15.75" x14ac:dyDescent="0.25">
      <c r="C316" s="593">
        <v>1.2</v>
      </c>
      <c r="D316" s="597" t="str">
        <f>"◄  Poids par "&amp;C309</f>
        <v>◄  Poids par Gastro(s) 1/1</v>
      </c>
    </row>
    <row r="317" spans="3:4" x14ac:dyDescent="0.25">
      <c r="C317" s="601">
        <f>(C315*C308)/1000</f>
        <v>90</v>
      </c>
      <c r="D317" s="608" t="str">
        <f>IF(MOD(C317, C316) = 0, INT(C317/C316) &amp; " " &amp; C309 &amp; " de " &amp; C316 &amp; " kg", INT(C317/C316) &amp; " " &amp; C309 &amp; " de " &amp; C316 &amp; " kg" &amp; " + 1 "&amp;C309&amp;" de " &amp; TEXT(MOD(C317, C316), "0.00") &amp; " kg")</f>
        <v>75 Gastro(s) 1/1 de 1.2 kg + 1 Gastro(s) 1/1 de 0.00 kg</v>
      </c>
    </row>
    <row r="318" spans="3:4" x14ac:dyDescent="0.25">
      <c r="C318" s="600"/>
      <c r="D318" s="608"/>
    </row>
    <row r="319" spans="3:4" ht="30" customHeight="1" x14ac:dyDescent="0.25">
      <c r="C319" s="609" t="s">
        <v>775</v>
      </c>
      <c r="D319" s="610"/>
    </row>
    <row r="321" spans="3:4" ht="15.75" x14ac:dyDescent="0.25">
      <c r="C321" s="544" t="s">
        <v>751</v>
      </c>
      <c r="D321" s="545"/>
    </row>
    <row r="322" spans="3:4" x14ac:dyDescent="0.25">
      <c r="C322" s="546"/>
      <c r="D322" s="547" t="s">
        <v>726</v>
      </c>
    </row>
    <row r="323" spans="3:4" x14ac:dyDescent="0.25">
      <c r="C323" s="548">
        <v>3</v>
      </c>
      <c r="D323" s="549" t="s">
        <v>727</v>
      </c>
    </row>
    <row r="324" spans="3:4" x14ac:dyDescent="0.25">
      <c r="C324" s="548"/>
      <c r="D324" s="549" t="s">
        <v>730</v>
      </c>
    </row>
    <row r="325" spans="3:4" x14ac:dyDescent="0.25">
      <c r="C325" s="548">
        <v>1</v>
      </c>
      <c r="D325" s="549" t="s">
        <v>732</v>
      </c>
    </row>
    <row r="326" spans="3:4" x14ac:dyDescent="0.25">
      <c r="C326" s="548"/>
      <c r="D326" s="549" t="s">
        <v>734</v>
      </c>
    </row>
    <row r="327" spans="3:4" x14ac:dyDescent="0.25">
      <c r="C327" s="548"/>
      <c r="D327" s="549" t="s">
        <v>735</v>
      </c>
    </row>
    <row r="328" spans="3:4" x14ac:dyDescent="0.25">
      <c r="C328" s="548"/>
      <c r="D328" s="549" t="s">
        <v>737</v>
      </c>
    </row>
    <row r="329" spans="3:4" x14ac:dyDescent="0.25">
      <c r="C329" s="550"/>
      <c r="D329" s="549" t="s">
        <v>739</v>
      </c>
    </row>
    <row r="330" spans="3:4" ht="15.75" x14ac:dyDescent="0.25">
      <c r="C330" s="551" t="str">
        <f>SUM(C322:C329) &amp; " / " &amp; (COUNTA(C322:C329) * 3)</f>
        <v>4 / 6</v>
      </c>
      <c r="D330" s="552" t="s">
        <v>741</v>
      </c>
    </row>
    <row r="331" spans="3:4" ht="15.75" x14ac:dyDescent="0.25">
      <c r="C331" s="553" t="str">
        <f>SUM(C322:C329) &amp;"/ "&amp;C332</f>
        <v>4/ 24</v>
      </c>
      <c r="D331" s="552" t="s">
        <v>744</v>
      </c>
    </row>
    <row r="332" spans="3:4" ht="15.75" x14ac:dyDescent="0.25">
      <c r="C332" s="554">
        <v>24</v>
      </c>
      <c r="D332" s="555" t="s">
        <v>745</v>
      </c>
    </row>
    <row r="333" spans="3:4" x14ac:dyDescent="0.25">
      <c r="C333" s="506"/>
      <c r="D333" s="506"/>
    </row>
    <row r="334" spans="3:4" ht="15.75" x14ac:dyDescent="0.25">
      <c r="C334" s="544" t="s">
        <v>752</v>
      </c>
      <c r="D334" s="545"/>
    </row>
    <row r="335" spans="3:4" ht="15.75" x14ac:dyDescent="0.25">
      <c r="C335" s="526" t="s">
        <v>729</v>
      </c>
      <c r="D335" s="527" t="s">
        <v>728</v>
      </c>
    </row>
    <row r="336" spans="3:4" ht="18.75" x14ac:dyDescent="0.25">
      <c r="C336" s="528"/>
      <c r="D336" s="527" t="s">
        <v>731</v>
      </c>
    </row>
    <row r="337" spans="3:4" ht="15.75" x14ac:dyDescent="0.25">
      <c r="C337" s="529"/>
      <c r="D337" s="530" t="s">
        <v>733</v>
      </c>
    </row>
    <row r="338" spans="3:4" ht="18.75" x14ac:dyDescent="0.25">
      <c r="C338" s="528"/>
      <c r="D338" s="527" t="s">
        <v>728</v>
      </c>
    </row>
    <row r="339" spans="3:4" ht="18.75" x14ac:dyDescent="0.25">
      <c r="C339" s="528"/>
      <c r="D339" s="527" t="s">
        <v>736</v>
      </c>
    </row>
    <row r="340" spans="3:4" ht="15.75" x14ac:dyDescent="0.25">
      <c r="C340" s="531" t="s">
        <v>738</v>
      </c>
      <c r="D340" s="527" t="s">
        <v>731</v>
      </c>
    </row>
    <row r="341" spans="3:4" ht="15.75" x14ac:dyDescent="0.25">
      <c r="C341" s="529"/>
      <c r="D341" s="532" t="s">
        <v>740</v>
      </c>
    </row>
    <row r="342" spans="3:4" ht="15.75" x14ac:dyDescent="0.25">
      <c r="C342" s="533" t="s">
        <v>743</v>
      </c>
      <c r="D342" s="527" t="s">
        <v>742</v>
      </c>
    </row>
    <row r="343" spans="3:4" ht="18.75" x14ac:dyDescent="0.25">
      <c r="C343" s="528"/>
      <c r="D343" s="527" t="s">
        <v>731</v>
      </c>
    </row>
    <row r="344" spans="3:4" ht="18.75" x14ac:dyDescent="0.25">
      <c r="C344" s="534"/>
      <c r="D344" s="532" t="s">
        <v>746</v>
      </c>
    </row>
    <row r="345" spans="3:4" ht="15.75" x14ac:dyDescent="0.25">
      <c r="C345" s="535" t="s">
        <v>747</v>
      </c>
      <c r="D345" s="536"/>
    </row>
    <row r="346" spans="3:4" ht="18.75" x14ac:dyDescent="0.25">
      <c r="C346" s="528"/>
      <c r="D346" s="527" t="s">
        <v>748</v>
      </c>
    </row>
    <row r="347" spans="3:4" ht="15.75" x14ac:dyDescent="0.25">
      <c r="C347" s="537" t="s">
        <v>750</v>
      </c>
      <c r="D347" s="538" t="s">
        <v>749</v>
      </c>
    </row>
    <row r="348" spans="3:4" x14ac:dyDescent="0.25">
      <c r="C348" s="539"/>
      <c r="D348" s="540"/>
    </row>
    <row r="349" spans="3:4" x14ac:dyDescent="0.25">
      <c r="C349" s="537" t="s">
        <v>750</v>
      </c>
      <c r="D349" s="541" t="s">
        <v>729</v>
      </c>
    </row>
    <row r="350" spans="3:4" ht="15.75" x14ac:dyDescent="0.25">
      <c r="C350" s="542" t="s">
        <v>743</v>
      </c>
      <c r="D350" s="543" t="s">
        <v>738</v>
      </c>
    </row>
    <row r="352" spans="3:4" x14ac:dyDescent="0.25">
      <c r="C352" s="190" t="s">
        <v>725</v>
      </c>
    </row>
    <row r="353" spans="3:4" ht="15.75" x14ac:dyDescent="0.25">
      <c r="C353" s="544" t="s">
        <v>755</v>
      </c>
      <c r="D353" s="545"/>
    </row>
    <row r="354" spans="3:4" x14ac:dyDescent="0.25">
      <c r="C354" s="508" t="s">
        <v>753</v>
      </c>
      <c r="D354" s="509" t="s">
        <v>754</v>
      </c>
    </row>
    <row r="355" spans="3:4" ht="15.75" x14ac:dyDescent="0.25">
      <c r="C355" s="510">
        <v>2.4305555555555556E-2</v>
      </c>
      <c r="D355" s="511">
        <v>220</v>
      </c>
    </row>
    <row r="356" spans="3:4" ht="15.75" x14ac:dyDescent="0.25">
      <c r="C356" s="510">
        <v>1.0416666666666666E-2</v>
      </c>
      <c r="D356" s="511">
        <v>190</v>
      </c>
    </row>
    <row r="357" spans="3:4" ht="15.75" x14ac:dyDescent="0.25">
      <c r="C357" s="510">
        <v>5.2083333333333301E-2</v>
      </c>
      <c r="D357" s="511">
        <v>95</v>
      </c>
    </row>
    <row r="358" spans="3:4" ht="15.75" x14ac:dyDescent="0.25">
      <c r="C358" s="510">
        <v>6.9444444444444441E-3</v>
      </c>
      <c r="D358" s="511">
        <v>100</v>
      </c>
    </row>
    <row r="359" spans="3:4" ht="15.75" x14ac:dyDescent="0.25">
      <c r="C359" s="512">
        <f>SUM(C355:C358)</f>
        <v>9.3749999999999972E-2</v>
      </c>
      <c r="D359" s="513"/>
    </row>
    <row r="362" spans="3:4" ht="15.75" x14ac:dyDescent="0.25">
      <c r="C362" s="514" t="s">
        <v>759</v>
      </c>
      <c r="D362" s="515"/>
    </row>
    <row r="363" spans="3:4" ht="15.75" x14ac:dyDescent="0.25">
      <c r="C363" s="516">
        <v>3.472222222222222E-3</v>
      </c>
      <c r="D363" s="517" t="s">
        <v>267</v>
      </c>
    </row>
    <row r="364" spans="3:4" ht="15.75" x14ac:dyDescent="0.25">
      <c r="C364" s="518">
        <v>1.0416666666666666E-2</v>
      </c>
      <c r="D364" s="517" t="s">
        <v>268</v>
      </c>
    </row>
    <row r="365" spans="3:4" ht="15.75" x14ac:dyDescent="0.25">
      <c r="C365" s="519">
        <v>2.0833333333333332E-2</v>
      </c>
      <c r="D365" s="517" t="s">
        <v>758</v>
      </c>
    </row>
    <row r="366" spans="3:4" ht="15.75" x14ac:dyDescent="0.25">
      <c r="C366" s="520">
        <f>C363+C364+C365</f>
        <v>3.4722222222222224E-2</v>
      </c>
      <c r="D366" s="521" t="s">
        <v>270</v>
      </c>
    </row>
    <row r="367" spans="3:4" ht="15.75" x14ac:dyDescent="0.25">
      <c r="C367" s="522">
        <v>100</v>
      </c>
      <c r="D367" s="523" t="s">
        <v>756</v>
      </c>
    </row>
    <row r="368" spans="3:4" ht="15.75" x14ac:dyDescent="0.25">
      <c r="C368" s="524">
        <v>90</v>
      </c>
      <c r="D368" s="525" t="s">
        <v>757</v>
      </c>
    </row>
    <row r="371" spans="3:4" ht="15.75" x14ac:dyDescent="0.25">
      <c r="C371" s="514" t="s">
        <v>772</v>
      </c>
      <c r="D371" s="515"/>
    </row>
    <row r="372" spans="3:4" ht="15.75" x14ac:dyDescent="0.25">
      <c r="C372" s="580">
        <v>1.7361111111111112E-2</v>
      </c>
      <c r="D372" s="581" t="s">
        <v>760</v>
      </c>
    </row>
    <row r="373" spans="3:4" ht="15.75" x14ac:dyDescent="0.25">
      <c r="C373" s="580">
        <v>1.7361111111111112E-2</v>
      </c>
      <c r="D373" s="581" t="s">
        <v>761</v>
      </c>
    </row>
    <row r="374" spans="3:4" ht="15.75" x14ac:dyDescent="0.25">
      <c r="C374" s="580">
        <v>5.9027777777777797E-2</v>
      </c>
      <c r="D374" s="581" t="s">
        <v>762</v>
      </c>
    </row>
    <row r="375" spans="3:4" ht="15.75" x14ac:dyDescent="0.25">
      <c r="C375" s="580">
        <v>2.4305555555555556E-2</v>
      </c>
      <c r="D375" s="581" t="s">
        <v>763</v>
      </c>
    </row>
    <row r="376" spans="3:4" ht="15.75" x14ac:dyDescent="0.25">
      <c r="C376" s="580">
        <v>1.0416666666666666E-2</v>
      </c>
      <c r="D376" s="581" t="s">
        <v>764</v>
      </c>
    </row>
    <row r="377" spans="3:4" ht="15.75" x14ac:dyDescent="0.25">
      <c r="C377" s="580">
        <v>6.9444444444444441E-3</v>
      </c>
      <c r="D377" s="581" t="s">
        <v>765</v>
      </c>
    </row>
    <row r="378" spans="3:4" ht="15.75" x14ac:dyDescent="0.25">
      <c r="C378" s="580">
        <v>0.10069444444444445</v>
      </c>
      <c r="D378" s="581" t="s">
        <v>766</v>
      </c>
    </row>
    <row r="379" spans="3:4" ht="15.75" x14ac:dyDescent="0.25">
      <c r="C379" s="580">
        <v>1.3888888888888888E-2</v>
      </c>
      <c r="D379" s="581" t="s">
        <v>767</v>
      </c>
    </row>
    <row r="380" spans="3:4" ht="15.75" x14ac:dyDescent="0.25">
      <c r="C380" s="580">
        <v>2.4305555555555556E-2</v>
      </c>
      <c r="D380" s="581" t="s">
        <v>768</v>
      </c>
    </row>
    <row r="381" spans="3:4" ht="15.75" x14ac:dyDescent="0.25">
      <c r="C381" s="580">
        <v>7.2916666666666671E-2</v>
      </c>
      <c r="D381" s="581" t="s">
        <v>771</v>
      </c>
    </row>
    <row r="382" spans="3:4" ht="15.75" x14ac:dyDescent="0.25">
      <c r="C382" s="582">
        <v>65</v>
      </c>
      <c r="D382" s="583" t="s">
        <v>769</v>
      </c>
    </row>
    <row r="383" spans="3:4" ht="15.75" x14ac:dyDescent="0.25">
      <c r="C383" s="522">
        <v>3</v>
      </c>
      <c r="D383" s="584" t="s">
        <v>770</v>
      </c>
    </row>
    <row r="384" spans="3:4" ht="15.75" x14ac:dyDescent="0.25">
      <c r="C384" s="585">
        <f>SUM(C372:C381)</f>
        <v>0.34722222222222227</v>
      </c>
      <c r="D384" s="586" t="s">
        <v>270</v>
      </c>
    </row>
    <row r="386" spans="3:4" x14ac:dyDescent="0.25">
      <c r="C386" s="612">
        <v>10</v>
      </c>
      <c r="D386" s="613" t="s">
        <v>782</v>
      </c>
    </row>
    <row r="387" spans="3:4" x14ac:dyDescent="0.25">
      <c r="C387" s="614">
        <v>15</v>
      </c>
      <c r="D387" s="615" t="s">
        <v>783</v>
      </c>
    </row>
    <row r="388" spans="3:4" x14ac:dyDescent="0.25">
      <c r="C388" s="616">
        <f>IF(C386=0,0,IF(C387=0,0,C387-C386))</f>
        <v>5</v>
      </c>
      <c r="D388" s="617" t="s">
        <v>784</v>
      </c>
    </row>
    <row r="389" spans="3:4" x14ac:dyDescent="0.25">
      <c r="C389" s="618">
        <f>IF(C386=0,0,IF(ISBLANK(C386),0,(C388/C386)*100))</f>
        <v>50</v>
      </c>
      <c r="D389" s="617" t="s">
        <v>785</v>
      </c>
    </row>
    <row r="390" spans="3:4" x14ac:dyDescent="0.25">
      <c r="C390" s="619">
        <v>10</v>
      </c>
      <c r="D390" s="620" t="s">
        <v>782</v>
      </c>
    </row>
    <row r="391" spans="3:4" x14ac:dyDescent="0.25">
      <c r="C391" s="621">
        <v>50</v>
      </c>
      <c r="D391" s="622" t="s">
        <v>785</v>
      </c>
    </row>
    <row r="392" spans="3:4" x14ac:dyDescent="0.25">
      <c r="C392" s="616">
        <f>C390*C391%</f>
        <v>5</v>
      </c>
      <c r="D392" s="617" t="s">
        <v>784</v>
      </c>
    </row>
    <row r="393" spans="3:4" x14ac:dyDescent="0.25">
      <c r="C393" s="623">
        <f>((C390*C391)/100)+C390</f>
        <v>15</v>
      </c>
      <c r="D393" s="624" t="s">
        <v>783</v>
      </c>
    </row>
    <row r="394" spans="3:4" x14ac:dyDescent="0.25">
      <c r="C394" s="625"/>
      <c r="D394" s="626"/>
    </row>
    <row r="395" spans="3:4" x14ac:dyDescent="0.25">
      <c r="C395" s="627">
        <v>2</v>
      </c>
      <c r="D395" s="628" t="s">
        <v>786</v>
      </c>
    </row>
    <row r="396" spans="3:4" x14ac:dyDescent="0.25">
      <c r="C396" s="629">
        <v>1</v>
      </c>
      <c r="D396" s="630" t="s">
        <v>787</v>
      </c>
    </row>
    <row r="397" spans="3:4" x14ac:dyDescent="0.25">
      <c r="C397" s="631">
        <f>IF(C395=0,0,IF(C396=0,0,C395-C396))</f>
        <v>1</v>
      </c>
      <c r="D397" s="617" t="s">
        <v>788</v>
      </c>
    </row>
    <row r="398" spans="3:4" x14ac:dyDescent="0.25">
      <c r="C398" s="632">
        <f>IF(C395=0,0,C397/C395)</f>
        <v>0.5</v>
      </c>
      <c r="D398" s="617" t="s">
        <v>789</v>
      </c>
    </row>
    <row r="399" spans="3:4" x14ac:dyDescent="0.25">
      <c r="C399" s="633">
        <v>50</v>
      </c>
      <c r="D399" s="630" t="s">
        <v>790</v>
      </c>
    </row>
    <row r="400" spans="3:4" x14ac:dyDescent="0.25">
      <c r="C400" s="631">
        <f>C395*C399%</f>
        <v>1</v>
      </c>
      <c r="D400" s="617" t="s">
        <v>788</v>
      </c>
    </row>
    <row r="401" spans="3:4" x14ac:dyDescent="0.25">
      <c r="C401" s="634">
        <f>C395-C400</f>
        <v>1</v>
      </c>
      <c r="D401" s="635" t="s">
        <v>791</v>
      </c>
    </row>
  </sheetData>
  <mergeCells count="32">
    <mergeCell ref="C321:D321"/>
    <mergeCell ref="C334:D334"/>
    <mergeCell ref="C353:D353"/>
    <mergeCell ref="C362:D362"/>
    <mergeCell ref="C371:D371"/>
    <mergeCell ref="D317:D318"/>
    <mergeCell ref="C307:D307"/>
    <mergeCell ref="D313:D314"/>
    <mergeCell ref="C319:D319"/>
    <mergeCell ref="C305:D306"/>
    <mergeCell ref="C304:D304"/>
    <mergeCell ref="C292:D293"/>
    <mergeCell ref="C285:D285"/>
    <mergeCell ref="C301:D302"/>
    <mergeCell ref="C295:D295"/>
    <mergeCell ref="E160:F160"/>
    <mergeCell ref="J160:J161"/>
    <mergeCell ref="E203:F203"/>
    <mergeCell ref="J203:J204"/>
    <mergeCell ref="E61:F61"/>
    <mergeCell ref="J61:J62"/>
    <mergeCell ref="J88:J89"/>
    <mergeCell ref="E89:F89"/>
    <mergeCell ref="E122:F122"/>
    <mergeCell ref="J122:J123"/>
    <mergeCell ref="J37:J38"/>
    <mergeCell ref="E38:F38"/>
    <mergeCell ref="I4:I5"/>
    <mergeCell ref="M4:M5"/>
    <mergeCell ref="E7:F7"/>
    <mergeCell ref="E20:F20"/>
    <mergeCell ref="J20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CF166-C0C5-4C43-AF52-AF03FFBF74F8}">
  <dimension ref="A1:DL124"/>
  <sheetViews>
    <sheetView zoomScaleNormal="100" workbookViewId="0">
      <selection activeCell="E12" sqref="E12:F12"/>
    </sheetView>
  </sheetViews>
  <sheetFormatPr baseColWidth="10" defaultColWidth="11.5703125" defaultRowHeight="15" x14ac:dyDescent="0.25"/>
  <cols>
    <col min="1" max="1" width="6.7109375" style="120" customWidth="1"/>
    <col min="2" max="3" width="20.140625" style="120" customWidth="1"/>
    <col min="4" max="4" width="1.85546875" style="120" customWidth="1"/>
    <col min="5" max="6" width="20.140625" style="120" customWidth="1"/>
    <col min="7" max="7" width="2.140625" style="120" customWidth="1"/>
    <col min="8" max="9" width="20.140625" style="120" customWidth="1"/>
    <col min="10" max="10" width="2.140625" style="120" customWidth="1"/>
    <col min="11" max="12" width="20.140625" style="120" customWidth="1"/>
    <col min="13" max="13" width="2.140625" style="120" customWidth="1"/>
    <col min="14" max="15" width="20.140625" style="120" customWidth="1"/>
    <col min="16" max="16" width="2.140625" style="120" customWidth="1"/>
    <col min="17" max="18" width="20.140625" style="120" customWidth="1"/>
    <col min="19" max="19" width="2.140625" style="120" customWidth="1"/>
    <col min="20" max="21" width="20.140625" style="120" customWidth="1"/>
    <col min="22" max="22" width="2.140625" style="120" customWidth="1"/>
    <col min="23" max="24" width="20.140625" style="120" customWidth="1"/>
    <col min="25" max="25" width="2.140625" style="120" customWidth="1"/>
    <col min="26" max="27" width="20.140625" style="120" customWidth="1"/>
    <col min="28" max="28" width="2.140625" style="670" customWidth="1"/>
    <col min="29" max="30" width="20.140625" style="120" customWidth="1"/>
    <col min="31" max="31" width="2.140625" style="670" customWidth="1"/>
    <col min="32" max="33" width="20.140625" style="120" customWidth="1"/>
    <col min="34" max="34" width="2.140625" style="670" customWidth="1"/>
    <col min="35" max="36" width="20.140625" style="120" customWidth="1"/>
    <col min="37" max="37" width="2.140625" style="120" customWidth="1"/>
    <col min="38" max="39" width="20.140625" style="120" customWidth="1"/>
    <col min="40" max="40" width="2.140625" style="120" customWidth="1"/>
    <col min="41" max="42" width="20.140625" style="120" customWidth="1"/>
    <col min="43" max="43" width="2.140625" style="120" customWidth="1"/>
    <col min="44" max="45" width="20.140625" style="120" customWidth="1"/>
    <col min="46" max="46" width="2.140625" style="120" customWidth="1"/>
    <col min="47" max="48" width="20.140625" style="120" customWidth="1"/>
    <col min="49" max="49" width="1.85546875" style="120" customWidth="1"/>
    <col min="50" max="51" width="20.140625" style="120" customWidth="1"/>
    <col min="52" max="52" width="1.85546875" style="120" customWidth="1"/>
    <col min="53" max="54" width="20.140625" style="120" customWidth="1"/>
    <col min="55" max="55" width="1.85546875" style="120" customWidth="1"/>
    <col min="56" max="57" width="20.140625" style="120" customWidth="1"/>
    <col min="58" max="58" width="2.140625" style="120" customWidth="1"/>
    <col min="59" max="60" width="20.140625" style="120" customWidth="1"/>
    <col min="61" max="61" width="2.140625" style="120" customWidth="1"/>
    <col min="62" max="63" width="20.140625" style="120" customWidth="1"/>
    <col min="64" max="64" width="2.140625" style="120" customWidth="1"/>
    <col min="65" max="66" width="20.140625" style="120" customWidth="1"/>
    <col min="67" max="67" width="2.140625" style="120" customWidth="1"/>
    <col min="68" max="69" width="20.140625" style="120" customWidth="1"/>
    <col min="70" max="70" width="2.140625" style="120" customWidth="1"/>
    <col min="71" max="72" width="20.140625" style="120" customWidth="1"/>
    <col min="73" max="73" width="2.140625" style="120" customWidth="1"/>
    <col min="74" max="75" width="20.140625" style="120" customWidth="1"/>
    <col min="76" max="76" width="2.140625" style="120" customWidth="1"/>
    <col min="77" max="77" width="20.140625" style="120" customWidth="1"/>
    <col min="78" max="78" width="2.140625" style="120" customWidth="1"/>
    <col min="79" max="80" width="20.140625" style="120" customWidth="1"/>
    <col min="81" max="81" width="2.140625" style="120" customWidth="1"/>
    <col min="82" max="83" width="20.140625" style="120" customWidth="1"/>
    <col min="84" max="84" width="2.140625" style="120" customWidth="1"/>
    <col min="85" max="86" width="20.140625" style="120" customWidth="1"/>
    <col min="87" max="87" width="2.140625" style="120" customWidth="1"/>
    <col min="88" max="89" width="20.140625" style="120" customWidth="1"/>
    <col min="90" max="90" width="2.140625" style="120" customWidth="1"/>
    <col min="91" max="92" width="20.140625" style="120" customWidth="1"/>
    <col min="93" max="93" width="2.140625" style="120" customWidth="1"/>
    <col min="94" max="95" width="20.140625" style="120" customWidth="1"/>
    <col min="96" max="96" width="2.140625" style="120" customWidth="1"/>
    <col min="97" max="98" width="20.140625" style="120" customWidth="1"/>
    <col min="99" max="99" width="2.140625" style="120" customWidth="1"/>
    <col min="100" max="101" width="20.140625" style="120" customWidth="1"/>
    <col min="102" max="102" width="2.140625" style="120" customWidth="1"/>
    <col min="103" max="104" width="20.140625" style="120" customWidth="1"/>
    <col min="105" max="105" width="2.140625" style="120" customWidth="1"/>
    <col min="106" max="107" width="20.140625" style="120" customWidth="1"/>
    <col min="108" max="108" width="2.140625" style="120" customWidth="1"/>
    <col min="109" max="110" width="20.140625" style="120" customWidth="1"/>
    <col min="111" max="111" width="4.42578125" style="120" customWidth="1"/>
    <col min="112" max="112" width="32" style="120" customWidth="1"/>
    <col min="113" max="113" width="17.5703125" style="120" customWidth="1"/>
    <col min="114" max="114" width="8.7109375" style="120" customWidth="1"/>
    <col min="115" max="115" width="11.5703125" style="691"/>
    <col min="116" max="116" width="43.5703125" style="691" customWidth="1"/>
    <col min="117" max="16384" width="11.5703125" style="120"/>
  </cols>
  <sheetData>
    <row r="1" spans="1:116" ht="21" customHeight="1" x14ac:dyDescent="0.25">
      <c r="A1" s="114" t="str">
        <f>ADDRESS(ROW(),COLUMN(),4)</f>
        <v>A1</v>
      </c>
      <c r="B1" s="669" t="str">
        <f t="shared" ref="B1:C1" si="0">SUBSTITUTE(ADDRESS(1,COLUMN(),4),"1","")</f>
        <v>B</v>
      </c>
      <c r="C1" s="669" t="str">
        <f t="shared" si="0"/>
        <v>C</v>
      </c>
      <c r="E1" s="669" t="str">
        <f>SUBSTITUTE(ADDRESS(1,COLUMN(),4),"1","")</f>
        <v>E</v>
      </c>
      <c r="F1" s="669" t="str">
        <f>SUBSTITUTE(ADDRESS(1,COLUMN(),4),"1","")</f>
        <v>F</v>
      </c>
      <c r="H1" s="669" t="str">
        <f>SUBSTITUTE(ADDRESS(1,COLUMN(),4),"1","")</f>
        <v>H</v>
      </c>
      <c r="I1" s="669" t="str">
        <f>SUBSTITUTE(ADDRESS(1,COLUMN(),4),"1","")</f>
        <v>I</v>
      </c>
      <c r="K1" s="669" t="str">
        <f>SUBSTITUTE(ADDRESS(1,COLUMN(),4),"1","")</f>
        <v>K</v>
      </c>
      <c r="L1" s="669" t="str">
        <f>SUBSTITUTE(ADDRESS(1,COLUMN(),4),"1","")</f>
        <v>L</v>
      </c>
      <c r="N1" s="669" t="str">
        <f>SUBSTITUTE(ADDRESS(1,COLUMN(),4),"1","")</f>
        <v>N</v>
      </c>
      <c r="O1" s="669" t="str">
        <f>SUBSTITUTE(ADDRESS(1,COLUMN(),4),"1","")</f>
        <v>O</v>
      </c>
      <c r="Q1" s="669" t="str">
        <f>SUBSTITUTE(ADDRESS(1,COLUMN(),4),"1","")</f>
        <v>Q</v>
      </c>
      <c r="R1" s="669" t="str">
        <f>SUBSTITUTE(ADDRESS(1,COLUMN(),4),"1","")</f>
        <v>R</v>
      </c>
      <c r="T1" s="669" t="str">
        <f>SUBSTITUTE(ADDRESS(1,COLUMN(),4),"1","")</f>
        <v>T</v>
      </c>
      <c r="U1" s="669" t="str">
        <f>SUBSTITUTE(ADDRESS(1,COLUMN(),4),"1","")</f>
        <v>U</v>
      </c>
      <c r="W1" s="669" t="str">
        <f>SUBSTITUTE(ADDRESS(1,COLUMN(),4),"1","")</f>
        <v>W</v>
      </c>
      <c r="X1" s="669" t="str">
        <f>SUBSTITUTE(ADDRESS(1,COLUMN(),4),"1","")</f>
        <v>X</v>
      </c>
      <c r="Z1" s="669" t="str">
        <f>SUBSTITUTE(ADDRESS(1,COLUMN(),4),"1","")</f>
        <v>Z</v>
      </c>
      <c r="AA1" s="669" t="str">
        <f>SUBSTITUTE(ADDRESS(1,COLUMN(),4),"1","")</f>
        <v>AA</v>
      </c>
      <c r="AC1" s="669" t="str">
        <f>SUBSTITUTE(ADDRESS(1,COLUMN(),4),"1","")</f>
        <v>AC</v>
      </c>
      <c r="AD1" s="669" t="str">
        <f>SUBSTITUTE(ADDRESS(1,COLUMN(),4),"1","")</f>
        <v>AD</v>
      </c>
      <c r="AF1" s="669" t="str">
        <f>SUBSTITUTE(ADDRESS(1,COLUMN(),4),"1","")</f>
        <v>AF</v>
      </c>
      <c r="AG1" s="669" t="str">
        <f>SUBSTITUTE(ADDRESS(1,COLUMN(),4),"1","")</f>
        <v>AG</v>
      </c>
      <c r="AI1" s="669" t="str">
        <f>SUBSTITUTE(ADDRESS(1,COLUMN(),4),"1","")</f>
        <v>AI</v>
      </c>
      <c r="AJ1" s="669" t="str">
        <f>SUBSTITUTE(ADDRESS(1,COLUMN(),4),"1","")</f>
        <v>AJ</v>
      </c>
      <c r="AL1" s="669" t="str">
        <f>SUBSTITUTE(ADDRESS(1,COLUMN(),4),"1","")</f>
        <v>AL</v>
      </c>
      <c r="AM1" s="669" t="str">
        <f>SUBSTITUTE(ADDRESS(1,COLUMN(),4),"1","")</f>
        <v>AM</v>
      </c>
      <c r="AO1" s="669" t="str">
        <f>SUBSTITUTE(ADDRESS(1,COLUMN(),4),"1","")</f>
        <v>AO</v>
      </c>
      <c r="AP1" s="669" t="str">
        <f>SUBSTITUTE(ADDRESS(1,COLUMN(),4),"1","")</f>
        <v>AP</v>
      </c>
      <c r="AQ1" s="671" t="s">
        <v>794</v>
      </c>
      <c r="AR1" s="669" t="str">
        <f>SUBSTITUTE(ADDRESS(1,COLUMN(),4),"1","")</f>
        <v>AR</v>
      </c>
      <c r="AS1" s="669" t="str">
        <f>SUBSTITUTE(ADDRESS(1,COLUMN(),4),"1","")</f>
        <v>AS</v>
      </c>
      <c r="AU1" s="669" t="str">
        <f>SUBSTITUTE(ADDRESS(1,COLUMN(),4),"1","")</f>
        <v>AU</v>
      </c>
      <c r="AV1" s="669" t="str">
        <f>SUBSTITUTE(ADDRESS(1,COLUMN(),4),"1","")</f>
        <v>AV</v>
      </c>
      <c r="AX1" s="669" t="str">
        <f>SUBSTITUTE(ADDRESS(1,COLUMN(),4),"1","")</f>
        <v>AX</v>
      </c>
      <c r="AY1" s="669" t="str">
        <f>SUBSTITUTE(ADDRESS(1,COLUMN(),4),"1","")</f>
        <v>AY</v>
      </c>
      <c r="BA1" s="669" t="str">
        <f>SUBSTITUTE(ADDRESS(1,COLUMN(),4),"1","")</f>
        <v>BA</v>
      </c>
      <c r="BB1" s="669" t="str">
        <f>SUBSTITUTE(ADDRESS(1,COLUMN(),4),"1","")</f>
        <v>BB</v>
      </c>
      <c r="BD1" s="669" t="str">
        <f>SUBSTITUTE(ADDRESS(1,COLUMN(),4),"1","")</f>
        <v>BD</v>
      </c>
      <c r="BE1" s="669" t="str">
        <f>SUBSTITUTE(ADDRESS(1,COLUMN(),4),"1","")</f>
        <v>BE</v>
      </c>
      <c r="BG1" s="669" t="str">
        <f>SUBSTITUTE(ADDRESS(1,COLUMN(),4),"1","")</f>
        <v>BG</v>
      </c>
      <c r="BH1" s="669" t="str">
        <f>SUBSTITUTE(ADDRESS(1,COLUMN(),4),"1","")</f>
        <v>BH</v>
      </c>
      <c r="BJ1" s="669" t="str">
        <f>SUBSTITUTE(ADDRESS(1,COLUMN(),4),"1","")</f>
        <v>BJ</v>
      </c>
      <c r="BK1" s="669" t="str">
        <f>SUBSTITUTE(ADDRESS(1,COLUMN(),4),"1","")</f>
        <v>BK</v>
      </c>
      <c r="BM1" s="669" t="str">
        <f>SUBSTITUTE(ADDRESS(1,COLUMN(),4),"1","")</f>
        <v>BM</v>
      </c>
      <c r="BN1" s="669" t="str">
        <f>SUBSTITUTE(ADDRESS(1,COLUMN(),4),"1","")</f>
        <v>BN</v>
      </c>
      <c r="BP1" s="669" t="str">
        <f>SUBSTITUTE(ADDRESS(1,COLUMN(),4),"1","")</f>
        <v>BP</v>
      </c>
      <c r="BQ1" s="669" t="str">
        <f>SUBSTITUTE(ADDRESS(1,COLUMN(),4),"1","")</f>
        <v>BQ</v>
      </c>
      <c r="BS1" s="669" t="str">
        <f>SUBSTITUTE(ADDRESS(1,COLUMN(),4),"1","")</f>
        <v>BS</v>
      </c>
      <c r="BT1" s="669" t="str">
        <f>SUBSTITUTE(ADDRESS(1,COLUMN(),4),"1","")</f>
        <v>BT</v>
      </c>
      <c r="BV1" s="669" t="str">
        <f>SUBSTITUTE(ADDRESS(1,COLUMN(),4),"1","")</f>
        <v>BV</v>
      </c>
      <c r="BW1" s="669" t="str">
        <f>SUBSTITUTE(ADDRESS(1,COLUMN(),4),"1","")</f>
        <v>BW</v>
      </c>
      <c r="BX1" s="671" t="s">
        <v>794</v>
      </c>
      <c r="BY1" s="124"/>
      <c r="BZ1" s="124"/>
      <c r="CA1" s="669" t="str">
        <f>SUBSTITUTE(ADDRESS(1,COLUMN(),4),"1","")</f>
        <v>CA</v>
      </c>
      <c r="CB1" s="669" t="str">
        <f>SUBSTITUTE(ADDRESS(1,COLUMN(),4),"1","")</f>
        <v>CB</v>
      </c>
      <c r="CD1" s="669" t="str">
        <f>SUBSTITUTE(ADDRESS(1,COLUMN(),4),"1","")</f>
        <v>CD</v>
      </c>
      <c r="CE1" s="669" t="str">
        <f>SUBSTITUTE(ADDRESS(1,COLUMN(),4),"1","")</f>
        <v>CE</v>
      </c>
      <c r="CG1" s="669" t="str">
        <f>SUBSTITUTE(ADDRESS(1,COLUMN(),4),"1","")</f>
        <v>CG</v>
      </c>
      <c r="CH1" s="669" t="str">
        <f>SUBSTITUTE(ADDRESS(1,COLUMN(),4),"1","")</f>
        <v>CH</v>
      </c>
      <c r="CJ1" s="669" t="str">
        <f>SUBSTITUTE(ADDRESS(1,COLUMN(),4),"1","")</f>
        <v>CJ</v>
      </c>
      <c r="CK1" s="669" t="str">
        <f>SUBSTITUTE(ADDRESS(1,COLUMN(),4),"1","")</f>
        <v>CK</v>
      </c>
      <c r="CM1" s="669" t="str">
        <f>SUBSTITUTE(ADDRESS(1,COLUMN(),4),"1","")</f>
        <v>CM</v>
      </c>
      <c r="CN1" s="669" t="str">
        <f>SUBSTITUTE(ADDRESS(1,COLUMN(),4),"1","")</f>
        <v>CN</v>
      </c>
      <c r="CP1" s="669" t="str">
        <f>SUBSTITUTE(ADDRESS(1,COLUMN(),4),"1","")</f>
        <v>CP</v>
      </c>
      <c r="CQ1" s="669" t="str">
        <f>SUBSTITUTE(ADDRESS(1,COLUMN(),4),"1","")</f>
        <v>CQ</v>
      </c>
      <c r="CS1" s="669" t="str">
        <f>SUBSTITUTE(ADDRESS(1,COLUMN(),4),"1","")</f>
        <v>CS</v>
      </c>
      <c r="CT1" s="669" t="str">
        <f>SUBSTITUTE(ADDRESS(1,COLUMN(),4),"1","")</f>
        <v>CT</v>
      </c>
      <c r="CV1" s="669" t="str">
        <f>SUBSTITUTE(ADDRESS(1,COLUMN(),4),"1","")</f>
        <v>CV</v>
      </c>
      <c r="CW1" s="669" t="str">
        <f>SUBSTITUTE(ADDRESS(1,COLUMN(),4),"1","")</f>
        <v>CW</v>
      </c>
      <c r="CY1" s="669" t="str">
        <f>SUBSTITUTE(ADDRESS(1,COLUMN(),4),"1","")</f>
        <v>CY</v>
      </c>
      <c r="CZ1" s="669" t="str">
        <f>SUBSTITUTE(ADDRESS(1,COLUMN(),4),"1","")</f>
        <v>CZ</v>
      </c>
      <c r="DB1" s="669" t="str">
        <f>SUBSTITUTE(ADDRESS(1,COLUMN(),4),"1","")</f>
        <v>DB</v>
      </c>
      <c r="DC1" s="669" t="str">
        <f>SUBSTITUTE(ADDRESS(1,COLUMN(),4),"1","")</f>
        <v>DC</v>
      </c>
      <c r="DE1" s="669" t="str">
        <f>SUBSTITUTE(ADDRESS(1,COLUMN(),4),"1","")</f>
        <v>DE</v>
      </c>
      <c r="DF1" s="669" t="str">
        <f>SUBSTITUTE(ADDRESS(1,COLUMN(),4),"1","")</f>
        <v>DF</v>
      </c>
      <c r="DH1" s="669" t="str">
        <f>SUBSTITUTE(ADDRESS(1,COLUMN(),4),"1","")</f>
        <v>DH</v>
      </c>
      <c r="DI1" s="672" t="s">
        <v>794</v>
      </c>
      <c r="DJ1" s="116">
        <v>1</v>
      </c>
      <c r="DK1" s="669" t="str">
        <f>SUBSTITUTE(ADDRESS(1,COLUMN(),4),"1","")</f>
        <v>DK</v>
      </c>
      <c r="DL1" s="673" t="str">
        <f>SUBSTITUTE(ADDRESS(1,COLUMN(),4),"1","")</f>
        <v>DL</v>
      </c>
    </row>
    <row r="2" spans="1:116" ht="21" customHeight="1" x14ac:dyDescent="0.25">
      <c r="A2" s="674"/>
      <c r="B2" s="198">
        <f t="shared" ref="B2:F3" ca="1" si="1">CELL("largeur",B2)</f>
        <v>19</v>
      </c>
      <c r="C2" s="198">
        <f t="shared" ca="1" si="1"/>
        <v>19</v>
      </c>
      <c r="E2" s="119">
        <f ca="1">CELL("largeur",E2)</f>
        <v>19</v>
      </c>
      <c r="F2" s="119">
        <f ca="1">CELL("largeur",F2)</f>
        <v>19</v>
      </c>
      <c r="H2" s="119">
        <f ca="1">CELL("largeur",H2)</f>
        <v>19</v>
      </c>
      <c r="I2" s="119">
        <f ca="1">CELL("largeur",I2)</f>
        <v>19</v>
      </c>
      <c r="K2" s="119">
        <f ca="1">CELL("largeur",K2)</f>
        <v>19</v>
      </c>
      <c r="L2" s="119">
        <f ca="1">CELL("largeur",L2)</f>
        <v>19</v>
      </c>
      <c r="N2" s="119">
        <f ca="1">CELL("largeur",N2)</f>
        <v>19</v>
      </c>
      <c r="O2" s="119">
        <f ca="1">CELL("largeur",O2)</f>
        <v>19</v>
      </c>
      <c r="Q2" s="119">
        <f ca="1">CELL("largeur",Q2)</f>
        <v>19</v>
      </c>
      <c r="R2" s="119">
        <f ca="1">CELL("largeur",R2)</f>
        <v>19</v>
      </c>
      <c r="T2" s="119">
        <f ca="1">CELL("largeur",T2)</f>
        <v>19</v>
      </c>
      <c r="U2" s="119">
        <f ca="1">CELL("largeur",U2)</f>
        <v>19</v>
      </c>
      <c r="W2" s="119">
        <f ca="1">CELL("largeur",W2)</f>
        <v>19</v>
      </c>
      <c r="X2" s="119">
        <f ca="1">CELL("largeur",X2)</f>
        <v>19</v>
      </c>
      <c r="Z2" s="119">
        <f ca="1">CELL("largeur",Z2)</f>
        <v>19</v>
      </c>
      <c r="AA2" s="119">
        <f ca="1">CELL("largeur",AA2)</f>
        <v>19</v>
      </c>
      <c r="AC2" s="119">
        <f ca="1">CELL("largeur",AC2)</f>
        <v>19</v>
      </c>
      <c r="AD2" s="119">
        <f ca="1">CELL("largeur",AD2)</f>
        <v>19</v>
      </c>
      <c r="AF2" s="119">
        <f ca="1">CELL("largeur",AF2)</f>
        <v>19</v>
      </c>
      <c r="AG2" s="119">
        <f ca="1">CELL("largeur",AG2)</f>
        <v>19</v>
      </c>
      <c r="AI2" s="119">
        <f ca="1">CELL("largeur",AI2)</f>
        <v>19</v>
      </c>
      <c r="AJ2" s="119">
        <f ca="1">CELL("largeur",AJ2)</f>
        <v>19</v>
      </c>
      <c r="AL2" s="119">
        <f ca="1">CELL("largeur",AL2)</f>
        <v>19</v>
      </c>
      <c r="AM2" s="119">
        <f ca="1">CELL("largeur",AM2)</f>
        <v>19</v>
      </c>
      <c r="AO2" s="119">
        <f ca="1">CELL("largeur",AO2)</f>
        <v>19</v>
      </c>
      <c r="AP2" s="119">
        <f ca="1">CELL("largeur",AP2)</f>
        <v>19</v>
      </c>
      <c r="AQ2" s="671"/>
      <c r="AR2" s="119">
        <f ca="1">CELL("largeur",AR2)</f>
        <v>19</v>
      </c>
      <c r="AS2" s="119">
        <f ca="1">CELL("largeur",AS2)</f>
        <v>19</v>
      </c>
      <c r="AU2" s="119">
        <f ca="1">CELL("largeur",AU2)</f>
        <v>19</v>
      </c>
      <c r="AV2" s="119">
        <f ca="1">CELL("largeur",AV2)</f>
        <v>19</v>
      </c>
      <c r="AX2" s="119">
        <f ca="1">CELL("largeur",AX2)</f>
        <v>19</v>
      </c>
      <c r="AY2" s="119">
        <f ca="1">CELL("largeur",AY2)</f>
        <v>19</v>
      </c>
      <c r="BA2" s="119">
        <f ca="1">CELL("largeur",BA2)</f>
        <v>19</v>
      </c>
      <c r="BB2" s="119">
        <f ca="1">CELL("largeur",BB2)</f>
        <v>19</v>
      </c>
      <c r="BD2" s="119">
        <f ca="1">CELL("largeur",BD2)</f>
        <v>19</v>
      </c>
      <c r="BE2" s="119">
        <f ca="1">CELL("largeur",BE2)</f>
        <v>19</v>
      </c>
      <c r="BG2" s="119">
        <f ca="1">CELL("largeur",BG2)</f>
        <v>19</v>
      </c>
      <c r="BH2" s="119">
        <f ca="1">CELL("largeur",BH2)</f>
        <v>19</v>
      </c>
      <c r="BJ2" s="119">
        <f ca="1">CELL("largeur",BJ2)</f>
        <v>19</v>
      </c>
      <c r="BK2" s="119">
        <f ca="1">CELL("largeur",BK2)</f>
        <v>19</v>
      </c>
      <c r="BM2" s="119">
        <f ca="1">CELL("largeur",BM2)</f>
        <v>19</v>
      </c>
      <c r="BN2" s="119">
        <f ca="1">CELL("largeur",BN2)</f>
        <v>19</v>
      </c>
      <c r="BP2" s="119">
        <f ca="1">CELL("largeur",BP2)</f>
        <v>19</v>
      </c>
      <c r="BQ2" s="119">
        <f ca="1">CELL("largeur",BQ2)</f>
        <v>19</v>
      </c>
      <c r="BS2" s="119">
        <f ca="1">CELL("largeur",BS2)</f>
        <v>19</v>
      </c>
      <c r="BT2" s="119">
        <f ca="1">CELL("largeur",BT2)</f>
        <v>19</v>
      </c>
      <c r="BV2" s="119">
        <f ca="1">CELL("largeur",BV2)</f>
        <v>19</v>
      </c>
      <c r="BW2" s="119">
        <f ca="1">CELL("largeur",BW2)</f>
        <v>19</v>
      </c>
      <c r="BX2" s="671"/>
      <c r="BY2" s="124"/>
      <c r="BZ2" s="124"/>
      <c r="CA2" s="119">
        <f ca="1">CELL("largeur",CA2)</f>
        <v>19</v>
      </c>
      <c r="CB2" s="119">
        <f ca="1">CELL("largeur",CB2)</f>
        <v>19</v>
      </c>
      <c r="CD2" s="119">
        <f ca="1">CELL("largeur",CD2)</f>
        <v>19</v>
      </c>
      <c r="CE2" s="119">
        <f ca="1">CELL("largeur",CE2)</f>
        <v>19</v>
      </c>
      <c r="CG2" s="119">
        <f ca="1">CELL("largeur",CG2)</f>
        <v>19</v>
      </c>
      <c r="CH2" s="119">
        <f ca="1">CELL("largeur",CH2)</f>
        <v>19</v>
      </c>
      <c r="CJ2" s="119">
        <f ca="1">CELL("largeur",CJ2)</f>
        <v>19</v>
      </c>
      <c r="CK2" s="119">
        <f ca="1">CELL("largeur",CK2)</f>
        <v>19</v>
      </c>
      <c r="CM2" s="119">
        <f ca="1">CELL("largeur",CM2)</f>
        <v>19</v>
      </c>
      <c r="CN2" s="119">
        <f ca="1">CELL("largeur",CN2)</f>
        <v>19</v>
      </c>
      <c r="CP2" s="119">
        <f ca="1">CELL("largeur",CP2)</f>
        <v>19</v>
      </c>
      <c r="CQ2" s="119">
        <f ca="1">CELL("largeur",CQ2)</f>
        <v>19</v>
      </c>
      <c r="CS2" s="119">
        <f ca="1">CELL("largeur",CS2)</f>
        <v>19</v>
      </c>
      <c r="CT2" s="119">
        <f ca="1">CELL("largeur",CT2)</f>
        <v>19</v>
      </c>
      <c r="CV2" s="119">
        <f ca="1">CELL("largeur",CV2)</f>
        <v>19</v>
      </c>
      <c r="CW2" s="119">
        <f ca="1">CELL("largeur",CW2)</f>
        <v>19</v>
      </c>
      <c r="CY2" s="119">
        <f ca="1">CELL("largeur",CY2)</f>
        <v>19</v>
      </c>
      <c r="CZ2" s="119">
        <f ca="1">CELL("largeur",CZ2)</f>
        <v>19</v>
      </c>
      <c r="DB2" s="119">
        <f ca="1">CELL("largeur",DB2)</f>
        <v>19</v>
      </c>
      <c r="DC2" s="119">
        <f ca="1">CELL("largeur",DC2)</f>
        <v>19</v>
      </c>
      <c r="DE2" s="119">
        <f ca="1">CELL("largeur",DE2)</f>
        <v>19</v>
      </c>
      <c r="DF2" s="119">
        <f ca="1">CELL("largeur",DF2)</f>
        <v>19</v>
      </c>
      <c r="DH2" s="119">
        <f ca="1">CELL("largeur",DH2)</f>
        <v>31</v>
      </c>
      <c r="DI2" s="672"/>
      <c r="DJ2" s="116">
        <v>1</v>
      </c>
      <c r="DK2" s="675"/>
      <c r="DL2" s="675" t="s">
        <v>795</v>
      </c>
    </row>
    <row r="3" spans="1:116" ht="21" customHeight="1" x14ac:dyDescent="0.25">
      <c r="A3" s="674"/>
      <c r="B3" s="676">
        <f t="shared" ca="1" si="1"/>
        <v>19</v>
      </c>
      <c r="C3" s="676">
        <f t="shared" ca="1" si="1"/>
        <v>19</v>
      </c>
      <c r="E3" s="676">
        <f t="shared" ca="1" si="1"/>
        <v>19</v>
      </c>
      <c r="F3" s="676">
        <f t="shared" ca="1" si="1"/>
        <v>19</v>
      </c>
      <c r="H3" s="676">
        <v>13</v>
      </c>
      <c r="I3" s="676">
        <v>13</v>
      </c>
      <c r="K3" s="676">
        <v>13</v>
      </c>
      <c r="L3" s="676">
        <v>13</v>
      </c>
      <c r="N3" s="676">
        <v>13</v>
      </c>
      <c r="O3" s="676">
        <v>13</v>
      </c>
      <c r="Q3" s="676">
        <v>13</v>
      </c>
      <c r="R3" s="676">
        <v>13</v>
      </c>
      <c r="T3" s="676">
        <v>13</v>
      </c>
      <c r="U3" s="676">
        <v>13</v>
      </c>
      <c r="W3" s="676">
        <v>13</v>
      </c>
      <c r="X3" s="676">
        <v>13</v>
      </c>
      <c r="Z3" s="676">
        <v>13</v>
      </c>
      <c r="AA3" s="676">
        <v>13</v>
      </c>
      <c r="AC3" s="676">
        <v>13</v>
      </c>
      <c r="AD3" s="676">
        <v>13</v>
      </c>
      <c r="AF3" s="676">
        <v>13</v>
      </c>
      <c r="AG3" s="676">
        <v>13</v>
      </c>
      <c r="AI3" s="676">
        <v>11</v>
      </c>
      <c r="AJ3" s="676">
        <v>12</v>
      </c>
      <c r="AL3" s="676">
        <v>11</v>
      </c>
      <c r="AM3" s="676">
        <v>12</v>
      </c>
      <c r="AO3" s="676">
        <v>12</v>
      </c>
      <c r="AP3" s="676">
        <v>12</v>
      </c>
      <c r="AQ3" s="677" t="s">
        <v>796</v>
      </c>
      <c r="AR3" s="676">
        <v>13</v>
      </c>
      <c r="AS3" s="676">
        <v>13</v>
      </c>
      <c r="AU3" s="676">
        <v>13</v>
      </c>
      <c r="AV3" s="676">
        <v>13</v>
      </c>
      <c r="AX3" s="676">
        <v>13</v>
      </c>
      <c r="AY3" s="676">
        <v>13</v>
      </c>
      <c r="BA3" s="676">
        <v>13</v>
      </c>
      <c r="BB3" s="676">
        <v>13</v>
      </c>
      <c r="BD3" s="676">
        <v>13</v>
      </c>
      <c r="BE3" s="676">
        <v>13</v>
      </c>
      <c r="BG3" s="676">
        <v>13</v>
      </c>
      <c r="BH3" s="676">
        <v>13</v>
      </c>
      <c r="BJ3" s="676">
        <v>13</v>
      </c>
      <c r="BK3" s="676">
        <v>13</v>
      </c>
      <c r="BM3" s="676">
        <v>13</v>
      </c>
      <c r="BN3" s="676">
        <v>13</v>
      </c>
      <c r="BP3" s="676">
        <v>13</v>
      </c>
      <c r="BQ3" s="676">
        <v>13</v>
      </c>
      <c r="BS3" s="676">
        <v>13</v>
      </c>
      <c r="BT3" s="676">
        <v>13</v>
      </c>
      <c r="BV3" s="676">
        <v>13</v>
      </c>
      <c r="BW3" s="676">
        <v>13</v>
      </c>
      <c r="BX3" s="677" t="s">
        <v>796</v>
      </c>
      <c r="BY3" s="124"/>
      <c r="BZ3" s="124"/>
      <c r="CA3" s="676">
        <v>13</v>
      </c>
      <c r="CB3" s="676">
        <v>13</v>
      </c>
      <c r="CD3" s="676">
        <v>13</v>
      </c>
      <c r="CE3" s="676">
        <v>13</v>
      </c>
      <c r="CG3" s="676">
        <v>13</v>
      </c>
      <c r="CH3" s="676">
        <v>13</v>
      </c>
      <c r="CJ3" s="676">
        <v>13</v>
      </c>
      <c r="CK3" s="676">
        <v>13</v>
      </c>
      <c r="CM3" s="676">
        <v>13</v>
      </c>
      <c r="CN3" s="676">
        <v>13</v>
      </c>
      <c r="CP3" s="676">
        <v>13</v>
      </c>
      <c r="CQ3" s="676">
        <v>13</v>
      </c>
      <c r="CS3" s="676">
        <v>13</v>
      </c>
      <c r="CT3" s="676">
        <v>13</v>
      </c>
      <c r="CV3" s="676">
        <v>13</v>
      </c>
      <c r="CW3" s="676">
        <v>13</v>
      </c>
      <c r="CY3" s="676">
        <v>13</v>
      </c>
      <c r="CZ3" s="676">
        <v>13</v>
      </c>
      <c r="DB3" s="676">
        <v>13</v>
      </c>
      <c r="DC3" s="676">
        <v>13</v>
      </c>
      <c r="DE3" s="676">
        <v>13</v>
      </c>
      <c r="DF3" s="676">
        <v>13</v>
      </c>
      <c r="DH3" s="676">
        <v>31</v>
      </c>
      <c r="DI3" s="678" t="s">
        <v>796</v>
      </c>
      <c r="DJ3" s="116">
        <v>1</v>
      </c>
      <c r="DK3" s="679">
        <f ca="1">COUNTA(A1:DJ124)+COUNTBLANK(A1:DJ124)</f>
        <v>14823</v>
      </c>
      <c r="DL3" s="680" t="str">
        <f>"cellules entre"&amp;" " &amp;A1&amp;" et  "&amp;DJ124</f>
        <v>cellules entre A1 et  DJ124</v>
      </c>
    </row>
    <row r="4" spans="1:116" ht="15.75" x14ac:dyDescent="0.25">
      <c r="B4" s="681" t="s">
        <v>797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  <c r="DI4" s="124"/>
      <c r="DJ4" s="116">
        <v>1</v>
      </c>
      <c r="DK4" s="679">
        <f ca="1">COUNTA(A1:DJ124)</f>
        <v>2286</v>
      </c>
      <c r="DL4" s="680" t="s">
        <v>798</v>
      </c>
    </row>
    <row r="5" spans="1:116" ht="21.75" customHeight="1" x14ac:dyDescent="0.25">
      <c r="B5" s="681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15"/>
      <c r="AC5" s="124"/>
      <c r="AD5" s="124"/>
      <c r="AE5" s="115"/>
      <c r="AF5" s="124"/>
      <c r="AG5" s="124"/>
      <c r="AH5" s="115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/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24"/>
      <c r="DG5" s="124"/>
      <c r="DH5" s="124"/>
      <c r="DI5" s="124"/>
      <c r="DJ5" s="116">
        <v>1</v>
      </c>
      <c r="DK5" s="679">
        <f ca="1">COUNTBLANK(A1:DJ124)</f>
        <v>12537</v>
      </c>
      <c r="DL5" s="680" t="s">
        <v>799</v>
      </c>
    </row>
    <row r="6" spans="1:116" ht="21.75" customHeight="1" x14ac:dyDescent="0.25">
      <c r="B6" s="682" t="s">
        <v>800</v>
      </c>
      <c r="C6" s="682"/>
      <c r="D6" s="682"/>
      <c r="E6" s="682"/>
      <c r="F6" s="682"/>
      <c r="G6" s="682"/>
      <c r="H6" s="682"/>
      <c r="I6" s="682"/>
      <c r="J6" s="683"/>
      <c r="K6" s="124"/>
      <c r="L6" s="124"/>
      <c r="M6" s="124"/>
      <c r="N6" s="124"/>
      <c r="O6" s="124"/>
      <c r="P6" s="124"/>
      <c r="Q6" s="124"/>
      <c r="R6" s="684" t="str">
        <f ca="1">"Page N°"&amp;_xlfn.SHEET()</f>
        <v>Page N°6</v>
      </c>
      <c r="S6" s="124"/>
      <c r="T6" s="685" t="s">
        <v>801</v>
      </c>
      <c r="U6" s="124"/>
      <c r="V6" s="124"/>
      <c r="W6" s="124"/>
      <c r="X6" s="124"/>
      <c r="Y6" s="124"/>
      <c r="Z6" s="124"/>
      <c r="AA6" s="124"/>
      <c r="AB6" s="686"/>
      <c r="AC6" s="124"/>
      <c r="AD6" s="124"/>
      <c r="AE6" s="686"/>
      <c r="AF6" s="124"/>
      <c r="AG6" s="124"/>
      <c r="AH6" s="686"/>
      <c r="AI6" s="124"/>
      <c r="AJ6" s="124"/>
      <c r="AK6" s="124"/>
      <c r="AL6" s="124"/>
      <c r="AM6" s="124"/>
      <c r="AN6" s="124"/>
      <c r="AO6" s="124"/>
      <c r="AP6" s="124"/>
      <c r="AQ6" s="124"/>
      <c r="AR6" s="687" t="s">
        <v>802</v>
      </c>
      <c r="AS6" s="687"/>
      <c r="AT6" s="687"/>
      <c r="AU6" s="687"/>
      <c r="AV6" s="687"/>
      <c r="AW6" s="687"/>
      <c r="AX6" s="687"/>
      <c r="AY6" s="687"/>
      <c r="AZ6" s="688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  <c r="BU6" s="124"/>
      <c r="BV6" s="124"/>
      <c r="BW6" s="124"/>
      <c r="BX6" s="124"/>
      <c r="BY6" s="124"/>
      <c r="BZ6" s="124"/>
      <c r="CA6" s="682" t="s">
        <v>803</v>
      </c>
      <c r="CB6" s="682"/>
      <c r="CC6" s="682"/>
      <c r="CD6" s="682"/>
      <c r="CE6" s="682"/>
      <c r="CF6" s="682"/>
      <c r="CG6" s="682"/>
      <c r="CH6" s="682"/>
      <c r="CI6" s="683"/>
      <c r="CJ6" s="124"/>
      <c r="CK6" s="124"/>
      <c r="CL6" s="124"/>
      <c r="CM6" s="124"/>
      <c r="CN6" s="124"/>
      <c r="CO6" s="124"/>
      <c r="CP6" s="124"/>
      <c r="CQ6" s="124"/>
      <c r="CR6" s="124"/>
      <c r="CS6" s="124"/>
      <c r="CT6" s="124"/>
      <c r="CU6" s="124"/>
      <c r="CV6" s="124"/>
      <c r="CW6" s="124"/>
      <c r="CX6" s="124"/>
      <c r="CY6" s="124"/>
      <c r="CZ6" s="124"/>
      <c r="DA6" s="124"/>
      <c r="DB6" s="124"/>
      <c r="DC6" s="124"/>
      <c r="DD6" s="124"/>
      <c r="DE6" s="121" t="s">
        <v>275</v>
      </c>
      <c r="DF6" s="122" t="str">
        <f>DJ124</f>
        <v>DJ124</v>
      </c>
      <c r="DG6" s="124"/>
      <c r="DH6" s="124"/>
      <c r="DI6" s="124"/>
      <c r="DJ6" s="116">
        <v>1</v>
      </c>
      <c r="DK6" s="679">
        <f>SUM(DJ1:DJ122)+2</f>
        <v>124</v>
      </c>
      <c r="DL6" s="680" t="s">
        <v>804</v>
      </c>
    </row>
    <row r="7" spans="1:116" ht="22.5" customHeight="1" x14ac:dyDescent="0.25">
      <c r="B7" s="682"/>
      <c r="C7" s="682"/>
      <c r="D7" s="682"/>
      <c r="E7" s="682"/>
      <c r="F7" s="682"/>
      <c r="G7" s="682"/>
      <c r="H7" s="682"/>
      <c r="I7" s="682"/>
      <c r="J7" s="683"/>
      <c r="K7" s="124"/>
      <c r="L7" s="124"/>
      <c r="M7" s="124"/>
      <c r="N7" s="124"/>
      <c r="O7" s="124"/>
      <c r="P7" s="124"/>
      <c r="Q7" s="124"/>
      <c r="S7" s="124"/>
      <c r="T7" s="124"/>
      <c r="U7" s="124"/>
      <c r="V7" s="124"/>
      <c r="W7" s="124"/>
      <c r="X7" s="689"/>
      <c r="Y7" s="124"/>
      <c r="Z7" s="124"/>
      <c r="AA7" s="124"/>
      <c r="AB7" s="115"/>
      <c r="AC7" s="124"/>
      <c r="AD7" s="124"/>
      <c r="AE7" s="115"/>
      <c r="AF7" s="124"/>
      <c r="AG7" s="689"/>
      <c r="AH7" s="115"/>
      <c r="AI7" s="124"/>
      <c r="AJ7" s="124"/>
      <c r="AK7" s="124"/>
      <c r="AL7" s="124"/>
      <c r="AM7" s="124"/>
      <c r="AN7" s="124"/>
      <c r="AO7" s="124"/>
      <c r="AP7" s="124"/>
      <c r="AQ7" s="124"/>
      <c r="AR7" s="687"/>
      <c r="AS7" s="687"/>
      <c r="AT7" s="687"/>
      <c r="AU7" s="687"/>
      <c r="AV7" s="687"/>
      <c r="AW7" s="687"/>
      <c r="AX7" s="687"/>
      <c r="AY7" s="687"/>
      <c r="AZ7" s="688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  <c r="BU7" s="124"/>
      <c r="BV7" s="124"/>
      <c r="BW7" s="124"/>
      <c r="BX7" s="124"/>
      <c r="BY7" s="124"/>
      <c r="BZ7" s="124"/>
      <c r="CA7" s="682"/>
      <c r="CB7" s="682"/>
      <c r="CC7" s="682"/>
      <c r="CD7" s="682"/>
      <c r="CE7" s="682"/>
      <c r="CF7" s="682"/>
      <c r="CG7" s="682"/>
      <c r="CH7" s="682"/>
      <c r="CI7" s="683"/>
      <c r="CJ7" s="124"/>
      <c r="CK7" s="124"/>
      <c r="CL7" s="124"/>
      <c r="CM7" s="124"/>
      <c r="CN7" s="124"/>
      <c r="CO7" s="124"/>
      <c r="CP7" s="124"/>
      <c r="CQ7" s="124"/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16">
        <v>1</v>
      </c>
      <c r="DK7" s="679">
        <f>SUM(A124:AQ124)+1</f>
        <v>44</v>
      </c>
      <c r="DL7" s="680" t="s">
        <v>805</v>
      </c>
    </row>
    <row r="8" spans="1:116" ht="18" customHeight="1" x14ac:dyDescent="0.25">
      <c r="A8" s="124"/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15"/>
      <c r="AC8" s="124"/>
      <c r="AD8" s="124"/>
      <c r="AE8" s="115"/>
      <c r="AF8" s="124"/>
      <c r="AG8" s="124"/>
      <c r="AH8" s="115"/>
      <c r="AI8" s="690"/>
      <c r="AJ8" s="690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16">
        <v>1</v>
      </c>
      <c r="DL8" s="120"/>
    </row>
    <row r="9" spans="1:116" ht="18" customHeight="1" thickBot="1" x14ac:dyDescent="0.3">
      <c r="A9" s="124"/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15"/>
      <c r="AC9" s="124"/>
      <c r="AD9" s="124"/>
      <c r="AE9" s="115"/>
      <c r="AF9" s="124"/>
      <c r="AG9" s="124"/>
      <c r="AH9" s="115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124"/>
      <c r="DJ9" s="116">
        <v>1</v>
      </c>
      <c r="DL9" s="692" t="s">
        <v>806</v>
      </c>
    </row>
    <row r="10" spans="1:116" ht="18" customHeight="1" x14ac:dyDescent="0.25">
      <c r="A10" s="124"/>
      <c r="B10" s="693" t="s">
        <v>807</v>
      </c>
      <c r="C10" s="693"/>
      <c r="D10" s="694"/>
      <c r="E10" s="695" t="s">
        <v>807</v>
      </c>
      <c r="F10" s="695"/>
      <c r="G10" s="694"/>
      <c r="H10" s="696" t="s">
        <v>807</v>
      </c>
      <c r="I10" s="696"/>
      <c r="J10" s="124"/>
      <c r="K10" s="697" t="s">
        <v>807</v>
      </c>
      <c r="L10" s="697"/>
      <c r="M10" s="124"/>
      <c r="N10" s="698" t="s">
        <v>807</v>
      </c>
      <c r="O10" s="698"/>
      <c r="P10" s="694"/>
      <c r="Q10" s="699" t="s">
        <v>807</v>
      </c>
      <c r="R10" s="699"/>
      <c r="S10" s="700"/>
      <c r="T10" s="701" t="s">
        <v>807</v>
      </c>
      <c r="U10" s="701"/>
      <c r="V10" s="700"/>
      <c r="W10" s="702" t="s">
        <v>807</v>
      </c>
      <c r="X10" s="702"/>
      <c r="Y10" s="700"/>
      <c r="Z10" s="703" t="s">
        <v>807</v>
      </c>
      <c r="AA10" s="703"/>
      <c r="AB10" s="704"/>
      <c r="AC10" s="705" t="s">
        <v>807</v>
      </c>
      <c r="AD10" s="705"/>
      <c r="AE10" s="704"/>
      <c r="AF10" s="706" t="s">
        <v>807</v>
      </c>
      <c r="AG10" s="706"/>
      <c r="AH10" s="704"/>
      <c r="AI10" s="707" t="s">
        <v>808</v>
      </c>
      <c r="AJ10" s="707"/>
      <c r="AK10" s="694"/>
      <c r="AL10" s="707" t="s">
        <v>808</v>
      </c>
      <c r="AM10" s="707"/>
      <c r="AN10" s="694"/>
      <c r="AO10" s="700"/>
      <c r="AP10" s="700"/>
      <c r="AQ10" s="694"/>
      <c r="AR10" s="708" t="s">
        <v>809</v>
      </c>
      <c r="AS10" s="708"/>
      <c r="AT10" s="694"/>
      <c r="AU10" s="695" t="s">
        <v>810</v>
      </c>
      <c r="AV10" s="695"/>
      <c r="AW10" s="694"/>
      <c r="AX10" s="696" t="s">
        <v>811</v>
      </c>
      <c r="AY10" s="696"/>
      <c r="AZ10" s="694"/>
      <c r="BA10" s="697" t="s">
        <v>812</v>
      </c>
      <c r="BB10" s="697"/>
      <c r="BC10" s="694"/>
      <c r="BD10" s="698" t="s">
        <v>812</v>
      </c>
      <c r="BE10" s="698"/>
      <c r="BF10" s="694"/>
      <c r="BG10" s="699" t="s">
        <v>812</v>
      </c>
      <c r="BH10" s="699"/>
      <c r="BI10" s="694"/>
      <c r="BJ10" s="701" t="s">
        <v>812</v>
      </c>
      <c r="BK10" s="701"/>
      <c r="BL10" s="694"/>
      <c r="BM10" s="702" t="s">
        <v>812</v>
      </c>
      <c r="BN10" s="702"/>
      <c r="BO10" s="694"/>
      <c r="BP10" s="703" t="s">
        <v>812</v>
      </c>
      <c r="BQ10" s="703"/>
      <c r="BR10" s="694"/>
      <c r="BS10" s="705" t="s">
        <v>812</v>
      </c>
      <c r="BT10" s="705"/>
      <c r="BU10" s="694"/>
      <c r="BV10" s="706" t="s">
        <v>813</v>
      </c>
      <c r="BW10" s="706"/>
      <c r="BX10" s="694"/>
      <c r="BY10" s="709" t="s">
        <v>814</v>
      </c>
      <c r="BZ10" s="694"/>
      <c r="CA10" s="708" t="s">
        <v>815</v>
      </c>
      <c r="CB10" s="708"/>
      <c r="CC10" s="694"/>
      <c r="CD10" s="695" t="s">
        <v>816</v>
      </c>
      <c r="CE10" s="695"/>
      <c r="CF10" s="694"/>
      <c r="CG10" s="696" t="s">
        <v>817</v>
      </c>
      <c r="CH10" s="696"/>
      <c r="CI10" s="694"/>
      <c r="CJ10" s="697" t="s">
        <v>818</v>
      </c>
      <c r="CK10" s="697"/>
      <c r="CL10" s="694"/>
      <c r="CM10" s="698" t="s">
        <v>818</v>
      </c>
      <c r="CN10" s="698"/>
      <c r="CO10" s="694"/>
      <c r="CP10" s="699" t="s">
        <v>818</v>
      </c>
      <c r="CQ10" s="699"/>
      <c r="CR10" s="694"/>
      <c r="CS10" s="701" t="s">
        <v>818</v>
      </c>
      <c r="CT10" s="701"/>
      <c r="CU10" s="694"/>
      <c r="CV10" s="702" t="s">
        <v>818</v>
      </c>
      <c r="CW10" s="702"/>
      <c r="CX10" s="694"/>
      <c r="CY10" s="703" t="s">
        <v>818</v>
      </c>
      <c r="CZ10" s="703"/>
      <c r="DA10" s="694"/>
      <c r="DB10" s="705" t="s">
        <v>819</v>
      </c>
      <c r="DC10" s="705"/>
      <c r="DD10" s="694"/>
      <c r="DE10" s="706" t="s">
        <v>820</v>
      </c>
      <c r="DF10" s="706"/>
      <c r="DH10" s="710" t="s">
        <v>814</v>
      </c>
      <c r="DJ10" s="116">
        <v>1</v>
      </c>
      <c r="DL10" s="692" t="s">
        <v>821</v>
      </c>
    </row>
    <row r="11" spans="1:116" ht="18" customHeight="1" thickBot="1" x14ac:dyDescent="0.3">
      <c r="A11" s="124"/>
      <c r="B11" s="711" t="s">
        <v>822</v>
      </c>
      <c r="C11" s="712"/>
      <c r="D11" s="694"/>
      <c r="E11" s="711"/>
      <c r="F11" s="712"/>
      <c r="G11" s="694"/>
      <c r="H11" s="711"/>
      <c r="I11" s="712"/>
      <c r="J11" s="124"/>
      <c r="K11" s="711"/>
      <c r="L11" s="712"/>
      <c r="M11" s="124"/>
      <c r="N11" s="711"/>
      <c r="O11" s="712"/>
      <c r="P11" s="694"/>
      <c r="Q11" s="711" t="s">
        <v>822</v>
      </c>
      <c r="R11" s="712"/>
      <c r="S11" s="694"/>
      <c r="T11" s="711" t="s">
        <v>822</v>
      </c>
      <c r="U11" s="712"/>
      <c r="V11" s="694"/>
      <c r="W11" s="711" t="s">
        <v>822</v>
      </c>
      <c r="X11" s="712"/>
      <c r="Y11" s="694"/>
      <c r="Z11" s="711" t="s">
        <v>822</v>
      </c>
      <c r="AA11" s="712"/>
      <c r="AB11" s="704"/>
      <c r="AC11" s="711"/>
      <c r="AD11" s="712"/>
      <c r="AE11" s="704"/>
      <c r="AF11" s="711"/>
      <c r="AG11" s="712"/>
      <c r="AH11" s="704"/>
      <c r="AI11" s="713"/>
      <c r="AJ11" s="713"/>
      <c r="AK11" s="694"/>
      <c r="AL11" s="694"/>
      <c r="AM11" s="694"/>
      <c r="AN11" s="694"/>
      <c r="AO11" s="694"/>
      <c r="AP11" s="694"/>
      <c r="AQ11" s="694"/>
      <c r="AR11" s="711" t="s">
        <v>823</v>
      </c>
      <c r="AS11" s="712"/>
      <c r="AT11" s="694"/>
      <c r="AU11" s="711" t="s">
        <v>823</v>
      </c>
      <c r="AV11" s="712"/>
      <c r="AW11" s="694"/>
      <c r="AX11" s="711" t="s">
        <v>823</v>
      </c>
      <c r="AY11" s="712"/>
      <c r="AZ11" s="694"/>
      <c r="BA11" s="713" t="s">
        <v>823</v>
      </c>
      <c r="BB11" s="713"/>
      <c r="BC11" s="694"/>
      <c r="BD11" s="711" t="s">
        <v>823</v>
      </c>
      <c r="BE11" s="712"/>
      <c r="BF11" s="694"/>
      <c r="BG11" s="711" t="s">
        <v>823</v>
      </c>
      <c r="BH11" s="712"/>
      <c r="BI11" s="694"/>
      <c r="BJ11" s="711" t="s">
        <v>823</v>
      </c>
      <c r="BK11" s="712"/>
      <c r="BL11" s="694"/>
      <c r="BM11" s="713" t="s">
        <v>823</v>
      </c>
      <c r="BN11" s="713"/>
      <c r="BO11" s="694"/>
      <c r="BP11" s="713" t="s">
        <v>823</v>
      </c>
      <c r="BQ11" s="713"/>
      <c r="BR11" s="694"/>
      <c r="BS11" s="713" t="s">
        <v>823</v>
      </c>
      <c r="BT11" s="713"/>
      <c r="BU11" s="694"/>
      <c r="BV11" s="711" t="s">
        <v>823</v>
      </c>
      <c r="BW11" s="712"/>
      <c r="BX11" s="694"/>
      <c r="BY11" s="714" t="s">
        <v>824</v>
      </c>
      <c r="BZ11" s="694"/>
      <c r="CA11" s="711" t="s">
        <v>823</v>
      </c>
      <c r="CB11" s="712"/>
      <c r="CC11" s="694"/>
      <c r="CD11" s="713" t="s">
        <v>823</v>
      </c>
      <c r="CE11" s="713"/>
      <c r="CF11" s="694"/>
      <c r="CG11" s="713" t="s">
        <v>823</v>
      </c>
      <c r="CH11" s="713"/>
      <c r="CI11" s="694"/>
      <c r="CJ11" s="713" t="s">
        <v>823</v>
      </c>
      <c r="CK11" s="713"/>
      <c r="CL11" s="694"/>
      <c r="CM11" s="713" t="s">
        <v>823</v>
      </c>
      <c r="CN11" s="713"/>
      <c r="CO11" s="694"/>
      <c r="CP11" s="715" t="s">
        <v>823</v>
      </c>
      <c r="CQ11" s="715"/>
      <c r="CR11" s="694"/>
      <c r="CS11" s="713" t="s">
        <v>823</v>
      </c>
      <c r="CT11" s="713"/>
      <c r="CU11" s="694"/>
      <c r="CV11" s="713" t="s">
        <v>823</v>
      </c>
      <c r="CW11" s="713"/>
      <c r="CX11" s="694"/>
      <c r="CY11" s="713" t="s">
        <v>823</v>
      </c>
      <c r="CZ11" s="713"/>
      <c r="DA11" s="694"/>
      <c r="DB11" s="711" t="s">
        <v>823</v>
      </c>
      <c r="DC11" s="712"/>
      <c r="DD11" s="694"/>
      <c r="DE11" s="713" t="s">
        <v>823</v>
      </c>
      <c r="DF11" s="713"/>
      <c r="DH11" s="710" t="s">
        <v>825</v>
      </c>
      <c r="DJ11" s="116">
        <v>1</v>
      </c>
      <c r="DL11" s="692"/>
    </row>
    <row r="12" spans="1:116" ht="18" customHeight="1" x14ac:dyDescent="0.25">
      <c r="B12" s="693" t="s">
        <v>826</v>
      </c>
      <c r="C12" s="693"/>
      <c r="D12" s="694"/>
      <c r="E12" s="695" t="s">
        <v>280</v>
      </c>
      <c r="F12" s="695"/>
      <c r="G12" s="694"/>
      <c r="H12" s="696" t="s">
        <v>827</v>
      </c>
      <c r="I12" s="696"/>
      <c r="J12" s="124"/>
      <c r="K12" s="697" t="s">
        <v>828</v>
      </c>
      <c r="L12" s="697"/>
      <c r="M12" s="124"/>
      <c r="N12" s="698" t="s">
        <v>829</v>
      </c>
      <c r="O12" s="698"/>
      <c r="P12" s="694"/>
      <c r="Q12" s="699" t="s">
        <v>830</v>
      </c>
      <c r="R12" s="699"/>
      <c r="S12" s="716"/>
      <c r="T12" s="701" t="s">
        <v>831</v>
      </c>
      <c r="U12" s="701"/>
      <c r="V12" s="716"/>
      <c r="W12" s="702" t="s">
        <v>832</v>
      </c>
      <c r="X12" s="702"/>
      <c r="Y12" s="716"/>
      <c r="Z12" s="703" t="s">
        <v>833</v>
      </c>
      <c r="AA12" s="703"/>
      <c r="AB12" s="704"/>
      <c r="AC12" s="705" t="s">
        <v>834</v>
      </c>
      <c r="AD12" s="705"/>
      <c r="AE12" s="704"/>
      <c r="AF12" s="706" t="s">
        <v>835</v>
      </c>
      <c r="AG12" s="706"/>
      <c r="AH12" s="704"/>
      <c r="AI12" s="717" t="s">
        <v>836</v>
      </c>
      <c r="AJ12" s="717"/>
      <c r="AK12" s="694"/>
      <c r="AL12" s="700"/>
      <c r="AM12" s="700"/>
      <c r="AN12" s="694"/>
      <c r="AO12" s="700"/>
      <c r="AP12" s="700"/>
      <c r="AQ12" s="694"/>
      <c r="AR12" s="708" t="s">
        <v>837</v>
      </c>
      <c r="AS12" s="708"/>
      <c r="AT12" s="694"/>
      <c r="AU12" s="695" t="s">
        <v>838</v>
      </c>
      <c r="AV12" s="695"/>
      <c r="AW12" s="694"/>
      <c r="AX12" s="696" t="s">
        <v>839</v>
      </c>
      <c r="AY12" s="696"/>
      <c r="AZ12" s="694"/>
      <c r="BA12" s="697" t="s">
        <v>828</v>
      </c>
      <c r="BB12" s="697"/>
      <c r="BC12" s="694"/>
      <c r="BD12" s="698" t="s">
        <v>840</v>
      </c>
      <c r="BE12" s="698"/>
      <c r="BF12" s="694"/>
      <c r="BG12" s="699" t="s">
        <v>841</v>
      </c>
      <c r="BH12" s="699"/>
      <c r="BI12" s="694"/>
      <c r="BJ12" s="701" t="s">
        <v>841</v>
      </c>
      <c r="BK12" s="701"/>
      <c r="BL12" s="694"/>
      <c r="BM12" s="702" t="s">
        <v>841</v>
      </c>
      <c r="BN12" s="702"/>
      <c r="BO12" s="694"/>
      <c r="BP12" s="703" t="s">
        <v>841</v>
      </c>
      <c r="BQ12" s="703"/>
      <c r="BR12" s="694"/>
      <c r="BS12" s="705" t="s">
        <v>842</v>
      </c>
      <c r="BT12" s="705"/>
      <c r="BU12" s="694"/>
      <c r="BV12" s="706" t="s">
        <v>843</v>
      </c>
      <c r="BW12" s="706"/>
      <c r="BX12" s="694"/>
      <c r="BY12" s="718" t="s">
        <v>844</v>
      </c>
      <c r="BZ12" s="694"/>
      <c r="CA12" s="708" t="s">
        <v>845</v>
      </c>
      <c r="CB12" s="708"/>
      <c r="CC12" s="694"/>
      <c r="CD12" s="695" t="s">
        <v>846</v>
      </c>
      <c r="CE12" s="695"/>
      <c r="CF12" s="694"/>
      <c r="CG12" s="696" t="s">
        <v>847</v>
      </c>
      <c r="CH12" s="696"/>
      <c r="CI12" s="694"/>
      <c r="CJ12" s="697" t="s">
        <v>848</v>
      </c>
      <c r="CK12" s="697"/>
      <c r="CL12" s="694"/>
      <c r="CM12" s="698" t="s">
        <v>849</v>
      </c>
      <c r="CN12" s="698"/>
      <c r="CO12" s="694"/>
      <c r="CP12" s="699" t="s">
        <v>850</v>
      </c>
      <c r="CQ12" s="699"/>
      <c r="CR12" s="694"/>
      <c r="CS12" s="701" t="s">
        <v>850</v>
      </c>
      <c r="CT12" s="701"/>
      <c r="CU12" s="694"/>
      <c r="CV12" s="702" t="s">
        <v>850</v>
      </c>
      <c r="CW12" s="702"/>
      <c r="CX12" s="694"/>
      <c r="CY12" s="703" t="s">
        <v>850</v>
      </c>
      <c r="CZ12" s="703"/>
      <c r="DA12" s="694"/>
      <c r="DB12" s="705" t="s">
        <v>851</v>
      </c>
      <c r="DC12" s="705"/>
      <c r="DD12" s="694"/>
      <c r="DE12" s="706" t="s">
        <v>852</v>
      </c>
      <c r="DF12" s="706"/>
      <c r="DH12" s="714" t="s">
        <v>824</v>
      </c>
      <c r="DJ12" s="116">
        <v>1</v>
      </c>
      <c r="DL12" s="692" t="s">
        <v>853</v>
      </c>
    </row>
    <row r="13" spans="1:116" s="691" customFormat="1" ht="18" customHeight="1" thickBot="1" x14ac:dyDescent="0.3">
      <c r="A13" s="120"/>
      <c r="B13" s="713"/>
      <c r="C13" s="713"/>
      <c r="D13" s="694"/>
      <c r="E13" s="713"/>
      <c r="F13" s="713"/>
      <c r="G13" s="694"/>
      <c r="H13" s="713"/>
      <c r="I13" s="713"/>
      <c r="J13" s="124"/>
      <c r="K13" s="713"/>
      <c r="L13" s="713"/>
      <c r="M13" s="124"/>
      <c r="N13" s="713"/>
      <c r="O13" s="713"/>
      <c r="P13" s="694"/>
      <c r="Q13" s="715"/>
      <c r="R13" s="715"/>
      <c r="S13" s="713"/>
      <c r="T13" s="713"/>
      <c r="U13" s="713"/>
      <c r="V13" s="713"/>
      <c r="W13" s="713"/>
      <c r="X13" s="713"/>
      <c r="Y13" s="713"/>
      <c r="Z13" s="713"/>
      <c r="AA13" s="713"/>
      <c r="AB13" s="704"/>
      <c r="AC13" s="713"/>
      <c r="AD13" s="713"/>
      <c r="AE13" s="704"/>
      <c r="AF13" s="713"/>
      <c r="AG13" s="713"/>
      <c r="AH13" s="704"/>
      <c r="AI13" s="713"/>
      <c r="AJ13" s="713"/>
      <c r="AK13" s="694"/>
      <c r="AL13" s="694"/>
      <c r="AM13" s="694"/>
      <c r="AN13" s="694"/>
      <c r="AO13" s="719" t="s">
        <v>854</v>
      </c>
      <c r="AP13" s="694"/>
      <c r="AQ13" s="694"/>
      <c r="AR13" s="713" t="s">
        <v>823</v>
      </c>
      <c r="AS13" s="713"/>
      <c r="AT13" s="694"/>
      <c r="AU13" s="711" t="s">
        <v>823</v>
      </c>
      <c r="AV13" s="712"/>
      <c r="AW13" s="694"/>
      <c r="AX13" s="711" t="s">
        <v>823</v>
      </c>
      <c r="AY13" s="712"/>
      <c r="AZ13" s="694"/>
      <c r="BA13" s="713" t="s">
        <v>823</v>
      </c>
      <c r="BB13" s="713"/>
      <c r="BC13" s="694"/>
      <c r="BD13" s="711" t="s">
        <v>823</v>
      </c>
      <c r="BE13" s="712"/>
      <c r="BF13" s="694"/>
      <c r="BG13" s="711" t="s">
        <v>823</v>
      </c>
      <c r="BH13" s="712"/>
      <c r="BI13" s="694"/>
      <c r="BJ13" s="711" t="s">
        <v>823</v>
      </c>
      <c r="BK13" s="712"/>
      <c r="BL13" s="694"/>
      <c r="BM13" s="713" t="s">
        <v>823</v>
      </c>
      <c r="BN13" s="713"/>
      <c r="BO13" s="694"/>
      <c r="BP13" s="713" t="s">
        <v>823</v>
      </c>
      <c r="BQ13" s="713"/>
      <c r="BR13" s="694"/>
      <c r="BS13" s="713" t="s">
        <v>823</v>
      </c>
      <c r="BT13" s="713"/>
      <c r="BU13" s="694"/>
      <c r="BV13" s="711" t="s">
        <v>823</v>
      </c>
      <c r="BW13" s="712"/>
      <c r="BX13" s="694"/>
      <c r="BY13" s="720" t="s">
        <v>855</v>
      </c>
      <c r="BZ13" s="694"/>
      <c r="CA13" s="713" t="s">
        <v>823</v>
      </c>
      <c r="CB13" s="713"/>
      <c r="CC13" s="694"/>
      <c r="CD13" s="713" t="s">
        <v>823</v>
      </c>
      <c r="CE13" s="713"/>
      <c r="CF13" s="694"/>
      <c r="CG13" s="713" t="s">
        <v>823</v>
      </c>
      <c r="CH13" s="713"/>
      <c r="CI13" s="694"/>
      <c r="CJ13" s="713" t="s">
        <v>823</v>
      </c>
      <c r="CK13" s="713"/>
      <c r="CL13" s="694"/>
      <c r="CM13" s="713" t="s">
        <v>823</v>
      </c>
      <c r="CN13" s="713"/>
      <c r="CO13" s="694"/>
      <c r="CP13" s="715" t="s">
        <v>823</v>
      </c>
      <c r="CQ13" s="715"/>
      <c r="CR13" s="694"/>
      <c r="CS13" s="713" t="s">
        <v>823</v>
      </c>
      <c r="CT13" s="713"/>
      <c r="CU13" s="694"/>
      <c r="CV13" s="713" t="s">
        <v>823</v>
      </c>
      <c r="CW13" s="713"/>
      <c r="CX13" s="694"/>
      <c r="CY13" s="713" t="s">
        <v>823</v>
      </c>
      <c r="CZ13" s="713"/>
      <c r="DA13" s="694"/>
      <c r="DB13" s="711" t="s">
        <v>823</v>
      </c>
      <c r="DC13" s="712"/>
      <c r="DD13" s="694"/>
      <c r="DE13" s="713" t="s">
        <v>823</v>
      </c>
      <c r="DF13" s="713"/>
      <c r="DH13" s="721" t="s">
        <v>844</v>
      </c>
      <c r="DI13" s="120"/>
      <c r="DJ13" s="116">
        <v>1</v>
      </c>
      <c r="DL13" s="692" t="s">
        <v>856</v>
      </c>
    </row>
    <row r="14" spans="1:116" s="691" customFormat="1" ht="18" customHeight="1" x14ac:dyDescent="0.25">
      <c r="A14" s="120"/>
      <c r="B14" s="722" t="s">
        <v>857</v>
      </c>
      <c r="C14" s="722"/>
      <c r="D14" s="694"/>
      <c r="E14" s="695" t="s">
        <v>858</v>
      </c>
      <c r="F14" s="695"/>
      <c r="G14" s="694"/>
      <c r="H14" s="696" t="s">
        <v>859</v>
      </c>
      <c r="I14" s="696"/>
      <c r="J14" s="124"/>
      <c r="K14" s="697" t="s">
        <v>860</v>
      </c>
      <c r="L14" s="697"/>
      <c r="M14" s="124"/>
      <c r="N14" s="698" t="s">
        <v>861</v>
      </c>
      <c r="O14" s="698"/>
      <c r="P14" s="694"/>
      <c r="Q14" s="699" t="s">
        <v>862</v>
      </c>
      <c r="R14" s="699"/>
      <c r="S14" s="716"/>
      <c r="T14" s="701" t="s">
        <v>863</v>
      </c>
      <c r="U14" s="701"/>
      <c r="V14" s="716"/>
      <c r="W14" s="702" t="s">
        <v>864</v>
      </c>
      <c r="X14" s="702"/>
      <c r="Y14" s="716"/>
      <c r="Z14" s="703" t="s">
        <v>865</v>
      </c>
      <c r="AA14" s="703"/>
      <c r="AB14" s="704"/>
      <c r="AC14" s="705" t="s">
        <v>866</v>
      </c>
      <c r="AD14" s="705"/>
      <c r="AE14" s="704"/>
      <c r="AF14" s="706" t="s">
        <v>867</v>
      </c>
      <c r="AG14" s="706"/>
      <c r="AH14" s="704"/>
      <c r="AI14" s="723" t="s">
        <v>868</v>
      </c>
      <c r="AJ14" s="723"/>
      <c r="AK14" s="694"/>
      <c r="AL14" s="724" t="s">
        <v>869</v>
      </c>
      <c r="AM14" s="724"/>
      <c r="AN14" s="694"/>
      <c r="AO14" s="725" t="s">
        <v>870</v>
      </c>
      <c r="AP14" s="725"/>
      <c r="AQ14" s="694"/>
      <c r="AR14" s="722" t="s">
        <v>871</v>
      </c>
      <c r="AS14" s="722"/>
      <c r="AT14" s="694"/>
      <c r="AU14" s="695" t="s">
        <v>872</v>
      </c>
      <c r="AV14" s="695"/>
      <c r="AW14" s="694"/>
      <c r="AX14" s="696" t="s">
        <v>873</v>
      </c>
      <c r="AY14" s="696"/>
      <c r="AZ14" s="694"/>
      <c r="BA14" s="697" t="s">
        <v>874</v>
      </c>
      <c r="BB14" s="697"/>
      <c r="BC14" s="694"/>
      <c r="BD14" s="698" t="s">
        <v>875</v>
      </c>
      <c r="BE14" s="698"/>
      <c r="BF14" s="694"/>
      <c r="BG14" s="699" t="s">
        <v>876</v>
      </c>
      <c r="BH14" s="699"/>
      <c r="BI14" s="694"/>
      <c r="BJ14" s="701" t="s">
        <v>877</v>
      </c>
      <c r="BK14" s="701"/>
      <c r="BL14" s="694"/>
      <c r="BM14" s="702" t="s">
        <v>878</v>
      </c>
      <c r="BN14" s="702"/>
      <c r="BO14" s="694"/>
      <c r="BP14" s="703" t="s">
        <v>879</v>
      </c>
      <c r="BQ14" s="703"/>
      <c r="BR14" s="694"/>
      <c r="BS14" s="705" t="s">
        <v>880</v>
      </c>
      <c r="BT14" s="705"/>
      <c r="BU14" s="694"/>
      <c r="BV14" s="706" t="s">
        <v>881</v>
      </c>
      <c r="BW14" s="706"/>
      <c r="BX14" s="694"/>
      <c r="BY14" s="726" t="s">
        <v>882</v>
      </c>
      <c r="BZ14" s="694"/>
      <c r="CA14" s="722" t="s">
        <v>883</v>
      </c>
      <c r="CB14" s="722"/>
      <c r="CC14" s="694"/>
      <c r="CD14" s="695" t="s">
        <v>884</v>
      </c>
      <c r="CE14" s="695"/>
      <c r="CF14" s="694"/>
      <c r="CG14" s="696" t="s">
        <v>885</v>
      </c>
      <c r="CH14" s="696"/>
      <c r="CI14" s="694"/>
      <c r="CJ14" s="697" t="s">
        <v>886</v>
      </c>
      <c r="CK14" s="697"/>
      <c r="CL14" s="694"/>
      <c r="CM14" s="698" t="s">
        <v>887</v>
      </c>
      <c r="CN14" s="698"/>
      <c r="CO14" s="694"/>
      <c r="CP14" s="699" t="s">
        <v>888</v>
      </c>
      <c r="CQ14" s="699"/>
      <c r="CR14" s="694"/>
      <c r="CS14" s="701" t="s">
        <v>889</v>
      </c>
      <c r="CT14" s="701"/>
      <c r="CU14" s="694"/>
      <c r="CV14" s="702" t="s">
        <v>890</v>
      </c>
      <c r="CW14" s="702"/>
      <c r="CX14" s="694"/>
      <c r="CY14" s="703" t="s">
        <v>891</v>
      </c>
      <c r="CZ14" s="703"/>
      <c r="DA14" s="694"/>
      <c r="DB14" s="705" t="s">
        <v>892</v>
      </c>
      <c r="DC14" s="705"/>
      <c r="DD14" s="694"/>
      <c r="DE14" s="706" t="s">
        <v>893</v>
      </c>
      <c r="DF14" s="706"/>
      <c r="DH14" s="727" t="s">
        <v>894</v>
      </c>
      <c r="DI14" s="120"/>
      <c r="DJ14" s="116">
        <v>1</v>
      </c>
      <c r="DL14" s="10"/>
    </row>
    <row r="15" spans="1:116" s="691" customFormat="1" ht="18" customHeight="1" thickBot="1" x14ac:dyDescent="0.3">
      <c r="A15" s="120"/>
      <c r="B15" s="713"/>
      <c r="C15" s="713"/>
      <c r="D15" s="694"/>
      <c r="E15" s="713"/>
      <c r="F15" s="713"/>
      <c r="G15" s="694"/>
      <c r="H15" s="713"/>
      <c r="I15" s="713"/>
      <c r="J15" s="124"/>
      <c r="K15" s="713"/>
      <c r="L15" s="713"/>
      <c r="M15" s="124"/>
      <c r="N15" s="713"/>
      <c r="O15" s="713"/>
      <c r="P15" s="694"/>
      <c r="Q15" s="715"/>
      <c r="R15" s="715"/>
      <c r="S15" s="713"/>
      <c r="T15" s="713"/>
      <c r="U15" s="713"/>
      <c r="V15" s="713"/>
      <c r="W15" s="713"/>
      <c r="X15" s="713"/>
      <c r="Y15" s="713"/>
      <c r="Z15" s="713"/>
      <c r="AA15" s="713"/>
      <c r="AB15" s="704"/>
      <c r="AC15" s="713"/>
      <c r="AD15" s="713"/>
      <c r="AE15" s="704"/>
      <c r="AF15" s="713"/>
      <c r="AG15" s="713"/>
      <c r="AH15" s="704"/>
      <c r="AI15" s="713"/>
      <c r="AJ15" s="713"/>
      <c r="AK15" s="694"/>
      <c r="AL15" s="713"/>
      <c r="AM15" s="713"/>
      <c r="AN15" s="694"/>
      <c r="AO15" s="728"/>
      <c r="AP15" s="729"/>
      <c r="AQ15" s="694"/>
      <c r="AR15" s="713" t="s">
        <v>823</v>
      </c>
      <c r="AS15" s="713"/>
      <c r="AT15" s="694"/>
      <c r="AU15" s="711" t="s">
        <v>823</v>
      </c>
      <c r="AV15" s="712"/>
      <c r="AW15" s="694"/>
      <c r="AX15" s="711" t="s">
        <v>823</v>
      </c>
      <c r="AY15" s="712"/>
      <c r="AZ15" s="694"/>
      <c r="BA15" s="713" t="s">
        <v>823</v>
      </c>
      <c r="BB15" s="713"/>
      <c r="BC15" s="694"/>
      <c r="BD15" s="711" t="s">
        <v>823</v>
      </c>
      <c r="BE15" s="712"/>
      <c r="BF15" s="694"/>
      <c r="BG15" s="711" t="s">
        <v>823</v>
      </c>
      <c r="BH15" s="712"/>
      <c r="BI15" s="694"/>
      <c r="BJ15" s="711" t="s">
        <v>823</v>
      </c>
      <c r="BK15" s="712"/>
      <c r="BL15" s="694"/>
      <c r="BM15" s="713" t="s">
        <v>823</v>
      </c>
      <c r="BN15" s="713"/>
      <c r="BO15" s="694"/>
      <c r="BP15" s="713" t="s">
        <v>823</v>
      </c>
      <c r="BQ15" s="713"/>
      <c r="BR15" s="694"/>
      <c r="BS15" s="713" t="s">
        <v>823</v>
      </c>
      <c r="BT15" s="713"/>
      <c r="BU15" s="694"/>
      <c r="BV15" s="711" t="s">
        <v>823</v>
      </c>
      <c r="BW15" s="712"/>
      <c r="BX15" s="694"/>
      <c r="BY15" s="730" t="s">
        <v>895</v>
      </c>
      <c r="BZ15" s="694"/>
      <c r="CA15" s="713" t="s">
        <v>823</v>
      </c>
      <c r="CB15" s="713"/>
      <c r="CC15" s="694"/>
      <c r="CD15" s="713" t="s">
        <v>823</v>
      </c>
      <c r="CE15" s="713"/>
      <c r="CF15" s="694"/>
      <c r="CG15" s="713" t="s">
        <v>823</v>
      </c>
      <c r="CH15" s="713"/>
      <c r="CI15" s="694"/>
      <c r="CJ15" s="713" t="s">
        <v>823</v>
      </c>
      <c r="CK15" s="713"/>
      <c r="CL15" s="694"/>
      <c r="CM15" s="713" t="s">
        <v>823</v>
      </c>
      <c r="CN15" s="713"/>
      <c r="CO15" s="694"/>
      <c r="CP15" s="715" t="s">
        <v>823</v>
      </c>
      <c r="CQ15" s="715"/>
      <c r="CR15" s="694"/>
      <c r="CS15" s="713" t="s">
        <v>823</v>
      </c>
      <c r="CT15" s="713"/>
      <c r="CU15" s="694"/>
      <c r="CV15" s="713" t="s">
        <v>823</v>
      </c>
      <c r="CW15" s="713"/>
      <c r="CX15" s="694"/>
      <c r="CY15" s="713" t="s">
        <v>823</v>
      </c>
      <c r="CZ15" s="713"/>
      <c r="DA15" s="694"/>
      <c r="DB15" s="711" t="s">
        <v>823</v>
      </c>
      <c r="DC15" s="712"/>
      <c r="DD15" s="694"/>
      <c r="DE15" s="713" t="s">
        <v>823</v>
      </c>
      <c r="DF15" s="713"/>
      <c r="DH15" s="720" t="s">
        <v>855</v>
      </c>
      <c r="DI15" s="120"/>
      <c r="DJ15" s="116">
        <v>1</v>
      </c>
      <c r="DL15" s="10"/>
    </row>
    <row r="16" spans="1:116" s="691" customFormat="1" ht="18" customHeight="1" x14ac:dyDescent="0.25">
      <c r="A16" s="120"/>
      <c r="B16" s="722" t="s">
        <v>896</v>
      </c>
      <c r="C16" s="722"/>
      <c r="D16" s="694"/>
      <c r="E16" s="695" t="s">
        <v>897</v>
      </c>
      <c r="F16" s="695"/>
      <c r="G16" s="694"/>
      <c r="H16" s="696" t="s">
        <v>898</v>
      </c>
      <c r="I16" s="696"/>
      <c r="J16" s="124"/>
      <c r="K16" s="697" t="s">
        <v>899</v>
      </c>
      <c r="L16" s="697"/>
      <c r="M16" s="124"/>
      <c r="N16" s="698" t="s">
        <v>900</v>
      </c>
      <c r="O16" s="698"/>
      <c r="P16" s="700"/>
      <c r="Q16" s="699" t="s">
        <v>901</v>
      </c>
      <c r="R16" s="699"/>
      <c r="S16" s="716"/>
      <c r="T16" s="701" t="s">
        <v>902</v>
      </c>
      <c r="U16" s="701"/>
      <c r="V16" s="716"/>
      <c r="W16" s="702" t="s">
        <v>903</v>
      </c>
      <c r="X16" s="702"/>
      <c r="Y16" s="716"/>
      <c r="Z16" s="703" t="s">
        <v>904</v>
      </c>
      <c r="AA16" s="703"/>
      <c r="AB16" s="731"/>
      <c r="AC16" s="705" t="s">
        <v>905</v>
      </c>
      <c r="AD16" s="705"/>
      <c r="AE16" s="731"/>
      <c r="AF16" s="706" t="s">
        <v>906</v>
      </c>
      <c r="AG16" s="706"/>
      <c r="AH16" s="704"/>
      <c r="AI16" s="732" t="s">
        <v>907</v>
      </c>
      <c r="AJ16" s="732"/>
      <c r="AK16" s="694"/>
      <c r="AL16" s="733" t="s">
        <v>908</v>
      </c>
      <c r="AM16" s="733"/>
      <c r="AN16" s="694"/>
      <c r="AO16" s="734"/>
      <c r="AP16" s="735"/>
      <c r="AQ16" s="694"/>
      <c r="AR16" s="736" t="s">
        <v>909</v>
      </c>
      <c r="AS16" s="736"/>
      <c r="AT16" s="694"/>
      <c r="AU16" s="695" t="s">
        <v>910</v>
      </c>
      <c r="AV16" s="695"/>
      <c r="AW16" s="694"/>
      <c r="AX16" s="696" t="s">
        <v>911</v>
      </c>
      <c r="AY16" s="696"/>
      <c r="AZ16" s="694"/>
      <c r="BA16" s="697" t="s">
        <v>912</v>
      </c>
      <c r="BB16" s="697"/>
      <c r="BC16" s="694"/>
      <c r="BD16" s="698" t="s">
        <v>913</v>
      </c>
      <c r="BE16" s="698"/>
      <c r="BF16" s="694"/>
      <c r="BG16" s="699" t="s">
        <v>914</v>
      </c>
      <c r="BH16" s="699"/>
      <c r="BI16" s="694"/>
      <c r="BJ16" s="701" t="s">
        <v>915</v>
      </c>
      <c r="BK16" s="701"/>
      <c r="BL16" s="694"/>
      <c r="BM16" s="702" t="s">
        <v>916</v>
      </c>
      <c r="BN16" s="702"/>
      <c r="BO16" s="694"/>
      <c r="BP16" s="703" t="s">
        <v>917</v>
      </c>
      <c r="BQ16" s="703"/>
      <c r="BR16" s="694"/>
      <c r="BS16" s="705" t="s">
        <v>918</v>
      </c>
      <c r="BT16" s="705"/>
      <c r="BU16" s="694"/>
      <c r="BV16" s="706" t="s">
        <v>919</v>
      </c>
      <c r="BW16" s="706"/>
      <c r="BX16" s="694"/>
      <c r="BY16" s="737" t="s">
        <v>920</v>
      </c>
      <c r="BZ16" s="694"/>
      <c r="CA16" s="736" t="s">
        <v>921</v>
      </c>
      <c r="CB16" s="736"/>
      <c r="CC16" s="694"/>
      <c r="CD16" s="695" t="s">
        <v>922</v>
      </c>
      <c r="CE16" s="695"/>
      <c r="CF16" s="694"/>
      <c r="CG16" s="696" t="s">
        <v>923</v>
      </c>
      <c r="CH16" s="696"/>
      <c r="CI16" s="694"/>
      <c r="CJ16" s="697" t="s">
        <v>924</v>
      </c>
      <c r="CK16" s="697"/>
      <c r="CL16" s="694"/>
      <c r="CM16" s="698" t="s">
        <v>925</v>
      </c>
      <c r="CN16" s="698"/>
      <c r="CO16" s="694"/>
      <c r="CP16" s="699" t="s">
        <v>926</v>
      </c>
      <c r="CQ16" s="699"/>
      <c r="CR16" s="694"/>
      <c r="CS16" s="701" t="s">
        <v>927</v>
      </c>
      <c r="CT16" s="701"/>
      <c r="CU16" s="694"/>
      <c r="CV16" s="702" t="s">
        <v>928</v>
      </c>
      <c r="CW16" s="702"/>
      <c r="CX16" s="694"/>
      <c r="CY16" s="703" t="s">
        <v>929</v>
      </c>
      <c r="CZ16" s="703"/>
      <c r="DA16" s="694"/>
      <c r="DB16" s="705" t="s">
        <v>930</v>
      </c>
      <c r="DC16" s="705"/>
      <c r="DD16" s="694"/>
      <c r="DE16" s="706" t="s">
        <v>931</v>
      </c>
      <c r="DF16" s="706"/>
      <c r="DH16" s="738" t="s">
        <v>882</v>
      </c>
      <c r="DI16" s="120"/>
      <c r="DJ16" s="116">
        <v>1</v>
      </c>
      <c r="DL16" s="692" t="s">
        <v>932</v>
      </c>
    </row>
    <row r="17" spans="1:116" s="691" customFormat="1" ht="18" customHeight="1" thickBot="1" x14ac:dyDescent="0.3">
      <c r="A17" s="120"/>
      <c r="B17" s="713"/>
      <c r="C17" s="713"/>
      <c r="D17" s="694"/>
      <c r="E17" s="713"/>
      <c r="F17" s="713"/>
      <c r="G17" s="694"/>
      <c r="H17" s="713"/>
      <c r="I17" s="713"/>
      <c r="J17" s="124"/>
      <c r="K17" s="713"/>
      <c r="L17" s="713"/>
      <c r="M17" s="124"/>
      <c r="N17" s="713"/>
      <c r="O17" s="713"/>
      <c r="P17" s="694"/>
      <c r="Q17" s="715"/>
      <c r="R17" s="715"/>
      <c r="S17" s="713"/>
      <c r="T17" s="713"/>
      <c r="U17" s="713"/>
      <c r="V17" s="713"/>
      <c r="W17" s="713"/>
      <c r="X17" s="713"/>
      <c r="Y17" s="713"/>
      <c r="Z17" s="713"/>
      <c r="AA17" s="713"/>
      <c r="AB17" s="704"/>
      <c r="AC17" s="713"/>
      <c r="AD17" s="713"/>
      <c r="AE17" s="704"/>
      <c r="AF17" s="713"/>
      <c r="AG17" s="713"/>
      <c r="AH17" s="704"/>
      <c r="AI17" s="713"/>
      <c r="AJ17" s="713"/>
      <c r="AK17" s="694"/>
      <c r="AL17" s="713"/>
      <c r="AM17" s="713"/>
      <c r="AN17" s="694"/>
      <c r="AO17" s="739" t="s">
        <v>933</v>
      </c>
      <c r="AP17" s="740"/>
      <c r="AQ17" s="694"/>
      <c r="AR17" s="713" t="s">
        <v>823</v>
      </c>
      <c r="AS17" s="713"/>
      <c r="AT17" s="694"/>
      <c r="AU17" s="711" t="s">
        <v>823</v>
      </c>
      <c r="AV17" s="712"/>
      <c r="AW17" s="694"/>
      <c r="AX17" s="711" t="s">
        <v>823</v>
      </c>
      <c r="AY17" s="712"/>
      <c r="AZ17" s="694"/>
      <c r="BA17" s="713" t="s">
        <v>823</v>
      </c>
      <c r="BB17" s="713"/>
      <c r="BC17" s="694"/>
      <c r="BD17" s="711" t="s">
        <v>823</v>
      </c>
      <c r="BE17" s="712"/>
      <c r="BF17" s="694"/>
      <c r="BG17" s="711" t="s">
        <v>823</v>
      </c>
      <c r="BH17" s="712"/>
      <c r="BI17" s="694"/>
      <c r="BJ17" s="711" t="s">
        <v>823</v>
      </c>
      <c r="BK17" s="712"/>
      <c r="BL17" s="694"/>
      <c r="BM17" s="713" t="s">
        <v>823</v>
      </c>
      <c r="BN17" s="713"/>
      <c r="BO17" s="694"/>
      <c r="BP17" s="713" t="s">
        <v>823</v>
      </c>
      <c r="BQ17" s="713"/>
      <c r="BR17" s="694"/>
      <c r="BS17" s="713" t="s">
        <v>823</v>
      </c>
      <c r="BT17" s="713"/>
      <c r="BU17" s="694"/>
      <c r="BV17" s="711" t="s">
        <v>823</v>
      </c>
      <c r="BW17" s="712"/>
      <c r="BX17" s="694"/>
      <c r="BY17" s="713"/>
      <c r="BZ17" s="694"/>
      <c r="CA17" s="713" t="s">
        <v>823</v>
      </c>
      <c r="CB17" s="713"/>
      <c r="CC17" s="694"/>
      <c r="CD17" s="713" t="s">
        <v>823</v>
      </c>
      <c r="CE17" s="713"/>
      <c r="CF17" s="694"/>
      <c r="CG17" s="713" t="s">
        <v>823</v>
      </c>
      <c r="CH17" s="713"/>
      <c r="CI17" s="694"/>
      <c r="CJ17" s="713" t="s">
        <v>823</v>
      </c>
      <c r="CK17" s="713"/>
      <c r="CL17" s="694"/>
      <c r="CM17" s="713" t="s">
        <v>823</v>
      </c>
      <c r="CN17" s="713"/>
      <c r="CO17" s="694"/>
      <c r="CP17" s="715" t="s">
        <v>823</v>
      </c>
      <c r="CQ17" s="715"/>
      <c r="CR17" s="694"/>
      <c r="CS17" s="713" t="s">
        <v>823</v>
      </c>
      <c r="CT17" s="713"/>
      <c r="CU17" s="694"/>
      <c r="CV17" s="713" t="s">
        <v>823</v>
      </c>
      <c r="CW17" s="713"/>
      <c r="CX17" s="694"/>
      <c r="CY17" s="713" t="s">
        <v>823</v>
      </c>
      <c r="CZ17" s="713"/>
      <c r="DA17" s="694"/>
      <c r="DB17" s="711" t="s">
        <v>823</v>
      </c>
      <c r="DC17" s="712"/>
      <c r="DD17" s="694"/>
      <c r="DE17" s="713" t="s">
        <v>823</v>
      </c>
      <c r="DF17" s="713"/>
      <c r="DH17" s="741" t="s">
        <v>934</v>
      </c>
      <c r="DI17" s="120"/>
      <c r="DJ17" s="116">
        <v>1</v>
      </c>
      <c r="DL17" s="692" t="s">
        <v>935</v>
      </c>
    </row>
    <row r="18" spans="1:116" s="691" customFormat="1" ht="18" customHeight="1" x14ac:dyDescent="0.25">
      <c r="A18" s="120"/>
      <c r="B18" s="702" t="s">
        <v>871</v>
      </c>
      <c r="C18" s="702"/>
      <c r="D18" s="694"/>
      <c r="E18" s="695" t="s">
        <v>936</v>
      </c>
      <c r="F18" s="695"/>
      <c r="G18" s="694"/>
      <c r="H18" s="696" t="s">
        <v>923</v>
      </c>
      <c r="I18" s="696"/>
      <c r="J18" s="124"/>
      <c r="K18" s="697" t="s">
        <v>937</v>
      </c>
      <c r="L18" s="697"/>
      <c r="M18" s="124"/>
      <c r="N18" s="698" t="s">
        <v>938</v>
      </c>
      <c r="O18" s="698"/>
      <c r="P18" s="694"/>
      <c r="Q18" s="699" t="s">
        <v>939</v>
      </c>
      <c r="R18" s="699"/>
      <c r="S18" s="716"/>
      <c r="T18" s="701" t="s">
        <v>940</v>
      </c>
      <c r="U18" s="701"/>
      <c r="V18" s="716"/>
      <c r="W18" s="702" t="s">
        <v>941</v>
      </c>
      <c r="X18" s="702"/>
      <c r="Y18" s="716"/>
      <c r="Z18" s="703" t="s">
        <v>942</v>
      </c>
      <c r="AA18" s="703"/>
      <c r="AB18" s="704"/>
      <c r="AC18" s="705" t="s">
        <v>943</v>
      </c>
      <c r="AD18" s="705"/>
      <c r="AE18" s="704"/>
      <c r="AF18" s="706" t="s">
        <v>944</v>
      </c>
      <c r="AG18" s="706"/>
      <c r="AH18" s="704"/>
      <c r="AI18" s="742" t="s">
        <v>945</v>
      </c>
      <c r="AJ18" s="742"/>
      <c r="AK18" s="713"/>
      <c r="AL18" s="743" t="s">
        <v>946</v>
      </c>
      <c r="AM18" s="743"/>
      <c r="AN18" s="694"/>
      <c r="AO18" s="744"/>
      <c r="AP18" s="745"/>
      <c r="AQ18" s="694"/>
      <c r="AR18" s="746" t="s">
        <v>947</v>
      </c>
      <c r="AS18" s="746"/>
      <c r="AT18" s="694"/>
      <c r="AU18" s="695" t="s">
        <v>948</v>
      </c>
      <c r="AV18" s="695"/>
      <c r="AW18" s="694"/>
      <c r="AX18" s="696" t="s">
        <v>949</v>
      </c>
      <c r="AY18" s="696"/>
      <c r="AZ18" s="694"/>
      <c r="BA18" s="697" t="s">
        <v>950</v>
      </c>
      <c r="BB18" s="697"/>
      <c r="BC18" s="694"/>
      <c r="BD18" s="698" t="s">
        <v>951</v>
      </c>
      <c r="BE18" s="698"/>
      <c r="BF18" s="694"/>
      <c r="BG18" s="699" t="s">
        <v>952</v>
      </c>
      <c r="BH18" s="699"/>
      <c r="BI18" s="694"/>
      <c r="BJ18" s="701" t="s">
        <v>953</v>
      </c>
      <c r="BK18" s="701"/>
      <c r="BL18" s="694"/>
      <c r="BM18" s="702" t="s">
        <v>954</v>
      </c>
      <c r="BN18" s="702"/>
      <c r="BO18" s="694"/>
      <c r="BP18" s="703" t="s">
        <v>955</v>
      </c>
      <c r="BQ18" s="703"/>
      <c r="BR18" s="694"/>
      <c r="BS18" s="705" t="s">
        <v>956</v>
      </c>
      <c r="BT18" s="705"/>
      <c r="BU18" s="694"/>
      <c r="BV18" s="706" t="s">
        <v>957</v>
      </c>
      <c r="BW18" s="706"/>
      <c r="BX18" s="694"/>
      <c r="BY18" s="713"/>
      <c r="BZ18" s="713"/>
      <c r="CA18" s="746" t="s">
        <v>958</v>
      </c>
      <c r="CB18" s="746"/>
      <c r="CC18" s="747"/>
      <c r="CD18" s="695" t="s">
        <v>959</v>
      </c>
      <c r="CE18" s="695"/>
      <c r="CF18" s="694"/>
      <c r="CG18" s="696" t="s">
        <v>960</v>
      </c>
      <c r="CH18" s="696"/>
      <c r="CI18" s="694"/>
      <c r="CJ18" s="697" t="s">
        <v>961</v>
      </c>
      <c r="CK18" s="697"/>
      <c r="CL18" s="694"/>
      <c r="CM18" s="698" t="s">
        <v>962</v>
      </c>
      <c r="CN18" s="698"/>
      <c r="CO18" s="694"/>
      <c r="CP18" s="699" t="s">
        <v>963</v>
      </c>
      <c r="CQ18" s="699"/>
      <c r="CR18" s="694"/>
      <c r="CS18" s="701" t="s">
        <v>964</v>
      </c>
      <c r="CT18" s="701"/>
      <c r="CU18" s="694"/>
      <c r="CV18" s="702" t="s">
        <v>965</v>
      </c>
      <c r="CW18" s="702"/>
      <c r="CX18" s="694"/>
      <c r="CY18" s="703" t="s">
        <v>966</v>
      </c>
      <c r="CZ18" s="703"/>
      <c r="DA18" s="694"/>
      <c r="DB18" s="705" t="s">
        <v>967</v>
      </c>
      <c r="DC18" s="705"/>
      <c r="DD18" s="694"/>
      <c r="DE18" s="706" t="s">
        <v>968</v>
      </c>
      <c r="DF18" s="706"/>
      <c r="DH18" s="730" t="s">
        <v>895</v>
      </c>
      <c r="DI18" s="120"/>
      <c r="DJ18" s="116">
        <v>1</v>
      </c>
      <c r="DL18" s="692"/>
    </row>
    <row r="19" spans="1:116" s="691" customFormat="1" ht="18" customHeight="1" thickBot="1" x14ac:dyDescent="0.3">
      <c r="A19" s="120"/>
      <c r="B19" s="713"/>
      <c r="C19" s="713"/>
      <c r="D19" s="694"/>
      <c r="E19" s="713"/>
      <c r="F19" s="713"/>
      <c r="G19" s="694"/>
      <c r="H19" s="713"/>
      <c r="I19" s="713"/>
      <c r="J19" s="124"/>
      <c r="K19" s="713"/>
      <c r="L19" s="713"/>
      <c r="M19" s="124"/>
      <c r="N19" s="713"/>
      <c r="O19" s="713"/>
      <c r="P19" s="694"/>
      <c r="Q19" s="715"/>
      <c r="R19" s="715"/>
      <c r="S19" s="713"/>
      <c r="T19" s="713"/>
      <c r="U19" s="713"/>
      <c r="V19" s="713"/>
      <c r="W19" s="713"/>
      <c r="X19" s="713"/>
      <c r="Y19" s="713"/>
      <c r="Z19" s="713"/>
      <c r="AA19" s="713"/>
      <c r="AB19" s="704"/>
      <c r="AC19" s="713"/>
      <c r="AD19" s="713"/>
      <c r="AE19" s="704"/>
      <c r="AF19" s="713"/>
      <c r="AG19" s="713"/>
      <c r="AH19" s="748"/>
      <c r="AI19" s="713"/>
      <c r="AJ19" s="713"/>
      <c r="AK19" s="713"/>
      <c r="AL19" s="713"/>
      <c r="AM19" s="713"/>
      <c r="AN19" s="694"/>
      <c r="AO19" s="749" t="s">
        <v>969</v>
      </c>
      <c r="AP19" s="750"/>
      <c r="AQ19" s="713"/>
      <c r="AR19" s="713" t="s">
        <v>823</v>
      </c>
      <c r="AS19" s="713"/>
      <c r="AT19" s="747"/>
      <c r="AU19" s="711" t="s">
        <v>823</v>
      </c>
      <c r="AV19" s="712"/>
      <c r="AW19" s="694"/>
      <c r="AX19" s="711" t="s">
        <v>823</v>
      </c>
      <c r="AY19" s="712"/>
      <c r="AZ19" s="694"/>
      <c r="BA19" s="713" t="s">
        <v>823</v>
      </c>
      <c r="BB19" s="713"/>
      <c r="BC19" s="694"/>
      <c r="BD19" s="711" t="s">
        <v>823</v>
      </c>
      <c r="BE19" s="712"/>
      <c r="BF19" s="694"/>
      <c r="BG19" s="711" t="s">
        <v>823</v>
      </c>
      <c r="BH19" s="712"/>
      <c r="BI19" s="694"/>
      <c r="BJ19" s="711" t="s">
        <v>823</v>
      </c>
      <c r="BK19" s="712"/>
      <c r="BL19" s="694"/>
      <c r="BM19" s="713" t="s">
        <v>823</v>
      </c>
      <c r="BN19" s="713"/>
      <c r="BO19" s="694"/>
      <c r="BP19" s="713" t="s">
        <v>823</v>
      </c>
      <c r="BQ19" s="713"/>
      <c r="BR19" s="694"/>
      <c r="BS19" s="713" t="s">
        <v>823</v>
      </c>
      <c r="BT19" s="713"/>
      <c r="BU19" s="694"/>
      <c r="BV19" s="711" t="s">
        <v>823</v>
      </c>
      <c r="BW19" s="712"/>
      <c r="BX19" s="713"/>
      <c r="BY19" s="751" t="s">
        <v>825</v>
      </c>
      <c r="BZ19" s="713"/>
      <c r="CA19" s="713" t="s">
        <v>823</v>
      </c>
      <c r="CB19" s="713"/>
      <c r="CC19" s="747"/>
      <c r="CD19" s="713" t="s">
        <v>823</v>
      </c>
      <c r="CE19" s="713"/>
      <c r="CF19" s="694"/>
      <c r="CG19" s="713" t="s">
        <v>823</v>
      </c>
      <c r="CH19" s="713"/>
      <c r="CI19" s="694"/>
      <c r="CJ19" s="713" t="s">
        <v>823</v>
      </c>
      <c r="CK19" s="713"/>
      <c r="CL19" s="694"/>
      <c r="CM19" s="713" t="s">
        <v>823</v>
      </c>
      <c r="CN19" s="713"/>
      <c r="CO19" s="694"/>
      <c r="CP19" s="715" t="s">
        <v>823</v>
      </c>
      <c r="CQ19" s="715"/>
      <c r="CR19" s="694"/>
      <c r="CS19" s="713" t="s">
        <v>823</v>
      </c>
      <c r="CT19" s="713"/>
      <c r="CU19" s="694"/>
      <c r="CV19" s="713" t="s">
        <v>823</v>
      </c>
      <c r="CW19" s="713"/>
      <c r="CX19" s="694"/>
      <c r="CY19" s="713" t="s">
        <v>823</v>
      </c>
      <c r="CZ19" s="713"/>
      <c r="DA19" s="694"/>
      <c r="DB19" s="711" t="s">
        <v>823</v>
      </c>
      <c r="DC19" s="712"/>
      <c r="DD19" s="694"/>
      <c r="DE19" s="713" t="s">
        <v>823</v>
      </c>
      <c r="DF19" s="713"/>
      <c r="DH19" s="737" t="s">
        <v>920</v>
      </c>
      <c r="DI19" s="120"/>
      <c r="DJ19" s="116">
        <v>1</v>
      </c>
      <c r="DL19" s="692" t="s">
        <v>970</v>
      </c>
    </row>
    <row r="20" spans="1:116" s="691" customFormat="1" ht="18" customHeight="1" x14ac:dyDescent="0.25">
      <c r="A20" s="120"/>
      <c r="B20" s="701" t="s">
        <v>971</v>
      </c>
      <c r="C20" s="701"/>
      <c r="D20" s="694"/>
      <c r="E20" s="695" t="s">
        <v>972</v>
      </c>
      <c r="F20" s="695"/>
      <c r="G20" s="694"/>
      <c r="H20" s="696" t="s">
        <v>960</v>
      </c>
      <c r="I20" s="696"/>
      <c r="J20" s="124"/>
      <c r="K20" s="697" t="s">
        <v>973</v>
      </c>
      <c r="L20" s="697"/>
      <c r="M20" s="124"/>
      <c r="N20" s="698" t="s">
        <v>974</v>
      </c>
      <c r="O20" s="698"/>
      <c r="P20" s="716"/>
      <c r="Q20" s="699" t="s">
        <v>975</v>
      </c>
      <c r="R20" s="699"/>
      <c r="S20" s="716"/>
      <c r="T20" s="701" t="s">
        <v>976</v>
      </c>
      <c r="U20" s="701"/>
      <c r="V20" s="716"/>
      <c r="W20" s="702" t="s">
        <v>977</v>
      </c>
      <c r="X20" s="702"/>
      <c r="Y20" s="716"/>
      <c r="Z20" s="703" t="s">
        <v>978</v>
      </c>
      <c r="AA20" s="703"/>
      <c r="AB20" s="752"/>
      <c r="AC20" s="705" t="s">
        <v>979</v>
      </c>
      <c r="AD20" s="705"/>
      <c r="AE20" s="752"/>
      <c r="AF20" s="706" t="s">
        <v>980</v>
      </c>
      <c r="AG20" s="706"/>
      <c r="AH20" s="748"/>
      <c r="AI20" s="753" t="s">
        <v>981</v>
      </c>
      <c r="AJ20" s="753"/>
      <c r="AK20" s="713"/>
      <c r="AL20" s="754" t="s">
        <v>982</v>
      </c>
      <c r="AM20" s="754"/>
      <c r="AN20" s="694"/>
      <c r="AO20" s="755" t="s">
        <v>983</v>
      </c>
      <c r="AP20" s="756"/>
      <c r="AQ20" s="713"/>
      <c r="AR20" s="757" t="s">
        <v>984</v>
      </c>
      <c r="AS20" s="757"/>
      <c r="AT20" s="747"/>
      <c r="AU20" s="695" t="s">
        <v>985</v>
      </c>
      <c r="AV20" s="695"/>
      <c r="AW20" s="694"/>
      <c r="AX20" s="696" t="s">
        <v>986</v>
      </c>
      <c r="AY20" s="696"/>
      <c r="AZ20" s="694"/>
      <c r="BA20" s="697" t="s">
        <v>987</v>
      </c>
      <c r="BB20" s="697"/>
      <c r="BC20" s="694"/>
      <c r="BD20" s="698" t="s">
        <v>988</v>
      </c>
      <c r="BE20" s="698"/>
      <c r="BF20" s="694"/>
      <c r="BG20" s="699" t="s">
        <v>989</v>
      </c>
      <c r="BH20" s="699"/>
      <c r="BI20" s="694"/>
      <c r="BJ20" s="701" t="s">
        <v>990</v>
      </c>
      <c r="BK20" s="701"/>
      <c r="BL20" s="694"/>
      <c r="BM20" s="702" t="s">
        <v>991</v>
      </c>
      <c r="BN20" s="702"/>
      <c r="BO20" s="694"/>
      <c r="BP20" s="703" t="s">
        <v>992</v>
      </c>
      <c r="BQ20" s="703"/>
      <c r="BR20" s="694"/>
      <c r="BS20" s="705" t="s">
        <v>993</v>
      </c>
      <c r="BT20" s="705"/>
      <c r="BU20" s="694"/>
      <c r="BV20" s="706" t="s">
        <v>994</v>
      </c>
      <c r="BW20" s="706"/>
      <c r="BX20" s="713"/>
      <c r="BY20" s="714" t="s">
        <v>995</v>
      </c>
      <c r="BZ20" s="713"/>
      <c r="CA20" s="757" t="s">
        <v>996</v>
      </c>
      <c r="CB20" s="757"/>
      <c r="CC20" s="747"/>
      <c r="CD20" s="695" t="s">
        <v>997</v>
      </c>
      <c r="CE20" s="695"/>
      <c r="CF20" s="694"/>
      <c r="CG20" s="696" t="s">
        <v>998</v>
      </c>
      <c r="CH20" s="696"/>
      <c r="CI20" s="694"/>
      <c r="CJ20" s="697" t="s">
        <v>999</v>
      </c>
      <c r="CK20" s="697"/>
      <c r="CL20" s="694"/>
      <c r="CM20" s="698" t="s">
        <v>1000</v>
      </c>
      <c r="CN20" s="698"/>
      <c r="CO20" s="694"/>
      <c r="CP20" s="699" t="s">
        <v>1001</v>
      </c>
      <c r="CQ20" s="699"/>
      <c r="CR20" s="694"/>
      <c r="CS20" s="701" t="s">
        <v>1002</v>
      </c>
      <c r="CT20" s="701"/>
      <c r="CU20" s="694"/>
      <c r="CV20" s="702" t="s">
        <v>1003</v>
      </c>
      <c r="CW20" s="702"/>
      <c r="CX20" s="694"/>
      <c r="CY20" s="703" t="s">
        <v>1004</v>
      </c>
      <c r="CZ20" s="703"/>
      <c r="DA20" s="694"/>
      <c r="DB20" s="705" t="s">
        <v>1005</v>
      </c>
      <c r="DC20" s="705"/>
      <c r="DD20" s="694"/>
      <c r="DE20" s="706" t="s">
        <v>1006</v>
      </c>
      <c r="DF20" s="706"/>
      <c r="DH20" s="758" t="s">
        <v>1007</v>
      </c>
      <c r="DI20" s="120"/>
      <c r="DJ20" s="116">
        <v>1</v>
      </c>
      <c r="DL20" s="692" t="s">
        <v>1008</v>
      </c>
    </row>
    <row r="21" spans="1:116" s="691" customFormat="1" ht="18" customHeight="1" thickBot="1" x14ac:dyDescent="0.3">
      <c r="A21" s="120"/>
      <c r="B21" s="713"/>
      <c r="C21" s="713"/>
      <c r="D21" s="694"/>
      <c r="E21" s="713"/>
      <c r="F21" s="713"/>
      <c r="G21" s="694"/>
      <c r="H21" s="713"/>
      <c r="I21" s="713"/>
      <c r="J21" s="124"/>
      <c r="K21" s="713"/>
      <c r="L21" s="713"/>
      <c r="M21" s="124"/>
      <c r="N21" s="713"/>
      <c r="O21" s="713"/>
      <c r="P21" s="713"/>
      <c r="Q21" s="715"/>
      <c r="R21" s="715"/>
      <c r="S21" s="713"/>
      <c r="T21" s="713"/>
      <c r="U21" s="713"/>
      <c r="V21" s="713"/>
      <c r="W21" s="713"/>
      <c r="X21" s="713"/>
      <c r="Y21" s="713"/>
      <c r="Z21" s="713"/>
      <c r="AA21" s="713"/>
      <c r="AB21" s="748"/>
      <c r="AC21" s="713"/>
      <c r="AD21" s="713"/>
      <c r="AE21" s="748"/>
      <c r="AF21" s="713"/>
      <c r="AG21" s="713"/>
      <c r="AH21" s="748"/>
      <c r="AI21" s="713"/>
      <c r="AJ21" s="713"/>
      <c r="AK21" s="713"/>
      <c r="AL21" s="713"/>
      <c r="AM21" s="713"/>
      <c r="AN21" s="694"/>
      <c r="AO21" s="759" t="s">
        <v>1009</v>
      </c>
      <c r="AP21" s="760"/>
      <c r="AQ21" s="713"/>
      <c r="AR21" s="713" t="s">
        <v>823</v>
      </c>
      <c r="AS21" s="713"/>
      <c r="AT21" s="747"/>
      <c r="AU21" s="711" t="s">
        <v>823</v>
      </c>
      <c r="AV21" s="712"/>
      <c r="AW21" s="694"/>
      <c r="AX21" s="711" t="s">
        <v>823</v>
      </c>
      <c r="AY21" s="712"/>
      <c r="AZ21" s="694"/>
      <c r="BA21" s="713" t="s">
        <v>823</v>
      </c>
      <c r="BB21" s="713"/>
      <c r="BC21" s="694"/>
      <c r="BD21" s="711" t="s">
        <v>823</v>
      </c>
      <c r="BE21" s="712"/>
      <c r="BF21" s="694"/>
      <c r="BG21" s="711" t="s">
        <v>823</v>
      </c>
      <c r="BH21" s="712"/>
      <c r="BI21" s="694"/>
      <c r="BJ21" s="711" t="s">
        <v>823</v>
      </c>
      <c r="BK21" s="712"/>
      <c r="BL21" s="694"/>
      <c r="BM21" s="713" t="s">
        <v>823</v>
      </c>
      <c r="BN21" s="713"/>
      <c r="BO21" s="694"/>
      <c r="BP21" s="713" t="s">
        <v>823</v>
      </c>
      <c r="BQ21" s="713"/>
      <c r="BR21" s="694"/>
      <c r="BS21" s="713" t="s">
        <v>823</v>
      </c>
      <c r="BT21" s="713"/>
      <c r="BU21" s="694"/>
      <c r="BV21" s="711" t="s">
        <v>823</v>
      </c>
      <c r="BW21" s="712"/>
      <c r="BX21" s="713"/>
      <c r="BY21" s="727" t="s">
        <v>1010</v>
      </c>
      <c r="BZ21" s="713"/>
      <c r="CA21" s="713" t="s">
        <v>823</v>
      </c>
      <c r="CB21" s="713"/>
      <c r="CC21" s="747"/>
      <c r="CD21" s="713" t="s">
        <v>823</v>
      </c>
      <c r="CE21" s="713"/>
      <c r="CF21" s="694"/>
      <c r="CG21" s="713" t="s">
        <v>823</v>
      </c>
      <c r="CH21" s="713"/>
      <c r="CI21" s="694"/>
      <c r="CJ21" s="713" t="s">
        <v>823</v>
      </c>
      <c r="CK21" s="713"/>
      <c r="CL21" s="694"/>
      <c r="CM21" s="713" t="s">
        <v>823</v>
      </c>
      <c r="CN21" s="713"/>
      <c r="CO21" s="694"/>
      <c r="CP21" s="715" t="s">
        <v>823</v>
      </c>
      <c r="CQ21" s="715"/>
      <c r="CR21" s="694"/>
      <c r="CS21" s="713" t="s">
        <v>823</v>
      </c>
      <c r="CT21" s="713"/>
      <c r="CU21" s="694"/>
      <c r="CV21" s="713" t="s">
        <v>823</v>
      </c>
      <c r="CW21" s="713"/>
      <c r="CX21" s="747"/>
      <c r="CY21" s="713" t="s">
        <v>823</v>
      </c>
      <c r="CZ21" s="713"/>
      <c r="DA21" s="694"/>
      <c r="DB21" s="711" t="s">
        <v>823</v>
      </c>
      <c r="DC21" s="712"/>
      <c r="DD21" s="694"/>
      <c r="DE21" s="713" t="s">
        <v>823</v>
      </c>
      <c r="DF21" s="713"/>
      <c r="DH21" s="120"/>
      <c r="DI21" s="120"/>
      <c r="DJ21" s="116">
        <v>1</v>
      </c>
      <c r="DL21" s="10"/>
    </row>
    <row r="22" spans="1:116" s="691" customFormat="1" ht="18" customHeight="1" x14ac:dyDescent="0.25">
      <c r="A22" s="120"/>
      <c r="B22" s="761" t="s">
        <v>1011</v>
      </c>
      <c r="C22" s="761"/>
      <c r="D22" s="694"/>
      <c r="E22" s="695" t="s">
        <v>1012</v>
      </c>
      <c r="F22" s="695"/>
      <c r="G22" s="694"/>
      <c r="H22" s="696" t="s">
        <v>1013</v>
      </c>
      <c r="I22" s="696"/>
      <c r="J22" s="124"/>
      <c r="K22" s="697" t="s">
        <v>1014</v>
      </c>
      <c r="L22" s="697"/>
      <c r="M22" s="124"/>
      <c r="N22" s="698" t="s">
        <v>1015</v>
      </c>
      <c r="O22" s="698"/>
      <c r="P22" s="694"/>
      <c r="Q22" s="699" t="s">
        <v>1016</v>
      </c>
      <c r="R22" s="699"/>
      <c r="S22" s="716"/>
      <c r="T22" s="701" t="s">
        <v>1017</v>
      </c>
      <c r="U22" s="701"/>
      <c r="V22" s="716"/>
      <c r="W22" s="702" t="s">
        <v>1018</v>
      </c>
      <c r="X22" s="702"/>
      <c r="Y22" s="716"/>
      <c r="Z22" s="703" t="s">
        <v>1019</v>
      </c>
      <c r="AA22" s="703"/>
      <c r="AB22" s="704"/>
      <c r="AC22" s="705" t="s">
        <v>1020</v>
      </c>
      <c r="AD22" s="705"/>
      <c r="AE22" s="704"/>
      <c r="AF22" s="706" t="s">
        <v>1021</v>
      </c>
      <c r="AG22" s="706"/>
      <c r="AH22" s="748"/>
      <c r="AI22" s="762" t="s">
        <v>1022</v>
      </c>
      <c r="AJ22" s="763"/>
      <c r="AK22" s="713"/>
      <c r="AL22" s="764" t="s">
        <v>1023</v>
      </c>
      <c r="AM22" s="764"/>
      <c r="AN22" s="713"/>
      <c r="AO22" s="765" t="s">
        <v>1024</v>
      </c>
      <c r="AP22" s="766"/>
      <c r="AQ22" s="713"/>
      <c r="AR22" s="767" t="s">
        <v>1025</v>
      </c>
      <c r="AS22" s="767"/>
      <c r="AT22" s="747"/>
      <c r="AU22" s="695" t="s">
        <v>1026</v>
      </c>
      <c r="AV22" s="695"/>
      <c r="AW22" s="694"/>
      <c r="AX22" s="696" t="s">
        <v>1027</v>
      </c>
      <c r="AY22" s="696"/>
      <c r="AZ22" s="694"/>
      <c r="BA22" s="697" t="s">
        <v>1028</v>
      </c>
      <c r="BB22" s="697"/>
      <c r="BC22" s="694"/>
      <c r="BD22" s="698" t="s">
        <v>1029</v>
      </c>
      <c r="BE22" s="698"/>
      <c r="BF22" s="694"/>
      <c r="BG22" s="699" t="s">
        <v>1030</v>
      </c>
      <c r="BH22" s="699"/>
      <c r="BI22" s="694"/>
      <c r="BJ22" s="701" t="s">
        <v>1031</v>
      </c>
      <c r="BK22" s="701"/>
      <c r="BL22" s="694"/>
      <c r="BM22" s="702" t="s">
        <v>1032</v>
      </c>
      <c r="BN22" s="702"/>
      <c r="BO22" s="694"/>
      <c r="BP22" s="703" t="s">
        <v>1033</v>
      </c>
      <c r="BQ22" s="703"/>
      <c r="BR22" s="694"/>
      <c r="BS22" s="705" t="s">
        <v>1034</v>
      </c>
      <c r="BT22" s="705"/>
      <c r="BU22" s="694"/>
      <c r="BV22" s="706" t="s">
        <v>1035</v>
      </c>
      <c r="BW22" s="706"/>
      <c r="BX22" s="713"/>
      <c r="BY22" s="720" t="s">
        <v>1036</v>
      </c>
      <c r="BZ22" s="713"/>
      <c r="CA22" s="767" t="s">
        <v>1037</v>
      </c>
      <c r="CB22" s="767"/>
      <c r="CC22" s="747"/>
      <c r="CD22" s="695" t="s">
        <v>1038</v>
      </c>
      <c r="CE22" s="695"/>
      <c r="CF22" s="694"/>
      <c r="CG22" s="696" t="s">
        <v>1039</v>
      </c>
      <c r="CH22" s="696"/>
      <c r="CI22" s="694"/>
      <c r="CJ22" s="697" t="s">
        <v>1040</v>
      </c>
      <c r="CK22" s="697"/>
      <c r="CL22" s="694"/>
      <c r="CM22" s="698" t="s">
        <v>1041</v>
      </c>
      <c r="CN22" s="698"/>
      <c r="CO22" s="694"/>
      <c r="CP22" s="699" t="s">
        <v>1042</v>
      </c>
      <c r="CQ22" s="699"/>
      <c r="CR22" s="694"/>
      <c r="CS22" s="701" t="s">
        <v>1043</v>
      </c>
      <c r="CT22" s="701"/>
      <c r="CU22" s="694"/>
      <c r="CV22" s="702" t="s">
        <v>1044</v>
      </c>
      <c r="CW22" s="702"/>
      <c r="CX22" s="747"/>
      <c r="CY22" s="703" t="s">
        <v>1045</v>
      </c>
      <c r="CZ22" s="703"/>
      <c r="DA22" s="694"/>
      <c r="DB22" s="705" t="s">
        <v>1046</v>
      </c>
      <c r="DC22" s="705"/>
      <c r="DD22" s="694"/>
      <c r="DE22" s="706" t="s">
        <v>1047</v>
      </c>
      <c r="DF22" s="706"/>
      <c r="DH22" s="120"/>
      <c r="DI22" s="120"/>
      <c r="DJ22" s="116">
        <v>1</v>
      </c>
      <c r="DL22" s="10"/>
    </row>
    <row r="23" spans="1:116" s="691" customFormat="1" ht="18" customHeight="1" thickBot="1" x14ac:dyDescent="0.3">
      <c r="A23" s="120"/>
      <c r="B23" s="713"/>
      <c r="C23" s="713"/>
      <c r="D23" s="694"/>
      <c r="E23" s="713"/>
      <c r="F23" s="713"/>
      <c r="G23" s="694"/>
      <c r="H23" s="713"/>
      <c r="I23" s="713"/>
      <c r="J23" s="713"/>
      <c r="K23" s="713"/>
      <c r="L23" s="713"/>
      <c r="M23" s="124"/>
      <c r="N23" s="713"/>
      <c r="O23" s="713"/>
      <c r="P23" s="713"/>
      <c r="Q23" s="715"/>
      <c r="R23" s="715"/>
      <c r="S23" s="713"/>
      <c r="T23" s="713"/>
      <c r="U23" s="713"/>
      <c r="V23" s="713"/>
      <c r="W23" s="713"/>
      <c r="X23" s="713"/>
      <c r="Y23" s="713"/>
      <c r="Z23" s="713"/>
      <c r="AA23" s="713"/>
      <c r="AB23" s="748"/>
      <c r="AC23" s="713"/>
      <c r="AD23" s="713"/>
      <c r="AE23" s="748"/>
      <c r="AF23" s="713"/>
      <c r="AG23" s="713"/>
      <c r="AH23" s="748"/>
      <c r="AI23" s="713"/>
      <c r="AJ23" s="713"/>
      <c r="AK23" s="713"/>
      <c r="AL23" s="713"/>
      <c r="AM23" s="713"/>
      <c r="AN23" s="713"/>
      <c r="AO23" s="765" t="s">
        <v>1048</v>
      </c>
      <c r="AP23" s="766"/>
      <c r="AQ23" s="713"/>
      <c r="AR23" s="713" t="s">
        <v>823</v>
      </c>
      <c r="AS23" s="713"/>
      <c r="AT23" s="747"/>
      <c r="AU23" s="711" t="s">
        <v>823</v>
      </c>
      <c r="AV23" s="712"/>
      <c r="AW23" s="694"/>
      <c r="AX23" s="711" t="s">
        <v>823</v>
      </c>
      <c r="AY23" s="712"/>
      <c r="AZ23" s="694"/>
      <c r="BA23" s="713" t="s">
        <v>823</v>
      </c>
      <c r="BB23" s="713"/>
      <c r="BC23" s="694"/>
      <c r="BD23" s="711" t="s">
        <v>823</v>
      </c>
      <c r="BE23" s="712"/>
      <c r="BF23" s="694"/>
      <c r="BG23" s="711" t="s">
        <v>823</v>
      </c>
      <c r="BH23" s="712"/>
      <c r="BI23" s="694"/>
      <c r="BJ23" s="711" t="s">
        <v>823</v>
      </c>
      <c r="BK23" s="712"/>
      <c r="BL23" s="694"/>
      <c r="BM23" s="713" t="s">
        <v>823</v>
      </c>
      <c r="BN23" s="713"/>
      <c r="BO23" s="694"/>
      <c r="BP23" s="713" t="s">
        <v>823</v>
      </c>
      <c r="BQ23" s="713"/>
      <c r="BR23" s="694"/>
      <c r="BS23" s="713" t="s">
        <v>823</v>
      </c>
      <c r="BT23" s="713"/>
      <c r="BU23" s="694"/>
      <c r="BV23" s="711" t="s">
        <v>823</v>
      </c>
      <c r="BW23" s="712"/>
      <c r="BX23" s="713"/>
      <c r="BY23" s="741" t="s">
        <v>1049</v>
      </c>
      <c r="BZ23" s="713"/>
      <c r="CA23" s="713" t="s">
        <v>823</v>
      </c>
      <c r="CB23" s="713"/>
      <c r="CC23" s="747"/>
      <c r="CD23" s="713" t="s">
        <v>823</v>
      </c>
      <c r="CE23" s="713"/>
      <c r="CF23" s="694"/>
      <c r="CG23" s="713" t="s">
        <v>823</v>
      </c>
      <c r="CH23" s="713"/>
      <c r="CI23" s="694"/>
      <c r="CJ23" s="713" t="s">
        <v>823</v>
      </c>
      <c r="CK23" s="713"/>
      <c r="CL23" s="694"/>
      <c r="CM23" s="713" t="s">
        <v>823</v>
      </c>
      <c r="CN23" s="713"/>
      <c r="CO23" s="694"/>
      <c r="CP23" s="715" t="s">
        <v>823</v>
      </c>
      <c r="CQ23" s="715"/>
      <c r="CR23" s="694"/>
      <c r="CS23" s="713" t="s">
        <v>823</v>
      </c>
      <c r="CT23" s="713"/>
      <c r="CU23" s="694"/>
      <c r="CV23" s="713" t="s">
        <v>823</v>
      </c>
      <c r="CW23" s="713"/>
      <c r="CX23" s="747"/>
      <c r="CY23" s="713" t="s">
        <v>823</v>
      </c>
      <c r="CZ23" s="713"/>
      <c r="DA23" s="694"/>
      <c r="DB23" s="711" t="s">
        <v>823</v>
      </c>
      <c r="DC23" s="712"/>
      <c r="DD23" s="694"/>
      <c r="DE23" s="713" t="s">
        <v>823</v>
      </c>
      <c r="DF23" s="713"/>
      <c r="DH23" s="710" t="s">
        <v>1050</v>
      </c>
      <c r="DI23" s="120"/>
      <c r="DJ23" s="116">
        <v>1</v>
      </c>
      <c r="DL23" s="692" t="s">
        <v>1051</v>
      </c>
    </row>
    <row r="24" spans="1:116" s="691" customFormat="1" ht="18" customHeight="1" x14ac:dyDescent="0.25">
      <c r="B24" s="768" t="s">
        <v>984</v>
      </c>
      <c r="C24" s="768"/>
      <c r="D24" s="694"/>
      <c r="E24" s="695" t="s">
        <v>1052</v>
      </c>
      <c r="F24" s="695"/>
      <c r="G24" s="694"/>
      <c r="H24" s="696" t="s">
        <v>1053</v>
      </c>
      <c r="I24" s="696"/>
      <c r="J24" s="694"/>
      <c r="K24" s="697" t="s">
        <v>1054</v>
      </c>
      <c r="L24" s="697"/>
      <c r="M24" s="124"/>
      <c r="N24" s="698" t="s">
        <v>1055</v>
      </c>
      <c r="O24" s="698"/>
      <c r="P24" s="694"/>
      <c r="Q24" s="699" t="s">
        <v>1056</v>
      </c>
      <c r="R24" s="699"/>
      <c r="S24" s="716"/>
      <c r="T24" s="701" t="s">
        <v>1057</v>
      </c>
      <c r="U24" s="701"/>
      <c r="V24" s="716"/>
      <c r="W24" s="702" t="s">
        <v>1058</v>
      </c>
      <c r="X24" s="702"/>
      <c r="Y24" s="716"/>
      <c r="Z24" s="703" t="s">
        <v>1059</v>
      </c>
      <c r="AA24" s="703"/>
      <c r="AB24" s="704"/>
      <c r="AC24" s="705" t="s">
        <v>1060</v>
      </c>
      <c r="AD24" s="705"/>
      <c r="AE24" s="704"/>
      <c r="AF24" s="706" t="s">
        <v>1061</v>
      </c>
      <c r="AG24" s="706"/>
      <c r="AH24" s="748"/>
      <c r="AI24" s="769" t="s">
        <v>1062</v>
      </c>
      <c r="AJ24" s="769"/>
      <c r="AK24" s="713"/>
      <c r="AL24" s="733" t="s">
        <v>908</v>
      </c>
      <c r="AM24" s="733"/>
      <c r="AN24" s="713"/>
      <c r="AO24" s="765" t="s">
        <v>1063</v>
      </c>
      <c r="AP24" s="766"/>
      <c r="AQ24" s="713"/>
      <c r="AR24" s="770" t="s">
        <v>1064</v>
      </c>
      <c r="AS24" s="770"/>
      <c r="AT24" s="747"/>
      <c r="AU24" s="695" t="s">
        <v>1065</v>
      </c>
      <c r="AV24" s="695"/>
      <c r="AW24" s="694"/>
      <c r="AX24" s="696" t="s">
        <v>1066</v>
      </c>
      <c r="AY24" s="696"/>
      <c r="AZ24" s="694"/>
      <c r="BA24" s="697" t="s">
        <v>1067</v>
      </c>
      <c r="BB24" s="697"/>
      <c r="BC24" s="694"/>
      <c r="BD24" s="698" t="s">
        <v>1068</v>
      </c>
      <c r="BE24" s="698"/>
      <c r="BF24" s="694"/>
      <c r="BG24" s="699" t="s">
        <v>1069</v>
      </c>
      <c r="BH24" s="699"/>
      <c r="BI24" s="694"/>
      <c r="BJ24" s="701" t="s">
        <v>1070</v>
      </c>
      <c r="BK24" s="701"/>
      <c r="BL24" s="694"/>
      <c r="BM24" s="702" t="s">
        <v>1071</v>
      </c>
      <c r="BN24" s="702"/>
      <c r="BO24" s="694"/>
      <c r="BP24" s="703" t="s">
        <v>1072</v>
      </c>
      <c r="BQ24" s="703"/>
      <c r="BR24" s="694"/>
      <c r="BS24" s="705" t="s">
        <v>1073</v>
      </c>
      <c r="BT24" s="705"/>
      <c r="BU24" s="694"/>
      <c r="BV24" s="706" t="s">
        <v>1074</v>
      </c>
      <c r="BW24" s="706"/>
      <c r="BX24" s="713"/>
      <c r="BY24" s="730" t="s">
        <v>1075</v>
      </c>
      <c r="BZ24" s="713"/>
      <c r="CA24" s="770" t="s">
        <v>1064</v>
      </c>
      <c r="CB24" s="770"/>
      <c r="CC24" s="747"/>
      <c r="CD24" s="695" t="s">
        <v>1076</v>
      </c>
      <c r="CE24" s="695"/>
      <c r="CF24" s="694"/>
      <c r="CG24" s="696" t="s">
        <v>1077</v>
      </c>
      <c r="CH24" s="696"/>
      <c r="CI24" s="694"/>
      <c r="CJ24" s="697" t="s">
        <v>1078</v>
      </c>
      <c r="CK24" s="697"/>
      <c r="CL24" s="694"/>
      <c r="CM24" s="698" t="s">
        <v>1079</v>
      </c>
      <c r="CN24" s="698"/>
      <c r="CO24" s="694"/>
      <c r="CP24" s="699" t="s">
        <v>1080</v>
      </c>
      <c r="CQ24" s="699"/>
      <c r="CR24" s="694"/>
      <c r="CS24" s="701" t="s">
        <v>1081</v>
      </c>
      <c r="CT24" s="701"/>
      <c r="CU24" s="694"/>
      <c r="CV24" s="702" t="s">
        <v>1082</v>
      </c>
      <c r="CW24" s="702"/>
      <c r="CX24" s="747"/>
      <c r="CY24" s="703" t="s">
        <v>1083</v>
      </c>
      <c r="CZ24" s="703"/>
      <c r="DA24" s="694"/>
      <c r="DB24" s="705" t="s">
        <v>1084</v>
      </c>
      <c r="DC24" s="705"/>
      <c r="DD24" s="694"/>
      <c r="DE24" s="706" t="s">
        <v>1085</v>
      </c>
      <c r="DF24" s="706"/>
      <c r="DH24" s="710" t="s">
        <v>825</v>
      </c>
      <c r="DI24" s="120"/>
      <c r="DJ24" s="116">
        <v>1</v>
      </c>
      <c r="DL24" s="692" t="s">
        <v>1086</v>
      </c>
    </row>
    <row r="25" spans="1:116" s="691" customFormat="1" ht="18" customHeight="1" thickBot="1" x14ac:dyDescent="0.3">
      <c r="B25" s="713"/>
      <c r="C25" s="713"/>
      <c r="D25" s="694"/>
      <c r="E25" s="713"/>
      <c r="F25" s="713"/>
      <c r="G25" s="694"/>
      <c r="H25" s="713"/>
      <c r="I25" s="713"/>
      <c r="J25" s="713"/>
      <c r="K25" s="713"/>
      <c r="L25" s="713"/>
      <c r="M25" s="124"/>
      <c r="N25" s="713"/>
      <c r="O25" s="713"/>
      <c r="P25" s="713"/>
      <c r="Q25" s="715"/>
      <c r="R25" s="715"/>
      <c r="S25" s="713"/>
      <c r="T25" s="713"/>
      <c r="U25" s="713"/>
      <c r="V25" s="713"/>
      <c r="W25" s="713"/>
      <c r="X25" s="713"/>
      <c r="Y25" s="713"/>
      <c r="Z25" s="713"/>
      <c r="AA25" s="713"/>
      <c r="AB25" s="748"/>
      <c r="AC25" s="713"/>
      <c r="AD25" s="713"/>
      <c r="AE25" s="748"/>
      <c r="AF25" s="713"/>
      <c r="AG25" s="713"/>
      <c r="AH25" s="748"/>
      <c r="AI25" s="713"/>
      <c r="AJ25" s="713"/>
      <c r="AK25" s="713"/>
      <c r="AL25" s="713"/>
      <c r="AM25" s="713"/>
      <c r="AN25" s="713"/>
      <c r="AO25" s="765" t="s">
        <v>1087</v>
      </c>
      <c r="AP25" s="766"/>
      <c r="AQ25" s="713"/>
      <c r="AR25" s="713" t="s">
        <v>823</v>
      </c>
      <c r="AS25" s="713"/>
      <c r="AT25" s="747"/>
      <c r="AU25" s="711" t="s">
        <v>823</v>
      </c>
      <c r="AV25" s="712"/>
      <c r="AW25" s="694"/>
      <c r="AX25" s="711" t="s">
        <v>823</v>
      </c>
      <c r="AY25" s="712"/>
      <c r="AZ25" s="694"/>
      <c r="BA25" s="713" t="s">
        <v>823</v>
      </c>
      <c r="BB25" s="713"/>
      <c r="BC25" s="694"/>
      <c r="BD25" s="711" t="s">
        <v>823</v>
      </c>
      <c r="BE25" s="712"/>
      <c r="BF25" s="694"/>
      <c r="BG25" s="711" t="s">
        <v>823</v>
      </c>
      <c r="BH25" s="712"/>
      <c r="BI25" s="694"/>
      <c r="BJ25" s="711" t="s">
        <v>823</v>
      </c>
      <c r="BK25" s="712"/>
      <c r="BL25" s="694"/>
      <c r="BM25" s="713" t="s">
        <v>823</v>
      </c>
      <c r="BN25" s="713"/>
      <c r="BO25" s="694"/>
      <c r="BP25" s="713" t="s">
        <v>823</v>
      </c>
      <c r="BQ25" s="713"/>
      <c r="BR25" s="694"/>
      <c r="BS25" s="713" t="s">
        <v>823</v>
      </c>
      <c r="BT25" s="713"/>
      <c r="BU25" s="694"/>
      <c r="BV25" s="711" t="s">
        <v>823</v>
      </c>
      <c r="BW25" s="712"/>
      <c r="BX25" s="713"/>
      <c r="BY25" s="758" t="s">
        <v>1088</v>
      </c>
      <c r="BZ25" s="713"/>
      <c r="CA25" s="713" t="s">
        <v>823</v>
      </c>
      <c r="CB25" s="713"/>
      <c r="CC25" s="747"/>
      <c r="CD25" s="713" t="s">
        <v>823</v>
      </c>
      <c r="CE25" s="713"/>
      <c r="CF25" s="694"/>
      <c r="CG25" s="713" t="s">
        <v>823</v>
      </c>
      <c r="CH25" s="713"/>
      <c r="CI25" s="694"/>
      <c r="CJ25" s="713" t="s">
        <v>823</v>
      </c>
      <c r="CK25" s="713"/>
      <c r="CL25" s="694"/>
      <c r="CM25" s="713" t="s">
        <v>823</v>
      </c>
      <c r="CN25" s="713"/>
      <c r="CO25" s="694"/>
      <c r="CP25" s="715" t="s">
        <v>823</v>
      </c>
      <c r="CQ25" s="715"/>
      <c r="CR25" s="694"/>
      <c r="CS25" s="713" t="s">
        <v>823</v>
      </c>
      <c r="CT25" s="713"/>
      <c r="CU25" s="694"/>
      <c r="CV25" s="713" t="s">
        <v>823</v>
      </c>
      <c r="CW25" s="713"/>
      <c r="CX25" s="747"/>
      <c r="CY25" s="713" t="s">
        <v>823</v>
      </c>
      <c r="CZ25" s="713"/>
      <c r="DA25" s="694"/>
      <c r="DB25" s="711" t="s">
        <v>823</v>
      </c>
      <c r="DC25" s="712"/>
      <c r="DD25" s="694"/>
      <c r="DE25" s="713" t="s">
        <v>823</v>
      </c>
      <c r="DF25" s="713"/>
      <c r="DH25" s="714" t="s">
        <v>995</v>
      </c>
      <c r="DI25" s="120"/>
      <c r="DJ25" s="116">
        <v>1</v>
      </c>
      <c r="DL25" s="692"/>
    </row>
    <row r="26" spans="1:116" s="691" customFormat="1" ht="18" customHeight="1" x14ac:dyDescent="0.25">
      <c r="B26" s="771" t="s">
        <v>1089</v>
      </c>
      <c r="C26" s="771"/>
      <c r="D26" s="694"/>
      <c r="E26" s="695" t="s">
        <v>1090</v>
      </c>
      <c r="F26" s="695"/>
      <c r="G26" s="694"/>
      <c r="H26" s="696" t="s">
        <v>1091</v>
      </c>
      <c r="I26" s="696"/>
      <c r="J26" s="694"/>
      <c r="K26" s="697" t="s">
        <v>1092</v>
      </c>
      <c r="L26" s="697"/>
      <c r="M26" s="694"/>
      <c r="N26" s="698" t="s">
        <v>1093</v>
      </c>
      <c r="O26" s="698"/>
      <c r="P26" s="694"/>
      <c r="Q26" s="699" t="s">
        <v>1094</v>
      </c>
      <c r="R26" s="699"/>
      <c r="S26" s="716"/>
      <c r="T26" s="701" t="s">
        <v>1095</v>
      </c>
      <c r="U26" s="701"/>
      <c r="V26" s="716"/>
      <c r="W26" s="702" t="s">
        <v>1096</v>
      </c>
      <c r="X26" s="702"/>
      <c r="Y26" s="716"/>
      <c r="Z26" s="703" t="s">
        <v>1097</v>
      </c>
      <c r="AA26" s="703"/>
      <c r="AB26" s="704"/>
      <c r="AC26" s="705" t="s">
        <v>1098</v>
      </c>
      <c r="AD26" s="705"/>
      <c r="AE26" s="704"/>
      <c r="AF26" s="706" t="s">
        <v>1099</v>
      </c>
      <c r="AG26" s="706"/>
      <c r="AH26" s="748"/>
      <c r="AI26" s="772" t="s">
        <v>1100</v>
      </c>
      <c r="AJ26" s="772"/>
      <c r="AK26" s="713"/>
      <c r="AL26" s="773" t="s">
        <v>1101</v>
      </c>
      <c r="AM26" s="773"/>
      <c r="AN26" s="713"/>
      <c r="AO26" s="759" t="s">
        <v>1102</v>
      </c>
      <c r="AP26" s="760"/>
      <c r="AQ26" s="713"/>
      <c r="AR26" s="774" t="s">
        <v>1103</v>
      </c>
      <c r="AS26" s="774"/>
      <c r="AT26" s="747"/>
      <c r="AU26" s="695" t="s">
        <v>1104</v>
      </c>
      <c r="AV26" s="695"/>
      <c r="AW26" s="694"/>
      <c r="AX26" s="696" t="s">
        <v>1105</v>
      </c>
      <c r="AY26" s="696"/>
      <c r="AZ26" s="694"/>
      <c r="BA26" s="697" t="s">
        <v>1106</v>
      </c>
      <c r="BB26" s="697"/>
      <c r="BC26" s="694"/>
      <c r="BD26" s="698" t="s">
        <v>1107</v>
      </c>
      <c r="BE26" s="698"/>
      <c r="BF26" s="694"/>
      <c r="BG26" s="699" t="s">
        <v>1108</v>
      </c>
      <c r="BH26" s="699"/>
      <c r="BI26" s="694"/>
      <c r="BJ26" s="701" t="s">
        <v>1109</v>
      </c>
      <c r="BK26" s="701"/>
      <c r="BL26" s="694"/>
      <c r="BM26" s="702" t="s">
        <v>1110</v>
      </c>
      <c r="BN26" s="702"/>
      <c r="BO26" s="694"/>
      <c r="BP26" s="703" t="s">
        <v>1111</v>
      </c>
      <c r="BQ26" s="703"/>
      <c r="BR26" s="694"/>
      <c r="BS26" s="705" t="s">
        <v>1112</v>
      </c>
      <c r="BT26" s="705"/>
      <c r="BU26" s="694"/>
      <c r="BV26" s="706" t="s">
        <v>1113</v>
      </c>
      <c r="BW26" s="706"/>
      <c r="BX26" s="713"/>
      <c r="BY26" s="713"/>
      <c r="BZ26" s="713"/>
      <c r="CA26" s="774" t="s">
        <v>1114</v>
      </c>
      <c r="CB26" s="774"/>
      <c r="CC26" s="747"/>
      <c r="CD26" s="695" t="s">
        <v>1115</v>
      </c>
      <c r="CE26" s="695"/>
      <c r="CF26" s="694"/>
      <c r="CG26" s="696" t="s">
        <v>1116</v>
      </c>
      <c r="CH26" s="696"/>
      <c r="CI26" s="694"/>
      <c r="CJ26" s="697" t="s">
        <v>1117</v>
      </c>
      <c r="CK26" s="697"/>
      <c r="CL26" s="694"/>
      <c r="CM26" s="698" t="s">
        <v>1118</v>
      </c>
      <c r="CN26" s="698"/>
      <c r="CO26" s="694"/>
      <c r="CP26" s="699" t="s">
        <v>1119</v>
      </c>
      <c r="CQ26" s="699"/>
      <c r="CR26" s="694"/>
      <c r="CS26" s="701" t="s">
        <v>1120</v>
      </c>
      <c r="CT26" s="701"/>
      <c r="CU26" s="694"/>
      <c r="CV26" s="702" t="s">
        <v>1121</v>
      </c>
      <c r="CW26" s="702"/>
      <c r="CX26" s="747"/>
      <c r="CY26" s="703" t="s">
        <v>1122</v>
      </c>
      <c r="CZ26" s="703"/>
      <c r="DA26" s="694"/>
      <c r="DB26" s="705" t="s">
        <v>1123</v>
      </c>
      <c r="DC26" s="705"/>
      <c r="DD26" s="694"/>
      <c r="DE26" s="706" t="s">
        <v>1113</v>
      </c>
      <c r="DF26" s="706"/>
      <c r="DH26" s="721" t="s">
        <v>1124</v>
      </c>
      <c r="DI26" s="120"/>
      <c r="DJ26" s="116">
        <v>1</v>
      </c>
      <c r="DL26" s="692" t="s">
        <v>1125</v>
      </c>
    </row>
    <row r="27" spans="1:116" s="691" customFormat="1" ht="18" customHeight="1" thickBot="1" x14ac:dyDescent="0.3">
      <c r="B27" s="713"/>
      <c r="C27" s="713"/>
      <c r="D27" s="694"/>
      <c r="E27" s="713"/>
      <c r="F27" s="713"/>
      <c r="G27" s="694"/>
      <c r="H27" s="713"/>
      <c r="I27" s="713"/>
      <c r="J27" s="713"/>
      <c r="K27" s="713"/>
      <c r="L27" s="713"/>
      <c r="M27" s="713"/>
      <c r="N27" s="713"/>
      <c r="O27" s="713"/>
      <c r="P27" s="713"/>
      <c r="Q27" s="715"/>
      <c r="R27" s="715"/>
      <c r="S27" s="713"/>
      <c r="T27" s="713"/>
      <c r="U27" s="713"/>
      <c r="V27" s="713"/>
      <c r="W27" s="713"/>
      <c r="X27" s="713"/>
      <c r="Y27" s="713"/>
      <c r="Z27" s="713"/>
      <c r="AA27" s="713"/>
      <c r="AB27" s="748"/>
      <c r="AC27" s="713"/>
      <c r="AD27" s="713"/>
      <c r="AE27" s="748"/>
      <c r="AF27" s="713"/>
      <c r="AG27" s="713"/>
      <c r="AH27" s="748"/>
      <c r="AI27" s="713"/>
      <c r="AJ27" s="713"/>
      <c r="AK27" s="713"/>
      <c r="AL27" s="713"/>
      <c r="AM27" s="713"/>
      <c r="AN27" s="713"/>
      <c r="AO27" s="775">
        <v>12</v>
      </c>
      <c r="AP27" s="776">
        <v>12</v>
      </c>
      <c r="AQ27" s="713"/>
      <c r="AR27" s="713" t="s">
        <v>823</v>
      </c>
      <c r="AS27" s="713"/>
      <c r="AT27" s="747"/>
      <c r="AU27" s="711" t="s">
        <v>823</v>
      </c>
      <c r="AV27" s="712"/>
      <c r="AW27" s="694"/>
      <c r="AX27" s="711" t="s">
        <v>823</v>
      </c>
      <c r="AY27" s="712"/>
      <c r="AZ27" s="694"/>
      <c r="BA27" s="713" t="s">
        <v>823</v>
      </c>
      <c r="BB27" s="713"/>
      <c r="BC27" s="694"/>
      <c r="BD27" s="711" t="s">
        <v>823</v>
      </c>
      <c r="BE27" s="712"/>
      <c r="BF27" s="694"/>
      <c r="BG27" s="711" t="s">
        <v>823</v>
      </c>
      <c r="BH27" s="712"/>
      <c r="BI27" s="694"/>
      <c r="BJ27" s="711" t="s">
        <v>823</v>
      </c>
      <c r="BK27" s="712"/>
      <c r="BL27" s="694"/>
      <c r="BM27" s="713" t="s">
        <v>823</v>
      </c>
      <c r="BN27" s="713"/>
      <c r="BO27" s="694"/>
      <c r="BP27" s="713" t="s">
        <v>823</v>
      </c>
      <c r="BQ27" s="713"/>
      <c r="BR27" s="694"/>
      <c r="BS27" s="713" t="s">
        <v>823</v>
      </c>
      <c r="BT27" s="713"/>
      <c r="BU27" s="694"/>
      <c r="BV27" s="711" t="s">
        <v>823</v>
      </c>
      <c r="BW27" s="712"/>
      <c r="BX27" s="713"/>
      <c r="BY27" s="713"/>
      <c r="BZ27" s="713"/>
      <c r="CA27" s="713" t="s">
        <v>823</v>
      </c>
      <c r="CB27" s="713"/>
      <c r="CC27" s="747"/>
      <c r="CD27" s="713" t="s">
        <v>823</v>
      </c>
      <c r="CE27" s="713"/>
      <c r="CF27" s="694"/>
      <c r="CG27" s="713" t="s">
        <v>823</v>
      </c>
      <c r="CH27" s="713"/>
      <c r="CI27" s="694"/>
      <c r="CJ27" s="713" t="s">
        <v>823</v>
      </c>
      <c r="CK27" s="713"/>
      <c r="CL27" s="694"/>
      <c r="CM27" s="713" t="s">
        <v>823</v>
      </c>
      <c r="CN27" s="713"/>
      <c r="CO27" s="694"/>
      <c r="CP27" s="715" t="s">
        <v>823</v>
      </c>
      <c r="CQ27" s="715"/>
      <c r="CR27" s="694"/>
      <c r="CS27" s="713" t="s">
        <v>823</v>
      </c>
      <c r="CT27" s="713"/>
      <c r="CU27" s="694"/>
      <c r="CV27" s="713" t="s">
        <v>823</v>
      </c>
      <c r="CW27" s="713"/>
      <c r="CX27" s="747"/>
      <c r="CY27" s="713" t="s">
        <v>823</v>
      </c>
      <c r="CZ27" s="713"/>
      <c r="DA27" s="694"/>
      <c r="DB27" s="711" t="s">
        <v>823</v>
      </c>
      <c r="DC27" s="712"/>
      <c r="DD27" s="694"/>
      <c r="DE27" s="713" t="s">
        <v>823</v>
      </c>
      <c r="DF27" s="713"/>
      <c r="DH27" s="727" t="s">
        <v>1010</v>
      </c>
      <c r="DI27" s="120"/>
      <c r="DJ27" s="116">
        <v>1</v>
      </c>
      <c r="DL27" s="692" t="s">
        <v>1126</v>
      </c>
    </row>
    <row r="28" spans="1:116" s="691" customFormat="1" ht="18" customHeight="1" x14ac:dyDescent="0.25">
      <c r="B28" s="695" t="s">
        <v>1127</v>
      </c>
      <c r="C28" s="695"/>
      <c r="D28" s="694"/>
      <c r="E28" s="695" t="s">
        <v>1128</v>
      </c>
      <c r="F28" s="695"/>
      <c r="G28" s="694"/>
      <c r="H28" s="696" t="s">
        <v>1129</v>
      </c>
      <c r="I28" s="696"/>
      <c r="J28" s="694"/>
      <c r="K28" s="697" t="s">
        <v>1130</v>
      </c>
      <c r="L28" s="697"/>
      <c r="M28" s="694"/>
      <c r="N28" s="698" t="s">
        <v>1131</v>
      </c>
      <c r="O28" s="698"/>
      <c r="P28" s="694"/>
      <c r="Q28" s="699" t="s">
        <v>1132</v>
      </c>
      <c r="R28" s="699"/>
      <c r="S28" s="716"/>
      <c r="T28" s="701" t="s">
        <v>1133</v>
      </c>
      <c r="U28" s="701"/>
      <c r="V28" s="716"/>
      <c r="W28" s="702" t="s">
        <v>1134</v>
      </c>
      <c r="X28" s="702"/>
      <c r="Y28" s="716"/>
      <c r="Z28" s="703" t="s">
        <v>1135</v>
      </c>
      <c r="AA28" s="703"/>
      <c r="AB28" s="704"/>
      <c r="AC28" s="705" t="s">
        <v>1136</v>
      </c>
      <c r="AD28" s="705"/>
      <c r="AE28" s="704"/>
      <c r="AF28" s="706" t="s">
        <v>1113</v>
      </c>
      <c r="AG28" s="706"/>
      <c r="AH28" s="748"/>
      <c r="AI28" s="777" t="s">
        <v>1137</v>
      </c>
      <c r="AJ28" s="777"/>
      <c r="AK28" s="713"/>
      <c r="AL28" s="778" t="s">
        <v>1138</v>
      </c>
      <c r="AM28" s="778"/>
      <c r="AN28" s="713"/>
      <c r="AO28" s="713"/>
      <c r="AP28" s="713"/>
      <c r="AQ28" s="713"/>
      <c r="AR28" s="779" t="s">
        <v>1139</v>
      </c>
      <c r="AS28" s="779"/>
      <c r="AT28" s="747"/>
      <c r="AU28" s="695" t="s">
        <v>1140</v>
      </c>
      <c r="AV28" s="695"/>
      <c r="AW28" s="694"/>
      <c r="AX28" s="696" t="s">
        <v>1141</v>
      </c>
      <c r="AY28" s="696"/>
      <c r="AZ28" s="694"/>
      <c r="BA28" s="697" t="s">
        <v>1142</v>
      </c>
      <c r="BB28" s="697"/>
      <c r="BC28" s="694"/>
      <c r="BD28" s="698" t="s">
        <v>1143</v>
      </c>
      <c r="BE28" s="698"/>
      <c r="BF28" s="694"/>
      <c r="BG28" s="699" t="s">
        <v>1144</v>
      </c>
      <c r="BH28" s="699"/>
      <c r="BI28" s="694"/>
      <c r="BJ28" s="701" t="s">
        <v>1145</v>
      </c>
      <c r="BK28" s="701"/>
      <c r="BL28" s="694"/>
      <c r="BM28" s="702" t="s">
        <v>1146</v>
      </c>
      <c r="BN28" s="702"/>
      <c r="BO28" s="694"/>
      <c r="BP28" s="703" t="s">
        <v>1147</v>
      </c>
      <c r="BQ28" s="703"/>
      <c r="BR28" s="694"/>
      <c r="BS28" s="705" t="s">
        <v>1148</v>
      </c>
      <c r="BT28" s="705"/>
      <c r="BU28" s="694"/>
      <c r="BV28" s="706" t="s">
        <v>1149</v>
      </c>
      <c r="BW28" s="706"/>
      <c r="BX28" s="713"/>
      <c r="BY28" s="713"/>
      <c r="BZ28" s="713"/>
      <c r="CA28" s="779" t="s">
        <v>1150</v>
      </c>
      <c r="CB28" s="779"/>
      <c r="CC28" s="747"/>
      <c r="CD28" s="695" t="s">
        <v>1151</v>
      </c>
      <c r="CE28" s="695"/>
      <c r="CF28" s="694"/>
      <c r="CG28" s="696" t="s">
        <v>1152</v>
      </c>
      <c r="CH28" s="696"/>
      <c r="CI28" s="694"/>
      <c r="CJ28" s="697" t="s">
        <v>1153</v>
      </c>
      <c r="CK28" s="697"/>
      <c r="CL28" s="694"/>
      <c r="CM28" s="698" t="s">
        <v>1154</v>
      </c>
      <c r="CN28" s="698"/>
      <c r="CO28" s="694"/>
      <c r="CP28" s="699" t="s">
        <v>1155</v>
      </c>
      <c r="CQ28" s="699"/>
      <c r="CR28" s="694"/>
      <c r="CS28" s="701" t="s">
        <v>1156</v>
      </c>
      <c r="CT28" s="701"/>
      <c r="CU28" s="694"/>
      <c r="CV28" s="702" t="s">
        <v>1157</v>
      </c>
      <c r="CW28" s="702"/>
      <c r="CX28" s="747"/>
      <c r="CY28" s="703" t="s">
        <v>1158</v>
      </c>
      <c r="CZ28" s="703"/>
      <c r="DA28" s="694"/>
      <c r="DB28" s="705" t="s">
        <v>1159</v>
      </c>
      <c r="DC28" s="705"/>
      <c r="DD28" s="694"/>
      <c r="DE28" s="706" t="s">
        <v>1160</v>
      </c>
      <c r="DF28" s="706"/>
      <c r="DH28" s="720" t="s">
        <v>1036</v>
      </c>
      <c r="DI28" s="120"/>
      <c r="DJ28" s="116">
        <v>1</v>
      </c>
    </row>
    <row r="29" spans="1:116" s="691" customFormat="1" ht="18" customHeight="1" thickBot="1" x14ac:dyDescent="0.3">
      <c r="B29" s="713"/>
      <c r="C29" s="713"/>
      <c r="D29" s="694"/>
      <c r="E29" s="713"/>
      <c r="F29" s="713"/>
      <c r="G29" s="694"/>
      <c r="H29" s="713"/>
      <c r="I29" s="713"/>
      <c r="J29" s="713"/>
      <c r="K29" s="713"/>
      <c r="L29" s="713"/>
      <c r="M29" s="713"/>
      <c r="N29" s="713"/>
      <c r="O29" s="713"/>
      <c r="P29" s="713"/>
      <c r="Q29" s="715"/>
      <c r="R29" s="715"/>
      <c r="S29" s="713"/>
      <c r="T29" s="713"/>
      <c r="U29" s="713"/>
      <c r="V29" s="713"/>
      <c r="W29" s="713"/>
      <c r="X29" s="713"/>
      <c r="Y29" s="713"/>
      <c r="Z29" s="713"/>
      <c r="AA29" s="713"/>
      <c r="AB29" s="748"/>
      <c r="AC29" s="713"/>
      <c r="AD29" s="713"/>
      <c r="AE29" s="748"/>
      <c r="AF29" s="713"/>
      <c r="AG29" s="713"/>
      <c r="AH29" s="748"/>
      <c r="AI29" s="713"/>
      <c r="AJ29" s="713"/>
      <c r="AK29" s="713"/>
      <c r="AL29" s="713"/>
      <c r="AM29" s="713"/>
      <c r="AN29" s="713"/>
      <c r="AO29" s="713"/>
      <c r="AP29" s="713"/>
      <c r="AQ29" s="713"/>
      <c r="AR29" s="713" t="s">
        <v>823</v>
      </c>
      <c r="AS29" s="713"/>
      <c r="AT29" s="747"/>
      <c r="AU29" s="713" t="s">
        <v>823</v>
      </c>
      <c r="AV29" s="713"/>
      <c r="AW29" s="747"/>
      <c r="AX29" s="713" t="s">
        <v>823</v>
      </c>
      <c r="AY29" s="713"/>
      <c r="AZ29" s="747"/>
      <c r="BA29" s="713" t="s">
        <v>823</v>
      </c>
      <c r="BB29" s="713"/>
      <c r="BC29" s="747"/>
      <c r="BD29" s="713" t="s">
        <v>823</v>
      </c>
      <c r="BE29" s="713"/>
      <c r="BF29" s="747"/>
      <c r="BG29" s="715" t="s">
        <v>823</v>
      </c>
      <c r="BH29" s="715"/>
      <c r="BI29" s="747"/>
      <c r="BJ29" s="713" t="s">
        <v>823</v>
      </c>
      <c r="BK29" s="713"/>
      <c r="BL29" s="747"/>
      <c r="BM29" s="713" t="s">
        <v>823</v>
      </c>
      <c r="BN29" s="713"/>
      <c r="BO29" s="747"/>
      <c r="BP29" s="713" t="s">
        <v>823</v>
      </c>
      <c r="BQ29" s="713"/>
      <c r="BR29" s="747"/>
      <c r="BS29" s="713" t="s">
        <v>823</v>
      </c>
      <c r="BT29" s="713"/>
      <c r="BU29" s="747"/>
      <c r="BV29" s="713" t="s">
        <v>823</v>
      </c>
      <c r="BW29" s="713"/>
      <c r="BX29" s="713"/>
      <c r="BY29" s="713"/>
      <c r="BZ29" s="713"/>
      <c r="CA29" s="713" t="s">
        <v>823</v>
      </c>
      <c r="CB29" s="713"/>
      <c r="CC29" s="747"/>
      <c r="CD29" s="713" t="s">
        <v>823</v>
      </c>
      <c r="CE29" s="713"/>
      <c r="CF29" s="694"/>
      <c r="CG29" s="713" t="s">
        <v>823</v>
      </c>
      <c r="CH29" s="713"/>
      <c r="CI29" s="694"/>
      <c r="CJ29" s="713" t="s">
        <v>823</v>
      </c>
      <c r="CK29" s="713"/>
      <c r="CL29" s="694"/>
      <c r="CM29" s="713" t="s">
        <v>823</v>
      </c>
      <c r="CN29" s="713"/>
      <c r="CO29" s="694"/>
      <c r="CP29" s="715" t="s">
        <v>823</v>
      </c>
      <c r="CQ29" s="715"/>
      <c r="CR29" s="694"/>
      <c r="CS29" s="713" t="s">
        <v>823</v>
      </c>
      <c r="CT29" s="713"/>
      <c r="CU29" s="694"/>
      <c r="CV29" s="713" t="s">
        <v>823</v>
      </c>
      <c r="CW29" s="713"/>
      <c r="CX29" s="747"/>
      <c r="CY29" s="713" t="s">
        <v>823</v>
      </c>
      <c r="CZ29" s="713"/>
      <c r="DA29" s="694"/>
      <c r="DB29" s="711" t="s">
        <v>823</v>
      </c>
      <c r="DC29" s="712"/>
      <c r="DD29" s="694"/>
      <c r="DE29" s="713" t="s">
        <v>823</v>
      </c>
      <c r="DF29" s="713"/>
      <c r="DH29" s="738" t="s">
        <v>1161</v>
      </c>
      <c r="DI29" s="120"/>
      <c r="DJ29" s="116">
        <v>1</v>
      </c>
    </row>
    <row r="30" spans="1:116" s="691" customFormat="1" ht="18" customHeight="1" x14ac:dyDescent="0.25">
      <c r="B30" s="780" t="s">
        <v>1162</v>
      </c>
      <c r="C30" s="780"/>
      <c r="D30" s="694"/>
      <c r="E30" s="695" t="s">
        <v>1163</v>
      </c>
      <c r="F30" s="695"/>
      <c r="G30" s="694"/>
      <c r="H30" s="696" t="s">
        <v>1164</v>
      </c>
      <c r="I30" s="696"/>
      <c r="J30" s="694"/>
      <c r="K30" s="697" t="s">
        <v>1165</v>
      </c>
      <c r="L30" s="697"/>
      <c r="M30" s="694"/>
      <c r="N30" s="698" t="s">
        <v>1166</v>
      </c>
      <c r="O30" s="698"/>
      <c r="P30" s="694"/>
      <c r="Q30" s="699" t="s">
        <v>1167</v>
      </c>
      <c r="R30" s="699"/>
      <c r="S30" s="716"/>
      <c r="T30" s="701" t="s">
        <v>1168</v>
      </c>
      <c r="U30" s="701"/>
      <c r="V30" s="716"/>
      <c r="W30" s="702" t="s">
        <v>1169</v>
      </c>
      <c r="X30" s="702"/>
      <c r="Y30" s="716"/>
      <c r="Z30" s="703" t="s">
        <v>1170</v>
      </c>
      <c r="AA30" s="703"/>
      <c r="AB30" s="704"/>
      <c r="AC30" s="705" t="s">
        <v>1171</v>
      </c>
      <c r="AD30" s="705"/>
      <c r="AE30" s="704"/>
      <c r="AF30" s="706" t="s">
        <v>1172</v>
      </c>
      <c r="AG30" s="706"/>
      <c r="AH30" s="748"/>
      <c r="AI30" s="713"/>
      <c r="AJ30" s="713"/>
      <c r="AK30" s="713"/>
      <c r="AL30" s="713"/>
      <c r="AM30" s="713"/>
      <c r="AN30" s="713"/>
      <c r="AO30" s="713"/>
      <c r="AP30" s="713"/>
      <c r="AQ30" s="713"/>
      <c r="AR30" s="781" t="s">
        <v>1173</v>
      </c>
      <c r="AS30" s="781"/>
      <c r="AT30" s="747"/>
      <c r="AU30" s="695" t="s">
        <v>1174</v>
      </c>
      <c r="AV30" s="695"/>
      <c r="AW30" s="694"/>
      <c r="AX30" s="696" t="s">
        <v>1175</v>
      </c>
      <c r="AY30" s="696"/>
      <c r="AZ30" s="694"/>
      <c r="BA30" s="697" t="s">
        <v>1176</v>
      </c>
      <c r="BB30" s="697"/>
      <c r="BC30" s="694"/>
      <c r="BD30" s="698" t="s">
        <v>1177</v>
      </c>
      <c r="BE30" s="698"/>
      <c r="BF30" s="694"/>
      <c r="BG30" s="699" t="s">
        <v>1178</v>
      </c>
      <c r="BH30" s="699"/>
      <c r="BI30" s="694"/>
      <c r="BJ30" s="701" t="s">
        <v>1179</v>
      </c>
      <c r="BK30" s="701"/>
      <c r="BL30" s="694"/>
      <c r="BM30" s="702" t="s">
        <v>1180</v>
      </c>
      <c r="BN30" s="702"/>
      <c r="BO30" s="694"/>
      <c r="BP30" s="703" t="s">
        <v>1181</v>
      </c>
      <c r="BQ30" s="703"/>
      <c r="BR30" s="694"/>
      <c r="BS30" s="705" t="s">
        <v>1182</v>
      </c>
      <c r="BT30" s="705"/>
      <c r="BU30" s="694"/>
      <c r="BV30" s="706" t="s">
        <v>1183</v>
      </c>
      <c r="BW30" s="706"/>
      <c r="BX30" s="713"/>
      <c r="BY30" s="713"/>
      <c r="BZ30" s="713"/>
      <c r="CA30" s="781" t="s">
        <v>1184</v>
      </c>
      <c r="CB30" s="781"/>
      <c r="CC30" s="747"/>
      <c r="CD30" s="695" t="s">
        <v>1185</v>
      </c>
      <c r="CE30" s="695"/>
      <c r="CF30" s="694"/>
      <c r="CG30" s="696" t="s">
        <v>1186</v>
      </c>
      <c r="CH30" s="696"/>
      <c r="CI30" s="694"/>
      <c r="CJ30" s="697" t="s">
        <v>1187</v>
      </c>
      <c r="CK30" s="697"/>
      <c r="CL30" s="694"/>
      <c r="CM30" s="698" t="s">
        <v>1188</v>
      </c>
      <c r="CN30" s="698"/>
      <c r="CO30" s="694"/>
      <c r="CP30" s="699" t="s">
        <v>1189</v>
      </c>
      <c r="CQ30" s="699"/>
      <c r="CR30" s="694"/>
      <c r="CS30" s="701" t="s">
        <v>1190</v>
      </c>
      <c r="CT30" s="701"/>
      <c r="CU30" s="694"/>
      <c r="CV30" s="702" t="s">
        <v>1191</v>
      </c>
      <c r="CW30" s="702"/>
      <c r="CX30" s="747"/>
      <c r="CY30" s="703" t="s">
        <v>1192</v>
      </c>
      <c r="CZ30" s="703"/>
      <c r="DA30" s="694"/>
      <c r="DB30" s="705" t="s">
        <v>1193</v>
      </c>
      <c r="DC30" s="705"/>
      <c r="DD30" s="694"/>
      <c r="DE30" s="706" t="s">
        <v>1194</v>
      </c>
      <c r="DF30" s="706"/>
      <c r="DH30" s="741" t="s">
        <v>1049</v>
      </c>
      <c r="DI30" s="120"/>
      <c r="DJ30" s="116">
        <v>1</v>
      </c>
    </row>
    <row r="31" spans="1:116" s="691" customFormat="1" ht="18" customHeight="1" thickBot="1" x14ac:dyDescent="0.3">
      <c r="B31" s="713"/>
      <c r="C31" s="713"/>
      <c r="D31" s="694"/>
      <c r="E31" s="713"/>
      <c r="F31" s="713"/>
      <c r="G31" s="694"/>
      <c r="H31" s="713"/>
      <c r="I31" s="713"/>
      <c r="J31" s="713"/>
      <c r="K31" s="713"/>
      <c r="L31" s="713"/>
      <c r="M31" s="713"/>
      <c r="N31" s="713"/>
      <c r="O31" s="713"/>
      <c r="P31" s="713"/>
      <c r="Q31" s="715"/>
      <c r="R31" s="715"/>
      <c r="S31" s="713"/>
      <c r="T31" s="713"/>
      <c r="U31" s="713"/>
      <c r="V31" s="713"/>
      <c r="W31" s="713"/>
      <c r="X31" s="713"/>
      <c r="Y31" s="713"/>
      <c r="Z31" s="713"/>
      <c r="AA31" s="713"/>
      <c r="AB31" s="748"/>
      <c r="AC31" s="713"/>
      <c r="AD31" s="713"/>
      <c r="AE31" s="748"/>
      <c r="AF31" s="713"/>
      <c r="AG31" s="713"/>
      <c r="AH31" s="748"/>
      <c r="AI31" s="713"/>
      <c r="AJ31" s="713"/>
      <c r="AK31" s="713"/>
      <c r="AL31" s="713"/>
      <c r="AM31" s="713"/>
      <c r="AN31" s="713"/>
      <c r="AO31" s="713"/>
      <c r="AP31" s="713"/>
      <c r="AQ31" s="713"/>
      <c r="AR31" s="713" t="s">
        <v>823</v>
      </c>
      <c r="AS31" s="713"/>
      <c r="AT31" s="747"/>
      <c r="AU31" s="711" t="s">
        <v>823</v>
      </c>
      <c r="AV31" s="712"/>
      <c r="AW31" s="694"/>
      <c r="AX31" s="711" t="s">
        <v>823</v>
      </c>
      <c r="AY31" s="712"/>
      <c r="AZ31" s="694"/>
      <c r="BA31" s="713" t="s">
        <v>823</v>
      </c>
      <c r="BB31" s="713"/>
      <c r="BC31" s="694"/>
      <c r="BD31" s="711" t="s">
        <v>823</v>
      </c>
      <c r="BE31" s="712"/>
      <c r="BF31" s="694"/>
      <c r="BG31" s="711" t="s">
        <v>823</v>
      </c>
      <c r="BH31" s="712"/>
      <c r="BI31" s="694"/>
      <c r="BJ31" s="711" t="s">
        <v>823</v>
      </c>
      <c r="BK31" s="712"/>
      <c r="BL31" s="694"/>
      <c r="BM31" s="713" t="s">
        <v>823</v>
      </c>
      <c r="BN31" s="713"/>
      <c r="BO31" s="694"/>
      <c r="BP31" s="713" t="s">
        <v>823</v>
      </c>
      <c r="BQ31" s="713"/>
      <c r="BR31" s="694"/>
      <c r="BS31" s="713" t="s">
        <v>823</v>
      </c>
      <c r="BT31" s="713"/>
      <c r="BU31" s="694"/>
      <c r="BV31" s="711" t="s">
        <v>823</v>
      </c>
      <c r="BW31" s="712"/>
      <c r="BX31" s="713"/>
      <c r="BY31" s="713"/>
      <c r="BZ31" s="713"/>
      <c r="CA31" s="713" t="s">
        <v>823</v>
      </c>
      <c r="CB31" s="713"/>
      <c r="CC31" s="747"/>
      <c r="CD31" s="713" t="s">
        <v>823</v>
      </c>
      <c r="CE31" s="713"/>
      <c r="CF31" s="694"/>
      <c r="CG31" s="713" t="s">
        <v>823</v>
      </c>
      <c r="CH31" s="713"/>
      <c r="CI31" s="694"/>
      <c r="CJ31" s="713" t="s">
        <v>823</v>
      </c>
      <c r="CK31" s="713"/>
      <c r="CL31" s="694"/>
      <c r="CM31" s="713" t="s">
        <v>823</v>
      </c>
      <c r="CN31" s="713"/>
      <c r="CO31" s="694"/>
      <c r="CP31" s="715" t="s">
        <v>823</v>
      </c>
      <c r="CQ31" s="715"/>
      <c r="CR31" s="694"/>
      <c r="CS31" s="713" t="s">
        <v>823</v>
      </c>
      <c r="CT31" s="713"/>
      <c r="CU31" s="694"/>
      <c r="CV31" s="713" t="s">
        <v>823</v>
      </c>
      <c r="CW31" s="713"/>
      <c r="CX31" s="747"/>
      <c r="CY31" s="713" t="s">
        <v>823</v>
      </c>
      <c r="CZ31" s="713"/>
      <c r="DA31" s="694"/>
      <c r="DB31" s="711" t="s">
        <v>823</v>
      </c>
      <c r="DC31" s="712"/>
      <c r="DD31" s="694"/>
      <c r="DE31" s="713" t="s">
        <v>823</v>
      </c>
      <c r="DF31" s="713"/>
      <c r="DH31" s="730" t="s">
        <v>1075</v>
      </c>
      <c r="DI31" s="120"/>
      <c r="DJ31" s="116">
        <v>1</v>
      </c>
    </row>
    <row r="32" spans="1:116" s="691" customFormat="1" ht="18" customHeight="1" x14ac:dyDescent="0.25">
      <c r="B32" s="782" t="s">
        <v>1195</v>
      </c>
      <c r="C32" s="782"/>
      <c r="D32" s="694"/>
      <c r="E32" s="695" t="s">
        <v>1196</v>
      </c>
      <c r="F32" s="695"/>
      <c r="G32" s="694"/>
      <c r="H32" s="696" t="s">
        <v>1197</v>
      </c>
      <c r="I32" s="696"/>
      <c r="J32" s="694"/>
      <c r="K32" s="697" t="s">
        <v>1198</v>
      </c>
      <c r="L32" s="697"/>
      <c r="M32" s="694"/>
      <c r="N32" s="698" t="s">
        <v>1199</v>
      </c>
      <c r="O32" s="698"/>
      <c r="P32" s="694"/>
      <c r="Q32" s="699" t="s">
        <v>1200</v>
      </c>
      <c r="R32" s="699"/>
      <c r="S32" s="716"/>
      <c r="T32" s="701" t="s">
        <v>1201</v>
      </c>
      <c r="U32" s="701"/>
      <c r="V32" s="716"/>
      <c r="W32" s="702" t="s">
        <v>1202</v>
      </c>
      <c r="X32" s="702"/>
      <c r="Y32" s="716"/>
      <c r="Z32" s="703" t="s">
        <v>1203</v>
      </c>
      <c r="AA32" s="703"/>
      <c r="AB32" s="704"/>
      <c r="AC32" s="705" t="s">
        <v>1204</v>
      </c>
      <c r="AD32" s="705"/>
      <c r="AE32" s="704"/>
      <c r="AF32" s="706" t="s">
        <v>1205</v>
      </c>
      <c r="AG32" s="706"/>
      <c r="AH32" s="748"/>
      <c r="AI32" s="713"/>
      <c r="AJ32" s="713"/>
      <c r="AK32" s="713"/>
      <c r="AL32" s="713"/>
      <c r="AM32" s="713"/>
      <c r="AN32" s="713"/>
      <c r="AO32" s="713"/>
      <c r="AP32" s="713"/>
      <c r="AQ32" s="713"/>
      <c r="AR32" s="783" t="s">
        <v>1206</v>
      </c>
      <c r="AS32" s="783"/>
      <c r="AT32" s="747"/>
      <c r="AU32" s="695" t="s">
        <v>1207</v>
      </c>
      <c r="AV32" s="695"/>
      <c r="AW32" s="694"/>
      <c r="AX32" s="696" t="s">
        <v>1208</v>
      </c>
      <c r="AY32" s="696"/>
      <c r="AZ32" s="694"/>
      <c r="BA32" s="697" t="s">
        <v>1209</v>
      </c>
      <c r="BB32" s="697"/>
      <c r="BC32" s="694"/>
      <c r="BD32" s="698" t="s">
        <v>1210</v>
      </c>
      <c r="BE32" s="698"/>
      <c r="BF32" s="694"/>
      <c r="BG32" s="699" t="s">
        <v>1211</v>
      </c>
      <c r="BH32" s="699"/>
      <c r="BI32" s="694"/>
      <c r="BJ32" s="701" t="s">
        <v>1212</v>
      </c>
      <c r="BK32" s="701"/>
      <c r="BL32" s="694"/>
      <c r="BM32" s="702" t="s">
        <v>1213</v>
      </c>
      <c r="BN32" s="702"/>
      <c r="BO32" s="694"/>
      <c r="BP32" s="703" t="s">
        <v>1214</v>
      </c>
      <c r="BQ32" s="703"/>
      <c r="BR32" s="694"/>
      <c r="BS32" s="705" t="s">
        <v>1215</v>
      </c>
      <c r="BT32" s="705"/>
      <c r="BU32" s="694"/>
      <c r="BV32" s="706" t="s">
        <v>1216</v>
      </c>
      <c r="BW32" s="706"/>
      <c r="BX32" s="713"/>
      <c r="BY32" s="713"/>
      <c r="BZ32" s="713"/>
      <c r="CA32" s="783" t="s">
        <v>1217</v>
      </c>
      <c r="CB32" s="783"/>
      <c r="CC32" s="747"/>
      <c r="CD32" s="695" t="s">
        <v>1218</v>
      </c>
      <c r="CE32" s="695"/>
      <c r="CF32" s="694"/>
      <c r="CG32" s="696" t="s">
        <v>1219</v>
      </c>
      <c r="CH32" s="696"/>
      <c r="CI32" s="694"/>
      <c r="CJ32" s="697" t="s">
        <v>1220</v>
      </c>
      <c r="CK32" s="697"/>
      <c r="CL32" s="694"/>
      <c r="CM32" s="698" t="s">
        <v>1221</v>
      </c>
      <c r="CN32" s="698"/>
      <c r="CO32" s="694"/>
      <c r="CP32" s="699" t="s">
        <v>1222</v>
      </c>
      <c r="CQ32" s="699"/>
      <c r="CR32" s="694"/>
      <c r="CS32" s="701" t="s">
        <v>1223</v>
      </c>
      <c r="CT32" s="701"/>
      <c r="CU32" s="694"/>
      <c r="CV32" s="702" t="s">
        <v>1224</v>
      </c>
      <c r="CW32" s="702"/>
      <c r="CX32" s="747"/>
      <c r="CY32" s="703" t="s">
        <v>1225</v>
      </c>
      <c r="CZ32" s="703"/>
      <c r="DA32" s="694"/>
      <c r="DB32" s="705" t="s">
        <v>1226</v>
      </c>
      <c r="DC32" s="705"/>
      <c r="DD32" s="694"/>
      <c r="DE32" s="706" t="s">
        <v>1227</v>
      </c>
      <c r="DF32" s="706"/>
      <c r="DH32" s="737" t="s">
        <v>1228</v>
      </c>
      <c r="DI32" s="120"/>
      <c r="DJ32" s="116">
        <v>1</v>
      </c>
    </row>
    <row r="33" spans="1:114" s="691" customFormat="1" ht="18" customHeight="1" thickBot="1" x14ac:dyDescent="0.3">
      <c r="B33" s="713"/>
      <c r="C33" s="713"/>
      <c r="D33" s="694"/>
      <c r="E33" s="713"/>
      <c r="F33" s="713"/>
      <c r="G33" s="694"/>
      <c r="H33" s="713"/>
      <c r="I33" s="713"/>
      <c r="J33" s="713"/>
      <c r="K33" s="713"/>
      <c r="L33" s="713"/>
      <c r="M33" s="713"/>
      <c r="N33" s="713"/>
      <c r="O33" s="713"/>
      <c r="P33" s="713"/>
      <c r="Q33" s="715"/>
      <c r="R33" s="715"/>
      <c r="S33" s="713"/>
      <c r="T33" s="713"/>
      <c r="U33" s="713"/>
      <c r="V33" s="713"/>
      <c r="W33" s="713"/>
      <c r="X33" s="713"/>
      <c r="Y33" s="713"/>
      <c r="Z33" s="713"/>
      <c r="AA33" s="713"/>
      <c r="AB33" s="748"/>
      <c r="AC33" s="713"/>
      <c r="AD33" s="713"/>
      <c r="AE33" s="748"/>
      <c r="AF33" s="713"/>
      <c r="AG33" s="713"/>
      <c r="AH33" s="748"/>
      <c r="AI33" s="713"/>
      <c r="AJ33" s="713"/>
      <c r="AK33" s="713"/>
      <c r="AL33" s="713"/>
      <c r="AM33" s="713"/>
      <c r="AN33" s="713"/>
      <c r="AO33" s="713"/>
      <c r="AP33" s="713"/>
      <c r="AQ33" s="713"/>
      <c r="AR33" s="713" t="s">
        <v>823</v>
      </c>
      <c r="AS33" s="713"/>
      <c r="AT33" s="747"/>
      <c r="AU33" s="711" t="s">
        <v>823</v>
      </c>
      <c r="AV33" s="712"/>
      <c r="AW33" s="694"/>
      <c r="AX33" s="711" t="s">
        <v>823</v>
      </c>
      <c r="AY33" s="712"/>
      <c r="AZ33" s="694"/>
      <c r="BA33" s="713" t="s">
        <v>823</v>
      </c>
      <c r="BB33" s="713"/>
      <c r="BC33" s="694"/>
      <c r="BD33" s="711" t="s">
        <v>823</v>
      </c>
      <c r="BE33" s="712"/>
      <c r="BF33" s="694"/>
      <c r="BG33" s="711" t="s">
        <v>823</v>
      </c>
      <c r="BH33" s="712"/>
      <c r="BI33" s="694"/>
      <c r="BJ33" s="711" t="s">
        <v>823</v>
      </c>
      <c r="BK33" s="712"/>
      <c r="BL33" s="694"/>
      <c r="BM33" s="713" t="s">
        <v>823</v>
      </c>
      <c r="BN33" s="713"/>
      <c r="BO33" s="694"/>
      <c r="BP33" s="713" t="s">
        <v>823</v>
      </c>
      <c r="BQ33" s="713"/>
      <c r="BR33" s="694"/>
      <c r="BS33" s="713" t="s">
        <v>823</v>
      </c>
      <c r="BT33" s="713"/>
      <c r="BU33" s="694"/>
      <c r="BV33" s="711" t="s">
        <v>823</v>
      </c>
      <c r="BW33" s="712"/>
      <c r="BX33" s="713"/>
      <c r="BY33" s="713"/>
      <c r="BZ33" s="713"/>
      <c r="CA33" s="713" t="s">
        <v>823</v>
      </c>
      <c r="CB33" s="713"/>
      <c r="CC33" s="747"/>
      <c r="CD33" s="713" t="s">
        <v>823</v>
      </c>
      <c r="CE33" s="713"/>
      <c r="CF33" s="694"/>
      <c r="CG33" s="713" t="s">
        <v>823</v>
      </c>
      <c r="CH33" s="713"/>
      <c r="CI33" s="694"/>
      <c r="CJ33" s="713" t="s">
        <v>823</v>
      </c>
      <c r="CK33" s="713"/>
      <c r="CL33" s="694"/>
      <c r="CM33" s="713" t="s">
        <v>823</v>
      </c>
      <c r="CN33" s="713"/>
      <c r="CO33" s="694"/>
      <c r="CP33" s="715" t="s">
        <v>823</v>
      </c>
      <c r="CQ33" s="715"/>
      <c r="CR33" s="694"/>
      <c r="CS33" s="713" t="s">
        <v>823</v>
      </c>
      <c r="CT33" s="713"/>
      <c r="CU33" s="694"/>
      <c r="CV33" s="713" t="s">
        <v>823</v>
      </c>
      <c r="CW33" s="713"/>
      <c r="CX33" s="747"/>
      <c r="CY33" s="713" t="s">
        <v>823</v>
      </c>
      <c r="CZ33" s="713"/>
      <c r="DA33" s="694"/>
      <c r="DB33" s="711" t="s">
        <v>823</v>
      </c>
      <c r="DC33" s="712"/>
      <c r="DD33" s="694"/>
      <c r="DE33" s="713" t="s">
        <v>823</v>
      </c>
      <c r="DF33" s="713"/>
      <c r="DH33" s="758" t="s">
        <v>1088</v>
      </c>
      <c r="DI33" s="120"/>
      <c r="DJ33" s="116">
        <v>1</v>
      </c>
    </row>
    <row r="34" spans="1:114" s="691" customFormat="1" ht="18" customHeight="1" x14ac:dyDescent="0.25">
      <c r="B34" s="784" t="s">
        <v>1229</v>
      </c>
      <c r="C34" s="784"/>
      <c r="D34" s="694"/>
      <c r="E34" s="695" t="s">
        <v>1230</v>
      </c>
      <c r="F34" s="695"/>
      <c r="G34" s="694"/>
      <c r="H34" s="696" t="s">
        <v>1231</v>
      </c>
      <c r="I34" s="696"/>
      <c r="J34" s="694"/>
      <c r="K34" s="697" t="s">
        <v>1232</v>
      </c>
      <c r="L34" s="697"/>
      <c r="M34" s="694"/>
      <c r="N34" s="698" t="s">
        <v>1233</v>
      </c>
      <c r="O34" s="698"/>
      <c r="P34" s="694"/>
      <c r="Q34" s="699" t="s">
        <v>1234</v>
      </c>
      <c r="R34" s="699"/>
      <c r="S34" s="716"/>
      <c r="T34" s="701" t="s">
        <v>1235</v>
      </c>
      <c r="U34" s="701"/>
      <c r="V34" s="716"/>
      <c r="W34" s="702" t="s">
        <v>1236</v>
      </c>
      <c r="X34" s="702"/>
      <c r="Y34" s="716"/>
      <c r="Z34" s="703" t="s">
        <v>1237</v>
      </c>
      <c r="AA34" s="703"/>
      <c r="AB34" s="704"/>
      <c r="AC34" s="705" t="s">
        <v>1238</v>
      </c>
      <c r="AD34" s="705"/>
      <c r="AE34" s="704"/>
      <c r="AF34" s="706" t="s">
        <v>1239</v>
      </c>
      <c r="AG34" s="706"/>
      <c r="AH34" s="748"/>
      <c r="AI34" s="713"/>
      <c r="AJ34" s="713"/>
      <c r="AK34" s="713"/>
      <c r="AL34" s="713"/>
      <c r="AM34" s="713"/>
      <c r="AN34" s="713"/>
      <c r="AO34" s="713"/>
      <c r="AP34" s="713"/>
      <c r="AQ34" s="713"/>
      <c r="AR34" s="785" t="s">
        <v>1240</v>
      </c>
      <c r="AS34" s="785"/>
      <c r="AT34" s="747"/>
      <c r="AU34" s="695" t="s">
        <v>1241</v>
      </c>
      <c r="AV34" s="695"/>
      <c r="AW34" s="694"/>
      <c r="AX34" s="696" t="s">
        <v>1242</v>
      </c>
      <c r="AY34" s="696"/>
      <c r="AZ34" s="694"/>
      <c r="BA34" s="697" t="s">
        <v>1243</v>
      </c>
      <c r="BB34" s="697"/>
      <c r="BC34" s="694"/>
      <c r="BD34" s="698" t="s">
        <v>1244</v>
      </c>
      <c r="BE34" s="698"/>
      <c r="BF34" s="694"/>
      <c r="BG34" s="699" t="s">
        <v>1245</v>
      </c>
      <c r="BH34" s="699"/>
      <c r="BI34" s="694"/>
      <c r="BJ34" s="701" t="s">
        <v>1246</v>
      </c>
      <c r="BK34" s="701"/>
      <c r="BL34" s="694"/>
      <c r="BM34" s="702" t="s">
        <v>1247</v>
      </c>
      <c r="BN34" s="702"/>
      <c r="BO34" s="694"/>
      <c r="BP34" s="703" t="s">
        <v>1248</v>
      </c>
      <c r="BQ34" s="703"/>
      <c r="BR34" s="694"/>
      <c r="BS34" s="705" t="s">
        <v>1249</v>
      </c>
      <c r="BT34" s="705"/>
      <c r="BU34" s="694"/>
      <c r="BV34" s="706" t="s">
        <v>1250</v>
      </c>
      <c r="BW34" s="706"/>
      <c r="BX34" s="713"/>
      <c r="BY34" s="713"/>
      <c r="BZ34" s="713"/>
      <c r="CA34" s="785" t="s">
        <v>1251</v>
      </c>
      <c r="CB34" s="785"/>
      <c r="CC34" s="747"/>
      <c r="CD34" s="695" t="s">
        <v>1252</v>
      </c>
      <c r="CE34" s="695"/>
      <c r="CF34" s="694"/>
      <c r="CG34" s="696" t="s">
        <v>1253</v>
      </c>
      <c r="CH34" s="696"/>
      <c r="CI34" s="694"/>
      <c r="CJ34" s="697" t="s">
        <v>1254</v>
      </c>
      <c r="CK34" s="697"/>
      <c r="CL34" s="694"/>
      <c r="CM34" s="698" t="s">
        <v>1255</v>
      </c>
      <c r="CN34" s="698"/>
      <c r="CO34" s="694"/>
      <c r="CP34" s="699" t="s">
        <v>1256</v>
      </c>
      <c r="CQ34" s="699"/>
      <c r="CR34" s="694"/>
      <c r="CS34" s="701" t="s">
        <v>1257</v>
      </c>
      <c r="CT34" s="701"/>
      <c r="CU34" s="694"/>
      <c r="CV34" s="702" t="s">
        <v>1258</v>
      </c>
      <c r="CW34" s="702"/>
      <c r="CX34" s="747"/>
      <c r="CY34" s="703" t="s">
        <v>1259</v>
      </c>
      <c r="CZ34" s="703"/>
      <c r="DA34" s="694"/>
      <c r="DB34" s="705" t="s">
        <v>1260</v>
      </c>
      <c r="DC34" s="705"/>
      <c r="DD34" s="694"/>
      <c r="DE34" s="706" t="s">
        <v>1261</v>
      </c>
      <c r="DF34" s="706"/>
      <c r="DH34" s="120"/>
      <c r="DI34" s="120"/>
      <c r="DJ34" s="116">
        <v>1</v>
      </c>
    </row>
    <row r="35" spans="1:114" s="691" customFormat="1" ht="18" customHeight="1" thickBot="1" x14ac:dyDescent="0.3">
      <c r="A35" s="120"/>
      <c r="B35" s="713"/>
      <c r="C35" s="713"/>
      <c r="D35" s="694"/>
      <c r="E35" s="713"/>
      <c r="F35" s="713"/>
      <c r="G35" s="713"/>
      <c r="H35" s="713"/>
      <c r="I35" s="713"/>
      <c r="J35" s="713"/>
      <c r="K35" s="713"/>
      <c r="L35" s="713"/>
      <c r="M35" s="713"/>
      <c r="N35" s="713"/>
      <c r="O35" s="713"/>
      <c r="P35" s="713"/>
      <c r="Q35" s="715"/>
      <c r="R35" s="715"/>
      <c r="S35" s="713"/>
      <c r="T35" s="713"/>
      <c r="U35" s="713"/>
      <c r="V35" s="713"/>
      <c r="W35" s="713"/>
      <c r="X35" s="713"/>
      <c r="Y35" s="713"/>
      <c r="Z35" s="713"/>
      <c r="AA35" s="713"/>
      <c r="AB35" s="748"/>
      <c r="AC35" s="713"/>
      <c r="AD35" s="713"/>
      <c r="AE35" s="748"/>
      <c r="AF35" s="713"/>
      <c r="AG35" s="713"/>
      <c r="AH35" s="748"/>
      <c r="AI35" s="713"/>
      <c r="AJ35" s="713"/>
      <c r="AK35" s="713"/>
      <c r="AL35" s="713"/>
      <c r="AM35" s="713"/>
      <c r="AN35" s="713"/>
      <c r="AO35" s="713"/>
      <c r="AP35" s="713"/>
      <c r="AQ35" s="713"/>
      <c r="AR35" s="713" t="s">
        <v>823</v>
      </c>
      <c r="AS35" s="713"/>
      <c r="AT35" s="747"/>
      <c r="AU35" s="711" t="s">
        <v>823</v>
      </c>
      <c r="AV35" s="712"/>
      <c r="AW35" s="694"/>
      <c r="AX35" s="711" t="s">
        <v>823</v>
      </c>
      <c r="AY35" s="712"/>
      <c r="AZ35" s="694"/>
      <c r="BA35" s="713" t="s">
        <v>823</v>
      </c>
      <c r="BB35" s="713"/>
      <c r="BC35" s="694"/>
      <c r="BD35" s="711" t="s">
        <v>823</v>
      </c>
      <c r="BE35" s="712"/>
      <c r="BF35" s="694"/>
      <c r="BG35" s="711" t="s">
        <v>823</v>
      </c>
      <c r="BH35" s="712"/>
      <c r="BI35" s="694"/>
      <c r="BJ35" s="711" t="s">
        <v>823</v>
      </c>
      <c r="BK35" s="712"/>
      <c r="BL35" s="694"/>
      <c r="BM35" s="713" t="s">
        <v>823</v>
      </c>
      <c r="BN35" s="713"/>
      <c r="BO35" s="694"/>
      <c r="BP35" s="713" t="s">
        <v>823</v>
      </c>
      <c r="BQ35" s="713"/>
      <c r="BR35" s="694"/>
      <c r="BS35" s="713" t="s">
        <v>823</v>
      </c>
      <c r="BT35" s="713"/>
      <c r="BU35" s="694"/>
      <c r="BV35" s="711" t="s">
        <v>823</v>
      </c>
      <c r="BW35" s="712"/>
      <c r="BX35" s="713"/>
      <c r="BY35" s="713"/>
      <c r="BZ35" s="713"/>
      <c r="CA35" s="713" t="s">
        <v>823</v>
      </c>
      <c r="CB35" s="713"/>
      <c r="CC35" s="747"/>
      <c r="CD35" s="713" t="s">
        <v>823</v>
      </c>
      <c r="CE35" s="713"/>
      <c r="CF35" s="694"/>
      <c r="CG35" s="713" t="s">
        <v>823</v>
      </c>
      <c r="CH35" s="713"/>
      <c r="CI35" s="694"/>
      <c r="CJ35" s="713" t="s">
        <v>823</v>
      </c>
      <c r="CK35" s="713"/>
      <c r="CL35" s="694"/>
      <c r="CM35" s="713" t="s">
        <v>823</v>
      </c>
      <c r="CN35" s="713"/>
      <c r="CO35" s="694"/>
      <c r="CP35" s="715" t="s">
        <v>823</v>
      </c>
      <c r="CQ35" s="715"/>
      <c r="CR35" s="694"/>
      <c r="CS35" s="713" t="s">
        <v>823</v>
      </c>
      <c r="CT35" s="713"/>
      <c r="CU35" s="694"/>
      <c r="CV35" s="713" t="s">
        <v>823</v>
      </c>
      <c r="CW35" s="713"/>
      <c r="CX35" s="747"/>
      <c r="CY35" s="713" t="s">
        <v>823</v>
      </c>
      <c r="CZ35" s="713"/>
      <c r="DA35" s="694"/>
      <c r="DB35" s="711" t="s">
        <v>823</v>
      </c>
      <c r="DC35" s="712"/>
      <c r="DD35" s="694"/>
      <c r="DE35" s="713" t="s">
        <v>823</v>
      </c>
      <c r="DF35" s="713"/>
      <c r="DH35" s="120"/>
      <c r="DI35" s="120"/>
      <c r="DJ35" s="116">
        <v>1</v>
      </c>
    </row>
    <row r="36" spans="1:114" s="691" customFormat="1" ht="18" customHeight="1" x14ac:dyDescent="0.25">
      <c r="A36" s="120"/>
      <c r="B36" s="786" t="s">
        <v>1262</v>
      </c>
      <c r="C36" s="786"/>
      <c r="D36" s="694"/>
      <c r="E36" s="695" t="s">
        <v>1263</v>
      </c>
      <c r="F36" s="695"/>
      <c r="G36" s="694"/>
      <c r="H36" s="696" t="s">
        <v>1264</v>
      </c>
      <c r="I36" s="696"/>
      <c r="J36" s="694"/>
      <c r="K36" s="697" t="s">
        <v>1265</v>
      </c>
      <c r="L36" s="697"/>
      <c r="M36" s="694"/>
      <c r="N36" s="698" t="s">
        <v>1266</v>
      </c>
      <c r="O36" s="698"/>
      <c r="P36" s="694"/>
      <c r="Q36" s="699" t="s">
        <v>1267</v>
      </c>
      <c r="R36" s="699"/>
      <c r="S36" s="716"/>
      <c r="T36" s="701" t="s">
        <v>1268</v>
      </c>
      <c r="U36" s="701"/>
      <c r="V36" s="716"/>
      <c r="W36" s="702" t="s">
        <v>1269</v>
      </c>
      <c r="X36" s="702"/>
      <c r="Y36" s="716"/>
      <c r="Z36" s="703" t="s">
        <v>1270</v>
      </c>
      <c r="AA36" s="703"/>
      <c r="AB36" s="704"/>
      <c r="AC36" s="705" t="s">
        <v>1271</v>
      </c>
      <c r="AD36" s="705"/>
      <c r="AE36" s="704"/>
      <c r="AF36" s="706" t="s">
        <v>1272</v>
      </c>
      <c r="AG36" s="706"/>
      <c r="AH36" s="748"/>
      <c r="AI36" s="713"/>
      <c r="AJ36" s="713"/>
      <c r="AK36" s="713"/>
      <c r="AL36" s="713"/>
      <c r="AM36" s="713"/>
      <c r="AN36" s="713"/>
      <c r="AO36" s="713"/>
      <c r="AP36" s="713"/>
      <c r="AQ36" s="713"/>
      <c r="AR36" s="787" t="s">
        <v>1273</v>
      </c>
      <c r="AS36" s="787"/>
      <c r="AT36" s="747"/>
      <c r="AU36" s="695" t="s">
        <v>1274</v>
      </c>
      <c r="AV36" s="695"/>
      <c r="AW36" s="694"/>
      <c r="AX36" s="696" t="s">
        <v>1275</v>
      </c>
      <c r="AY36" s="696"/>
      <c r="AZ36" s="694"/>
      <c r="BA36" s="697" t="s">
        <v>1276</v>
      </c>
      <c r="BB36" s="697"/>
      <c r="BC36" s="694"/>
      <c r="BD36" s="698" t="s">
        <v>1277</v>
      </c>
      <c r="BE36" s="698"/>
      <c r="BF36" s="694"/>
      <c r="BG36" s="699" t="s">
        <v>1278</v>
      </c>
      <c r="BH36" s="699"/>
      <c r="BI36" s="694"/>
      <c r="BJ36" s="701" t="s">
        <v>1279</v>
      </c>
      <c r="BK36" s="701"/>
      <c r="BL36" s="694"/>
      <c r="BM36" s="702" t="s">
        <v>1280</v>
      </c>
      <c r="BN36" s="702"/>
      <c r="BO36" s="694"/>
      <c r="BP36" s="703" t="s">
        <v>1281</v>
      </c>
      <c r="BQ36" s="703"/>
      <c r="BR36" s="694"/>
      <c r="BS36" s="705" t="s">
        <v>1282</v>
      </c>
      <c r="BT36" s="705"/>
      <c r="BU36" s="694"/>
      <c r="BV36" s="706" t="s">
        <v>1283</v>
      </c>
      <c r="BW36" s="706"/>
      <c r="BX36" s="713"/>
      <c r="BY36" s="713"/>
      <c r="BZ36" s="713"/>
      <c r="CA36" s="787" t="s">
        <v>1284</v>
      </c>
      <c r="CB36" s="787"/>
      <c r="CC36" s="747"/>
      <c r="CD36" s="695" t="s">
        <v>1285</v>
      </c>
      <c r="CE36" s="695"/>
      <c r="CF36" s="694"/>
      <c r="CG36" s="696" t="s">
        <v>1286</v>
      </c>
      <c r="CH36" s="696"/>
      <c r="CI36" s="694"/>
      <c r="CJ36" s="697" t="s">
        <v>1287</v>
      </c>
      <c r="CK36" s="697"/>
      <c r="CL36" s="694"/>
      <c r="CM36" s="698" t="s">
        <v>1288</v>
      </c>
      <c r="CN36" s="698"/>
      <c r="CO36" s="694"/>
      <c r="CP36" s="699" t="s">
        <v>1289</v>
      </c>
      <c r="CQ36" s="699"/>
      <c r="CR36" s="694"/>
      <c r="CS36" s="701" t="s">
        <v>1290</v>
      </c>
      <c r="CT36" s="701"/>
      <c r="CU36" s="694"/>
      <c r="CV36" s="702" t="s">
        <v>1291</v>
      </c>
      <c r="CW36" s="702"/>
      <c r="CX36" s="747"/>
      <c r="CY36" s="703" t="s">
        <v>1292</v>
      </c>
      <c r="CZ36" s="703"/>
      <c r="DA36" s="694"/>
      <c r="DB36" s="705" t="s">
        <v>1293</v>
      </c>
      <c r="DC36" s="705"/>
      <c r="DD36" s="694"/>
      <c r="DE36" s="706" t="s">
        <v>1283</v>
      </c>
      <c r="DF36" s="706"/>
      <c r="DH36" s="120"/>
      <c r="DI36" s="120"/>
      <c r="DJ36" s="116">
        <v>1</v>
      </c>
    </row>
    <row r="37" spans="1:114" s="691" customFormat="1" ht="18" customHeight="1" thickBot="1" x14ac:dyDescent="0.3">
      <c r="A37" s="120"/>
      <c r="B37" s="713"/>
      <c r="C37" s="713"/>
      <c r="D37" s="694"/>
      <c r="E37" s="713"/>
      <c r="F37" s="713"/>
      <c r="G37" s="713"/>
      <c r="H37" s="713"/>
      <c r="I37" s="713"/>
      <c r="J37" s="713"/>
      <c r="K37" s="713"/>
      <c r="L37" s="713"/>
      <c r="M37" s="713"/>
      <c r="N37" s="713"/>
      <c r="O37" s="713"/>
      <c r="P37" s="713"/>
      <c r="Q37" s="715"/>
      <c r="R37" s="715"/>
      <c r="S37" s="713"/>
      <c r="T37" s="713"/>
      <c r="U37" s="713"/>
      <c r="V37" s="713"/>
      <c r="W37" s="713"/>
      <c r="X37" s="713"/>
      <c r="Y37" s="713"/>
      <c r="Z37" s="713"/>
      <c r="AA37" s="713"/>
      <c r="AB37" s="748"/>
      <c r="AC37" s="713"/>
      <c r="AD37" s="713"/>
      <c r="AE37" s="748"/>
      <c r="AF37" s="713"/>
      <c r="AG37" s="713"/>
      <c r="AH37" s="748"/>
      <c r="AI37" s="713"/>
      <c r="AJ37" s="713"/>
      <c r="AK37" s="713"/>
      <c r="AL37" s="713"/>
      <c r="AM37" s="713"/>
      <c r="AN37" s="713"/>
      <c r="AO37" s="713"/>
      <c r="AP37" s="713"/>
      <c r="AQ37" s="713"/>
      <c r="AR37" s="713" t="s">
        <v>823</v>
      </c>
      <c r="AS37" s="713"/>
      <c r="AT37" s="747"/>
      <c r="AU37" s="711" t="s">
        <v>823</v>
      </c>
      <c r="AV37" s="712"/>
      <c r="AW37" s="694"/>
      <c r="AX37" s="711" t="s">
        <v>823</v>
      </c>
      <c r="AY37" s="712"/>
      <c r="AZ37" s="694"/>
      <c r="BA37" s="713" t="s">
        <v>823</v>
      </c>
      <c r="BB37" s="713"/>
      <c r="BC37" s="694"/>
      <c r="BD37" s="711" t="s">
        <v>823</v>
      </c>
      <c r="BE37" s="712"/>
      <c r="BF37" s="694"/>
      <c r="BG37" s="711" t="s">
        <v>823</v>
      </c>
      <c r="BH37" s="712"/>
      <c r="BI37" s="694"/>
      <c r="BJ37" s="711" t="s">
        <v>823</v>
      </c>
      <c r="BK37" s="712"/>
      <c r="BL37" s="694"/>
      <c r="BM37" s="713" t="s">
        <v>823</v>
      </c>
      <c r="BN37" s="713"/>
      <c r="BO37" s="694"/>
      <c r="BP37" s="713" t="s">
        <v>823</v>
      </c>
      <c r="BQ37" s="713"/>
      <c r="BR37" s="694"/>
      <c r="BS37" s="713" t="s">
        <v>823</v>
      </c>
      <c r="BT37" s="713"/>
      <c r="BU37" s="694"/>
      <c r="BV37" s="711" t="s">
        <v>823</v>
      </c>
      <c r="BW37" s="712"/>
      <c r="BX37" s="713"/>
      <c r="BY37" s="713"/>
      <c r="BZ37" s="713"/>
      <c r="CA37" s="713" t="s">
        <v>823</v>
      </c>
      <c r="CB37" s="713"/>
      <c r="CC37" s="747"/>
      <c r="CD37" s="713" t="s">
        <v>823</v>
      </c>
      <c r="CE37" s="713"/>
      <c r="CF37" s="694"/>
      <c r="CG37" s="713" t="s">
        <v>823</v>
      </c>
      <c r="CH37" s="713"/>
      <c r="CI37" s="694"/>
      <c r="CJ37" s="713" t="s">
        <v>823</v>
      </c>
      <c r="CK37" s="713"/>
      <c r="CL37" s="694"/>
      <c r="CM37" s="713" t="s">
        <v>823</v>
      </c>
      <c r="CN37" s="713"/>
      <c r="CO37" s="694"/>
      <c r="CP37" s="715" t="s">
        <v>823</v>
      </c>
      <c r="CQ37" s="715"/>
      <c r="CR37" s="694"/>
      <c r="CS37" s="713" t="s">
        <v>823</v>
      </c>
      <c r="CT37" s="713"/>
      <c r="CU37" s="694"/>
      <c r="CV37" s="713" t="s">
        <v>823</v>
      </c>
      <c r="CW37" s="713"/>
      <c r="CX37" s="747"/>
      <c r="CY37" s="713" t="s">
        <v>823</v>
      </c>
      <c r="CZ37" s="713"/>
      <c r="DA37" s="694"/>
      <c r="DB37" s="711" t="s">
        <v>823</v>
      </c>
      <c r="DC37" s="712"/>
      <c r="DD37" s="694"/>
      <c r="DE37" s="713" t="s">
        <v>823</v>
      </c>
      <c r="DF37" s="713"/>
      <c r="DH37" s="120"/>
      <c r="DI37" s="120"/>
      <c r="DJ37" s="116">
        <v>1</v>
      </c>
    </row>
    <row r="38" spans="1:114" s="691" customFormat="1" ht="18" customHeight="1" x14ac:dyDescent="0.25">
      <c r="A38" s="120"/>
      <c r="B38" s="788" t="s">
        <v>1294</v>
      </c>
      <c r="C38" s="788"/>
      <c r="D38" s="713"/>
      <c r="E38" s="695" t="s">
        <v>1295</v>
      </c>
      <c r="F38" s="695"/>
      <c r="G38" s="694"/>
      <c r="H38" s="696" t="s">
        <v>1296</v>
      </c>
      <c r="I38" s="696"/>
      <c r="J38" s="694"/>
      <c r="K38" s="697" t="s">
        <v>1297</v>
      </c>
      <c r="L38" s="697"/>
      <c r="M38" s="694"/>
      <c r="N38" s="698" t="s">
        <v>1298</v>
      </c>
      <c r="O38" s="698"/>
      <c r="P38" s="694"/>
      <c r="Q38" s="699" t="s">
        <v>1299</v>
      </c>
      <c r="R38" s="699"/>
      <c r="S38" s="716"/>
      <c r="T38" s="701" t="s">
        <v>1300</v>
      </c>
      <c r="U38" s="701"/>
      <c r="V38" s="716"/>
      <c r="W38" s="702" t="s">
        <v>1301</v>
      </c>
      <c r="X38" s="702"/>
      <c r="Y38" s="716"/>
      <c r="Z38" s="703" t="s">
        <v>1302</v>
      </c>
      <c r="AA38" s="703"/>
      <c r="AB38" s="704"/>
      <c r="AC38" s="705" t="s">
        <v>1303</v>
      </c>
      <c r="AD38" s="705"/>
      <c r="AE38" s="704"/>
      <c r="AF38" s="706" t="s">
        <v>1283</v>
      </c>
      <c r="AG38" s="706"/>
      <c r="AH38" s="748"/>
      <c r="AI38" s="713"/>
      <c r="AJ38" s="713"/>
      <c r="AK38" s="713"/>
      <c r="AL38" s="713"/>
      <c r="AM38" s="713"/>
      <c r="AN38" s="713"/>
      <c r="AO38" s="713"/>
      <c r="AP38" s="713"/>
      <c r="AQ38" s="713"/>
      <c r="AR38" s="789" t="s">
        <v>1304</v>
      </c>
      <c r="AS38" s="789"/>
      <c r="AT38" s="747"/>
      <c r="AU38" s="695" t="s">
        <v>1305</v>
      </c>
      <c r="AV38" s="695"/>
      <c r="AW38" s="694"/>
      <c r="AX38" s="696" t="s">
        <v>1306</v>
      </c>
      <c r="AY38" s="696"/>
      <c r="AZ38" s="694"/>
      <c r="BA38" s="697" t="s">
        <v>1307</v>
      </c>
      <c r="BB38" s="697"/>
      <c r="BC38" s="694"/>
      <c r="BD38" s="698" t="s">
        <v>1308</v>
      </c>
      <c r="BE38" s="698"/>
      <c r="BF38" s="694"/>
      <c r="BG38" s="699" t="s">
        <v>1309</v>
      </c>
      <c r="BH38" s="699"/>
      <c r="BI38" s="694"/>
      <c r="BJ38" s="701" t="s">
        <v>1310</v>
      </c>
      <c r="BK38" s="701"/>
      <c r="BL38" s="694"/>
      <c r="BM38" s="702" t="s">
        <v>1311</v>
      </c>
      <c r="BN38" s="702"/>
      <c r="BO38" s="694"/>
      <c r="BP38" s="703" t="s">
        <v>1312</v>
      </c>
      <c r="BQ38" s="703"/>
      <c r="BR38" s="694"/>
      <c r="BS38" s="705" t="s">
        <v>1313</v>
      </c>
      <c r="BT38" s="705"/>
      <c r="BU38" s="694"/>
      <c r="BV38" s="706" t="s">
        <v>1314</v>
      </c>
      <c r="BW38" s="706"/>
      <c r="BX38" s="713"/>
      <c r="BY38" s="713"/>
      <c r="BZ38" s="713"/>
      <c r="CA38" s="789" t="s">
        <v>1315</v>
      </c>
      <c r="CB38" s="789"/>
      <c r="CC38" s="747"/>
      <c r="CD38" s="695" t="s">
        <v>1316</v>
      </c>
      <c r="CE38" s="695"/>
      <c r="CF38" s="694"/>
      <c r="CG38" s="696" t="s">
        <v>1317</v>
      </c>
      <c r="CH38" s="696"/>
      <c r="CI38" s="694"/>
      <c r="CJ38" s="697" t="s">
        <v>1318</v>
      </c>
      <c r="CK38" s="697"/>
      <c r="CL38" s="694"/>
      <c r="CM38" s="698" t="s">
        <v>1319</v>
      </c>
      <c r="CN38" s="698"/>
      <c r="CO38" s="694"/>
      <c r="CP38" s="699" t="s">
        <v>1320</v>
      </c>
      <c r="CQ38" s="699"/>
      <c r="CR38" s="694"/>
      <c r="CS38" s="701" t="s">
        <v>1321</v>
      </c>
      <c r="CT38" s="701"/>
      <c r="CU38" s="694"/>
      <c r="CV38" s="702" t="s">
        <v>1322</v>
      </c>
      <c r="CW38" s="702"/>
      <c r="CX38" s="747"/>
      <c r="CY38" s="703" t="s">
        <v>1323</v>
      </c>
      <c r="CZ38" s="703"/>
      <c r="DA38" s="694"/>
      <c r="DB38" s="705" t="s">
        <v>1324</v>
      </c>
      <c r="DC38" s="705"/>
      <c r="DD38" s="694"/>
      <c r="DE38" s="706" t="s">
        <v>1325</v>
      </c>
      <c r="DF38" s="706"/>
      <c r="DH38" s="120"/>
      <c r="DI38" s="120"/>
      <c r="DJ38" s="116">
        <v>1</v>
      </c>
    </row>
    <row r="39" spans="1:114" s="691" customFormat="1" ht="18" customHeight="1" thickBot="1" x14ac:dyDescent="0.3">
      <c r="A39" s="120"/>
      <c r="B39" s="713"/>
      <c r="C39" s="713"/>
      <c r="D39" s="713"/>
      <c r="E39" s="713"/>
      <c r="F39" s="713"/>
      <c r="G39" s="713"/>
      <c r="H39" s="713"/>
      <c r="I39" s="713"/>
      <c r="J39" s="713"/>
      <c r="K39" s="713"/>
      <c r="L39" s="713"/>
      <c r="M39" s="713"/>
      <c r="N39" s="713"/>
      <c r="O39" s="713"/>
      <c r="P39" s="713"/>
      <c r="Q39" s="715"/>
      <c r="R39" s="715"/>
      <c r="S39" s="713"/>
      <c r="T39" s="713"/>
      <c r="U39" s="713"/>
      <c r="V39" s="713"/>
      <c r="W39" s="713"/>
      <c r="X39" s="713"/>
      <c r="Y39" s="713"/>
      <c r="Z39" s="713"/>
      <c r="AA39" s="713"/>
      <c r="AB39" s="748"/>
      <c r="AC39" s="713"/>
      <c r="AD39" s="713"/>
      <c r="AE39" s="748"/>
      <c r="AF39" s="713"/>
      <c r="AG39" s="713"/>
      <c r="AH39" s="748"/>
      <c r="AI39" s="713"/>
      <c r="AJ39" s="713"/>
      <c r="AK39" s="713"/>
      <c r="AL39" s="713"/>
      <c r="AM39" s="713"/>
      <c r="AN39" s="713"/>
      <c r="AO39" s="713"/>
      <c r="AP39" s="713"/>
      <c r="AQ39" s="713"/>
      <c r="AR39" s="713" t="s">
        <v>823</v>
      </c>
      <c r="AS39" s="713"/>
      <c r="AT39" s="747"/>
      <c r="AU39" s="711" t="s">
        <v>823</v>
      </c>
      <c r="AV39" s="712"/>
      <c r="AW39" s="694"/>
      <c r="AX39" s="711" t="s">
        <v>823</v>
      </c>
      <c r="AY39" s="712"/>
      <c r="AZ39" s="694"/>
      <c r="BA39" s="713" t="s">
        <v>823</v>
      </c>
      <c r="BB39" s="713"/>
      <c r="BC39" s="694"/>
      <c r="BD39" s="711" t="s">
        <v>823</v>
      </c>
      <c r="BE39" s="712"/>
      <c r="BF39" s="694"/>
      <c r="BG39" s="711" t="s">
        <v>823</v>
      </c>
      <c r="BH39" s="712"/>
      <c r="BI39" s="694"/>
      <c r="BJ39" s="711" t="s">
        <v>823</v>
      </c>
      <c r="BK39" s="712"/>
      <c r="BL39" s="694"/>
      <c r="BM39" s="713" t="s">
        <v>823</v>
      </c>
      <c r="BN39" s="713"/>
      <c r="BO39" s="694"/>
      <c r="BP39" s="713" t="s">
        <v>823</v>
      </c>
      <c r="BQ39" s="713"/>
      <c r="BR39" s="694"/>
      <c r="BS39" s="713" t="s">
        <v>823</v>
      </c>
      <c r="BT39" s="713"/>
      <c r="BU39" s="694"/>
      <c r="BV39" s="711" t="s">
        <v>823</v>
      </c>
      <c r="BW39" s="712"/>
      <c r="BX39" s="713"/>
      <c r="BY39" s="713"/>
      <c r="BZ39" s="713"/>
      <c r="CA39" s="713" t="s">
        <v>823</v>
      </c>
      <c r="CB39" s="713"/>
      <c r="CC39" s="747"/>
      <c r="CD39" s="713" t="s">
        <v>823</v>
      </c>
      <c r="CE39" s="713"/>
      <c r="CF39" s="694"/>
      <c r="CG39" s="713" t="s">
        <v>823</v>
      </c>
      <c r="CH39" s="713"/>
      <c r="CI39" s="694"/>
      <c r="CJ39" s="713" t="s">
        <v>823</v>
      </c>
      <c r="CK39" s="713"/>
      <c r="CL39" s="694"/>
      <c r="CM39" s="713" t="s">
        <v>823</v>
      </c>
      <c r="CN39" s="713"/>
      <c r="CO39" s="694"/>
      <c r="CP39" s="715" t="s">
        <v>823</v>
      </c>
      <c r="CQ39" s="715"/>
      <c r="CR39" s="694"/>
      <c r="CS39" s="713" t="s">
        <v>823</v>
      </c>
      <c r="CT39" s="713"/>
      <c r="CU39" s="694"/>
      <c r="CV39" s="713" t="s">
        <v>823</v>
      </c>
      <c r="CW39" s="713"/>
      <c r="CX39" s="747"/>
      <c r="CY39" s="713" t="s">
        <v>823</v>
      </c>
      <c r="CZ39" s="713"/>
      <c r="DA39" s="747"/>
      <c r="DB39" s="713" t="s">
        <v>823</v>
      </c>
      <c r="DC39" s="713"/>
      <c r="DD39" s="747"/>
      <c r="DE39" s="713" t="s">
        <v>823</v>
      </c>
      <c r="DF39" s="713"/>
      <c r="DH39" s="120"/>
      <c r="DI39" s="120"/>
      <c r="DJ39" s="116">
        <v>1</v>
      </c>
    </row>
    <row r="40" spans="1:114" s="691" customFormat="1" ht="18" customHeight="1" x14ac:dyDescent="0.25">
      <c r="A40" s="120"/>
      <c r="B40" s="790" t="s">
        <v>1326</v>
      </c>
      <c r="C40" s="790"/>
      <c r="D40" s="713"/>
      <c r="E40" s="695" t="s">
        <v>1327</v>
      </c>
      <c r="F40" s="695"/>
      <c r="G40" s="694"/>
      <c r="H40" s="696" t="s">
        <v>1328</v>
      </c>
      <c r="I40" s="696"/>
      <c r="J40" s="694"/>
      <c r="K40" s="697" t="s">
        <v>1329</v>
      </c>
      <c r="L40" s="697"/>
      <c r="M40" s="694"/>
      <c r="N40" s="698" t="s">
        <v>1330</v>
      </c>
      <c r="O40" s="698"/>
      <c r="P40" s="694"/>
      <c r="Q40" s="699" t="s">
        <v>1331</v>
      </c>
      <c r="R40" s="699"/>
      <c r="S40" s="716"/>
      <c r="T40" s="701" t="s">
        <v>1332</v>
      </c>
      <c r="U40" s="701"/>
      <c r="V40" s="716"/>
      <c r="W40" s="702" t="s">
        <v>1333</v>
      </c>
      <c r="X40" s="702"/>
      <c r="Y40" s="716"/>
      <c r="Z40" s="703" t="s">
        <v>1334</v>
      </c>
      <c r="AA40" s="703"/>
      <c r="AB40" s="704"/>
      <c r="AC40" s="705" t="s">
        <v>1335</v>
      </c>
      <c r="AD40" s="705"/>
      <c r="AE40" s="704"/>
      <c r="AF40" s="706" t="s">
        <v>1336</v>
      </c>
      <c r="AG40" s="706"/>
      <c r="AH40" s="748"/>
      <c r="AI40" s="713"/>
      <c r="AJ40" s="713"/>
      <c r="AK40" s="713"/>
      <c r="AL40" s="713"/>
      <c r="AM40" s="713"/>
      <c r="AN40" s="713"/>
      <c r="AO40" s="713"/>
      <c r="AP40" s="713"/>
      <c r="AQ40" s="713"/>
      <c r="AR40" s="791" t="s">
        <v>1337</v>
      </c>
      <c r="AS40" s="791"/>
      <c r="AT40" s="747"/>
      <c r="AU40" s="695" t="s">
        <v>1338</v>
      </c>
      <c r="AV40" s="695"/>
      <c r="AW40" s="694"/>
      <c r="AX40" s="696" t="s">
        <v>1339</v>
      </c>
      <c r="AY40" s="696"/>
      <c r="AZ40" s="694"/>
      <c r="BA40" s="697" t="s">
        <v>1340</v>
      </c>
      <c r="BB40" s="697"/>
      <c r="BC40" s="694"/>
      <c r="BD40" s="698" t="s">
        <v>1341</v>
      </c>
      <c r="BE40" s="698"/>
      <c r="BF40" s="694"/>
      <c r="BG40" s="699" t="s">
        <v>1342</v>
      </c>
      <c r="BH40" s="699"/>
      <c r="BI40" s="694"/>
      <c r="BJ40" s="701" t="s">
        <v>1343</v>
      </c>
      <c r="BK40" s="701"/>
      <c r="BL40" s="694"/>
      <c r="BM40" s="702" t="s">
        <v>1344</v>
      </c>
      <c r="BN40" s="702"/>
      <c r="BO40" s="694"/>
      <c r="BP40" s="703" t="s">
        <v>1345</v>
      </c>
      <c r="BQ40" s="703"/>
      <c r="BR40" s="694"/>
      <c r="BS40" s="705" t="s">
        <v>1346</v>
      </c>
      <c r="BT40" s="705"/>
      <c r="BU40" s="694"/>
      <c r="BV40" s="706" t="s">
        <v>1347</v>
      </c>
      <c r="BW40" s="706"/>
      <c r="BX40" s="713"/>
      <c r="BY40" s="713"/>
      <c r="BZ40" s="713"/>
      <c r="CA40" s="791" t="s">
        <v>1348</v>
      </c>
      <c r="CB40" s="791"/>
      <c r="CC40" s="747"/>
      <c r="CD40" s="695" t="s">
        <v>1349</v>
      </c>
      <c r="CE40" s="695"/>
      <c r="CF40" s="694"/>
      <c r="CG40" s="696" t="s">
        <v>1350</v>
      </c>
      <c r="CH40" s="696"/>
      <c r="CI40" s="694"/>
      <c r="CJ40" s="697" t="s">
        <v>1351</v>
      </c>
      <c r="CK40" s="697"/>
      <c r="CL40" s="694"/>
      <c r="CM40" s="698" t="s">
        <v>1352</v>
      </c>
      <c r="CN40" s="698"/>
      <c r="CO40" s="694"/>
      <c r="CP40" s="699" t="s">
        <v>1353</v>
      </c>
      <c r="CQ40" s="699"/>
      <c r="CR40" s="694"/>
      <c r="CS40" s="701" t="s">
        <v>1354</v>
      </c>
      <c r="CT40" s="701"/>
      <c r="CU40" s="694"/>
      <c r="CV40" s="702" t="s">
        <v>1355</v>
      </c>
      <c r="CW40" s="702"/>
      <c r="CX40" s="747"/>
      <c r="CY40" s="703" t="s">
        <v>1356</v>
      </c>
      <c r="CZ40" s="703"/>
      <c r="DA40" s="694"/>
      <c r="DB40" s="705" t="s">
        <v>1357</v>
      </c>
      <c r="DC40" s="705"/>
      <c r="DD40" s="694"/>
      <c r="DE40" s="706" t="s">
        <v>1358</v>
      </c>
      <c r="DF40" s="706"/>
      <c r="DH40" s="120"/>
      <c r="DI40" s="120"/>
      <c r="DJ40" s="116">
        <v>1</v>
      </c>
    </row>
    <row r="41" spans="1:114" s="691" customFormat="1" ht="18" customHeight="1" thickBot="1" x14ac:dyDescent="0.3">
      <c r="A41" s="120"/>
      <c r="B41" s="713"/>
      <c r="C41" s="713"/>
      <c r="D41" s="713"/>
      <c r="E41" s="713"/>
      <c r="F41" s="713"/>
      <c r="G41" s="713"/>
      <c r="H41" s="713"/>
      <c r="I41" s="713"/>
      <c r="J41" s="713"/>
      <c r="K41" s="713"/>
      <c r="L41" s="713"/>
      <c r="M41" s="713"/>
      <c r="N41" s="713"/>
      <c r="O41" s="713"/>
      <c r="P41" s="713"/>
      <c r="Q41" s="715"/>
      <c r="R41" s="715"/>
      <c r="S41" s="713"/>
      <c r="T41" s="713"/>
      <c r="U41" s="713"/>
      <c r="V41" s="713"/>
      <c r="W41" s="713"/>
      <c r="X41" s="713"/>
      <c r="Y41" s="713"/>
      <c r="Z41" s="713"/>
      <c r="AA41" s="713"/>
      <c r="AB41" s="748"/>
      <c r="AC41" s="713"/>
      <c r="AD41" s="713"/>
      <c r="AE41" s="748"/>
      <c r="AF41" s="713"/>
      <c r="AG41" s="713"/>
      <c r="AH41" s="748"/>
      <c r="AI41" s="713"/>
      <c r="AJ41" s="713"/>
      <c r="AK41" s="713"/>
      <c r="AL41" s="713"/>
      <c r="AM41" s="713"/>
      <c r="AN41" s="713"/>
      <c r="AO41" s="713"/>
      <c r="AP41" s="713"/>
      <c r="AQ41" s="713"/>
      <c r="AR41" s="713" t="s">
        <v>823</v>
      </c>
      <c r="AS41" s="713"/>
      <c r="AT41" s="747"/>
      <c r="AU41" s="711" t="s">
        <v>823</v>
      </c>
      <c r="AV41" s="712"/>
      <c r="AW41" s="694"/>
      <c r="AX41" s="711" t="s">
        <v>823</v>
      </c>
      <c r="AY41" s="712"/>
      <c r="AZ41" s="694"/>
      <c r="BA41" s="713" t="s">
        <v>823</v>
      </c>
      <c r="BB41" s="713"/>
      <c r="BC41" s="694"/>
      <c r="BD41" s="711" t="s">
        <v>823</v>
      </c>
      <c r="BE41" s="712"/>
      <c r="BF41" s="694"/>
      <c r="BG41" s="711" t="s">
        <v>823</v>
      </c>
      <c r="BH41" s="712"/>
      <c r="BI41" s="694"/>
      <c r="BJ41" s="711" t="s">
        <v>823</v>
      </c>
      <c r="BK41" s="712"/>
      <c r="BL41" s="694"/>
      <c r="BM41" s="713" t="s">
        <v>823</v>
      </c>
      <c r="BN41" s="713"/>
      <c r="BO41" s="694"/>
      <c r="BP41" s="713" t="s">
        <v>823</v>
      </c>
      <c r="BQ41" s="713"/>
      <c r="BR41" s="694"/>
      <c r="BS41" s="713" t="s">
        <v>823</v>
      </c>
      <c r="BT41" s="713"/>
      <c r="BU41" s="694"/>
      <c r="BV41" s="711" t="s">
        <v>823</v>
      </c>
      <c r="BW41" s="712"/>
      <c r="BX41" s="713"/>
      <c r="BY41" s="713"/>
      <c r="BZ41" s="713"/>
      <c r="CA41" s="713" t="s">
        <v>823</v>
      </c>
      <c r="CB41" s="713"/>
      <c r="CC41" s="747"/>
      <c r="CD41" s="713" t="s">
        <v>823</v>
      </c>
      <c r="CE41" s="713"/>
      <c r="CF41" s="694"/>
      <c r="CG41" s="713" t="s">
        <v>823</v>
      </c>
      <c r="CH41" s="713"/>
      <c r="CI41" s="694"/>
      <c r="CJ41" s="713" t="s">
        <v>823</v>
      </c>
      <c r="CK41" s="713"/>
      <c r="CL41" s="694"/>
      <c r="CM41" s="713" t="s">
        <v>823</v>
      </c>
      <c r="CN41" s="713"/>
      <c r="CO41" s="694"/>
      <c r="CP41" s="715" t="s">
        <v>823</v>
      </c>
      <c r="CQ41" s="715"/>
      <c r="CR41" s="694"/>
      <c r="CS41" s="713" t="s">
        <v>823</v>
      </c>
      <c r="CT41" s="713"/>
      <c r="CU41" s="694"/>
      <c r="CV41" s="713" t="s">
        <v>823</v>
      </c>
      <c r="CW41" s="713"/>
      <c r="CX41" s="747"/>
      <c r="CY41" s="713" t="s">
        <v>823</v>
      </c>
      <c r="CZ41" s="713"/>
      <c r="DA41" s="694"/>
      <c r="DB41" s="711" t="s">
        <v>823</v>
      </c>
      <c r="DC41" s="712"/>
      <c r="DD41" s="694"/>
      <c r="DE41" s="713" t="s">
        <v>823</v>
      </c>
      <c r="DF41" s="713"/>
      <c r="DH41" s="120"/>
      <c r="DI41" s="120"/>
      <c r="DJ41" s="116">
        <v>1</v>
      </c>
    </row>
    <row r="42" spans="1:114" s="691" customFormat="1" ht="18" customHeight="1" x14ac:dyDescent="0.25">
      <c r="A42" s="120"/>
      <c r="B42" s="792" t="s">
        <v>1359</v>
      </c>
      <c r="C42" s="792"/>
      <c r="D42" s="713"/>
      <c r="E42" s="695" t="s">
        <v>1360</v>
      </c>
      <c r="F42" s="695"/>
      <c r="G42" s="694"/>
      <c r="H42" s="696" t="s">
        <v>1361</v>
      </c>
      <c r="I42" s="696"/>
      <c r="J42" s="694"/>
      <c r="K42" s="697" t="s">
        <v>1362</v>
      </c>
      <c r="L42" s="697"/>
      <c r="M42" s="694"/>
      <c r="N42" s="698" t="s">
        <v>1363</v>
      </c>
      <c r="O42" s="698"/>
      <c r="P42" s="694"/>
      <c r="Q42" s="699" t="s">
        <v>1364</v>
      </c>
      <c r="R42" s="699"/>
      <c r="S42" s="716"/>
      <c r="T42" s="701" t="s">
        <v>1365</v>
      </c>
      <c r="U42" s="701"/>
      <c r="V42" s="716"/>
      <c r="W42" s="702" t="s">
        <v>1366</v>
      </c>
      <c r="X42" s="702"/>
      <c r="Y42" s="716"/>
      <c r="Z42" s="703" t="s">
        <v>1367</v>
      </c>
      <c r="AA42" s="703"/>
      <c r="AB42" s="704"/>
      <c r="AC42" s="705" t="s">
        <v>1368</v>
      </c>
      <c r="AD42" s="705"/>
      <c r="AE42" s="704"/>
      <c r="AF42" s="706" t="s">
        <v>1369</v>
      </c>
      <c r="AG42" s="706"/>
      <c r="AH42" s="748"/>
      <c r="AI42" s="713"/>
      <c r="AJ42" s="713"/>
      <c r="AK42" s="713"/>
      <c r="AL42" s="713"/>
      <c r="AM42" s="713"/>
      <c r="AN42" s="713"/>
      <c r="AO42" s="713"/>
      <c r="AP42" s="713"/>
      <c r="AQ42" s="713"/>
      <c r="AR42" s="793" t="s">
        <v>1370</v>
      </c>
      <c r="AS42" s="793"/>
      <c r="AT42" s="747"/>
      <c r="AU42" s="695" t="s">
        <v>1371</v>
      </c>
      <c r="AV42" s="695"/>
      <c r="AW42" s="694"/>
      <c r="AX42" s="696" t="s">
        <v>1372</v>
      </c>
      <c r="AY42" s="696"/>
      <c r="AZ42" s="694"/>
      <c r="BA42" s="697" t="s">
        <v>1373</v>
      </c>
      <c r="BB42" s="697"/>
      <c r="BC42" s="694"/>
      <c r="BD42" s="698" t="s">
        <v>1374</v>
      </c>
      <c r="BE42" s="698"/>
      <c r="BF42" s="694"/>
      <c r="BG42" s="699" t="s">
        <v>1375</v>
      </c>
      <c r="BH42" s="699"/>
      <c r="BI42" s="694"/>
      <c r="BJ42" s="701" t="s">
        <v>1376</v>
      </c>
      <c r="BK42" s="701"/>
      <c r="BL42" s="694"/>
      <c r="BM42" s="702" t="s">
        <v>1377</v>
      </c>
      <c r="BN42" s="702"/>
      <c r="BO42" s="694"/>
      <c r="BP42" s="703" t="s">
        <v>1378</v>
      </c>
      <c r="BQ42" s="703"/>
      <c r="BR42" s="694"/>
      <c r="BS42" s="705" t="s">
        <v>1379</v>
      </c>
      <c r="BT42" s="705"/>
      <c r="BU42" s="694"/>
      <c r="BV42" s="706" t="s">
        <v>1380</v>
      </c>
      <c r="BW42" s="706"/>
      <c r="BX42" s="713"/>
      <c r="BY42" s="713"/>
      <c r="BZ42" s="713"/>
      <c r="CA42" s="793" t="s">
        <v>1381</v>
      </c>
      <c r="CB42" s="793"/>
      <c r="CC42" s="747"/>
      <c r="CD42" s="695" t="s">
        <v>1382</v>
      </c>
      <c r="CE42" s="695"/>
      <c r="CF42" s="694"/>
      <c r="CG42" s="696" t="s">
        <v>1383</v>
      </c>
      <c r="CH42" s="696"/>
      <c r="CI42" s="694"/>
      <c r="CJ42" s="697" t="s">
        <v>1384</v>
      </c>
      <c r="CK42" s="697"/>
      <c r="CL42" s="694"/>
      <c r="CM42" s="698" t="s">
        <v>1385</v>
      </c>
      <c r="CN42" s="698"/>
      <c r="CO42" s="694"/>
      <c r="CP42" s="699" t="s">
        <v>1386</v>
      </c>
      <c r="CQ42" s="699"/>
      <c r="CR42" s="694"/>
      <c r="CS42" s="701" t="s">
        <v>1387</v>
      </c>
      <c r="CT42" s="701"/>
      <c r="CU42" s="694"/>
      <c r="CV42" s="702" t="s">
        <v>1388</v>
      </c>
      <c r="CW42" s="702"/>
      <c r="CX42" s="747"/>
      <c r="CY42" s="703" t="s">
        <v>1389</v>
      </c>
      <c r="CZ42" s="703"/>
      <c r="DA42" s="694"/>
      <c r="DB42" s="705" t="s">
        <v>1390</v>
      </c>
      <c r="DC42" s="705"/>
      <c r="DD42" s="694"/>
      <c r="DE42" s="706" t="s">
        <v>1391</v>
      </c>
      <c r="DF42" s="706"/>
      <c r="DH42" s="120"/>
      <c r="DI42" s="120"/>
      <c r="DJ42" s="116">
        <v>1</v>
      </c>
    </row>
    <row r="43" spans="1:114" s="691" customFormat="1" ht="18" customHeight="1" thickBot="1" x14ac:dyDescent="0.3">
      <c r="B43" s="713"/>
      <c r="C43" s="713"/>
      <c r="D43" s="713"/>
      <c r="E43" s="713"/>
      <c r="F43" s="713"/>
      <c r="G43" s="713"/>
      <c r="H43" s="713"/>
      <c r="I43" s="713"/>
      <c r="J43" s="713"/>
      <c r="K43" s="713"/>
      <c r="L43" s="713"/>
      <c r="M43" s="713"/>
      <c r="N43" s="713"/>
      <c r="O43" s="713"/>
      <c r="P43" s="713"/>
      <c r="Q43" s="715"/>
      <c r="R43" s="715"/>
      <c r="S43" s="713"/>
      <c r="T43" s="713"/>
      <c r="U43" s="713"/>
      <c r="V43" s="713"/>
      <c r="W43" s="713"/>
      <c r="X43" s="713"/>
      <c r="Y43" s="713"/>
      <c r="Z43" s="713"/>
      <c r="AA43" s="713"/>
      <c r="AB43" s="748"/>
      <c r="AC43" s="713"/>
      <c r="AD43" s="713"/>
      <c r="AE43" s="748"/>
      <c r="AF43" s="713"/>
      <c r="AG43" s="713"/>
      <c r="AH43" s="748"/>
      <c r="AI43" s="713"/>
      <c r="AJ43" s="713"/>
      <c r="AK43" s="713"/>
      <c r="AL43" s="713"/>
      <c r="AM43" s="713"/>
      <c r="AN43" s="713"/>
      <c r="AO43" s="713"/>
      <c r="AP43" s="713"/>
      <c r="AQ43" s="713"/>
      <c r="AR43" s="713" t="s">
        <v>823</v>
      </c>
      <c r="AS43" s="713"/>
      <c r="AT43" s="747"/>
      <c r="AU43" s="711" t="s">
        <v>823</v>
      </c>
      <c r="AV43" s="712"/>
      <c r="AW43" s="694"/>
      <c r="AX43" s="711" t="s">
        <v>823</v>
      </c>
      <c r="AY43" s="712"/>
      <c r="AZ43" s="694"/>
      <c r="BA43" s="713" t="s">
        <v>823</v>
      </c>
      <c r="BB43" s="713"/>
      <c r="BC43" s="694"/>
      <c r="BD43" s="711" t="s">
        <v>823</v>
      </c>
      <c r="BE43" s="712"/>
      <c r="BF43" s="694"/>
      <c r="BG43" s="711" t="s">
        <v>823</v>
      </c>
      <c r="BH43" s="712"/>
      <c r="BI43" s="694"/>
      <c r="BJ43" s="711" t="s">
        <v>823</v>
      </c>
      <c r="BK43" s="712"/>
      <c r="BL43" s="694"/>
      <c r="BM43" s="713" t="s">
        <v>823</v>
      </c>
      <c r="BN43" s="713"/>
      <c r="BO43" s="694"/>
      <c r="BP43" s="713" t="s">
        <v>823</v>
      </c>
      <c r="BQ43" s="713"/>
      <c r="BR43" s="694"/>
      <c r="BS43" s="713" t="s">
        <v>823</v>
      </c>
      <c r="BT43" s="713"/>
      <c r="BU43" s="694"/>
      <c r="BV43" s="711" t="s">
        <v>823</v>
      </c>
      <c r="BW43" s="712"/>
      <c r="BX43" s="713"/>
      <c r="BY43" s="713"/>
      <c r="BZ43" s="713"/>
      <c r="CA43" s="713" t="s">
        <v>823</v>
      </c>
      <c r="CB43" s="713"/>
      <c r="CC43" s="747"/>
      <c r="CD43" s="713" t="s">
        <v>823</v>
      </c>
      <c r="CE43" s="713"/>
      <c r="CF43" s="694"/>
      <c r="CG43" s="713" t="s">
        <v>823</v>
      </c>
      <c r="CH43" s="713"/>
      <c r="CI43" s="694"/>
      <c r="CJ43" s="713" t="s">
        <v>823</v>
      </c>
      <c r="CK43" s="713"/>
      <c r="CL43" s="694"/>
      <c r="CM43" s="713" t="s">
        <v>823</v>
      </c>
      <c r="CN43" s="713"/>
      <c r="CO43" s="694"/>
      <c r="CP43" s="715" t="s">
        <v>823</v>
      </c>
      <c r="CQ43" s="715"/>
      <c r="CR43" s="694"/>
      <c r="CS43" s="713" t="s">
        <v>823</v>
      </c>
      <c r="CT43" s="713"/>
      <c r="CU43" s="694"/>
      <c r="CV43" s="713" t="s">
        <v>823</v>
      </c>
      <c r="CW43" s="713"/>
      <c r="CX43" s="747"/>
      <c r="CY43" s="713" t="s">
        <v>823</v>
      </c>
      <c r="CZ43" s="713"/>
      <c r="DA43" s="694"/>
      <c r="DB43" s="711" t="s">
        <v>823</v>
      </c>
      <c r="DC43" s="712"/>
      <c r="DD43" s="694"/>
      <c r="DE43" s="713" t="s">
        <v>823</v>
      </c>
      <c r="DF43" s="713"/>
      <c r="DH43" s="120"/>
      <c r="DI43" s="120"/>
      <c r="DJ43" s="116">
        <v>1</v>
      </c>
    </row>
    <row r="44" spans="1:114" s="691" customFormat="1" ht="18" customHeight="1" x14ac:dyDescent="0.25">
      <c r="B44" s="794" t="s">
        <v>1392</v>
      </c>
      <c r="C44" s="794"/>
      <c r="D44" s="713"/>
      <c r="E44" s="695" t="s">
        <v>1393</v>
      </c>
      <c r="F44" s="695"/>
      <c r="G44" s="694"/>
      <c r="H44" s="696" t="s">
        <v>1394</v>
      </c>
      <c r="I44" s="696"/>
      <c r="J44" s="694"/>
      <c r="K44" s="697" t="s">
        <v>1395</v>
      </c>
      <c r="L44" s="697"/>
      <c r="M44" s="694"/>
      <c r="N44" s="698"/>
      <c r="O44" s="698"/>
      <c r="P44" s="694"/>
      <c r="Q44" s="699" t="s">
        <v>1396</v>
      </c>
      <c r="R44" s="699"/>
      <c r="S44" s="716"/>
      <c r="T44" s="701" t="s">
        <v>1397</v>
      </c>
      <c r="U44" s="701"/>
      <c r="V44" s="716"/>
      <c r="W44" s="702" t="s">
        <v>1398</v>
      </c>
      <c r="X44" s="702"/>
      <c r="Y44" s="716"/>
      <c r="Z44" s="703" t="s">
        <v>1399</v>
      </c>
      <c r="AA44" s="703"/>
      <c r="AB44" s="704"/>
      <c r="AC44" s="705" t="s">
        <v>1400</v>
      </c>
      <c r="AD44" s="705"/>
      <c r="AE44" s="704"/>
      <c r="AF44" s="706" t="s">
        <v>1401</v>
      </c>
      <c r="AG44" s="706"/>
      <c r="AH44" s="748"/>
      <c r="AI44" s="713"/>
      <c r="AJ44" s="713"/>
      <c r="AK44" s="713"/>
      <c r="AL44" s="713"/>
      <c r="AM44" s="713"/>
      <c r="AN44" s="713"/>
      <c r="AO44" s="713"/>
      <c r="AP44" s="713"/>
      <c r="AQ44" s="713"/>
      <c r="AR44" s="795" t="s">
        <v>1402</v>
      </c>
      <c r="AS44" s="795"/>
      <c r="AT44" s="747"/>
      <c r="AU44" s="695" t="s">
        <v>1403</v>
      </c>
      <c r="AV44" s="695"/>
      <c r="AW44" s="694"/>
      <c r="AX44" s="696" t="s">
        <v>1404</v>
      </c>
      <c r="AY44" s="696"/>
      <c r="AZ44" s="694"/>
      <c r="BA44" s="697" t="s">
        <v>1405</v>
      </c>
      <c r="BB44" s="697"/>
      <c r="BC44" s="694"/>
      <c r="BD44" s="698"/>
      <c r="BE44" s="698"/>
      <c r="BF44" s="694"/>
      <c r="BG44" s="699" t="s">
        <v>1406</v>
      </c>
      <c r="BH44" s="699"/>
      <c r="BI44" s="694"/>
      <c r="BJ44" s="701" t="s">
        <v>1407</v>
      </c>
      <c r="BK44" s="701"/>
      <c r="BL44" s="694"/>
      <c r="BM44" s="702" t="s">
        <v>1408</v>
      </c>
      <c r="BN44" s="702"/>
      <c r="BO44" s="694"/>
      <c r="BP44" s="703" t="s">
        <v>1409</v>
      </c>
      <c r="BQ44" s="703"/>
      <c r="BR44" s="694"/>
      <c r="BS44" s="705" t="s">
        <v>1410</v>
      </c>
      <c r="BT44" s="705"/>
      <c r="BU44" s="694"/>
      <c r="BV44" s="706" t="s">
        <v>1411</v>
      </c>
      <c r="BW44" s="706"/>
      <c r="BX44" s="713"/>
      <c r="BY44" s="713"/>
      <c r="BZ44" s="713"/>
      <c r="CA44" s="795" t="s">
        <v>1412</v>
      </c>
      <c r="CB44" s="795"/>
      <c r="CC44" s="747"/>
      <c r="CD44" s="695" t="s">
        <v>1413</v>
      </c>
      <c r="CE44" s="695"/>
      <c r="CF44" s="694"/>
      <c r="CG44" s="696" t="s">
        <v>1414</v>
      </c>
      <c r="CH44" s="696"/>
      <c r="CI44" s="694"/>
      <c r="CJ44" s="697" t="s">
        <v>1415</v>
      </c>
      <c r="CK44" s="697"/>
      <c r="CL44" s="694"/>
      <c r="CM44" s="698"/>
      <c r="CN44" s="698"/>
      <c r="CO44" s="694"/>
      <c r="CP44" s="699" t="s">
        <v>1416</v>
      </c>
      <c r="CQ44" s="699"/>
      <c r="CR44" s="694"/>
      <c r="CS44" s="701" t="s">
        <v>1417</v>
      </c>
      <c r="CT44" s="701"/>
      <c r="CU44" s="694"/>
      <c r="CV44" s="702" t="s">
        <v>1418</v>
      </c>
      <c r="CW44" s="702"/>
      <c r="CX44" s="747"/>
      <c r="CY44" s="703" t="s">
        <v>1419</v>
      </c>
      <c r="CZ44" s="703"/>
      <c r="DA44" s="694"/>
      <c r="DB44" s="705" t="s">
        <v>1420</v>
      </c>
      <c r="DC44" s="705"/>
      <c r="DD44" s="694"/>
      <c r="DE44" s="706" t="s">
        <v>1421</v>
      </c>
      <c r="DF44" s="706"/>
      <c r="DH44" s="120"/>
      <c r="DI44" s="120"/>
      <c r="DJ44" s="116">
        <v>1</v>
      </c>
    </row>
    <row r="45" spans="1:114" s="691" customFormat="1" ht="18" customHeight="1" thickBot="1" x14ac:dyDescent="0.3">
      <c r="B45" s="713"/>
      <c r="C45" s="713"/>
      <c r="D45" s="713"/>
      <c r="E45" s="713"/>
      <c r="F45" s="713"/>
      <c r="G45" s="713"/>
      <c r="H45" s="713"/>
      <c r="I45" s="713"/>
      <c r="J45" s="713"/>
      <c r="K45" s="713"/>
      <c r="L45" s="713"/>
      <c r="M45" s="713"/>
      <c r="N45" s="713"/>
      <c r="O45" s="713"/>
      <c r="P45" s="713"/>
      <c r="Q45" s="715"/>
      <c r="R45" s="715"/>
      <c r="S45" s="713"/>
      <c r="T45" s="713"/>
      <c r="U45" s="713"/>
      <c r="V45" s="713"/>
      <c r="W45" s="713"/>
      <c r="X45" s="713"/>
      <c r="Y45" s="713"/>
      <c r="Z45" s="713"/>
      <c r="AA45" s="713"/>
      <c r="AB45" s="748"/>
      <c r="AC45" s="713"/>
      <c r="AD45" s="713"/>
      <c r="AE45" s="748"/>
      <c r="AF45" s="713"/>
      <c r="AG45" s="713"/>
      <c r="AH45" s="748"/>
      <c r="AI45" s="713"/>
      <c r="AJ45" s="713"/>
      <c r="AK45" s="713"/>
      <c r="AL45" s="713"/>
      <c r="AM45" s="713"/>
      <c r="AN45" s="713"/>
      <c r="AO45" s="713"/>
      <c r="AP45" s="713"/>
      <c r="AQ45" s="713"/>
      <c r="AR45" s="713" t="s">
        <v>823</v>
      </c>
      <c r="AS45" s="713"/>
      <c r="AT45" s="747"/>
      <c r="AU45" s="711" t="s">
        <v>823</v>
      </c>
      <c r="AV45" s="712"/>
      <c r="AW45" s="694"/>
      <c r="AX45" s="711" t="s">
        <v>823</v>
      </c>
      <c r="AY45" s="712"/>
      <c r="AZ45" s="694"/>
      <c r="BA45" s="713" t="s">
        <v>823</v>
      </c>
      <c r="BB45" s="713"/>
      <c r="BC45" s="694"/>
      <c r="BD45" s="711"/>
      <c r="BE45" s="712"/>
      <c r="BF45" s="694"/>
      <c r="BG45" s="711" t="s">
        <v>823</v>
      </c>
      <c r="BH45" s="712"/>
      <c r="BI45" s="694"/>
      <c r="BJ45" s="711" t="s">
        <v>823</v>
      </c>
      <c r="BK45" s="712"/>
      <c r="BL45" s="694"/>
      <c r="BM45" s="713" t="s">
        <v>823</v>
      </c>
      <c r="BN45" s="713"/>
      <c r="BO45" s="694"/>
      <c r="BP45" s="713" t="s">
        <v>823</v>
      </c>
      <c r="BQ45" s="713"/>
      <c r="BR45" s="694"/>
      <c r="BS45" s="713" t="s">
        <v>823</v>
      </c>
      <c r="BT45" s="713"/>
      <c r="BU45" s="694"/>
      <c r="BV45" s="711" t="s">
        <v>823</v>
      </c>
      <c r="BW45" s="712"/>
      <c r="BX45" s="713"/>
      <c r="BY45" s="713"/>
      <c r="BZ45" s="713"/>
      <c r="CA45" s="713" t="s">
        <v>823</v>
      </c>
      <c r="CB45" s="713"/>
      <c r="CC45" s="747"/>
      <c r="CD45" s="713" t="s">
        <v>823</v>
      </c>
      <c r="CE45" s="713"/>
      <c r="CF45" s="694"/>
      <c r="CG45" s="713" t="s">
        <v>823</v>
      </c>
      <c r="CH45" s="713"/>
      <c r="CI45" s="694"/>
      <c r="CJ45" s="713" t="s">
        <v>823</v>
      </c>
      <c r="CK45" s="713"/>
      <c r="CL45" s="694"/>
      <c r="CM45" s="713"/>
      <c r="CN45" s="713"/>
      <c r="CO45" s="694"/>
      <c r="CP45" s="715" t="s">
        <v>823</v>
      </c>
      <c r="CQ45" s="715"/>
      <c r="CR45" s="694"/>
      <c r="CS45" s="713" t="s">
        <v>823</v>
      </c>
      <c r="CT45" s="713"/>
      <c r="CU45" s="694"/>
      <c r="CV45" s="713" t="s">
        <v>823</v>
      </c>
      <c r="CW45" s="713"/>
      <c r="CX45" s="747"/>
      <c r="CY45" s="713" t="s">
        <v>823</v>
      </c>
      <c r="CZ45" s="713"/>
      <c r="DA45" s="694"/>
      <c r="DB45" s="711" t="s">
        <v>823</v>
      </c>
      <c r="DC45" s="712"/>
      <c r="DD45" s="694"/>
      <c r="DE45" s="713" t="s">
        <v>823</v>
      </c>
      <c r="DF45" s="713"/>
      <c r="DH45" s="120"/>
      <c r="DI45" s="120"/>
      <c r="DJ45" s="116">
        <v>1</v>
      </c>
    </row>
    <row r="46" spans="1:114" s="691" customFormat="1" ht="18" customHeight="1" x14ac:dyDescent="0.25">
      <c r="B46" s="796" t="s">
        <v>1422</v>
      </c>
      <c r="C46" s="796"/>
      <c r="D46" s="713"/>
      <c r="E46" s="695" t="s">
        <v>1423</v>
      </c>
      <c r="F46" s="695"/>
      <c r="G46" s="694"/>
      <c r="H46" s="696" t="s">
        <v>1424</v>
      </c>
      <c r="I46" s="696"/>
      <c r="J46" s="694"/>
      <c r="K46" s="697" t="s">
        <v>1425</v>
      </c>
      <c r="L46" s="697"/>
      <c r="M46" s="694"/>
      <c r="N46" s="698"/>
      <c r="O46" s="698"/>
      <c r="P46" s="694"/>
      <c r="Q46" s="699" t="s">
        <v>1426</v>
      </c>
      <c r="R46" s="699"/>
      <c r="S46" s="716"/>
      <c r="T46" s="701" t="s">
        <v>1427</v>
      </c>
      <c r="U46" s="701"/>
      <c r="V46" s="716"/>
      <c r="W46" s="702" t="s">
        <v>1428</v>
      </c>
      <c r="X46" s="702"/>
      <c r="Y46" s="716"/>
      <c r="Z46" s="703" t="s">
        <v>1429</v>
      </c>
      <c r="AA46" s="703"/>
      <c r="AB46" s="704"/>
      <c r="AC46" s="705" t="s">
        <v>1430</v>
      </c>
      <c r="AD46" s="705"/>
      <c r="AE46" s="704"/>
      <c r="AF46" s="706" t="s">
        <v>1411</v>
      </c>
      <c r="AG46" s="706"/>
      <c r="AH46" s="748"/>
      <c r="AI46" s="713"/>
      <c r="AJ46" s="713"/>
      <c r="AK46" s="713"/>
      <c r="AL46" s="713"/>
      <c r="AM46" s="713"/>
      <c r="AN46" s="713"/>
      <c r="AO46" s="713"/>
      <c r="AP46" s="713"/>
      <c r="AQ46" s="713"/>
      <c r="AR46" s="797" t="s">
        <v>1431</v>
      </c>
      <c r="AS46" s="797"/>
      <c r="AT46" s="747"/>
      <c r="AU46" s="695" t="s">
        <v>1432</v>
      </c>
      <c r="AV46" s="695"/>
      <c r="AW46" s="694"/>
      <c r="AX46" s="696" t="s">
        <v>1433</v>
      </c>
      <c r="AY46" s="696"/>
      <c r="AZ46" s="694"/>
      <c r="BA46" s="697" t="s">
        <v>1434</v>
      </c>
      <c r="BB46" s="697"/>
      <c r="BC46" s="694"/>
      <c r="BD46" s="698"/>
      <c r="BE46" s="698"/>
      <c r="BF46" s="694"/>
      <c r="BG46" s="699" t="s">
        <v>1435</v>
      </c>
      <c r="BH46" s="699"/>
      <c r="BI46" s="694"/>
      <c r="BJ46" s="701" t="s">
        <v>1436</v>
      </c>
      <c r="BK46" s="701"/>
      <c r="BL46" s="694"/>
      <c r="BM46" s="702" t="s">
        <v>1437</v>
      </c>
      <c r="BN46" s="702"/>
      <c r="BO46" s="694"/>
      <c r="BP46" s="703" t="s">
        <v>1438</v>
      </c>
      <c r="BQ46" s="703"/>
      <c r="BR46" s="694"/>
      <c r="BS46" s="705" t="s">
        <v>1439</v>
      </c>
      <c r="BT46" s="705"/>
      <c r="BU46" s="694"/>
      <c r="BV46" s="706" t="s">
        <v>1440</v>
      </c>
      <c r="BW46" s="706"/>
      <c r="BX46" s="713"/>
      <c r="BY46" s="713"/>
      <c r="BZ46" s="713"/>
      <c r="CA46" s="797" t="s">
        <v>1441</v>
      </c>
      <c r="CB46" s="797"/>
      <c r="CC46" s="747"/>
      <c r="CD46" s="695" t="s">
        <v>1442</v>
      </c>
      <c r="CE46" s="695"/>
      <c r="CF46" s="694"/>
      <c r="CG46" s="696" t="s">
        <v>1443</v>
      </c>
      <c r="CH46" s="696"/>
      <c r="CI46" s="694"/>
      <c r="CJ46" s="697" t="s">
        <v>1444</v>
      </c>
      <c r="CK46" s="697"/>
      <c r="CL46" s="694"/>
      <c r="CM46" s="698"/>
      <c r="CN46" s="698"/>
      <c r="CO46" s="694"/>
      <c r="CP46" s="699" t="s">
        <v>1445</v>
      </c>
      <c r="CQ46" s="699"/>
      <c r="CR46" s="694"/>
      <c r="CS46" s="701" t="s">
        <v>1446</v>
      </c>
      <c r="CT46" s="701"/>
      <c r="CU46" s="694"/>
      <c r="CV46" s="702" t="s">
        <v>1447</v>
      </c>
      <c r="CW46" s="702"/>
      <c r="CX46" s="747"/>
      <c r="CY46" s="703" t="s">
        <v>1399</v>
      </c>
      <c r="CZ46" s="703"/>
      <c r="DA46" s="694"/>
      <c r="DB46" s="705" t="s">
        <v>1448</v>
      </c>
      <c r="DC46" s="705"/>
      <c r="DD46" s="694"/>
      <c r="DE46" s="706" t="s">
        <v>1449</v>
      </c>
      <c r="DF46" s="706"/>
      <c r="DH46" s="120"/>
      <c r="DI46" s="120"/>
      <c r="DJ46" s="116">
        <v>1</v>
      </c>
    </row>
    <row r="47" spans="1:114" s="691" customFormat="1" ht="18" customHeight="1" thickBot="1" x14ac:dyDescent="0.3">
      <c r="B47" s="713"/>
      <c r="C47" s="713"/>
      <c r="D47" s="713"/>
      <c r="E47" s="713"/>
      <c r="F47" s="713"/>
      <c r="G47" s="713"/>
      <c r="H47" s="713"/>
      <c r="I47" s="713"/>
      <c r="J47" s="713"/>
      <c r="K47" s="713"/>
      <c r="L47" s="713"/>
      <c r="M47" s="713"/>
      <c r="N47" s="713"/>
      <c r="O47" s="713"/>
      <c r="P47" s="713"/>
      <c r="Q47" s="715"/>
      <c r="R47" s="715"/>
      <c r="S47" s="713"/>
      <c r="T47" s="713"/>
      <c r="U47" s="713"/>
      <c r="V47" s="713"/>
      <c r="W47" s="713"/>
      <c r="X47" s="713"/>
      <c r="Y47" s="713"/>
      <c r="Z47" s="713"/>
      <c r="AA47" s="713"/>
      <c r="AB47" s="748"/>
      <c r="AC47" s="713"/>
      <c r="AD47" s="713"/>
      <c r="AE47" s="748"/>
      <c r="AF47" s="713"/>
      <c r="AG47" s="713"/>
      <c r="AH47" s="748"/>
      <c r="AI47" s="713"/>
      <c r="AJ47" s="713"/>
      <c r="AK47" s="713"/>
      <c r="AL47" s="713"/>
      <c r="AM47" s="713"/>
      <c r="AN47" s="713"/>
      <c r="AO47" s="713"/>
      <c r="AP47" s="713"/>
      <c r="AQ47" s="713"/>
      <c r="AR47" s="713" t="s">
        <v>823</v>
      </c>
      <c r="AS47" s="713"/>
      <c r="AT47" s="747"/>
      <c r="AU47" s="711" t="s">
        <v>823</v>
      </c>
      <c r="AV47" s="712"/>
      <c r="AW47" s="694"/>
      <c r="AX47" s="711" t="s">
        <v>823</v>
      </c>
      <c r="AY47" s="712"/>
      <c r="AZ47" s="694"/>
      <c r="BA47" s="713" t="s">
        <v>823</v>
      </c>
      <c r="BB47" s="713"/>
      <c r="BC47" s="694"/>
      <c r="BD47" s="711"/>
      <c r="BE47" s="712"/>
      <c r="BF47" s="694"/>
      <c r="BG47" s="711" t="s">
        <v>823</v>
      </c>
      <c r="BH47" s="712"/>
      <c r="BI47" s="694"/>
      <c r="BJ47" s="711" t="s">
        <v>823</v>
      </c>
      <c r="BK47" s="712"/>
      <c r="BL47" s="694"/>
      <c r="BM47" s="713" t="s">
        <v>823</v>
      </c>
      <c r="BN47" s="713"/>
      <c r="BO47" s="694"/>
      <c r="BP47" s="713" t="s">
        <v>823</v>
      </c>
      <c r="BQ47" s="713"/>
      <c r="BR47" s="694"/>
      <c r="BS47" s="713" t="s">
        <v>823</v>
      </c>
      <c r="BT47" s="713"/>
      <c r="BU47" s="694"/>
      <c r="BV47" s="711" t="s">
        <v>823</v>
      </c>
      <c r="BW47" s="712"/>
      <c r="BX47" s="713"/>
      <c r="BY47" s="713"/>
      <c r="BZ47" s="713"/>
      <c r="CA47" s="713" t="s">
        <v>823</v>
      </c>
      <c r="CB47" s="713"/>
      <c r="CC47" s="747"/>
      <c r="CD47" s="713" t="s">
        <v>823</v>
      </c>
      <c r="CE47" s="713"/>
      <c r="CF47" s="694"/>
      <c r="CG47" s="713" t="s">
        <v>823</v>
      </c>
      <c r="CH47" s="713"/>
      <c r="CI47" s="694"/>
      <c r="CJ47" s="713" t="s">
        <v>823</v>
      </c>
      <c r="CK47" s="713"/>
      <c r="CL47" s="694"/>
      <c r="CM47" s="713"/>
      <c r="CN47" s="713"/>
      <c r="CO47" s="694"/>
      <c r="CP47" s="715" t="s">
        <v>823</v>
      </c>
      <c r="CQ47" s="715"/>
      <c r="CR47" s="694"/>
      <c r="CS47" s="713" t="s">
        <v>823</v>
      </c>
      <c r="CT47" s="713"/>
      <c r="CU47" s="694"/>
      <c r="CV47" s="713" t="s">
        <v>823</v>
      </c>
      <c r="CW47" s="713"/>
      <c r="CX47" s="747"/>
      <c r="CY47" s="713" t="s">
        <v>823</v>
      </c>
      <c r="CZ47" s="713"/>
      <c r="DA47" s="694"/>
      <c r="DB47" s="711" t="s">
        <v>823</v>
      </c>
      <c r="DC47" s="712"/>
      <c r="DD47" s="694"/>
      <c r="DE47" s="713" t="s">
        <v>823</v>
      </c>
      <c r="DF47" s="713"/>
      <c r="DH47" s="120"/>
      <c r="DI47" s="120"/>
      <c r="DJ47" s="116">
        <v>1</v>
      </c>
    </row>
    <row r="48" spans="1:114" s="691" customFormat="1" ht="18" customHeight="1" x14ac:dyDescent="0.25">
      <c r="B48" s="699" t="s">
        <v>1450</v>
      </c>
      <c r="C48" s="699"/>
      <c r="D48" s="713"/>
      <c r="E48" s="695" t="s">
        <v>1451</v>
      </c>
      <c r="F48" s="695"/>
      <c r="G48" s="694"/>
      <c r="H48" s="696" t="s">
        <v>1452</v>
      </c>
      <c r="I48" s="696"/>
      <c r="J48" s="694"/>
      <c r="K48" s="697" t="s">
        <v>1453</v>
      </c>
      <c r="L48" s="697"/>
      <c r="M48" s="694"/>
      <c r="N48" s="698"/>
      <c r="O48" s="698"/>
      <c r="P48" s="694"/>
      <c r="Q48" s="699" t="s">
        <v>1454</v>
      </c>
      <c r="R48" s="699"/>
      <c r="S48" s="716"/>
      <c r="T48" s="701" t="s">
        <v>1455</v>
      </c>
      <c r="U48" s="701"/>
      <c r="V48" s="716"/>
      <c r="W48" s="702" t="s">
        <v>1456</v>
      </c>
      <c r="X48" s="702"/>
      <c r="Y48" s="716"/>
      <c r="Z48" s="703" t="s">
        <v>1457</v>
      </c>
      <c r="AA48" s="703"/>
      <c r="AB48" s="704"/>
      <c r="AC48" s="705" t="s">
        <v>1458</v>
      </c>
      <c r="AD48" s="705"/>
      <c r="AE48" s="704"/>
      <c r="AF48" s="706" t="s">
        <v>1440</v>
      </c>
      <c r="AG48" s="706"/>
      <c r="AH48" s="748"/>
      <c r="AI48" s="713"/>
      <c r="AJ48" s="713"/>
      <c r="AK48" s="713"/>
      <c r="AL48" s="713"/>
      <c r="AM48" s="713"/>
      <c r="AN48" s="713"/>
      <c r="AO48" s="713"/>
      <c r="AP48" s="713"/>
      <c r="AQ48" s="713"/>
      <c r="AR48" s="798" t="s">
        <v>1459</v>
      </c>
      <c r="AS48" s="798"/>
      <c r="AT48" s="747"/>
      <c r="AU48" s="695" t="s">
        <v>1460</v>
      </c>
      <c r="AV48" s="695"/>
      <c r="AW48" s="694"/>
      <c r="AX48" s="696" t="s">
        <v>1461</v>
      </c>
      <c r="AY48" s="696"/>
      <c r="AZ48" s="694"/>
      <c r="BA48" s="697" t="s">
        <v>1462</v>
      </c>
      <c r="BB48" s="697"/>
      <c r="BC48" s="694"/>
      <c r="BD48" s="698"/>
      <c r="BE48" s="698"/>
      <c r="BF48" s="694"/>
      <c r="BG48" s="699" t="s">
        <v>1463</v>
      </c>
      <c r="BH48" s="699"/>
      <c r="BI48" s="694"/>
      <c r="BJ48" s="701" t="s">
        <v>1464</v>
      </c>
      <c r="BK48" s="701"/>
      <c r="BL48" s="694"/>
      <c r="BM48" s="702" t="s">
        <v>1465</v>
      </c>
      <c r="BN48" s="702"/>
      <c r="BO48" s="694"/>
      <c r="BP48" s="703" t="s">
        <v>1466</v>
      </c>
      <c r="BQ48" s="703"/>
      <c r="BR48" s="694"/>
      <c r="BS48" s="705" t="s">
        <v>1467</v>
      </c>
      <c r="BT48" s="705"/>
      <c r="BU48" s="694"/>
      <c r="BV48" s="706" t="s">
        <v>1468</v>
      </c>
      <c r="BW48" s="706"/>
      <c r="BX48" s="713"/>
      <c r="BY48" s="713"/>
      <c r="BZ48" s="713"/>
      <c r="CA48" s="798" t="s">
        <v>1469</v>
      </c>
      <c r="CB48" s="798"/>
      <c r="CC48" s="747"/>
      <c r="CD48" s="695" t="s">
        <v>1470</v>
      </c>
      <c r="CE48" s="695"/>
      <c r="CF48" s="694"/>
      <c r="CG48" s="696" t="s">
        <v>1471</v>
      </c>
      <c r="CH48" s="696"/>
      <c r="CI48" s="694"/>
      <c r="CJ48" s="697" t="s">
        <v>1472</v>
      </c>
      <c r="CK48" s="697"/>
      <c r="CL48" s="694"/>
      <c r="CM48" s="698"/>
      <c r="CN48" s="698"/>
      <c r="CO48" s="694"/>
      <c r="CP48" s="699" t="s">
        <v>1473</v>
      </c>
      <c r="CQ48" s="699"/>
      <c r="CR48" s="694"/>
      <c r="CS48" s="701" t="s">
        <v>1474</v>
      </c>
      <c r="CT48" s="701"/>
      <c r="CU48" s="694"/>
      <c r="CV48" s="702" t="s">
        <v>1475</v>
      </c>
      <c r="CW48" s="702"/>
      <c r="CX48" s="747"/>
      <c r="CY48" s="703" t="s">
        <v>1476</v>
      </c>
      <c r="CZ48" s="703"/>
      <c r="DA48" s="694"/>
      <c r="DB48" s="705" t="s">
        <v>1477</v>
      </c>
      <c r="DC48" s="705"/>
      <c r="DD48" s="694"/>
      <c r="DE48" s="706" t="s">
        <v>1478</v>
      </c>
      <c r="DF48" s="706"/>
      <c r="DH48" s="120"/>
      <c r="DI48" s="120"/>
      <c r="DJ48" s="116">
        <v>1</v>
      </c>
    </row>
    <row r="49" spans="1:114" s="691" customFormat="1" ht="18" customHeight="1" thickBot="1" x14ac:dyDescent="0.3">
      <c r="B49" s="713"/>
      <c r="C49" s="713"/>
      <c r="D49" s="713"/>
      <c r="E49" s="713"/>
      <c r="F49" s="713"/>
      <c r="G49" s="713"/>
      <c r="H49" s="713"/>
      <c r="I49" s="713"/>
      <c r="J49" s="713"/>
      <c r="K49" s="713"/>
      <c r="L49" s="713"/>
      <c r="M49" s="713"/>
      <c r="N49" s="713"/>
      <c r="O49" s="713"/>
      <c r="P49" s="713"/>
      <c r="Q49" s="715"/>
      <c r="R49" s="715"/>
      <c r="S49" s="713"/>
      <c r="T49" s="713"/>
      <c r="U49" s="713"/>
      <c r="V49" s="713"/>
      <c r="W49" s="713"/>
      <c r="X49" s="713"/>
      <c r="Y49" s="713"/>
      <c r="Z49" s="713"/>
      <c r="AA49" s="713"/>
      <c r="AB49" s="748"/>
      <c r="AC49" s="713"/>
      <c r="AD49" s="713"/>
      <c r="AE49" s="748"/>
      <c r="AF49" s="713"/>
      <c r="AG49" s="713"/>
      <c r="AH49" s="748"/>
      <c r="AI49" s="713"/>
      <c r="AJ49" s="713"/>
      <c r="AK49" s="713"/>
      <c r="AL49" s="713"/>
      <c r="AM49" s="713"/>
      <c r="AN49" s="713"/>
      <c r="AO49" s="713"/>
      <c r="AP49" s="713"/>
      <c r="AQ49" s="713"/>
      <c r="AR49" s="713" t="s">
        <v>823</v>
      </c>
      <c r="AS49" s="713"/>
      <c r="AT49" s="747"/>
      <c r="AU49" s="711" t="s">
        <v>823</v>
      </c>
      <c r="AV49" s="712"/>
      <c r="AW49" s="694"/>
      <c r="AX49" s="711" t="s">
        <v>823</v>
      </c>
      <c r="AY49" s="712"/>
      <c r="AZ49" s="694"/>
      <c r="BA49" s="713" t="s">
        <v>823</v>
      </c>
      <c r="BB49" s="713"/>
      <c r="BC49" s="694"/>
      <c r="BD49" s="711"/>
      <c r="BE49" s="712"/>
      <c r="BF49" s="694"/>
      <c r="BG49" s="711" t="s">
        <v>823</v>
      </c>
      <c r="BH49" s="712"/>
      <c r="BI49" s="694"/>
      <c r="BJ49" s="711" t="s">
        <v>823</v>
      </c>
      <c r="BK49" s="712"/>
      <c r="BL49" s="694"/>
      <c r="BM49" s="713" t="s">
        <v>823</v>
      </c>
      <c r="BN49" s="713"/>
      <c r="BO49" s="694"/>
      <c r="BP49" s="713" t="s">
        <v>823</v>
      </c>
      <c r="BQ49" s="713"/>
      <c r="BR49" s="694"/>
      <c r="BS49" s="713" t="s">
        <v>823</v>
      </c>
      <c r="BT49" s="713"/>
      <c r="BU49" s="694"/>
      <c r="BV49" s="711" t="s">
        <v>823</v>
      </c>
      <c r="BW49" s="712"/>
      <c r="BX49" s="713"/>
      <c r="BY49" s="713"/>
      <c r="BZ49" s="713"/>
      <c r="CA49" s="713" t="s">
        <v>823</v>
      </c>
      <c r="CB49" s="713"/>
      <c r="CC49" s="747"/>
      <c r="CD49" s="713" t="s">
        <v>823</v>
      </c>
      <c r="CE49" s="713"/>
      <c r="CF49" s="694"/>
      <c r="CG49" s="713" t="s">
        <v>823</v>
      </c>
      <c r="CH49" s="713"/>
      <c r="CI49" s="694"/>
      <c r="CJ49" s="713" t="s">
        <v>823</v>
      </c>
      <c r="CK49" s="713"/>
      <c r="CL49" s="694"/>
      <c r="CM49" s="713"/>
      <c r="CN49" s="713"/>
      <c r="CO49" s="694"/>
      <c r="CP49" s="715" t="s">
        <v>823</v>
      </c>
      <c r="CQ49" s="715"/>
      <c r="CR49" s="694"/>
      <c r="CS49" s="713" t="s">
        <v>823</v>
      </c>
      <c r="CT49" s="713"/>
      <c r="CU49" s="694"/>
      <c r="CV49" s="713" t="s">
        <v>823</v>
      </c>
      <c r="CW49" s="713"/>
      <c r="CX49" s="747"/>
      <c r="CY49" s="713" t="s">
        <v>823</v>
      </c>
      <c r="CZ49" s="713"/>
      <c r="DA49" s="694"/>
      <c r="DB49" s="711" t="s">
        <v>823</v>
      </c>
      <c r="DC49" s="712"/>
      <c r="DD49" s="694"/>
      <c r="DE49" s="713" t="s">
        <v>823</v>
      </c>
      <c r="DF49" s="713"/>
      <c r="DH49" s="120"/>
      <c r="DI49" s="120"/>
      <c r="DJ49" s="116">
        <v>1</v>
      </c>
    </row>
    <row r="50" spans="1:114" s="691" customFormat="1" ht="18" customHeight="1" x14ac:dyDescent="0.25">
      <c r="B50" s="799" t="s">
        <v>1479</v>
      </c>
      <c r="C50" s="799"/>
      <c r="D50" s="713"/>
      <c r="E50" s="695" t="s">
        <v>1480</v>
      </c>
      <c r="F50" s="695"/>
      <c r="G50" s="694"/>
      <c r="H50" s="696" t="s">
        <v>1481</v>
      </c>
      <c r="I50" s="696"/>
      <c r="J50" s="694"/>
      <c r="K50" s="697" t="s">
        <v>1482</v>
      </c>
      <c r="L50" s="697"/>
      <c r="M50" s="694"/>
      <c r="N50" s="698"/>
      <c r="O50" s="698"/>
      <c r="P50" s="694"/>
      <c r="Q50" s="699" t="s">
        <v>1483</v>
      </c>
      <c r="R50" s="699"/>
      <c r="S50" s="716"/>
      <c r="T50" s="701" t="s">
        <v>1484</v>
      </c>
      <c r="U50" s="701"/>
      <c r="V50" s="716"/>
      <c r="W50" s="702" t="s">
        <v>1485</v>
      </c>
      <c r="X50" s="702"/>
      <c r="Y50" s="716"/>
      <c r="Z50" s="703" t="s">
        <v>1486</v>
      </c>
      <c r="AA50" s="703"/>
      <c r="AB50" s="704"/>
      <c r="AC50" s="705" t="s">
        <v>1487</v>
      </c>
      <c r="AD50" s="705"/>
      <c r="AE50" s="704"/>
      <c r="AF50" s="706" t="s">
        <v>1468</v>
      </c>
      <c r="AG50" s="706"/>
      <c r="AH50" s="748"/>
      <c r="AI50" s="713"/>
      <c r="AJ50" s="713"/>
      <c r="AK50" s="713"/>
      <c r="AL50" s="713"/>
      <c r="AM50" s="713"/>
      <c r="AN50" s="713"/>
      <c r="AO50" s="713"/>
      <c r="AP50" s="713"/>
      <c r="AQ50" s="713"/>
      <c r="AR50" s="800" t="s">
        <v>1488</v>
      </c>
      <c r="AS50" s="800"/>
      <c r="AT50" s="747"/>
      <c r="AU50" s="695" t="s">
        <v>1489</v>
      </c>
      <c r="AV50" s="695"/>
      <c r="AW50" s="694"/>
      <c r="AX50" s="696" t="s">
        <v>1490</v>
      </c>
      <c r="AY50" s="696"/>
      <c r="AZ50" s="694"/>
      <c r="BA50" s="697" t="s">
        <v>1491</v>
      </c>
      <c r="BB50" s="697"/>
      <c r="BC50" s="694"/>
      <c r="BD50" s="698"/>
      <c r="BE50" s="698"/>
      <c r="BF50" s="694"/>
      <c r="BG50" s="699" t="s">
        <v>1492</v>
      </c>
      <c r="BH50" s="699"/>
      <c r="BI50" s="694"/>
      <c r="BJ50" s="701" t="s">
        <v>1493</v>
      </c>
      <c r="BK50" s="701"/>
      <c r="BL50" s="694"/>
      <c r="BM50" s="702" t="s">
        <v>1494</v>
      </c>
      <c r="BN50" s="702"/>
      <c r="BO50" s="694"/>
      <c r="BP50" s="703" t="s">
        <v>1495</v>
      </c>
      <c r="BQ50" s="703"/>
      <c r="BR50" s="694"/>
      <c r="BS50" s="705" t="s">
        <v>1496</v>
      </c>
      <c r="BT50" s="705"/>
      <c r="BU50" s="694"/>
      <c r="BV50" s="706" t="s">
        <v>1216</v>
      </c>
      <c r="BW50" s="706"/>
      <c r="BX50" s="713"/>
      <c r="BY50" s="713"/>
      <c r="BZ50" s="713"/>
      <c r="CA50" s="800" t="s">
        <v>1497</v>
      </c>
      <c r="CB50" s="800"/>
      <c r="CC50" s="747"/>
      <c r="CD50" s="695" t="s">
        <v>1498</v>
      </c>
      <c r="CE50" s="695"/>
      <c r="CF50" s="694"/>
      <c r="CG50" s="696" t="s">
        <v>1499</v>
      </c>
      <c r="CH50" s="696"/>
      <c r="CI50" s="694"/>
      <c r="CJ50" s="697" t="s">
        <v>1500</v>
      </c>
      <c r="CK50" s="697"/>
      <c r="CL50" s="694"/>
      <c r="CM50" s="698"/>
      <c r="CN50" s="698"/>
      <c r="CO50" s="694"/>
      <c r="CP50" s="699" t="s">
        <v>1501</v>
      </c>
      <c r="CQ50" s="699"/>
      <c r="CR50" s="694"/>
      <c r="CS50" s="701" t="s">
        <v>1502</v>
      </c>
      <c r="CT50" s="701"/>
      <c r="CU50" s="694"/>
      <c r="CV50" s="702" t="s">
        <v>1503</v>
      </c>
      <c r="CW50" s="702"/>
      <c r="CX50" s="747"/>
      <c r="CY50" s="703" t="s">
        <v>1504</v>
      </c>
      <c r="CZ50" s="703"/>
      <c r="DA50" s="694"/>
      <c r="DB50" s="705" t="s">
        <v>1505</v>
      </c>
      <c r="DC50" s="705"/>
      <c r="DD50" s="694"/>
      <c r="DE50" s="706" t="s">
        <v>1227</v>
      </c>
      <c r="DF50" s="706"/>
      <c r="DH50" s="120"/>
      <c r="DI50" s="120"/>
      <c r="DJ50" s="116">
        <v>1</v>
      </c>
    </row>
    <row r="51" spans="1:114" s="691" customFormat="1" ht="18" customHeight="1" thickBot="1" x14ac:dyDescent="0.3">
      <c r="B51" s="713"/>
      <c r="C51" s="713"/>
      <c r="D51" s="713"/>
      <c r="E51" s="713"/>
      <c r="F51" s="713"/>
      <c r="G51" s="713"/>
      <c r="H51" s="713"/>
      <c r="I51" s="713"/>
      <c r="J51" s="713"/>
      <c r="K51" s="713"/>
      <c r="L51" s="713"/>
      <c r="M51" s="713"/>
      <c r="N51" s="713"/>
      <c r="O51" s="713"/>
      <c r="P51" s="713"/>
      <c r="Q51" s="715"/>
      <c r="R51" s="715"/>
      <c r="S51" s="713"/>
      <c r="T51" s="713"/>
      <c r="U51" s="713"/>
      <c r="V51" s="713"/>
      <c r="W51" s="713"/>
      <c r="X51" s="713"/>
      <c r="Y51" s="713"/>
      <c r="Z51" s="713"/>
      <c r="AA51" s="713"/>
      <c r="AB51" s="748"/>
      <c r="AC51" s="713"/>
      <c r="AD51" s="713"/>
      <c r="AE51" s="748"/>
      <c r="AF51" s="713"/>
      <c r="AG51" s="713"/>
      <c r="AH51" s="748"/>
      <c r="AI51" s="713"/>
      <c r="AJ51" s="713"/>
      <c r="AK51" s="713"/>
      <c r="AL51" s="713"/>
      <c r="AM51" s="713"/>
      <c r="AN51" s="713"/>
      <c r="AO51" s="713"/>
      <c r="AP51" s="713"/>
      <c r="AQ51" s="713"/>
      <c r="AR51" s="713" t="s">
        <v>823</v>
      </c>
      <c r="AS51" s="713"/>
      <c r="AT51" s="747"/>
      <c r="AU51" s="711" t="s">
        <v>823</v>
      </c>
      <c r="AV51" s="712"/>
      <c r="AW51" s="694"/>
      <c r="AX51" s="711" t="s">
        <v>823</v>
      </c>
      <c r="AY51" s="712"/>
      <c r="AZ51" s="694"/>
      <c r="BA51" s="713" t="s">
        <v>823</v>
      </c>
      <c r="BB51" s="713"/>
      <c r="BC51" s="694"/>
      <c r="BD51" s="711"/>
      <c r="BE51" s="712"/>
      <c r="BF51" s="694"/>
      <c r="BG51" s="711" t="s">
        <v>823</v>
      </c>
      <c r="BH51" s="712"/>
      <c r="BI51" s="694"/>
      <c r="BJ51" s="711" t="s">
        <v>823</v>
      </c>
      <c r="BK51" s="712"/>
      <c r="BL51" s="694"/>
      <c r="BM51" s="713" t="s">
        <v>823</v>
      </c>
      <c r="BN51" s="713"/>
      <c r="BO51" s="694"/>
      <c r="BP51" s="713" t="s">
        <v>823</v>
      </c>
      <c r="BQ51" s="713"/>
      <c r="BR51" s="694"/>
      <c r="BS51" s="713" t="s">
        <v>823</v>
      </c>
      <c r="BT51" s="713"/>
      <c r="BU51" s="694"/>
      <c r="BV51" s="711" t="s">
        <v>823</v>
      </c>
      <c r="BW51" s="712"/>
      <c r="BX51" s="713"/>
      <c r="BY51" s="713"/>
      <c r="BZ51" s="713"/>
      <c r="CA51" s="713" t="s">
        <v>823</v>
      </c>
      <c r="CB51" s="713"/>
      <c r="CC51" s="747"/>
      <c r="CD51" s="713" t="s">
        <v>823</v>
      </c>
      <c r="CE51" s="713"/>
      <c r="CF51" s="694"/>
      <c r="CG51" s="713" t="s">
        <v>823</v>
      </c>
      <c r="CH51" s="713"/>
      <c r="CI51" s="694"/>
      <c r="CJ51" s="713" t="s">
        <v>823</v>
      </c>
      <c r="CK51" s="713"/>
      <c r="CL51" s="694"/>
      <c r="CM51" s="713"/>
      <c r="CN51" s="713"/>
      <c r="CO51" s="694"/>
      <c r="CP51" s="715" t="s">
        <v>823</v>
      </c>
      <c r="CQ51" s="715"/>
      <c r="CR51" s="694"/>
      <c r="CS51" s="713" t="s">
        <v>823</v>
      </c>
      <c r="CT51" s="713"/>
      <c r="CU51" s="694"/>
      <c r="CV51" s="713" t="s">
        <v>823</v>
      </c>
      <c r="CW51" s="713"/>
      <c r="CX51" s="747"/>
      <c r="CY51" s="713" t="s">
        <v>823</v>
      </c>
      <c r="CZ51" s="713"/>
      <c r="DA51" s="694"/>
      <c r="DB51" s="711" t="s">
        <v>823</v>
      </c>
      <c r="DC51" s="712"/>
      <c r="DD51" s="694"/>
      <c r="DE51" s="713" t="s">
        <v>823</v>
      </c>
      <c r="DF51" s="713"/>
      <c r="DH51" s="120"/>
      <c r="DI51" s="120"/>
      <c r="DJ51" s="116">
        <v>1</v>
      </c>
    </row>
    <row r="52" spans="1:114" s="691" customFormat="1" ht="18" customHeight="1" x14ac:dyDescent="0.25">
      <c r="B52" s="708" t="s">
        <v>1506</v>
      </c>
      <c r="C52" s="708"/>
      <c r="D52" s="713"/>
      <c r="E52" s="695" t="s">
        <v>1507</v>
      </c>
      <c r="F52" s="695"/>
      <c r="G52" s="694"/>
      <c r="H52" s="696" t="s">
        <v>1508</v>
      </c>
      <c r="I52" s="696"/>
      <c r="J52" s="694"/>
      <c r="K52" s="697" t="s">
        <v>1509</v>
      </c>
      <c r="L52" s="697"/>
      <c r="M52" s="694"/>
      <c r="N52" s="698"/>
      <c r="O52" s="698"/>
      <c r="P52" s="694"/>
      <c r="Q52" s="699" t="s">
        <v>1510</v>
      </c>
      <c r="R52" s="699"/>
      <c r="S52" s="716"/>
      <c r="T52" s="701" t="s">
        <v>1511</v>
      </c>
      <c r="U52" s="701"/>
      <c r="V52" s="716"/>
      <c r="W52" s="702" t="s">
        <v>1512</v>
      </c>
      <c r="X52" s="702"/>
      <c r="Y52" s="716"/>
      <c r="Z52" s="703" t="s">
        <v>1513</v>
      </c>
      <c r="AA52" s="703"/>
      <c r="AB52" s="704"/>
      <c r="AC52" s="705" t="s">
        <v>1514</v>
      </c>
      <c r="AD52" s="705"/>
      <c r="AE52" s="704"/>
      <c r="AF52" s="706" t="s">
        <v>1515</v>
      </c>
      <c r="AG52" s="706"/>
      <c r="AH52" s="748"/>
      <c r="AI52" s="713"/>
      <c r="AJ52" s="713"/>
      <c r="AK52" s="713"/>
      <c r="AL52" s="713"/>
      <c r="AM52" s="713"/>
      <c r="AN52" s="713"/>
      <c r="AO52" s="713"/>
      <c r="AP52" s="713"/>
      <c r="AQ52" s="713"/>
      <c r="AR52" s="801" t="s">
        <v>1516</v>
      </c>
      <c r="AS52" s="801"/>
      <c r="AT52" s="747"/>
      <c r="AU52" s="695" t="s">
        <v>1517</v>
      </c>
      <c r="AV52" s="695"/>
      <c r="AW52" s="694"/>
      <c r="AX52" s="696" t="s">
        <v>1518</v>
      </c>
      <c r="AY52" s="696"/>
      <c r="AZ52" s="694"/>
      <c r="BA52" s="697" t="s">
        <v>1519</v>
      </c>
      <c r="BB52" s="697"/>
      <c r="BC52" s="694"/>
      <c r="BD52" s="698"/>
      <c r="BE52" s="698"/>
      <c r="BF52" s="694"/>
      <c r="BG52" s="699" t="s">
        <v>1520</v>
      </c>
      <c r="BH52" s="699"/>
      <c r="BI52" s="694"/>
      <c r="BJ52" s="701" t="s">
        <v>1521</v>
      </c>
      <c r="BK52" s="701"/>
      <c r="BL52" s="694"/>
      <c r="BM52" s="702" t="s">
        <v>1522</v>
      </c>
      <c r="BN52" s="702"/>
      <c r="BO52" s="694"/>
      <c r="BP52" s="703" t="s">
        <v>1523</v>
      </c>
      <c r="BQ52" s="703"/>
      <c r="BR52" s="694"/>
      <c r="BS52" s="705"/>
      <c r="BT52" s="705"/>
      <c r="BU52" s="694"/>
      <c r="BV52" s="706"/>
      <c r="BW52" s="706"/>
      <c r="BX52" s="713"/>
      <c r="BY52" s="713"/>
      <c r="BZ52" s="713"/>
      <c r="CA52" s="801" t="s">
        <v>1524</v>
      </c>
      <c r="CB52" s="801"/>
      <c r="CC52" s="747"/>
      <c r="CD52" s="695" t="s">
        <v>1525</v>
      </c>
      <c r="CE52" s="695"/>
      <c r="CF52" s="694"/>
      <c r="CG52" s="696" t="s">
        <v>1526</v>
      </c>
      <c r="CH52" s="696"/>
      <c r="CI52" s="694"/>
      <c r="CJ52" s="697" t="s">
        <v>1527</v>
      </c>
      <c r="CK52" s="697"/>
      <c r="CL52" s="694"/>
      <c r="CM52" s="698"/>
      <c r="CN52" s="698"/>
      <c r="CO52" s="694"/>
      <c r="CP52" s="699" t="s">
        <v>1528</v>
      </c>
      <c r="CQ52" s="699"/>
      <c r="CR52" s="694"/>
      <c r="CS52" s="701" t="s">
        <v>1529</v>
      </c>
      <c r="CT52" s="701"/>
      <c r="CU52" s="694"/>
      <c r="CV52" s="702" t="s">
        <v>1530</v>
      </c>
      <c r="CW52" s="702"/>
      <c r="CX52" s="747"/>
      <c r="CY52" s="703" t="s">
        <v>1531</v>
      </c>
      <c r="CZ52" s="703"/>
      <c r="DA52" s="694"/>
      <c r="DB52" s="705"/>
      <c r="DC52" s="705"/>
      <c r="DD52" s="694"/>
      <c r="DE52" s="706"/>
      <c r="DF52" s="706"/>
      <c r="DH52" s="120"/>
      <c r="DI52" s="120"/>
      <c r="DJ52" s="116">
        <v>1</v>
      </c>
    </row>
    <row r="53" spans="1:114" s="691" customFormat="1" ht="18" customHeight="1" thickBot="1" x14ac:dyDescent="0.3">
      <c r="B53" s="713"/>
      <c r="C53" s="713"/>
      <c r="D53" s="713"/>
      <c r="E53" s="713"/>
      <c r="F53" s="713"/>
      <c r="G53" s="713"/>
      <c r="H53" s="713"/>
      <c r="I53" s="713"/>
      <c r="J53" s="713"/>
      <c r="K53" s="713"/>
      <c r="L53" s="713"/>
      <c r="M53" s="713"/>
      <c r="N53" s="713"/>
      <c r="O53" s="713"/>
      <c r="P53" s="713"/>
      <c r="Q53" s="715"/>
      <c r="R53" s="715"/>
      <c r="S53" s="713"/>
      <c r="T53" s="713"/>
      <c r="U53" s="713"/>
      <c r="V53" s="713"/>
      <c r="W53" s="713"/>
      <c r="X53" s="713"/>
      <c r="Y53" s="713"/>
      <c r="Z53" s="713"/>
      <c r="AA53" s="713"/>
      <c r="AB53" s="748"/>
      <c r="AC53" s="713"/>
      <c r="AD53" s="713"/>
      <c r="AE53" s="748"/>
      <c r="AF53" s="713"/>
      <c r="AG53" s="713"/>
      <c r="AH53" s="748"/>
      <c r="AI53" s="713"/>
      <c r="AJ53" s="713"/>
      <c r="AK53" s="713"/>
      <c r="AL53" s="713"/>
      <c r="AM53" s="713"/>
      <c r="AN53" s="713"/>
      <c r="AO53" s="713"/>
      <c r="AP53" s="713"/>
      <c r="AQ53" s="713"/>
      <c r="AR53" s="713" t="s">
        <v>823</v>
      </c>
      <c r="AS53" s="713"/>
      <c r="AT53" s="747"/>
      <c r="AU53" s="711" t="s">
        <v>823</v>
      </c>
      <c r="AV53" s="712"/>
      <c r="AW53" s="694"/>
      <c r="AX53" s="711" t="s">
        <v>823</v>
      </c>
      <c r="AY53" s="712"/>
      <c r="AZ53" s="694"/>
      <c r="BA53" s="713" t="s">
        <v>823</v>
      </c>
      <c r="BB53" s="713"/>
      <c r="BC53" s="694"/>
      <c r="BD53" s="711"/>
      <c r="BE53" s="712"/>
      <c r="BF53" s="694"/>
      <c r="BG53" s="711" t="s">
        <v>823</v>
      </c>
      <c r="BH53" s="712"/>
      <c r="BI53" s="694"/>
      <c r="BJ53" s="711" t="s">
        <v>823</v>
      </c>
      <c r="BK53" s="712"/>
      <c r="BL53" s="694"/>
      <c r="BM53" s="713" t="s">
        <v>823</v>
      </c>
      <c r="BN53" s="713"/>
      <c r="BO53" s="694"/>
      <c r="BP53" s="713" t="s">
        <v>823</v>
      </c>
      <c r="BQ53" s="713"/>
      <c r="BR53" s="694"/>
      <c r="BS53" s="713" t="s">
        <v>823</v>
      </c>
      <c r="BT53" s="713"/>
      <c r="BU53" s="694"/>
      <c r="BV53" s="711"/>
      <c r="BW53" s="712"/>
      <c r="BX53" s="713"/>
      <c r="BY53" s="713"/>
      <c r="BZ53" s="713"/>
      <c r="CA53" s="713" t="s">
        <v>823</v>
      </c>
      <c r="CB53" s="713"/>
      <c r="CC53" s="747"/>
      <c r="CD53" s="713" t="s">
        <v>823</v>
      </c>
      <c r="CE53" s="713"/>
      <c r="CF53" s="694"/>
      <c r="CG53" s="713" t="s">
        <v>823</v>
      </c>
      <c r="CH53" s="713"/>
      <c r="CI53" s="694"/>
      <c r="CJ53" s="713" t="s">
        <v>823</v>
      </c>
      <c r="CK53" s="713"/>
      <c r="CL53" s="694"/>
      <c r="CM53" s="713"/>
      <c r="CN53" s="713"/>
      <c r="CO53" s="694"/>
      <c r="CP53" s="715" t="s">
        <v>823</v>
      </c>
      <c r="CQ53" s="715"/>
      <c r="CR53" s="694"/>
      <c r="CS53" s="713" t="s">
        <v>823</v>
      </c>
      <c r="CT53" s="713"/>
      <c r="CU53" s="694"/>
      <c r="CV53" s="713" t="s">
        <v>823</v>
      </c>
      <c r="CW53" s="713"/>
      <c r="CX53" s="747"/>
      <c r="CY53" s="713" t="s">
        <v>823</v>
      </c>
      <c r="CZ53" s="713"/>
      <c r="DA53" s="694"/>
      <c r="DB53" s="711"/>
      <c r="DC53" s="712"/>
      <c r="DD53" s="694"/>
      <c r="DE53" s="713"/>
      <c r="DF53" s="713"/>
      <c r="DH53" s="120"/>
      <c r="DI53" s="120"/>
      <c r="DJ53" s="116">
        <v>1</v>
      </c>
    </row>
    <row r="54" spans="1:114" s="691" customFormat="1" ht="18" customHeight="1" x14ac:dyDescent="0.25">
      <c r="B54" s="708" t="s">
        <v>1532</v>
      </c>
      <c r="C54" s="708"/>
      <c r="D54" s="713"/>
      <c r="E54" s="695" t="s">
        <v>1533</v>
      </c>
      <c r="F54" s="695"/>
      <c r="G54" s="694"/>
      <c r="H54" s="696" t="s">
        <v>1534</v>
      </c>
      <c r="I54" s="696"/>
      <c r="J54" s="694"/>
      <c r="K54" s="697" t="s">
        <v>1265</v>
      </c>
      <c r="L54" s="697"/>
      <c r="M54" s="694"/>
      <c r="N54" s="698"/>
      <c r="O54" s="698"/>
      <c r="P54" s="694"/>
      <c r="Q54" s="699" t="s">
        <v>1535</v>
      </c>
      <c r="R54" s="699"/>
      <c r="S54" s="716"/>
      <c r="T54" s="701" t="s">
        <v>1536</v>
      </c>
      <c r="U54" s="701"/>
      <c r="V54" s="716"/>
      <c r="W54" s="702" t="s">
        <v>1537</v>
      </c>
      <c r="X54" s="702"/>
      <c r="Y54" s="716"/>
      <c r="Z54" s="703"/>
      <c r="AA54" s="703"/>
      <c r="AB54" s="704"/>
      <c r="AC54" s="705"/>
      <c r="AD54" s="705"/>
      <c r="AE54" s="704"/>
      <c r="AF54" s="706"/>
      <c r="AG54" s="706"/>
      <c r="AH54" s="748"/>
      <c r="AI54" s="713"/>
      <c r="AJ54" s="713"/>
      <c r="AK54" s="713"/>
      <c r="AL54" s="713"/>
      <c r="AM54" s="713"/>
      <c r="AN54" s="713"/>
      <c r="AO54" s="713"/>
      <c r="AP54" s="713"/>
      <c r="AQ54" s="713"/>
      <c r="AR54" s="801" t="s">
        <v>1538</v>
      </c>
      <c r="AS54" s="801"/>
      <c r="AT54" s="747"/>
      <c r="AU54" s="695" t="s">
        <v>1539</v>
      </c>
      <c r="AV54" s="695"/>
      <c r="AW54" s="694"/>
      <c r="AX54" s="696" t="s">
        <v>1540</v>
      </c>
      <c r="AY54" s="696"/>
      <c r="AZ54" s="694"/>
      <c r="BA54" s="697" t="s">
        <v>1276</v>
      </c>
      <c r="BB54" s="697"/>
      <c r="BC54" s="694"/>
      <c r="BD54" s="698"/>
      <c r="BE54" s="698"/>
      <c r="BF54" s="694"/>
      <c r="BG54" s="699" t="s">
        <v>1541</v>
      </c>
      <c r="BH54" s="699"/>
      <c r="BI54" s="694"/>
      <c r="BJ54" s="701" t="s">
        <v>1542</v>
      </c>
      <c r="BK54" s="701"/>
      <c r="BL54" s="694"/>
      <c r="BM54" s="702" t="s">
        <v>1543</v>
      </c>
      <c r="BN54" s="702"/>
      <c r="BO54" s="694"/>
      <c r="BP54" s="703" t="s">
        <v>1544</v>
      </c>
      <c r="BQ54" s="703"/>
      <c r="BR54" s="694"/>
      <c r="BS54" s="705"/>
      <c r="BT54" s="705"/>
      <c r="BU54" s="694"/>
      <c r="BV54" s="706"/>
      <c r="BW54" s="706"/>
      <c r="BX54" s="713"/>
      <c r="BY54" s="713"/>
      <c r="BZ54" s="713"/>
      <c r="CA54" s="801" t="s">
        <v>1545</v>
      </c>
      <c r="CB54" s="801"/>
      <c r="CC54" s="747"/>
      <c r="CD54" s="695" t="s">
        <v>1546</v>
      </c>
      <c r="CE54" s="695"/>
      <c r="CF54" s="694"/>
      <c r="CG54" s="696" t="s">
        <v>1547</v>
      </c>
      <c r="CH54" s="696"/>
      <c r="CI54" s="694"/>
      <c r="CJ54" s="697" t="s">
        <v>1287</v>
      </c>
      <c r="CK54" s="697"/>
      <c r="CL54" s="694"/>
      <c r="CM54" s="698"/>
      <c r="CN54" s="698"/>
      <c r="CO54" s="694"/>
      <c r="CP54" s="699" t="s">
        <v>1548</v>
      </c>
      <c r="CQ54" s="699"/>
      <c r="CR54" s="694"/>
      <c r="CS54" s="701" t="s">
        <v>1549</v>
      </c>
      <c r="CT54" s="701"/>
      <c r="CU54" s="694"/>
      <c r="CV54" s="702" t="s">
        <v>1550</v>
      </c>
      <c r="CW54" s="702"/>
      <c r="CX54" s="747"/>
      <c r="CY54" s="703" t="s">
        <v>1551</v>
      </c>
      <c r="CZ54" s="703"/>
      <c r="DA54" s="694"/>
      <c r="DB54" s="705"/>
      <c r="DC54" s="705"/>
      <c r="DD54" s="694"/>
      <c r="DE54" s="706"/>
      <c r="DF54" s="706"/>
      <c r="DH54" s="120"/>
      <c r="DI54" s="120"/>
      <c r="DJ54" s="116">
        <v>1</v>
      </c>
    </row>
    <row r="55" spans="1:114" s="691" customFormat="1" ht="18" customHeight="1" thickBot="1" x14ac:dyDescent="0.3">
      <c r="A55" s="120"/>
      <c r="B55" s="713"/>
      <c r="C55" s="713"/>
      <c r="D55" s="713"/>
      <c r="E55" s="713"/>
      <c r="F55" s="713"/>
      <c r="G55" s="713"/>
      <c r="H55" s="713"/>
      <c r="I55" s="713"/>
      <c r="J55" s="713"/>
      <c r="K55" s="713"/>
      <c r="L55" s="713"/>
      <c r="M55" s="713"/>
      <c r="N55" s="713"/>
      <c r="O55" s="713"/>
      <c r="P55" s="713"/>
      <c r="Q55" s="715"/>
      <c r="R55" s="715"/>
      <c r="S55" s="713"/>
      <c r="T55" s="713"/>
      <c r="U55" s="713"/>
      <c r="V55" s="713"/>
      <c r="W55" s="713"/>
      <c r="X55" s="713"/>
      <c r="Y55" s="713"/>
      <c r="Z55" s="713"/>
      <c r="AA55" s="713"/>
      <c r="AB55" s="748"/>
      <c r="AC55" s="713"/>
      <c r="AD55" s="713"/>
      <c r="AE55" s="748"/>
      <c r="AF55" s="713"/>
      <c r="AG55" s="713"/>
      <c r="AH55" s="748"/>
      <c r="AI55" s="713"/>
      <c r="AJ55" s="713"/>
      <c r="AK55" s="713"/>
      <c r="AL55" s="713"/>
      <c r="AM55" s="713"/>
      <c r="AN55" s="713"/>
      <c r="AO55" s="713"/>
      <c r="AP55" s="713"/>
      <c r="AQ55" s="713"/>
      <c r="AR55" s="713" t="s">
        <v>823</v>
      </c>
      <c r="AS55" s="713"/>
      <c r="AT55" s="747"/>
      <c r="AU55" s="711" t="s">
        <v>823</v>
      </c>
      <c r="AV55" s="712"/>
      <c r="AW55" s="694"/>
      <c r="AX55" s="711" t="s">
        <v>823</v>
      </c>
      <c r="AY55" s="712"/>
      <c r="AZ55" s="694"/>
      <c r="BA55" s="713" t="s">
        <v>823</v>
      </c>
      <c r="BB55" s="713"/>
      <c r="BC55" s="694"/>
      <c r="BD55" s="711"/>
      <c r="BE55" s="712"/>
      <c r="BF55" s="694"/>
      <c r="BG55" s="711" t="s">
        <v>823</v>
      </c>
      <c r="BH55" s="712"/>
      <c r="BI55" s="694"/>
      <c r="BJ55" s="711" t="s">
        <v>823</v>
      </c>
      <c r="BK55" s="712"/>
      <c r="BL55" s="694"/>
      <c r="BM55" s="713" t="s">
        <v>823</v>
      </c>
      <c r="BN55" s="713"/>
      <c r="BO55" s="694"/>
      <c r="BP55" s="713"/>
      <c r="BQ55" s="713"/>
      <c r="BR55" s="694"/>
      <c r="BS55" s="713"/>
      <c r="BT55" s="713"/>
      <c r="BU55" s="694"/>
      <c r="BV55" s="711"/>
      <c r="BW55" s="712"/>
      <c r="BX55" s="713"/>
      <c r="BY55" s="713"/>
      <c r="BZ55" s="713"/>
      <c r="CA55" s="713" t="s">
        <v>823</v>
      </c>
      <c r="CB55" s="713"/>
      <c r="CC55" s="747"/>
      <c r="CD55" s="713" t="s">
        <v>823</v>
      </c>
      <c r="CE55" s="713"/>
      <c r="CF55" s="694"/>
      <c r="CG55" s="713" t="s">
        <v>823</v>
      </c>
      <c r="CH55" s="713"/>
      <c r="CI55" s="694"/>
      <c r="CJ55" s="713" t="s">
        <v>823</v>
      </c>
      <c r="CK55" s="713"/>
      <c r="CL55" s="694"/>
      <c r="CM55" s="713"/>
      <c r="CN55" s="713"/>
      <c r="CO55" s="694"/>
      <c r="CP55" s="715" t="s">
        <v>823</v>
      </c>
      <c r="CQ55" s="715"/>
      <c r="CR55" s="694"/>
      <c r="CS55" s="713" t="s">
        <v>823</v>
      </c>
      <c r="CT55" s="713"/>
      <c r="CU55" s="694"/>
      <c r="CV55" s="713" t="s">
        <v>823</v>
      </c>
      <c r="CW55" s="713"/>
      <c r="CX55" s="747"/>
      <c r="CY55" s="713" t="s">
        <v>823</v>
      </c>
      <c r="CZ55" s="713"/>
      <c r="DA55" s="694"/>
      <c r="DB55" s="711" t="s">
        <v>823</v>
      </c>
      <c r="DC55" s="712"/>
      <c r="DD55" s="694"/>
      <c r="DE55" s="713"/>
      <c r="DF55" s="713"/>
      <c r="DH55" s="120"/>
      <c r="DI55" s="120"/>
      <c r="DJ55" s="116">
        <v>1</v>
      </c>
    </row>
    <row r="56" spans="1:114" s="691" customFormat="1" ht="18" customHeight="1" x14ac:dyDescent="0.25">
      <c r="B56" s="708" t="s">
        <v>1552</v>
      </c>
      <c r="C56" s="708"/>
      <c r="D56" s="713"/>
      <c r="E56" s="695" t="s">
        <v>1553</v>
      </c>
      <c r="F56" s="695"/>
      <c r="G56" s="694"/>
      <c r="H56" s="696" t="s">
        <v>1554</v>
      </c>
      <c r="I56" s="696"/>
      <c r="J56" s="694"/>
      <c r="K56" s="697" t="s">
        <v>1555</v>
      </c>
      <c r="L56" s="697"/>
      <c r="M56" s="694"/>
      <c r="N56" s="698"/>
      <c r="O56" s="698"/>
      <c r="P56" s="694"/>
      <c r="Q56" s="699" t="s">
        <v>1556</v>
      </c>
      <c r="R56" s="699"/>
      <c r="S56" s="716"/>
      <c r="T56" s="701" t="s">
        <v>1557</v>
      </c>
      <c r="U56" s="701"/>
      <c r="V56" s="716"/>
      <c r="W56" s="702" t="s">
        <v>1558</v>
      </c>
      <c r="X56" s="702"/>
      <c r="Y56" s="716"/>
      <c r="Z56" s="703"/>
      <c r="AA56" s="703"/>
      <c r="AB56" s="704"/>
      <c r="AC56" s="705"/>
      <c r="AD56" s="705"/>
      <c r="AE56" s="704"/>
      <c r="AF56" s="706"/>
      <c r="AG56" s="706"/>
      <c r="AH56" s="748"/>
      <c r="AI56" s="713"/>
      <c r="AJ56" s="713"/>
      <c r="AK56" s="713"/>
      <c r="AL56" s="713"/>
      <c r="AM56" s="713"/>
      <c r="AN56" s="713"/>
      <c r="AO56" s="713"/>
      <c r="AP56" s="713"/>
      <c r="AQ56" s="713"/>
      <c r="AR56" s="801" t="s">
        <v>1559</v>
      </c>
      <c r="AS56" s="801"/>
      <c r="AT56" s="747"/>
      <c r="AU56" s="695" t="s">
        <v>1560</v>
      </c>
      <c r="AV56" s="695"/>
      <c r="AW56" s="694"/>
      <c r="AX56" s="696" t="s">
        <v>1561</v>
      </c>
      <c r="AY56" s="696"/>
      <c r="AZ56" s="694"/>
      <c r="BA56" s="697" t="s">
        <v>1562</v>
      </c>
      <c r="BB56" s="697"/>
      <c r="BC56" s="694"/>
      <c r="BD56" s="698"/>
      <c r="BE56" s="698"/>
      <c r="BF56" s="694"/>
      <c r="BG56" s="699" t="s">
        <v>1563</v>
      </c>
      <c r="BH56" s="699"/>
      <c r="BI56" s="694"/>
      <c r="BJ56" s="701" t="s">
        <v>1564</v>
      </c>
      <c r="BK56" s="701"/>
      <c r="BL56" s="694"/>
      <c r="BM56" s="702" t="s">
        <v>1565</v>
      </c>
      <c r="BN56" s="702"/>
      <c r="BO56" s="694"/>
      <c r="BP56" s="703"/>
      <c r="BQ56" s="703"/>
      <c r="BR56" s="694"/>
      <c r="BS56" s="705"/>
      <c r="BT56" s="705"/>
      <c r="BU56" s="694"/>
      <c r="BV56" s="706"/>
      <c r="BW56" s="706"/>
      <c r="BX56" s="713"/>
      <c r="BY56" s="713"/>
      <c r="BZ56" s="713"/>
      <c r="CA56" s="801" t="s">
        <v>1566</v>
      </c>
      <c r="CB56" s="801"/>
      <c r="CC56" s="747"/>
      <c r="CD56" s="695" t="s">
        <v>1567</v>
      </c>
      <c r="CE56" s="695"/>
      <c r="CF56" s="694"/>
      <c r="CG56" s="696" t="s">
        <v>1568</v>
      </c>
      <c r="CH56" s="696"/>
      <c r="CI56" s="694"/>
      <c r="CJ56" s="697" t="s">
        <v>1569</v>
      </c>
      <c r="CK56" s="697"/>
      <c r="CL56" s="694"/>
      <c r="CM56" s="698"/>
      <c r="CN56" s="698"/>
      <c r="CO56" s="694"/>
      <c r="CP56" s="699" t="s">
        <v>1570</v>
      </c>
      <c r="CQ56" s="699"/>
      <c r="CR56" s="694"/>
      <c r="CS56" s="701" t="s">
        <v>1571</v>
      </c>
      <c r="CT56" s="701"/>
      <c r="CU56" s="694"/>
      <c r="CV56" s="702" t="s">
        <v>1572</v>
      </c>
      <c r="CW56" s="702"/>
      <c r="CX56" s="747"/>
      <c r="CY56" s="703"/>
      <c r="CZ56" s="703"/>
      <c r="DA56" s="694"/>
      <c r="DB56" s="705"/>
      <c r="DC56" s="705"/>
      <c r="DD56" s="694"/>
      <c r="DE56" s="706"/>
      <c r="DF56" s="706"/>
      <c r="DH56" s="120"/>
      <c r="DI56" s="120"/>
      <c r="DJ56" s="116">
        <v>1</v>
      </c>
    </row>
    <row r="57" spans="1:114" s="691" customFormat="1" ht="18" customHeight="1" thickBot="1" x14ac:dyDescent="0.3">
      <c r="B57" s="713"/>
      <c r="C57" s="713"/>
      <c r="D57" s="713"/>
      <c r="E57" s="713"/>
      <c r="F57" s="713"/>
      <c r="G57" s="713"/>
      <c r="H57" s="713"/>
      <c r="I57" s="713"/>
      <c r="J57" s="713"/>
      <c r="K57" s="713"/>
      <c r="L57" s="713"/>
      <c r="M57" s="713"/>
      <c r="N57" s="713"/>
      <c r="O57" s="713"/>
      <c r="P57" s="713"/>
      <c r="Q57" s="715"/>
      <c r="R57" s="715"/>
      <c r="S57" s="713"/>
      <c r="T57" s="713"/>
      <c r="U57" s="713"/>
      <c r="V57" s="713"/>
      <c r="W57" s="713"/>
      <c r="X57" s="713"/>
      <c r="Y57" s="713"/>
      <c r="Z57" s="713"/>
      <c r="AA57" s="713"/>
      <c r="AB57" s="748"/>
      <c r="AC57" s="713"/>
      <c r="AD57" s="713"/>
      <c r="AE57" s="748"/>
      <c r="AF57" s="713"/>
      <c r="AG57" s="713"/>
      <c r="AH57" s="748"/>
      <c r="AI57" s="713"/>
      <c r="AJ57" s="713"/>
      <c r="AK57" s="713"/>
      <c r="AL57" s="713"/>
      <c r="AM57" s="713"/>
      <c r="AN57" s="713"/>
      <c r="AO57" s="713"/>
      <c r="AP57" s="713"/>
      <c r="AQ57" s="713"/>
      <c r="AR57" s="802" t="s">
        <v>823</v>
      </c>
      <c r="AS57" s="802"/>
      <c r="AT57" s="747"/>
      <c r="AU57" s="711" t="s">
        <v>823</v>
      </c>
      <c r="AV57" s="712"/>
      <c r="AW57" s="694"/>
      <c r="AX57" s="711" t="s">
        <v>823</v>
      </c>
      <c r="AY57" s="712"/>
      <c r="AZ57" s="694"/>
      <c r="BA57" s="713" t="s">
        <v>823</v>
      </c>
      <c r="BB57" s="713"/>
      <c r="BC57" s="694"/>
      <c r="BD57" s="711"/>
      <c r="BE57" s="712"/>
      <c r="BF57" s="694"/>
      <c r="BG57" s="711" t="s">
        <v>823</v>
      </c>
      <c r="BH57" s="712"/>
      <c r="BI57" s="694"/>
      <c r="BJ57" s="711" t="s">
        <v>823</v>
      </c>
      <c r="BK57" s="712"/>
      <c r="BL57" s="694"/>
      <c r="BM57" s="713" t="s">
        <v>823</v>
      </c>
      <c r="BN57" s="713"/>
      <c r="BO57" s="694"/>
      <c r="BP57" s="713"/>
      <c r="BQ57" s="713"/>
      <c r="BR57" s="694"/>
      <c r="BS57" s="713"/>
      <c r="BT57" s="713"/>
      <c r="BU57" s="694"/>
      <c r="BV57" s="711"/>
      <c r="BW57" s="712"/>
      <c r="BX57" s="713"/>
      <c r="BY57" s="713"/>
      <c r="BZ57" s="713"/>
      <c r="CA57" s="802" t="s">
        <v>823</v>
      </c>
      <c r="CB57" s="802"/>
      <c r="CC57" s="747"/>
      <c r="CD57" s="713" t="s">
        <v>823</v>
      </c>
      <c r="CE57" s="713"/>
      <c r="CF57" s="694"/>
      <c r="CG57" s="713" t="s">
        <v>823</v>
      </c>
      <c r="CH57" s="713"/>
      <c r="CI57" s="694"/>
      <c r="CJ57" s="713" t="s">
        <v>823</v>
      </c>
      <c r="CK57" s="713"/>
      <c r="CL57" s="694"/>
      <c r="CM57" s="713"/>
      <c r="CN57" s="713"/>
      <c r="CO57" s="694"/>
      <c r="CP57" s="715" t="s">
        <v>823</v>
      </c>
      <c r="CQ57" s="715"/>
      <c r="CR57" s="694"/>
      <c r="CS57" s="713" t="s">
        <v>823</v>
      </c>
      <c r="CT57" s="713"/>
      <c r="CU57" s="694"/>
      <c r="CV57" s="713" t="s">
        <v>823</v>
      </c>
      <c r="CW57" s="713"/>
      <c r="CX57" s="747"/>
      <c r="CY57" s="713"/>
      <c r="CZ57" s="713"/>
      <c r="DA57" s="694"/>
      <c r="DB57" s="711"/>
      <c r="DC57" s="712"/>
      <c r="DD57" s="694"/>
      <c r="DE57" s="713"/>
      <c r="DF57" s="713"/>
      <c r="DH57" s="120"/>
      <c r="DI57" s="120"/>
      <c r="DJ57" s="116">
        <v>1</v>
      </c>
    </row>
    <row r="58" spans="1:114" s="691" customFormat="1" ht="18" customHeight="1" thickBot="1" x14ac:dyDescent="0.3">
      <c r="B58" s="713"/>
      <c r="C58" s="713"/>
      <c r="D58" s="713"/>
      <c r="E58" s="713"/>
      <c r="F58" s="713"/>
      <c r="G58" s="713"/>
      <c r="H58" s="713"/>
      <c r="I58" s="713"/>
      <c r="J58" s="713"/>
      <c r="K58" s="713"/>
      <c r="L58" s="713"/>
      <c r="M58" s="713"/>
      <c r="N58" s="713"/>
      <c r="O58" s="713"/>
      <c r="P58" s="713"/>
      <c r="Q58" s="715"/>
      <c r="R58" s="715"/>
      <c r="S58" s="713"/>
      <c r="T58" s="713"/>
      <c r="U58" s="713"/>
      <c r="V58" s="713"/>
      <c r="W58" s="713"/>
      <c r="X58" s="713"/>
      <c r="Y58" s="713"/>
      <c r="Z58" s="713"/>
      <c r="AA58" s="713"/>
      <c r="AB58" s="748"/>
      <c r="AC58" s="713"/>
      <c r="AD58" s="713"/>
      <c r="AE58" s="748"/>
      <c r="AF58" s="713"/>
      <c r="AG58" s="713"/>
      <c r="AH58" s="748"/>
      <c r="AI58" s="713"/>
      <c r="AJ58" s="713"/>
      <c r="AK58" s="713"/>
      <c r="AL58" s="713"/>
      <c r="AM58" s="713"/>
      <c r="AN58" s="713"/>
      <c r="AO58" s="713"/>
      <c r="AP58" s="713"/>
      <c r="AQ58" s="713"/>
      <c r="AR58" s="713" t="s">
        <v>823</v>
      </c>
      <c r="AS58" s="713"/>
      <c r="AT58" s="747"/>
      <c r="AU58" s="713" t="s">
        <v>823</v>
      </c>
      <c r="AV58" s="713" t="s">
        <v>823</v>
      </c>
      <c r="AW58" s="713" t="s">
        <v>823</v>
      </c>
      <c r="AX58" s="713" t="s">
        <v>823</v>
      </c>
      <c r="AY58" s="713" t="s">
        <v>823</v>
      </c>
      <c r="AZ58" s="713" t="s">
        <v>823</v>
      </c>
      <c r="BA58" s="713" t="s">
        <v>823</v>
      </c>
      <c r="BB58" s="713" t="s">
        <v>823</v>
      </c>
      <c r="BC58" s="713" t="s">
        <v>823</v>
      </c>
      <c r="BD58" s="713" t="s">
        <v>823</v>
      </c>
      <c r="BE58" s="713" t="s">
        <v>823</v>
      </c>
      <c r="BF58" s="713" t="s">
        <v>823</v>
      </c>
      <c r="BG58" s="713" t="s">
        <v>823</v>
      </c>
      <c r="BH58" s="713" t="s">
        <v>823</v>
      </c>
      <c r="BI58" s="713" t="s">
        <v>823</v>
      </c>
      <c r="BJ58" s="713" t="s">
        <v>823</v>
      </c>
      <c r="BK58" s="713" t="s">
        <v>823</v>
      </c>
      <c r="BL58" s="713" t="s">
        <v>823</v>
      </c>
      <c r="BM58" s="713" t="s">
        <v>823</v>
      </c>
      <c r="BN58" s="713" t="s">
        <v>823</v>
      </c>
      <c r="BO58" s="713" t="s">
        <v>823</v>
      </c>
      <c r="BP58" s="713" t="s">
        <v>823</v>
      </c>
      <c r="BQ58" s="713" t="s">
        <v>823</v>
      </c>
      <c r="BR58" s="713" t="s">
        <v>823</v>
      </c>
      <c r="BS58" s="713" t="s">
        <v>823</v>
      </c>
      <c r="BT58" s="713"/>
      <c r="BU58" s="747"/>
      <c r="BV58" s="713"/>
      <c r="BW58" s="713"/>
      <c r="BX58" s="713"/>
      <c r="BY58" s="713"/>
      <c r="BZ58" s="713"/>
      <c r="CA58" s="713" t="s">
        <v>823</v>
      </c>
      <c r="CB58" s="713"/>
      <c r="CC58" s="747"/>
      <c r="CD58" s="695" t="s">
        <v>823</v>
      </c>
      <c r="CE58" s="695"/>
      <c r="CF58" s="694"/>
      <c r="CG58" s="696" t="s">
        <v>823</v>
      </c>
      <c r="CH58" s="696"/>
      <c r="CI58" s="694"/>
      <c r="CJ58" s="697" t="s">
        <v>823</v>
      </c>
      <c r="CK58" s="697"/>
      <c r="CL58" s="694"/>
      <c r="CM58" s="698"/>
      <c r="CN58" s="698"/>
      <c r="CO58" s="694"/>
      <c r="CP58" s="699" t="s">
        <v>823</v>
      </c>
      <c r="CQ58" s="699"/>
      <c r="CR58" s="694"/>
      <c r="CS58" s="701" t="s">
        <v>823</v>
      </c>
      <c r="CT58" s="701"/>
      <c r="CU58" s="694"/>
      <c r="CV58" s="702" t="s">
        <v>823</v>
      </c>
      <c r="CW58" s="702"/>
      <c r="CX58" s="747"/>
      <c r="CY58" s="713"/>
      <c r="CZ58" s="713"/>
      <c r="DA58" s="747"/>
      <c r="DB58" s="713"/>
      <c r="DC58" s="713"/>
      <c r="DD58" s="747"/>
      <c r="DE58" s="713"/>
      <c r="DF58" s="713"/>
      <c r="DH58" s="120"/>
      <c r="DI58" s="120"/>
      <c r="DJ58" s="116">
        <v>1</v>
      </c>
    </row>
    <row r="59" spans="1:114" s="691" customFormat="1" ht="18" customHeight="1" x14ac:dyDescent="0.25">
      <c r="B59" s="708" t="s">
        <v>1573</v>
      </c>
      <c r="C59" s="708"/>
      <c r="D59" s="713"/>
      <c r="E59" s="695" t="s">
        <v>1574</v>
      </c>
      <c r="F59" s="695"/>
      <c r="G59" s="694"/>
      <c r="H59" s="696" t="s">
        <v>1575</v>
      </c>
      <c r="I59" s="696"/>
      <c r="J59" s="694"/>
      <c r="K59" s="697" t="s">
        <v>1576</v>
      </c>
      <c r="L59" s="697"/>
      <c r="M59" s="694"/>
      <c r="N59" s="698"/>
      <c r="O59" s="698"/>
      <c r="P59" s="694"/>
      <c r="Q59" s="699"/>
      <c r="R59" s="699"/>
      <c r="S59" s="716"/>
      <c r="T59" s="701" t="s">
        <v>1577</v>
      </c>
      <c r="U59" s="701"/>
      <c r="V59" s="716"/>
      <c r="W59" s="702" t="s">
        <v>1578</v>
      </c>
      <c r="X59" s="702"/>
      <c r="Y59" s="716"/>
      <c r="Z59" s="703"/>
      <c r="AA59" s="703"/>
      <c r="AB59" s="704"/>
      <c r="AC59" s="705"/>
      <c r="AD59" s="705"/>
      <c r="AE59" s="704"/>
      <c r="AF59" s="706"/>
      <c r="AG59" s="706"/>
      <c r="AH59" s="748"/>
      <c r="AI59" s="713"/>
      <c r="AJ59" s="713"/>
      <c r="AK59" s="713"/>
      <c r="AL59" s="713"/>
      <c r="AM59" s="713"/>
      <c r="AN59" s="713"/>
      <c r="AO59" s="713"/>
      <c r="AP59" s="713"/>
      <c r="AQ59" s="713"/>
      <c r="AR59" s="801" t="s">
        <v>1579</v>
      </c>
      <c r="AS59" s="801"/>
      <c r="AT59" s="747"/>
      <c r="AU59" s="695" t="s">
        <v>1580</v>
      </c>
      <c r="AV59" s="695"/>
      <c r="AW59" s="694"/>
      <c r="AX59" s="696" t="s">
        <v>1581</v>
      </c>
      <c r="AY59" s="696"/>
      <c r="AZ59" s="694"/>
      <c r="BA59" s="697" t="s">
        <v>1582</v>
      </c>
      <c r="BB59" s="697"/>
      <c r="BC59" s="694"/>
      <c r="BD59" s="698"/>
      <c r="BE59" s="698"/>
      <c r="BF59" s="694"/>
      <c r="BG59" s="699" t="s">
        <v>1583</v>
      </c>
      <c r="BH59" s="699"/>
      <c r="BI59" s="694"/>
      <c r="BJ59" s="701" t="s">
        <v>1584</v>
      </c>
      <c r="BK59" s="701"/>
      <c r="BL59" s="694"/>
      <c r="BM59" s="702" t="s">
        <v>1585</v>
      </c>
      <c r="BN59" s="702"/>
      <c r="BO59" s="694"/>
      <c r="BP59" s="703"/>
      <c r="BQ59" s="703"/>
      <c r="BR59" s="694"/>
      <c r="BS59" s="705"/>
      <c r="BT59" s="705"/>
      <c r="BU59" s="694"/>
      <c r="BV59" s="706"/>
      <c r="BW59" s="706"/>
      <c r="BX59" s="713"/>
      <c r="BY59" s="713"/>
      <c r="BZ59" s="713"/>
      <c r="CA59" s="801" t="s">
        <v>1586</v>
      </c>
      <c r="CB59" s="801"/>
      <c r="CC59" s="747"/>
      <c r="CD59" s="695" t="s">
        <v>1587</v>
      </c>
      <c r="CE59" s="695"/>
      <c r="CF59" s="694"/>
      <c r="CG59" s="696" t="s">
        <v>1588</v>
      </c>
      <c r="CH59" s="696"/>
      <c r="CI59" s="694"/>
      <c r="CJ59" s="697" t="s">
        <v>1589</v>
      </c>
      <c r="CK59" s="697"/>
      <c r="CL59" s="694"/>
      <c r="CM59" s="698"/>
      <c r="CN59" s="698"/>
      <c r="CO59" s="694"/>
      <c r="CP59" s="699" t="s">
        <v>1590</v>
      </c>
      <c r="CQ59" s="699"/>
      <c r="CR59" s="694"/>
      <c r="CS59" s="701" t="s">
        <v>1591</v>
      </c>
      <c r="CT59" s="701"/>
      <c r="CU59" s="694"/>
      <c r="CV59" s="702" t="s">
        <v>1592</v>
      </c>
      <c r="CW59" s="702"/>
      <c r="CX59" s="747"/>
      <c r="CY59" s="713"/>
      <c r="CZ59" s="713"/>
      <c r="DA59" s="747"/>
      <c r="DB59" s="713"/>
      <c r="DC59" s="713"/>
      <c r="DD59" s="747"/>
      <c r="DE59" s="713"/>
      <c r="DF59" s="713"/>
      <c r="DH59" s="120"/>
      <c r="DI59" s="120"/>
      <c r="DJ59" s="116">
        <v>1</v>
      </c>
    </row>
    <row r="60" spans="1:114" s="691" customFormat="1" ht="18" customHeight="1" thickBot="1" x14ac:dyDescent="0.3">
      <c r="B60" s="713"/>
      <c r="C60" s="713"/>
      <c r="D60" s="713"/>
      <c r="E60" s="713"/>
      <c r="F60" s="713"/>
      <c r="G60" s="713"/>
      <c r="H60" s="713"/>
      <c r="I60" s="713"/>
      <c r="J60" s="713"/>
      <c r="K60" s="713"/>
      <c r="L60" s="713"/>
      <c r="M60" s="713"/>
      <c r="N60" s="713"/>
      <c r="O60" s="713"/>
      <c r="P60" s="713"/>
      <c r="Q60" s="715"/>
      <c r="R60" s="715"/>
      <c r="S60" s="713"/>
      <c r="T60" s="713"/>
      <c r="U60" s="713"/>
      <c r="V60" s="713"/>
      <c r="W60" s="713"/>
      <c r="X60" s="713"/>
      <c r="Y60" s="713"/>
      <c r="Z60" s="713"/>
      <c r="AA60" s="713"/>
      <c r="AB60" s="748"/>
      <c r="AC60" s="713"/>
      <c r="AD60" s="713"/>
      <c r="AE60" s="748"/>
      <c r="AF60" s="713"/>
      <c r="AG60" s="713"/>
      <c r="AH60" s="748"/>
      <c r="AI60" s="713"/>
      <c r="AJ60" s="713"/>
      <c r="AK60" s="713"/>
      <c r="AL60" s="713"/>
      <c r="AM60" s="713"/>
      <c r="AN60" s="713"/>
      <c r="AO60" s="713"/>
      <c r="AP60" s="713"/>
      <c r="AQ60" s="713"/>
      <c r="AR60" s="713" t="s">
        <v>823</v>
      </c>
      <c r="AS60" s="713"/>
      <c r="AT60" s="747"/>
      <c r="AU60" s="711" t="s">
        <v>823</v>
      </c>
      <c r="AV60" s="712"/>
      <c r="AW60" s="694"/>
      <c r="AX60" s="711" t="s">
        <v>823</v>
      </c>
      <c r="AY60" s="712"/>
      <c r="AZ60" s="694"/>
      <c r="BA60" s="713" t="s">
        <v>823</v>
      </c>
      <c r="BB60" s="713"/>
      <c r="BC60" s="694"/>
      <c r="BD60" s="711"/>
      <c r="BE60" s="712"/>
      <c r="BF60" s="694"/>
      <c r="BG60" s="711" t="s">
        <v>823</v>
      </c>
      <c r="BH60" s="712"/>
      <c r="BI60" s="694"/>
      <c r="BJ60" s="711" t="s">
        <v>823</v>
      </c>
      <c r="BK60" s="712"/>
      <c r="BL60" s="694"/>
      <c r="BM60" s="713" t="s">
        <v>823</v>
      </c>
      <c r="BN60" s="713"/>
      <c r="BO60" s="694"/>
      <c r="BP60" s="713"/>
      <c r="BQ60" s="713"/>
      <c r="BR60" s="694"/>
      <c r="BS60" s="713"/>
      <c r="BT60" s="713"/>
      <c r="BU60" s="694"/>
      <c r="BV60" s="711"/>
      <c r="BW60" s="712"/>
      <c r="BX60" s="713"/>
      <c r="BY60" s="713"/>
      <c r="BZ60" s="713"/>
      <c r="CA60" s="713" t="s">
        <v>823</v>
      </c>
      <c r="CB60" s="713"/>
      <c r="CC60" s="747"/>
      <c r="CD60" s="713" t="s">
        <v>823</v>
      </c>
      <c r="CE60" s="713"/>
      <c r="CF60" s="694"/>
      <c r="CG60" s="713" t="s">
        <v>823</v>
      </c>
      <c r="CH60" s="713"/>
      <c r="CI60" s="694"/>
      <c r="CJ60" s="713" t="s">
        <v>823</v>
      </c>
      <c r="CK60" s="713"/>
      <c r="CL60" s="694"/>
      <c r="CM60" s="713"/>
      <c r="CN60" s="713"/>
      <c r="CO60" s="694"/>
      <c r="CP60" s="715"/>
      <c r="CQ60" s="715"/>
      <c r="CR60" s="694"/>
      <c r="CS60" s="713" t="s">
        <v>823</v>
      </c>
      <c r="CT60" s="713"/>
      <c r="CU60" s="694"/>
      <c r="CV60" s="713" t="s">
        <v>823</v>
      </c>
      <c r="CW60" s="713"/>
      <c r="CX60" s="747"/>
      <c r="CY60" s="713"/>
      <c r="CZ60" s="713"/>
      <c r="DA60" s="747"/>
      <c r="DB60" s="713"/>
      <c r="DC60" s="713"/>
      <c r="DD60" s="747"/>
      <c r="DE60" s="713"/>
      <c r="DF60" s="713"/>
      <c r="DH60" s="120"/>
      <c r="DI60" s="120"/>
      <c r="DJ60" s="116">
        <v>1</v>
      </c>
    </row>
    <row r="61" spans="1:114" s="691" customFormat="1" ht="18" customHeight="1" x14ac:dyDescent="0.25">
      <c r="B61" s="708" t="s">
        <v>1593</v>
      </c>
      <c r="C61" s="708"/>
      <c r="D61" s="713"/>
      <c r="E61" s="695" t="s">
        <v>1594</v>
      </c>
      <c r="F61" s="695"/>
      <c r="G61" s="694"/>
      <c r="H61" s="696" t="s">
        <v>1588</v>
      </c>
      <c r="I61" s="696"/>
      <c r="J61" s="694"/>
      <c r="K61" s="697" t="s">
        <v>1595</v>
      </c>
      <c r="L61" s="697"/>
      <c r="M61" s="694"/>
      <c r="N61" s="698"/>
      <c r="O61" s="698"/>
      <c r="P61" s="694"/>
      <c r="Q61" s="699"/>
      <c r="R61" s="699"/>
      <c r="S61" s="716"/>
      <c r="T61" s="701" t="s">
        <v>1596</v>
      </c>
      <c r="U61" s="701"/>
      <c r="V61" s="716"/>
      <c r="W61" s="702" t="s">
        <v>1597</v>
      </c>
      <c r="X61" s="702"/>
      <c r="Y61" s="716"/>
      <c r="Z61" s="703"/>
      <c r="AA61" s="703"/>
      <c r="AB61" s="704"/>
      <c r="AC61" s="705"/>
      <c r="AD61" s="705"/>
      <c r="AE61" s="704"/>
      <c r="AF61" s="706"/>
      <c r="AG61" s="706"/>
      <c r="AH61" s="748"/>
      <c r="AI61" s="713"/>
      <c r="AJ61" s="713"/>
      <c r="AK61" s="713"/>
      <c r="AL61" s="713"/>
      <c r="AM61" s="713"/>
      <c r="AN61" s="713"/>
      <c r="AO61" s="713"/>
      <c r="AP61" s="713"/>
      <c r="AQ61" s="713"/>
      <c r="AR61" s="801" t="s">
        <v>1598</v>
      </c>
      <c r="AS61" s="801"/>
      <c r="AT61" s="747"/>
      <c r="AU61" s="695" t="s">
        <v>1599</v>
      </c>
      <c r="AV61" s="695"/>
      <c r="AW61" s="694"/>
      <c r="AX61" s="696" t="s">
        <v>1600</v>
      </c>
      <c r="AY61" s="696"/>
      <c r="AZ61" s="694"/>
      <c r="BA61" s="697" t="s">
        <v>1601</v>
      </c>
      <c r="BB61" s="697"/>
      <c r="BC61" s="694"/>
      <c r="BD61" s="698"/>
      <c r="BE61" s="698"/>
      <c r="BF61" s="694"/>
      <c r="BG61" s="699"/>
      <c r="BH61" s="699"/>
      <c r="BI61" s="694"/>
      <c r="BJ61" s="701" t="s">
        <v>1602</v>
      </c>
      <c r="BK61" s="701"/>
      <c r="BL61" s="694"/>
      <c r="BM61" s="702" t="s">
        <v>1603</v>
      </c>
      <c r="BN61" s="702"/>
      <c r="BO61" s="747"/>
      <c r="BP61" s="713"/>
      <c r="BQ61" s="713"/>
      <c r="BR61" s="747"/>
      <c r="BS61" s="713"/>
      <c r="BT61" s="713"/>
      <c r="BU61" s="747"/>
      <c r="BV61" s="713"/>
      <c r="BW61" s="713"/>
      <c r="BX61" s="713"/>
      <c r="BY61" s="713"/>
      <c r="BZ61" s="713"/>
      <c r="CA61" s="801" t="s">
        <v>1604</v>
      </c>
      <c r="CB61" s="801"/>
      <c r="CC61" s="747"/>
      <c r="CD61" s="695" t="s">
        <v>1605</v>
      </c>
      <c r="CE61" s="695"/>
      <c r="CF61" s="694"/>
      <c r="CG61" s="696" t="s">
        <v>1606</v>
      </c>
      <c r="CH61" s="696"/>
      <c r="CI61" s="694"/>
      <c r="CJ61" s="697" t="s">
        <v>1607</v>
      </c>
      <c r="CK61" s="697"/>
      <c r="CL61" s="694"/>
      <c r="CM61" s="698"/>
      <c r="CN61" s="698"/>
      <c r="CO61" s="694"/>
      <c r="CP61" s="699"/>
      <c r="CQ61" s="699"/>
      <c r="CR61" s="694"/>
      <c r="CS61" s="701" t="s">
        <v>1608</v>
      </c>
      <c r="CT61" s="701"/>
      <c r="CU61" s="694"/>
      <c r="CV61" s="702" t="s">
        <v>1609</v>
      </c>
      <c r="CW61" s="702"/>
      <c r="CX61" s="747"/>
      <c r="CY61" s="713"/>
      <c r="CZ61" s="713"/>
      <c r="DA61" s="747"/>
      <c r="DB61" s="713"/>
      <c r="DC61" s="713"/>
      <c r="DD61" s="747"/>
      <c r="DE61" s="713"/>
      <c r="DF61" s="713"/>
      <c r="DH61" s="120"/>
      <c r="DI61" s="120"/>
      <c r="DJ61" s="116">
        <v>1</v>
      </c>
    </row>
    <row r="62" spans="1:114" s="691" customFormat="1" ht="18" customHeight="1" thickBot="1" x14ac:dyDescent="0.3">
      <c r="B62" s="713"/>
      <c r="C62" s="713"/>
      <c r="D62" s="713"/>
      <c r="E62" s="713"/>
      <c r="F62" s="713"/>
      <c r="G62" s="713"/>
      <c r="H62" s="713"/>
      <c r="I62" s="713"/>
      <c r="J62" s="713"/>
      <c r="K62" s="713"/>
      <c r="L62" s="713"/>
      <c r="M62" s="713"/>
      <c r="N62" s="713"/>
      <c r="O62" s="713"/>
      <c r="P62" s="713"/>
      <c r="Q62" s="715"/>
      <c r="R62" s="715"/>
      <c r="S62" s="713"/>
      <c r="T62" s="713"/>
      <c r="U62" s="713"/>
      <c r="V62" s="713"/>
      <c r="W62" s="713"/>
      <c r="X62" s="713"/>
      <c r="Y62" s="713"/>
      <c r="Z62" s="713"/>
      <c r="AA62" s="713"/>
      <c r="AB62" s="748"/>
      <c r="AC62" s="713"/>
      <c r="AD62" s="713"/>
      <c r="AE62" s="748"/>
      <c r="AF62" s="713"/>
      <c r="AG62" s="713"/>
      <c r="AH62" s="748"/>
      <c r="AI62" s="713"/>
      <c r="AJ62" s="713"/>
      <c r="AK62" s="713"/>
      <c r="AL62" s="713"/>
      <c r="AM62" s="713"/>
      <c r="AN62" s="713"/>
      <c r="AO62" s="713"/>
      <c r="AP62" s="713"/>
      <c r="AQ62" s="713"/>
      <c r="AR62" s="713" t="s">
        <v>823</v>
      </c>
      <c r="AS62" s="713"/>
      <c r="AT62" s="747"/>
      <c r="AU62" s="711" t="s">
        <v>823</v>
      </c>
      <c r="AV62" s="712"/>
      <c r="AW62" s="694"/>
      <c r="AX62" s="711" t="s">
        <v>823</v>
      </c>
      <c r="AY62" s="712"/>
      <c r="AZ62" s="694"/>
      <c r="BA62" s="713" t="s">
        <v>823</v>
      </c>
      <c r="BB62" s="713"/>
      <c r="BC62" s="694"/>
      <c r="BD62" s="711"/>
      <c r="BE62" s="712"/>
      <c r="BF62" s="694"/>
      <c r="BG62" s="711"/>
      <c r="BH62" s="712"/>
      <c r="BI62" s="694"/>
      <c r="BJ62" s="711" t="s">
        <v>823</v>
      </c>
      <c r="BK62" s="712"/>
      <c r="BL62" s="694"/>
      <c r="BM62" s="713" t="s">
        <v>823</v>
      </c>
      <c r="BN62" s="713"/>
      <c r="BO62" s="747"/>
      <c r="BP62" s="713"/>
      <c r="BQ62" s="713"/>
      <c r="BR62" s="747"/>
      <c r="BS62" s="713"/>
      <c r="BT62" s="713"/>
      <c r="BU62" s="747"/>
      <c r="BV62" s="713"/>
      <c r="BW62" s="713"/>
      <c r="BX62" s="713"/>
      <c r="BY62" s="713"/>
      <c r="BZ62" s="713"/>
      <c r="CA62" s="713" t="s">
        <v>823</v>
      </c>
      <c r="CB62" s="713"/>
      <c r="CC62" s="747"/>
      <c r="CD62" s="713" t="s">
        <v>823</v>
      </c>
      <c r="CE62" s="713"/>
      <c r="CF62" s="694"/>
      <c r="CG62" s="713" t="s">
        <v>823</v>
      </c>
      <c r="CH62" s="713"/>
      <c r="CI62" s="694"/>
      <c r="CJ62" s="713" t="s">
        <v>823</v>
      </c>
      <c r="CK62" s="713"/>
      <c r="CL62" s="694"/>
      <c r="CM62" s="713"/>
      <c r="CN62" s="713"/>
      <c r="CO62" s="694"/>
      <c r="CP62" s="715"/>
      <c r="CQ62" s="715"/>
      <c r="CR62" s="694"/>
      <c r="CS62" s="713" t="s">
        <v>823</v>
      </c>
      <c r="CT62" s="713"/>
      <c r="CU62" s="694"/>
      <c r="CV62" s="713" t="s">
        <v>823</v>
      </c>
      <c r="CW62" s="713"/>
      <c r="CX62" s="747"/>
      <c r="CY62" s="713"/>
      <c r="CZ62" s="713"/>
      <c r="DA62" s="747"/>
      <c r="DB62" s="713"/>
      <c r="DC62" s="713"/>
      <c r="DD62" s="747"/>
      <c r="DE62" s="713"/>
      <c r="DF62" s="713"/>
      <c r="DH62" s="120"/>
      <c r="DI62" s="120"/>
      <c r="DJ62" s="116">
        <v>1</v>
      </c>
    </row>
    <row r="63" spans="1:114" s="691" customFormat="1" ht="18" customHeight="1" x14ac:dyDescent="0.25">
      <c r="B63" s="708" t="s">
        <v>1579</v>
      </c>
      <c r="C63" s="708"/>
      <c r="D63" s="713"/>
      <c r="E63" s="695" t="s">
        <v>1610</v>
      </c>
      <c r="F63" s="695"/>
      <c r="G63" s="694"/>
      <c r="H63" s="696" t="s">
        <v>1611</v>
      </c>
      <c r="I63" s="696"/>
      <c r="J63" s="694"/>
      <c r="K63" s="697" t="s">
        <v>1612</v>
      </c>
      <c r="L63" s="697"/>
      <c r="M63" s="694"/>
      <c r="N63" s="698"/>
      <c r="O63" s="698"/>
      <c r="P63" s="694"/>
      <c r="Q63" s="699"/>
      <c r="R63" s="699"/>
      <c r="S63" s="716"/>
      <c r="T63" s="701" t="s">
        <v>1613</v>
      </c>
      <c r="U63" s="701"/>
      <c r="V63" s="716"/>
      <c r="W63" s="702" t="s">
        <v>1614</v>
      </c>
      <c r="X63" s="702"/>
      <c r="Y63" s="716"/>
      <c r="Z63" s="703"/>
      <c r="AA63" s="703"/>
      <c r="AB63" s="704"/>
      <c r="AC63" s="705"/>
      <c r="AD63" s="705"/>
      <c r="AE63" s="704"/>
      <c r="AF63" s="706"/>
      <c r="AG63" s="706"/>
      <c r="AH63" s="748"/>
      <c r="AI63" s="713"/>
      <c r="AJ63" s="713"/>
      <c r="AK63" s="713"/>
      <c r="AL63" s="713"/>
      <c r="AM63" s="713"/>
      <c r="AN63" s="713"/>
      <c r="AO63" s="713"/>
      <c r="AP63" s="713"/>
      <c r="AQ63" s="713"/>
      <c r="AR63" s="801" t="s">
        <v>1615</v>
      </c>
      <c r="AS63" s="801"/>
      <c r="AT63" s="747"/>
      <c r="AU63" s="695" t="s">
        <v>1616</v>
      </c>
      <c r="AV63" s="695"/>
      <c r="AW63" s="694"/>
      <c r="AX63" s="696" t="s">
        <v>1617</v>
      </c>
      <c r="AY63" s="696"/>
      <c r="AZ63" s="694"/>
      <c r="BA63" s="697" t="s">
        <v>1618</v>
      </c>
      <c r="BB63" s="697"/>
      <c r="BC63" s="694"/>
      <c r="BD63" s="698"/>
      <c r="BE63" s="698"/>
      <c r="BF63" s="694"/>
      <c r="BG63" s="699"/>
      <c r="BH63" s="699"/>
      <c r="BI63" s="694"/>
      <c r="BJ63" s="701" t="s">
        <v>1619</v>
      </c>
      <c r="BK63" s="701"/>
      <c r="BL63" s="694"/>
      <c r="BM63" s="702" t="s">
        <v>1620</v>
      </c>
      <c r="BN63" s="702"/>
      <c r="BO63" s="747"/>
      <c r="BP63" s="713"/>
      <c r="BQ63" s="713"/>
      <c r="BR63" s="747"/>
      <c r="BS63" s="713"/>
      <c r="BT63" s="713"/>
      <c r="BU63" s="747"/>
      <c r="BV63" s="713"/>
      <c r="BW63" s="713"/>
      <c r="BX63" s="713"/>
      <c r="BY63" s="713"/>
      <c r="BZ63" s="713"/>
      <c r="CA63" s="801" t="s">
        <v>1621</v>
      </c>
      <c r="CB63" s="801"/>
      <c r="CC63" s="747"/>
      <c r="CD63" s="695" t="s">
        <v>1622</v>
      </c>
      <c r="CE63" s="695"/>
      <c r="CF63" s="694"/>
      <c r="CG63" s="696" t="s">
        <v>1623</v>
      </c>
      <c r="CH63" s="696"/>
      <c r="CI63" s="694"/>
      <c r="CJ63" s="697" t="s">
        <v>1624</v>
      </c>
      <c r="CK63" s="697"/>
      <c r="CL63" s="694"/>
      <c r="CM63" s="698"/>
      <c r="CN63" s="698"/>
      <c r="CO63" s="694"/>
      <c r="CP63" s="699"/>
      <c r="CQ63" s="699"/>
      <c r="CR63" s="694"/>
      <c r="CS63" s="701" t="s">
        <v>1625</v>
      </c>
      <c r="CT63" s="701"/>
      <c r="CU63" s="694"/>
      <c r="CV63" s="702" t="s">
        <v>1626</v>
      </c>
      <c r="CW63" s="702"/>
      <c r="CX63" s="747"/>
      <c r="CY63" s="713"/>
      <c r="CZ63" s="713"/>
      <c r="DA63" s="747"/>
      <c r="DB63" s="713"/>
      <c r="DC63" s="713"/>
      <c r="DD63" s="747"/>
      <c r="DE63" s="713"/>
      <c r="DF63" s="713"/>
      <c r="DH63" s="120"/>
      <c r="DI63" s="120"/>
      <c r="DJ63" s="116">
        <v>1</v>
      </c>
    </row>
    <row r="64" spans="1:114" s="691" customFormat="1" ht="18" customHeight="1" thickBot="1" x14ac:dyDescent="0.3">
      <c r="B64" s="713"/>
      <c r="C64" s="713"/>
      <c r="D64" s="713"/>
      <c r="E64" s="713"/>
      <c r="F64" s="713"/>
      <c r="G64" s="713"/>
      <c r="H64" s="713"/>
      <c r="I64" s="713"/>
      <c r="J64" s="713"/>
      <c r="K64" s="713"/>
      <c r="L64" s="713"/>
      <c r="M64" s="713"/>
      <c r="N64" s="713"/>
      <c r="O64" s="713"/>
      <c r="P64" s="713"/>
      <c r="Q64" s="715"/>
      <c r="R64" s="715"/>
      <c r="S64" s="713"/>
      <c r="T64" s="713"/>
      <c r="U64" s="713"/>
      <c r="V64" s="713"/>
      <c r="W64" s="713"/>
      <c r="X64" s="713"/>
      <c r="Y64" s="713"/>
      <c r="Z64" s="713"/>
      <c r="AA64" s="713"/>
      <c r="AB64" s="748"/>
      <c r="AC64" s="713"/>
      <c r="AD64" s="713"/>
      <c r="AE64" s="748"/>
      <c r="AF64" s="713"/>
      <c r="AG64" s="713"/>
      <c r="AH64" s="748"/>
      <c r="AI64" s="713"/>
      <c r="AJ64" s="713"/>
      <c r="AK64" s="713"/>
      <c r="AL64" s="713"/>
      <c r="AM64" s="713"/>
      <c r="AN64" s="713"/>
      <c r="AO64" s="713"/>
      <c r="AP64" s="713"/>
      <c r="AQ64" s="713"/>
      <c r="AR64" s="713" t="s">
        <v>823</v>
      </c>
      <c r="AS64" s="713"/>
      <c r="AT64" s="747"/>
      <c r="AU64" s="711" t="s">
        <v>823</v>
      </c>
      <c r="AV64" s="712"/>
      <c r="AW64" s="694"/>
      <c r="AX64" s="711" t="s">
        <v>823</v>
      </c>
      <c r="AY64" s="712"/>
      <c r="AZ64" s="694"/>
      <c r="BA64" s="713" t="s">
        <v>823</v>
      </c>
      <c r="BB64" s="713"/>
      <c r="BC64" s="694"/>
      <c r="BD64" s="711"/>
      <c r="BE64" s="712"/>
      <c r="BF64" s="694"/>
      <c r="BG64" s="711"/>
      <c r="BH64" s="712"/>
      <c r="BI64" s="694"/>
      <c r="BJ64" s="711" t="s">
        <v>823</v>
      </c>
      <c r="BK64" s="712"/>
      <c r="BL64" s="694"/>
      <c r="BM64" s="713" t="s">
        <v>823</v>
      </c>
      <c r="BN64" s="713"/>
      <c r="BO64" s="747"/>
      <c r="BP64" s="713"/>
      <c r="BQ64" s="713"/>
      <c r="BR64" s="747"/>
      <c r="BS64" s="713"/>
      <c r="BT64" s="713"/>
      <c r="BU64" s="747"/>
      <c r="BV64" s="713"/>
      <c r="BW64" s="713"/>
      <c r="BX64" s="713"/>
      <c r="BY64" s="713"/>
      <c r="BZ64" s="713"/>
      <c r="CA64" s="713" t="s">
        <v>823</v>
      </c>
      <c r="CB64" s="713"/>
      <c r="CC64" s="747"/>
      <c r="CD64" s="713" t="s">
        <v>823</v>
      </c>
      <c r="CE64" s="713"/>
      <c r="CF64" s="694"/>
      <c r="CG64" s="713" t="s">
        <v>823</v>
      </c>
      <c r="CH64" s="713"/>
      <c r="CI64" s="694"/>
      <c r="CJ64" s="713" t="s">
        <v>823</v>
      </c>
      <c r="CK64" s="713"/>
      <c r="CL64" s="694"/>
      <c r="CM64" s="713"/>
      <c r="CN64" s="713"/>
      <c r="CO64" s="694"/>
      <c r="CP64" s="715"/>
      <c r="CQ64" s="715"/>
      <c r="CR64" s="694"/>
      <c r="CS64" s="713" t="s">
        <v>823</v>
      </c>
      <c r="CT64" s="713"/>
      <c r="CU64" s="694"/>
      <c r="CV64" s="713" t="s">
        <v>823</v>
      </c>
      <c r="CW64" s="713"/>
      <c r="CX64" s="747"/>
      <c r="CY64" s="713"/>
      <c r="CZ64" s="713"/>
      <c r="DA64" s="747"/>
      <c r="DB64" s="713"/>
      <c r="DC64" s="713"/>
      <c r="DD64" s="747"/>
      <c r="DE64" s="713"/>
      <c r="DF64" s="713"/>
      <c r="DH64" s="120"/>
      <c r="DI64" s="120"/>
      <c r="DJ64" s="116">
        <v>1</v>
      </c>
    </row>
    <row r="65" spans="2:114" s="691" customFormat="1" ht="18" customHeight="1" x14ac:dyDescent="0.25">
      <c r="B65" s="708" t="s">
        <v>1627</v>
      </c>
      <c r="C65" s="708"/>
      <c r="D65" s="713"/>
      <c r="E65" s="695" t="s">
        <v>1628</v>
      </c>
      <c r="F65" s="695"/>
      <c r="G65" s="694"/>
      <c r="H65" s="696" t="s">
        <v>1623</v>
      </c>
      <c r="I65" s="696"/>
      <c r="J65" s="694"/>
      <c r="K65" s="697" t="s">
        <v>1629</v>
      </c>
      <c r="L65" s="697"/>
      <c r="M65" s="694"/>
      <c r="N65" s="698"/>
      <c r="O65" s="698"/>
      <c r="P65" s="694"/>
      <c r="Q65" s="699"/>
      <c r="R65" s="699"/>
      <c r="S65" s="716"/>
      <c r="T65" s="701" t="s">
        <v>1630</v>
      </c>
      <c r="U65" s="701"/>
      <c r="V65" s="716"/>
      <c r="W65" s="702" t="s">
        <v>1631</v>
      </c>
      <c r="X65" s="702"/>
      <c r="Y65" s="716"/>
      <c r="Z65" s="703"/>
      <c r="AA65" s="703"/>
      <c r="AB65" s="704"/>
      <c r="AC65" s="705"/>
      <c r="AD65" s="705"/>
      <c r="AE65" s="704"/>
      <c r="AF65" s="706"/>
      <c r="AG65" s="706"/>
      <c r="AH65" s="748"/>
      <c r="AI65" s="713"/>
      <c r="AJ65" s="713"/>
      <c r="AK65" s="713"/>
      <c r="AL65" s="713"/>
      <c r="AM65" s="713"/>
      <c r="AN65" s="713"/>
      <c r="AO65" s="713"/>
      <c r="AP65" s="713"/>
      <c r="AQ65" s="713"/>
      <c r="AR65" s="801" t="s">
        <v>1632</v>
      </c>
      <c r="AS65" s="801"/>
      <c r="AT65" s="747"/>
      <c r="AU65" s="695" t="s">
        <v>1633</v>
      </c>
      <c r="AV65" s="695"/>
      <c r="AW65" s="694"/>
      <c r="AX65" s="696" t="s">
        <v>1634</v>
      </c>
      <c r="AY65" s="696"/>
      <c r="AZ65" s="694"/>
      <c r="BA65" s="697" t="s">
        <v>1635</v>
      </c>
      <c r="BB65" s="697"/>
      <c r="BC65" s="694"/>
      <c r="BD65" s="698"/>
      <c r="BE65" s="698"/>
      <c r="BF65" s="694"/>
      <c r="BG65" s="699"/>
      <c r="BH65" s="699"/>
      <c r="BI65" s="694"/>
      <c r="BJ65" s="701" t="s">
        <v>1636</v>
      </c>
      <c r="BK65" s="701"/>
      <c r="BL65" s="694"/>
      <c r="BM65" s="702" t="s">
        <v>1637</v>
      </c>
      <c r="BN65" s="702"/>
      <c r="BO65" s="747"/>
      <c r="BP65" s="713"/>
      <c r="BQ65" s="713"/>
      <c r="BR65" s="747"/>
      <c r="BS65" s="713"/>
      <c r="BT65" s="713"/>
      <c r="BU65" s="747"/>
      <c r="BV65" s="713"/>
      <c r="BW65" s="713"/>
      <c r="BX65" s="713"/>
      <c r="BY65" s="713"/>
      <c r="BZ65" s="713"/>
      <c r="CA65" s="801" t="s">
        <v>1638</v>
      </c>
      <c r="CB65" s="801"/>
      <c r="CC65" s="747"/>
      <c r="CD65" s="695" t="s">
        <v>1639</v>
      </c>
      <c r="CE65" s="695"/>
      <c r="CF65" s="694"/>
      <c r="CG65" s="696" t="s">
        <v>1640</v>
      </c>
      <c r="CH65" s="696"/>
      <c r="CI65" s="694"/>
      <c r="CJ65" s="697" t="s">
        <v>1641</v>
      </c>
      <c r="CK65" s="697"/>
      <c r="CL65" s="694"/>
      <c r="CM65" s="698"/>
      <c r="CN65" s="698"/>
      <c r="CO65" s="694"/>
      <c r="CP65" s="699"/>
      <c r="CQ65" s="699"/>
      <c r="CR65" s="694"/>
      <c r="CS65" s="701" t="s">
        <v>1642</v>
      </c>
      <c r="CT65" s="701"/>
      <c r="CU65" s="694"/>
      <c r="CV65" s="702" t="s">
        <v>1643</v>
      </c>
      <c r="CW65" s="702"/>
      <c r="CX65" s="747"/>
      <c r="CY65" s="713"/>
      <c r="CZ65" s="713"/>
      <c r="DA65" s="747"/>
      <c r="DB65" s="713"/>
      <c r="DC65" s="713"/>
      <c r="DD65" s="747"/>
      <c r="DE65" s="713"/>
      <c r="DF65" s="713"/>
      <c r="DH65" s="120"/>
      <c r="DI65" s="120"/>
      <c r="DJ65" s="116">
        <v>1</v>
      </c>
    </row>
    <row r="66" spans="2:114" s="691" customFormat="1" ht="18" customHeight="1" thickBot="1" x14ac:dyDescent="0.3">
      <c r="B66" s="713"/>
      <c r="C66" s="713"/>
      <c r="D66" s="713"/>
      <c r="E66" s="713"/>
      <c r="F66" s="713"/>
      <c r="G66" s="713"/>
      <c r="H66" s="713"/>
      <c r="I66" s="713"/>
      <c r="J66" s="713"/>
      <c r="K66" s="713"/>
      <c r="L66" s="713"/>
      <c r="M66" s="713"/>
      <c r="N66" s="713"/>
      <c r="O66" s="713"/>
      <c r="P66" s="713"/>
      <c r="Q66" s="715"/>
      <c r="R66" s="715"/>
      <c r="S66" s="713"/>
      <c r="T66" s="713"/>
      <c r="U66" s="713"/>
      <c r="V66" s="713"/>
      <c r="W66" s="713"/>
      <c r="X66" s="713"/>
      <c r="Y66" s="713"/>
      <c r="Z66" s="713"/>
      <c r="AA66" s="713"/>
      <c r="AB66" s="748"/>
      <c r="AC66" s="713"/>
      <c r="AD66" s="713"/>
      <c r="AE66" s="748"/>
      <c r="AF66" s="713"/>
      <c r="AG66" s="713"/>
      <c r="AH66" s="748"/>
      <c r="AI66" s="713"/>
      <c r="AJ66" s="713"/>
      <c r="AK66" s="713"/>
      <c r="AL66" s="713"/>
      <c r="AM66" s="713"/>
      <c r="AN66" s="713"/>
      <c r="AO66" s="713"/>
      <c r="AP66" s="713"/>
      <c r="AQ66" s="713"/>
      <c r="AR66" s="713" t="s">
        <v>823</v>
      </c>
      <c r="AS66" s="713"/>
      <c r="AT66" s="747"/>
      <c r="AU66" s="711" t="s">
        <v>823</v>
      </c>
      <c r="AV66" s="712"/>
      <c r="AW66" s="694"/>
      <c r="AX66" s="711" t="s">
        <v>823</v>
      </c>
      <c r="AY66" s="712"/>
      <c r="AZ66" s="694"/>
      <c r="BA66" s="713" t="s">
        <v>823</v>
      </c>
      <c r="BB66" s="713"/>
      <c r="BC66" s="694"/>
      <c r="BD66" s="711"/>
      <c r="BE66" s="712"/>
      <c r="BF66" s="694"/>
      <c r="BG66" s="711"/>
      <c r="BH66" s="712"/>
      <c r="BI66" s="694"/>
      <c r="BJ66" s="711" t="s">
        <v>823</v>
      </c>
      <c r="BK66" s="712"/>
      <c r="BL66" s="694"/>
      <c r="BM66" s="713" t="s">
        <v>823</v>
      </c>
      <c r="BN66" s="713"/>
      <c r="BO66" s="747"/>
      <c r="BP66" s="713"/>
      <c r="BQ66" s="713"/>
      <c r="BR66" s="747"/>
      <c r="BS66" s="713"/>
      <c r="BT66" s="713"/>
      <c r="BU66" s="747"/>
      <c r="BV66" s="713"/>
      <c r="BW66" s="713"/>
      <c r="BX66" s="713"/>
      <c r="BY66" s="713"/>
      <c r="BZ66" s="713"/>
      <c r="CA66" s="713" t="s">
        <v>823</v>
      </c>
      <c r="CB66" s="713"/>
      <c r="CC66" s="747"/>
      <c r="CD66" s="713" t="s">
        <v>823</v>
      </c>
      <c r="CE66" s="713"/>
      <c r="CF66" s="694"/>
      <c r="CG66" s="713" t="s">
        <v>823</v>
      </c>
      <c r="CH66" s="713"/>
      <c r="CI66" s="694"/>
      <c r="CJ66" s="713" t="s">
        <v>823</v>
      </c>
      <c r="CK66" s="713"/>
      <c r="CL66" s="694"/>
      <c r="CM66" s="713"/>
      <c r="CN66" s="713"/>
      <c r="CO66" s="694"/>
      <c r="CP66" s="715"/>
      <c r="CQ66" s="715"/>
      <c r="CR66" s="694"/>
      <c r="CS66" s="713" t="s">
        <v>823</v>
      </c>
      <c r="CT66" s="713"/>
      <c r="CU66" s="694"/>
      <c r="CV66" s="713" t="s">
        <v>823</v>
      </c>
      <c r="CW66" s="713"/>
      <c r="CX66" s="747"/>
      <c r="CY66" s="713"/>
      <c r="CZ66" s="713"/>
      <c r="DA66" s="747"/>
      <c r="DB66" s="713"/>
      <c r="DC66" s="713"/>
      <c r="DD66" s="747"/>
      <c r="DE66" s="713"/>
      <c r="DF66" s="713"/>
      <c r="DH66" s="120"/>
      <c r="DI66" s="120"/>
      <c r="DJ66" s="116">
        <v>1</v>
      </c>
    </row>
    <row r="67" spans="2:114" s="691" customFormat="1" ht="18" customHeight="1" x14ac:dyDescent="0.25">
      <c r="B67" s="708" t="s">
        <v>1644</v>
      </c>
      <c r="C67" s="708"/>
      <c r="D67" s="713"/>
      <c r="E67" s="695" t="s">
        <v>1645</v>
      </c>
      <c r="F67" s="695"/>
      <c r="G67" s="694"/>
      <c r="H67" s="696" t="s">
        <v>1646</v>
      </c>
      <c r="I67" s="696"/>
      <c r="J67" s="694"/>
      <c r="K67" s="697" t="s">
        <v>1647</v>
      </c>
      <c r="L67" s="697"/>
      <c r="M67" s="694"/>
      <c r="N67" s="698"/>
      <c r="O67" s="698"/>
      <c r="P67" s="694"/>
      <c r="Q67" s="699"/>
      <c r="R67" s="699"/>
      <c r="S67" s="716"/>
      <c r="T67" s="701" t="s">
        <v>1648</v>
      </c>
      <c r="U67" s="701"/>
      <c r="V67" s="716"/>
      <c r="W67" s="702" t="s">
        <v>1649</v>
      </c>
      <c r="X67" s="702"/>
      <c r="Y67" s="716"/>
      <c r="Z67" s="703"/>
      <c r="AA67" s="703"/>
      <c r="AB67" s="704"/>
      <c r="AC67" s="705"/>
      <c r="AD67" s="705"/>
      <c r="AE67" s="704"/>
      <c r="AF67" s="706"/>
      <c r="AG67" s="706"/>
      <c r="AH67" s="748"/>
      <c r="AI67" s="713"/>
      <c r="AJ67" s="713"/>
      <c r="AK67" s="713"/>
      <c r="AL67" s="713"/>
      <c r="AM67" s="713"/>
      <c r="AN67" s="713"/>
      <c r="AO67" s="713"/>
      <c r="AP67" s="713"/>
      <c r="AQ67" s="713"/>
      <c r="AR67" s="801"/>
      <c r="AS67" s="801"/>
      <c r="AT67" s="747"/>
      <c r="AU67" s="695" t="s">
        <v>1650</v>
      </c>
      <c r="AV67" s="695"/>
      <c r="AW67" s="694"/>
      <c r="AX67" s="696" t="s">
        <v>1651</v>
      </c>
      <c r="AY67" s="696"/>
      <c r="AZ67" s="694"/>
      <c r="BA67" s="697" t="s">
        <v>1652</v>
      </c>
      <c r="BB67" s="697"/>
      <c r="BC67" s="694"/>
      <c r="BD67" s="698"/>
      <c r="BE67" s="698"/>
      <c r="BF67" s="694"/>
      <c r="BG67" s="699"/>
      <c r="BH67" s="699"/>
      <c r="BI67" s="694"/>
      <c r="BJ67" s="701" t="s">
        <v>1653</v>
      </c>
      <c r="BK67" s="701"/>
      <c r="BL67" s="694"/>
      <c r="BM67" s="702" t="s">
        <v>1654</v>
      </c>
      <c r="BN67" s="702"/>
      <c r="BO67" s="747"/>
      <c r="BP67" s="713"/>
      <c r="BQ67" s="713"/>
      <c r="BR67" s="747"/>
      <c r="BS67" s="713"/>
      <c r="BT67" s="713"/>
      <c r="BU67" s="747"/>
      <c r="BV67" s="713"/>
      <c r="BW67" s="713"/>
      <c r="BX67" s="713"/>
      <c r="BY67" s="713"/>
      <c r="BZ67" s="713"/>
      <c r="CA67" s="801"/>
      <c r="CB67" s="801"/>
      <c r="CC67" s="747"/>
      <c r="CD67" s="695" t="s">
        <v>1655</v>
      </c>
      <c r="CE67" s="695"/>
      <c r="CF67" s="694"/>
      <c r="CG67" s="696" t="s">
        <v>1656</v>
      </c>
      <c r="CH67" s="696"/>
      <c r="CI67" s="694"/>
      <c r="CJ67" s="697" t="s">
        <v>1657</v>
      </c>
      <c r="CK67" s="697"/>
      <c r="CL67" s="694"/>
      <c r="CM67" s="698"/>
      <c r="CN67" s="698"/>
      <c r="CO67" s="694"/>
      <c r="CP67" s="699"/>
      <c r="CQ67" s="699"/>
      <c r="CR67" s="694"/>
      <c r="CS67" s="701" t="s">
        <v>1658</v>
      </c>
      <c r="CT67" s="701"/>
      <c r="CU67" s="694"/>
      <c r="CV67" s="702" t="s">
        <v>1659</v>
      </c>
      <c r="CW67" s="702"/>
      <c r="CX67" s="747"/>
      <c r="CY67" s="713"/>
      <c r="CZ67" s="713"/>
      <c r="DA67" s="747"/>
      <c r="DB67" s="713"/>
      <c r="DC67" s="713"/>
      <c r="DD67" s="747"/>
      <c r="DE67" s="713"/>
      <c r="DF67" s="713"/>
      <c r="DH67" s="120"/>
      <c r="DI67" s="120"/>
      <c r="DJ67" s="116">
        <v>1</v>
      </c>
    </row>
    <row r="68" spans="2:114" s="691" customFormat="1" ht="18" customHeight="1" thickBot="1" x14ac:dyDescent="0.3">
      <c r="B68" s="713"/>
      <c r="C68" s="713"/>
      <c r="D68" s="713"/>
      <c r="E68" s="713"/>
      <c r="F68" s="713"/>
      <c r="G68" s="713"/>
      <c r="H68" s="713"/>
      <c r="I68" s="713"/>
      <c r="J68" s="713"/>
      <c r="K68" s="713"/>
      <c r="L68" s="713"/>
      <c r="M68" s="713"/>
      <c r="N68" s="713"/>
      <c r="O68" s="713"/>
      <c r="P68" s="713"/>
      <c r="Q68" s="715"/>
      <c r="R68" s="715"/>
      <c r="S68" s="713"/>
      <c r="T68" s="713"/>
      <c r="U68" s="713"/>
      <c r="V68" s="713"/>
      <c r="W68" s="713"/>
      <c r="X68" s="713"/>
      <c r="Y68" s="713"/>
      <c r="Z68" s="713"/>
      <c r="AA68" s="713"/>
      <c r="AB68" s="748"/>
      <c r="AC68" s="713"/>
      <c r="AD68" s="713"/>
      <c r="AE68" s="748"/>
      <c r="AF68" s="713"/>
      <c r="AG68" s="713"/>
      <c r="AH68" s="748"/>
      <c r="AI68" s="713"/>
      <c r="AJ68" s="713"/>
      <c r="AK68" s="713"/>
      <c r="AL68" s="713"/>
      <c r="AM68" s="713"/>
      <c r="AN68" s="713"/>
      <c r="AO68" s="713"/>
      <c r="AP68" s="713"/>
      <c r="AQ68" s="713"/>
      <c r="AR68" s="713"/>
      <c r="AS68" s="713"/>
      <c r="AT68" s="747"/>
      <c r="AU68" s="711" t="s">
        <v>823</v>
      </c>
      <c r="AV68" s="712"/>
      <c r="AW68" s="694"/>
      <c r="AX68" s="711" t="s">
        <v>823</v>
      </c>
      <c r="AY68" s="712"/>
      <c r="AZ68" s="694"/>
      <c r="BA68" s="713" t="s">
        <v>823</v>
      </c>
      <c r="BB68" s="713"/>
      <c r="BC68" s="694"/>
      <c r="BD68" s="711"/>
      <c r="BE68" s="712"/>
      <c r="BF68" s="694"/>
      <c r="BG68" s="711"/>
      <c r="BH68" s="712"/>
      <c r="BI68" s="694"/>
      <c r="BJ68" s="711" t="s">
        <v>823</v>
      </c>
      <c r="BK68" s="712"/>
      <c r="BL68" s="694"/>
      <c r="BM68" s="713" t="s">
        <v>823</v>
      </c>
      <c r="BN68" s="713"/>
      <c r="BO68" s="747"/>
      <c r="BP68" s="713"/>
      <c r="BQ68" s="713"/>
      <c r="BR68" s="747"/>
      <c r="BS68" s="713"/>
      <c r="BT68" s="713"/>
      <c r="BU68" s="747"/>
      <c r="BV68" s="713"/>
      <c r="BW68" s="713"/>
      <c r="BX68" s="713"/>
      <c r="BY68" s="713"/>
      <c r="BZ68" s="713"/>
      <c r="CA68" s="713"/>
      <c r="CB68" s="713"/>
      <c r="CC68" s="747"/>
      <c r="CD68" s="713" t="s">
        <v>823</v>
      </c>
      <c r="CE68" s="713"/>
      <c r="CF68" s="694"/>
      <c r="CG68" s="713" t="s">
        <v>823</v>
      </c>
      <c r="CH68" s="713"/>
      <c r="CI68" s="694"/>
      <c r="CJ68" s="713" t="s">
        <v>823</v>
      </c>
      <c r="CK68" s="713"/>
      <c r="CL68" s="694"/>
      <c r="CM68" s="713"/>
      <c r="CN68" s="713"/>
      <c r="CO68" s="694"/>
      <c r="CP68" s="715"/>
      <c r="CQ68" s="715"/>
      <c r="CR68" s="694"/>
      <c r="CS68" s="713" t="s">
        <v>823</v>
      </c>
      <c r="CT68" s="713"/>
      <c r="CU68" s="694"/>
      <c r="CV68" s="713" t="s">
        <v>823</v>
      </c>
      <c r="CW68" s="713"/>
      <c r="CX68" s="747"/>
      <c r="CY68" s="713"/>
      <c r="CZ68" s="713"/>
      <c r="DA68" s="747"/>
      <c r="DB68" s="713"/>
      <c r="DC68" s="713"/>
      <c r="DD68" s="747"/>
      <c r="DE68" s="713"/>
      <c r="DF68" s="713"/>
      <c r="DH68" s="120"/>
      <c r="DI68" s="120"/>
      <c r="DJ68" s="116">
        <v>1</v>
      </c>
    </row>
    <row r="69" spans="2:114" s="691" customFormat="1" ht="18" customHeight="1" x14ac:dyDescent="0.25">
      <c r="B69" s="708" t="s">
        <v>1660</v>
      </c>
      <c r="C69" s="708"/>
      <c r="D69" s="713"/>
      <c r="E69" s="695" t="s">
        <v>1661</v>
      </c>
      <c r="F69" s="695"/>
      <c r="G69" s="694"/>
      <c r="H69" s="696" t="s">
        <v>1662</v>
      </c>
      <c r="I69" s="696"/>
      <c r="J69" s="694"/>
      <c r="K69" s="697" t="s">
        <v>1663</v>
      </c>
      <c r="L69" s="697"/>
      <c r="M69" s="694"/>
      <c r="N69" s="698"/>
      <c r="O69" s="698"/>
      <c r="P69" s="694"/>
      <c r="Q69" s="699"/>
      <c r="R69" s="699"/>
      <c r="S69" s="716"/>
      <c r="T69" s="701" t="s">
        <v>1664</v>
      </c>
      <c r="U69" s="701"/>
      <c r="V69" s="716"/>
      <c r="W69" s="702" t="s">
        <v>1665</v>
      </c>
      <c r="X69" s="702"/>
      <c r="Y69" s="716"/>
      <c r="Z69" s="703"/>
      <c r="AA69" s="703"/>
      <c r="AB69" s="704"/>
      <c r="AC69" s="705"/>
      <c r="AD69" s="705"/>
      <c r="AE69" s="704"/>
      <c r="AF69" s="706"/>
      <c r="AG69" s="706"/>
      <c r="AH69" s="748"/>
      <c r="AI69" s="713"/>
      <c r="AJ69" s="713"/>
      <c r="AK69" s="713"/>
      <c r="AL69" s="713"/>
      <c r="AM69" s="713"/>
      <c r="AN69" s="713"/>
      <c r="AO69" s="713"/>
      <c r="AP69" s="713"/>
      <c r="AQ69" s="713"/>
      <c r="AR69" s="713"/>
      <c r="AS69" s="713"/>
      <c r="AT69" s="747"/>
      <c r="AU69" s="695" t="s">
        <v>1666</v>
      </c>
      <c r="AV69" s="695"/>
      <c r="AW69" s="694"/>
      <c r="AX69" s="696" t="s">
        <v>839</v>
      </c>
      <c r="AY69" s="696"/>
      <c r="AZ69" s="694"/>
      <c r="BA69" s="697" t="s">
        <v>1667</v>
      </c>
      <c r="BB69" s="697"/>
      <c r="BC69" s="694"/>
      <c r="BD69" s="698"/>
      <c r="BE69" s="698"/>
      <c r="BF69" s="694"/>
      <c r="BG69" s="699"/>
      <c r="BH69" s="699"/>
      <c r="BI69" s="694"/>
      <c r="BJ69" s="701" t="s">
        <v>1668</v>
      </c>
      <c r="BK69" s="701"/>
      <c r="BL69" s="694"/>
      <c r="BM69" s="702" t="s">
        <v>1669</v>
      </c>
      <c r="BN69" s="702"/>
      <c r="BO69" s="747"/>
      <c r="BP69" s="713"/>
      <c r="BQ69" s="713"/>
      <c r="BR69" s="747"/>
      <c r="BS69" s="713"/>
      <c r="BT69" s="713"/>
      <c r="BU69" s="747"/>
      <c r="BV69" s="713"/>
      <c r="BW69" s="713"/>
      <c r="BX69" s="713"/>
      <c r="BY69" s="713"/>
      <c r="BZ69" s="713"/>
      <c r="CA69" s="713"/>
      <c r="CB69" s="713"/>
      <c r="CC69" s="747"/>
      <c r="CD69" s="695" t="s">
        <v>1670</v>
      </c>
      <c r="CE69" s="695"/>
      <c r="CF69" s="694"/>
      <c r="CG69" s="696" t="s">
        <v>847</v>
      </c>
      <c r="CH69" s="696"/>
      <c r="CI69" s="694"/>
      <c r="CJ69" s="697" t="s">
        <v>1671</v>
      </c>
      <c r="CK69" s="697"/>
      <c r="CL69" s="694"/>
      <c r="CM69" s="698"/>
      <c r="CN69" s="698"/>
      <c r="CO69" s="694"/>
      <c r="CP69" s="699"/>
      <c r="CQ69" s="699"/>
      <c r="CR69" s="694"/>
      <c r="CS69" s="701" t="s">
        <v>1672</v>
      </c>
      <c r="CT69" s="701"/>
      <c r="CU69" s="694"/>
      <c r="CV69" s="702" t="s">
        <v>1673</v>
      </c>
      <c r="CW69" s="702"/>
      <c r="CX69" s="747"/>
      <c r="CY69" s="713"/>
      <c r="CZ69" s="713"/>
      <c r="DA69" s="747"/>
      <c r="DB69" s="713"/>
      <c r="DC69" s="713"/>
      <c r="DD69" s="747"/>
      <c r="DE69" s="713"/>
      <c r="DF69" s="713"/>
      <c r="DH69" s="120"/>
      <c r="DI69" s="120"/>
      <c r="DJ69" s="116">
        <v>1</v>
      </c>
    </row>
    <row r="70" spans="2:114" s="691" customFormat="1" ht="18" customHeight="1" thickBot="1" x14ac:dyDescent="0.3">
      <c r="B70" s="713"/>
      <c r="C70" s="713"/>
      <c r="D70" s="713"/>
      <c r="E70" s="713"/>
      <c r="F70" s="713"/>
      <c r="G70" s="713"/>
      <c r="H70" s="713"/>
      <c r="I70" s="713"/>
      <c r="J70" s="713"/>
      <c r="K70" s="713"/>
      <c r="L70" s="713"/>
      <c r="M70" s="713"/>
      <c r="N70" s="713"/>
      <c r="O70" s="713"/>
      <c r="P70" s="713"/>
      <c r="Q70" s="715"/>
      <c r="R70" s="715"/>
      <c r="S70" s="713"/>
      <c r="T70" s="713"/>
      <c r="U70" s="713"/>
      <c r="V70" s="713"/>
      <c r="W70" s="713"/>
      <c r="X70" s="713"/>
      <c r="Y70" s="713"/>
      <c r="Z70" s="713"/>
      <c r="AA70" s="713"/>
      <c r="AB70" s="748"/>
      <c r="AC70" s="713"/>
      <c r="AD70" s="713"/>
      <c r="AE70" s="748"/>
      <c r="AF70" s="713"/>
      <c r="AG70" s="713"/>
      <c r="AH70" s="748"/>
      <c r="AI70" s="713"/>
      <c r="AJ70" s="713"/>
      <c r="AK70" s="713"/>
      <c r="AL70" s="713"/>
      <c r="AM70" s="713"/>
      <c r="AN70" s="713"/>
      <c r="AO70" s="713"/>
      <c r="AP70" s="713"/>
      <c r="AQ70" s="713"/>
      <c r="AR70" s="713"/>
      <c r="AS70" s="713"/>
      <c r="AT70" s="747"/>
      <c r="AU70" s="711" t="s">
        <v>823</v>
      </c>
      <c r="AV70" s="712"/>
      <c r="AW70" s="694"/>
      <c r="AX70" s="711" t="s">
        <v>823</v>
      </c>
      <c r="AY70" s="712"/>
      <c r="AZ70" s="694"/>
      <c r="BA70" s="713" t="s">
        <v>823</v>
      </c>
      <c r="BB70" s="713"/>
      <c r="BC70" s="694"/>
      <c r="BD70" s="711"/>
      <c r="BE70" s="712"/>
      <c r="BF70" s="694"/>
      <c r="BG70" s="711"/>
      <c r="BH70" s="712"/>
      <c r="BI70" s="694"/>
      <c r="BJ70" s="711" t="s">
        <v>823</v>
      </c>
      <c r="BK70" s="712"/>
      <c r="BL70" s="694"/>
      <c r="BM70" s="713" t="s">
        <v>823</v>
      </c>
      <c r="BN70" s="713"/>
      <c r="BO70" s="747"/>
      <c r="BP70" s="713"/>
      <c r="BQ70" s="713"/>
      <c r="BR70" s="747"/>
      <c r="BS70" s="713"/>
      <c r="BT70" s="713"/>
      <c r="BU70" s="747"/>
      <c r="BV70" s="713"/>
      <c r="BW70" s="713"/>
      <c r="BX70" s="713"/>
      <c r="BY70" s="713"/>
      <c r="BZ70" s="713"/>
      <c r="CA70" s="713"/>
      <c r="CB70" s="713"/>
      <c r="CC70" s="747"/>
      <c r="CD70" s="713" t="s">
        <v>823</v>
      </c>
      <c r="CE70" s="713"/>
      <c r="CF70" s="694"/>
      <c r="CG70" s="713"/>
      <c r="CH70" s="713"/>
      <c r="CI70" s="694"/>
      <c r="CJ70" s="713" t="s">
        <v>823</v>
      </c>
      <c r="CK70" s="713"/>
      <c r="CL70" s="694"/>
      <c r="CM70" s="713"/>
      <c r="CN70" s="713"/>
      <c r="CO70" s="694"/>
      <c r="CP70" s="715"/>
      <c r="CQ70" s="715"/>
      <c r="CR70" s="694"/>
      <c r="CS70" s="713" t="s">
        <v>823</v>
      </c>
      <c r="CT70" s="713"/>
      <c r="CU70" s="694"/>
      <c r="CV70" s="713" t="s">
        <v>823</v>
      </c>
      <c r="CW70" s="713"/>
      <c r="CX70" s="747"/>
      <c r="CY70" s="713"/>
      <c r="CZ70" s="713"/>
      <c r="DA70" s="747"/>
      <c r="DB70" s="713"/>
      <c r="DC70" s="713"/>
      <c r="DD70" s="747"/>
      <c r="DE70" s="713"/>
      <c r="DF70" s="713"/>
      <c r="DH70" s="120"/>
      <c r="DI70" s="120"/>
      <c r="DJ70" s="116">
        <v>1</v>
      </c>
    </row>
    <row r="71" spans="2:114" s="691" customFormat="1" ht="18" customHeight="1" x14ac:dyDescent="0.25">
      <c r="B71" s="708"/>
      <c r="C71" s="708"/>
      <c r="D71" s="713"/>
      <c r="E71" s="695" t="s">
        <v>1674</v>
      </c>
      <c r="F71" s="695"/>
      <c r="G71" s="694"/>
      <c r="H71" s="696" t="s">
        <v>859</v>
      </c>
      <c r="I71" s="696"/>
      <c r="J71" s="694"/>
      <c r="K71" s="697" t="s">
        <v>1675</v>
      </c>
      <c r="L71" s="697"/>
      <c r="M71" s="694"/>
      <c r="N71" s="698"/>
      <c r="O71" s="698"/>
      <c r="P71" s="694"/>
      <c r="Q71" s="699"/>
      <c r="R71" s="699"/>
      <c r="S71" s="716"/>
      <c r="T71" s="701" t="s">
        <v>1676</v>
      </c>
      <c r="U71" s="701"/>
      <c r="V71" s="716"/>
      <c r="W71" s="702" t="s">
        <v>1677</v>
      </c>
      <c r="X71" s="702"/>
      <c r="Y71" s="716"/>
      <c r="Z71" s="703"/>
      <c r="AA71" s="703"/>
      <c r="AB71" s="704"/>
      <c r="AC71" s="705"/>
      <c r="AD71" s="705"/>
      <c r="AE71" s="704"/>
      <c r="AF71" s="706"/>
      <c r="AG71" s="706"/>
      <c r="AH71" s="748"/>
      <c r="AI71" s="713"/>
      <c r="AJ71" s="713"/>
      <c r="AK71" s="713"/>
      <c r="AL71" s="713"/>
      <c r="AM71" s="713"/>
      <c r="AN71" s="713"/>
      <c r="AO71" s="713"/>
      <c r="AP71" s="713"/>
      <c r="AQ71" s="713"/>
      <c r="AR71" s="713"/>
      <c r="AS71" s="713"/>
      <c r="AT71" s="747"/>
      <c r="AU71" s="695" t="s">
        <v>1678</v>
      </c>
      <c r="AV71" s="695"/>
      <c r="AW71" s="694"/>
      <c r="AX71" s="696"/>
      <c r="AY71" s="696"/>
      <c r="AZ71" s="694"/>
      <c r="BA71" s="697" t="s">
        <v>1679</v>
      </c>
      <c r="BB71" s="697"/>
      <c r="BC71" s="694"/>
      <c r="BD71" s="698"/>
      <c r="BE71" s="698"/>
      <c r="BF71" s="694"/>
      <c r="BG71" s="699"/>
      <c r="BH71" s="699"/>
      <c r="BI71" s="694"/>
      <c r="BJ71" s="701" t="s">
        <v>1680</v>
      </c>
      <c r="BK71" s="701"/>
      <c r="BL71" s="694"/>
      <c r="BM71" s="702" t="s">
        <v>1681</v>
      </c>
      <c r="BN71" s="702"/>
      <c r="BO71" s="747"/>
      <c r="BP71" s="713"/>
      <c r="BQ71" s="713"/>
      <c r="BR71" s="747"/>
      <c r="BS71" s="713"/>
      <c r="BT71" s="713"/>
      <c r="BU71" s="747"/>
      <c r="BV71" s="713"/>
      <c r="BW71" s="713"/>
      <c r="BX71" s="713"/>
      <c r="BY71" s="713"/>
      <c r="BZ71" s="713"/>
      <c r="CA71" s="713"/>
      <c r="CB71" s="713"/>
      <c r="CC71" s="747"/>
      <c r="CD71" s="695" t="s">
        <v>1682</v>
      </c>
      <c r="CE71" s="695"/>
      <c r="CF71" s="694"/>
      <c r="CG71" s="696"/>
      <c r="CH71" s="696"/>
      <c r="CI71" s="694"/>
      <c r="CJ71" s="697" t="s">
        <v>1683</v>
      </c>
      <c r="CK71" s="697"/>
      <c r="CL71" s="694"/>
      <c r="CM71" s="698"/>
      <c r="CN71" s="698"/>
      <c r="CO71" s="694"/>
      <c r="CP71" s="699"/>
      <c r="CQ71" s="699"/>
      <c r="CR71" s="694"/>
      <c r="CS71" s="701" t="s">
        <v>1684</v>
      </c>
      <c r="CT71" s="701"/>
      <c r="CU71" s="694"/>
      <c r="CV71" s="702" t="s">
        <v>1685</v>
      </c>
      <c r="CW71" s="702"/>
      <c r="CX71" s="747"/>
      <c r="CY71" s="713"/>
      <c r="CZ71" s="713"/>
      <c r="DA71" s="747"/>
      <c r="DB71" s="713"/>
      <c r="DC71" s="713"/>
      <c r="DD71" s="747"/>
      <c r="DE71" s="713"/>
      <c r="DF71" s="713"/>
      <c r="DH71" s="120"/>
      <c r="DI71" s="120"/>
      <c r="DJ71" s="116">
        <v>1</v>
      </c>
    </row>
    <row r="72" spans="2:114" s="691" customFormat="1" ht="18" customHeight="1" thickBot="1" x14ac:dyDescent="0.3">
      <c r="B72" s="713"/>
      <c r="C72" s="713"/>
      <c r="D72" s="713"/>
      <c r="E72" s="713"/>
      <c r="F72" s="713"/>
      <c r="G72" s="713"/>
      <c r="H72" s="713"/>
      <c r="I72" s="713"/>
      <c r="J72" s="713"/>
      <c r="K72" s="713"/>
      <c r="L72" s="713"/>
      <c r="M72" s="713"/>
      <c r="N72" s="713"/>
      <c r="O72" s="713"/>
      <c r="P72" s="713"/>
      <c r="Q72" s="715"/>
      <c r="R72" s="715"/>
      <c r="S72" s="713"/>
      <c r="T72" s="713">
        <v>1</v>
      </c>
      <c r="U72" s="713">
        <v>1</v>
      </c>
      <c r="V72" s="713"/>
      <c r="W72" s="713">
        <v>1</v>
      </c>
      <c r="X72" s="713">
        <v>1</v>
      </c>
      <c r="Y72" s="713"/>
      <c r="Z72" s="713"/>
      <c r="AA72" s="713"/>
      <c r="AB72" s="748"/>
      <c r="AC72" s="713"/>
      <c r="AD72" s="713"/>
      <c r="AE72" s="748"/>
      <c r="AF72" s="713"/>
      <c r="AG72" s="713"/>
      <c r="AH72" s="748"/>
      <c r="AI72" s="713"/>
      <c r="AJ72" s="713"/>
      <c r="AK72" s="713"/>
      <c r="AL72" s="713"/>
      <c r="AM72" s="713"/>
      <c r="AN72" s="713"/>
      <c r="AO72" s="713"/>
      <c r="AP72" s="713"/>
      <c r="AQ72" s="713"/>
      <c r="AR72" s="713"/>
      <c r="AS72" s="713"/>
      <c r="AT72" s="747"/>
      <c r="AU72" s="711" t="s">
        <v>823</v>
      </c>
      <c r="AV72" s="712"/>
      <c r="AW72" s="694"/>
      <c r="AX72" s="711"/>
      <c r="AY72" s="712"/>
      <c r="AZ72" s="694"/>
      <c r="BA72" s="713" t="s">
        <v>823</v>
      </c>
      <c r="BB72" s="713"/>
      <c r="BC72" s="694"/>
      <c r="BD72" s="711"/>
      <c r="BE72" s="712"/>
      <c r="BF72" s="694"/>
      <c r="BG72" s="711"/>
      <c r="BH72" s="712"/>
      <c r="BI72" s="694"/>
      <c r="BJ72" s="711" t="s">
        <v>823</v>
      </c>
      <c r="BK72" s="712"/>
      <c r="BL72" s="694"/>
      <c r="BM72" s="713" t="s">
        <v>823</v>
      </c>
      <c r="BN72" s="713"/>
      <c r="BO72" s="747"/>
      <c r="BP72" s="713"/>
      <c r="BQ72" s="713"/>
      <c r="BR72" s="747"/>
      <c r="BS72" s="713"/>
      <c r="BT72" s="713"/>
      <c r="BU72" s="747"/>
      <c r="BV72" s="713"/>
      <c r="BW72" s="713"/>
      <c r="BX72" s="713"/>
      <c r="BY72" s="713"/>
      <c r="BZ72" s="713"/>
      <c r="CA72" s="713"/>
      <c r="CB72" s="713"/>
      <c r="CC72" s="747"/>
      <c r="CD72" s="713" t="s">
        <v>823</v>
      </c>
      <c r="CE72" s="713"/>
      <c r="CF72" s="694"/>
      <c r="CG72" s="713"/>
      <c r="CH72" s="713"/>
      <c r="CI72" s="694"/>
      <c r="CJ72" s="713" t="s">
        <v>823</v>
      </c>
      <c r="CK72" s="713"/>
      <c r="CL72" s="694"/>
      <c r="CM72" s="713"/>
      <c r="CN72" s="713"/>
      <c r="CO72" s="694"/>
      <c r="CP72" s="715"/>
      <c r="CQ72" s="715"/>
      <c r="CR72" s="694"/>
      <c r="CS72" s="713" t="s">
        <v>823</v>
      </c>
      <c r="CT72" s="713"/>
      <c r="CU72" s="694"/>
      <c r="CV72" s="713" t="s">
        <v>823</v>
      </c>
      <c r="CW72" s="713"/>
      <c r="CX72" s="747"/>
      <c r="CY72" s="713"/>
      <c r="CZ72" s="713"/>
      <c r="DA72" s="747"/>
      <c r="DB72" s="713"/>
      <c r="DC72" s="713"/>
      <c r="DD72" s="747"/>
      <c r="DE72" s="713"/>
      <c r="DF72" s="713"/>
      <c r="DH72" s="120"/>
      <c r="DI72" s="120"/>
      <c r="DJ72" s="116">
        <v>1</v>
      </c>
    </row>
    <row r="73" spans="2:114" s="691" customFormat="1" ht="18" customHeight="1" x14ac:dyDescent="0.25">
      <c r="B73" s="713"/>
      <c r="C73" s="713"/>
      <c r="D73" s="713"/>
      <c r="E73" s="695" t="s">
        <v>1686</v>
      </c>
      <c r="F73" s="695"/>
      <c r="G73" s="694"/>
      <c r="H73" s="696"/>
      <c r="I73" s="696"/>
      <c r="J73" s="694"/>
      <c r="K73" s="697" t="s">
        <v>860</v>
      </c>
      <c r="L73" s="697"/>
      <c r="M73" s="694"/>
      <c r="N73" s="698"/>
      <c r="O73" s="698"/>
      <c r="P73" s="694"/>
      <c r="Q73" s="699"/>
      <c r="R73" s="699"/>
      <c r="S73" s="716"/>
      <c r="T73" s="701" t="s">
        <v>1687</v>
      </c>
      <c r="U73" s="701"/>
      <c r="V73" s="716"/>
      <c r="W73" s="702" t="s">
        <v>1688</v>
      </c>
      <c r="X73" s="702"/>
      <c r="Y73" s="716"/>
      <c r="Z73" s="703"/>
      <c r="AA73" s="703"/>
      <c r="AB73" s="704"/>
      <c r="AC73" s="705"/>
      <c r="AD73" s="705"/>
      <c r="AE73" s="704"/>
      <c r="AF73" s="706"/>
      <c r="AG73" s="706"/>
      <c r="AH73" s="748"/>
      <c r="AI73" s="713"/>
      <c r="AJ73" s="713"/>
      <c r="AK73" s="713"/>
      <c r="AL73" s="713"/>
      <c r="AM73" s="713"/>
      <c r="AN73" s="713"/>
      <c r="AO73" s="713"/>
      <c r="AP73" s="713"/>
      <c r="AQ73" s="713"/>
      <c r="AR73" s="713"/>
      <c r="AS73" s="713"/>
      <c r="AT73" s="747"/>
      <c r="AU73" s="695" t="s">
        <v>1689</v>
      </c>
      <c r="AV73" s="695"/>
      <c r="AW73" s="694"/>
      <c r="AX73" s="696"/>
      <c r="AY73" s="696"/>
      <c r="AZ73" s="694"/>
      <c r="BA73" s="697" t="s">
        <v>874</v>
      </c>
      <c r="BB73" s="697"/>
      <c r="BC73" s="694"/>
      <c r="BD73" s="698"/>
      <c r="BE73" s="698"/>
      <c r="BF73" s="694"/>
      <c r="BG73" s="699"/>
      <c r="BH73" s="699"/>
      <c r="BI73" s="694"/>
      <c r="BJ73" s="701" t="s">
        <v>1690</v>
      </c>
      <c r="BK73" s="701"/>
      <c r="BL73" s="694"/>
      <c r="BM73" s="702" t="s">
        <v>1691</v>
      </c>
      <c r="BN73" s="702"/>
      <c r="BO73" s="747"/>
      <c r="BP73" s="713"/>
      <c r="BQ73" s="713"/>
      <c r="BR73" s="747"/>
      <c r="BS73" s="713"/>
      <c r="BT73" s="713"/>
      <c r="BU73" s="747"/>
      <c r="BV73" s="713"/>
      <c r="BW73" s="713"/>
      <c r="BX73" s="713"/>
      <c r="BY73" s="713"/>
      <c r="BZ73" s="713"/>
      <c r="CA73" s="713"/>
      <c r="CB73" s="713"/>
      <c r="CC73" s="747"/>
      <c r="CD73" s="695" t="s">
        <v>1692</v>
      </c>
      <c r="CE73" s="695"/>
      <c r="CF73" s="694"/>
      <c r="CG73" s="696"/>
      <c r="CH73" s="696"/>
      <c r="CI73" s="694"/>
      <c r="CJ73" s="697" t="s">
        <v>886</v>
      </c>
      <c r="CK73" s="697"/>
      <c r="CL73" s="694"/>
      <c r="CM73" s="698"/>
      <c r="CN73" s="698"/>
      <c r="CO73" s="694"/>
      <c r="CP73" s="699"/>
      <c r="CQ73" s="699"/>
      <c r="CR73" s="694"/>
      <c r="CS73" s="701" t="s">
        <v>1693</v>
      </c>
      <c r="CT73" s="701"/>
      <c r="CU73" s="694"/>
      <c r="CV73" s="702" t="s">
        <v>1694</v>
      </c>
      <c r="CW73" s="702"/>
      <c r="CX73" s="747"/>
      <c r="CY73" s="713"/>
      <c r="CZ73" s="713"/>
      <c r="DA73" s="747"/>
      <c r="DB73" s="713"/>
      <c r="DC73" s="713"/>
      <c r="DD73" s="747"/>
      <c r="DE73" s="713"/>
      <c r="DF73" s="713"/>
      <c r="DH73" s="120"/>
      <c r="DI73" s="120"/>
      <c r="DJ73" s="116">
        <v>1</v>
      </c>
    </row>
    <row r="74" spans="2:114" s="691" customFormat="1" ht="18" customHeight="1" thickBot="1" x14ac:dyDescent="0.3">
      <c r="B74" s="713"/>
      <c r="C74" s="713"/>
      <c r="D74" s="713"/>
      <c r="E74" s="713"/>
      <c r="F74" s="713"/>
      <c r="G74" s="713"/>
      <c r="H74" s="713"/>
      <c r="I74" s="713"/>
      <c r="J74" s="713"/>
      <c r="K74" s="713"/>
      <c r="L74" s="713"/>
      <c r="M74" s="713"/>
      <c r="N74" s="713"/>
      <c r="O74" s="713"/>
      <c r="P74" s="713"/>
      <c r="Q74" s="715"/>
      <c r="R74" s="715"/>
      <c r="S74" s="713"/>
      <c r="T74" s="713">
        <v>1</v>
      </c>
      <c r="U74" s="713">
        <v>1</v>
      </c>
      <c r="V74" s="713"/>
      <c r="W74" s="713">
        <v>1</v>
      </c>
      <c r="X74" s="713">
        <v>1</v>
      </c>
      <c r="Y74" s="713"/>
      <c r="Z74" s="713"/>
      <c r="AA74" s="713"/>
      <c r="AB74" s="748"/>
      <c r="AC74" s="713"/>
      <c r="AD74" s="713"/>
      <c r="AE74" s="748"/>
      <c r="AF74" s="713"/>
      <c r="AG74" s="713"/>
      <c r="AH74" s="748"/>
      <c r="AI74" s="713"/>
      <c r="AJ74" s="713"/>
      <c r="AK74" s="713"/>
      <c r="AL74" s="713"/>
      <c r="AM74" s="713"/>
      <c r="AN74" s="713"/>
      <c r="AO74" s="713"/>
      <c r="AP74" s="713"/>
      <c r="AQ74" s="713"/>
      <c r="AR74" s="713"/>
      <c r="AS74" s="713"/>
      <c r="AT74" s="747"/>
      <c r="AU74" s="711" t="s">
        <v>823</v>
      </c>
      <c r="AV74" s="712"/>
      <c r="AW74" s="694"/>
      <c r="AX74" s="711"/>
      <c r="AY74" s="712"/>
      <c r="AZ74" s="694"/>
      <c r="BA74" s="713" t="s">
        <v>823</v>
      </c>
      <c r="BB74" s="713"/>
      <c r="BC74" s="694"/>
      <c r="BD74" s="711"/>
      <c r="BE74" s="712"/>
      <c r="BF74" s="694"/>
      <c r="BG74" s="711"/>
      <c r="BH74" s="712"/>
      <c r="BI74" s="694"/>
      <c r="BJ74" s="711" t="s">
        <v>823</v>
      </c>
      <c r="BK74" s="712"/>
      <c r="BL74" s="694"/>
      <c r="BM74" s="713" t="s">
        <v>823</v>
      </c>
      <c r="BN74" s="713"/>
      <c r="BO74" s="747"/>
      <c r="BP74" s="713"/>
      <c r="BQ74" s="713"/>
      <c r="BR74" s="747"/>
      <c r="BS74" s="713"/>
      <c r="BT74" s="713"/>
      <c r="BU74" s="747"/>
      <c r="BV74" s="713"/>
      <c r="BW74" s="713"/>
      <c r="BX74" s="713"/>
      <c r="BY74" s="713"/>
      <c r="BZ74" s="713"/>
      <c r="CA74" s="713"/>
      <c r="CB74" s="713"/>
      <c r="CC74" s="747"/>
      <c r="CD74" s="713" t="s">
        <v>823</v>
      </c>
      <c r="CE74" s="713"/>
      <c r="CF74" s="694"/>
      <c r="CG74" s="713"/>
      <c r="CH74" s="713"/>
      <c r="CI74" s="694"/>
      <c r="CJ74" s="713"/>
      <c r="CK74" s="713"/>
      <c r="CL74" s="694"/>
      <c r="CM74" s="713"/>
      <c r="CN74" s="713"/>
      <c r="CO74" s="694"/>
      <c r="CP74" s="715"/>
      <c r="CQ74" s="715"/>
      <c r="CR74" s="694"/>
      <c r="CS74" s="713" t="s">
        <v>823</v>
      </c>
      <c r="CT74" s="713"/>
      <c r="CU74" s="694"/>
      <c r="CV74" s="713" t="s">
        <v>823</v>
      </c>
      <c r="CW74" s="713"/>
      <c r="CX74" s="747"/>
      <c r="CY74" s="713"/>
      <c r="CZ74" s="713"/>
      <c r="DA74" s="747"/>
      <c r="DB74" s="713"/>
      <c r="DC74" s="713"/>
      <c r="DD74" s="747"/>
      <c r="DE74" s="713"/>
      <c r="DF74" s="713"/>
      <c r="DH74" s="120"/>
      <c r="DI74" s="120"/>
      <c r="DJ74" s="116">
        <v>1</v>
      </c>
    </row>
    <row r="75" spans="2:114" s="691" customFormat="1" ht="18" customHeight="1" x14ac:dyDescent="0.25">
      <c r="B75" s="713"/>
      <c r="C75" s="713"/>
      <c r="D75" s="713"/>
      <c r="E75" s="695" t="s">
        <v>1695</v>
      </c>
      <c r="F75" s="695"/>
      <c r="G75" s="694"/>
      <c r="H75" s="696"/>
      <c r="I75" s="696"/>
      <c r="J75" s="694"/>
      <c r="K75" s="697"/>
      <c r="L75" s="697"/>
      <c r="M75" s="694"/>
      <c r="N75" s="698"/>
      <c r="O75" s="698"/>
      <c r="P75" s="694"/>
      <c r="Q75" s="699"/>
      <c r="R75" s="699"/>
      <c r="S75" s="716"/>
      <c r="T75" s="701" t="s">
        <v>1696</v>
      </c>
      <c r="U75" s="701"/>
      <c r="V75" s="716"/>
      <c r="W75" s="702" t="s">
        <v>1697</v>
      </c>
      <c r="X75" s="702"/>
      <c r="Y75" s="716"/>
      <c r="Z75" s="703"/>
      <c r="AA75" s="703"/>
      <c r="AB75" s="704"/>
      <c r="AC75" s="705"/>
      <c r="AD75" s="705"/>
      <c r="AE75" s="704"/>
      <c r="AF75" s="706"/>
      <c r="AG75" s="706"/>
      <c r="AH75" s="748"/>
      <c r="AI75" s="713"/>
      <c r="AJ75" s="713"/>
      <c r="AK75" s="713"/>
      <c r="AL75" s="713"/>
      <c r="AM75" s="713"/>
      <c r="AN75" s="713"/>
      <c r="AO75" s="713"/>
      <c r="AP75" s="713"/>
      <c r="AQ75" s="713"/>
      <c r="AR75" s="713"/>
      <c r="AS75" s="713"/>
      <c r="AT75" s="747"/>
      <c r="AU75" s="695" t="s">
        <v>1560</v>
      </c>
      <c r="AV75" s="695"/>
      <c r="AW75" s="694"/>
      <c r="AX75" s="696"/>
      <c r="AY75" s="696"/>
      <c r="AZ75" s="694"/>
      <c r="BA75" s="697"/>
      <c r="BB75" s="697"/>
      <c r="BC75" s="694"/>
      <c r="BD75" s="698"/>
      <c r="BE75" s="698"/>
      <c r="BF75" s="694"/>
      <c r="BG75" s="699"/>
      <c r="BH75" s="699"/>
      <c r="BI75" s="694"/>
      <c r="BJ75" s="701" t="s">
        <v>1698</v>
      </c>
      <c r="BK75" s="701"/>
      <c r="BL75" s="694"/>
      <c r="BM75" s="702" t="s">
        <v>1699</v>
      </c>
      <c r="BN75" s="702"/>
      <c r="BO75" s="747"/>
      <c r="BP75" s="713"/>
      <c r="BQ75" s="713"/>
      <c r="BR75" s="747"/>
      <c r="BS75" s="713"/>
      <c r="BT75" s="713"/>
      <c r="BU75" s="747"/>
      <c r="BV75" s="713"/>
      <c r="BW75" s="713"/>
      <c r="BX75" s="713"/>
      <c r="BY75" s="713"/>
      <c r="BZ75" s="713"/>
      <c r="CA75" s="713"/>
      <c r="CB75" s="713"/>
      <c r="CC75" s="747"/>
      <c r="CD75" s="695" t="s">
        <v>1567</v>
      </c>
      <c r="CE75" s="695"/>
      <c r="CF75" s="694"/>
      <c r="CG75" s="696"/>
      <c r="CH75" s="696"/>
      <c r="CI75" s="694"/>
      <c r="CJ75" s="697"/>
      <c r="CK75" s="697"/>
      <c r="CL75" s="694"/>
      <c r="CM75" s="698"/>
      <c r="CN75" s="698"/>
      <c r="CO75" s="694"/>
      <c r="CP75" s="699"/>
      <c r="CQ75" s="699"/>
      <c r="CR75" s="694"/>
      <c r="CS75" s="701" t="s">
        <v>1700</v>
      </c>
      <c r="CT75" s="701"/>
      <c r="CU75" s="694"/>
      <c r="CV75" s="702" t="s">
        <v>1701</v>
      </c>
      <c r="CW75" s="702"/>
      <c r="CX75" s="747"/>
      <c r="CY75" s="713"/>
      <c r="CZ75" s="713"/>
      <c r="DA75" s="747"/>
      <c r="DB75" s="713"/>
      <c r="DC75" s="713"/>
      <c r="DD75" s="747"/>
      <c r="DE75" s="713"/>
      <c r="DF75" s="713"/>
      <c r="DH75" s="120"/>
      <c r="DI75" s="120"/>
      <c r="DJ75" s="116">
        <v>1</v>
      </c>
    </row>
    <row r="76" spans="2:114" s="691" customFormat="1" ht="18" customHeight="1" thickBot="1" x14ac:dyDescent="0.3">
      <c r="B76" s="713"/>
      <c r="C76" s="713"/>
      <c r="D76" s="713"/>
      <c r="E76" s="713"/>
      <c r="F76" s="713"/>
      <c r="G76" s="713"/>
      <c r="H76" s="713"/>
      <c r="I76" s="713"/>
      <c r="J76" s="713"/>
      <c r="K76" s="713"/>
      <c r="L76" s="713"/>
      <c r="M76" s="713"/>
      <c r="N76" s="713"/>
      <c r="O76" s="713"/>
      <c r="P76" s="713"/>
      <c r="Q76" s="715"/>
      <c r="R76" s="715"/>
      <c r="S76" s="713"/>
      <c r="T76" s="713">
        <v>1</v>
      </c>
      <c r="U76" s="713">
        <v>1</v>
      </c>
      <c r="V76" s="713"/>
      <c r="W76" s="713">
        <v>1</v>
      </c>
      <c r="X76" s="713">
        <v>1</v>
      </c>
      <c r="Y76" s="713"/>
      <c r="Z76" s="713"/>
      <c r="AA76" s="713"/>
      <c r="AB76" s="748"/>
      <c r="AC76" s="713"/>
      <c r="AD76" s="713"/>
      <c r="AE76" s="748"/>
      <c r="AF76" s="713"/>
      <c r="AG76" s="713"/>
      <c r="AH76" s="748"/>
      <c r="AI76" s="713"/>
      <c r="AJ76" s="713"/>
      <c r="AK76" s="713"/>
      <c r="AL76" s="713"/>
      <c r="AM76" s="713"/>
      <c r="AN76" s="713"/>
      <c r="AO76" s="713"/>
      <c r="AP76" s="713"/>
      <c r="AQ76" s="713"/>
      <c r="AR76" s="713"/>
      <c r="AS76" s="713"/>
      <c r="AT76" s="747"/>
      <c r="AU76" s="711" t="s">
        <v>823</v>
      </c>
      <c r="AV76" s="712"/>
      <c r="AW76" s="694"/>
      <c r="AX76" s="711"/>
      <c r="AY76" s="712"/>
      <c r="AZ76" s="694"/>
      <c r="BA76" s="713"/>
      <c r="BB76" s="713"/>
      <c r="BC76" s="694"/>
      <c r="BD76" s="711"/>
      <c r="BE76" s="712"/>
      <c r="BF76" s="694"/>
      <c r="BG76" s="711"/>
      <c r="BH76" s="712"/>
      <c r="BI76" s="694"/>
      <c r="BJ76" s="711" t="s">
        <v>823</v>
      </c>
      <c r="BK76" s="712"/>
      <c r="BL76" s="694"/>
      <c r="BM76" s="713" t="s">
        <v>823</v>
      </c>
      <c r="BN76" s="713"/>
      <c r="BO76" s="747"/>
      <c r="BP76" s="713"/>
      <c r="BQ76" s="713"/>
      <c r="BR76" s="747"/>
      <c r="BS76" s="713"/>
      <c r="BT76" s="713"/>
      <c r="BU76" s="747"/>
      <c r="BV76" s="713"/>
      <c r="BW76" s="713"/>
      <c r="BX76" s="713"/>
      <c r="BY76" s="713"/>
      <c r="BZ76" s="713"/>
      <c r="CA76" s="713"/>
      <c r="CB76" s="713"/>
      <c r="CC76" s="747"/>
      <c r="CD76" s="713" t="s">
        <v>823</v>
      </c>
      <c r="CE76" s="713"/>
      <c r="CF76" s="694"/>
      <c r="CG76" s="713"/>
      <c r="CH76" s="713"/>
      <c r="CI76" s="694"/>
      <c r="CJ76" s="713"/>
      <c r="CK76" s="713"/>
      <c r="CL76" s="694"/>
      <c r="CM76" s="713"/>
      <c r="CN76" s="713"/>
      <c r="CO76" s="694"/>
      <c r="CP76" s="715"/>
      <c r="CQ76" s="715"/>
      <c r="CR76" s="694"/>
      <c r="CS76" s="713" t="s">
        <v>823</v>
      </c>
      <c r="CT76" s="713"/>
      <c r="CU76" s="694"/>
      <c r="CV76" s="713" t="s">
        <v>823</v>
      </c>
      <c r="CW76" s="713"/>
      <c r="CX76" s="747"/>
      <c r="CY76" s="713"/>
      <c r="CZ76" s="713"/>
      <c r="DA76" s="747"/>
      <c r="DB76" s="713"/>
      <c r="DC76" s="713"/>
      <c r="DD76" s="747"/>
      <c r="DE76" s="713"/>
      <c r="DF76" s="713"/>
      <c r="DH76" s="120"/>
      <c r="DI76" s="120"/>
      <c r="DJ76" s="116">
        <v>1</v>
      </c>
    </row>
    <row r="77" spans="2:114" s="691" customFormat="1" ht="18" customHeight="1" x14ac:dyDescent="0.25">
      <c r="B77" s="713"/>
      <c r="C77" s="713"/>
      <c r="D77" s="713"/>
      <c r="E77" s="695" t="s">
        <v>1702</v>
      </c>
      <c r="F77" s="695"/>
      <c r="G77" s="694"/>
      <c r="H77" s="696"/>
      <c r="I77" s="696"/>
      <c r="J77" s="694"/>
      <c r="K77" s="697"/>
      <c r="L77" s="697"/>
      <c r="M77" s="694"/>
      <c r="N77" s="698"/>
      <c r="O77" s="698"/>
      <c r="P77" s="694"/>
      <c r="Q77" s="699"/>
      <c r="R77" s="699"/>
      <c r="S77" s="716"/>
      <c r="T77" s="701" t="s">
        <v>1703</v>
      </c>
      <c r="U77" s="701"/>
      <c r="V77" s="716"/>
      <c r="W77" s="702" t="s">
        <v>1704</v>
      </c>
      <c r="X77" s="702"/>
      <c r="Y77" s="716"/>
      <c r="Z77" s="703"/>
      <c r="AA77" s="703"/>
      <c r="AB77" s="704"/>
      <c r="AC77" s="705"/>
      <c r="AD77" s="705"/>
      <c r="AE77" s="704"/>
      <c r="AF77" s="706"/>
      <c r="AG77" s="706"/>
      <c r="AH77" s="748"/>
      <c r="AI77" s="713"/>
      <c r="AJ77" s="713"/>
      <c r="AK77" s="713"/>
      <c r="AL77" s="713"/>
      <c r="AM77" s="713"/>
      <c r="AN77" s="713"/>
      <c r="AO77" s="713"/>
      <c r="AP77" s="713"/>
      <c r="AQ77" s="713"/>
      <c r="AR77" s="713"/>
      <c r="AS77" s="713"/>
      <c r="AT77" s="747"/>
      <c r="AU77" s="695" t="s">
        <v>1705</v>
      </c>
      <c r="AV77" s="695"/>
      <c r="AW77" s="694"/>
      <c r="AX77" s="696"/>
      <c r="AY77" s="696"/>
      <c r="AZ77" s="694"/>
      <c r="BA77" s="697"/>
      <c r="BB77" s="697"/>
      <c r="BC77" s="694"/>
      <c r="BD77" s="698"/>
      <c r="BE77" s="698"/>
      <c r="BF77" s="694"/>
      <c r="BG77" s="699"/>
      <c r="BH77" s="699"/>
      <c r="BI77" s="694"/>
      <c r="BJ77" s="701" t="s">
        <v>1706</v>
      </c>
      <c r="BK77" s="701"/>
      <c r="BL77" s="694"/>
      <c r="BM77" s="702" t="s">
        <v>1707</v>
      </c>
      <c r="BN77" s="702"/>
      <c r="BO77" s="747"/>
      <c r="BP77" s="713"/>
      <c r="BQ77" s="713"/>
      <c r="BR77" s="747"/>
      <c r="BS77" s="713"/>
      <c r="BT77" s="713"/>
      <c r="BU77" s="747"/>
      <c r="BV77" s="713"/>
      <c r="BW77" s="713"/>
      <c r="BX77" s="713"/>
      <c r="BY77" s="713"/>
      <c r="BZ77" s="713"/>
      <c r="CA77" s="713"/>
      <c r="CB77" s="713"/>
      <c r="CC77" s="747"/>
      <c r="CD77" s="695" t="s">
        <v>1708</v>
      </c>
      <c r="CE77" s="695"/>
      <c r="CF77" s="694"/>
      <c r="CG77" s="696"/>
      <c r="CH77" s="696"/>
      <c r="CI77" s="694"/>
      <c r="CJ77" s="697"/>
      <c r="CK77" s="697"/>
      <c r="CL77" s="694"/>
      <c r="CM77" s="698"/>
      <c r="CN77" s="698"/>
      <c r="CO77" s="694"/>
      <c r="CP77" s="699"/>
      <c r="CQ77" s="699"/>
      <c r="CR77" s="694"/>
      <c r="CS77" s="701" t="s">
        <v>1709</v>
      </c>
      <c r="CT77" s="701"/>
      <c r="CU77" s="694"/>
      <c r="CV77" s="702" t="s">
        <v>1710</v>
      </c>
      <c r="CW77" s="702"/>
      <c r="CX77" s="747"/>
      <c r="CY77" s="713"/>
      <c r="CZ77" s="713"/>
      <c r="DA77" s="747"/>
      <c r="DB77" s="713"/>
      <c r="DC77" s="713"/>
      <c r="DD77" s="747"/>
      <c r="DE77" s="713"/>
      <c r="DF77" s="713"/>
      <c r="DH77" s="120"/>
      <c r="DI77" s="120"/>
      <c r="DJ77" s="116">
        <v>1</v>
      </c>
    </row>
    <row r="78" spans="2:114" s="691" customFormat="1" ht="18" customHeight="1" thickBot="1" x14ac:dyDescent="0.3">
      <c r="B78" s="713"/>
      <c r="C78" s="713"/>
      <c r="D78" s="713"/>
      <c r="E78" s="713"/>
      <c r="F78" s="713"/>
      <c r="G78" s="713"/>
      <c r="H78" s="713"/>
      <c r="I78" s="713"/>
      <c r="J78" s="713"/>
      <c r="K78" s="713"/>
      <c r="L78" s="713"/>
      <c r="M78" s="713"/>
      <c r="N78" s="713"/>
      <c r="O78" s="713"/>
      <c r="P78" s="713"/>
      <c r="Q78" s="715"/>
      <c r="R78" s="715"/>
      <c r="S78" s="713"/>
      <c r="T78" s="713">
        <v>1</v>
      </c>
      <c r="U78" s="713">
        <v>1</v>
      </c>
      <c r="V78" s="713"/>
      <c r="W78" s="713">
        <v>1</v>
      </c>
      <c r="X78" s="713">
        <v>1</v>
      </c>
      <c r="Y78" s="713"/>
      <c r="Z78" s="713"/>
      <c r="AA78" s="713"/>
      <c r="AB78" s="748"/>
      <c r="AC78" s="713"/>
      <c r="AD78" s="713"/>
      <c r="AE78" s="748"/>
      <c r="AF78" s="713"/>
      <c r="AG78" s="713"/>
      <c r="AH78" s="748"/>
      <c r="AI78" s="713"/>
      <c r="AJ78" s="713"/>
      <c r="AK78" s="713"/>
      <c r="AL78" s="713"/>
      <c r="AM78" s="713"/>
      <c r="AN78" s="713"/>
      <c r="AO78" s="713"/>
      <c r="AP78" s="713"/>
      <c r="AQ78" s="713"/>
      <c r="AR78" s="713"/>
      <c r="AS78" s="713"/>
      <c r="AT78" s="747"/>
      <c r="AU78" s="711" t="s">
        <v>823</v>
      </c>
      <c r="AV78" s="712"/>
      <c r="AW78" s="694"/>
      <c r="AX78" s="711"/>
      <c r="AY78" s="712"/>
      <c r="AZ78" s="694"/>
      <c r="BA78" s="713"/>
      <c r="BB78" s="713"/>
      <c r="BC78" s="694"/>
      <c r="BD78" s="711"/>
      <c r="BE78" s="712"/>
      <c r="BF78" s="694"/>
      <c r="BG78" s="711"/>
      <c r="BH78" s="712"/>
      <c r="BI78" s="694"/>
      <c r="BJ78" s="711" t="s">
        <v>823</v>
      </c>
      <c r="BK78" s="712"/>
      <c r="BL78" s="694"/>
      <c r="BM78" s="713" t="s">
        <v>823</v>
      </c>
      <c r="BN78" s="713"/>
      <c r="BO78" s="747"/>
      <c r="BP78" s="713"/>
      <c r="BQ78" s="713"/>
      <c r="BR78" s="747"/>
      <c r="BS78" s="713"/>
      <c r="BT78" s="713"/>
      <c r="BU78" s="747"/>
      <c r="BV78" s="713"/>
      <c r="BW78" s="713"/>
      <c r="BX78" s="713"/>
      <c r="BY78" s="713"/>
      <c r="BZ78" s="713"/>
      <c r="CA78" s="713"/>
      <c r="CB78" s="713"/>
      <c r="CC78" s="747"/>
      <c r="CD78" s="713" t="s">
        <v>823</v>
      </c>
      <c r="CE78" s="713"/>
      <c r="CF78" s="694"/>
      <c r="CG78" s="713"/>
      <c r="CH78" s="713"/>
      <c r="CI78" s="694"/>
      <c r="CJ78" s="713"/>
      <c r="CK78" s="713"/>
      <c r="CL78" s="694"/>
      <c r="CM78" s="713"/>
      <c r="CN78" s="713"/>
      <c r="CO78" s="694"/>
      <c r="CP78" s="715"/>
      <c r="CQ78" s="715"/>
      <c r="CR78" s="694"/>
      <c r="CS78" s="713" t="s">
        <v>823</v>
      </c>
      <c r="CT78" s="713"/>
      <c r="CU78" s="694"/>
      <c r="CV78" s="713" t="s">
        <v>823</v>
      </c>
      <c r="CW78" s="713"/>
      <c r="CX78" s="747"/>
      <c r="CY78" s="713"/>
      <c r="CZ78" s="713"/>
      <c r="DA78" s="747"/>
      <c r="DB78" s="713"/>
      <c r="DC78" s="713"/>
      <c r="DD78" s="747"/>
      <c r="DE78" s="713"/>
      <c r="DF78" s="713"/>
      <c r="DH78" s="120"/>
      <c r="DI78" s="120"/>
      <c r="DJ78" s="116">
        <v>1</v>
      </c>
    </row>
    <row r="79" spans="2:114" s="691" customFormat="1" ht="18" customHeight="1" x14ac:dyDescent="0.25">
      <c r="B79" s="713"/>
      <c r="C79" s="713"/>
      <c r="D79" s="713"/>
      <c r="E79" s="695" t="s">
        <v>1711</v>
      </c>
      <c r="F79" s="695"/>
      <c r="G79" s="694"/>
      <c r="H79" s="696"/>
      <c r="I79" s="696"/>
      <c r="J79" s="694"/>
      <c r="K79" s="697"/>
      <c r="L79" s="697"/>
      <c r="M79" s="694"/>
      <c r="N79" s="698"/>
      <c r="O79" s="698"/>
      <c r="P79" s="694"/>
      <c r="Q79" s="699"/>
      <c r="R79" s="699"/>
      <c r="S79" s="716"/>
      <c r="T79" s="701" t="s">
        <v>1712</v>
      </c>
      <c r="U79" s="701"/>
      <c r="V79" s="716"/>
      <c r="W79" s="702" t="s">
        <v>1713</v>
      </c>
      <c r="X79" s="702"/>
      <c r="Y79" s="716"/>
      <c r="Z79" s="703"/>
      <c r="AA79" s="703"/>
      <c r="AB79" s="704"/>
      <c r="AC79" s="705"/>
      <c r="AD79" s="705"/>
      <c r="AE79" s="704"/>
      <c r="AF79" s="706"/>
      <c r="AG79" s="706"/>
      <c r="AH79" s="748"/>
      <c r="AI79" s="713"/>
      <c r="AJ79" s="713"/>
      <c r="AK79" s="713"/>
      <c r="AL79" s="713"/>
      <c r="AM79" s="713"/>
      <c r="AN79" s="713"/>
      <c r="AO79" s="713"/>
      <c r="AP79" s="713"/>
      <c r="AQ79" s="713"/>
      <c r="AR79" s="713"/>
      <c r="AS79" s="713"/>
      <c r="AT79" s="747"/>
      <c r="AU79" s="695" t="s">
        <v>1714</v>
      </c>
      <c r="AV79" s="695"/>
      <c r="AW79" s="694"/>
      <c r="AX79" s="696"/>
      <c r="AY79" s="696"/>
      <c r="AZ79" s="694"/>
      <c r="BA79" s="697"/>
      <c r="BB79" s="697"/>
      <c r="BC79" s="694"/>
      <c r="BD79" s="698"/>
      <c r="BE79" s="698"/>
      <c r="BF79" s="694"/>
      <c r="BG79" s="699"/>
      <c r="BH79" s="699"/>
      <c r="BI79" s="694"/>
      <c r="BJ79" s="701" t="s">
        <v>1715</v>
      </c>
      <c r="BK79" s="701"/>
      <c r="BL79" s="694"/>
      <c r="BM79" s="702" t="s">
        <v>1716</v>
      </c>
      <c r="BN79" s="702"/>
      <c r="BO79" s="747"/>
      <c r="BP79" s="713"/>
      <c r="BQ79" s="713"/>
      <c r="BR79" s="747"/>
      <c r="BS79" s="713"/>
      <c r="BT79" s="713"/>
      <c r="BU79" s="747"/>
      <c r="BV79" s="713"/>
      <c r="BW79" s="713"/>
      <c r="BX79" s="713"/>
      <c r="BY79" s="713"/>
      <c r="BZ79" s="713"/>
      <c r="CA79" s="713"/>
      <c r="CB79" s="713"/>
      <c r="CC79" s="747"/>
      <c r="CD79" s="695" t="s">
        <v>1717</v>
      </c>
      <c r="CE79" s="695"/>
      <c r="CF79" s="694"/>
      <c r="CG79" s="696"/>
      <c r="CH79" s="696"/>
      <c r="CI79" s="694"/>
      <c r="CJ79" s="697"/>
      <c r="CK79" s="697"/>
      <c r="CL79" s="694"/>
      <c r="CM79" s="698"/>
      <c r="CN79" s="698"/>
      <c r="CO79" s="694"/>
      <c r="CP79" s="699"/>
      <c r="CQ79" s="699"/>
      <c r="CR79" s="694"/>
      <c r="CS79" s="701" t="s">
        <v>1718</v>
      </c>
      <c r="CT79" s="701"/>
      <c r="CU79" s="694"/>
      <c r="CV79" s="702" t="s">
        <v>1719</v>
      </c>
      <c r="CW79" s="702"/>
      <c r="CX79" s="747"/>
      <c r="CY79" s="713"/>
      <c r="CZ79" s="713"/>
      <c r="DA79" s="747"/>
      <c r="DB79" s="713"/>
      <c r="DC79" s="713"/>
      <c r="DD79" s="747"/>
      <c r="DE79" s="713"/>
      <c r="DF79" s="713"/>
      <c r="DH79" s="120"/>
      <c r="DI79" s="120"/>
      <c r="DJ79" s="116">
        <v>1</v>
      </c>
    </row>
    <row r="80" spans="2:114" s="691" customFormat="1" ht="18" customHeight="1" thickBot="1" x14ac:dyDescent="0.3">
      <c r="B80" s="713"/>
      <c r="C80" s="713"/>
      <c r="D80" s="713"/>
      <c r="E80" s="713"/>
      <c r="F80" s="713"/>
      <c r="G80" s="713"/>
      <c r="H80" s="713"/>
      <c r="I80" s="713"/>
      <c r="J80" s="713"/>
      <c r="K80" s="713"/>
      <c r="L80" s="713"/>
      <c r="M80" s="713"/>
      <c r="N80" s="713"/>
      <c r="O80" s="713"/>
      <c r="P80" s="713"/>
      <c r="Q80" s="715"/>
      <c r="R80" s="715"/>
      <c r="S80" s="713"/>
      <c r="T80" s="713">
        <v>1</v>
      </c>
      <c r="U80" s="713">
        <v>1</v>
      </c>
      <c r="V80" s="713"/>
      <c r="W80" s="713">
        <v>1</v>
      </c>
      <c r="X80" s="713">
        <v>1</v>
      </c>
      <c r="Y80" s="713"/>
      <c r="Z80" s="713"/>
      <c r="AA80" s="713"/>
      <c r="AB80" s="748"/>
      <c r="AC80" s="713"/>
      <c r="AD80" s="713"/>
      <c r="AE80" s="748"/>
      <c r="AF80" s="713"/>
      <c r="AG80" s="713"/>
      <c r="AH80" s="748"/>
      <c r="AI80" s="713"/>
      <c r="AJ80" s="713"/>
      <c r="AK80" s="713"/>
      <c r="AL80" s="713"/>
      <c r="AM80" s="713"/>
      <c r="AN80" s="713"/>
      <c r="AO80" s="713"/>
      <c r="AP80" s="713"/>
      <c r="AQ80" s="713"/>
      <c r="AR80" s="713"/>
      <c r="AS80" s="713"/>
      <c r="AT80" s="747"/>
      <c r="AU80" s="711" t="s">
        <v>823</v>
      </c>
      <c r="AV80" s="712"/>
      <c r="AW80" s="694"/>
      <c r="AX80" s="711"/>
      <c r="AY80" s="712"/>
      <c r="AZ80" s="694"/>
      <c r="BA80" s="713"/>
      <c r="BB80" s="713"/>
      <c r="BC80" s="694"/>
      <c r="BD80" s="711"/>
      <c r="BE80" s="712"/>
      <c r="BF80" s="694"/>
      <c r="BG80" s="711"/>
      <c r="BH80" s="712"/>
      <c r="BI80" s="694"/>
      <c r="BJ80" s="711" t="s">
        <v>823</v>
      </c>
      <c r="BK80" s="712"/>
      <c r="BL80" s="694"/>
      <c r="BM80" s="713" t="s">
        <v>823</v>
      </c>
      <c r="BN80" s="713"/>
      <c r="BO80" s="747"/>
      <c r="BP80" s="713"/>
      <c r="BQ80" s="713"/>
      <c r="BR80" s="747"/>
      <c r="BS80" s="713"/>
      <c r="BT80" s="713"/>
      <c r="BU80" s="747"/>
      <c r="BV80" s="713"/>
      <c r="BW80" s="713"/>
      <c r="BX80" s="713"/>
      <c r="BY80" s="713"/>
      <c r="BZ80" s="713"/>
      <c r="CA80" s="713"/>
      <c r="CB80" s="713"/>
      <c r="CC80" s="747"/>
      <c r="CD80" s="713"/>
      <c r="CE80" s="713"/>
      <c r="CF80" s="694"/>
      <c r="CG80" s="713"/>
      <c r="CH80" s="713"/>
      <c r="CI80" s="694"/>
      <c r="CJ80" s="713"/>
      <c r="CK80" s="713"/>
      <c r="CL80" s="694"/>
      <c r="CM80" s="713"/>
      <c r="CN80" s="713"/>
      <c r="CO80" s="694"/>
      <c r="CP80" s="715"/>
      <c r="CQ80" s="715"/>
      <c r="CR80" s="694"/>
      <c r="CS80" s="713" t="s">
        <v>823</v>
      </c>
      <c r="CT80" s="713"/>
      <c r="CU80" s="694"/>
      <c r="CV80" s="713" t="s">
        <v>823</v>
      </c>
      <c r="CW80" s="713"/>
      <c r="CX80" s="747"/>
      <c r="CY80" s="713"/>
      <c r="CZ80" s="713"/>
      <c r="DA80" s="747"/>
      <c r="DB80" s="713"/>
      <c r="DC80" s="713"/>
      <c r="DD80" s="747"/>
      <c r="DE80" s="713"/>
      <c r="DF80" s="713"/>
      <c r="DH80" s="120"/>
      <c r="DI80" s="120"/>
      <c r="DJ80" s="116">
        <v>1</v>
      </c>
    </row>
    <row r="81" spans="2:114" s="691" customFormat="1" ht="18" customHeight="1" x14ac:dyDescent="0.25">
      <c r="B81" s="713"/>
      <c r="C81" s="713"/>
      <c r="D81" s="713"/>
      <c r="E81" s="695" t="s">
        <v>1720</v>
      </c>
      <c r="F81" s="695"/>
      <c r="G81" s="694"/>
      <c r="H81" s="696"/>
      <c r="I81" s="696"/>
      <c r="J81" s="694"/>
      <c r="K81" s="697"/>
      <c r="L81" s="697"/>
      <c r="M81" s="694"/>
      <c r="N81" s="698"/>
      <c r="O81" s="698"/>
      <c r="P81" s="694"/>
      <c r="Q81" s="699"/>
      <c r="R81" s="699"/>
      <c r="S81" s="716"/>
      <c r="T81" s="701" t="s">
        <v>1721</v>
      </c>
      <c r="U81" s="701"/>
      <c r="V81" s="716"/>
      <c r="W81" s="702" t="s">
        <v>1722</v>
      </c>
      <c r="X81" s="702"/>
      <c r="Y81" s="716"/>
      <c r="Z81" s="703"/>
      <c r="AA81" s="703"/>
      <c r="AB81" s="704"/>
      <c r="AC81" s="705"/>
      <c r="AD81" s="705"/>
      <c r="AE81" s="704"/>
      <c r="AF81" s="706"/>
      <c r="AG81" s="706"/>
      <c r="AH81" s="748"/>
      <c r="AI81" s="713"/>
      <c r="AJ81" s="713"/>
      <c r="AK81" s="713"/>
      <c r="AL81" s="713"/>
      <c r="AM81" s="713"/>
      <c r="AN81" s="713"/>
      <c r="AO81" s="713"/>
      <c r="AP81" s="713"/>
      <c r="AQ81" s="713"/>
      <c r="AR81" s="713"/>
      <c r="AS81" s="713"/>
      <c r="AT81" s="747"/>
      <c r="AU81" s="695"/>
      <c r="AV81" s="695"/>
      <c r="AW81" s="694"/>
      <c r="AX81" s="696"/>
      <c r="AY81" s="696"/>
      <c r="AZ81" s="694"/>
      <c r="BA81" s="697"/>
      <c r="BB81" s="697"/>
      <c r="BC81" s="694"/>
      <c r="BD81" s="698"/>
      <c r="BE81" s="698"/>
      <c r="BF81" s="694"/>
      <c r="BG81" s="699"/>
      <c r="BH81" s="699"/>
      <c r="BI81" s="694"/>
      <c r="BJ81" s="701" t="s">
        <v>1723</v>
      </c>
      <c r="BK81" s="701"/>
      <c r="BL81" s="694"/>
      <c r="BM81" s="702" t="s">
        <v>1724</v>
      </c>
      <c r="BN81" s="702"/>
      <c r="BO81" s="747"/>
      <c r="BP81" s="713"/>
      <c r="BQ81" s="713"/>
      <c r="BR81" s="747"/>
      <c r="BS81" s="713"/>
      <c r="BT81" s="713"/>
      <c r="BU81" s="747"/>
      <c r="BV81" s="713"/>
      <c r="BW81" s="713"/>
      <c r="BX81" s="713"/>
      <c r="BY81" s="713"/>
      <c r="BZ81" s="713"/>
      <c r="CA81" s="713"/>
      <c r="CB81" s="713"/>
      <c r="CC81" s="747"/>
      <c r="CD81" s="695"/>
      <c r="CE81" s="695"/>
      <c r="CF81" s="694"/>
      <c r="CG81" s="696"/>
      <c r="CH81" s="696"/>
      <c r="CI81" s="694"/>
      <c r="CJ81" s="697"/>
      <c r="CK81" s="697"/>
      <c r="CL81" s="694"/>
      <c r="CM81" s="698"/>
      <c r="CN81" s="698"/>
      <c r="CO81" s="694"/>
      <c r="CP81" s="699"/>
      <c r="CQ81" s="699"/>
      <c r="CR81" s="694"/>
      <c r="CS81" s="701" t="s">
        <v>1725</v>
      </c>
      <c r="CT81" s="701"/>
      <c r="CU81" s="694"/>
      <c r="CV81" s="702" t="s">
        <v>1726</v>
      </c>
      <c r="CW81" s="702"/>
      <c r="CX81" s="747"/>
      <c r="CY81" s="713"/>
      <c r="CZ81" s="713"/>
      <c r="DA81" s="747"/>
      <c r="DB81" s="713"/>
      <c r="DC81" s="713"/>
      <c r="DD81" s="747"/>
      <c r="DE81" s="713"/>
      <c r="DF81" s="713"/>
      <c r="DH81" s="120"/>
      <c r="DI81" s="120"/>
      <c r="DJ81" s="116">
        <v>1</v>
      </c>
    </row>
    <row r="82" spans="2:114" s="691" customFormat="1" ht="18" customHeight="1" thickBot="1" x14ac:dyDescent="0.3">
      <c r="B82" s="713"/>
      <c r="C82" s="713"/>
      <c r="D82" s="713"/>
      <c r="E82" s="713"/>
      <c r="F82" s="713"/>
      <c r="G82" s="713"/>
      <c r="H82" s="713"/>
      <c r="I82" s="713"/>
      <c r="J82" s="713"/>
      <c r="K82" s="713"/>
      <c r="L82" s="713"/>
      <c r="M82" s="713"/>
      <c r="N82" s="713"/>
      <c r="O82" s="713"/>
      <c r="P82" s="713"/>
      <c r="Q82" s="715"/>
      <c r="R82" s="715"/>
      <c r="S82" s="713"/>
      <c r="T82" s="713">
        <v>1</v>
      </c>
      <c r="U82" s="713">
        <v>1</v>
      </c>
      <c r="V82" s="713"/>
      <c r="W82" s="713">
        <v>1</v>
      </c>
      <c r="X82" s="713">
        <v>1</v>
      </c>
      <c r="Y82" s="713"/>
      <c r="Z82" s="713"/>
      <c r="AA82" s="713"/>
      <c r="AB82" s="748"/>
      <c r="AC82" s="713"/>
      <c r="AD82" s="713"/>
      <c r="AE82" s="748"/>
      <c r="AF82" s="713"/>
      <c r="AG82" s="713"/>
      <c r="AH82" s="748"/>
      <c r="AI82" s="713"/>
      <c r="AJ82" s="713"/>
      <c r="AK82" s="713"/>
      <c r="AL82" s="713"/>
      <c r="AM82" s="713"/>
      <c r="AN82" s="713"/>
      <c r="AO82" s="713"/>
      <c r="AP82" s="713"/>
      <c r="AQ82" s="713"/>
      <c r="AR82" s="713"/>
      <c r="AS82" s="713"/>
      <c r="AT82" s="747"/>
      <c r="AU82" s="711"/>
      <c r="AV82" s="712"/>
      <c r="AW82" s="694"/>
      <c r="AX82" s="711"/>
      <c r="AY82" s="712"/>
      <c r="AZ82" s="694"/>
      <c r="BA82" s="713"/>
      <c r="BB82" s="713"/>
      <c r="BC82" s="694"/>
      <c r="BD82" s="711"/>
      <c r="BE82" s="712"/>
      <c r="BF82" s="694"/>
      <c r="BG82" s="711"/>
      <c r="BH82" s="712"/>
      <c r="BI82" s="694"/>
      <c r="BJ82" s="711" t="s">
        <v>823</v>
      </c>
      <c r="BK82" s="712"/>
      <c r="BL82" s="694"/>
      <c r="BM82" s="713" t="s">
        <v>823</v>
      </c>
      <c r="BN82" s="713"/>
      <c r="BO82" s="747"/>
      <c r="BP82" s="713"/>
      <c r="BQ82" s="713"/>
      <c r="BR82" s="747"/>
      <c r="BS82" s="713"/>
      <c r="BT82" s="713"/>
      <c r="BU82" s="747"/>
      <c r="BV82" s="713"/>
      <c r="BW82" s="713"/>
      <c r="BX82" s="713"/>
      <c r="BY82" s="713"/>
      <c r="BZ82" s="713"/>
      <c r="CA82" s="713"/>
      <c r="CB82" s="713"/>
      <c r="CC82" s="747"/>
      <c r="CD82" s="713"/>
      <c r="CE82" s="713"/>
      <c r="CF82" s="694"/>
      <c r="CG82" s="713"/>
      <c r="CH82" s="713"/>
      <c r="CI82" s="694"/>
      <c r="CJ82" s="713"/>
      <c r="CK82" s="713"/>
      <c r="CL82" s="694"/>
      <c r="CM82" s="713"/>
      <c r="CN82" s="713"/>
      <c r="CO82" s="694"/>
      <c r="CP82" s="715"/>
      <c r="CQ82" s="715"/>
      <c r="CR82" s="694"/>
      <c r="CS82" s="713" t="s">
        <v>823</v>
      </c>
      <c r="CT82" s="713"/>
      <c r="CU82" s="694"/>
      <c r="CV82" s="713" t="s">
        <v>823</v>
      </c>
      <c r="CW82" s="713"/>
      <c r="CX82" s="747"/>
      <c r="CY82" s="713"/>
      <c r="CZ82" s="713"/>
      <c r="DA82" s="747"/>
      <c r="DB82" s="713"/>
      <c r="DC82" s="713"/>
      <c r="DD82" s="747"/>
      <c r="DE82" s="713"/>
      <c r="DF82" s="713"/>
      <c r="DH82" s="120"/>
      <c r="DI82" s="120"/>
      <c r="DJ82" s="116">
        <v>1</v>
      </c>
    </row>
    <row r="83" spans="2:114" s="691" customFormat="1" ht="18" customHeight="1" x14ac:dyDescent="0.25">
      <c r="B83" s="713"/>
      <c r="C83" s="713"/>
      <c r="D83" s="713"/>
      <c r="E83" s="695"/>
      <c r="F83" s="695"/>
      <c r="G83" s="694"/>
      <c r="H83" s="696"/>
      <c r="I83" s="696"/>
      <c r="J83" s="694"/>
      <c r="K83" s="697"/>
      <c r="L83" s="697"/>
      <c r="M83" s="694"/>
      <c r="N83" s="698"/>
      <c r="O83" s="698"/>
      <c r="P83" s="694"/>
      <c r="Q83" s="699"/>
      <c r="R83" s="699"/>
      <c r="S83" s="716"/>
      <c r="T83" s="701" t="s">
        <v>1727</v>
      </c>
      <c r="U83" s="701"/>
      <c r="V83" s="716"/>
      <c r="W83" s="702" t="s">
        <v>1728</v>
      </c>
      <c r="X83" s="702"/>
      <c r="Y83" s="716"/>
      <c r="Z83" s="703"/>
      <c r="AA83" s="703"/>
      <c r="AB83" s="704"/>
      <c r="AC83" s="705"/>
      <c r="AD83" s="705"/>
      <c r="AE83" s="704"/>
      <c r="AF83" s="706"/>
      <c r="AG83" s="706"/>
      <c r="AH83" s="748"/>
      <c r="AI83" s="713"/>
      <c r="AJ83" s="713"/>
      <c r="AK83" s="713"/>
      <c r="AL83" s="713"/>
      <c r="AM83" s="713"/>
      <c r="AN83" s="713"/>
      <c r="AO83" s="713"/>
      <c r="AP83" s="713"/>
      <c r="AQ83" s="713"/>
      <c r="AR83" s="713"/>
      <c r="AS83" s="713"/>
      <c r="AT83" s="747"/>
      <c r="AU83" s="713"/>
      <c r="AV83" s="713"/>
      <c r="AW83" s="747"/>
      <c r="AX83" s="713"/>
      <c r="AY83" s="713"/>
      <c r="AZ83" s="747"/>
      <c r="BA83" s="713"/>
      <c r="BB83" s="713"/>
      <c r="BC83" s="747"/>
      <c r="BD83" s="713"/>
      <c r="BE83" s="713"/>
      <c r="BF83" s="747"/>
      <c r="BG83" s="713"/>
      <c r="BH83" s="713"/>
      <c r="BI83" s="747"/>
      <c r="BJ83" s="701" t="s">
        <v>1729</v>
      </c>
      <c r="BK83" s="701"/>
      <c r="BL83" s="694"/>
      <c r="BM83" s="702" t="s">
        <v>1730</v>
      </c>
      <c r="BN83" s="702"/>
      <c r="BO83" s="747"/>
      <c r="BP83" s="713"/>
      <c r="BQ83" s="713"/>
      <c r="BR83" s="747"/>
      <c r="BS83" s="713"/>
      <c r="BT83" s="713"/>
      <c r="BU83" s="747"/>
      <c r="BV83" s="713"/>
      <c r="BW83" s="713"/>
      <c r="BX83" s="713"/>
      <c r="BY83" s="713"/>
      <c r="BZ83" s="713"/>
      <c r="CA83" s="713"/>
      <c r="CB83" s="713"/>
      <c r="CC83" s="747"/>
      <c r="CD83" s="713"/>
      <c r="CE83" s="713"/>
      <c r="CF83" s="747"/>
      <c r="CG83" s="713"/>
      <c r="CH83" s="713"/>
      <c r="CI83" s="747"/>
      <c r="CJ83" s="713"/>
      <c r="CK83" s="713"/>
      <c r="CL83" s="747"/>
      <c r="CM83" s="713"/>
      <c r="CN83" s="713"/>
      <c r="CO83" s="747"/>
      <c r="CP83" s="713"/>
      <c r="CQ83" s="713"/>
      <c r="CR83" s="747"/>
      <c r="CS83" s="701" t="s">
        <v>1731</v>
      </c>
      <c r="CT83" s="701"/>
      <c r="CU83" s="694"/>
      <c r="CV83" s="702" t="s">
        <v>1732</v>
      </c>
      <c r="CW83" s="702"/>
      <c r="CX83" s="747"/>
      <c r="CY83" s="713"/>
      <c r="CZ83" s="713"/>
      <c r="DA83" s="747"/>
      <c r="DB83" s="713"/>
      <c r="DC83" s="713"/>
      <c r="DD83" s="747"/>
      <c r="DE83" s="713"/>
      <c r="DF83" s="713"/>
      <c r="DH83" s="120"/>
      <c r="DI83" s="120"/>
      <c r="DJ83" s="116">
        <v>1</v>
      </c>
    </row>
    <row r="84" spans="2:114" s="691" customFormat="1" ht="18" customHeight="1" thickBot="1" x14ac:dyDescent="0.3">
      <c r="B84" s="713"/>
      <c r="C84" s="713"/>
      <c r="D84" s="713"/>
      <c r="E84" s="713"/>
      <c r="F84" s="713"/>
      <c r="G84" s="713"/>
      <c r="H84" s="713"/>
      <c r="I84" s="713"/>
      <c r="J84" s="713"/>
      <c r="K84" s="713"/>
      <c r="L84" s="713"/>
      <c r="M84" s="713"/>
      <c r="N84" s="713"/>
      <c r="O84" s="713"/>
      <c r="P84" s="713"/>
      <c r="Q84" s="715"/>
      <c r="R84" s="715"/>
      <c r="S84" s="713"/>
      <c r="T84" s="713">
        <v>1</v>
      </c>
      <c r="U84" s="713">
        <v>1</v>
      </c>
      <c r="V84" s="713"/>
      <c r="W84" s="713">
        <v>1</v>
      </c>
      <c r="X84" s="713">
        <v>1</v>
      </c>
      <c r="Y84" s="713"/>
      <c r="Z84" s="713"/>
      <c r="AA84" s="713"/>
      <c r="AB84" s="748"/>
      <c r="AC84" s="713"/>
      <c r="AD84" s="713"/>
      <c r="AE84" s="748"/>
      <c r="AF84" s="713"/>
      <c r="AG84" s="713"/>
      <c r="AH84" s="748"/>
      <c r="AI84" s="713"/>
      <c r="AJ84" s="713"/>
      <c r="AK84" s="713"/>
      <c r="AL84" s="713"/>
      <c r="AM84" s="713"/>
      <c r="AN84" s="713"/>
      <c r="AO84" s="713"/>
      <c r="AP84" s="713"/>
      <c r="AQ84" s="713"/>
      <c r="AR84" s="713"/>
      <c r="AS84" s="713"/>
      <c r="AT84" s="747"/>
      <c r="AU84" s="713"/>
      <c r="AV84" s="713"/>
      <c r="AW84" s="747"/>
      <c r="AX84" s="713"/>
      <c r="AY84" s="713"/>
      <c r="AZ84" s="747"/>
      <c r="BA84" s="713"/>
      <c r="BB84" s="713"/>
      <c r="BC84" s="747"/>
      <c r="BD84" s="713"/>
      <c r="BE84" s="713"/>
      <c r="BF84" s="747"/>
      <c r="BG84" s="713"/>
      <c r="BH84" s="713"/>
      <c r="BI84" s="747"/>
      <c r="BJ84" s="711" t="s">
        <v>823</v>
      </c>
      <c r="BK84" s="712"/>
      <c r="BL84" s="694"/>
      <c r="BM84" s="713" t="s">
        <v>823</v>
      </c>
      <c r="BN84" s="713"/>
      <c r="BO84" s="747"/>
      <c r="BP84" s="713"/>
      <c r="BQ84" s="713"/>
      <c r="BR84" s="747"/>
      <c r="BS84" s="713"/>
      <c r="BT84" s="713"/>
      <c r="BU84" s="747"/>
      <c r="BV84" s="713"/>
      <c r="BW84" s="713"/>
      <c r="BX84" s="713"/>
      <c r="BY84" s="713"/>
      <c r="BZ84" s="713"/>
      <c r="CA84" s="713"/>
      <c r="CB84" s="713"/>
      <c r="CC84" s="747"/>
      <c r="CD84" s="713"/>
      <c r="CE84" s="713"/>
      <c r="CF84" s="747"/>
      <c r="CG84" s="713"/>
      <c r="CH84" s="713"/>
      <c r="CI84" s="747"/>
      <c r="CJ84" s="713"/>
      <c r="CK84" s="713"/>
      <c r="CL84" s="747"/>
      <c r="CM84" s="713"/>
      <c r="CN84" s="713"/>
      <c r="CO84" s="747"/>
      <c r="CP84" s="713"/>
      <c r="CQ84" s="713"/>
      <c r="CR84" s="747"/>
      <c r="CS84" s="713" t="s">
        <v>823</v>
      </c>
      <c r="CT84" s="713"/>
      <c r="CU84" s="694"/>
      <c r="CV84" s="713" t="s">
        <v>823</v>
      </c>
      <c r="CW84" s="713"/>
      <c r="CX84" s="747"/>
      <c r="CY84" s="713"/>
      <c r="CZ84" s="713"/>
      <c r="DA84" s="747"/>
      <c r="DB84" s="713"/>
      <c r="DC84" s="713"/>
      <c r="DD84" s="747"/>
      <c r="DE84" s="713"/>
      <c r="DF84" s="713"/>
      <c r="DH84" s="120"/>
      <c r="DI84" s="120"/>
      <c r="DJ84" s="116">
        <v>1</v>
      </c>
    </row>
    <row r="85" spans="2:114" s="691" customFormat="1" ht="18" customHeight="1" x14ac:dyDescent="0.25">
      <c r="B85" s="713"/>
      <c r="C85" s="713"/>
      <c r="D85" s="713"/>
      <c r="E85" s="713"/>
      <c r="F85" s="713"/>
      <c r="G85" s="713"/>
      <c r="H85" s="713"/>
      <c r="I85" s="713"/>
      <c r="J85" s="713"/>
      <c r="K85" s="713"/>
      <c r="L85" s="713"/>
      <c r="M85" s="713"/>
      <c r="N85" s="713"/>
      <c r="O85" s="713"/>
      <c r="P85" s="713"/>
      <c r="Q85" s="713"/>
      <c r="R85" s="713"/>
      <c r="S85" s="713"/>
      <c r="T85" s="701" t="s">
        <v>1733</v>
      </c>
      <c r="U85" s="701"/>
      <c r="V85" s="716"/>
      <c r="W85" s="702" t="s">
        <v>1734</v>
      </c>
      <c r="X85" s="702"/>
      <c r="Y85" s="713"/>
      <c r="Z85" s="713"/>
      <c r="AA85" s="713"/>
      <c r="AB85" s="748"/>
      <c r="AC85" s="713"/>
      <c r="AD85" s="713"/>
      <c r="AE85" s="748"/>
      <c r="AF85" s="713"/>
      <c r="AG85" s="713"/>
      <c r="AH85" s="748"/>
      <c r="AI85" s="713"/>
      <c r="AJ85" s="713"/>
      <c r="AK85" s="713"/>
      <c r="AL85" s="713"/>
      <c r="AM85" s="713"/>
      <c r="AN85" s="713"/>
      <c r="AO85" s="713"/>
      <c r="AP85" s="713"/>
      <c r="AQ85" s="713"/>
      <c r="AR85" s="713"/>
      <c r="AS85" s="713"/>
      <c r="AT85" s="747"/>
      <c r="AU85" s="713"/>
      <c r="AV85" s="713"/>
      <c r="AW85" s="747"/>
      <c r="AX85" s="713"/>
      <c r="AY85" s="713"/>
      <c r="AZ85" s="747"/>
      <c r="BA85" s="713"/>
      <c r="BB85" s="713"/>
      <c r="BC85" s="747"/>
      <c r="BD85" s="713"/>
      <c r="BE85" s="713"/>
      <c r="BF85" s="747"/>
      <c r="BG85" s="713"/>
      <c r="BH85" s="713"/>
      <c r="BI85" s="747"/>
      <c r="BJ85" s="701" t="s">
        <v>1735</v>
      </c>
      <c r="BK85" s="701"/>
      <c r="BL85" s="694"/>
      <c r="BM85" s="702" t="s">
        <v>1736</v>
      </c>
      <c r="BN85" s="702"/>
      <c r="BO85" s="747"/>
      <c r="BP85" s="713"/>
      <c r="BQ85" s="713"/>
      <c r="BR85" s="747"/>
      <c r="BS85" s="713"/>
      <c r="BT85" s="713"/>
      <c r="BU85" s="747"/>
      <c r="BV85" s="713"/>
      <c r="BW85" s="713"/>
      <c r="BX85" s="713"/>
      <c r="BY85" s="713"/>
      <c r="BZ85" s="713"/>
      <c r="CA85" s="713"/>
      <c r="CB85" s="713"/>
      <c r="CC85" s="747"/>
      <c r="CD85" s="713"/>
      <c r="CE85" s="713"/>
      <c r="CF85" s="747"/>
      <c r="CG85" s="713"/>
      <c r="CH85" s="713"/>
      <c r="CI85" s="747"/>
      <c r="CJ85" s="713"/>
      <c r="CK85" s="713"/>
      <c r="CL85" s="747"/>
      <c r="CM85" s="713"/>
      <c r="CN85" s="713"/>
      <c r="CO85" s="747"/>
      <c r="CP85" s="713"/>
      <c r="CQ85" s="713"/>
      <c r="CR85" s="747"/>
      <c r="CS85" s="701" t="s">
        <v>1737</v>
      </c>
      <c r="CT85" s="701"/>
      <c r="CU85" s="694"/>
      <c r="CV85" s="702" t="s">
        <v>1738</v>
      </c>
      <c r="CW85" s="702"/>
      <c r="CX85" s="747"/>
      <c r="CY85" s="713"/>
      <c r="CZ85" s="713"/>
      <c r="DA85" s="747"/>
      <c r="DB85" s="713"/>
      <c r="DC85" s="713"/>
      <c r="DD85" s="747"/>
      <c r="DE85" s="713"/>
      <c r="DF85" s="713"/>
      <c r="DH85" s="120"/>
      <c r="DI85" s="120"/>
      <c r="DJ85" s="116">
        <v>1</v>
      </c>
    </row>
    <row r="86" spans="2:114" s="691" customFormat="1" ht="18" customHeight="1" thickBot="1" x14ac:dyDescent="0.3">
      <c r="B86" s="713"/>
      <c r="C86" s="713"/>
      <c r="D86" s="713"/>
      <c r="E86" s="713"/>
      <c r="F86" s="713"/>
      <c r="G86" s="713"/>
      <c r="H86" s="713"/>
      <c r="I86" s="713"/>
      <c r="J86" s="713"/>
      <c r="K86" s="713"/>
      <c r="L86" s="713"/>
      <c r="M86" s="713"/>
      <c r="N86" s="713"/>
      <c r="O86" s="713"/>
      <c r="P86" s="713"/>
      <c r="Q86" s="713"/>
      <c r="R86" s="713"/>
      <c r="S86" s="713"/>
      <c r="T86" s="713">
        <v>1</v>
      </c>
      <c r="U86" s="713">
        <v>1</v>
      </c>
      <c r="V86" s="713"/>
      <c r="W86" s="713">
        <v>1</v>
      </c>
      <c r="X86" s="713">
        <v>1</v>
      </c>
      <c r="Y86" s="713"/>
      <c r="Z86" s="713"/>
      <c r="AA86" s="713"/>
      <c r="AB86" s="748"/>
      <c r="AC86" s="713"/>
      <c r="AD86" s="713"/>
      <c r="AE86" s="748"/>
      <c r="AF86" s="713"/>
      <c r="AG86" s="713"/>
      <c r="AH86" s="748"/>
      <c r="AI86" s="713"/>
      <c r="AJ86" s="713"/>
      <c r="AK86" s="713"/>
      <c r="AL86" s="713"/>
      <c r="AM86" s="713"/>
      <c r="AN86" s="713"/>
      <c r="AO86" s="713"/>
      <c r="AP86" s="713"/>
      <c r="AQ86" s="713"/>
      <c r="AR86" s="713"/>
      <c r="AS86" s="713"/>
      <c r="AT86" s="747"/>
      <c r="AU86" s="713"/>
      <c r="AV86" s="713"/>
      <c r="AW86" s="747"/>
      <c r="AX86" s="713"/>
      <c r="AY86" s="713"/>
      <c r="AZ86" s="747"/>
      <c r="BA86" s="713"/>
      <c r="BB86" s="713"/>
      <c r="BC86" s="747"/>
      <c r="BD86" s="713"/>
      <c r="BE86" s="713"/>
      <c r="BF86" s="747"/>
      <c r="BG86" s="713"/>
      <c r="BH86" s="713"/>
      <c r="BI86" s="747"/>
      <c r="BJ86" s="711" t="s">
        <v>823</v>
      </c>
      <c r="BK86" s="712"/>
      <c r="BL86" s="694"/>
      <c r="BM86" s="713" t="s">
        <v>823</v>
      </c>
      <c r="BN86" s="713"/>
      <c r="BO86" s="747"/>
      <c r="BP86" s="713"/>
      <c r="BQ86" s="713"/>
      <c r="BR86" s="747"/>
      <c r="BS86" s="713"/>
      <c r="BT86" s="713"/>
      <c r="BU86" s="747"/>
      <c r="BV86" s="713"/>
      <c r="BW86" s="713"/>
      <c r="BX86" s="713"/>
      <c r="BY86" s="713"/>
      <c r="BZ86" s="713"/>
      <c r="CA86" s="713"/>
      <c r="CB86" s="713"/>
      <c r="CC86" s="747"/>
      <c r="CD86" s="713"/>
      <c r="CE86" s="713"/>
      <c r="CF86" s="747"/>
      <c r="CG86" s="713"/>
      <c r="CH86" s="713"/>
      <c r="CI86" s="747"/>
      <c r="CJ86" s="713"/>
      <c r="CK86" s="713"/>
      <c r="CL86" s="747"/>
      <c r="CM86" s="713"/>
      <c r="CN86" s="713"/>
      <c r="CO86" s="747"/>
      <c r="CP86" s="713"/>
      <c r="CQ86" s="713"/>
      <c r="CR86" s="747"/>
      <c r="CS86" s="713" t="s">
        <v>823</v>
      </c>
      <c r="CT86" s="713"/>
      <c r="CU86" s="694"/>
      <c r="CV86" s="713" t="s">
        <v>823</v>
      </c>
      <c r="CW86" s="713"/>
      <c r="CX86" s="747"/>
      <c r="CY86" s="713"/>
      <c r="CZ86" s="713"/>
      <c r="DA86" s="747"/>
      <c r="DB86" s="713"/>
      <c r="DC86" s="713"/>
      <c r="DD86" s="747"/>
      <c r="DE86" s="713"/>
      <c r="DF86" s="713"/>
      <c r="DH86" s="120"/>
      <c r="DI86" s="120"/>
      <c r="DJ86" s="116">
        <v>1</v>
      </c>
    </row>
    <row r="87" spans="2:114" s="691" customFormat="1" ht="18" customHeight="1" x14ac:dyDescent="0.25">
      <c r="B87" s="713"/>
      <c r="C87" s="713"/>
      <c r="D87" s="713"/>
      <c r="E87" s="713"/>
      <c r="F87" s="713"/>
      <c r="G87" s="713"/>
      <c r="H87" s="713"/>
      <c r="I87" s="713"/>
      <c r="J87" s="713"/>
      <c r="K87" s="713"/>
      <c r="L87" s="713"/>
      <c r="M87" s="713"/>
      <c r="N87" s="713"/>
      <c r="O87" s="713"/>
      <c r="P87" s="713"/>
      <c r="Q87" s="713"/>
      <c r="R87" s="713"/>
      <c r="S87" s="713"/>
      <c r="T87" s="701" t="s">
        <v>1739</v>
      </c>
      <c r="U87" s="701"/>
      <c r="V87" s="716"/>
      <c r="W87" s="702" t="s">
        <v>1740</v>
      </c>
      <c r="X87" s="702"/>
      <c r="Y87" s="713"/>
      <c r="Z87" s="713"/>
      <c r="AA87" s="713"/>
      <c r="AB87" s="748"/>
      <c r="AC87" s="713"/>
      <c r="AD87" s="713"/>
      <c r="AE87" s="748"/>
      <c r="AF87" s="713"/>
      <c r="AG87" s="713"/>
      <c r="AH87" s="748"/>
      <c r="AI87" s="713"/>
      <c r="AJ87" s="713"/>
      <c r="AK87" s="713"/>
      <c r="AL87" s="713"/>
      <c r="AM87" s="713"/>
      <c r="AN87" s="713"/>
      <c r="AO87" s="713"/>
      <c r="AP87" s="713"/>
      <c r="AQ87" s="713"/>
      <c r="AR87" s="713"/>
      <c r="AS87" s="713"/>
      <c r="AT87" s="747"/>
      <c r="AU87" s="713"/>
      <c r="AV87" s="713"/>
      <c r="AW87" s="747"/>
      <c r="AX87" s="713"/>
      <c r="AY87" s="713"/>
      <c r="AZ87" s="747"/>
      <c r="BA87" s="713"/>
      <c r="BB87" s="713"/>
      <c r="BC87" s="747"/>
      <c r="BD87" s="713"/>
      <c r="BE87" s="713"/>
      <c r="BF87" s="747"/>
      <c r="BG87" s="713"/>
      <c r="BH87" s="713"/>
      <c r="BI87" s="747"/>
      <c r="BJ87" s="701" t="s">
        <v>1741</v>
      </c>
      <c r="BK87" s="701"/>
      <c r="BL87" s="694"/>
      <c r="BM87" s="702" t="s">
        <v>1742</v>
      </c>
      <c r="BN87" s="702"/>
      <c r="BO87" s="747"/>
      <c r="BP87" s="713"/>
      <c r="BQ87" s="713"/>
      <c r="BR87" s="747"/>
      <c r="BS87" s="713"/>
      <c r="BT87" s="713"/>
      <c r="BU87" s="747"/>
      <c r="BV87" s="713"/>
      <c r="BW87" s="713"/>
      <c r="BX87" s="713"/>
      <c r="BY87" s="713"/>
      <c r="BZ87" s="713"/>
      <c r="CA87" s="713"/>
      <c r="CB87" s="713"/>
      <c r="CC87" s="747"/>
      <c r="CD87" s="713"/>
      <c r="CE87" s="713"/>
      <c r="CF87" s="747"/>
      <c r="CG87" s="713"/>
      <c r="CH87" s="713"/>
      <c r="CI87" s="747"/>
      <c r="CJ87" s="713"/>
      <c r="CK87" s="713"/>
      <c r="CL87" s="747"/>
      <c r="CM87" s="713"/>
      <c r="CN87" s="713"/>
      <c r="CO87" s="747"/>
      <c r="CP87" s="713"/>
      <c r="CQ87" s="713"/>
      <c r="CR87" s="747"/>
      <c r="CS87" s="701" t="s">
        <v>1743</v>
      </c>
      <c r="CT87" s="701"/>
      <c r="CU87" s="694"/>
      <c r="CV87" s="702" t="s">
        <v>1744</v>
      </c>
      <c r="CW87" s="702"/>
      <c r="CX87" s="747"/>
      <c r="CY87" s="713"/>
      <c r="CZ87" s="713"/>
      <c r="DA87" s="747"/>
      <c r="DB87" s="713"/>
      <c r="DC87" s="713"/>
      <c r="DD87" s="747"/>
      <c r="DE87" s="713"/>
      <c r="DF87" s="713"/>
      <c r="DH87" s="120"/>
      <c r="DI87" s="120"/>
      <c r="DJ87" s="116">
        <v>1</v>
      </c>
    </row>
    <row r="88" spans="2:114" s="691" customFormat="1" ht="18" customHeight="1" thickBot="1" x14ac:dyDescent="0.3">
      <c r="B88" s="713"/>
      <c r="C88" s="713"/>
      <c r="D88" s="713"/>
      <c r="E88" s="713"/>
      <c r="F88" s="713"/>
      <c r="G88" s="713"/>
      <c r="H88" s="713"/>
      <c r="I88" s="713"/>
      <c r="J88" s="713"/>
      <c r="K88" s="713"/>
      <c r="L88" s="713"/>
      <c r="M88" s="713"/>
      <c r="N88" s="713"/>
      <c r="O88" s="713"/>
      <c r="P88" s="713"/>
      <c r="Q88" s="713"/>
      <c r="R88" s="713"/>
      <c r="S88" s="713"/>
      <c r="T88" s="713">
        <v>1</v>
      </c>
      <c r="U88" s="713">
        <v>1</v>
      </c>
      <c r="V88" s="713"/>
      <c r="W88" s="713">
        <v>1</v>
      </c>
      <c r="X88" s="713">
        <v>1</v>
      </c>
      <c r="Y88" s="713"/>
      <c r="Z88" s="713"/>
      <c r="AA88" s="713"/>
      <c r="AB88" s="748"/>
      <c r="AC88" s="713"/>
      <c r="AD88" s="713"/>
      <c r="AE88" s="748"/>
      <c r="AF88" s="713"/>
      <c r="AG88" s="713"/>
      <c r="AH88" s="748"/>
      <c r="AI88" s="713"/>
      <c r="AJ88" s="713"/>
      <c r="AK88" s="713"/>
      <c r="AL88" s="713"/>
      <c r="AM88" s="713"/>
      <c r="AN88" s="713"/>
      <c r="AO88" s="713"/>
      <c r="AP88" s="713"/>
      <c r="AQ88" s="713"/>
      <c r="AR88" s="713"/>
      <c r="AS88" s="713"/>
      <c r="AT88" s="747"/>
      <c r="AU88" s="713"/>
      <c r="AV88" s="713"/>
      <c r="AW88" s="747"/>
      <c r="AX88" s="713"/>
      <c r="AY88" s="713"/>
      <c r="AZ88" s="747"/>
      <c r="BA88" s="713"/>
      <c r="BB88" s="713"/>
      <c r="BC88" s="747"/>
      <c r="BD88" s="713"/>
      <c r="BE88" s="713"/>
      <c r="BF88" s="747"/>
      <c r="BG88" s="713"/>
      <c r="BH88" s="713"/>
      <c r="BI88" s="747"/>
      <c r="BJ88" s="711" t="s">
        <v>823</v>
      </c>
      <c r="BK88" s="712"/>
      <c r="BL88" s="694"/>
      <c r="BM88" s="713" t="s">
        <v>823</v>
      </c>
      <c r="BN88" s="713"/>
      <c r="BO88" s="747"/>
      <c r="BP88" s="713"/>
      <c r="BQ88" s="713"/>
      <c r="BR88" s="747"/>
      <c r="BS88" s="713"/>
      <c r="BT88" s="713"/>
      <c r="BU88" s="747"/>
      <c r="BV88" s="713"/>
      <c r="BW88" s="713"/>
      <c r="BX88" s="713"/>
      <c r="BY88" s="713"/>
      <c r="BZ88" s="713"/>
      <c r="CA88" s="713"/>
      <c r="CB88" s="713"/>
      <c r="CC88" s="747"/>
      <c r="CD88" s="713"/>
      <c r="CE88" s="713"/>
      <c r="CF88" s="747"/>
      <c r="CG88" s="713"/>
      <c r="CH88" s="713"/>
      <c r="CI88" s="747"/>
      <c r="CJ88" s="713"/>
      <c r="CK88" s="713"/>
      <c r="CL88" s="747"/>
      <c r="CM88" s="713"/>
      <c r="CN88" s="713"/>
      <c r="CO88" s="747"/>
      <c r="CP88" s="713"/>
      <c r="CQ88" s="713"/>
      <c r="CR88" s="747"/>
      <c r="CS88" s="713" t="s">
        <v>823</v>
      </c>
      <c r="CT88" s="713"/>
      <c r="CU88" s="694"/>
      <c r="CV88" s="713" t="s">
        <v>823</v>
      </c>
      <c r="CW88" s="713"/>
      <c r="CX88" s="747"/>
      <c r="CY88" s="713"/>
      <c r="CZ88" s="713"/>
      <c r="DA88" s="747"/>
      <c r="DB88" s="713"/>
      <c r="DC88" s="713"/>
      <c r="DD88" s="747"/>
      <c r="DE88" s="713"/>
      <c r="DF88" s="713"/>
      <c r="DH88" s="120"/>
      <c r="DI88" s="120"/>
      <c r="DJ88" s="116">
        <v>1</v>
      </c>
    </row>
    <row r="89" spans="2:114" s="691" customFormat="1" ht="18" customHeight="1" x14ac:dyDescent="0.25">
      <c r="B89" s="713"/>
      <c r="C89" s="713"/>
      <c r="D89" s="713"/>
      <c r="E89" s="713"/>
      <c r="F89" s="713"/>
      <c r="G89" s="713"/>
      <c r="H89" s="713"/>
      <c r="I89" s="713"/>
      <c r="J89" s="713"/>
      <c r="K89" s="713"/>
      <c r="L89" s="713"/>
      <c r="M89" s="713"/>
      <c r="N89" s="713"/>
      <c r="O89" s="713"/>
      <c r="P89" s="713"/>
      <c r="Q89" s="713"/>
      <c r="R89" s="713"/>
      <c r="S89" s="713"/>
      <c r="T89" s="701" t="s">
        <v>1745</v>
      </c>
      <c r="U89" s="701"/>
      <c r="V89" s="716"/>
      <c r="W89" s="702" t="s">
        <v>1746</v>
      </c>
      <c r="X89" s="702"/>
      <c r="Y89" s="713"/>
      <c r="Z89" s="713"/>
      <c r="AA89" s="713"/>
      <c r="AB89" s="748"/>
      <c r="AC89" s="713"/>
      <c r="AD89" s="713"/>
      <c r="AE89" s="748"/>
      <c r="AF89" s="713"/>
      <c r="AG89" s="713"/>
      <c r="AH89" s="748"/>
      <c r="AI89" s="713"/>
      <c r="AJ89" s="713"/>
      <c r="AK89" s="713"/>
      <c r="AL89" s="713"/>
      <c r="AM89" s="713"/>
      <c r="AN89" s="713"/>
      <c r="AO89" s="713"/>
      <c r="AP89" s="713"/>
      <c r="AQ89" s="713"/>
      <c r="AR89" s="713"/>
      <c r="AS89" s="713"/>
      <c r="AT89" s="747"/>
      <c r="AU89" s="713"/>
      <c r="AV89" s="713"/>
      <c r="AW89" s="747"/>
      <c r="AX89" s="713"/>
      <c r="AY89" s="713"/>
      <c r="AZ89" s="747"/>
      <c r="BA89" s="713"/>
      <c r="BB89" s="713"/>
      <c r="BC89" s="747"/>
      <c r="BD89" s="713"/>
      <c r="BE89" s="713"/>
      <c r="BF89" s="747"/>
      <c r="BG89" s="713"/>
      <c r="BH89" s="713"/>
      <c r="BI89" s="747"/>
      <c r="BJ89" s="701" t="s">
        <v>1747</v>
      </c>
      <c r="BK89" s="701"/>
      <c r="BL89" s="694"/>
      <c r="BM89" s="702" t="s">
        <v>1748</v>
      </c>
      <c r="BN89" s="702"/>
      <c r="BO89" s="747"/>
      <c r="BP89" s="713"/>
      <c r="BQ89" s="713"/>
      <c r="BR89" s="747"/>
      <c r="BS89" s="713"/>
      <c r="BT89" s="713"/>
      <c r="BU89" s="747"/>
      <c r="BV89" s="713"/>
      <c r="BW89" s="713"/>
      <c r="BX89" s="713"/>
      <c r="BY89" s="713"/>
      <c r="BZ89" s="713"/>
      <c r="CA89" s="713"/>
      <c r="CB89" s="713"/>
      <c r="CC89" s="747"/>
      <c r="CD89" s="713"/>
      <c r="CE89" s="713"/>
      <c r="CF89" s="747"/>
      <c r="CG89" s="713"/>
      <c r="CH89" s="713"/>
      <c r="CI89" s="747"/>
      <c r="CJ89" s="713"/>
      <c r="CK89" s="713"/>
      <c r="CL89" s="747"/>
      <c r="CM89" s="713"/>
      <c r="CN89" s="713"/>
      <c r="CO89" s="747"/>
      <c r="CP89" s="713"/>
      <c r="CQ89" s="713"/>
      <c r="CR89" s="747"/>
      <c r="CS89" s="701" t="s">
        <v>1749</v>
      </c>
      <c r="CT89" s="701"/>
      <c r="CU89" s="694"/>
      <c r="CV89" s="702" t="s">
        <v>1750</v>
      </c>
      <c r="CW89" s="702"/>
      <c r="CX89" s="747"/>
      <c r="CY89" s="713"/>
      <c r="CZ89" s="713"/>
      <c r="DA89" s="747"/>
      <c r="DB89" s="713"/>
      <c r="DC89" s="713"/>
      <c r="DD89" s="747"/>
      <c r="DE89" s="713"/>
      <c r="DF89" s="713"/>
      <c r="DH89" s="120"/>
      <c r="DI89" s="120"/>
      <c r="DJ89" s="116">
        <v>1</v>
      </c>
    </row>
    <row r="90" spans="2:114" s="691" customFormat="1" ht="18" customHeight="1" thickBot="1" x14ac:dyDescent="0.3">
      <c r="B90" s="713"/>
      <c r="C90" s="713"/>
      <c r="D90" s="713"/>
      <c r="E90" s="713"/>
      <c r="F90" s="713"/>
      <c r="G90" s="713"/>
      <c r="H90" s="713"/>
      <c r="I90" s="713"/>
      <c r="J90" s="713"/>
      <c r="K90" s="713"/>
      <c r="L90" s="713"/>
      <c r="M90" s="713"/>
      <c r="N90" s="713"/>
      <c r="O90" s="713"/>
      <c r="P90" s="713"/>
      <c r="Q90" s="713"/>
      <c r="R90" s="713"/>
      <c r="S90" s="713"/>
      <c r="T90" s="713">
        <v>1</v>
      </c>
      <c r="U90" s="713">
        <v>1</v>
      </c>
      <c r="V90" s="713"/>
      <c r="W90" s="713">
        <v>1</v>
      </c>
      <c r="X90" s="713">
        <v>1</v>
      </c>
      <c r="Y90" s="713"/>
      <c r="Z90" s="713"/>
      <c r="AA90" s="713"/>
      <c r="AB90" s="748"/>
      <c r="AC90" s="713"/>
      <c r="AD90" s="713"/>
      <c r="AE90" s="748"/>
      <c r="AF90" s="713"/>
      <c r="AG90" s="713"/>
      <c r="AH90" s="748"/>
      <c r="AI90" s="713"/>
      <c r="AJ90" s="713"/>
      <c r="AK90" s="713"/>
      <c r="AL90" s="713"/>
      <c r="AM90" s="713"/>
      <c r="AN90" s="713"/>
      <c r="AO90" s="713"/>
      <c r="AP90" s="713"/>
      <c r="AQ90" s="713"/>
      <c r="AR90" s="713"/>
      <c r="AS90" s="713"/>
      <c r="AT90" s="747"/>
      <c r="AU90" s="713"/>
      <c r="AV90" s="713"/>
      <c r="AW90" s="747"/>
      <c r="AX90" s="713"/>
      <c r="AY90" s="713"/>
      <c r="AZ90" s="747"/>
      <c r="BA90" s="713"/>
      <c r="BB90" s="713"/>
      <c r="BC90" s="747"/>
      <c r="BD90" s="713"/>
      <c r="BE90" s="713"/>
      <c r="BF90" s="747"/>
      <c r="BG90" s="713"/>
      <c r="BH90" s="713"/>
      <c r="BI90" s="747"/>
      <c r="BJ90" s="711" t="s">
        <v>823</v>
      </c>
      <c r="BK90" s="712"/>
      <c r="BL90" s="694"/>
      <c r="BM90" s="713" t="s">
        <v>823</v>
      </c>
      <c r="BN90" s="713"/>
      <c r="BO90" s="747"/>
      <c r="BP90" s="713"/>
      <c r="BQ90" s="713"/>
      <c r="BR90" s="747"/>
      <c r="BS90" s="713"/>
      <c r="BT90" s="713"/>
      <c r="BU90" s="747"/>
      <c r="BV90" s="713"/>
      <c r="BW90" s="713"/>
      <c r="BX90" s="713"/>
      <c r="BY90" s="713"/>
      <c r="BZ90" s="713"/>
      <c r="CA90" s="713"/>
      <c r="CB90" s="713"/>
      <c r="CC90" s="747"/>
      <c r="CD90" s="713"/>
      <c r="CE90" s="713"/>
      <c r="CF90" s="747"/>
      <c r="CG90" s="713"/>
      <c r="CH90" s="713"/>
      <c r="CI90" s="747"/>
      <c r="CJ90" s="713"/>
      <c r="CK90" s="713"/>
      <c r="CL90" s="747"/>
      <c r="CM90" s="713"/>
      <c r="CN90" s="713"/>
      <c r="CO90" s="747"/>
      <c r="CP90" s="713"/>
      <c r="CQ90" s="713"/>
      <c r="CR90" s="747"/>
      <c r="CS90" s="713" t="s">
        <v>823</v>
      </c>
      <c r="CT90" s="713"/>
      <c r="CU90" s="694"/>
      <c r="CV90" s="713" t="s">
        <v>823</v>
      </c>
      <c r="CW90" s="713"/>
      <c r="CX90" s="747"/>
      <c r="CY90" s="713"/>
      <c r="CZ90" s="713"/>
      <c r="DA90" s="747"/>
      <c r="DB90" s="713"/>
      <c r="DC90" s="713"/>
      <c r="DD90" s="747"/>
      <c r="DE90" s="713"/>
      <c r="DF90" s="713"/>
      <c r="DH90" s="120"/>
      <c r="DI90" s="120"/>
      <c r="DJ90" s="116">
        <v>1</v>
      </c>
    </row>
    <row r="91" spans="2:114" s="691" customFormat="1" ht="18" customHeight="1" x14ac:dyDescent="0.25">
      <c r="B91" s="713"/>
      <c r="C91" s="713"/>
      <c r="D91" s="713"/>
      <c r="E91" s="713"/>
      <c r="F91" s="713"/>
      <c r="G91" s="713"/>
      <c r="H91" s="713"/>
      <c r="I91" s="713"/>
      <c r="J91" s="713"/>
      <c r="K91" s="713"/>
      <c r="L91" s="713"/>
      <c r="M91" s="713"/>
      <c r="N91" s="713"/>
      <c r="O91" s="713"/>
      <c r="P91" s="713"/>
      <c r="Q91" s="713"/>
      <c r="R91" s="713"/>
      <c r="S91" s="713"/>
      <c r="T91" s="701" t="s">
        <v>1751</v>
      </c>
      <c r="U91" s="701"/>
      <c r="V91" s="716"/>
      <c r="W91" s="702" t="s">
        <v>1752</v>
      </c>
      <c r="X91" s="702"/>
      <c r="Y91" s="713"/>
      <c r="Z91" s="713"/>
      <c r="AA91" s="713"/>
      <c r="AB91" s="748"/>
      <c r="AC91" s="713"/>
      <c r="AD91" s="713"/>
      <c r="AE91" s="748"/>
      <c r="AF91" s="713"/>
      <c r="AG91" s="713"/>
      <c r="AH91" s="748"/>
      <c r="AI91" s="713"/>
      <c r="AJ91" s="713"/>
      <c r="AK91" s="713"/>
      <c r="AL91" s="713"/>
      <c r="AM91" s="713"/>
      <c r="AN91" s="713"/>
      <c r="AO91" s="713"/>
      <c r="AP91" s="713"/>
      <c r="AQ91" s="713"/>
      <c r="AR91" s="713"/>
      <c r="AS91" s="713"/>
      <c r="AT91" s="747"/>
      <c r="AU91" s="713"/>
      <c r="AV91" s="713"/>
      <c r="AW91" s="747"/>
      <c r="AX91" s="713"/>
      <c r="AY91" s="713"/>
      <c r="AZ91" s="747"/>
      <c r="BA91" s="713"/>
      <c r="BB91" s="713"/>
      <c r="BC91" s="747"/>
      <c r="BD91" s="713"/>
      <c r="BE91" s="713"/>
      <c r="BF91" s="747"/>
      <c r="BG91" s="713"/>
      <c r="BH91" s="713"/>
      <c r="BI91" s="747"/>
      <c r="BJ91" s="701" t="s">
        <v>1753</v>
      </c>
      <c r="BK91" s="701"/>
      <c r="BL91" s="694"/>
      <c r="BM91" s="702" t="s">
        <v>1754</v>
      </c>
      <c r="BN91" s="702"/>
      <c r="BO91" s="747"/>
      <c r="BP91" s="713"/>
      <c r="BQ91" s="713"/>
      <c r="BR91" s="747"/>
      <c r="BS91" s="713"/>
      <c r="BT91" s="713"/>
      <c r="BU91" s="747"/>
      <c r="BV91" s="713"/>
      <c r="BW91" s="713"/>
      <c r="BX91" s="713"/>
      <c r="BY91" s="713"/>
      <c r="BZ91" s="713"/>
      <c r="CA91" s="713"/>
      <c r="CB91" s="713"/>
      <c r="CC91" s="747"/>
      <c r="CD91" s="713"/>
      <c r="CE91" s="713"/>
      <c r="CF91" s="747"/>
      <c r="CG91" s="713"/>
      <c r="CH91" s="713"/>
      <c r="CI91" s="747"/>
      <c r="CJ91" s="713"/>
      <c r="CK91" s="713"/>
      <c r="CL91" s="747"/>
      <c r="CM91" s="713"/>
      <c r="CN91" s="713"/>
      <c r="CO91" s="747"/>
      <c r="CP91" s="713"/>
      <c r="CQ91" s="713"/>
      <c r="CR91" s="747"/>
      <c r="CS91" s="701" t="s">
        <v>1755</v>
      </c>
      <c r="CT91" s="701"/>
      <c r="CU91" s="694"/>
      <c r="CV91" s="702" t="s">
        <v>1756</v>
      </c>
      <c r="CW91" s="702"/>
      <c r="CX91" s="747"/>
      <c r="CY91" s="713"/>
      <c r="CZ91" s="713"/>
      <c r="DA91" s="747"/>
      <c r="DB91" s="713"/>
      <c r="DC91" s="713"/>
      <c r="DD91" s="747"/>
      <c r="DE91" s="713"/>
      <c r="DF91" s="713"/>
      <c r="DH91" s="120"/>
      <c r="DI91" s="120"/>
      <c r="DJ91" s="116">
        <v>1</v>
      </c>
    </row>
    <row r="92" spans="2:114" s="691" customFormat="1" ht="18" customHeight="1" thickBot="1" x14ac:dyDescent="0.3">
      <c r="B92" s="713"/>
      <c r="C92" s="713"/>
      <c r="D92" s="713"/>
      <c r="E92" s="713"/>
      <c r="F92" s="713"/>
      <c r="G92" s="713"/>
      <c r="H92" s="713"/>
      <c r="I92" s="713"/>
      <c r="J92" s="713"/>
      <c r="K92" s="713"/>
      <c r="L92" s="713"/>
      <c r="M92" s="713"/>
      <c r="N92" s="713"/>
      <c r="O92" s="713"/>
      <c r="P92" s="713"/>
      <c r="Q92" s="713"/>
      <c r="R92" s="713"/>
      <c r="S92" s="713"/>
      <c r="T92" s="713">
        <v>1</v>
      </c>
      <c r="U92" s="713">
        <v>1</v>
      </c>
      <c r="V92" s="713"/>
      <c r="W92" s="713">
        <v>1</v>
      </c>
      <c r="X92" s="713">
        <v>1</v>
      </c>
      <c r="Y92" s="713"/>
      <c r="Z92" s="713"/>
      <c r="AA92" s="713"/>
      <c r="AB92" s="748"/>
      <c r="AC92" s="713"/>
      <c r="AD92" s="713"/>
      <c r="AE92" s="748"/>
      <c r="AF92" s="713"/>
      <c r="AG92" s="713"/>
      <c r="AH92" s="748"/>
      <c r="AI92" s="713"/>
      <c r="AJ92" s="713"/>
      <c r="AK92" s="713"/>
      <c r="AL92" s="713"/>
      <c r="AM92" s="713"/>
      <c r="AN92" s="713"/>
      <c r="AO92" s="713"/>
      <c r="AP92" s="713"/>
      <c r="AQ92" s="713"/>
      <c r="AR92" s="713"/>
      <c r="AS92" s="713"/>
      <c r="AT92" s="747"/>
      <c r="AU92" s="713"/>
      <c r="AV92" s="713"/>
      <c r="AW92" s="747"/>
      <c r="AX92" s="713"/>
      <c r="AY92" s="713"/>
      <c r="AZ92" s="747"/>
      <c r="BA92" s="713"/>
      <c r="BB92" s="713"/>
      <c r="BC92" s="747"/>
      <c r="BD92" s="713"/>
      <c r="BE92" s="713"/>
      <c r="BF92" s="747"/>
      <c r="BG92" s="713"/>
      <c r="BH92" s="713"/>
      <c r="BI92" s="747"/>
      <c r="BJ92" s="711" t="s">
        <v>823</v>
      </c>
      <c r="BK92" s="712"/>
      <c r="BL92" s="694"/>
      <c r="BM92" s="713" t="s">
        <v>823</v>
      </c>
      <c r="BN92" s="713"/>
      <c r="BO92" s="747"/>
      <c r="BP92" s="713"/>
      <c r="BQ92" s="713"/>
      <c r="BR92" s="747"/>
      <c r="BS92" s="713"/>
      <c r="BT92" s="713"/>
      <c r="BU92" s="747"/>
      <c r="BV92" s="713"/>
      <c r="BW92" s="713"/>
      <c r="BX92" s="713"/>
      <c r="BY92" s="713"/>
      <c r="BZ92" s="713"/>
      <c r="CA92" s="713"/>
      <c r="CB92" s="713"/>
      <c r="CC92" s="747"/>
      <c r="CD92" s="713"/>
      <c r="CE92" s="713"/>
      <c r="CF92" s="747"/>
      <c r="CG92" s="713"/>
      <c r="CH92" s="713"/>
      <c r="CI92" s="747"/>
      <c r="CJ92" s="713"/>
      <c r="CK92" s="713"/>
      <c r="CL92" s="747"/>
      <c r="CM92" s="713"/>
      <c r="CN92" s="713"/>
      <c r="CO92" s="747"/>
      <c r="CP92" s="713"/>
      <c r="CQ92" s="713"/>
      <c r="CR92" s="747"/>
      <c r="CS92" s="713" t="s">
        <v>823</v>
      </c>
      <c r="CT92" s="713"/>
      <c r="CU92" s="694"/>
      <c r="CV92" s="713" t="s">
        <v>823</v>
      </c>
      <c r="CW92" s="713"/>
      <c r="CX92" s="747"/>
      <c r="CY92" s="713"/>
      <c r="CZ92" s="713"/>
      <c r="DA92" s="747"/>
      <c r="DB92" s="713"/>
      <c r="DC92" s="713"/>
      <c r="DD92" s="747"/>
      <c r="DE92" s="713"/>
      <c r="DF92" s="713"/>
      <c r="DH92" s="120"/>
      <c r="DI92" s="120"/>
      <c r="DJ92" s="116">
        <v>1</v>
      </c>
    </row>
    <row r="93" spans="2:114" s="691" customFormat="1" ht="18" customHeight="1" x14ac:dyDescent="0.25">
      <c r="B93" s="713"/>
      <c r="C93" s="713"/>
      <c r="D93" s="713"/>
      <c r="E93" s="713"/>
      <c r="F93" s="713"/>
      <c r="G93" s="713"/>
      <c r="H93" s="713"/>
      <c r="I93" s="713"/>
      <c r="J93" s="713"/>
      <c r="K93" s="713"/>
      <c r="L93" s="713"/>
      <c r="M93" s="713"/>
      <c r="N93" s="713"/>
      <c r="O93" s="713"/>
      <c r="P93" s="713"/>
      <c r="Q93" s="713"/>
      <c r="R93" s="713"/>
      <c r="S93" s="713"/>
      <c r="T93" s="701" t="s">
        <v>1757</v>
      </c>
      <c r="U93" s="701"/>
      <c r="V93" s="716"/>
      <c r="W93" s="702" t="s">
        <v>1758</v>
      </c>
      <c r="X93" s="702"/>
      <c r="Y93" s="713"/>
      <c r="Z93" s="713"/>
      <c r="AA93" s="713"/>
      <c r="AB93" s="748"/>
      <c r="AC93" s="713"/>
      <c r="AD93" s="713"/>
      <c r="AE93" s="748"/>
      <c r="AF93" s="713"/>
      <c r="AG93" s="713"/>
      <c r="AH93" s="748"/>
      <c r="AI93" s="713"/>
      <c r="AJ93" s="713"/>
      <c r="AK93" s="713"/>
      <c r="AL93" s="713"/>
      <c r="AM93" s="713"/>
      <c r="AN93" s="713"/>
      <c r="AO93" s="713"/>
      <c r="AP93" s="713"/>
      <c r="AQ93" s="713"/>
      <c r="AR93" s="713"/>
      <c r="AS93" s="713"/>
      <c r="AT93" s="747"/>
      <c r="AU93" s="713"/>
      <c r="AV93" s="713"/>
      <c r="AW93" s="747"/>
      <c r="AX93" s="713"/>
      <c r="AY93" s="713"/>
      <c r="AZ93" s="747"/>
      <c r="BA93" s="713"/>
      <c r="BB93" s="713"/>
      <c r="BC93" s="747"/>
      <c r="BD93" s="713"/>
      <c r="BE93" s="713"/>
      <c r="BF93" s="747"/>
      <c r="BG93" s="713"/>
      <c r="BH93" s="713"/>
      <c r="BI93" s="747"/>
      <c r="BJ93" s="701" t="s">
        <v>1759</v>
      </c>
      <c r="BK93" s="701"/>
      <c r="BL93" s="694"/>
      <c r="BM93" s="702" t="s">
        <v>1760</v>
      </c>
      <c r="BN93" s="702"/>
      <c r="BO93" s="747"/>
      <c r="BP93" s="713"/>
      <c r="BQ93" s="713"/>
      <c r="BR93" s="747"/>
      <c r="BS93" s="713"/>
      <c r="BT93" s="713"/>
      <c r="BU93" s="747"/>
      <c r="BV93" s="713"/>
      <c r="BW93" s="713"/>
      <c r="BX93" s="713"/>
      <c r="BY93" s="713"/>
      <c r="BZ93" s="713"/>
      <c r="CA93" s="713"/>
      <c r="CB93" s="713"/>
      <c r="CC93" s="747"/>
      <c r="CD93" s="713"/>
      <c r="CE93" s="713"/>
      <c r="CF93" s="747"/>
      <c r="CG93" s="713"/>
      <c r="CH93" s="713"/>
      <c r="CI93" s="747"/>
      <c r="CJ93" s="713"/>
      <c r="CK93" s="713"/>
      <c r="CL93" s="747"/>
      <c r="CM93" s="713"/>
      <c r="CN93" s="713"/>
      <c r="CO93" s="747"/>
      <c r="CP93" s="713"/>
      <c r="CQ93" s="713"/>
      <c r="CR93" s="747"/>
      <c r="CS93" s="701" t="s">
        <v>1761</v>
      </c>
      <c r="CT93" s="701"/>
      <c r="CU93" s="694"/>
      <c r="CV93" s="702" t="s">
        <v>1762</v>
      </c>
      <c r="CW93" s="702"/>
      <c r="CX93" s="747"/>
      <c r="CY93" s="713"/>
      <c r="CZ93" s="713"/>
      <c r="DA93" s="747"/>
      <c r="DB93" s="713"/>
      <c r="DC93" s="713"/>
      <c r="DD93" s="747"/>
      <c r="DE93" s="713"/>
      <c r="DF93" s="713"/>
      <c r="DH93" s="120"/>
      <c r="DI93" s="120"/>
      <c r="DJ93" s="116">
        <v>1</v>
      </c>
    </row>
    <row r="94" spans="2:114" s="691" customFormat="1" ht="18" customHeight="1" thickBot="1" x14ac:dyDescent="0.3">
      <c r="B94" s="713"/>
      <c r="C94" s="713"/>
      <c r="D94" s="713"/>
      <c r="E94" s="713"/>
      <c r="F94" s="713"/>
      <c r="G94" s="713"/>
      <c r="H94" s="713"/>
      <c r="I94" s="713"/>
      <c r="J94" s="713"/>
      <c r="K94" s="713"/>
      <c r="L94" s="713"/>
      <c r="M94" s="713"/>
      <c r="N94" s="713"/>
      <c r="O94" s="713"/>
      <c r="P94" s="713"/>
      <c r="Q94" s="713"/>
      <c r="R94" s="713"/>
      <c r="S94" s="713"/>
      <c r="T94" s="713">
        <v>1</v>
      </c>
      <c r="U94" s="713">
        <v>1</v>
      </c>
      <c r="V94" s="713"/>
      <c r="W94" s="713">
        <v>1</v>
      </c>
      <c r="X94" s="713">
        <v>1</v>
      </c>
      <c r="Y94" s="713"/>
      <c r="Z94" s="713"/>
      <c r="AA94" s="713"/>
      <c r="AB94" s="748"/>
      <c r="AC94" s="713"/>
      <c r="AD94" s="713"/>
      <c r="AE94" s="748"/>
      <c r="AF94" s="713"/>
      <c r="AG94" s="713"/>
      <c r="AH94" s="748"/>
      <c r="AI94" s="713"/>
      <c r="AJ94" s="713"/>
      <c r="AK94" s="713"/>
      <c r="AL94" s="713"/>
      <c r="AM94" s="713"/>
      <c r="AN94" s="713"/>
      <c r="AO94" s="713"/>
      <c r="AP94" s="713"/>
      <c r="AQ94" s="713"/>
      <c r="AR94" s="713"/>
      <c r="AS94" s="713"/>
      <c r="AT94" s="747"/>
      <c r="AU94" s="713"/>
      <c r="AV94" s="713"/>
      <c r="AW94" s="747"/>
      <c r="AX94" s="713"/>
      <c r="AY94" s="713"/>
      <c r="AZ94" s="747"/>
      <c r="BA94" s="713"/>
      <c r="BB94" s="713"/>
      <c r="BC94" s="747"/>
      <c r="BD94" s="713"/>
      <c r="BE94" s="713"/>
      <c r="BF94" s="747"/>
      <c r="BG94" s="713"/>
      <c r="BH94" s="713"/>
      <c r="BI94" s="747"/>
      <c r="BJ94" s="711" t="s">
        <v>823</v>
      </c>
      <c r="BK94" s="712"/>
      <c r="BL94" s="694"/>
      <c r="BM94" s="713" t="s">
        <v>823</v>
      </c>
      <c r="BN94" s="713"/>
      <c r="BO94" s="747"/>
      <c r="BP94" s="713"/>
      <c r="BQ94" s="713"/>
      <c r="BR94" s="747"/>
      <c r="BS94" s="713"/>
      <c r="BT94" s="713"/>
      <c r="BU94" s="747"/>
      <c r="BV94" s="713"/>
      <c r="BW94" s="713"/>
      <c r="BX94" s="713"/>
      <c r="BY94" s="713"/>
      <c r="BZ94" s="713"/>
      <c r="CA94" s="713"/>
      <c r="CB94" s="713"/>
      <c r="CC94" s="747"/>
      <c r="CD94" s="713"/>
      <c r="CE94" s="713"/>
      <c r="CF94" s="747"/>
      <c r="CG94" s="713"/>
      <c r="CH94" s="713"/>
      <c r="CI94" s="747"/>
      <c r="CJ94" s="713"/>
      <c r="CK94" s="713"/>
      <c r="CL94" s="747"/>
      <c r="CM94" s="713"/>
      <c r="CN94" s="713"/>
      <c r="CO94" s="747"/>
      <c r="CP94" s="713"/>
      <c r="CQ94" s="713"/>
      <c r="CR94" s="747"/>
      <c r="CS94" s="713" t="s">
        <v>823</v>
      </c>
      <c r="CT94" s="713"/>
      <c r="CU94" s="694"/>
      <c r="CV94" s="713" t="s">
        <v>823</v>
      </c>
      <c r="CW94" s="713"/>
      <c r="CX94" s="747"/>
      <c r="CY94" s="713"/>
      <c r="CZ94" s="713"/>
      <c r="DA94" s="747"/>
      <c r="DB94" s="713"/>
      <c r="DC94" s="713"/>
      <c r="DD94" s="747"/>
      <c r="DE94" s="713"/>
      <c r="DF94" s="713"/>
      <c r="DH94" s="120"/>
      <c r="DI94" s="120"/>
      <c r="DJ94" s="116">
        <v>1</v>
      </c>
    </row>
    <row r="95" spans="2:114" s="691" customFormat="1" ht="18" customHeight="1" x14ac:dyDescent="0.25">
      <c r="B95" s="713"/>
      <c r="C95" s="713"/>
      <c r="D95" s="713"/>
      <c r="E95" s="713"/>
      <c r="F95" s="713"/>
      <c r="G95" s="713"/>
      <c r="H95" s="713"/>
      <c r="I95" s="713"/>
      <c r="J95" s="713"/>
      <c r="K95" s="713"/>
      <c r="L95" s="713"/>
      <c r="M95" s="713"/>
      <c r="N95" s="713"/>
      <c r="O95" s="713"/>
      <c r="P95" s="713"/>
      <c r="Q95" s="713"/>
      <c r="R95" s="713"/>
      <c r="S95" s="713"/>
      <c r="T95" s="701" t="s">
        <v>1763</v>
      </c>
      <c r="U95" s="701"/>
      <c r="V95" s="716"/>
      <c r="W95" s="702" t="s">
        <v>1764</v>
      </c>
      <c r="X95" s="702"/>
      <c r="Y95" s="713"/>
      <c r="Z95" s="713"/>
      <c r="AA95" s="713"/>
      <c r="AB95" s="748"/>
      <c r="AC95" s="713"/>
      <c r="AD95" s="713"/>
      <c r="AE95" s="748"/>
      <c r="AF95" s="713"/>
      <c r="AG95" s="713"/>
      <c r="AH95" s="748"/>
      <c r="AI95" s="713"/>
      <c r="AJ95" s="713"/>
      <c r="AK95" s="713"/>
      <c r="AL95" s="713"/>
      <c r="AM95" s="713"/>
      <c r="AN95" s="713"/>
      <c r="AO95" s="713"/>
      <c r="AP95" s="713"/>
      <c r="AQ95" s="713"/>
      <c r="AR95" s="713"/>
      <c r="AS95" s="713"/>
      <c r="AT95" s="747"/>
      <c r="AU95" s="713"/>
      <c r="AV95" s="713"/>
      <c r="AW95" s="747"/>
      <c r="AX95" s="713"/>
      <c r="AY95" s="713"/>
      <c r="AZ95" s="747"/>
      <c r="BA95" s="713"/>
      <c r="BB95" s="713"/>
      <c r="BC95" s="747"/>
      <c r="BD95" s="713"/>
      <c r="BE95" s="713"/>
      <c r="BF95" s="747"/>
      <c r="BG95" s="713"/>
      <c r="BH95" s="713"/>
      <c r="BI95" s="747"/>
      <c r="BJ95" s="701" t="s">
        <v>1765</v>
      </c>
      <c r="BK95" s="701"/>
      <c r="BL95" s="694"/>
      <c r="BM95" s="702" t="s">
        <v>1766</v>
      </c>
      <c r="BN95" s="702"/>
      <c r="BO95" s="747"/>
      <c r="BP95" s="713"/>
      <c r="BQ95" s="713"/>
      <c r="BR95" s="747"/>
      <c r="BS95" s="713"/>
      <c r="BT95" s="713"/>
      <c r="BU95" s="747"/>
      <c r="BV95" s="713"/>
      <c r="BW95" s="713"/>
      <c r="BX95" s="713"/>
      <c r="BY95" s="713"/>
      <c r="BZ95" s="713"/>
      <c r="CA95" s="713"/>
      <c r="CB95" s="713"/>
      <c r="CC95" s="747"/>
      <c r="CD95" s="713"/>
      <c r="CE95" s="713"/>
      <c r="CF95" s="747"/>
      <c r="CG95" s="713"/>
      <c r="CH95" s="713"/>
      <c r="CI95" s="747"/>
      <c r="CJ95" s="713"/>
      <c r="CK95" s="713"/>
      <c r="CL95" s="747"/>
      <c r="CM95" s="713"/>
      <c r="CN95" s="713"/>
      <c r="CO95" s="747"/>
      <c r="CP95" s="713"/>
      <c r="CQ95" s="713"/>
      <c r="CR95" s="747"/>
      <c r="CS95" s="701" t="s">
        <v>1767</v>
      </c>
      <c r="CT95" s="701"/>
      <c r="CU95" s="694"/>
      <c r="CV95" s="702" t="s">
        <v>1768</v>
      </c>
      <c r="CW95" s="702"/>
      <c r="CX95" s="747"/>
      <c r="CY95" s="713"/>
      <c r="CZ95" s="713"/>
      <c r="DA95" s="747"/>
      <c r="DB95" s="713"/>
      <c r="DC95" s="713"/>
      <c r="DD95" s="747"/>
      <c r="DE95" s="713"/>
      <c r="DF95" s="713"/>
      <c r="DH95" s="120"/>
      <c r="DI95" s="120"/>
      <c r="DJ95" s="116">
        <v>1</v>
      </c>
    </row>
    <row r="96" spans="2:114" s="691" customFormat="1" ht="18" customHeight="1" thickBot="1" x14ac:dyDescent="0.3">
      <c r="B96" s="713"/>
      <c r="C96" s="713"/>
      <c r="D96" s="713"/>
      <c r="E96" s="713"/>
      <c r="F96" s="713"/>
      <c r="G96" s="713"/>
      <c r="H96" s="713"/>
      <c r="I96" s="713"/>
      <c r="J96" s="713"/>
      <c r="K96" s="713"/>
      <c r="L96" s="713"/>
      <c r="M96" s="713"/>
      <c r="N96" s="713"/>
      <c r="O96" s="713"/>
      <c r="P96" s="713"/>
      <c r="Q96" s="713"/>
      <c r="R96" s="713"/>
      <c r="S96" s="713"/>
      <c r="T96" s="713"/>
      <c r="U96" s="713"/>
      <c r="V96" s="713"/>
      <c r="W96" s="713">
        <v>1</v>
      </c>
      <c r="X96" s="713">
        <v>1</v>
      </c>
      <c r="Y96" s="713"/>
      <c r="Z96" s="713"/>
      <c r="AA96" s="713"/>
      <c r="AB96" s="748"/>
      <c r="AC96" s="713"/>
      <c r="AD96" s="713"/>
      <c r="AE96" s="748"/>
      <c r="AF96" s="713"/>
      <c r="AG96" s="713"/>
      <c r="AH96" s="748"/>
      <c r="AI96" s="713"/>
      <c r="AJ96" s="713"/>
      <c r="AK96" s="713"/>
      <c r="AL96" s="713"/>
      <c r="AM96" s="713"/>
      <c r="AN96" s="713"/>
      <c r="AO96" s="713"/>
      <c r="AP96" s="713"/>
      <c r="AQ96" s="713"/>
      <c r="AR96" s="713"/>
      <c r="AS96" s="713"/>
      <c r="AT96" s="747"/>
      <c r="AU96" s="713"/>
      <c r="AV96" s="713"/>
      <c r="AW96" s="747"/>
      <c r="AX96" s="713"/>
      <c r="AY96" s="713"/>
      <c r="AZ96" s="747"/>
      <c r="BA96" s="713"/>
      <c r="BB96" s="713"/>
      <c r="BC96" s="747"/>
      <c r="BD96" s="713"/>
      <c r="BE96" s="713"/>
      <c r="BF96" s="747"/>
      <c r="BG96" s="713"/>
      <c r="BH96" s="713"/>
      <c r="BI96" s="747"/>
      <c r="BJ96" s="711" t="s">
        <v>823</v>
      </c>
      <c r="BK96" s="712"/>
      <c r="BL96" s="694"/>
      <c r="BM96" s="713" t="s">
        <v>823</v>
      </c>
      <c r="BN96" s="713"/>
      <c r="BO96" s="747"/>
      <c r="BP96" s="713"/>
      <c r="BQ96" s="713"/>
      <c r="BR96" s="747"/>
      <c r="BS96" s="713"/>
      <c r="BT96" s="713"/>
      <c r="BU96" s="747"/>
      <c r="BV96" s="713"/>
      <c r="BW96" s="713"/>
      <c r="BX96" s="713"/>
      <c r="BY96" s="713"/>
      <c r="BZ96" s="713"/>
      <c r="CA96" s="713"/>
      <c r="CB96" s="713"/>
      <c r="CC96" s="747"/>
      <c r="CD96" s="713"/>
      <c r="CE96" s="713"/>
      <c r="CF96" s="747"/>
      <c r="CG96" s="713"/>
      <c r="CH96" s="713"/>
      <c r="CI96" s="747"/>
      <c r="CJ96" s="713"/>
      <c r="CK96" s="713"/>
      <c r="CL96" s="747"/>
      <c r="CM96" s="713"/>
      <c r="CN96" s="713"/>
      <c r="CO96" s="747"/>
      <c r="CP96" s="713"/>
      <c r="CQ96" s="713"/>
      <c r="CR96" s="747"/>
      <c r="CS96" s="713" t="s">
        <v>823</v>
      </c>
      <c r="CT96" s="713"/>
      <c r="CU96" s="694"/>
      <c r="CV96" s="713" t="s">
        <v>823</v>
      </c>
      <c r="CW96" s="713"/>
      <c r="CX96" s="747"/>
      <c r="CY96" s="713"/>
      <c r="CZ96" s="713"/>
      <c r="DA96" s="747"/>
      <c r="DB96" s="713"/>
      <c r="DC96" s="713"/>
      <c r="DD96" s="747"/>
      <c r="DE96" s="713"/>
      <c r="DF96" s="713"/>
      <c r="DH96" s="120"/>
      <c r="DI96" s="120"/>
      <c r="DJ96" s="116">
        <v>1</v>
      </c>
    </row>
    <row r="97" spans="1:114" s="691" customFormat="1" ht="18" customHeight="1" x14ac:dyDescent="0.25">
      <c r="B97" s="713"/>
      <c r="C97" s="713"/>
      <c r="D97" s="713"/>
      <c r="E97" s="713"/>
      <c r="F97" s="713"/>
      <c r="G97" s="713"/>
      <c r="H97" s="713"/>
      <c r="I97" s="713"/>
      <c r="J97" s="713"/>
      <c r="K97" s="713"/>
      <c r="L97" s="713"/>
      <c r="M97" s="713"/>
      <c r="N97" s="713"/>
      <c r="O97" s="713"/>
      <c r="P97" s="713"/>
      <c r="Q97" s="713"/>
      <c r="R97" s="713"/>
      <c r="S97" s="713"/>
      <c r="T97" s="701"/>
      <c r="U97" s="701"/>
      <c r="V97" s="716"/>
      <c r="W97" s="702" t="s">
        <v>1769</v>
      </c>
      <c r="X97" s="702"/>
      <c r="Y97" s="713"/>
      <c r="Z97" s="713"/>
      <c r="AA97" s="713"/>
      <c r="AB97" s="748"/>
      <c r="AC97" s="713"/>
      <c r="AD97" s="713"/>
      <c r="AE97" s="748"/>
      <c r="AF97" s="713"/>
      <c r="AG97" s="713"/>
      <c r="AH97" s="748"/>
      <c r="AI97" s="713"/>
      <c r="AJ97" s="713"/>
      <c r="AK97" s="713"/>
      <c r="AL97" s="713"/>
      <c r="AM97" s="713"/>
      <c r="AN97" s="713"/>
      <c r="AO97" s="713"/>
      <c r="AP97" s="713"/>
      <c r="AQ97" s="713"/>
      <c r="AR97" s="713"/>
      <c r="AS97" s="713"/>
      <c r="AT97" s="747"/>
      <c r="AU97" s="713"/>
      <c r="AV97" s="713"/>
      <c r="AW97" s="747"/>
      <c r="AX97" s="713"/>
      <c r="AY97" s="713"/>
      <c r="AZ97" s="747"/>
      <c r="BA97" s="713"/>
      <c r="BB97" s="713"/>
      <c r="BC97" s="747"/>
      <c r="BD97" s="713"/>
      <c r="BE97" s="713"/>
      <c r="BF97" s="747"/>
      <c r="BG97" s="713"/>
      <c r="BH97" s="713"/>
      <c r="BI97" s="747"/>
      <c r="BJ97" s="701" t="s">
        <v>1770</v>
      </c>
      <c r="BK97" s="701"/>
      <c r="BL97" s="694"/>
      <c r="BM97" s="702" t="s">
        <v>1771</v>
      </c>
      <c r="BN97" s="702"/>
      <c r="BO97" s="747"/>
      <c r="BP97" s="713"/>
      <c r="BQ97" s="713"/>
      <c r="BR97" s="747"/>
      <c r="BS97" s="713"/>
      <c r="BT97" s="713"/>
      <c r="BU97" s="747"/>
      <c r="BV97" s="713"/>
      <c r="BW97" s="713"/>
      <c r="BX97" s="713"/>
      <c r="BY97" s="713"/>
      <c r="BZ97" s="713"/>
      <c r="CA97" s="713"/>
      <c r="CB97" s="713"/>
      <c r="CC97" s="747"/>
      <c r="CD97" s="713"/>
      <c r="CE97" s="713"/>
      <c r="CF97" s="747"/>
      <c r="CG97" s="713"/>
      <c r="CH97" s="713"/>
      <c r="CI97" s="747"/>
      <c r="CJ97" s="713"/>
      <c r="CK97" s="713"/>
      <c r="CL97" s="747"/>
      <c r="CM97" s="713"/>
      <c r="CN97" s="713"/>
      <c r="CO97" s="747"/>
      <c r="CP97" s="713"/>
      <c r="CQ97" s="713"/>
      <c r="CR97" s="747"/>
      <c r="CS97" s="701" t="s">
        <v>1772</v>
      </c>
      <c r="CT97" s="701"/>
      <c r="CU97" s="694"/>
      <c r="CV97" s="702" t="s">
        <v>1773</v>
      </c>
      <c r="CW97" s="702"/>
      <c r="CX97" s="747"/>
      <c r="CY97" s="713"/>
      <c r="CZ97" s="713"/>
      <c r="DA97" s="747"/>
      <c r="DB97" s="713"/>
      <c r="DC97" s="713"/>
      <c r="DD97" s="747"/>
      <c r="DE97" s="713"/>
      <c r="DF97" s="713"/>
      <c r="DH97" s="120"/>
      <c r="DI97" s="120"/>
      <c r="DJ97" s="116">
        <v>1</v>
      </c>
    </row>
    <row r="98" spans="1:114" s="691" customFormat="1" ht="18" customHeight="1" thickBot="1" x14ac:dyDescent="0.3">
      <c r="B98" s="713"/>
      <c r="C98" s="713"/>
      <c r="D98" s="713"/>
      <c r="E98" s="713"/>
      <c r="F98" s="713"/>
      <c r="G98" s="713"/>
      <c r="H98" s="713"/>
      <c r="I98" s="713"/>
      <c r="J98" s="713"/>
      <c r="K98" s="713"/>
      <c r="L98" s="713"/>
      <c r="M98" s="713"/>
      <c r="N98" s="713"/>
      <c r="O98" s="713"/>
      <c r="P98" s="713"/>
      <c r="Q98" s="713"/>
      <c r="R98" s="713"/>
      <c r="S98" s="713"/>
      <c r="T98" s="713"/>
      <c r="U98" s="713"/>
      <c r="V98" s="713"/>
      <c r="W98" s="713">
        <v>1</v>
      </c>
      <c r="X98" s="713">
        <v>1</v>
      </c>
      <c r="Y98" s="713"/>
      <c r="Z98" s="713"/>
      <c r="AA98" s="713"/>
      <c r="AB98" s="748"/>
      <c r="AC98" s="713"/>
      <c r="AD98" s="713"/>
      <c r="AE98" s="748"/>
      <c r="AF98" s="713"/>
      <c r="AG98" s="713"/>
      <c r="AH98" s="748"/>
      <c r="AI98" s="713"/>
      <c r="AJ98" s="713"/>
      <c r="AK98" s="713"/>
      <c r="AL98" s="713"/>
      <c r="AM98" s="713"/>
      <c r="AN98" s="713"/>
      <c r="AO98" s="713"/>
      <c r="AP98" s="713"/>
      <c r="AQ98" s="713"/>
      <c r="AR98" s="713"/>
      <c r="AS98" s="713"/>
      <c r="AT98" s="747"/>
      <c r="AU98" s="713"/>
      <c r="AV98" s="713"/>
      <c r="AW98" s="747"/>
      <c r="AX98" s="713"/>
      <c r="AY98" s="713"/>
      <c r="AZ98" s="747"/>
      <c r="BA98" s="713"/>
      <c r="BB98" s="713"/>
      <c r="BC98" s="747"/>
      <c r="BD98" s="713"/>
      <c r="BE98" s="713"/>
      <c r="BF98" s="747"/>
      <c r="BG98" s="713"/>
      <c r="BH98" s="713"/>
      <c r="BI98" s="747"/>
      <c r="BJ98" s="711"/>
      <c r="BK98" s="712"/>
      <c r="BL98" s="694"/>
      <c r="BM98" s="713" t="s">
        <v>823</v>
      </c>
      <c r="BN98" s="713"/>
      <c r="BO98" s="747"/>
      <c r="BP98" s="713"/>
      <c r="BQ98" s="713"/>
      <c r="BR98" s="747"/>
      <c r="BS98" s="713"/>
      <c r="BT98" s="713"/>
      <c r="BU98" s="747"/>
      <c r="BV98" s="713"/>
      <c r="BW98" s="713"/>
      <c r="BX98" s="713"/>
      <c r="BY98" s="713"/>
      <c r="BZ98" s="713"/>
      <c r="CA98" s="713"/>
      <c r="CB98" s="713"/>
      <c r="CC98" s="747"/>
      <c r="CD98" s="713"/>
      <c r="CE98" s="713"/>
      <c r="CF98" s="747"/>
      <c r="CG98" s="713"/>
      <c r="CH98" s="713"/>
      <c r="CI98" s="747"/>
      <c r="CJ98" s="713" t="s">
        <v>823</v>
      </c>
      <c r="CK98" s="713"/>
      <c r="CL98" s="747"/>
      <c r="CM98" s="713"/>
      <c r="CN98" s="713"/>
      <c r="CO98" s="747"/>
      <c r="CP98" s="713" t="s">
        <v>823</v>
      </c>
      <c r="CQ98" s="713"/>
      <c r="CR98" s="747"/>
      <c r="CS98" s="713" t="s">
        <v>823</v>
      </c>
      <c r="CT98" s="713"/>
      <c r="CU98" s="694"/>
      <c r="CV98" s="713" t="s">
        <v>823</v>
      </c>
      <c r="CW98" s="713"/>
      <c r="CX98" s="747"/>
      <c r="CY98" s="713"/>
      <c r="CZ98" s="713"/>
      <c r="DA98" s="747"/>
      <c r="DB98" s="713"/>
      <c r="DC98" s="713"/>
      <c r="DD98" s="747"/>
      <c r="DE98" s="713"/>
      <c r="DF98" s="713"/>
      <c r="DH98" s="120"/>
      <c r="DI98" s="120"/>
      <c r="DJ98" s="116">
        <v>1</v>
      </c>
    </row>
    <row r="99" spans="1:114" s="691" customFormat="1" ht="18" customHeight="1" x14ac:dyDescent="0.25">
      <c r="B99" s="713"/>
      <c r="C99" s="713"/>
      <c r="D99" s="713"/>
      <c r="E99" s="713"/>
      <c r="F99" s="713"/>
      <c r="G99" s="713"/>
      <c r="H99" s="713"/>
      <c r="I99" s="713"/>
      <c r="J99" s="713"/>
      <c r="K99" s="713"/>
      <c r="L99" s="713"/>
      <c r="M99" s="713"/>
      <c r="N99" s="713"/>
      <c r="O99" s="713"/>
      <c r="P99" s="713"/>
      <c r="Q99" s="713"/>
      <c r="R99" s="713"/>
      <c r="S99" s="713"/>
      <c r="T99" s="713"/>
      <c r="U99" s="713"/>
      <c r="V99" s="713"/>
      <c r="W99" s="702" t="s">
        <v>1774</v>
      </c>
      <c r="X99" s="702"/>
      <c r="Y99" s="713"/>
      <c r="Z99" s="713"/>
      <c r="AA99" s="713"/>
      <c r="AB99" s="748"/>
      <c r="AC99" s="713"/>
      <c r="AD99" s="713"/>
      <c r="AE99" s="748"/>
      <c r="AF99" s="713"/>
      <c r="AG99" s="713"/>
      <c r="AH99" s="748"/>
      <c r="AI99" s="713"/>
      <c r="AJ99" s="713"/>
      <c r="AK99" s="713"/>
      <c r="AL99" s="713"/>
      <c r="AM99" s="713"/>
      <c r="AN99" s="713"/>
      <c r="AO99" s="713"/>
      <c r="AP99" s="713"/>
      <c r="AQ99" s="713"/>
      <c r="AR99" s="713"/>
      <c r="AS99" s="713"/>
      <c r="AT99" s="747"/>
      <c r="AU99" s="713"/>
      <c r="AV99" s="713"/>
      <c r="AW99" s="747"/>
      <c r="AX99" s="713"/>
      <c r="AY99" s="713"/>
      <c r="AZ99" s="747"/>
      <c r="BA99" s="713"/>
      <c r="BB99" s="713"/>
      <c r="BC99" s="747"/>
      <c r="BD99" s="713"/>
      <c r="BE99" s="713"/>
      <c r="BF99" s="747"/>
      <c r="BG99" s="713"/>
      <c r="BH99" s="713"/>
      <c r="BI99" s="747"/>
      <c r="BJ99" s="701"/>
      <c r="BK99" s="701"/>
      <c r="BL99" s="694"/>
      <c r="BM99" s="702" t="s">
        <v>1775</v>
      </c>
      <c r="BN99" s="702"/>
      <c r="BO99" s="747"/>
      <c r="BP99" s="713"/>
      <c r="BQ99" s="713"/>
      <c r="BR99" s="747"/>
      <c r="BS99" s="713"/>
      <c r="BT99" s="713"/>
      <c r="BU99" s="747"/>
      <c r="BV99" s="713"/>
      <c r="BW99" s="713"/>
      <c r="BX99" s="713"/>
      <c r="BY99" s="713"/>
      <c r="BZ99" s="713"/>
      <c r="CA99" s="713"/>
      <c r="CB99" s="713"/>
      <c r="CC99" s="747"/>
      <c r="CD99" s="713"/>
      <c r="CE99" s="713"/>
      <c r="CF99" s="747"/>
      <c r="CG99" s="713"/>
      <c r="CH99" s="713"/>
      <c r="CI99" s="747"/>
      <c r="CJ99" s="713"/>
      <c r="CK99" s="713"/>
      <c r="CL99" s="747"/>
      <c r="CM99" s="713"/>
      <c r="CN99" s="713"/>
      <c r="CO99" s="747"/>
      <c r="CP99" s="713"/>
      <c r="CQ99" s="713"/>
      <c r="CR99" s="747"/>
      <c r="CS99" s="701"/>
      <c r="CT99" s="701"/>
      <c r="CU99" s="694"/>
      <c r="CV99" s="702" t="s">
        <v>1776</v>
      </c>
      <c r="CW99" s="702"/>
      <c r="CX99" s="747"/>
      <c r="CY99" s="713"/>
      <c r="CZ99" s="713"/>
      <c r="DA99" s="747"/>
      <c r="DB99" s="713"/>
      <c r="DC99" s="713"/>
      <c r="DD99" s="747"/>
      <c r="DE99" s="713"/>
      <c r="DF99" s="713"/>
      <c r="DH99" s="120"/>
      <c r="DI99" s="120"/>
      <c r="DJ99" s="116">
        <v>1</v>
      </c>
    </row>
    <row r="100" spans="1:114" s="691" customFormat="1" ht="18" customHeight="1" thickBot="1" x14ac:dyDescent="0.3">
      <c r="B100" s="713"/>
      <c r="C100" s="713"/>
      <c r="D100" s="713"/>
      <c r="E100" s="713"/>
      <c r="F100" s="713"/>
      <c r="G100" s="713"/>
      <c r="H100" s="713"/>
      <c r="I100" s="713"/>
      <c r="J100" s="713"/>
      <c r="K100" s="713"/>
      <c r="L100" s="713"/>
      <c r="M100" s="713"/>
      <c r="N100" s="713"/>
      <c r="O100" s="713"/>
      <c r="P100" s="713"/>
      <c r="Q100" s="713"/>
      <c r="R100" s="713"/>
      <c r="S100" s="713"/>
      <c r="T100" s="713"/>
      <c r="U100" s="713"/>
      <c r="V100" s="713"/>
      <c r="W100" s="713">
        <v>1</v>
      </c>
      <c r="X100" s="713">
        <v>1</v>
      </c>
      <c r="Y100" s="713"/>
      <c r="Z100" s="713"/>
      <c r="AA100" s="713"/>
      <c r="AB100" s="748"/>
      <c r="AC100" s="713"/>
      <c r="AD100" s="713"/>
      <c r="AE100" s="748"/>
      <c r="AF100" s="713"/>
      <c r="AG100" s="713"/>
      <c r="AH100" s="748"/>
      <c r="AI100" s="713"/>
      <c r="AJ100" s="713"/>
      <c r="AK100" s="713"/>
      <c r="AL100" s="713"/>
      <c r="AM100" s="713"/>
      <c r="AN100" s="713"/>
      <c r="AO100" s="713"/>
      <c r="AP100" s="713"/>
      <c r="AQ100" s="713"/>
      <c r="AR100" s="713"/>
      <c r="AS100" s="713"/>
      <c r="AT100" s="747"/>
      <c r="AU100" s="713"/>
      <c r="AV100" s="713"/>
      <c r="AW100" s="747"/>
      <c r="AX100" s="713"/>
      <c r="AY100" s="713"/>
      <c r="AZ100" s="747"/>
      <c r="BA100" s="713"/>
      <c r="BB100" s="713"/>
      <c r="BC100" s="747"/>
      <c r="BD100" s="713"/>
      <c r="BE100" s="713"/>
      <c r="BF100" s="747"/>
      <c r="BG100" s="713"/>
      <c r="BH100" s="713"/>
      <c r="BI100" s="747"/>
      <c r="BJ100" s="711"/>
      <c r="BK100" s="712"/>
      <c r="BL100" s="694"/>
      <c r="BM100" s="713" t="s">
        <v>823</v>
      </c>
      <c r="BN100" s="713"/>
      <c r="BO100" s="747"/>
      <c r="BP100" s="713"/>
      <c r="BQ100" s="713"/>
      <c r="BR100" s="747"/>
      <c r="BS100" s="713"/>
      <c r="BT100" s="713"/>
      <c r="BU100" s="747"/>
      <c r="BV100" s="713"/>
      <c r="BW100" s="713"/>
      <c r="BX100" s="713"/>
      <c r="BY100" s="713"/>
      <c r="BZ100" s="713"/>
      <c r="CA100" s="713"/>
      <c r="CB100" s="713"/>
      <c r="CC100" s="747"/>
      <c r="CD100" s="713"/>
      <c r="CE100" s="713"/>
      <c r="CF100" s="747"/>
      <c r="CG100" s="713"/>
      <c r="CH100" s="713"/>
      <c r="CI100" s="747"/>
      <c r="CJ100" s="713"/>
      <c r="CK100" s="713"/>
      <c r="CL100" s="747"/>
      <c r="CM100" s="713"/>
      <c r="CN100" s="713"/>
      <c r="CO100" s="747"/>
      <c r="CP100" s="713"/>
      <c r="CQ100" s="713"/>
      <c r="CR100" s="747"/>
      <c r="CS100" s="713"/>
      <c r="CT100" s="713"/>
      <c r="CU100" s="694"/>
      <c r="CV100" s="713" t="s">
        <v>823</v>
      </c>
      <c r="CW100" s="713"/>
      <c r="CX100" s="747"/>
      <c r="CY100" s="713"/>
      <c r="CZ100" s="713"/>
      <c r="DA100" s="747"/>
      <c r="DB100" s="713"/>
      <c r="DC100" s="713"/>
      <c r="DD100" s="747"/>
      <c r="DE100" s="713"/>
      <c r="DF100" s="713"/>
      <c r="DH100" s="120"/>
      <c r="DI100" s="120"/>
      <c r="DJ100" s="116">
        <v>1</v>
      </c>
    </row>
    <row r="101" spans="1:114" s="691" customFormat="1" ht="18" customHeight="1" x14ac:dyDescent="0.25">
      <c r="B101" s="713"/>
      <c r="C101" s="713"/>
      <c r="D101" s="713"/>
      <c r="E101" s="713"/>
      <c r="F101" s="713"/>
      <c r="G101" s="713"/>
      <c r="H101" s="713"/>
      <c r="I101" s="713"/>
      <c r="J101" s="713"/>
      <c r="K101" s="713"/>
      <c r="L101" s="713"/>
      <c r="M101" s="713"/>
      <c r="N101" s="713"/>
      <c r="O101" s="713"/>
      <c r="P101" s="713"/>
      <c r="Q101" s="713"/>
      <c r="R101" s="713"/>
      <c r="S101" s="713"/>
      <c r="T101" s="713"/>
      <c r="U101" s="713"/>
      <c r="V101" s="713"/>
      <c r="W101" s="702" t="s">
        <v>1777</v>
      </c>
      <c r="X101" s="702"/>
      <c r="Y101" s="713"/>
      <c r="Z101" s="713"/>
      <c r="AA101" s="713"/>
      <c r="AB101" s="748"/>
      <c r="AC101" s="713"/>
      <c r="AD101" s="713"/>
      <c r="AE101" s="748"/>
      <c r="AF101" s="713"/>
      <c r="AG101" s="713"/>
      <c r="AH101" s="748"/>
      <c r="AI101" s="713"/>
      <c r="AJ101" s="713"/>
      <c r="AK101" s="713"/>
      <c r="AL101" s="713"/>
      <c r="AM101" s="713"/>
      <c r="AN101" s="713"/>
      <c r="AO101" s="713"/>
      <c r="AP101" s="713"/>
      <c r="AQ101" s="713"/>
      <c r="AR101" s="713"/>
      <c r="AS101" s="713"/>
      <c r="AT101" s="747"/>
      <c r="AU101" s="713"/>
      <c r="AV101" s="713"/>
      <c r="AW101" s="747"/>
      <c r="AX101" s="713"/>
      <c r="AY101" s="713"/>
      <c r="AZ101" s="747"/>
      <c r="BA101" s="713"/>
      <c r="BB101" s="713"/>
      <c r="BC101" s="747"/>
      <c r="BD101" s="713"/>
      <c r="BE101" s="713"/>
      <c r="BF101" s="747"/>
      <c r="BG101" s="713"/>
      <c r="BH101" s="713"/>
      <c r="BI101" s="747"/>
      <c r="BJ101" s="701"/>
      <c r="BK101" s="701"/>
      <c r="BL101" s="694"/>
      <c r="BM101" s="702" t="s">
        <v>1778</v>
      </c>
      <c r="BN101" s="702"/>
      <c r="BO101" s="747"/>
      <c r="BP101" s="713"/>
      <c r="BQ101" s="713"/>
      <c r="BR101" s="747"/>
      <c r="BS101" s="713"/>
      <c r="BT101" s="713"/>
      <c r="BU101" s="747"/>
      <c r="BV101" s="713"/>
      <c r="BW101" s="713"/>
      <c r="BX101" s="713"/>
      <c r="BY101" s="713"/>
      <c r="BZ101" s="713"/>
      <c r="CA101" s="713"/>
      <c r="CB101" s="713"/>
      <c r="CC101" s="747"/>
      <c r="CD101" s="713"/>
      <c r="CE101" s="713"/>
      <c r="CF101" s="747"/>
      <c r="CG101" s="713"/>
      <c r="CH101" s="713"/>
      <c r="CI101" s="747"/>
      <c r="CJ101" s="713"/>
      <c r="CK101" s="713"/>
      <c r="CL101" s="747"/>
      <c r="CM101" s="713"/>
      <c r="CN101" s="713"/>
      <c r="CO101" s="747"/>
      <c r="CP101" s="713"/>
      <c r="CQ101" s="713"/>
      <c r="CR101" s="747"/>
      <c r="CS101" s="701"/>
      <c r="CT101" s="701"/>
      <c r="CU101" s="694"/>
      <c r="CV101" s="702" t="s">
        <v>1779</v>
      </c>
      <c r="CW101" s="702"/>
      <c r="CX101" s="747"/>
      <c r="CY101" s="713"/>
      <c r="CZ101" s="713"/>
      <c r="DA101" s="747"/>
      <c r="DB101" s="713"/>
      <c r="DC101" s="713"/>
      <c r="DD101" s="747"/>
      <c r="DE101" s="713"/>
      <c r="DF101" s="713"/>
      <c r="DH101" s="120"/>
      <c r="DI101" s="120"/>
      <c r="DJ101" s="116">
        <v>1</v>
      </c>
    </row>
    <row r="102" spans="1:114" s="691" customFormat="1" ht="18" customHeight="1" thickBot="1" x14ac:dyDescent="0.3">
      <c r="B102" s="713"/>
      <c r="C102" s="713"/>
      <c r="D102" s="713"/>
      <c r="E102" s="713"/>
      <c r="F102" s="713"/>
      <c r="G102" s="713"/>
      <c r="H102" s="713"/>
      <c r="I102" s="713"/>
      <c r="J102" s="713"/>
      <c r="K102" s="713"/>
      <c r="L102" s="713"/>
      <c r="M102" s="713"/>
      <c r="N102" s="713"/>
      <c r="O102" s="713"/>
      <c r="P102" s="713"/>
      <c r="Q102" s="713"/>
      <c r="R102" s="713"/>
      <c r="S102" s="713"/>
      <c r="T102" s="713"/>
      <c r="U102" s="713"/>
      <c r="V102" s="713"/>
      <c r="W102" s="713">
        <v>1</v>
      </c>
      <c r="X102" s="713">
        <v>1</v>
      </c>
      <c r="Y102" s="713"/>
      <c r="Z102" s="713"/>
      <c r="AA102" s="713"/>
      <c r="AB102" s="748"/>
      <c r="AC102" s="713"/>
      <c r="AD102" s="713"/>
      <c r="AE102" s="748"/>
      <c r="AF102" s="713"/>
      <c r="AG102" s="713"/>
      <c r="AH102" s="748"/>
      <c r="AI102" s="713"/>
      <c r="AJ102" s="713"/>
      <c r="AK102" s="713"/>
      <c r="AL102" s="713"/>
      <c r="AM102" s="713"/>
      <c r="AN102" s="713"/>
      <c r="AO102" s="713"/>
      <c r="AP102" s="713"/>
      <c r="AQ102" s="713"/>
      <c r="AR102" s="713"/>
      <c r="AS102" s="713"/>
      <c r="AT102" s="747"/>
      <c r="AU102" s="713"/>
      <c r="AV102" s="713"/>
      <c r="AW102" s="747"/>
      <c r="AX102" s="713"/>
      <c r="AY102" s="713"/>
      <c r="AZ102" s="747"/>
      <c r="BA102" s="713"/>
      <c r="BB102" s="713"/>
      <c r="BC102" s="747"/>
      <c r="BD102" s="713"/>
      <c r="BE102" s="713"/>
      <c r="BF102" s="747"/>
      <c r="BG102" s="713"/>
      <c r="BH102" s="713"/>
      <c r="BI102" s="747"/>
      <c r="BJ102" s="711"/>
      <c r="BK102" s="712"/>
      <c r="BL102" s="694"/>
      <c r="BM102" s="713" t="s">
        <v>823</v>
      </c>
      <c r="BN102" s="713"/>
      <c r="BO102" s="747"/>
      <c r="BP102" s="713"/>
      <c r="BQ102" s="713"/>
      <c r="BR102" s="747"/>
      <c r="BS102" s="713"/>
      <c r="BT102" s="713"/>
      <c r="BU102" s="747"/>
      <c r="BV102" s="713"/>
      <c r="BW102" s="713"/>
      <c r="BX102" s="713"/>
      <c r="BY102" s="713"/>
      <c r="BZ102" s="713"/>
      <c r="CA102" s="713"/>
      <c r="CB102" s="713"/>
      <c r="CC102" s="747"/>
      <c r="CD102" s="713"/>
      <c r="CE102" s="713"/>
      <c r="CF102" s="747"/>
      <c r="CG102" s="713"/>
      <c r="CH102" s="713"/>
      <c r="CI102" s="747"/>
      <c r="CJ102" s="713"/>
      <c r="CK102" s="713"/>
      <c r="CL102" s="747"/>
      <c r="CM102" s="713"/>
      <c r="CN102" s="713"/>
      <c r="CO102" s="747"/>
      <c r="CP102" s="713"/>
      <c r="CQ102" s="713"/>
      <c r="CR102" s="747"/>
      <c r="CS102" s="713"/>
      <c r="CT102" s="713"/>
      <c r="CU102" s="694"/>
      <c r="CV102" s="713" t="s">
        <v>823</v>
      </c>
      <c r="CW102" s="713"/>
      <c r="CX102" s="747"/>
      <c r="CY102" s="713"/>
      <c r="CZ102" s="713"/>
      <c r="DA102" s="747"/>
      <c r="DB102" s="713"/>
      <c r="DC102" s="713"/>
      <c r="DD102" s="747"/>
      <c r="DE102" s="713"/>
      <c r="DF102" s="713"/>
      <c r="DH102" s="120"/>
      <c r="DI102" s="120"/>
      <c r="DJ102" s="116">
        <v>1</v>
      </c>
    </row>
    <row r="103" spans="1:114" s="691" customFormat="1" ht="18" customHeight="1" x14ac:dyDescent="0.25">
      <c r="B103" s="713"/>
      <c r="C103" s="713"/>
      <c r="D103" s="713"/>
      <c r="E103" s="713"/>
      <c r="F103" s="713"/>
      <c r="G103" s="713"/>
      <c r="H103" s="713"/>
      <c r="I103" s="713"/>
      <c r="J103" s="713"/>
      <c r="K103" s="713"/>
      <c r="L103" s="713"/>
      <c r="M103" s="713"/>
      <c r="N103" s="713"/>
      <c r="O103" s="713"/>
      <c r="P103" s="713"/>
      <c r="Q103" s="713"/>
      <c r="R103" s="713"/>
      <c r="S103" s="713"/>
      <c r="T103" s="713"/>
      <c r="U103" s="713"/>
      <c r="V103" s="713"/>
      <c r="W103" s="702" t="s">
        <v>1780</v>
      </c>
      <c r="X103" s="702"/>
      <c r="Y103" s="713"/>
      <c r="Z103" s="713"/>
      <c r="AA103" s="713"/>
      <c r="AB103" s="748"/>
      <c r="AC103" s="713"/>
      <c r="AD103" s="713"/>
      <c r="AE103" s="748"/>
      <c r="AF103" s="713"/>
      <c r="AG103" s="713"/>
      <c r="AH103" s="748"/>
      <c r="AI103" s="713"/>
      <c r="AJ103" s="713"/>
      <c r="AK103" s="713"/>
      <c r="AL103" s="713"/>
      <c r="AM103" s="713"/>
      <c r="AN103" s="713"/>
      <c r="AO103" s="713"/>
      <c r="AP103" s="713"/>
      <c r="AQ103" s="713"/>
      <c r="AR103" s="713"/>
      <c r="AS103" s="713"/>
      <c r="AT103" s="747"/>
      <c r="AU103" s="713"/>
      <c r="AV103" s="713"/>
      <c r="AW103" s="747"/>
      <c r="AX103" s="713"/>
      <c r="AY103" s="713"/>
      <c r="AZ103" s="747"/>
      <c r="BA103" s="713"/>
      <c r="BB103" s="713"/>
      <c r="BC103" s="747"/>
      <c r="BD103" s="713"/>
      <c r="BE103" s="713"/>
      <c r="BF103" s="747"/>
      <c r="BG103" s="713"/>
      <c r="BH103" s="713"/>
      <c r="BI103" s="747"/>
      <c r="BJ103" s="701"/>
      <c r="BK103" s="701"/>
      <c r="BL103" s="694"/>
      <c r="BM103" s="702" t="s">
        <v>1781</v>
      </c>
      <c r="BN103" s="702"/>
      <c r="BO103" s="747"/>
      <c r="BP103" s="713"/>
      <c r="BQ103" s="713"/>
      <c r="BR103" s="747"/>
      <c r="BS103" s="713"/>
      <c r="BT103" s="713"/>
      <c r="BU103" s="747"/>
      <c r="BV103" s="713"/>
      <c r="BW103" s="713"/>
      <c r="BX103" s="713"/>
      <c r="BY103" s="713"/>
      <c r="BZ103" s="713"/>
      <c r="CA103" s="713"/>
      <c r="CB103" s="713"/>
      <c r="CC103" s="747"/>
      <c r="CD103" s="713"/>
      <c r="CE103" s="713"/>
      <c r="CF103" s="747"/>
      <c r="CG103" s="713"/>
      <c r="CH103" s="713"/>
      <c r="CI103" s="747"/>
      <c r="CJ103" s="713"/>
      <c r="CK103" s="713"/>
      <c r="CL103" s="747"/>
      <c r="CM103" s="713"/>
      <c r="CN103" s="713"/>
      <c r="CO103" s="747"/>
      <c r="CP103" s="713"/>
      <c r="CQ103" s="713"/>
      <c r="CR103" s="747"/>
      <c r="CS103" s="701"/>
      <c r="CT103" s="701"/>
      <c r="CU103" s="694"/>
      <c r="CV103" s="702" t="s">
        <v>1782</v>
      </c>
      <c r="CW103" s="702"/>
      <c r="CX103" s="747"/>
      <c r="CY103" s="713"/>
      <c r="CZ103" s="713"/>
      <c r="DA103" s="747"/>
      <c r="DB103" s="713"/>
      <c r="DC103" s="713"/>
      <c r="DD103" s="747"/>
      <c r="DE103" s="713"/>
      <c r="DF103" s="713"/>
      <c r="DH103" s="120"/>
      <c r="DI103" s="120"/>
      <c r="DJ103" s="116">
        <v>1</v>
      </c>
    </row>
    <row r="104" spans="1:114" s="691" customFormat="1" ht="18" customHeight="1" thickBot="1" x14ac:dyDescent="0.3">
      <c r="B104" s="713"/>
      <c r="C104" s="713"/>
      <c r="D104" s="713"/>
      <c r="E104" s="713"/>
      <c r="F104" s="713"/>
      <c r="G104" s="713"/>
      <c r="H104" s="713"/>
      <c r="I104" s="713"/>
      <c r="J104" s="713"/>
      <c r="K104" s="713"/>
      <c r="L104" s="713"/>
      <c r="M104" s="713"/>
      <c r="N104" s="713"/>
      <c r="O104" s="713"/>
      <c r="P104" s="713"/>
      <c r="Q104" s="713"/>
      <c r="R104" s="713"/>
      <c r="S104" s="713"/>
      <c r="T104" s="713"/>
      <c r="U104" s="713"/>
      <c r="V104" s="713"/>
      <c r="W104" s="713">
        <v>1</v>
      </c>
      <c r="X104" s="713">
        <v>1</v>
      </c>
      <c r="Y104" s="713"/>
      <c r="Z104" s="713"/>
      <c r="AA104" s="713"/>
      <c r="AB104" s="748"/>
      <c r="AC104" s="713"/>
      <c r="AD104" s="713"/>
      <c r="AE104" s="748"/>
      <c r="AF104" s="713"/>
      <c r="AG104" s="713"/>
      <c r="AH104" s="748"/>
      <c r="AI104" s="713"/>
      <c r="AJ104" s="713"/>
      <c r="AK104" s="713"/>
      <c r="AL104" s="713"/>
      <c r="AM104" s="713"/>
      <c r="AN104" s="713"/>
      <c r="AO104" s="713"/>
      <c r="AP104" s="713"/>
      <c r="AQ104" s="713"/>
      <c r="AR104" s="713"/>
      <c r="AS104" s="713"/>
      <c r="AT104" s="747"/>
      <c r="AU104" s="713"/>
      <c r="AV104" s="713"/>
      <c r="AW104" s="747"/>
      <c r="AX104" s="713"/>
      <c r="AY104" s="713"/>
      <c r="AZ104" s="747"/>
      <c r="BA104" s="713"/>
      <c r="BB104" s="713"/>
      <c r="BC104" s="747"/>
      <c r="BD104" s="713"/>
      <c r="BE104" s="713"/>
      <c r="BF104" s="747"/>
      <c r="BG104" s="713"/>
      <c r="BH104" s="713"/>
      <c r="BI104" s="747"/>
      <c r="BJ104" s="711"/>
      <c r="BK104" s="712"/>
      <c r="BL104" s="694"/>
      <c r="BM104" s="713" t="s">
        <v>823</v>
      </c>
      <c r="BN104" s="713"/>
      <c r="BO104" s="747"/>
      <c r="BP104" s="713"/>
      <c r="BQ104" s="713"/>
      <c r="BR104" s="747"/>
      <c r="BS104" s="713"/>
      <c r="BT104" s="713"/>
      <c r="BU104" s="747"/>
      <c r="BV104" s="713"/>
      <c r="BW104" s="713"/>
      <c r="BX104" s="713"/>
      <c r="BY104" s="713"/>
      <c r="BZ104" s="713"/>
      <c r="CA104" s="713"/>
      <c r="CB104" s="713"/>
      <c r="CC104" s="747"/>
      <c r="CD104" s="713"/>
      <c r="CE104" s="713"/>
      <c r="CF104" s="747"/>
      <c r="CG104" s="713"/>
      <c r="CH104" s="713"/>
      <c r="CI104" s="747"/>
      <c r="CJ104" s="713"/>
      <c r="CK104" s="713"/>
      <c r="CL104" s="747"/>
      <c r="CM104" s="713"/>
      <c r="CN104" s="713"/>
      <c r="CO104" s="747"/>
      <c r="CP104" s="713"/>
      <c r="CQ104" s="713"/>
      <c r="CR104" s="747"/>
      <c r="CS104" s="713"/>
      <c r="CT104" s="713"/>
      <c r="CU104" s="694"/>
      <c r="CV104" s="713" t="s">
        <v>823</v>
      </c>
      <c r="CW104" s="713"/>
      <c r="CX104" s="747"/>
      <c r="CY104" s="713"/>
      <c r="CZ104" s="713"/>
      <c r="DA104" s="747"/>
      <c r="DB104" s="713"/>
      <c r="DC104" s="713"/>
      <c r="DD104" s="747"/>
      <c r="DE104" s="713"/>
      <c r="DF104" s="713"/>
      <c r="DH104" s="120"/>
      <c r="DI104" s="120"/>
      <c r="DJ104" s="116">
        <v>1</v>
      </c>
    </row>
    <row r="105" spans="1:114" s="691" customFormat="1" ht="18" customHeight="1" x14ac:dyDescent="0.25">
      <c r="B105" s="713"/>
      <c r="C105" s="713"/>
      <c r="D105" s="713"/>
      <c r="E105" s="713"/>
      <c r="F105" s="713"/>
      <c r="G105" s="713"/>
      <c r="H105" s="713"/>
      <c r="I105" s="713"/>
      <c r="J105" s="713"/>
      <c r="K105" s="713"/>
      <c r="L105" s="713"/>
      <c r="M105" s="713"/>
      <c r="N105" s="713"/>
      <c r="O105" s="713"/>
      <c r="P105" s="713"/>
      <c r="Q105" s="713"/>
      <c r="R105" s="713"/>
      <c r="S105" s="713"/>
      <c r="T105" s="713"/>
      <c r="U105" s="713"/>
      <c r="V105" s="713"/>
      <c r="W105" s="702" t="s">
        <v>1783</v>
      </c>
      <c r="X105" s="702"/>
      <c r="Y105" s="713"/>
      <c r="Z105" s="713"/>
      <c r="AA105" s="713"/>
      <c r="AB105" s="748"/>
      <c r="AC105" s="713"/>
      <c r="AD105" s="713"/>
      <c r="AE105" s="748"/>
      <c r="AF105" s="713"/>
      <c r="AG105" s="713"/>
      <c r="AH105" s="748"/>
      <c r="AI105" s="713"/>
      <c r="AJ105" s="713"/>
      <c r="AK105" s="713"/>
      <c r="AL105" s="713"/>
      <c r="AM105" s="713"/>
      <c r="AN105" s="713"/>
      <c r="AO105" s="713"/>
      <c r="AP105" s="713"/>
      <c r="AQ105" s="713"/>
      <c r="AR105" s="713"/>
      <c r="AS105" s="713"/>
      <c r="AT105" s="747"/>
      <c r="AU105" s="713"/>
      <c r="AV105" s="713"/>
      <c r="AW105" s="747"/>
      <c r="AX105" s="713"/>
      <c r="AY105" s="713"/>
      <c r="AZ105" s="747"/>
      <c r="BA105" s="713"/>
      <c r="BB105" s="713"/>
      <c r="BC105" s="747"/>
      <c r="BD105" s="713"/>
      <c r="BE105" s="713"/>
      <c r="BF105" s="747"/>
      <c r="BG105" s="713"/>
      <c r="BH105" s="713"/>
      <c r="BI105" s="747"/>
      <c r="BJ105" s="701"/>
      <c r="BK105" s="701"/>
      <c r="BL105" s="694"/>
      <c r="BM105" s="702" t="s">
        <v>1784</v>
      </c>
      <c r="BN105" s="702"/>
      <c r="BO105" s="747"/>
      <c r="BP105" s="713"/>
      <c r="BQ105" s="713"/>
      <c r="BR105" s="747"/>
      <c r="BS105" s="713"/>
      <c r="BT105" s="713"/>
      <c r="BU105" s="747"/>
      <c r="BV105" s="713"/>
      <c r="BW105" s="713"/>
      <c r="BX105" s="713"/>
      <c r="BY105" s="713"/>
      <c r="BZ105" s="713"/>
      <c r="CA105" s="713"/>
      <c r="CB105" s="713"/>
      <c r="CC105" s="747"/>
      <c r="CD105" s="713"/>
      <c r="CE105" s="713"/>
      <c r="CF105" s="747"/>
      <c r="CG105" s="713"/>
      <c r="CH105" s="713"/>
      <c r="CI105" s="747"/>
      <c r="CJ105" s="713"/>
      <c r="CK105" s="713"/>
      <c r="CL105" s="747"/>
      <c r="CM105" s="713"/>
      <c r="CN105" s="713"/>
      <c r="CO105" s="747"/>
      <c r="CP105" s="713"/>
      <c r="CQ105" s="713"/>
      <c r="CR105" s="747"/>
      <c r="CS105" s="701"/>
      <c r="CT105" s="701"/>
      <c r="CU105" s="694"/>
      <c r="CV105" s="702" t="s">
        <v>1780</v>
      </c>
      <c r="CW105" s="702"/>
      <c r="CX105" s="747"/>
      <c r="CY105" s="713"/>
      <c r="CZ105" s="713"/>
      <c r="DA105" s="747"/>
      <c r="DB105" s="713"/>
      <c r="DC105" s="713"/>
      <c r="DD105" s="747"/>
      <c r="DE105" s="713"/>
      <c r="DF105" s="713"/>
      <c r="DH105" s="120"/>
      <c r="DI105" s="120"/>
      <c r="DJ105" s="116">
        <v>1</v>
      </c>
    </row>
    <row r="106" spans="1:114" s="691" customFormat="1" ht="18" customHeight="1" thickBot="1" x14ac:dyDescent="0.3">
      <c r="B106" s="713"/>
      <c r="C106" s="713"/>
      <c r="D106" s="713"/>
      <c r="E106" s="713"/>
      <c r="F106" s="713"/>
      <c r="G106" s="713"/>
      <c r="H106" s="713"/>
      <c r="I106" s="713"/>
      <c r="J106" s="713"/>
      <c r="K106" s="713"/>
      <c r="L106" s="713"/>
      <c r="M106" s="713"/>
      <c r="N106" s="713"/>
      <c r="O106" s="713"/>
      <c r="P106" s="713"/>
      <c r="Q106" s="713"/>
      <c r="R106" s="713"/>
      <c r="S106" s="713"/>
      <c r="T106" s="713"/>
      <c r="U106" s="713"/>
      <c r="V106" s="713"/>
      <c r="W106" s="713">
        <v>1</v>
      </c>
      <c r="X106" s="713">
        <v>1</v>
      </c>
      <c r="Y106" s="713"/>
      <c r="Z106" s="713"/>
      <c r="AA106" s="713"/>
      <c r="AB106" s="748"/>
      <c r="AC106" s="713"/>
      <c r="AD106" s="713"/>
      <c r="AE106" s="748"/>
      <c r="AF106" s="713"/>
      <c r="AG106" s="713"/>
      <c r="AH106" s="748"/>
      <c r="AI106" s="713"/>
      <c r="AJ106" s="713"/>
      <c r="AK106" s="713"/>
      <c r="AL106" s="713"/>
      <c r="AM106" s="713"/>
      <c r="AN106" s="713"/>
      <c r="AO106" s="713"/>
      <c r="AP106" s="713"/>
      <c r="AQ106" s="713"/>
      <c r="AR106" s="713"/>
      <c r="AS106" s="713"/>
      <c r="AT106" s="747"/>
      <c r="AU106" s="713"/>
      <c r="AV106" s="713"/>
      <c r="AW106" s="747"/>
      <c r="AX106" s="713"/>
      <c r="AY106" s="713"/>
      <c r="AZ106" s="747"/>
      <c r="BA106" s="713"/>
      <c r="BB106" s="713"/>
      <c r="BC106" s="747"/>
      <c r="BD106" s="713"/>
      <c r="BE106" s="713"/>
      <c r="BF106" s="747"/>
      <c r="BG106" s="713"/>
      <c r="BH106" s="713"/>
      <c r="BI106" s="747"/>
      <c r="BJ106" s="711"/>
      <c r="BK106" s="712"/>
      <c r="BL106" s="694"/>
      <c r="BM106" s="713" t="s">
        <v>823</v>
      </c>
      <c r="BN106" s="713"/>
      <c r="BO106" s="747"/>
      <c r="BP106" s="713"/>
      <c r="BQ106" s="713"/>
      <c r="BR106" s="747"/>
      <c r="BS106" s="713"/>
      <c r="BT106" s="713"/>
      <c r="BU106" s="747"/>
      <c r="BV106" s="713"/>
      <c r="BW106" s="713"/>
      <c r="BX106" s="713"/>
      <c r="BY106" s="713"/>
      <c r="BZ106" s="713"/>
      <c r="CA106" s="713"/>
      <c r="CB106" s="713"/>
      <c r="CC106" s="747"/>
      <c r="CD106" s="713"/>
      <c r="CE106" s="713"/>
      <c r="CF106" s="747"/>
      <c r="CG106" s="713"/>
      <c r="CH106" s="713"/>
      <c r="CI106" s="747"/>
      <c r="CJ106" s="713"/>
      <c r="CK106" s="713"/>
      <c r="CL106" s="747"/>
      <c r="CM106" s="713"/>
      <c r="CN106" s="713"/>
      <c r="CO106" s="747"/>
      <c r="CP106" s="713"/>
      <c r="CQ106" s="713"/>
      <c r="CR106" s="747"/>
      <c r="CS106" s="713"/>
      <c r="CT106" s="713"/>
      <c r="CU106" s="694"/>
      <c r="CV106" s="713" t="s">
        <v>823</v>
      </c>
      <c r="CW106" s="713"/>
      <c r="CX106" s="747"/>
      <c r="CY106" s="713"/>
      <c r="CZ106" s="713"/>
      <c r="DA106" s="747"/>
      <c r="DB106" s="713"/>
      <c r="DC106" s="713"/>
      <c r="DD106" s="747"/>
      <c r="DE106" s="713"/>
      <c r="DF106" s="713"/>
      <c r="DH106" s="120"/>
      <c r="DI106" s="120"/>
      <c r="DJ106" s="116">
        <v>1</v>
      </c>
    </row>
    <row r="107" spans="1:114" s="691" customFormat="1" ht="18" customHeight="1" x14ac:dyDescent="0.25">
      <c r="B107" s="713"/>
      <c r="C107" s="713"/>
      <c r="D107" s="713"/>
      <c r="E107" s="713"/>
      <c r="F107" s="713"/>
      <c r="G107" s="713"/>
      <c r="H107" s="713"/>
      <c r="I107" s="713"/>
      <c r="J107" s="713"/>
      <c r="K107" s="713"/>
      <c r="L107" s="713"/>
      <c r="M107" s="713"/>
      <c r="N107" s="713"/>
      <c r="O107" s="713"/>
      <c r="P107" s="713"/>
      <c r="Q107" s="713"/>
      <c r="R107" s="713"/>
      <c r="S107" s="713"/>
      <c r="T107" s="713"/>
      <c r="U107" s="713"/>
      <c r="V107" s="713"/>
      <c r="W107" s="702" t="s">
        <v>1785</v>
      </c>
      <c r="X107" s="702"/>
      <c r="Y107" s="713"/>
      <c r="Z107" s="713"/>
      <c r="AA107" s="713"/>
      <c r="AB107" s="748"/>
      <c r="AC107" s="713"/>
      <c r="AD107" s="713"/>
      <c r="AE107" s="748"/>
      <c r="AF107" s="713"/>
      <c r="AG107" s="713"/>
      <c r="AH107" s="748"/>
      <c r="AI107" s="713"/>
      <c r="AJ107" s="713"/>
      <c r="AK107" s="713"/>
      <c r="AL107" s="713"/>
      <c r="AM107" s="713"/>
      <c r="AN107" s="713"/>
      <c r="AO107" s="713"/>
      <c r="AP107" s="713"/>
      <c r="AQ107" s="713"/>
      <c r="AR107" s="713"/>
      <c r="AS107" s="713"/>
      <c r="AT107" s="747"/>
      <c r="AU107" s="713"/>
      <c r="AV107" s="713"/>
      <c r="AW107" s="747"/>
      <c r="AX107" s="713"/>
      <c r="AY107" s="713"/>
      <c r="AZ107" s="747"/>
      <c r="BA107" s="713"/>
      <c r="BB107" s="713"/>
      <c r="BC107" s="747"/>
      <c r="BD107" s="713"/>
      <c r="BE107" s="713"/>
      <c r="BF107" s="747"/>
      <c r="BG107" s="713"/>
      <c r="BH107" s="713"/>
      <c r="BI107" s="747"/>
      <c r="BJ107" s="701"/>
      <c r="BK107" s="701"/>
      <c r="BL107" s="694"/>
      <c r="BM107" s="702" t="s">
        <v>1786</v>
      </c>
      <c r="BN107" s="702"/>
      <c r="BO107" s="747"/>
      <c r="BP107" s="713"/>
      <c r="BQ107" s="713"/>
      <c r="BR107" s="747"/>
      <c r="BS107" s="713"/>
      <c r="BT107" s="713"/>
      <c r="BU107" s="747"/>
      <c r="BV107" s="713"/>
      <c r="BW107" s="713"/>
      <c r="BX107" s="713"/>
      <c r="BY107" s="713"/>
      <c r="BZ107" s="713"/>
      <c r="CA107" s="713"/>
      <c r="CB107" s="713"/>
      <c r="CC107" s="747"/>
      <c r="CD107" s="713"/>
      <c r="CE107" s="713"/>
      <c r="CF107" s="747"/>
      <c r="CG107" s="713"/>
      <c r="CH107" s="713"/>
      <c r="CI107" s="747"/>
      <c r="CJ107" s="713"/>
      <c r="CK107" s="713"/>
      <c r="CL107" s="747"/>
      <c r="CM107" s="713"/>
      <c r="CN107" s="713"/>
      <c r="CO107" s="747"/>
      <c r="CP107" s="713"/>
      <c r="CQ107" s="713"/>
      <c r="CR107" s="747"/>
      <c r="CS107" s="701"/>
      <c r="CT107" s="701"/>
      <c r="CU107" s="694"/>
      <c r="CV107" s="702" t="s">
        <v>1783</v>
      </c>
      <c r="CW107" s="702"/>
      <c r="CX107" s="747"/>
      <c r="CY107" s="713"/>
      <c r="CZ107" s="713"/>
      <c r="DA107" s="747"/>
      <c r="DB107" s="713"/>
      <c r="DC107" s="713"/>
      <c r="DD107" s="747"/>
      <c r="DE107" s="713"/>
      <c r="DF107" s="713"/>
      <c r="DH107" s="120"/>
      <c r="DI107" s="120"/>
      <c r="DJ107" s="116">
        <v>1</v>
      </c>
    </row>
    <row r="108" spans="1:114" s="691" customFormat="1" ht="18" customHeight="1" thickBot="1" x14ac:dyDescent="0.3">
      <c r="B108" s="713"/>
      <c r="C108" s="713"/>
      <c r="D108" s="713"/>
      <c r="E108" s="713"/>
      <c r="F108" s="713"/>
      <c r="G108" s="713"/>
      <c r="H108" s="713"/>
      <c r="I108" s="713"/>
      <c r="J108" s="713"/>
      <c r="K108" s="713"/>
      <c r="L108" s="713"/>
      <c r="M108" s="713"/>
      <c r="N108" s="713"/>
      <c r="O108" s="713"/>
      <c r="P108" s="713"/>
      <c r="Q108" s="713"/>
      <c r="R108" s="713"/>
      <c r="S108" s="713"/>
      <c r="T108" s="713"/>
      <c r="U108" s="713"/>
      <c r="V108" s="713"/>
      <c r="W108" s="713">
        <v>1</v>
      </c>
      <c r="X108" s="713">
        <v>1</v>
      </c>
      <c r="Y108" s="713"/>
      <c r="Z108" s="713"/>
      <c r="AA108" s="713"/>
      <c r="AB108" s="748"/>
      <c r="AC108" s="713"/>
      <c r="AD108" s="713"/>
      <c r="AE108" s="748"/>
      <c r="AF108" s="713"/>
      <c r="AG108" s="713"/>
      <c r="AH108" s="748"/>
      <c r="AI108" s="713"/>
      <c r="AJ108" s="713"/>
      <c r="AK108" s="713"/>
      <c r="AL108" s="713"/>
      <c r="AM108" s="713"/>
      <c r="AN108" s="713"/>
      <c r="AO108" s="713"/>
      <c r="AP108" s="713"/>
      <c r="AQ108" s="713"/>
      <c r="AR108" s="713"/>
      <c r="AS108" s="713"/>
      <c r="AT108" s="747"/>
      <c r="AU108" s="713"/>
      <c r="AV108" s="713"/>
      <c r="AW108" s="747"/>
      <c r="AX108" s="713"/>
      <c r="AY108" s="713"/>
      <c r="AZ108" s="747"/>
      <c r="BA108" s="713"/>
      <c r="BB108" s="713"/>
      <c r="BC108" s="747"/>
      <c r="BD108" s="713"/>
      <c r="BE108" s="713"/>
      <c r="BF108" s="747"/>
      <c r="BG108" s="713"/>
      <c r="BH108" s="713"/>
      <c r="BI108" s="747"/>
      <c r="BJ108" s="711"/>
      <c r="BK108" s="712"/>
      <c r="BL108" s="694"/>
      <c r="BM108" s="713" t="s">
        <v>823</v>
      </c>
      <c r="BN108" s="713"/>
      <c r="BO108" s="747"/>
      <c r="BP108" s="713"/>
      <c r="BQ108" s="713"/>
      <c r="BR108" s="747"/>
      <c r="BS108" s="713"/>
      <c r="BT108" s="713"/>
      <c r="BU108" s="747"/>
      <c r="BV108" s="713"/>
      <c r="BW108" s="713"/>
      <c r="BX108" s="713"/>
      <c r="BY108" s="713"/>
      <c r="BZ108" s="713"/>
      <c r="CA108" s="713"/>
      <c r="CB108" s="713"/>
      <c r="CC108" s="747"/>
      <c r="CD108" s="713"/>
      <c r="CE108" s="713"/>
      <c r="CF108" s="747"/>
      <c r="CG108" s="713"/>
      <c r="CH108" s="713"/>
      <c r="CI108" s="747"/>
      <c r="CJ108" s="713"/>
      <c r="CK108" s="713"/>
      <c r="CL108" s="747"/>
      <c r="CM108" s="713"/>
      <c r="CN108" s="713"/>
      <c r="CO108" s="747"/>
      <c r="CP108" s="713"/>
      <c r="CQ108" s="713"/>
      <c r="CR108" s="747"/>
      <c r="CS108" s="713"/>
      <c r="CT108" s="713"/>
      <c r="CU108" s="694"/>
      <c r="CV108" s="713" t="s">
        <v>823</v>
      </c>
      <c r="CW108" s="713"/>
      <c r="CX108" s="747"/>
      <c r="CY108" s="713"/>
      <c r="CZ108" s="713"/>
      <c r="DA108" s="747"/>
      <c r="DB108" s="713"/>
      <c r="DC108" s="713"/>
      <c r="DD108" s="747"/>
      <c r="DE108" s="713"/>
      <c r="DF108" s="713"/>
      <c r="DH108" s="120"/>
      <c r="DI108" s="120"/>
      <c r="DJ108" s="116">
        <v>1</v>
      </c>
    </row>
    <row r="109" spans="1:114" s="691" customFormat="1" ht="18" customHeight="1" x14ac:dyDescent="0.25">
      <c r="B109" s="713"/>
      <c r="C109" s="713"/>
      <c r="D109" s="713"/>
      <c r="E109" s="713"/>
      <c r="F109" s="713"/>
      <c r="G109" s="713"/>
      <c r="H109" s="713"/>
      <c r="I109" s="713"/>
      <c r="J109" s="713"/>
      <c r="K109" s="713"/>
      <c r="L109" s="713"/>
      <c r="M109" s="713"/>
      <c r="N109" s="713"/>
      <c r="O109" s="713"/>
      <c r="P109" s="713"/>
      <c r="Q109" s="713"/>
      <c r="R109" s="713"/>
      <c r="S109" s="713"/>
      <c r="T109" s="713"/>
      <c r="U109" s="713"/>
      <c r="V109" s="713"/>
      <c r="W109" s="702" t="s">
        <v>1787</v>
      </c>
      <c r="X109" s="702"/>
      <c r="Y109" s="713"/>
      <c r="Z109" s="713"/>
      <c r="AA109" s="713"/>
      <c r="AB109" s="748"/>
      <c r="AC109" s="713"/>
      <c r="AD109" s="713"/>
      <c r="AE109" s="748"/>
      <c r="AF109" s="713"/>
      <c r="AG109" s="713"/>
      <c r="AH109" s="748"/>
      <c r="AI109" s="713"/>
      <c r="AJ109" s="713"/>
      <c r="AK109" s="713"/>
      <c r="AL109" s="713"/>
      <c r="AM109" s="713"/>
      <c r="AN109" s="713"/>
      <c r="AO109" s="713"/>
      <c r="AP109" s="713"/>
      <c r="AQ109" s="713"/>
      <c r="AR109" s="713"/>
      <c r="AS109" s="713"/>
      <c r="AT109" s="747"/>
      <c r="AU109" s="713"/>
      <c r="AV109" s="713"/>
      <c r="AW109" s="747"/>
      <c r="AX109" s="713"/>
      <c r="AY109" s="713"/>
      <c r="AZ109" s="747"/>
      <c r="BA109" s="713"/>
      <c r="BB109" s="713"/>
      <c r="BC109" s="747"/>
      <c r="BD109" s="713"/>
      <c r="BE109" s="713"/>
      <c r="BF109" s="747"/>
      <c r="BG109" s="713"/>
      <c r="BH109" s="713"/>
      <c r="BI109" s="747"/>
      <c r="BJ109" s="701"/>
      <c r="BK109" s="701"/>
      <c r="BL109" s="694"/>
      <c r="BM109" s="702" t="s">
        <v>1788</v>
      </c>
      <c r="BN109" s="702"/>
      <c r="BO109" s="747"/>
      <c r="BP109" s="713"/>
      <c r="BQ109" s="713"/>
      <c r="BR109" s="747"/>
      <c r="BS109" s="713"/>
      <c r="BT109" s="713"/>
      <c r="BU109" s="747"/>
      <c r="BV109" s="713"/>
      <c r="BW109" s="713"/>
      <c r="BX109" s="713"/>
      <c r="BY109" s="713"/>
      <c r="BZ109" s="713"/>
      <c r="CA109" s="713"/>
      <c r="CB109" s="713"/>
      <c r="CC109" s="747"/>
      <c r="CD109" s="713"/>
      <c r="CE109" s="713"/>
      <c r="CF109" s="747"/>
      <c r="CG109" s="713"/>
      <c r="CH109" s="713"/>
      <c r="CI109" s="747"/>
      <c r="CJ109" s="713"/>
      <c r="CK109" s="713"/>
      <c r="CL109" s="747"/>
      <c r="CM109" s="713"/>
      <c r="CN109" s="713"/>
      <c r="CO109" s="747"/>
      <c r="CP109" s="713"/>
      <c r="CQ109" s="713"/>
      <c r="CR109" s="747"/>
      <c r="CS109" s="701"/>
      <c r="CT109" s="701"/>
      <c r="CU109" s="694"/>
      <c r="CV109" s="702" t="s">
        <v>1789</v>
      </c>
      <c r="CW109" s="702"/>
      <c r="CX109" s="747"/>
      <c r="CY109" s="713"/>
      <c r="CZ109" s="713"/>
      <c r="DA109" s="747"/>
      <c r="DB109" s="713"/>
      <c r="DC109" s="713"/>
      <c r="DD109" s="747"/>
      <c r="DE109" s="713"/>
      <c r="DF109" s="713"/>
      <c r="DH109" s="120"/>
      <c r="DI109" s="120"/>
      <c r="DJ109" s="116">
        <v>1</v>
      </c>
    </row>
    <row r="110" spans="1:114" s="691" customFormat="1" ht="18" customHeight="1" thickBot="1" x14ac:dyDescent="0.3">
      <c r="A110" s="120"/>
      <c r="B110" s="713"/>
      <c r="C110" s="713"/>
      <c r="D110" s="713"/>
      <c r="E110" s="713"/>
      <c r="F110" s="713"/>
      <c r="G110" s="713"/>
      <c r="H110" s="713"/>
      <c r="I110" s="713"/>
      <c r="J110" s="713"/>
      <c r="K110" s="713"/>
      <c r="L110" s="713"/>
      <c r="M110" s="713"/>
      <c r="N110" s="713"/>
      <c r="O110" s="713"/>
      <c r="P110" s="713"/>
      <c r="Q110" s="713"/>
      <c r="R110" s="713"/>
      <c r="S110" s="713"/>
      <c r="T110" s="713"/>
      <c r="U110" s="713"/>
      <c r="V110" s="713"/>
      <c r="W110" s="713">
        <v>1</v>
      </c>
      <c r="X110" s="713">
        <v>1</v>
      </c>
      <c r="Y110" s="713"/>
      <c r="Z110" s="713"/>
      <c r="AA110" s="713"/>
      <c r="AB110" s="748"/>
      <c r="AC110" s="713"/>
      <c r="AD110" s="713"/>
      <c r="AE110" s="748"/>
      <c r="AF110" s="713"/>
      <c r="AG110" s="713"/>
      <c r="AH110" s="748"/>
      <c r="AI110" s="713"/>
      <c r="AJ110" s="713"/>
      <c r="AK110" s="713"/>
      <c r="AL110" s="713"/>
      <c r="AM110" s="713"/>
      <c r="AN110" s="713"/>
      <c r="AO110" s="713"/>
      <c r="AP110" s="713"/>
      <c r="AQ110" s="713"/>
      <c r="AR110" s="713"/>
      <c r="AS110" s="713"/>
      <c r="AT110" s="713"/>
      <c r="AU110" s="713"/>
      <c r="AV110" s="713"/>
      <c r="AW110" s="713"/>
      <c r="AX110" s="713"/>
      <c r="AY110" s="713"/>
      <c r="AZ110" s="713"/>
      <c r="BA110" s="713"/>
      <c r="BB110" s="713"/>
      <c r="BC110" s="713"/>
      <c r="BD110" s="713"/>
      <c r="BE110" s="713"/>
      <c r="BF110" s="713"/>
      <c r="BG110" s="713"/>
      <c r="BH110" s="713"/>
      <c r="BI110" s="713"/>
      <c r="BJ110" s="711"/>
      <c r="BK110" s="712"/>
      <c r="BL110" s="694"/>
      <c r="BM110" s="713" t="s">
        <v>823</v>
      </c>
      <c r="BN110" s="713"/>
      <c r="BO110" s="713"/>
      <c r="BP110" s="713"/>
      <c r="BQ110" s="713"/>
      <c r="BR110" s="713"/>
      <c r="BS110" s="713"/>
      <c r="BT110" s="713"/>
      <c r="BU110" s="713"/>
      <c r="BV110" s="713"/>
      <c r="BW110" s="713"/>
      <c r="BX110" s="713"/>
      <c r="BY110" s="713"/>
      <c r="BZ110" s="713"/>
      <c r="CA110" s="713"/>
      <c r="CB110" s="713"/>
      <c r="CC110" s="713"/>
      <c r="CD110" s="713"/>
      <c r="CE110" s="713"/>
      <c r="CF110" s="713"/>
      <c r="CG110" s="713"/>
      <c r="CH110" s="713"/>
      <c r="CI110" s="713"/>
      <c r="CJ110" s="713"/>
      <c r="CK110" s="713"/>
      <c r="CL110" s="713"/>
      <c r="CM110" s="713"/>
      <c r="CN110" s="713"/>
      <c r="CO110" s="713"/>
      <c r="CP110" s="713"/>
      <c r="CQ110" s="713"/>
      <c r="CR110" s="713"/>
      <c r="CS110" s="713"/>
      <c r="CT110" s="713"/>
      <c r="CU110" s="694"/>
      <c r="CV110" s="713" t="s">
        <v>823</v>
      </c>
      <c r="CW110" s="713"/>
      <c r="CX110" s="713"/>
      <c r="CY110" s="713"/>
      <c r="CZ110" s="713"/>
      <c r="DA110" s="713"/>
      <c r="DB110" s="713"/>
      <c r="DC110" s="713"/>
      <c r="DD110" s="713"/>
      <c r="DE110" s="713"/>
      <c r="DF110" s="713"/>
      <c r="DG110" s="120"/>
      <c r="DH110" s="120"/>
      <c r="DI110" s="120"/>
      <c r="DJ110" s="116">
        <v>1</v>
      </c>
    </row>
    <row r="111" spans="1:114" ht="18" customHeight="1" x14ac:dyDescent="0.25">
      <c r="B111" s="713"/>
      <c r="C111" s="713"/>
      <c r="D111" s="713"/>
      <c r="E111" s="713"/>
      <c r="F111" s="713"/>
      <c r="G111" s="713"/>
      <c r="H111" s="713"/>
      <c r="I111" s="713"/>
      <c r="J111" s="713"/>
      <c r="K111" s="713"/>
      <c r="L111" s="713"/>
      <c r="M111" s="713"/>
      <c r="N111" s="713"/>
      <c r="O111" s="713"/>
      <c r="P111" s="713"/>
      <c r="Q111" s="713"/>
      <c r="R111" s="713"/>
      <c r="S111" s="713"/>
      <c r="T111" s="713"/>
      <c r="U111" s="713"/>
      <c r="V111" s="713"/>
      <c r="W111" s="702" t="s">
        <v>1790</v>
      </c>
      <c r="X111" s="702"/>
      <c r="Y111" s="713"/>
      <c r="Z111" s="713"/>
      <c r="AA111" s="713"/>
      <c r="AB111" s="748"/>
      <c r="AC111" s="713"/>
      <c r="AD111" s="713"/>
      <c r="AE111" s="748"/>
      <c r="AF111" s="713"/>
      <c r="AG111" s="713"/>
      <c r="AH111" s="748"/>
      <c r="AI111" s="713"/>
      <c r="AJ111" s="713"/>
      <c r="AK111" s="713"/>
      <c r="AL111" s="713"/>
      <c r="AM111" s="713"/>
      <c r="AN111" s="713"/>
      <c r="AO111" s="713"/>
      <c r="AP111" s="713"/>
      <c r="AQ111" s="713"/>
      <c r="AR111" s="713"/>
      <c r="AS111" s="713"/>
      <c r="AT111" s="713"/>
      <c r="AU111" s="713"/>
      <c r="AV111" s="713"/>
      <c r="AW111" s="713"/>
      <c r="AX111" s="713"/>
      <c r="AY111" s="713"/>
      <c r="AZ111" s="713"/>
      <c r="BA111" s="713"/>
      <c r="BB111" s="713"/>
      <c r="BC111" s="713"/>
      <c r="BD111" s="713"/>
      <c r="BE111" s="713"/>
      <c r="BF111" s="713"/>
      <c r="BG111" s="713"/>
      <c r="BH111" s="713"/>
      <c r="BI111" s="713"/>
      <c r="BJ111" s="701"/>
      <c r="BK111" s="701"/>
      <c r="BL111" s="694"/>
      <c r="BM111" s="702" t="s">
        <v>1791</v>
      </c>
      <c r="BN111" s="702"/>
      <c r="BO111" s="713"/>
      <c r="BP111" s="713"/>
      <c r="BQ111" s="713"/>
      <c r="BR111" s="713"/>
      <c r="BS111" s="713"/>
      <c r="BT111" s="713"/>
      <c r="BU111" s="713"/>
      <c r="BV111" s="713"/>
      <c r="BW111" s="713"/>
      <c r="BX111" s="713"/>
      <c r="BY111" s="713"/>
      <c r="BZ111" s="713"/>
      <c r="CA111" s="713"/>
      <c r="CB111" s="713"/>
      <c r="CC111" s="713"/>
      <c r="CD111" s="713"/>
      <c r="CE111" s="713"/>
      <c r="CF111" s="713"/>
      <c r="CG111" s="713"/>
      <c r="CH111" s="713"/>
      <c r="CI111" s="713"/>
      <c r="CJ111" s="713"/>
      <c r="CK111" s="713"/>
      <c r="CL111" s="713"/>
      <c r="CM111" s="713"/>
      <c r="CN111" s="713"/>
      <c r="CO111" s="713"/>
      <c r="CP111" s="713"/>
      <c r="CQ111" s="713"/>
      <c r="CR111" s="713"/>
      <c r="CS111" s="701"/>
      <c r="CT111" s="701"/>
      <c r="CU111" s="694"/>
      <c r="CV111" s="702" t="s">
        <v>1787</v>
      </c>
      <c r="CW111" s="702"/>
      <c r="CX111" s="713"/>
      <c r="CY111" s="713"/>
      <c r="CZ111" s="713"/>
      <c r="DA111" s="713"/>
      <c r="DB111" s="713"/>
      <c r="DC111" s="713"/>
      <c r="DD111" s="713"/>
      <c r="DE111" s="713"/>
      <c r="DF111" s="713"/>
      <c r="DJ111" s="116">
        <v>1</v>
      </c>
    </row>
    <row r="112" spans="1:114" ht="16.5" thickBot="1" x14ac:dyDescent="0.3">
      <c r="B112" s="713"/>
      <c r="C112" s="713"/>
      <c r="D112" s="713"/>
      <c r="E112" s="713"/>
      <c r="F112" s="713"/>
      <c r="G112" s="713"/>
      <c r="H112" s="713"/>
      <c r="I112" s="713"/>
      <c r="J112" s="713"/>
      <c r="K112" s="713"/>
      <c r="L112" s="713"/>
      <c r="M112" s="713"/>
      <c r="N112" s="713"/>
      <c r="O112" s="713"/>
      <c r="P112" s="713"/>
      <c r="Q112" s="713"/>
      <c r="R112" s="713"/>
      <c r="S112" s="713"/>
      <c r="T112" s="713"/>
      <c r="U112" s="713"/>
      <c r="V112" s="713"/>
      <c r="W112" s="713">
        <v>1</v>
      </c>
      <c r="X112" s="713">
        <v>1</v>
      </c>
      <c r="Y112" s="713"/>
      <c r="Z112" s="713"/>
      <c r="AA112" s="713"/>
      <c r="AB112" s="748"/>
      <c r="AC112" s="713"/>
      <c r="AD112" s="713"/>
      <c r="AE112" s="748"/>
      <c r="AF112" s="713"/>
      <c r="AG112" s="713"/>
      <c r="AH112" s="748"/>
      <c r="AI112" s="713"/>
      <c r="AJ112" s="713"/>
      <c r="AK112" s="713"/>
      <c r="AL112" s="713"/>
      <c r="AM112" s="713"/>
      <c r="AN112" s="713"/>
      <c r="AO112" s="713"/>
      <c r="AP112" s="713"/>
      <c r="AQ112" s="713"/>
      <c r="AR112" s="713"/>
      <c r="AS112" s="713"/>
      <c r="AT112" s="713"/>
      <c r="AU112" s="713"/>
      <c r="AV112" s="713"/>
      <c r="AW112" s="713"/>
      <c r="AX112" s="713"/>
      <c r="AY112" s="713"/>
      <c r="AZ112" s="713"/>
      <c r="BA112" s="713"/>
      <c r="BB112" s="713"/>
      <c r="BC112" s="713"/>
      <c r="BD112" s="713"/>
      <c r="BE112" s="713"/>
      <c r="BF112" s="713"/>
      <c r="BG112" s="713"/>
      <c r="BH112" s="713"/>
      <c r="BI112" s="713"/>
      <c r="BJ112" s="711"/>
      <c r="BK112" s="712"/>
      <c r="BL112" s="694"/>
      <c r="BM112" s="713" t="s">
        <v>823</v>
      </c>
      <c r="BN112" s="713"/>
      <c r="BO112" s="713"/>
      <c r="BP112" s="713"/>
      <c r="BQ112" s="713"/>
      <c r="BR112" s="713"/>
      <c r="BS112" s="713"/>
      <c r="BT112" s="713"/>
      <c r="BU112" s="713"/>
      <c r="BV112" s="713"/>
      <c r="BW112" s="713"/>
      <c r="BX112" s="713"/>
      <c r="BY112" s="713"/>
      <c r="BZ112" s="713"/>
      <c r="CA112" s="713"/>
      <c r="CB112" s="713"/>
      <c r="CC112" s="713"/>
      <c r="CD112" s="713"/>
      <c r="CE112" s="713"/>
      <c r="CF112" s="713"/>
      <c r="CG112" s="713"/>
      <c r="CH112" s="713"/>
      <c r="CI112" s="713"/>
      <c r="CJ112" s="713"/>
      <c r="CK112" s="713"/>
      <c r="CL112" s="713"/>
      <c r="CM112" s="713"/>
      <c r="CN112" s="713"/>
      <c r="CO112" s="713"/>
      <c r="CP112" s="713"/>
      <c r="CQ112" s="713"/>
      <c r="CR112" s="713"/>
      <c r="CS112" s="713"/>
      <c r="CT112" s="713"/>
      <c r="CU112" s="694"/>
      <c r="CV112" s="713" t="s">
        <v>823</v>
      </c>
      <c r="CW112" s="713"/>
      <c r="CX112" s="713"/>
      <c r="CY112" s="713"/>
      <c r="CZ112" s="713"/>
      <c r="DA112" s="713"/>
      <c r="DB112" s="713"/>
      <c r="DC112" s="713"/>
      <c r="DD112" s="713"/>
      <c r="DE112" s="713"/>
      <c r="DF112" s="713"/>
      <c r="DJ112" s="116">
        <v>1</v>
      </c>
    </row>
    <row r="113" spans="1:116" ht="15.75" customHeight="1" x14ac:dyDescent="0.25">
      <c r="B113" s="713"/>
      <c r="C113" s="713"/>
      <c r="D113" s="713"/>
      <c r="E113" s="713"/>
      <c r="F113" s="713"/>
      <c r="G113" s="713"/>
      <c r="H113" s="713"/>
      <c r="I113" s="713"/>
      <c r="J113" s="713"/>
      <c r="K113" s="713"/>
      <c r="L113" s="713"/>
      <c r="M113" s="713"/>
      <c r="N113" s="713"/>
      <c r="O113" s="713"/>
      <c r="P113" s="713"/>
      <c r="Q113" s="713"/>
      <c r="R113" s="713"/>
      <c r="S113" s="713"/>
      <c r="T113" s="713"/>
      <c r="U113" s="713"/>
      <c r="V113" s="713"/>
      <c r="W113" s="702" t="s">
        <v>1792</v>
      </c>
      <c r="X113" s="702"/>
      <c r="Y113" s="713"/>
      <c r="Z113" s="713"/>
      <c r="AA113" s="713"/>
      <c r="AB113" s="748"/>
      <c r="AC113" s="713"/>
      <c r="AD113" s="713"/>
      <c r="AE113" s="748"/>
      <c r="AF113" s="713"/>
      <c r="AG113" s="713"/>
      <c r="AH113" s="748"/>
      <c r="AI113" s="713"/>
      <c r="AJ113" s="713"/>
      <c r="AK113" s="713"/>
      <c r="AL113" s="713"/>
      <c r="AM113" s="713"/>
      <c r="AN113" s="713"/>
      <c r="AO113" s="713"/>
      <c r="AP113" s="713"/>
      <c r="AQ113" s="713"/>
      <c r="AR113" s="713"/>
      <c r="AS113" s="713"/>
      <c r="AT113" s="713"/>
      <c r="AU113" s="713"/>
      <c r="AV113" s="713"/>
      <c r="AW113" s="713"/>
      <c r="AX113" s="713"/>
      <c r="AY113" s="713"/>
      <c r="AZ113" s="713"/>
      <c r="BA113" s="713"/>
      <c r="BB113" s="713"/>
      <c r="BC113" s="713"/>
      <c r="BD113" s="713"/>
      <c r="BE113" s="713"/>
      <c r="BF113" s="713"/>
      <c r="BG113" s="713"/>
      <c r="BH113" s="713"/>
      <c r="BI113" s="713"/>
      <c r="BJ113" s="701"/>
      <c r="BK113" s="701"/>
      <c r="BL113" s="694"/>
      <c r="BM113" s="702" t="s">
        <v>1793</v>
      </c>
      <c r="BN113" s="702"/>
      <c r="BO113" s="713"/>
      <c r="BP113" s="713"/>
      <c r="BQ113" s="713"/>
      <c r="BR113" s="713"/>
      <c r="BS113" s="713"/>
      <c r="BT113" s="713"/>
      <c r="BU113" s="713"/>
      <c r="BV113" s="713"/>
      <c r="BW113" s="713"/>
      <c r="BX113" s="713"/>
      <c r="BY113" s="713"/>
      <c r="BZ113" s="713"/>
      <c r="CA113" s="713"/>
      <c r="CB113" s="713"/>
      <c r="CC113" s="713"/>
      <c r="CD113" s="713"/>
      <c r="CE113" s="713"/>
      <c r="CF113" s="713"/>
      <c r="CG113" s="713"/>
      <c r="CH113" s="713"/>
      <c r="CI113" s="713"/>
      <c r="CJ113" s="713"/>
      <c r="CK113" s="713"/>
      <c r="CL113" s="713"/>
      <c r="CM113" s="713"/>
      <c r="CN113" s="713"/>
      <c r="CO113" s="713"/>
      <c r="CP113" s="713"/>
      <c r="CQ113" s="713"/>
      <c r="CR113" s="713"/>
      <c r="CS113" s="701"/>
      <c r="CT113" s="701"/>
      <c r="CU113" s="694"/>
      <c r="CV113" s="702" t="s">
        <v>1794</v>
      </c>
      <c r="CW113" s="702"/>
      <c r="CX113" s="713"/>
      <c r="CY113" s="713"/>
      <c r="CZ113" s="713"/>
      <c r="DA113" s="713"/>
      <c r="DB113" s="713"/>
      <c r="DC113" s="713"/>
      <c r="DD113" s="713"/>
      <c r="DE113" s="713"/>
      <c r="DF113" s="713"/>
      <c r="DJ113" s="116">
        <v>1</v>
      </c>
    </row>
    <row r="114" spans="1:116" ht="16.5" thickBot="1" x14ac:dyDescent="0.3">
      <c r="B114" s="713"/>
      <c r="C114" s="713"/>
      <c r="D114" s="713"/>
      <c r="E114" s="713"/>
      <c r="F114" s="713"/>
      <c r="G114" s="713"/>
      <c r="H114" s="713"/>
      <c r="I114" s="713"/>
      <c r="J114" s="713"/>
      <c r="K114" s="713"/>
      <c r="L114" s="713"/>
      <c r="M114" s="713"/>
      <c r="N114" s="713"/>
      <c r="O114" s="713"/>
      <c r="P114" s="713"/>
      <c r="Q114" s="713"/>
      <c r="R114" s="713"/>
      <c r="S114" s="713"/>
      <c r="T114" s="713"/>
      <c r="U114" s="713"/>
      <c r="V114" s="713"/>
      <c r="W114" s="713"/>
      <c r="X114" s="713"/>
      <c r="Y114" s="713"/>
      <c r="Z114" s="713"/>
      <c r="AA114" s="713"/>
      <c r="AB114" s="748"/>
      <c r="AC114" s="713"/>
      <c r="AD114" s="713"/>
      <c r="AE114" s="748"/>
      <c r="AF114" s="713"/>
      <c r="AG114" s="713"/>
      <c r="AH114" s="748"/>
      <c r="AI114" s="713"/>
      <c r="AJ114" s="713"/>
      <c r="AK114" s="713"/>
      <c r="AL114" s="713"/>
      <c r="AM114" s="713"/>
      <c r="AN114" s="713"/>
      <c r="AO114" s="713"/>
      <c r="AP114" s="713"/>
      <c r="AQ114" s="713"/>
      <c r="AR114" s="713"/>
      <c r="AS114" s="713"/>
      <c r="AT114" s="713"/>
      <c r="AU114" s="713"/>
      <c r="AV114" s="713"/>
      <c r="AW114" s="713"/>
      <c r="AX114" s="713"/>
      <c r="AY114" s="713"/>
      <c r="AZ114" s="713"/>
      <c r="BA114" s="713"/>
      <c r="BB114" s="713"/>
      <c r="BC114" s="713"/>
      <c r="BD114" s="713"/>
      <c r="BE114" s="713"/>
      <c r="BF114" s="713"/>
      <c r="BG114" s="713"/>
      <c r="BH114" s="713"/>
      <c r="BI114" s="713"/>
      <c r="BJ114" s="711"/>
      <c r="BK114" s="712"/>
      <c r="BL114" s="694"/>
      <c r="BM114" s="713" t="s">
        <v>823</v>
      </c>
      <c r="BN114" s="713"/>
      <c r="BO114" s="713"/>
      <c r="BP114" s="713"/>
      <c r="BQ114" s="713"/>
      <c r="BR114" s="713"/>
      <c r="BS114" s="713"/>
      <c r="BT114" s="713"/>
      <c r="BU114" s="713"/>
      <c r="BV114" s="713"/>
      <c r="BW114" s="713"/>
      <c r="BX114" s="713"/>
      <c r="BY114" s="713"/>
      <c r="BZ114" s="713"/>
      <c r="CA114" s="713"/>
      <c r="CB114" s="713"/>
      <c r="CC114" s="713"/>
      <c r="CD114" s="713"/>
      <c r="CE114" s="713"/>
      <c r="CF114" s="713"/>
      <c r="CG114" s="713"/>
      <c r="CH114" s="713"/>
      <c r="CI114" s="713"/>
      <c r="CJ114" s="713"/>
      <c r="CK114" s="713"/>
      <c r="CL114" s="713"/>
      <c r="CM114" s="713"/>
      <c r="CN114" s="713"/>
      <c r="CO114" s="713"/>
      <c r="CP114" s="713"/>
      <c r="CQ114" s="713"/>
      <c r="CR114" s="713"/>
      <c r="CS114" s="713"/>
      <c r="CT114" s="713"/>
      <c r="CU114" s="694"/>
      <c r="CV114" s="713" t="s">
        <v>823</v>
      </c>
      <c r="CW114" s="713"/>
      <c r="CX114" s="713"/>
      <c r="CY114" s="713"/>
      <c r="CZ114" s="713"/>
      <c r="DA114" s="713"/>
      <c r="DB114" s="713"/>
      <c r="DC114" s="713"/>
      <c r="DD114" s="713"/>
      <c r="DE114" s="713"/>
      <c r="DF114" s="713"/>
      <c r="DJ114" s="116">
        <v>1</v>
      </c>
    </row>
    <row r="115" spans="1:116" ht="15.75" customHeight="1" x14ac:dyDescent="0.25">
      <c r="B115" s="713"/>
      <c r="C115" s="713"/>
      <c r="D115" s="713"/>
      <c r="E115" s="713"/>
      <c r="F115" s="713"/>
      <c r="G115" s="713"/>
      <c r="H115" s="713"/>
      <c r="I115" s="713"/>
      <c r="J115" s="713"/>
      <c r="K115" s="713"/>
      <c r="L115" s="713"/>
      <c r="M115" s="713"/>
      <c r="N115" s="713"/>
      <c r="O115" s="713"/>
      <c r="P115" s="713"/>
      <c r="Q115" s="713"/>
      <c r="R115" s="713"/>
      <c r="S115" s="713"/>
      <c r="T115" s="713"/>
      <c r="U115" s="713"/>
      <c r="V115" s="713"/>
      <c r="W115" s="702"/>
      <c r="X115" s="702"/>
      <c r="Y115" s="713"/>
      <c r="Z115" s="713"/>
      <c r="AA115" s="713"/>
      <c r="AB115" s="748"/>
      <c r="AC115" s="713"/>
      <c r="AD115" s="713"/>
      <c r="AE115" s="748"/>
      <c r="AF115" s="713"/>
      <c r="AG115" s="713"/>
      <c r="AH115" s="748"/>
      <c r="AI115" s="713"/>
      <c r="AJ115" s="713"/>
      <c r="AK115" s="713"/>
      <c r="AL115" s="713"/>
      <c r="AM115" s="713"/>
      <c r="AN115" s="713"/>
      <c r="AO115" s="713"/>
      <c r="AP115" s="713"/>
      <c r="AQ115" s="713"/>
      <c r="AR115" s="713"/>
      <c r="AS115" s="713"/>
      <c r="AT115" s="713"/>
      <c r="AU115" s="713"/>
      <c r="AV115" s="713"/>
      <c r="AW115" s="713"/>
      <c r="AX115" s="713"/>
      <c r="AY115" s="713"/>
      <c r="AZ115" s="713"/>
      <c r="BA115" s="713"/>
      <c r="BB115" s="713"/>
      <c r="BC115" s="713"/>
      <c r="BD115" s="713"/>
      <c r="BE115" s="713"/>
      <c r="BF115" s="713"/>
      <c r="BG115" s="713"/>
      <c r="BH115" s="713"/>
      <c r="BI115" s="713"/>
      <c r="BJ115" s="701"/>
      <c r="BK115" s="701"/>
      <c r="BL115" s="694"/>
      <c r="BM115" s="702" t="s">
        <v>1795</v>
      </c>
      <c r="BN115" s="702"/>
      <c r="BO115" s="713"/>
      <c r="BP115" s="713"/>
      <c r="BQ115" s="713"/>
      <c r="BR115" s="713"/>
      <c r="BS115" s="713"/>
      <c r="BT115" s="713"/>
      <c r="BU115" s="713"/>
      <c r="BV115" s="713"/>
      <c r="BW115" s="713"/>
      <c r="BX115" s="713"/>
      <c r="BY115" s="713"/>
      <c r="BZ115" s="713"/>
      <c r="CA115" s="713"/>
      <c r="CB115" s="713"/>
      <c r="CC115" s="713"/>
      <c r="CD115" s="713"/>
      <c r="CE115" s="713"/>
      <c r="CF115" s="713"/>
      <c r="CG115" s="713"/>
      <c r="CH115" s="713"/>
      <c r="CI115" s="713"/>
      <c r="CJ115" s="713"/>
      <c r="CK115" s="713"/>
      <c r="CL115" s="713"/>
      <c r="CM115" s="713"/>
      <c r="CN115" s="713"/>
      <c r="CO115" s="713"/>
      <c r="CP115" s="713"/>
      <c r="CQ115" s="713"/>
      <c r="CR115" s="713"/>
      <c r="CS115" s="701"/>
      <c r="CT115" s="701"/>
      <c r="CU115" s="694"/>
      <c r="CV115" s="702" t="s">
        <v>1796</v>
      </c>
      <c r="CW115" s="702"/>
      <c r="CX115" s="713"/>
      <c r="CY115" s="713"/>
      <c r="CZ115" s="713"/>
      <c r="DA115" s="713"/>
      <c r="DB115" s="713"/>
      <c r="DC115" s="713"/>
      <c r="DD115" s="713"/>
      <c r="DE115" s="713"/>
      <c r="DF115" s="713"/>
      <c r="DJ115" s="116">
        <v>1</v>
      </c>
    </row>
    <row r="116" spans="1:116" ht="16.5" thickBot="1" x14ac:dyDescent="0.3">
      <c r="B116" s="713"/>
      <c r="C116" s="713"/>
      <c r="D116" s="713"/>
      <c r="E116" s="713"/>
      <c r="F116" s="713"/>
      <c r="G116" s="713"/>
      <c r="H116" s="713"/>
      <c r="I116" s="713"/>
      <c r="J116" s="713"/>
      <c r="K116" s="713"/>
      <c r="L116" s="713"/>
      <c r="M116" s="713"/>
      <c r="N116" s="713"/>
      <c r="O116" s="713"/>
      <c r="P116" s="713"/>
      <c r="Q116" s="713"/>
      <c r="R116" s="713"/>
      <c r="S116" s="713"/>
      <c r="T116" s="713"/>
      <c r="U116" s="713"/>
      <c r="V116" s="713"/>
      <c r="W116" s="713"/>
      <c r="X116" s="713"/>
      <c r="Y116" s="713"/>
      <c r="Z116" s="713"/>
      <c r="AA116" s="713"/>
      <c r="AB116" s="713"/>
      <c r="AC116" s="713"/>
      <c r="AD116" s="713"/>
      <c r="AE116" s="713"/>
      <c r="AF116" s="713"/>
      <c r="AG116" s="713"/>
      <c r="AH116" s="713"/>
      <c r="AI116" s="713"/>
      <c r="AJ116" s="713"/>
      <c r="AK116" s="713"/>
      <c r="AL116" s="713"/>
      <c r="AM116" s="713"/>
      <c r="AN116" s="713"/>
      <c r="AO116" s="713"/>
      <c r="AP116" s="713"/>
      <c r="AQ116" s="713"/>
      <c r="AR116" s="713"/>
      <c r="AS116" s="713"/>
      <c r="AT116" s="713"/>
      <c r="AU116" s="713"/>
      <c r="AV116" s="713"/>
      <c r="AW116" s="713"/>
      <c r="AX116" s="713"/>
      <c r="AY116" s="713"/>
      <c r="AZ116" s="713"/>
      <c r="BA116" s="713"/>
      <c r="BB116" s="713"/>
      <c r="BC116" s="713"/>
      <c r="BD116" s="713"/>
      <c r="BE116" s="713"/>
      <c r="BF116" s="713"/>
      <c r="BG116" s="713"/>
      <c r="BH116" s="713"/>
      <c r="BI116" s="713"/>
      <c r="BJ116" s="711"/>
      <c r="BK116" s="712"/>
      <c r="BL116" s="694"/>
      <c r="BM116" s="713"/>
      <c r="BN116" s="713"/>
      <c r="BO116" s="713"/>
      <c r="BP116" s="713"/>
      <c r="BQ116" s="713"/>
      <c r="BR116" s="713"/>
      <c r="BS116" s="713"/>
      <c r="BT116" s="713"/>
      <c r="BU116" s="713"/>
      <c r="BV116" s="713"/>
      <c r="BW116" s="713"/>
      <c r="BX116" s="713"/>
      <c r="BY116" s="713"/>
      <c r="BZ116" s="713"/>
      <c r="CA116" s="713"/>
      <c r="CB116" s="713"/>
      <c r="CC116" s="713"/>
      <c r="CD116" s="713"/>
      <c r="CE116" s="713"/>
      <c r="CF116" s="713"/>
      <c r="CG116" s="713"/>
      <c r="CH116" s="713"/>
      <c r="CI116" s="713"/>
      <c r="CJ116" s="713"/>
      <c r="CK116" s="713"/>
      <c r="CL116" s="713"/>
      <c r="CM116" s="713"/>
      <c r="CN116" s="713"/>
      <c r="CO116" s="713"/>
      <c r="CP116" s="713"/>
      <c r="CQ116" s="713"/>
      <c r="CR116" s="713"/>
      <c r="CS116" s="713"/>
      <c r="CT116" s="713"/>
      <c r="CU116" s="694"/>
      <c r="CV116" s="713"/>
      <c r="CW116" s="713"/>
      <c r="CX116" s="713"/>
      <c r="CY116" s="713"/>
      <c r="CZ116" s="713"/>
      <c r="DA116" s="713"/>
      <c r="DB116" s="713"/>
      <c r="DC116" s="713"/>
      <c r="DD116" s="713"/>
      <c r="DE116" s="713"/>
      <c r="DF116" s="713"/>
      <c r="DJ116" s="116">
        <v>1</v>
      </c>
    </row>
    <row r="117" spans="1:116" ht="16.5" thickBot="1" x14ac:dyDescent="0.3">
      <c r="B117" s="713"/>
      <c r="C117" s="713"/>
      <c r="D117" s="713"/>
      <c r="E117" s="713"/>
      <c r="F117" s="713"/>
      <c r="G117" s="713"/>
      <c r="H117" s="713"/>
      <c r="I117" s="713"/>
      <c r="J117" s="713"/>
      <c r="K117" s="713"/>
      <c r="L117" s="713"/>
      <c r="M117" s="713"/>
      <c r="N117" s="713"/>
      <c r="O117" s="713"/>
      <c r="P117" s="713"/>
      <c r="Q117" s="713"/>
      <c r="R117" s="713"/>
      <c r="S117" s="713"/>
      <c r="T117" s="713"/>
      <c r="U117" s="713"/>
      <c r="V117" s="713"/>
      <c r="W117" s="713"/>
      <c r="X117" s="713"/>
      <c r="Y117" s="713"/>
      <c r="Z117" s="713"/>
      <c r="AA117" s="713"/>
      <c r="AB117" s="713"/>
      <c r="AC117" s="713"/>
      <c r="AD117" s="713"/>
      <c r="AE117" s="713"/>
      <c r="AF117" s="713"/>
      <c r="AG117" s="713"/>
      <c r="AH117" s="713"/>
      <c r="AI117" s="713"/>
      <c r="AJ117" s="713"/>
      <c r="AK117" s="713"/>
      <c r="AL117" s="713"/>
      <c r="AM117" s="713"/>
      <c r="AN117" s="713"/>
      <c r="AO117" s="713"/>
      <c r="AP117" s="713"/>
      <c r="AQ117" s="713"/>
      <c r="AR117" s="713"/>
      <c r="AS117" s="713"/>
      <c r="AT117" s="713"/>
      <c r="AU117" s="713"/>
      <c r="AV117" s="713"/>
      <c r="AW117" s="713"/>
      <c r="AX117" s="713"/>
      <c r="AY117" s="713"/>
      <c r="AZ117" s="713"/>
      <c r="BA117" s="713"/>
      <c r="BB117" s="713"/>
      <c r="BC117" s="713"/>
      <c r="BD117" s="713"/>
      <c r="BE117" s="713"/>
      <c r="BF117" s="713"/>
      <c r="BG117" s="713"/>
      <c r="BH117" s="713"/>
      <c r="BI117" s="713"/>
      <c r="BJ117" s="713"/>
      <c r="BK117" s="713"/>
      <c r="BL117" s="713"/>
      <c r="BM117" s="713"/>
      <c r="BN117" s="713"/>
      <c r="BO117" s="713"/>
      <c r="BP117" s="713"/>
      <c r="BQ117" s="713"/>
      <c r="BR117" s="713"/>
      <c r="BS117" s="713"/>
      <c r="BT117" s="713"/>
      <c r="BU117" s="713"/>
      <c r="BV117" s="713"/>
      <c r="BW117" s="713"/>
      <c r="BX117" s="713"/>
      <c r="BY117" s="713"/>
      <c r="BZ117" s="713"/>
      <c r="CA117" s="713"/>
      <c r="CB117" s="713"/>
      <c r="CC117" s="713"/>
      <c r="CD117" s="713"/>
      <c r="CE117" s="713"/>
      <c r="CF117" s="713"/>
      <c r="CG117" s="713"/>
      <c r="CH117" s="713"/>
      <c r="CI117" s="713"/>
      <c r="CJ117" s="713"/>
      <c r="CK117" s="713"/>
      <c r="CL117" s="713"/>
      <c r="CM117" s="713"/>
      <c r="CN117" s="713"/>
      <c r="CO117" s="713"/>
      <c r="CP117" s="713"/>
      <c r="CQ117" s="713"/>
      <c r="CR117" s="713"/>
      <c r="CS117" s="701"/>
      <c r="CT117" s="701"/>
      <c r="CU117" s="694"/>
      <c r="CV117" s="702"/>
      <c r="CW117" s="702"/>
      <c r="CX117" s="713"/>
      <c r="CY117" s="713"/>
      <c r="CZ117" s="713"/>
      <c r="DA117" s="713"/>
      <c r="DB117" s="713"/>
      <c r="DC117" s="713"/>
      <c r="DD117" s="713"/>
      <c r="DE117" s="713"/>
      <c r="DF117" s="713"/>
      <c r="DJ117" s="116">
        <v>1</v>
      </c>
    </row>
    <row r="118" spans="1:116" ht="15" customHeight="1" thickBot="1" x14ac:dyDescent="0.3">
      <c r="B118" s="713"/>
      <c r="C118" s="713"/>
      <c r="D118" s="713"/>
      <c r="E118" s="713"/>
      <c r="F118" s="713"/>
      <c r="G118" s="713"/>
      <c r="H118" s="713"/>
      <c r="I118" s="713"/>
      <c r="J118" s="713"/>
      <c r="K118" s="713"/>
      <c r="L118" s="713"/>
      <c r="M118" s="713"/>
      <c r="N118" s="713"/>
      <c r="O118" s="713"/>
      <c r="P118" s="713"/>
      <c r="Q118" s="713"/>
      <c r="R118" s="713"/>
      <c r="S118" s="713"/>
      <c r="T118" s="713"/>
      <c r="U118" s="713"/>
      <c r="V118" s="713"/>
      <c r="W118" s="713"/>
      <c r="X118" s="713"/>
      <c r="Y118" s="713"/>
      <c r="Z118" s="713"/>
      <c r="AA118" s="713"/>
      <c r="AB118" s="748"/>
      <c r="AC118" s="713"/>
      <c r="AD118" s="713"/>
      <c r="AE118" s="748"/>
      <c r="AF118" s="713"/>
      <c r="AG118" s="713"/>
      <c r="AH118" s="748"/>
      <c r="AI118" s="713"/>
      <c r="AJ118" s="713"/>
      <c r="AK118" s="713"/>
      <c r="AL118" s="713"/>
      <c r="AM118" s="713"/>
      <c r="AN118" s="713"/>
      <c r="AO118" s="713"/>
      <c r="AP118" s="713"/>
      <c r="AQ118" s="713"/>
      <c r="AR118" s="713"/>
      <c r="AS118" s="713"/>
      <c r="AT118" s="713"/>
      <c r="AU118" s="713"/>
      <c r="AV118" s="713"/>
      <c r="AW118" s="713"/>
      <c r="AX118" s="713"/>
      <c r="AY118" s="713"/>
      <c r="AZ118" s="713"/>
      <c r="BA118" s="713"/>
      <c r="BB118" s="713"/>
      <c r="BC118" s="713"/>
      <c r="BD118" s="713"/>
      <c r="BE118" s="713"/>
      <c r="BF118" s="713"/>
      <c r="BG118" s="713"/>
      <c r="BH118" s="713"/>
      <c r="BI118" s="713"/>
      <c r="BJ118" s="701"/>
      <c r="BK118" s="701"/>
      <c r="BL118" s="694"/>
      <c r="BM118" s="702"/>
      <c r="BN118" s="702"/>
      <c r="BO118" s="713"/>
      <c r="BP118" s="713"/>
      <c r="BQ118" s="713"/>
      <c r="BR118" s="713"/>
      <c r="BS118" s="713"/>
      <c r="BT118" s="713"/>
      <c r="BU118" s="713"/>
      <c r="BV118" s="713"/>
      <c r="BW118" s="713"/>
      <c r="BX118" s="713"/>
      <c r="BY118" s="713"/>
      <c r="BZ118" s="713"/>
      <c r="CA118" s="713"/>
      <c r="CB118" s="713"/>
      <c r="CC118" s="713"/>
      <c r="CD118" s="713"/>
      <c r="CE118" s="713"/>
      <c r="CF118" s="713"/>
      <c r="CG118" s="713"/>
      <c r="CH118" s="713"/>
      <c r="CI118" s="713"/>
      <c r="CJ118" s="713"/>
      <c r="CK118" s="713"/>
      <c r="CL118" s="713"/>
      <c r="CM118" s="713"/>
      <c r="CN118" s="713"/>
      <c r="CO118" s="713"/>
      <c r="CP118" s="713"/>
      <c r="CQ118" s="713"/>
      <c r="CR118" s="713"/>
      <c r="CS118" s="713"/>
      <c r="CT118" s="713"/>
      <c r="CU118" s="694"/>
      <c r="CV118" s="713"/>
      <c r="CW118" s="713"/>
      <c r="CX118" s="713"/>
      <c r="CY118" s="713"/>
      <c r="CZ118" s="713"/>
      <c r="DA118" s="713"/>
      <c r="DB118" s="713"/>
      <c r="DC118" s="713"/>
      <c r="DD118" s="713"/>
      <c r="DE118" s="713"/>
      <c r="DF118" s="713"/>
      <c r="DJ118" s="116">
        <v>1</v>
      </c>
    </row>
    <row r="119" spans="1:116" ht="15" customHeight="1" x14ac:dyDescent="0.25">
      <c r="B119" s="713"/>
      <c r="C119" s="713"/>
      <c r="D119" s="713"/>
      <c r="E119" s="713"/>
      <c r="F119" s="713"/>
      <c r="G119" s="713"/>
      <c r="H119" s="713"/>
      <c r="I119" s="713"/>
      <c r="J119" s="713"/>
      <c r="K119" s="713"/>
      <c r="L119" s="713"/>
      <c r="M119" s="713"/>
      <c r="N119" s="713"/>
      <c r="O119" s="713"/>
      <c r="P119" s="713"/>
      <c r="Q119" s="713"/>
      <c r="R119" s="713"/>
      <c r="S119" s="713"/>
      <c r="T119" s="713"/>
      <c r="U119" s="713"/>
      <c r="V119" s="713"/>
      <c r="W119" s="713"/>
      <c r="X119" s="713"/>
      <c r="Y119" s="713"/>
      <c r="Z119" s="713"/>
      <c r="AA119" s="713"/>
      <c r="AB119" s="748"/>
      <c r="AC119" s="713"/>
      <c r="AD119" s="713"/>
      <c r="AE119" s="748"/>
      <c r="AF119" s="713"/>
      <c r="AG119" s="713"/>
      <c r="AH119" s="748"/>
      <c r="AI119" s="713"/>
      <c r="AJ119" s="713"/>
      <c r="AK119" s="713"/>
      <c r="AL119" s="713"/>
      <c r="AM119" s="713"/>
      <c r="AN119" s="713"/>
      <c r="AO119" s="713"/>
      <c r="AP119" s="713"/>
      <c r="AQ119" s="713"/>
      <c r="AR119" s="713"/>
      <c r="AS119" s="713"/>
      <c r="AT119" s="713"/>
      <c r="AU119" s="713"/>
      <c r="AV119" s="713"/>
      <c r="AW119" s="713"/>
      <c r="AX119" s="713"/>
      <c r="AY119" s="713"/>
      <c r="AZ119" s="713"/>
      <c r="BA119" s="713"/>
      <c r="BB119" s="713"/>
      <c r="BC119" s="713"/>
      <c r="BD119" s="713"/>
      <c r="BE119" s="713"/>
      <c r="BF119" s="713"/>
      <c r="BG119" s="713"/>
      <c r="BH119" s="713"/>
      <c r="BI119" s="713"/>
      <c r="BJ119" s="711"/>
      <c r="BK119" s="712"/>
      <c r="BL119" s="694"/>
      <c r="BM119" s="713"/>
      <c r="BN119" s="713"/>
      <c r="BO119" s="713"/>
      <c r="BP119" s="713"/>
      <c r="BQ119" s="713"/>
      <c r="BR119" s="713"/>
      <c r="BS119" s="713"/>
      <c r="BT119" s="713"/>
      <c r="BU119" s="713"/>
      <c r="BV119" s="713"/>
      <c r="BW119" s="713"/>
      <c r="BX119" s="713"/>
      <c r="BY119" s="713"/>
      <c r="BZ119" s="713"/>
      <c r="CA119" s="713"/>
      <c r="CB119" s="713"/>
      <c r="CC119" s="713"/>
      <c r="CD119" s="713"/>
      <c r="CE119" s="713"/>
      <c r="CF119" s="713"/>
      <c r="CG119" s="713"/>
      <c r="CH119" s="713"/>
      <c r="CI119" s="713"/>
      <c r="CJ119" s="713"/>
      <c r="CK119" s="713"/>
      <c r="CL119" s="713"/>
      <c r="CM119" s="713"/>
      <c r="CN119" s="713"/>
      <c r="CO119" s="713"/>
      <c r="CP119" s="713"/>
      <c r="CQ119" s="713"/>
      <c r="CR119" s="713"/>
      <c r="CS119" s="701"/>
      <c r="CT119" s="701"/>
      <c r="CU119" s="694"/>
      <c r="CV119" s="702"/>
      <c r="CW119" s="702"/>
      <c r="CX119" s="713"/>
      <c r="CY119" s="713"/>
      <c r="CZ119" s="713"/>
      <c r="DA119" s="713"/>
      <c r="DB119" s="713"/>
      <c r="DC119" s="713"/>
      <c r="DD119" s="713"/>
      <c r="DE119" s="713"/>
      <c r="DF119" s="713"/>
      <c r="DJ119" s="116">
        <v>1</v>
      </c>
    </row>
    <row r="120" spans="1:116" ht="15.75" x14ac:dyDescent="0.25">
      <c r="B120" s="713"/>
      <c r="C120" s="713"/>
      <c r="D120" s="713"/>
      <c r="E120" s="713"/>
      <c r="F120" s="713"/>
      <c r="G120" s="713"/>
      <c r="H120" s="713"/>
      <c r="I120" s="713"/>
      <c r="J120" s="713"/>
      <c r="K120" s="713"/>
      <c r="L120" s="713"/>
      <c r="M120" s="713"/>
      <c r="N120" s="713"/>
      <c r="O120" s="713"/>
      <c r="P120" s="713"/>
      <c r="Q120" s="713"/>
      <c r="R120" s="713"/>
      <c r="S120" s="713"/>
      <c r="T120" s="713"/>
      <c r="U120" s="713"/>
      <c r="V120" s="713"/>
      <c r="W120" s="713"/>
      <c r="X120" s="713"/>
      <c r="Y120" s="713"/>
      <c r="Z120" s="713"/>
      <c r="AA120" s="713"/>
      <c r="AB120" s="748"/>
      <c r="AC120" s="713"/>
      <c r="AD120" s="713"/>
      <c r="AE120" s="748"/>
      <c r="AF120" s="713"/>
      <c r="AG120" s="713"/>
      <c r="AH120" s="748"/>
      <c r="AI120" s="713"/>
      <c r="AJ120" s="713"/>
      <c r="AK120" s="713"/>
      <c r="AL120" s="713"/>
      <c r="AM120" s="713"/>
      <c r="AN120" s="713"/>
      <c r="AO120" s="713"/>
      <c r="AP120" s="713"/>
      <c r="AQ120" s="713"/>
      <c r="AR120" s="713"/>
      <c r="AS120" s="713"/>
      <c r="AT120" s="713"/>
      <c r="AU120" s="713"/>
      <c r="AV120" s="713"/>
      <c r="AW120" s="713"/>
      <c r="AX120" s="713"/>
      <c r="AY120" s="713"/>
      <c r="AZ120" s="713"/>
      <c r="BA120" s="713"/>
      <c r="BB120" s="713"/>
      <c r="BC120" s="713"/>
      <c r="BD120" s="713"/>
      <c r="BE120" s="713"/>
      <c r="BF120" s="713"/>
      <c r="BG120" s="713"/>
      <c r="BH120" s="713"/>
      <c r="BI120" s="713"/>
      <c r="BJ120" s="713"/>
      <c r="BK120" s="713"/>
      <c r="BL120" s="713"/>
      <c r="BM120" s="713"/>
      <c r="BN120" s="713"/>
      <c r="BO120" s="713"/>
      <c r="BP120" s="713"/>
      <c r="BQ120" s="713"/>
      <c r="BR120" s="713"/>
      <c r="BS120" s="713"/>
      <c r="BT120" s="713"/>
      <c r="BU120" s="713"/>
      <c r="BV120" s="713"/>
      <c r="BW120" s="713"/>
      <c r="BX120" s="713"/>
      <c r="BY120" s="713"/>
      <c r="BZ120" s="713"/>
      <c r="CA120" s="713"/>
      <c r="CB120" s="713"/>
      <c r="CC120" s="713"/>
      <c r="CD120" s="713"/>
      <c r="CE120" s="713"/>
      <c r="CF120" s="713"/>
      <c r="CG120" s="713"/>
      <c r="CH120" s="713"/>
      <c r="CI120" s="713"/>
      <c r="CJ120" s="713"/>
      <c r="CK120" s="713"/>
      <c r="CL120" s="713"/>
      <c r="CM120" s="713"/>
      <c r="CN120" s="713"/>
      <c r="CO120" s="713"/>
      <c r="CP120" s="713"/>
      <c r="CQ120" s="713"/>
      <c r="CR120" s="713"/>
      <c r="CS120" s="713"/>
      <c r="CT120" s="713"/>
      <c r="CU120" s="713"/>
      <c r="CV120" s="713"/>
      <c r="CW120" s="713"/>
      <c r="CX120" s="713"/>
      <c r="CY120" s="713"/>
      <c r="CZ120" s="713"/>
      <c r="DA120" s="713"/>
      <c r="DB120" s="713"/>
      <c r="DC120" s="713"/>
      <c r="DD120" s="713"/>
      <c r="DE120" s="713"/>
      <c r="DF120" s="713"/>
      <c r="DJ120" s="116">
        <v>1</v>
      </c>
    </row>
    <row r="121" spans="1:116" ht="15.75" x14ac:dyDescent="0.25">
      <c r="B121" s="713"/>
      <c r="C121" s="713"/>
      <c r="D121" s="713"/>
      <c r="E121" s="713"/>
      <c r="F121" s="713"/>
      <c r="G121" s="713"/>
      <c r="H121" s="713"/>
      <c r="I121" s="713"/>
      <c r="J121" s="713"/>
      <c r="K121" s="713"/>
      <c r="L121" s="713"/>
      <c r="M121" s="713"/>
      <c r="N121" s="713"/>
      <c r="O121" s="713"/>
      <c r="P121" s="713"/>
      <c r="Q121" s="713"/>
      <c r="R121" s="713"/>
      <c r="S121" s="713"/>
      <c r="T121" s="713"/>
      <c r="U121" s="713"/>
      <c r="V121" s="713"/>
      <c r="W121" s="713"/>
      <c r="X121" s="713"/>
      <c r="Y121" s="713"/>
      <c r="Z121" s="713"/>
      <c r="AA121" s="713"/>
      <c r="AB121" s="748"/>
      <c r="AC121" s="713"/>
      <c r="AD121" s="713"/>
      <c r="AE121" s="748"/>
      <c r="AF121" s="713"/>
      <c r="AG121" s="713"/>
      <c r="AH121" s="748"/>
      <c r="AI121" s="713"/>
      <c r="AJ121" s="713"/>
      <c r="AK121" s="713"/>
      <c r="AL121" s="713"/>
      <c r="AM121" s="713"/>
      <c r="AN121" s="713"/>
      <c r="AO121" s="713"/>
      <c r="AP121" s="713"/>
      <c r="AQ121" s="713"/>
      <c r="AR121" s="713"/>
      <c r="AS121" s="713"/>
      <c r="AT121" s="713"/>
      <c r="AU121" s="713"/>
      <c r="AV121" s="713"/>
      <c r="AW121" s="713"/>
      <c r="AX121" s="713"/>
      <c r="AY121" s="713"/>
      <c r="AZ121" s="713"/>
      <c r="BA121" s="713"/>
      <c r="BB121" s="713"/>
      <c r="BC121" s="713"/>
      <c r="BD121" s="713"/>
      <c r="BE121" s="713"/>
      <c r="BF121" s="713"/>
      <c r="BG121" s="713"/>
      <c r="BH121" s="713"/>
      <c r="BI121" s="713"/>
      <c r="BJ121" s="713"/>
      <c r="BK121" s="713"/>
      <c r="BL121" s="713"/>
      <c r="BM121" s="713"/>
      <c r="BN121" s="713"/>
      <c r="BO121" s="713"/>
      <c r="BP121" s="713"/>
      <c r="BQ121" s="713"/>
      <c r="BR121" s="713"/>
      <c r="BS121" s="713"/>
      <c r="BT121" s="713"/>
      <c r="BU121" s="713"/>
      <c r="BV121" s="713"/>
      <c r="BW121" s="713"/>
      <c r="BX121" s="713"/>
      <c r="BY121" s="713"/>
      <c r="BZ121" s="713"/>
      <c r="CA121" s="713"/>
      <c r="CB121" s="713"/>
      <c r="CC121" s="713"/>
      <c r="CD121" s="713"/>
      <c r="CE121" s="713"/>
      <c r="CF121" s="713"/>
      <c r="CG121" s="713"/>
      <c r="CH121" s="713"/>
      <c r="CI121" s="713"/>
      <c r="CJ121" s="713"/>
      <c r="CK121" s="713"/>
      <c r="CL121" s="713"/>
      <c r="CM121" s="713"/>
      <c r="CN121" s="713"/>
      <c r="CO121" s="713"/>
      <c r="CP121" s="713"/>
      <c r="CQ121" s="713"/>
      <c r="CR121" s="713"/>
      <c r="CS121" s="713"/>
      <c r="CT121" s="713"/>
      <c r="CU121" s="713"/>
      <c r="CV121" s="713"/>
      <c r="CW121" s="713"/>
      <c r="CX121" s="713"/>
      <c r="CY121" s="713"/>
      <c r="CZ121" s="713"/>
      <c r="DA121" s="713"/>
      <c r="DB121" s="713"/>
      <c r="DC121" s="713"/>
      <c r="DD121" s="713"/>
      <c r="DE121" s="713"/>
      <c r="DF121" s="713"/>
      <c r="DJ121" s="116">
        <v>1</v>
      </c>
    </row>
    <row r="122" spans="1:116" ht="15.75" x14ac:dyDescent="0.25">
      <c r="B122" s="713"/>
      <c r="C122" s="713"/>
      <c r="D122" s="713"/>
      <c r="E122" s="713"/>
      <c r="F122" s="713"/>
      <c r="G122" s="713"/>
      <c r="H122" s="713"/>
      <c r="I122" s="713"/>
      <c r="J122" s="713"/>
      <c r="K122" s="713"/>
      <c r="L122" s="713"/>
      <c r="M122" s="713"/>
      <c r="N122" s="713"/>
      <c r="O122" s="713"/>
      <c r="P122" s="713"/>
      <c r="Q122" s="713"/>
      <c r="R122" s="713"/>
      <c r="S122" s="713"/>
      <c r="T122" s="713"/>
      <c r="U122" s="713"/>
      <c r="V122" s="713"/>
      <c r="W122" s="713"/>
      <c r="X122" s="713"/>
      <c r="Y122" s="713"/>
      <c r="Z122" s="713"/>
      <c r="AA122" s="713"/>
      <c r="AB122" s="748"/>
      <c r="AC122" s="713"/>
      <c r="AD122" s="713"/>
      <c r="AE122" s="748"/>
      <c r="AF122" s="713"/>
      <c r="AG122" s="713"/>
      <c r="AH122" s="748"/>
      <c r="AI122" s="713"/>
      <c r="AJ122" s="713"/>
      <c r="AK122" s="713"/>
      <c r="AL122" s="713"/>
      <c r="AM122" s="713"/>
      <c r="AN122" s="713"/>
      <c r="AO122" s="713"/>
      <c r="AP122" s="713"/>
      <c r="AQ122" s="713"/>
      <c r="AR122" s="713"/>
      <c r="AS122" s="713"/>
      <c r="AT122" s="713"/>
      <c r="AU122" s="713"/>
      <c r="AV122" s="713"/>
      <c r="AW122" s="713"/>
      <c r="AX122" s="713"/>
      <c r="AY122" s="713"/>
      <c r="AZ122" s="713"/>
      <c r="BA122" s="713"/>
      <c r="BB122" s="713"/>
      <c r="BC122" s="713"/>
      <c r="BD122" s="713"/>
      <c r="BE122" s="713"/>
      <c r="BF122" s="713"/>
      <c r="BG122" s="713"/>
      <c r="BH122" s="713"/>
      <c r="BI122" s="713"/>
      <c r="BJ122" s="713"/>
      <c r="BK122" s="713"/>
      <c r="BL122" s="713"/>
      <c r="BM122" s="713"/>
      <c r="BN122" s="713"/>
      <c r="BO122" s="713"/>
      <c r="BP122" s="713"/>
      <c r="BQ122" s="713"/>
      <c r="BR122" s="713"/>
      <c r="BS122" s="713"/>
      <c r="BT122" s="713"/>
      <c r="BU122" s="713"/>
      <c r="BV122" s="713"/>
      <c r="BW122" s="713"/>
      <c r="BX122" s="713"/>
      <c r="BY122" s="713"/>
      <c r="BZ122" s="713"/>
      <c r="CA122" s="713"/>
      <c r="CB122" s="713"/>
      <c r="CC122" s="713"/>
      <c r="CD122" s="713"/>
      <c r="CE122" s="713"/>
      <c r="CF122" s="713"/>
      <c r="CG122" s="713"/>
      <c r="CH122" s="713"/>
      <c r="CI122" s="713"/>
      <c r="CJ122" s="713"/>
      <c r="CK122" s="713"/>
      <c r="CL122" s="713"/>
      <c r="CM122" s="713"/>
      <c r="CN122" s="713"/>
      <c r="CO122" s="713"/>
      <c r="CP122" s="713"/>
      <c r="CQ122" s="713"/>
      <c r="CR122" s="713"/>
      <c r="CS122" s="713"/>
      <c r="CT122" s="713"/>
      <c r="CU122" s="713"/>
      <c r="CV122" s="713"/>
      <c r="CW122" s="713"/>
      <c r="CX122" s="713"/>
      <c r="CY122" s="713"/>
      <c r="CZ122" s="713"/>
      <c r="DA122" s="713"/>
      <c r="DB122" s="713"/>
      <c r="DC122" s="713"/>
      <c r="DD122" s="713"/>
      <c r="DE122" s="713"/>
      <c r="DF122" s="713"/>
      <c r="DJ122" s="116">
        <v>1</v>
      </c>
      <c r="DK122" s="120"/>
      <c r="DL122" s="120"/>
    </row>
    <row r="123" spans="1:116" ht="15.75" x14ac:dyDescent="0.25">
      <c r="B123" s="713"/>
      <c r="C123" s="713"/>
      <c r="D123" s="713"/>
      <c r="E123" s="713"/>
      <c r="F123" s="713"/>
      <c r="G123" s="713"/>
      <c r="H123" s="713"/>
      <c r="I123" s="713"/>
      <c r="J123" s="713"/>
      <c r="K123" s="713"/>
      <c r="L123" s="713"/>
      <c r="M123" s="713"/>
      <c r="N123" s="713"/>
      <c r="O123" s="713"/>
      <c r="P123" s="713"/>
      <c r="Q123" s="713"/>
      <c r="R123" s="713"/>
      <c r="S123" s="713"/>
      <c r="T123" s="713"/>
      <c r="U123" s="713"/>
      <c r="V123" s="713"/>
      <c r="W123" s="713"/>
      <c r="X123" s="713"/>
      <c r="Y123" s="713"/>
      <c r="Z123" s="713"/>
      <c r="AA123" s="713"/>
      <c r="AB123" s="748"/>
      <c r="AC123" s="713"/>
      <c r="AD123" s="713"/>
      <c r="AE123" s="748"/>
      <c r="AF123" s="713"/>
      <c r="AG123" s="713"/>
      <c r="AH123" s="748"/>
      <c r="AI123" s="713"/>
      <c r="AJ123" s="713"/>
      <c r="AK123" s="713"/>
      <c r="AL123" s="713"/>
      <c r="AM123" s="713"/>
      <c r="AN123" s="713"/>
      <c r="AO123" s="713"/>
      <c r="AP123" s="713"/>
      <c r="AQ123" s="713"/>
      <c r="AR123" s="713"/>
      <c r="AS123" s="713"/>
      <c r="AT123" s="713"/>
      <c r="AU123" s="713"/>
      <c r="AV123" s="713"/>
      <c r="AW123" s="713"/>
      <c r="AX123" s="713"/>
      <c r="AY123" s="713"/>
      <c r="AZ123" s="713"/>
      <c r="BA123" s="713"/>
      <c r="BB123" s="713"/>
      <c r="BC123" s="713"/>
      <c r="BD123" s="713"/>
      <c r="BE123" s="713"/>
      <c r="BF123" s="713"/>
      <c r="BG123" s="713"/>
      <c r="BH123" s="713"/>
      <c r="BI123" s="713"/>
      <c r="BJ123" s="713"/>
      <c r="BK123" s="713"/>
      <c r="BL123" s="713"/>
      <c r="BM123" s="713"/>
      <c r="BN123" s="713"/>
      <c r="BO123" s="713"/>
      <c r="BP123" s="713"/>
      <c r="BQ123" s="713"/>
      <c r="BR123" s="713"/>
      <c r="BS123" s="713"/>
      <c r="BT123" s="713"/>
      <c r="BU123" s="713"/>
      <c r="BV123" s="713"/>
      <c r="BW123" s="713"/>
      <c r="BX123" s="713"/>
      <c r="BY123" s="713"/>
      <c r="BZ123" s="713"/>
      <c r="CA123" s="713"/>
      <c r="CB123" s="713"/>
      <c r="CC123" s="713"/>
      <c r="CD123" s="713"/>
      <c r="CE123" s="713"/>
      <c r="CF123" s="713"/>
      <c r="CG123" s="713"/>
      <c r="CH123" s="713"/>
      <c r="CI123" s="713"/>
      <c r="CJ123" s="713"/>
      <c r="CK123" s="713"/>
      <c r="CL123" s="713"/>
      <c r="CM123" s="713"/>
      <c r="CN123" s="713"/>
      <c r="CO123" s="713"/>
      <c r="CP123" s="713"/>
      <c r="CQ123" s="713"/>
      <c r="CR123" s="713"/>
      <c r="CS123" s="713"/>
      <c r="CT123" s="713"/>
      <c r="CU123" s="713"/>
      <c r="CV123" s="713"/>
      <c r="CW123" s="713"/>
      <c r="CX123" s="713"/>
      <c r="CY123" s="713"/>
      <c r="CZ123" s="713"/>
      <c r="DA123" s="713"/>
      <c r="DB123" s="713"/>
      <c r="DC123" s="713"/>
      <c r="DD123" s="713"/>
      <c r="DE123" s="713"/>
      <c r="DF123" s="713"/>
      <c r="DJ123" s="125" t="s">
        <v>437</v>
      </c>
      <c r="DK123" s="120"/>
      <c r="DL123" s="120"/>
    </row>
    <row r="124" spans="1:116" x14ac:dyDescent="0.25">
      <c r="A124" s="116">
        <v>1</v>
      </c>
      <c r="B124" s="116">
        <v>1</v>
      </c>
      <c r="C124" s="116">
        <v>1</v>
      </c>
      <c r="D124" s="116">
        <v>1</v>
      </c>
      <c r="E124" s="116">
        <v>1</v>
      </c>
      <c r="F124" s="116">
        <v>1</v>
      </c>
      <c r="G124" s="116">
        <v>1</v>
      </c>
      <c r="H124" s="116">
        <v>1</v>
      </c>
      <c r="I124" s="116">
        <v>1</v>
      </c>
      <c r="J124" s="116">
        <v>1</v>
      </c>
      <c r="K124" s="116">
        <v>1</v>
      </c>
      <c r="L124" s="116">
        <v>1</v>
      </c>
      <c r="M124" s="116">
        <v>1</v>
      </c>
      <c r="N124" s="116">
        <v>1</v>
      </c>
      <c r="O124" s="116">
        <v>1</v>
      </c>
      <c r="P124" s="116">
        <v>1</v>
      </c>
      <c r="Q124" s="116">
        <v>1</v>
      </c>
      <c r="R124" s="116">
        <v>1</v>
      </c>
      <c r="S124" s="116">
        <v>1</v>
      </c>
      <c r="T124" s="116">
        <v>1</v>
      </c>
      <c r="U124" s="116">
        <v>1</v>
      </c>
      <c r="V124" s="116">
        <v>1</v>
      </c>
      <c r="W124" s="116">
        <v>1</v>
      </c>
      <c r="X124" s="116">
        <v>1</v>
      </c>
      <c r="Y124" s="116">
        <v>1</v>
      </c>
      <c r="Z124" s="116">
        <v>1</v>
      </c>
      <c r="AA124" s="116">
        <v>1</v>
      </c>
      <c r="AB124" s="116">
        <v>1</v>
      </c>
      <c r="AC124" s="116">
        <v>1</v>
      </c>
      <c r="AD124" s="116">
        <v>1</v>
      </c>
      <c r="AE124" s="116">
        <v>1</v>
      </c>
      <c r="AF124" s="116">
        <v>1</v>
      </c>
      <c r="AG124" s="116">
        <v>1</v>
      </c>
      <c r="AH124" s="116">
        <v>1</v>
      </c>
      <c r="AI124" s="116">
        <v>1</v>
      </c>
      <c r="AJ124" s="116">
        <v>1</v>
      </c>
      <c r="AK124" s="116">
        <v>1</v>
      </c>
      <c r="AL124" s="116">
        <v>1</v>
      </c>
      <c r="AM124" s="116">
        <v>1</v>
      </c>
      <c r="AN124" s="116">
        <v>1</v>
      </c>
      <c r="AO124" s="116">
        <v>1</v>
      </c>
      <c r="AP124" s="116">
        <v>1</v>
      </c>
      <c r="AQ124" s="116">
        <v>1</v>
      </c>
      <c r="AR124" s="116">
        <v>1</v>
      </c>
      <c r="AS124" s="116">
        <v>1</v>
      </c>
      <c r="AT124" s="116">
        <v>1</v>
      </c>
      <c r="AU124" s="116">
        <v>1</v>
      </c>
      <c r="AV124" s="116">
        <v>1</v>
      </c>
      <c r="AW124" s="116">
        <v>1</v>
      </c>
      <c r="AX124" s="116">
        <v>1</v>
      </c>
      <c r="AY124" s="116">
        <v>1</v>
      </c>
      <c r="AZ124" s="116">
        <v>1</v>
      </c>
      <c r="BA124" s="116">
        <v>1</v>
      </c>
      <c r="BB124" s="116">
        <v>1</v>
      </c>
      <c r="BC124" s="116">
        <v>1</v>
      </c>
      <c r="BD124" s="116">
        <v>1</v>
      </c>
      <c r="BE124" s="116">
        <v>1</v>
      </c>
      <c r="BF124" s="116">
        <v>1</v>
      </c>
      <c r="BG124" s="116">
        <v>1</v>
      </c>
      <c r="BH124" s="116">
        <v>1</v>
      </c>
      <c r="BI124" s="116">
        <v>1</v>
      </c>
      <c r="BJ124" s="116">
        <v>1</v>
      </c>
      <c r="BK124" s="116">
        <v>1</v>
      </c>
      <c r="BL124" s="116">
        <v>1</v>
      </c>
      <c r="BM124" s="116">
        <v>1</v>
      </c>
      <c r="BN124" s="116">
        <v>1</v>
      </c>
      <c r="BO124" s="116">
        <v>1</v>
      </c>
      <c r="BP124" s="116">
        <v>1</v>
      </c>
      <c r="BQ124" s="116">
        <v>1</v>
      </c>
      <c r="BR124" s="116">
        <v>1</v>
      </c>
      <c r="BS124" s="116">
        <v>1</v>
      </c>
      <c r="BT124" s="116">
        <v>1</v>
      </c>
      <c r="BU124" s="116">
        <v>1</v>
      </c>
      <c r="BV124" s="116">
        <v>1</v>
      </c>
      <c r="BW124" s="116">
        <v>1</v>
      </c>
      <c r="BX124" s="116">
        <v>1</v>
      </c>
      <c r="BY124" s="116">
        <v>1</v>
      </c>
      <c r="BZ124" s="116">
        <v>1</v>
      </c>
      <c r="CA124" s="116">
        <v>1</v>
      </c>
      <c r="CB124" s="116">
        <v>1</v>
      </c>
      <c r="CC124" s="116">
        <v>1</v>
      </c>
      <c r="CD124" s="116">
        <v>1</v>
      </c>
      <c r="CE124" s="116">
        <v>1</v>
      </c>
      <c r="CF124" s="116">
        <v>1</v>
      </c>
      <c r="CG124" s="116">
        <v>1</v>
      </c>
      <c r="CH124" s="116">
        <v>1</v>
      </c>
      <c r="CI124" s="116">
        <v>1</v>
      </c>
      <c r="CJ124" s="116">
        <v>1</v>
      </c>
      <c r="CK124" s="116">
        <v>1</v>
      </c>
      <c r="CL124" s="116">
        <v>1</v>
      </c>
      <c r="CM124" s="116">
        <v>1</v>
      </c>
      <c r="CN124" s="116">
        <v>1</v>
      </c>
      <c r="CO124" s="116">
        <v>1</v>
      </c>
      <c r="CP124" s="116">
        <v>1</v>
      </c>
      <c r="CQ124" s="116">
        <v>1</v>
      </c>
      <c r="CR124" s="116">
        <v>1</v>
      </c>
      <c r="CS124" s="116">
        <v>1</v>
      </c>
      <c r="CT124" s="116">
        <v>1</v>
      </c>
      <c r="CU124" s="116">
        <v>1</v>
      </c>
      <c r="CV124" s="116">
        <v>1</v>
      </c>
      <c r="CW124" s="116">
        <v>1</v>
      </c>
      <c r="CX124" s="116">
        <v>1</v>
      </c>
      <c r="CY124" s="116">
        <v>1</v>
      </c>
      <c r="CZ124" s="116">
        <v>1</v>
      </c>
      <c r="DA124" s="116">
        <v>1</v>
      </c>
      <c r="DB124" s="116">
        <v>1</v>
      </c>
      <c r="DC124" s="116">
        <v>1</v>
      </c>
      <c r="DD124" s="116">
        <v>1</v>
      </c>
      <c r="DE124" s="116">
        <v>1</v>
      </c>
      <c r="DF124" s="116">
        <v>1</v>
      </c>
      <c r="DG124" s="116">
        <v>1</v>
      </c>
      <c r="DH124" s="116">
        <v>1</v>
      </c>
      <c r="DI124" s="116">
        <v>1</v>
      </c>
      <c r="DJ124" s="114" t="str">
        <f>ADDRESS(ROW(),COLUMN(),4)</f>
        <v>DJ124</v>
      </c>
      <c r="DK124" s="803"/>
      <c r="DL124" s="804" t="str">
        <f>ADDRESS(ROW(),COLUMN(),4)</f>
        <v>DL124</v>
      </c>
    </row>
  </sheetData>
  <mergeCells count="1246">
    <mergeCell ref="BJ118:BK118"/>
    <mergeCell ref="BM118:BN118"/>
    <mergeCell ref="CS119:CT119"/>
    <mergeCell ref="CV119:CW119"/>
    <mergeCell ref="W115:X115"/>
    <mergeCell ref="BJ115:BK115"/>
    <mergeCell ref="BM115:BN115"/>
    <mergeCell ref="CS115:CT115"/>
    <mergeCell ref="CV115:CW115"/>
    <mergeCell ref="CS117:CT117"/>
    <mergeCell ref="CV117:CW117"/>
    <mergeCell ref="W111:X111"/>
    <mergeCell ref="BJ111:BK111"/>
    <mergeCell ref="BM111:BN111"/>
    <mergeCell ref="CS111:CT111"/>
    <mergeCell ref="CV111:CW111"/>
    <mergeCell ref="W113:X113"/>
    <mergeCell ref="BJ113:BK113"/>
    <mergeCell ref="BM113:BN113"/>
    <mergeCell ref="CS113:CT113"/>
    <mergeCell ref="CV113:CW113"/>
    <mergeCell ref="W107:X107"/>
    <mergeCell ref="BJ107:BK107"/>
    <mergeCell ref="BM107:BN107"/>
    <mergeCell ref="CS107:CT107"/>
    <mergeCell ref="CV107:CW107"/>
    <mergeCell ref="W109:X109"/>
    <mergeCell ref="BJ109:BK109"/>
    <mergeCell ref="BM109:BN109"/>
    <mergeCell ref="CS109:CT109"/>
    <mergeCell ref="CV109:CW109"/>
    <mergeCell ref="W103:X103"/>
    <mergeCell ref="BJ103:BK103"/>
    <mergeCell ref="BM103:BN103"/>
    <mergeCell ref="CS103:CT103"/>
    <mergeCell ref="CV103:CW103"/>
    <mergeCell ref="W105:X105"/>
    <mergeCell ref="BJ105:BK105"/>
    <mergeCell ref="BM105:BN105"/>
    <mergeCell ref="CS105:CT105"/>
    <mergeCell ref="CV105:CW105"/>
    <mergeCell ref="W99:X99"/>
    <mergeCell ref="BJ99:BK99"/>
    <mergeCell ref="BM99:BN99"/>
    <mergeCell ref="CS99:CT99"/>
    <mergeCell ref="CV99:CW99"/>
    <mergeCell ref="W101:X101"/>
    <mergeCell ref="BJ101:BK101"/>
    <mergeCell ref="BM101:BN101"/>
    <mergeCell ref="CS101:CT101"/>
    <mergeCell ref="CV101:CW101"/>
    <mergeCell ref="T97:U97"/>
    <mergeCell ref="W97:X97"/>
    <mergeCell ref="BJ97:BK97"/>
    <mergeCell ref="BM97:BN97"/>
    <mergeCell ref="CS97:CT97"/>
    <mergeCell ref="CV97:CW97"/>
    <mergeCell ref="T95:U95"/>
    <mergeCell ref="W95:X95"/>
    <mergeCell ref="BJ95:BK95"/>
    <mergeCell ref="BM95:BN95"/>
    <mergeCell ref="CS95:CT95"/>
    <mergeCell ref="CV95:CW95"/>
    <mergeCell ref="T93:U93"/>
    <mergeCell ref="W93:X93"/>
    <mergeCell ref="BJ93:BK93"/>
    <mergeCell ref="BM93:BN93"/>
    <mergeCell ref="CS93:CT93"/>
    <mergeCell ref="CV93:CW93"/>
    <mergeCell ref="T91:U91"/>
    <mergeCell ref="W91:X91"/>
    <mergeCell ref="BJ91:BK91"/>
    <mergeCell ref="BM91:BN91"/>
    <mergeCell ref="CS91:CT91"/>
    <mergeCell ref="CV91:CW91"/>
    <mergeCell ref="T89:U89"/>
    <mergeCell ref="W89:X89"/>
    <mergeCell ref="BJ89:BK89"/>
    <mergeCell ref="BM89:BN89"/>
    <mergeCell ref="CS89:CT89"/>
    <mergeCell ref="CV89:CW89"/>
    <mergeCell ref="T87:U87"/>
    <mergeCell ref="W87:X87"/>
    <mergeCell ref="BJ87:BK87"/>
    <mergeCell ref="BM87:BN87"/>
    <mergeCell ref="CS87:CT87"/>
    <mergeCell ref="CV87:CW87"/>
    <mergeCell ref="CS83:CT83"/>
    <mergeCell ref="CV83:CW83"/>
    <mergeCell ref="T85:U85"/>
    <mergeCell ref="W85:X85"/>
    <mergeCell ref="BJ85:BK85"/>
    <mergeCell ref="BM85:BN85"/>
    <mergeCell ref="CS85:CT85"/>
    <mergeCell ref="CV85:CW85"/>
    <mergeCell ref="W83:X83"/>
    <mergeCell ref="Z83:AA83"/>
    <mergeCell ref="AC83:AD83"/>
    <mergeCell ref="AF83:AG83"/>
    <mergeCell ref="BJ83:BK83"/>
    <mergeCell ref="BM83:BN83"/>
    <mergeCell ref="E83:F83"/>
    <mergeCell ref="H83:I83"/>
    <mergeCell ref="K83:L83"/>
    <mergeCell ref="N83:O83"/>
    <mergeCell ref="Q83:R83"/>
    <mergeCell ref="T83:U83"/>
    <mergeCell ref="CG81:CH81"/>
    <mergeCell ref="CJ81:CK81"/>
    <mergeCell ref="CM81:CN81"/>
    <mergeCell ref="CP81:CQ81"/>
    <mergeCell ref="CS81:CT81"/>
    <mergeCell ref="CV81:CW81"/>
    <mergeCell ref="BA81:BB81"/>
    <mergeCell ref="BD81:BE81"/>
    <mergeCell ref="BG81:BH81"/>
    <mergeCell ref="BJ81:BK81"/>
    <mergeCell ref="BM81:BN81"/>
    <mergeCell ref="CD81:CE81"/>
    <mergeCell ref="W81:X81"/>
    <mergeCell ref="Z81:AA81"/>
    <mergeCell ref="AC81:AD81"/>
    <mergeCell ref="AF81:AG81"/>
    <mergeCell ref="AU81:AV81"/>
    <mergeCell ref="AX81:AY81"/>
    <mergeCell ref="E81:F81"/>
    <mergeCell ref="H81:I81"/>
    <mergeCell ref="K81:L81"/>
    <mergeCell ref="N81:O81"/>
    <mergeCell ref="Q81:R81"/>
    <mergeCell ref="T81:U81"/>
    <mergeCell ref="CG79:CH79"/>
    <mergeCell ref="CJ79:CK79"/>
    <mergeCell ref="CM79:CN79"/>
    <mergeCell ref="CP79:CQ79"/>
    <mergeCell ref="CS79:CT79"/>
    <mergeCell ref="CV79:CW79"/>
    <mergeCell ref="BA79:BB79"/>
    <mergeCell ref="BD79:BE79"/>
    <mergeCell ref="BG79:BH79"/>
    <mergeCell ref="BJ79:BK79"/>
    <mergeCell ref="BM79:BN79"/>
    <mergeCell ref="CD79:CE79"/>
    <mergeCell ref="W79:X79"/>
    <mergeCell ref="Z79:AA79"/>
    <mergeCell ref="AC79:AD79"/>
    <mergeCell ref="AF79:AG79"/>
    <mergeCell ref="AU79:AV79"/>
    <mergeCell ref="AX79:AY79"/>
    <mergeCell ref="E79:F79"/>
    <mergeCell ref="H79:I79"/>
    <mergeCell ref="K79:L79"/>
    <mergeCell ref="N79:O79"/>
    <mergeCell ref="Q79:R79"/>
    <mergeCell ref="T79:U79"/>
    <mergeCell ref="CG77:CH77"/>
    <mergeCell ref="CJ77:CK77"/>
    <mergeCell ref="CM77:CN77"/>
    <mergeCell ref="CP77:CQ77"/>
    <mergeCell ref="CS77:CT77"/>
    <mergeCell ref="CV77:CW77"/>
    <mergeCell ref="BA77:BB77"/>
    <mergeCell ref="BD77:BE77"/>
    <mergeCell ref="BG77:BH77"/>
    <mergeCell ref="BJ77:BK77"/>
    <mergeCell ref="BM77:BN77"/>
    <mergeCell ref="CD77:CE77"/>
    <mergeCell ref="W77:X77"/>
    <mergeCell ref="Z77:AA77"/>
    <mergeCell ref="AC77:AD77"/>
    <mergeCell ref="AF77:AG77"/>
    <mergeCell ref="AU77:AV77"/>
    <mergeCell ref="AX77:AY77"/>
    <mergeCell ref="E77:F77"/>
    <mergeCell ref="H77:I77"/>
    <mergeCell ref="K77:L77"/>
    <mergeCell ref="N77:O77"/>
    <mergeCell ref="Q77:R77"/>
    <mergeCell ref="T77:U77"/>
    <mergeCell ref="CG75:CH75"/>
    <mergeCell ref="CJ75:CK75"/>
    <mergeCell ref="CM75:CN75"/>
    <mergeCell ref="CP75:CQ75"/>
    <mergeCell ref="CS75:CT75"/>
    <mergeCell ref="CV75:CW75"/>
    <mergeCell ref="BA75:BB75"/>
    <mergeCell ref="BD75:BE75"/>
    <mergeCell ref="BG75:BH75"/>
    <mergeCell ref="BJ75:BK75"/>
    <mergeCell ref="BM75:BN75"/>
    <mergeCell ref="CD75:CE75"/>
    <mergeCell ref="W75:X75"/>
    <mergeCell ref="Z75:AA75"/>
    <mergeCell ref="AC75:AD75"/>
    <mergeCell ref="AF75:AG75"/>
    <mergeCell ref="AU75:AV75"/>
    <mergeCell ref="AX75:AY75"/>
    <mergeCell ref="E75:F75"/>
    <mergeCell ref="H75:I75"/>
    <mergeCell ref="K75:L75"/>
    <mergeCell ref="N75:O75"/>
    <mergeCell ref="Q75:R75"/>
    <mergeCell ref="T75:U75"/>
    <mergeCell ref="CG73:CH73"/>
    <mergeCell ref="CJ73:CK73"/>
    <mergeCell ref="CM73:CN73"/>
    <mergeCell ref="CP73:CQ73"/>
    <mergeCell ref="CS73:CT73"/>
    <mergeCell ref="CV73:CW73"/>
    <mergeCell ref="BA73:BB73"/>
    <mergeCell ref="BD73:BE73"/>
    <mergeCell ref="BG73:BH73"/>
    <mergeCell ref="BJ73:BK73"/>
    <mergeCell ref="BM73:BN73"/>
    <mergeCell ref="CD73:CE73"/>
    <mergeCell ref="W73:X73"/>
    <mergeCell ref="Z73:AA73"/>
    <mergeCell ref="AC73:AD73"/>
    <mergeCell ref="AF73:AG73"/>
    <mergeCell ref="AU73:AV73"/>
    <mergeCell ref="AX73:AY73"/>
    <mergeCell ref="CM71:CN71"/>
    <mergeCell ref="CP71:CQ71"/>
    <mergeCell ref="CS71:CT71"/>
    <mergeCell ref="CV71:CW71"/>
    <mergeCell ref="E73:F73"/>
    <mergeCell ref="H73:I73"/>
    <mergeCell ref="K73:L73"/>
    <mergeCell ref="N73:O73"/>
    <mergeCell ref="Q73:R73"/>
    <mergeCell ref="T73:U73"/>
    <mergeCell ref="BG71:BH71"/>
    <mergeCell ref="BJ71:BK71"/>
    <mergeCell ref="BM71:BN71"/>
    <mergeCell ref="CD71:CE71"/>
    <mergeCell ref="CG71:CH71"/>
    <mergeCell ref="CJ71:CK71"/>
    <mergeCell ref="AC71:AD71"/>
    <mergeCell ref="AF71:AG71"/>
    <mergeCell ref="AU71:AV71"/>
    <mergeCell ref="AX71:AY71"/>
    <mergeCell ref="BA71:BB71"/>
    <mergeCell ref="BD71:BE71"/>
    <mergeCell ref="CV69:CW69"/>
    <mergeCell ref="B71:C71"/>
    <mergeCell ref="E71:F71"/>
    <mergeCell ref="H71:I71"/>
    <mergeCell ref="K71:L71"/>
    <mergeCell ref="N71:O71"/>
    <mergeCell ref="Q71:R71"/>
    <mergeCell ref="T71:U71"/>
    <mergeCell ref="W71:X71"/>
    <mergeCell ref="Z71:AA71"/>
    <mergeCell ref="CD69:CE69"/>
    <mergeCell ref="CG69:CH69"/>
    <mergeCell ref="CJ69:CK69"/>
    <mergeCell ref="CM69:CN69"/>
    <mergeCell ref="CP69:CQ69"/>
    <mergeCell ref="CS69:CT69"/>
    <mergeCell ref="AX69:AY69"/>
    <mergeCell ref="BA69:BB69"/>
    <mergeCell ref="BD69:BE69"/>
    <mergeCell ref="BG69:BH69"/>
    <mergeCell ref="BJ69:BK69"/>
    <mergeCell ref="BM69:BN69"/>
    <mergeCell ref="T69:U69"/>
    <mergeCell ref="W69:X69"/>
    <mergeCell ref="Z69:AA69"/>
    <mergeCell ref="AC69:AD69"/>
    <mergeCell ref="AF69:AG69"/>
    <mergeCell ref="AU69:AV69"/>
    <mergeCell ref="B69:C69"/>
    <mergeCell ref="E69:F69"/>
    <mergeCell ref="H69:I69"/>
    <mergeCell ref="K69:L69"/>
    <mergeCell ref="N69:O69"/>
    <mergeCell ref="Q69:R69"/>
    <mergeCell ref="CG67:CH67"/>
    <mergeCell ref="CJ67:CK67"/>
    <mergeCell ref="CM67:CN67"/>
    <mergeCell ref="CP67:CQ67"/>
    <mergeCell ref="CS67:CT67"/>
    <mergeCell ref="CV67:CW67"/>
    <mergeCell ref="BD67:BE67"/>
    <mergeCell ref="BG67:BH67"/>
    <mergeCell ref="BJ67:BK67"/>
    <mergeCell ref="BM67:BN67"/>
    <mergeCell ref="CA67:CB67"/>
    <mergeCell ref="CD67:CE67"/>
    <mergeCell ref="AC67:AD67"/>
    <mergeCell ref="AF67:AG67"/>
    <mergeCell ref="AR67:AS67"/>
    <mergeCell ref="AU67:AV67"/>
    <mergeCell ref="AX67:AY67"/>
    <mergeCell ref="BA67:BB67"/>
    <mergeCell ref="CV65:CW65"/>
    <mergeCell ref="B67:C67"/>
    <mergeCell ref="E67:F67"/>
    <mergeCell ref="H67:I67"/>
    <mergeCell ref="K67:L67"/>
    <mergeCell ref="N67:O67"/>
    <mergeCell ref="Q67:R67"/>
    <mergeCell ref="T67:U67"/>
    <mergeCell ref="W67:X67"/>
    <mergeCell ref="Z67:AA67"/>
    <mergeCell ref="CD65:CE65"/>
    <mergeCell ref="CG65:CH65"/>
    <mergeCell ref="CJ65:CK65"/>
    <mergeCell ref="CM65:CN65"/>
    <mergeCell ref="CP65:CQ65"/>
    <mergeCell ref="CS65:CT65"/>
    <mergeCell ref="BA65:BB65"/>
    <mergeCell ref="BD65:BE65"/>
    <mergeCell ref="BG65:BH65"/>
    <mergeCell ref="BJ65:BK65"/>
    <mergeCell ref="BM65:BN65"/>
    <mergeCell ref="CA65:CB65"/>
    <mergeCell ref="Z65:AA65"/>
    <mergeCell ref="AC65:AD65"/>
    <mergeCell ref="AF65:AG65"/>
    <mergeCell ref="AR65:AS65"/>
    <mergeCell ref="AU65:AV65"/>
    <mergeCell ref="AX65:AY65"/>
    <mergeCell ref="CS63:CT63"/>
    <mergeCell ref="CV63:CW63"/>
    <mergeCell ref="B65:C65"/>
    <mergeCell ref="E65:F65"/>
    <mergeCell ref="H65:I65"/>
    <mergeCell ref="K65:L65"/>
    <mergeCell ref="N65:O65"/>
    <mergeCell ref="Q65:R65"/>
    <mergeCell ref="T65:U65"/>
    <mergeCell ref="W65:X65"/>
    <mergeCell ref="CA63:CB63"/>
    <mergeCell ref="CD63:CE63"/>
    <mergeCell ref="CG63:CH63"/>
    <mergeCell ref="CJ63:CK63"/>
    <mergeCell ref="CM63:CN63"/>
    <mergeCell ref="CP63:CQ63"/>
    <mergeCell ref="AX63:AY63"/>
    <mergeCell ref="BA63:BB63"/>
    <mergeCell ref="BD63:BE63"/>
    <mergeCell ref="BG63:BH63"/>
    <mergeCell ref="BJ63:BK63"/>
    <mergeCell ref="BM63:BN63"/>
    <mergeCell ref="W63:X63"/>
    <mergeCell ref="Z63:AA63"/>
    <mergeCell ref="AC63:AD63"/>
    <mergeCell ref="AF63:AG63"/>
    <mergeCell ref="AR63:AS63"/>
    <mergeCell ref="AU63:AV63"/>
    <mergeCell ref="CP61:CQ61"/>
    <mergeCell ref="CS61:CT61"/>
    <mergeCell ref="CV61:CW61"/>
    <mergeCell ref="B63:C63"/>
    <mergeCell ref="E63:F63"/>
    <mergeCell ref="H63:I63"/>
    <mergeCell ref="K63:L63"/>
    <mergeCell ref="N63:O63"/>
    <mergeCell ref="Q63:R63"/>
    <mergeCell ref="T63:U63"/>
    <mergeCell ref="BM61:BN61"/>
    <mergeCell ref="CA61:CB61"/>
    <mergeCell ref="CD61:CE61"/>
    <mergeCell ref="CG61:CH61"/>
    <mergeCell ref="CJ61:CK61"/>
    <mergeCell ref="CM61:CN61"/>
    <mergeCell ref="AU61:AV61"/>
    <mergeCell ref="AX61:AY61"/>
    <mergeCell ref="BA61:BB61"/>
    <mergeCell ref="BD61:BE61"/>
    <mergeCell ref="BG61:BH61"/>
    <mergeCell ref="BJ61:BK61"/>
    <mergeCell ref="T61:U61"/>
    <mergeCell ref="W61:X61"/>
    <mergeCell ref="Z61:AA61"/>
    <mergeCell ref="AC61:AD61"/>
    <mergeCell ref="AF61:AG61"/>
    <mergeCell ref="AR61:AS61"/>
    <mergeCell ref="B61:C61"/>
    <mergeCell ref="E61:F61"/>
    <mergeCell ref="H61:I61"/>
    <mergeCell ref="K61:L61"/>
    <mergeCell ref="N61:O61"/>
    <mergeCell ref="Q61:R61"/>
    <mergeCell ref="CG59:CH59"/>
    <mergeCell ref="CJ59:CK59"/>
    <mergeCell ref="CM59:CN59"/>
    <mergeCell ref="CP59:CQ59"/>
    <mergeCell ref="CS59:CT59"/>
    <mergeCell ref="CV59:CW59"/>
    <mergeCell ref="BM59:BN59"/>
    <mergeCell ref="BP59:BQ59"/>
    <mergeCell ref="BS59:BT59"/>
    <mergeCell ref="BV59:BW59"/>
    <mergeCell ref="CA59:CB59"/>
    <mergeCell ref="CD59:CE59"/>
    <mergeCell ref="AU59:AV59"/>
    <mergeCell ref="AX59:AY59"/>
    <mergeCell ref="BA59:BB59"/>
    <mergeCell ref="BD59:BE59"/>
    <mergeCell ref="BG59:BH59"/>
    <mergeCell ref="BJ59:BK59"/>
    <mergeCell ref="T59:U59"/>
    <mergeCell ref="W59:X59"/>
    <mergeCell ref="Z59:AA59"/>
    <mergeCell ref="AC59:AD59"/>
    <mergeCell ref="AF59:AG59"/>
    <mergeCell ref="AR59:AS59"/>
    <mergeCell ref="B59:C59"/>
    <mergeCell ref="E59:F59"/>
    <mergeCell ref="H59:I59"/>
    <mergeCell ref="K59:L59"/>
    <mergeCell ref="N59:O59"/>
    <mergeCell ref="Q59:R59"/>
    <mergeCell ref="DB56:DC56"/>
    <mergeCell ref="DE56:DF56"/>
    <mergeCell ref="CD58:CE58"/>
    <mergeCell ref="CG58:CH58"/>
    <mergeCell ref="CJ58:CK58"/>
    <mergeCell ref="CM58:CN58"/>
    <mergeCell ref="CP58:CQ58"/>
    <mergeCell ref="CS58:CT58"/>
    <mergeCell ref="CV58:CW58"/>
    <mergeCell ref="CJ56:CK56"/>
    <mergeCell ref="CM56:CN56"/>
    <mergeCell ref="CP56:CQ56"/>
    <mergeCell ref="CS56:CT56"/>
    <mergeCell ref="CV56:CW56"/>
    <mergeCell ref="CY56:CZ56"/>
    <mergeCell ref="BP56:BQ56"/>
    <mergeCell ref="BS56:BT56"/>
    <mergeCell ref="BV56:BW56"/>
    <mergeCell ref="CA56:CB57"/>
    <mergeCell ref="CD56:CE56"/>
    <mergeCell ref="CG56:CH56"/>
    <mergeCell ref="AX56:AY56"/>
    <mergeCell ref="BA56:BB56"/>
    <mergeCell ref="BD56:BE56"/>
    <mergeCell ref="BG56:BH56"/>
    <mergeCell ref="BJ56:BK56"/>
    <mergeCell ref="BM56:BN56"/>
    <mergeCell ref="W56:X56"/>
    <mergeCell ref="Z56:AA56"/>
    <mergeCell ref="AC56:AD56"/>
    <mergeCell ref="AF56:AG56"/>
    <mergeCell ref="AR56:AS57"/>
    <mergeCell ref="AU56:AV56"/>
    <mergeCell ref="CY54:CZ54"/>
    <mergeCell ref="DB54:DC54"/>
    <mergeCell ref="DE54:DF54"/>
    <mergeCell ref="B56:C56"/>
    <mergeCell ref="E56:F56"/>
    <mergeCell ref="H56:I56"/>
    <mergeCell ref="K56:L56"/>
    <mergeCell ref="N56:O56"/>
    <mergeCell ref="Q56:R56"/>
    <mergeCell ref="T56:U56"/>
    <mergeCell ref="CG54:CH54"/>
    <mergeCell ref="CJ54:CK54"/>
    <mergeCell ref="CM54:CN54"/>
    <mergeCell ref="CP54:CQ54"/>
    <mergeCell ref="CS54:CT54"/>
    <mergeCell ref="CV54:CW54"/>
    <mergeCell ref="BM54:BN54"/>
    <mergeCell ref="BP54:BQ54"/>
    <mergeCell ref="BS54:BT54"/>
    <mergeCell ref="BV54:BW54"/>
    <mergeCell ref="CA54:CB54"/>
    <mergeCell ref="CD54:CE54"/>
    <mergeCell ref="AU54:AV54"/>
    <mergeCell ref="AX54:AY54"/>
    <mergeCell ref="BA54:BB54"/>
    <mergeCell ref="BD54:BE54"/>
    <mergeCell ref="BG54:BH54"/>
    <mergeCell ref="BJ54:BK54"/>
    <mergeCell ref="T54:U54"/>
    <mergeCell ref="W54:X54"/>
    <mergeCell ref="Z54:AA54"/>
    <mergeCell ref="AC54:AD54"/>
    <mergeCell ref="AF54:AG54"/>
    <mergeCell ref="AR54:AS54"/>
    <mergeCell ref="B54:C54"/>
    <mergeCell ref="E54:F54"/>
    <mergeCell ref="H54:I54"/>
    <mergeCell ref="K54:L54"/>
    <mergeCell ref="N54:O54"/>
    <mergeCell ref="Q54:R54"/>
    <mergeCell ref="CP52:CQ52"/>
    <mergeCell ref="CS52:CT52"/>
    <mergeCell ref="CV52:CW52"/>
    <mergeCell ref="CY52:CZ52"/>
    <mergeCell ref="DB52:DC52"/>
    <mergeCell ref="DE52:DF52"/>
    <mergeCell ref="BV52:BW52"/>
    <mergeCell ref="CA52:CB52"/>
    <mergeCell ref="CD52:CE52"/>
    <mergeCell ref="CG52:CH52"/>
    <mergeCell ref="CJ52:CK52"/>
    <mergeCell ref="CM52:CN52"/>
    <mergeCell ref="BD52:BE52"/>
    <mergeCell ref="BG52:BH52"/>
    <mergeCell ref="BJ52:BK52"/>
    <mergeCell ref="BM52:BN52"/>
    <mergeCell ref="BP52:BQ52"/>
    <mergeCell ref="BS52:BT52"/>
    <mergeCell ref="AC52:AD52"/>
    <mergeCell ref="AF52:AG52"/>
    <mergeCell ref="AR52:AS52"/>
    <mergeCell ref="AU52:AV52"/>
    <mergeCell ref="AX52:AY52"/>
    <mergeCell ref="BA52:BB52"/>
    <mergeCell ref="DE50:DF50"/>
    <mergeCell ref="B52:C52"/>
    <mergeCell ref="E52:F52"/>
    <mergeCell ref="H52:I52"/>
    <mergeCell ref="K52:L52"/>
    <mergeCell ref="N52:O52"/>
    <mergeCell ref="Q52:R52"/>
    <mergeCell ref="T52:U52"/>
    <mergeCell ref="W52:X52"/>
    <mergeCell ref="Z52:AA52"/>
    <mergeCell ref="CM50:CN50"/>
    <mergeCell ref="CP50:CQ50"/>
    <mergeCell ref="CS50:CT50"/>
    <mergeCell ref="CV50:CW50"/>
    <mergeCell ref="CY50:CZ50"/>
    <mergeCell ref="DB50:DC50"/>
    <mergeCell ref="BS50:BT50"/>
    <mergeCell ref="BV50:BW50"/>
    <mergeCell ref="CA50:CB50"/>
    <mergeCell ref="CD50:CE50"/>
    <mergeCell ref="CG50:CH50"/>
    <mergeCell ref="CJ50:CK50"/>
    <mergeCell ref="BA50:BB50"/>
    <mergeCell ref="BD50:BE50"/>
    <mergeCell ref="BG50:BH50"/>
    <mergeCell ref="BJ50:BK50"/>
    <mergeCell ref="BM50:BN50"/>
    <mergeCell ref="BP50:BQ50"/>
    <mergeCell ref="Z50:AA50"/>
    <mergeCell ref="AC50:AD50"/>
    <mergeCell ref="AF50:AG50"/>
    <mergeCell ref="AR50:AS50"/>
    <mergeCell ref="AU50:AV50"/>
    <mergeCell ref="AX50:AY50"/>
    <mergeCell ref="DB48:DC48"/>
    <mergeCell ref="DE48:DF48"/>
    <mergeCell ref="B50:C50"/>
    <mergeCell ref="E50:F50"/>
    <mergeCell ref="H50:I50"/>
    <mergeCell ref="K50:L50"/>
    <mergeCell ref="N50:O50"/>
    <mergeCell ref="Q50:R50"/>
    <mergeCell ref="T50:U50"/>
    <mergeCell ref="W50:X50"/>
    <mergeCell ref="CJ48:CK48"/>
    <mergeCell ref="CM48:CN48"/>
    <mergeCell ref="CP48:CQ48"/>
    <mergeCell ref="CS48:CT48"/>
    <mergeCell ref="CV48:CW48"/>
    <mergeCell ref="CY48:CZ48"/>
    <mergeCell ref="BP48:BQ48"/>
    <mergeCell ref="BS48:BT48"/>
    <mergeCell ref="BV48:BW48"/>
    <mergeCell ref="CA48:CB48"/>
    <mergeCell ref="CD48:CE48"/>
    <mergeCell ref="CG48:CH48"/>
    <mergeCell ref="AX48:AY48"/>
    <mergeCell ref="BA48:BB48"/>
    <mergeCell ref="BD48:BE48"/>
    <mergeCell ref="BG48:BH48"/>
    <mergeCell ref="BJ48:BK48"/>
    <mergeCell ref="BM48:BN48"/>
    <mergeCell ref="W48:X48"/>
    <mergeCell ref="Z48:AA48"/>
    <mergeCell ref="AC48:AD48"/>
    <mergeCell ref="AF48:AG48"/>
    <mergeCell ref="AR48:AS48"/>
    <mergeCell ref="AU48:AV48"/>
    <mergeCell ref="CY46:CZ46"/>
    <mergeCell ref="DB46:DC46"/>
    <mergeCell ref="DE46:DF46"/>
    <mergeCell ref="B48:C48"/>
    <mergeCell ref="E48:F48"/>
    <mergeCell ref="H48:I48"/>
    <mergeCell ref="K48:L48"/>
    <mergeCell ref="N48:O48"/>
    <mergeCell ref="Q48:R48"/>
    <mergeCell ref="T48:U48"/>
    <mergeCell ref="CG46:CH46"/>
    <mergeCell ref="CJ46:CK46"/>
    <mergeCell ref="CM46:CN46"/>
    <mergeCell ref="CP46:CQ46"/>
    <mergeCell ref="CS46:CT46"/>
    <mergeCell ref="CV46:CW46"/>
    <mergeCell ref="BM46:BN46"/>
    <mergeCell ref="BP46:BQ46"/>
    <mergeCell ref="BS46:BT46"/>
    <mergeCell ref="BV46:BW46"/>
    <mergeCell ref="CA46:CB46"/>
    <mergeCell ref="CD46:CE46"/>
    <mergeCell ref="AU46:AV46"/>
    <mergeCell ref="AX46:AY46"/>
    <mergeCell ref="BA46:BB46"/>
    <mergeCell ref="BD46:BE46"/>
    <mergeCell ref="BG46:BH46"/>
    <mergeCell ref="BJ46:BK46"/>
    <mergeCell ref="T46:U46"/>
    <mergeCell ref="W46:X46"/>
    <mergeCell ref="Z46:AA46"/>
    <mergeCell ref="AC46:AD46"/>
    <mergeCell ref="AF46:AG46"/>
    <mergeCell ref="AR46:AS46"/>
    <mergeCell ref="B46:C46"/>
    <mergeCell ref="E46:F46"/>
    <mergeCell ref="H46:I46"/>
    <mergeCell ref="K46:L46"/>
    <mergeCell ref="N46:O46"/>
    <mergeCell ref="Q46:R46"/>
    <mergeCell ref="CP44:CQ44"/>
    <mergeCell ref="CS44:CT44"/>
    <mergeCell ref="CV44:CW44"/>
    <mergeCell ref="CY44:CZ44"/>
    <mergeCell ref="DB44:DC44"/>
    <mergeCell ref="DE44:DF44"/>
    <mergeCell ref="BV44:BW44"/>
    <mergeCell ref="CA44:CB44"/>
    <mergeCell ref="CD44:CE44"/>
    <mergeCell ref="CG44:CH44"/>
    <mergeCell ref="CJ44:CK44"/>
    <mergeCell ref="CM44:CN44"/>
    <mergeCell ref="BD44:BE44"/>
    <mergeCell ref="BG44:BH44"/>
    <mergeCell ref="BJ44:BK44"/>
    <mergeCell ref="BM44:BN44"/>
    <mergeCell ref="BP44:BQ44"/>
    <mergeCell ref="BS44:BT44"/>
    <mergeCell ref="AC44:AD44"/>
    <mergeCell ref="AF44:AG44"/>
    <mergeCell ref="AR44:AS44"/>
    <mergeCell ref="AU44:AV44"/>
    <mergeCell ref="AX44:AY44"/>
    <mergeCell ref="BA44:BB44"/>
    <mergeCell ref="DE42:DF42"/>
    <mergeCell ref="B44:C44"/>
    <mergeCell ref="E44:F44"/>
    <mergeCell ref="H44:I44"/>
    <mergeCell ref="K44:L44"/>
    <mergeCell ref="N44:O44"/>
    <mergeCell ref="Q44:R44"/>
    <mergeCell ref="T44:U44"/>
    <mergeCell ref="W44:X44"/>
    <mergeCell ref="Z44:AA44"/>
    <mergeCell ref="CM42:CN42"/>
    <mergeCell ref="CP42:CQ42"/>
    <mergeCell ref="CS42:CT42"/>
    <mergeCell ref="CV42:CW42"/>
    <mergeCell ref="CY42:CZ42"/>
    <mergeCell ref="DB42:DC42"/>
    <mergeCell ref="BS42:BT42"/>
    <mergeCell ref="BV42:BW42"/>
    <mergeCell ref="CA42:CB42"/>
    <mergeCell ref="CD42:CE42"/>
    <mergeCell ref="CG42:CH42"/>
    <mergeCell ref="CJ42:CK42"/>
    <mergeCell ref="BA42:BB42"/>
    <mergeCell ref="BD42:BE42"/>
    <mergeCell ref="BG42:BH42"/>
    <mergeCell ref="BJ42:BK42"/>
    <mergeCell ref="BM42:BN42"/>
    <mergeCell ref="BP42:BQ42"/>
    <mergeCell ref="Z42:AA42"/>
    <mergeCell ref="AC42:AD42"/>
    <mergeCell ref="AF42:AG42"/>
    <mergeCell ref="AR42:AS42"/>
    <mergeCell ref="AU42:AV42"/>
    <mergeCell ref="AX42:AY42"/>
    <mergeCell ref="DB40:DC40"/>
    <mergeCell ref="DE40:DF40"/>
    <mergeCell ref="B42:C42"/>
    <mergeCell ref="E42:F42"/>
    <mergeCell ref="H42:I42"/>
    <mergeCell ref="K42:L42"/>
    <mergeCell ref="N42:O42"/>
    <mergeCell ref="Q42:R42"/>
    <mergeCell ref="T42:U42"/>
    <mergeCell ref="W42:X42"/>
    <mergeCell ref="CJ40:CK40"/>
    <mergeCell ref="CM40:CN40"/>
    <mergeCell ref="CP40:CQ40"/>
    <mergeCell ref="CS40:CT40"/>
    <mergeCell ref="CV40:CW40"/>
    <mergeCell ref="CY40:CZ40"/>
    <mergeCell ref="BP40:BQ40"/>
    <mergeCell ref="BS40:BT40"/>
    <mergeCell ref="BV40:BW40"/>
    <mergeCell ref="CA40:CB40"/>
    <mergeCell ref="CD40:CE40"/>
    <mergeCell ref="CG40:CH40"/>
    <mergeCell ref="AX40:AY40"/>
    <mergeCell ref="BA40:BB40"/>
    <mergeCell ref="BD40:BE40"/>
    <mergeCell ref="BG40:BH40"/>
    <mergeCell ref="BJ40:BK40"/>
    <mergeCell ref="BM40:BN40"/>
    <mergeCell ref="W40:X40"/>
    <mergeCell ref="Z40:AA40"/>
    <mergeCell ref="AC40:AD40"/>
    <mergeCell ref="AF40:AG40"/>
    <mergeCell ref="AR40:AS40"/>
    <mergeCell ref="AU40:AV40"/>
    <mergeCell ref="CY38:CZ38"/>
    <mergeCell ref="DB38:DC38"/>
    <mergeCell ref="DE38:DF38"/>
    <mergeCell ref="B40:C40"/>
    <mergeCell ref="E40:F40"/>
    <mergeCell ref="H40:I40"/>
    <mergeCell ref="K40:L40"/>
    <mergeCell ref="N40:O40"/>
    <mergeCell ref="Q40:R40"/>
    <mergeCell ref="T40:U40"/>
    <mergeCell ref="CG38:CH38"/>
    <mergeCell ref="CJ38:CK38"/>
    <mergeCell ref="CM38:CN38"/>
    <mergeCell ref="CP38:CQ38"/>
    <mergeCell ref="CS38:CT38"/>
    <mergeCell ref="CV38:CW38"/>
    <mergeCell ref="BM38:BN38"/>
    <mergeCell ref="BP38:BQ38"/>
    <mergeCell ref="BS38:BT38"/>
    <mergeCell ref="BV38:BW38"/>
    <mergeCell ref="CA38:CB38"/>
    <mergeCell ref="CD38:CE38"/>
    <mergeCell ref="AU38:AV38"/>
    <mergeCell ref="AX38:AY38"/>
    <mergeCell ref="BA38:BB38"/>
    <mergeCell ref="BD38:BE38"/>
    <mergeCell ref="BG38:BH38"/>
    <mergeCell ref="BJ38:BK38"/>
    <mergeCell ref="T38:U38"/>
    <mergeCell ref="W38:X38"/>
    <mergeCell ref="Z38:AA38"/>
    <mergeCell ref="AC38:AD38"/>
    <mergeCell ref="AF38:AG38"/>
    <mergeCell ref="AR38:AS38"/>
    <mergeCell ref="B38:C38"/>
    <mergeCell ref="E38:F38"/>
    <mergeCell ref="H38:I38"/>
    <mergeCell ref="K38:L38"/>
    <mergeCell ref="N38:O38"/>
    <mergeCell ref="Q38:R38"/>
    <mergeCell ref="CP36:CQ36"/>
    <mergeCell ref="CS36:CT36"/>
    <mergeCell ref="CV36:CW36"/>
    <mergeCell ref="CY36:CZ36"/>
    <mergeCell ref="DB36:DC36"/>
    <mergeCell ref="DE36:DF36"/>
    <mergeCell ref="BV36:BW36"/>
    <mergeCell ref="CA36:CB36"/>
    <mergeCell ref="CD36:CE36"/>
    <mergeCell ref="CG36:CH36"/>
    <mergeCell ref="CJ36:CK36"/>
    <mergeCell ref="CM36:CN36"/>
    <mergeCell ref="BD36:BE36"/>
    <mergeCell ref="BG36:BH36"/>
    <mergeCell ref="BJ36:BK36"/>
    <mergeCell ref="BM36:BN36"/>
    <mergeCell ref="BP36:BQ36"/>
    <mergeCell ref="BS36:BT36"/>
    <mergeCell ref="AC36:AD36"/>
    <mergeCell ref="AF36:AG36"/>
    <mergeCell ref="AR36:AS36"/>
    <mergeCell ref="AU36:AV36"/>
    <mergeCell ref="AX36:AY36"/>
    <mergeCell ref="BA36:BB36"/>
    <mergeCell ref="DE34:DF34"/>
    <mergeCell ref="B36:C36"/>
    <mergeCell ref="E36:F36"/>
    <mergeCell ref="H36:I36"/>
    <mergeCell ref="K36:L36"/>
    <mergeCell ref="N36:O36"/>
    <mergeCell ref="Q36:R36"/>
    <mergeCell ref="T36:U36"/>
    <mergeCell ref="W36:X36"/>
    <mergeCell ref="Z36:AA36"/>
    <mergeCell ref="CM34:CN34"/>
    <mergeCell ref="CP34:CQ34"/>
    <mergeCell ref="CS34:CT34"/>
    <mergeCell ref="CV34:CW34"/>
    <mergeCell ref="CY34:CZ34"/>
    <mergeCell ref="DB34:DC34"/>
    <mergeCell ref="BS34:BT34"/>
    <mergeCell ref="BV34:BW34"/>
    <mergeCell ref="CA34:CB34"/>
    <mergeCell ref="CD34:CE34"/>
    <mergeCell ref="CG34:CH34"/>
    <mergeCell ref="CJ34:CK34"/>
    <mergeCell ref="BA34:BB34"/>
    <mergeCell ref="BD34:BE34"/>
    <mergeCell ref="BG34:BH34"/>
    <mergeCell ref="BJ34:BK34"/>
    <mergeCell ref="BM34:BN34"/>
    <mergeCell ref="BP34:BQ34"/>
    <mergeCell ref="Z34:AA34"/>
    <mergeCell ref="AC34:AD34"/>
    <mergeCell ref="AF34:AG34"/>
    <mergeCell ref="AR34:AS34"/>
    <mergeCell ref="AU34:AV34"/>
    <mergeCell ref="AX34:AY34"/>
    <mergeCell ref="DB32:DC32"/>
    <mergeCell ref="DE32:DF32"/>
    <mergeCell ref="B34:C34"/>
    <mergeCell ref="E34:F34"/>
    <mergeCell ref="H34:I34"/>
    <mergeCell ref="K34:L34"/>
    <mergeCell ref="N34:O34"/>
    <mergeCell ref="Q34:R34"/>
    <mergeCell ref="T34:U34"/>
    <mergeCell ref="W34:X34"/>
    <mergeCell ref="CJ32:CK32"/>
    <mergeCell ref="CM32:CN32"/>
    <mergeCell ref="CP32:CQ32"/>
    <mergeCell ref="CS32:CT32"/>
    <mergeCell ref="CV32:CW32"/>
    <mergeCell ref="CY32:CZ32"/>
    <mergeCell ref="BP32:BQ32"/>
    <mergeCell ref="BS32:BT32"/>
    <mergeCell ref="BV32:BW32"/>
    <mergeCell ref="CA32:CB32"/>
    <mergeCell ref="CD32:CE32"/>
    <mergeCell ref="CG32:CH32"/>
    <mergeCell ref="AX32:AY32"/>
    <mergeCell ref="BA32:BB32"/>
    <mergeCell ref="BD32:BE32"/>
    <mergeCell ref="BG32:BH32"/>
    <mergeCell ref="BJ32:BK32"/>
    <mergeCell ref="BM32:BN32"/>
    <mergeCell ref="W32:X32"/>
    <mergeCell ref="Z32:AA32"/>
    <mergeCell ref="AC32:AD32"/>
    <mergeCell ref="AF32:AG32"/>
    <mergeCell ref="AR32:AS32"/>
    <mergeCell ref="AU32:AV32"/>
    <mergeCell ref="CY30:CZ30"/>
    <mergeCell ref="DB30:DC30"/>
    <mergeCell ref="DE30:DF30"/>
    <mergeCell ref="B32:C32"/>
    <mergeCell ref="E32:F32"/>
    <mergeCell ref="H32:I32"/>
    <mergeCell ref="K32:L32"/>
    <mergeCell ref="N32:O32"/>
    <mergeCell ref="Q32:R32"/>
    <mergeCell ref="T32:U32"/>
    <mergeCell ref="CG30:CH30"/>
    <mergeCell ref="CJ30:CK30"/>
    <mergeCell ref="CM30:CN30"/>
    <mergeCell ref="CP30:CQ30"/>
    <mergeCell ref="CS30:CT30"/>
    <mergeCell ref="CV30:CW30"/>
    <mergeCell ref="BM30:BN30"/>
    <mergeCell ref="BP30:BQ30"/>
    <mergeCell ref="BS30:BT30"/>
    <mergeCell ref="BV30:BW30"/>
    <mergeCell ref="CA30:CB30"/>
    <mergeCell ref="CD30:CE30"/>
    <mergeCell ref="AU30:AV30"/>
    <mergeCell ref="AX30:AY30"/>
    <mergeCell ref="BA30:BB30"/>
    <mergeCell ref="BD30:BE30"/>
    <mergeCell ref="BG30:BH30"/>
    <mergeCell ref="BJ30:BK30"/>
    <mergeCell ref="T30:U30"/>
    <mergeCell ref="W30:X30"/>
    <mergeCell ref="Z30:AA30"/>
    <mergeCell ref="AC30:AD30"/>
    <mergeCell ref="AF30:AG30"/>
    <mergeCell ref="AR30:AS30"/>
    <mergeCell ref="B30:C30"/>
    <mergeCell ref="E30:F30"/>
    <mergeCell ref="H30:I30"/>
    <mergeCell ref="K30:L30"/>
    <mergeCell ref="N30:O30"/>
    <mergeCell ref="Q30:R30"/>
    <mergeCell ref="CP28:CQ28"/>
    <mergeCell ref="CS28:CT28"/>
    <mergeCell ref="CV28:CW28"/>
    <mergeCell ref="CY28:CZ28"/>
    <mergeCell ref="DB28:DC28"/>
    <mergeCell ref="DE28:DF28"/>
    <mergeCell ref="BV28:BW28"/>
    <mergeCell ref="CA28:CB28"/>
    <mergeCell ref="CD28:CE28"/>
    <mergeCell ref="CG28:CH28"/>
    <mergeCell ref="CJ28:CK28"/>
    <mergeCell ref="CM28:CN28"/>
    <mergeCell ref="BD28:BE28"/>
    <mergeCell ref="BG28:BH28"/>
    <mergeCell ref="BJ28:BK28"/>
    <mergeCell ref="BM28:BN28"/>
    <mergeCell ref="BP28:BQ28"/>
    <mergeCell ref="BS28:BT28"/>
    <mergeCell ref="AI28:AJ28"/>
    <mergeCell ref="AL28:AM28"/>
    <mergeCell ref="AR28:AS28"/>
    <mergeCell ref="AU28:AV28"/>
    <mergeCell ref="AX28:AY28"/>
    <mergeCell ref="BA28:BB28"/>
    <mergeCell ref="Q28:R28"/>
    <mergeCell ref="T28:U28"/>
    <mergeCell ref="W28:X28"/>
    <mergeCell ref="Z28:AA28"/>
    <mergeCell ref="AC28:AD28"/>
    <mergeCell ref="AF28:AG28"/>
    <mergeCell ref="CS26:CT26"/>
    <mergeCell ref="CV26:CW26"/>
    <mergeCell ref="CY26:CZ26"/>
    <mergeCell ref="DB26:DC26"/>
    <mergeCell ref="DE26:DF26"/>
    <mergeCell ref="B28:C28"/>
    <mergeCell ref="E28:F28"/>
    <mergeCell ref="H28:I28"/>
    <mergeCell ref="K28:L28"/>
    <mergeCell ref="N28:O28"/>
    <mergeCell ref="CA26:CB26"/>
    <mergeCell ref="CD26:CE26"/>
    <mergeCell ref="CG26:CH26"/>
    <mergeCell ref="CJ26:CK26"/>
    <mergeCell ref="CM26:CN26"/>
    <mergeCell ref="CP26:CQ26"/>
    <mergeCell ref="BG26:BH26"/>
    <mergeCell ref="BJ26:BK26"/>
    <mergeCell ref="BM26:BN26"/>
    <mergeCell ref="BP26:BQ26"/>
    <mergeCell ref="BS26:BT26"/>
    <mergeCell ref="BV26:BW26"/>
    <mergeCell ref="AO26:AP26"/>
    <mergeCell ref="AR26:AS26"/>
    <mergeCell ref="AU26:AV26"/>
    <mergeCell ref="AX26:AY26"/>
    <mergeCell ref="BA26:BB26"/>
    <mergeCell ref="BD26:BE26"/>
    <mergeCell ref="W26:X26"/>
    <mergeCell ref="Z26:AA26"/>
    <mergeCell ref="AC26:AD26"/>
    <mergeCell ref="AF26:AG26"/>
    <mergeCell ref="AI26:AJ26"/>
    <mergeCell ref="AL26:AM26"/>
    <mergeCell ref="CY24:CZ24"/>
    <mergeCell ref="DB24:DC24"/>
    <mergeCell ref="DE24:DF24"/>
    <mergeCell ref="B26:C26"/>
    <mergeCell ref="E26:F26"/>
    <mergeCell ref="H26:I26"/>
    <mergeCell ref="K26:L26"/>
    <mergeCell ref="N26:O26"/>
    <mergeCell ref="Q26:R26"/>
    <mergeCell ref="T26:U26"/>
    <mergeCell ref="CG24:CH24"/>
    <mergeCell ref="CJ24:CK24"/>
    <mergeCell ref="CM24:CN24"/>
    <mergeCell ref="CP24:CQ24"/>
    <mergeCell ref="CS24:CT24"/>
    <mergeCell ref="CV24:CW24"/>
    <mergeCell ref="BM24:BN24"/>
    <mergeCell ref="BP24:BQ24"/>
    <mergeCell ref="BS24:BT24"/>
    <mergeCell ref="BV24:BW24"/>
    <mergeCell ref="CA24:CB24"/>
    <mergeCell ref="CD24:CE24"/>
    <mergeCell ref="AU24:AV24"/>
    <mergeCell ref="AX24:AY24"/>
    <mergeCell ref="BA24:BB24"/>
    <mergeCell ref="BD24:BE24"/>
    <mergeCell ref="BG24:BH24"/>
    <mergeCell ref="BJ24:BK24"/>
    <mergeCell ref="Z24:AA24"/>
    <mergeCell ref="AC24:AD24"/>
    <mergeCell ref="AF24:AG24"/>
    <mergeCell ref="AI24:AJ24"/>
    <mergeCell ref="AL24:AM24"/>
    <mergeCell ref="AR24:AS24"/>
    <mergeCell ref="DB22:DC22"/>
    <mergeCell ref="DE22:DF22"/>
    <mergeCell ref="B24:C24"/>
    <mergeCell ref="E24:F24"/>
    <mergeCell ref="H24:I24"/>
    <mergeCell ref="K24:L24"/>
    <mergeCell ref="N24:O24"/>
    <mergeCell ref="Q24:R24"/>
    <mergeCell ref="T24:U24"/>
    <mergeCell ref="W24:X24"/>
    <mergeCell ref="CJ22:CK22"/>
    <mergeCell ref="CM22:CN22"/>
    <mergeCell ref="CP22:CQ22"/>
    <mergeCell ref="CS22:CT22"/>
    <mergeCell ref="CV22:CW22"/>
    <mergeCell ref="CY22:CZ22"/>
    <mergeCell ref="BP22:BQ22"/>
    <mergeCell ref="BS22:BT22"/>
    <mergeCell ref="BV22:BW22"/>
    <mergeCell ref="CA22:CB22"/>
    <mergeCell ref="CD22:CE22"/>
    <mergeCell ref="CG22:CH22"/>
    <mergeCell ref="AX22:AY22"/>
    <mergeCell ref="BA22:BB22"/>
    <mergeCell ref="BD22:BE22"/>
    <mergeCell ref="BG22:BH22"/>
    <mergeCell ref="BJ22:BK22"/>
    <mergeCell ref="BM22:BN22"/>
    <mergeCell ref="AC22:AD22"/>
    <mergeCell ref="AF22:AG22"/>
    <mergeCell ref="AI22:AJ22"/>
    <mergeCell ref="AL22:AM22"/>
    <mergeCell ref="AR22:AS22"/>
    <mergeCell ref="AU22:AV22"/>
    <mergeCell ref="AO21:AP21"/>
    <mergeCell ref="B22:C22"/>
    <mergeCell ref="E22:F22"/>
    <mergeCell ref="H22:I22"/>
    <mergeCell ref="K22:L22"/>
    <mergeCell ref="N22:O22"/>
    <mergeCell ref="Q22:R22"/>
    <mergeCell ref="T22:U22"/>
    <mergeCell ref="W22:X22"/>
    <mergeCell ref="Z22:AA22"/>
    <mergeCell ref="CP20:CQ20"/>
    <mergeCell ref="CS20:CT20"/>
    <mergeCell ref="CV20:CW20"/>
    <mergeCell ref="CY20:CZ20"/>
    <mergeCell ref="DB20:DC20"/>
    <mergeCell ref="DE20:DF20"/>
    <mergeCell ref="BV20:BW20"/>
    <mergeCell ref="CA20:CB20"/>
    <mergeCell ref="CD20:CE20"/>
    <mergeCell ref="CG20:CH20"/>
    <mergeCell ref="CJ20:CK20"/>
    <mergeCell ref="CM20:CN20"/>
    <mergeCell ref="BD20:BE20"/>
    <mergeCell ref="BG20:BH20"/>
    <mergeCell ref="BJ20:BK20"/>
    <mergeCell ref="BM20:BN20"/>
    <mergeCell ref="BP20:BQ20"/>
    <mergeCell ref="BS20:BT20"/>
    <mergeCell ref="AL20:AM20"/>
    <mergeCell ref="AO20:AP20"/>
    <mergeCell ref="AR20:AS20"/>
    <mergeCell ref="AU20:AV20"/>
    <mergeCell ref="AX20:AY20"/>
    <mergeCell ref="BA20:BB20"/>
    <mergeCell ref="T20:U20"/>
    <mergeCell ref="W20:X20"/>
    <mergeCell ref="Z20:AA20"/>
    <mergeCell ref="AC20:AD20"/>
    <mergeCell ref="AF20:AG20"/>
    <mergeCell ref="AI20:AJ20"/>
    <mergeCell ref="B20:C20"/>
    <mergeCell ref="E20:F20"/>
    <mergeCell ref="H20:I20"/>
    <mergeCell ref="K20:L20"/>
    <mergeCell ref="N20:O20"/>
    <mergeCell ref="Q20:R20"/>
    <mergeCell ref="CS18:CT18"/>
    <mergeCell ref="CV18:CW18"/>
    <mergeCell ref="CY18:CZ18"/>
    <mergeCell ref="DB18:DC18"/>
    <mergeCell ref="DE18:DF18"/>
    <mergeCell ref="AO19:AP19"/>
    <mergeCell ref="CA18:CB18"/>
    <mergeCell ref="CD18:CE18"/>
    <mergeCell ref="CG18:CH18"/>
    <mergeCell ref="CJ18:CK18"/>
    <mergeCell ref="CM18:CN18"/>
    <mergeCell ref="CP18:CQ18"/>
    <mergeCell ref="BG18:BH18"/>
    <mergeCell ref="BJ18:BK18"/>
    <mergeCell ref="BM18:BN18"/>
    <mergeCell ref="BP18:BQ18"/>
    <mergeCell ref="BS18:BT18"/>
    <mergeCell ref="BV18:BW18"/>
    <mergeCell ref="AL18:AM18"/>
    <mergeCell ref="AR18:AS18"/>
    <mergeCell ref="AU18:AV18"/>
    <mergeCell ref="AX18:AY18"/>
    <mergeCell ref="BA18:BB18"/>
    <mergeCell ref="BD18:BE18"/>
    <mergeCell ref="T18:U18"/>
    <mergeCell ref="W18:X18"/>
    <mergeCell ref="Z18:AA18"/>
    <mergeCell ref="AC18:AD18"/>
    <mergeCell ref="AF18:AG18"/>
    <mergeCell ref="AI18:AJ18"/>
    <mergeCell ref="CY16:CZ16"/>
    <mergeCell ref="DB16:DC16"/>
    <mergeCell ref="DE16:DF16"/>
    <mergeCell ref="AO17:AP18"/>
    <mergeCell ref="B18:C18"/>
    <mergeCell ref="E18:F18"/>
    <mergeCell ref="H18:I18"/>
    <mergeCell ref="K18:L18"/>
    <mergeCell ref="N18:O18"/>
    <mergeCell ref="Q18:R18"/>
    <mergeCell ref="CG16:CH16"/>
    <mergeCell ref="CJ16:CK16"/>
    <mergeCell ref="CM16:CN16"/>
    <mergeCell ref="CP16:CQ16"/>
    <mergeCell ref="CS16:CT16"/>
    <mergeCell ref="CV16:CW16"/>
    <mergeCell ref="BM16:BN16"/>
    <mergeCell ref="BP16:BQ16"/>
    <mergeCell ref="BS16:BT16"/>
    <mergeCell ref="BV16:BW16"/>
    <mergeCell ref="CA16:CB16"/>
    <mergeCell ref="CD16:CE16"/>
    <mergeCell ref="AU16:AV16"/>
    <mergeCell ref="AX16:AY16"/>
    <mergeCell ref="BA16:BB16"/>
    <mergeCell ref="BD16:BE16"/>
    <mergeCell ref="BG16:BH16"/>
    <mergeCell ref="BJ16:BK16"/>
    <mergeCell ref="Z16:AA16"/>
    <mergeCell ref="AC16:AD16"/>
    <mergeCell ref="AF16:AG16"/>
    <mergeCell ref="AI16:AJ16"/>
    <mergeCell ref="AL16:AM16"/>
    <mergeCell ref="AR16:AS16"/>
    <mergeCell ref="DE14:DF14"/>
    <mergeCell ref="AO15:AP16"/>
    <mergeCell ref="B16:C16"/>
    <mergeCell ref="E16:F16"/>
    <mergeCell ref="H16:I16"/>
    <mergeCell ref="K16:L16"/>
    <mergeCell ref="N16:O16"/>
    <mergeCell ref="Q16:R16"/>
    <mergeCell ref="T16:U16"/>
    <mergeCell ref="W16:X16"/>
    <mergeCell ref="CM14:CN14"/>
    <mergeCell ref="CP14:CQ14"/>
    <mergeCell ref="CS14:CT14"/>
    <mergeCell ref="CV14:CW14"/>
    <mergeCell ref="CY14:CZ14"/>
    <mergeCell ref="DB14:DC14"/>
    <mergeCell ref="BS14:BT14"/>
    <mergeCell ref="BV14:BW14"/>
    <mergeCell ref="CA14:CB14"/>
    <mergeCell ref="CD14:CE14"/>
    <mergeCell ref="CG14:CH14"/>
    <mergeCell ref="CJ14:CK14"/>
    <mergeCell ref="BA14:BB14"/>
    <mergeCell ref="BD14:BE14"/>
    <mergeCell ref="BG14:BH14"/>
    <mergeCell ref="BJ14:BK14"/>
    <mergeCell ref="BM14:BN14"/>
    <mergeCell ref="BP14:BQ14"/>
    <mergeCell ref="AI14:AJ14"/>
    <mergeCell ref="AL14:AM14"/>
    <mergeCell ref="AO14:AP14"/>
    <mergeCell ref="AR14:AS14"/>
    <mergeCell ref="AU14:AV14"/>
    <mergeCell ref="AX14:AY14"/>
    <mergeCell ref="Q14:R14"/>
    <mergeCell ref="T14:U14"/>
    <mergeCell ref="W14:X14"/>
    <mergeCell ref="Z14:AA14"/>
    <mergeCell ref="AC14:AD14"/>
    <mergeCell ref="AF14:AG14"/>
    <mergeCell ref="CS12:CT12"/>
    <mergeCell ref="CV12:CW12"/>
    <mergeCell ref="CY12:CZ12"/>
    <mergeCell ref="DB12:DC12"/>
    <mergeCell ref="DE12:DF12"/>
    <mergeCell ref="B14:C14"/>
    <mergeCell ref="E14:F14"/>
    <mergeCell ref="H14:I14"/>
    <mergeCell ref="K14:L14"/>
    <mergeCell ref="N14:O14"/>
    <mergeCell ref="CA12:CB12"/>
    <mergeCell ref="CD12:CE12"/>
    <mergeCell ref="CG12:CH12"/>
    <mergeCell ref="CJ12:CK12"/>
    <mergeCell ref="CM12:CN12"/>
    <mergeCell ref="CP12:CQ12"/>
    <mergeCell ref="BG12:BH12"/>
    <mergeCell ref="BJ12:BK12"/>
    <mergeCell ref="BM12:BN12"/>
    <mergeCell ref="BP12:BQ12"/>
    <mergeCell ref="BS12:BT12"/>
    <mergeCell ref="BV12:BW12"/>
    <mergeCell ref="AI12:AJ12"/>
    <mergeCell ref="AR12:AS12"/>
    <mergeCell ref="AU12:AV12"/>
    <mergeCell ref="AX12:AY12"/>
    <mergeCell ref="BA12:BB12"/>
    <mergeCell ref="BD12:BE12"/>
    <mergeCell ref="Q12:R12"/>
    <mergeCell ref="T12:U12"/>
    <mergeCell ref="W12:X12"/>
    <mergeCell ref="Z12:AA12"/>
    <mergeCell ref="AC12:AD12"/>
    <mergeCell ref="AF12:AG12"/>
    <mergeCell ref="CS10:CT10"/>
    <mergeCell ref="CV10:CW10"/>
    <mergeCell ref="CY10:CZ10"/>
    <mergeCell ref="DB10:DC10"/>
    <mergeCell ref="DE10:DF10"/>
    <mergeCell ref="B12:C12"/>
    <mergeCell ref="E12:F12"/>
    <mergeCell ref="H12:I12"/>
    <mergeCell ref="K12:L12"/>
    <mergeCell ref="N12:O12"/>
    <mergeCell ref="CA10:CB10"/>
    <mergeCell ref="CD10:CE10"/>
    <mergeCell ref="CG10:CH10"/>
    <mergeCell ref="CJ10:CK10"/>
    <mergeCell ref="CM10:CN10"/>
    <mergeCell ref="CP10:CQ10"/>
    <mergeCell ref="BG10:BH10"/>
    <mergeCell ref="BJ10:BK10"/>
    <mergeCell ref="BM10:BN10"/>
    <mergeCell ref="BP10:BQ10"/>
    <mergeCell ref="BS10:BT10"/>
    <mergeCell ref="BV10:BW10"/>
    <mergeCell ref="AL10:AM10"/>
    <mergeCell ref="AR10:AS10"/>
    <mergeCell ref="AU10:AV10"/>
    <mergeCell ref="AX10:AY10"/>
    <mergeCell ref="BA10:BB10"/>
    <mergeCell ref="BD10:BE10"/>
    <mergeCell ref="T10:U10"/>
    <mergeCell ref="W10:X10"/>
    <mergeCell ref="Z10:AA10"/>
    <mergeCell ref="AC10:AD10"/>
    <mergeCell ref="AF10:AG10"/>
    <mergeCell ref="AI10:AJ10"/>
    <mergeCell ref="B10:C10"/>
    <mergeCell ref="E10:F10"/>
    <mergeCell ref="H10:I10"/>
    <mergeCell ref="K10:L10"/>
    <mergeCell ref="N10:O10"/>
    <mergeCell ref="Q10:R10"/>
    <mergeCell ref="AQ1:AQ2"/>
    <mergeCell ref="BX1:BX2"/>
    <mergeCell ref="DI1:DI2"/>
    <mergeCell ref="B6:I7"/>
    <mergeCell ref="AR6:AY7"/>
    <mergeCell ref="CA6:C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MODE EMPLOI CFA</vt:lpstr>
      <vt:lpstr>CADRE.Modèle</vt:lpstr>
      <vt:lpstr>MILLE-FEUILLES</vt:lpstr>
      <vt:lpstr>Cuisine.de.collectivité.PORC</vt:lpstr>
      <vt:lpstr>POSTITS.Modèles</vt:lpstr>
      <vt:lpstr>Identité.FR-EN-ES.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 Leboucher</dc:creator>
  <cp:lastModifiedBy>Joël Leboucher</cp:lastModifiedBy>
  <dcterms:created xsi:type="dcterms:W3CDTF">2026-09-02T07:55:09Z</dcterms:created>
  <dcterms:modified xsi:type="dcterms:W3CDTF">2026-09-04T09:08:43Z</dcterms:modified>
</cp:coreProperties>
</file>